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tol\Google Drive\Teaching\Book\MLIAM2\"/>
    </mc:Choice>
  </mc:AlternateContent>
  <xr:revisionPtr revIDLastSave="0" documentId="13_ncr:1_{ACA25A90-5E2D-4AE8-A70A-15C743F4E1DC}" xr6:coauthVersionLast="45" xr6:coauthVersionMax="45" xr10:uidLastSave="{00000000-0000-0000-0000-000000000000}"/>
  <bookViews>
    <workbookView xWindow="1392" yWindow="420" windowWidth="20280" windowHeight="11952" firstSheet="2" activeTab="9" xr2:uid="{00000000-000D-0000-FFFF-FFFF00000000}"/>
  </bookViews>
  <sheets>
    <sheet name="CO2low" sheetId="20" r:id="rId1"/>
    <sheet name="CO2mid" sheetId="19" r:id="rId2"/>
    <sheet name="CO2high" sheetId="7" r:id="rId3"/>
    <sheet name="templow" sheetId="12" r:id="rId4"/>
    <sheet name="tempmid" sheetId="15" r:id="rId5"/>
    <sheet name="temphigh" sheetId="16" r:id="rId6"/>
    <sheet name="econlow" sheetId="13" r:id="rId7"/>
    <sheet name="econmid" sheetId="17" r:id="rId8"/>
    <sheet name="econhigh" sheetId="18" r:id="rId9"/>
    <sheet name="exercises" sheetId="14" r:id="rId10"/>
  </sheets>
  <definedNames>
    <definedName name="solver_adj" localSheetId="8" hidden="1">econhigh!$BF$1:$BH$2</definedName>
    <definedName name="solver_adj" localSheetId="6" hidden="1">econlow!$BF$1:$BH$2</definedName>
    <definedName name="solver_adj" localSheetId="7" hidden="1">econmid!$BF$1:$BH$2</definedName>
    <definedName name="solver_adj" localSheetId="5" hidden="1">temphigh!$L$1:$L$4</definedName>
    <definedName name="solver_adj" localSheetId="3" hidden="1">templow!$L$1:$L$4</definedName>
    <definedName name="solver_adj" localSheetId="4" hidden="1">tempmid!$L$1:$L$4</definedName>
    <definedName name="solver_cvg" localSheetId="8" hidden="1">0.0001</definedName>
    <definedName name="solver_cvg" localSheetId="6" hidden="1">0.0001</definedName>
    <definedName name="solver_cvg" localSheetId="7" hidden="1">0.0001</definedName>
    <definedName name="solver_cvg" localSheetId="5" hidden="1">0.0001</definedName>
    <definedName name="solver_cvg" localSheetId="3" hidden="1">0.0001</definedName>
    <definedName name="solver_cvg" localSheetId="4" hidden="1">0.0001</definedName>
    <definedName name="solver_drv" localSheetId="8" hidden="1">1</definedName>
    <definedName name="solver_drv" localSheetId="6" hidden="1">1</definedName>
    <definedName name="solver_drv" localSheetId="7" hidden="1">1</definedName>
    <definedName name="solver_drv" localSheetId="5" hidden="1">1</definedName>
    <definedName name="solver_drv" localSheetId="3" hidden="1">1</definedName>
    <definedName name="solver_drv" localSheetId="4" hidden="1">1</definedName>
    <definedName name="solver_eng" localSheetId="7" hidden="1">1</definedName>
    <definedName name="solver_est" localSheetId="8" hidden="1">1</definedName>
    <definedName name="solver_est" localSheetId="6" hidden="1">1</definedName>
    <definedName name="solver_est" localSheetId="7" hidden="1">1</definedName>
    <definedName name="solver_est" localSheetId="5" hidden="1">1</definedName>
    <definedName name="solver_est" localSheetId="3" hidden="1">1</definedName>
    <definedName name="solver_est" localSheetId="4" hidden="1">1</definedName>
    <definedName name="solver_itr" localSheetId="8" hidden="1">100</definedName>
    <definedName name="solver_itr" localSheetId="6" hidden="1">100</definedName>
    <definedName name="solver_itr" localSheetId="7" hidden="1">100</definedName>
    <definedName name="solver_itr" localSheetId="5" hidden="1">100</definedName>
    <definedName name="solver_itr" localSheetId="3" hidden="1">100</definedName>
    <definedName name="solver_itr" localSheetId="4" hidden="1">100</definedName>
    <definedName name="solver_lhs1" localSheetId="8" hidden="1">econhigh!$BH$1</definedName>
    <definedName name="solver_lhs1" localSheetId="6" hidden="1">econlow!$BH$1</definedName>
    <definedName name="solver_lhs1" localSheetId="7" hidden="1">econmid!$BH$1</definedName>
    <definedName name="solver_lhs10" localSheetId="8" hidden="1">econhigh!$BG$2</definedName>
    <definedName name="solver_lhs10" localSheetId="6" hidden="1">econlow!$BG$2</definedName>
    <definedName name="solver_lhs10" localSheetId="7" hidden="1">econmid!$BG$2</definedName>
    <definedName name="solver_lhs11" localSheetId="8" hidden="1">econhigh!$BH$1</definedName>
    <definedName name="solver_lhs11" localSheetId="6" hidden="1">econlow!$BH$1</definedName>
    <definedName name="solver_lhs11" localSheetId="7" hidden="1">econmid!$BH$1</definedName>
    <definedName name="solver_lhs12" localSheetId="8" hidden="1">econhigh!$BH$2</definedName>
    <definedName name="solver_lhs12" localSheetId="6" hidden="1">econlow!$BH$2</definedName>
    <definedName name="solver_lhs12" localSheetId="7" hidden="1">econmid!$BH$2</definedName>
    <definedName name="solver_lhs13" localSheetId="8" hidden="1">econhigh!$BG$1</definedName>
    <definedName name="solver_lhs13" localSheetId="6" hidden="1">econlow!$BG$1</definedName>
    <definedName name="solver_lhs13" localSheetId="7" hidden="1">econmid!$BG$1</definedName>
    <definedName name="solver_lhs2" localSheetId="8" hidden="1">econhigh!$BH$2</definedName>
    <definedName name="solver_lhs2" localSheetId="6" hidden="1">econlow!$BH$2</definedName>
    <definedName name="solver_lhs2" localSheetId="7" hidden="1">econmid!$BH$2</definedName>
    <definedName name="solver_lhs3" localSheetId="8" hidden="1">econhigh!$BH$2</definedName>
    <definedName name="solver_lhs3" localSheetId="6" hidden="1">econlow!$BH$2</definedName>
    <definedName name="solver_lhs3" localSheetId="7" hidden="1">econmid!$BH$2</definedName>
    <definedName name="solver_lhs4" localSheetId="8" hidden="1">econhigh!$BH$1</definedName>
    <definedName name="solver_lhs4" localSheetId="6" hidden="1">econlow!$BH$1</definedName>
    <definedName name="solver_lhs4" localSheetId="7" hidden="1">econmid!$BH$1</definedName>
    <definedName name="solver_lhs5" localSheetId="8" hidden="1">econhigh!$BH$1</definedName>
    <definedName name="solver_lhs5" localSheetId="6" hidden="1">econlow!$BH$1</definedName>
    <definedName name="solver_lhs5" localSheetId="7" hidden="1">econmid!$BH$1</definedName>
    <definedName name="solver_lhs6" localSheetId="8" hidden="1">econhigh!$BH$1</definedName>
    <definedName name="solver_lhs6" localSheetId="6" hidden="1">econlow!$BH$1</definedName>
    <definedName name="solver_lhs6" localSheetId="7" hidden="1">econmid!$BH$1</definedName>
    <definedName name="solver_lhs7" localSheetId="8" hidden="1">econhigh!$BG$1</definedName>
    <definedName name="solver_lhs7" localSheetId="6" hidden="1">econlow!$BG$1</definedName>
    <definedName name="solver_lhs7" localSheetId="7" hidden="1">econmid!$BG$1</definedName>
    <definedName name="solver_lhs8" localSheetId="8" hidden="1">econhigh!$BH$1</definedName>
    <definedName name="solver_lhs8" localSheetId="6" hidden="1">econlow!$BH$1</definedName>
    <definedName name="solver_lhs8" localSheetId="7" hidden="1">econmid!$BH$1</definedName>
    <definedName name="solver_lhs9" localSheetId="8" hidden="1">econhigh!$BG$2</definedName>
    <definedName name="solver_lhs9" localSheetId="6" hidden="1">econlow!$BG$2</definedName>
    <definedName name="solver_lhs9" localSheetId="7" hidden="1">econmid!$BG$2</definedName>
    <definedName name="solver_lin" localSheetId="8" hidden="1">2</definedName>
    <definedName name="solver_lin" localSheetId="6" hidden="1">2</definedName>
    <definedName name="solver_lin" localSheetId="7" hidden="1">2</definedName>
    <definedName name="solver_lin" localSheetId="5" hidden="1">2</definedName>
    <definedName name="solver_lin" localSheetId="3" hidden="1">2</definedName>
    <definedName name="solver_lin" localSheetId="4" hidden="1">2</definedName>
    <definedName name="solver_mip" localSheetId="7" hidden="1">2147483647</definedName>
    <definedName name="solver_mni" localSheetId="7" hidden="1">30</definedName>
    <definedName name="solver_mrt" localSheetId="7" hidden="1">0.075</definedName>
    <definedName name="solver_msl" localSheetId="7" hidden="1">2</definedName>
    <definedName name="solver_neg" localSheetId="8" hidden="1">2</definedName>
    <definedName name="solver_neg" localSheetId="6" hidden="1">2</definedName>
    <definedName name="solver_neg" localSheetId="7" hidden="1">2</definedName>
    <definedName name="solver_neg" localSheetId="5" hidden="1">2</definedName>
    <definedName name="solver_neg" localSheetId="3" hidden="1">2</definedName>
    <definedName name="solver_neg" localSheetId="4" hidden="1">2</definedName>
    <definedName name="solver_nod" localSheetId="7" hidden="1">2147483647</definedName>
    <definedName name="solver_num" localSheetId="8" hidden="1">0</definedName>
    <definedName name="solver_num" localSheetId="6" hidden="1">0</definedName>
    <definedName name="solver_num" localSheetId="7" hidden="1">0</definedName>
    <definedName name="solver_num" localSheetId="5" hidden="1">0</definedName>
    <definedName name="solver_num" localSheetId="3" hidden="1">0</definedName>
    <definedName name="solver_num" localSheetId="4" hidden="1">0</definedName>
    <definedName name="solver_nwt" localSheetId="8" hidden="1">1</definedName>
    <definedName name="solver_nwt" localSheetId="6" hidden="1">1</definedName>
    <definedName name="solver_nwt" localSheetId="7" hidden="1">1</definedName>
    <definedName name="solver_nwt" localSheetId="5" hidden="1">1</definedName>
    <definedName name="solver_nwt" localSheetId="3" hidden="1">1</definedName>
    <definedName name="solver_nwt" localSheetId="4" hidden="1">1</definedName>
    <definedName name="solver_opt" localSheetId="8" hidden="1">econhigh!$BD$3</definedName>
    <definedName name="solver_opt" localSheetId="6" hidden="1">econlow!$BD$3</definedName>
    <definedName name="solver_opt" localSheetId="7" hidden="1">econmid!$BD$3</definedName>
    <definedName name="solver_opt" localSheetId="5" hidden="1">temphigh!$M$1</definedName>
    <definedName name="solver_opt" localSheetId="3" hidden="1">templow!$M$1</definedName>
    <definedName name="solver_opt" localSheetId="4" hidden="1">tempmid!$M$1</definedName>
    <definedName name="solver_pre" localSheetId="8" hidden="1">0.000001</definedName>
    <definedName name="solver_pre" localSheetId="6" hidden="1">0.000001</definedName>
    <definedName name="solver_pre" localSheetId="7" hidden="1">0.000001</definedName>
    <definedName name="solver_pre" localSheetId="5" hidden="1">0.000001</definedName>
    <definedName name="solver_pre" localSheetId="3" hidden="1">0.000001</definedName>
    <definedName name="solver_pre" localSheetId="4" hidden="1">0.000001</definedName>
    <definedName name="solver_rbv" localSheetId="7" hidden="1">1</definedName>
    <definedName name="solver_rel1" localSheetId="8" hidden="1">3</definedName>
    <definedName name="solver_rel1" localSheetId="6" hidden="1">3</definedName>
    <definedName name="solver_rel1" localSheetId="7" hidden="1">3</definedName>
    <definedName name="solver_rel10" localSheetId="8" hidden="1">1</definedName>
    <definedName name="solver_rel10" localSheetId="6" hidden="1">1</definedName>
    <definedName name="solver_rel10" localSheetId="7" hidden="1">1</definedName>
    <definedName name="solver_rel11" localSheetId="8" hidden="1">3</definedName>
    <definedName name="solver_rel11" localSheetId="6" hidden="1">3</definedName>
    <definedName name="solver_rel11" localSheetId="7" hidden="1">3</definedName>
    <definedName name="solver_rel12" localSheetId="8" hidden="1">1</definedName>
    <definedName name="solver_rel12" localSheetId="6" hidden="1">1</definedName>
    <definedName name="solver_rel12" localSheetId="7" hidden="1">1</definedName>
    <definedName name="solver_rel13" localSheetId="8" hidden="1">1</definedName>
    <definedName name="solver_rel13" localSheetId="6" hidden="1">1</definedName>
    <definedName name="solver_rel13" localSheetId="7" hidden="1">1</definedName>
    <definedName name="solver_rel2" localSheetId="8" hidden="1">3</definedName>
    <definedName name="solver_rel2" localSheetId="6" hidden="1">3</definedName>
    <definedName name="solver_rel2" localSheetId="7" hidden="1">3</definedName>
    <definedName name="solver_rel3" localSheetId="8" hidden="1">3</definedName>
    <definedName name="solver_rel3" localSheetId="6" hidden="1">3</definedName>
    <definedName name="solver_rel3" localSheetId="7" hidden="1">3</definedName>
    <definedName name="solver_rel4" localSheetId="8" hidden="1">3</definedName>
    <definedName name="solver_rel4" localSheetId="6" hidden="1">3</definedName>
    <definedName name="solver_rel4" localSheetId="7" hidden="1">3</definedName>
    <definedName name="solver_rel5" localSheetId="8" hidden="1">1</definedName>
    <definedName name="solver_rel5" localSheetId="6" hidden="1">1</definedName>
    <definedName name="solver_rel5" localSheetId="7" hidden="1">1</definedName>
    <definedName name="solver_rel6" localSheetId="8" hidden="1">1</definedName>
    <definedName name="solver_rel6" localSheetId="6" hidden="1">1</definedName>
    <definedName name="solver_rel6" localSheetId="7" hidden="1">1</definedName>
    <definedName name="solver_rel7" localSheetId="8" hidden="1">1</definedName>
    <definedName name="solver_rel7" localSheetId="6" hidden="1">1</definedName>
    <definedName name="solver_rel7" localSheetId="7" hidden="1">1</definedName>
    <definedName name="solver_rel8" localSheetId="8" hidden="1">1</definedName>
    <definedName name="solver_rel8" localSheetId="6" hidden="1">1</definedName>
    <definedName name="solver_rel8" localSheetId="7" hidden="1">1</definedName>
    <definedName name="solver_rel9" localSheetId="8" hidden="1">3</definedName>
    <definedName name="solver_rel9" localSheetId="6" hidden="1">3</definedName>
    <definedName name="solver_rel9" localSheetId="7" hidden="1">3</definedName>
    <definedName name="solver_rhs1" localSheetId="8" hidden="1">0</definedName>
    <definedName name="solver_rhs1" localSheetId="6" hidden="1">0</definedName>
    <definedName name="solver_rhs1" localSheetId="7" hidden="1">0</definedName>
    <definedName name="solver_rhs10" localSheetId="8" hidden="1">0.99</definedName>
    <definedName name="solver_rhs10" localSheetId="6" hidden="1">0.99</definedName>
    <definedName name="solver_rhs10" localSheetId="7" hidden="1">0.99</definedName>
    <definedName name="solver_rhs11" localSheetId="8" hidden="1">0</definedName>
    <definedName name="solver_rhs11" localSheetId="6" hidden="1">0</definedName>
    <definedName name="solver_rhs11" localSheetId="7" hidden="1">0</definedName>
    <definedName name="solver_rhs12" localSheetId="8" hidden="1">0.99</definedName>
    <definedName name="solver_rhs12" localSheetId="6" hidden="1">0.99</definedName>
    <definedName name="solver_rhs12" localSheetId="7" hidden="1">0.99</definedName>
    <definedName name="solver_rhs13" localSheetId="8" hidden="1">0.99</definedName>
    <definedName name="solver_rhs13" localSheetId="6" hidden="1">0.99</definedName>
    <definedName name="solver_rhs13" localSheetId="7" hidden="1">0.99</definedName>
    <definedName name="solver_rhs2" localSheetId="8" hidden="1">0</definedName>
    <definedName name="solver_rhs2" localSheetId="6" hidden="1">0</definedName>
    <definedName name="solver_rhs2" localSheetId="7" hidden="1">0</definedName>
    <definedName name="solver_rhs3" localSheetId="8" hidden="1">0</definedName>
    <definedName name="solver_rhs3" localSheetId="6" hidden="1">0</definedName>
    <definedName name="solver_rhs3" localSheetId="7" hidden="1">0</definedName>
    <definedName name="solver_rhs4" localSheetId="8" hidden="1">0</definedName>
    <definedName name="solver_rhs4" localSheetId="6" hidden="1">0</definedName>
    <definedName name="solver_rhs4" localSheetId="7" hidden="1">0</definedName>
    <definedName name="solver_rhs5" localSheetId="8" hidden="1">0.99</definedName>
    <definedName name="solver_rhs5" localSheetId="6" hidden="1">0.99</definedName>
    <definedName name="solver_rhs5" localSheetId="7" hidden="1">0.99</definedName>
    <definedName name="solver_rhs6" localSheetId="8" hidden="1">0.99</definedName>
    <definedName name="solver_rhs6" localSheetId="6" hidden="1">0.99</definedName>
    <definedName name="solver_rhs6" localSheetId="7" hidden="1">0.99</definedName>
    <definedName name="solver_rhs7" localSheetId="8" hidden="1">0.99</definedName>
    <definedName name="solver_rhs7" localSheetId="6" hidden="1">0.99</definedName>
    <definedName name="solver_rhs7" localSheetId="7" hidden="1">0.99</definedName>
    <definedName name="solver_rhs8" localSheetId="8" hidden="1">0.99</definedName>
    <definedName name="solver_rhs8" localSheetId="6" hidden="1">0.99</definedName>
    <definedName name="solver_rhs8" localSheetId="7" hidden="1">0.99</definedName>
    <definedName name="solver_rhs9" localSheetId="8" hidden="1">0</definedName>
    <definedName name="solver_rhs9" localSheetId="6" hidden="1">0</definedName>
    <definedName name="solver_rhs9" localSheetId="7" hidden="1">0</definedName>
    <definedName name="solver_rlx" localSheetId="7" hidden="1">1</definedName>
    <definedName name="solver_rsd" localSheetId="7" hidden="1">0</definedName>
    <definedName name="solver_scl" localSheetId="8" hidden="1">2</definedName>
    <definedName name="solver_scl" localSheetId="6" hidden="1">2</definedName>
    <definedName name="solver_scl" localSheetId="7" hidden="1">2</definedName>
    <definedName name="solver_scl" localSheetId="5" hidden="1">2</definedName>
    <definedName name="solver_scl" localSheetId="3" hidden="1">2</definedName>
    <definedName name="solver_scl" localSheetId="4" hidden="1">2</definedName>
    <definedName name="solver_sho" localSheetId="8" hidden="1">2</definedName>
    <definedName name="solver_sho" localSheetId="6" hidden="1">2</definedName>
    <definedName name="solver_sho" localSheetId="7" hidden="1">2</definedName>
    <definedName name="solver_sho" localSheetId="5" hidden="1">2</definedName>
    <definedName name="solver_sho" localSheetId="3" hidden="1">2</definedName>
    <definedName name="solver_sho" localSheetId="4" hidden="1">2</definedName>
    <definedName name="solver_ssz" localSheetId="7" hidden="1">100</definedName>
    <definedName name="solver_tim" localSheetId="8" hidden="1">100</definedName>
    <definedName name="solver_tim" localSheetId="6" hidden="1">100</definedName>
    <definedName name="solver_tim" localSheetId="7" hidden="1">100</definedName>
    <definedName name="solver_tim" localSheetId="5" hidden="1">100</definedName>
    <definedName name="solver_tim" localSheetId="3" hidden="1">100</definedName>
    <definedName name="solver_tim" localSheetId="4" hidden="1">100</definedName>
    <definedName name="solver_tol" localSheetId="8" hidden="1">0.05</definedName>
    <definedName name="solver_tol" localSheetId="6" hidden="1">0.05</definedName>
    <definedName name="solver_tol" localSheetId="7" hidden="1">0.05</definedName>
    <definedName name="solver_tol" localSheetId="5" hidden="1">0.05</definedName>
    <definedName name="solver_tol" localSheetId="3" hidden="1">0.05</definedName>
    <definedName name="solver_tol" localSheetId="4" hidden="1">0.05</definedName>
    <definedName name="solver_typ" localSheetId="8" hidden="1">1</definedName>
    <definedName name="solver_typ" localSheetId="6" hidden="1">1</definedName>
    <definedName name="solver_typ" localSheetId="7" hidden="1">1</definedName>
    <definedName name="solver_typ" localSheetId="5" hidden="1">2</definedName>
    <definedName name="solver_typ" localSheetId="3" hidden="1">2</definedName>
    <definedName name="solver_typ" localSheetId="4" hidden="1">2</definedName>
    <definedName name="solver_val" localSheetId="8" hidden="1">0</definedName>
    <definedName name="solver_val" localSheetId="6" hidden="1">0</definedName>
    <definedName name="solver_val" localSheetId="7" hidden="1">0</definedName>
    <definedName name="solver_val" localSheetId="5" hidden="1">0</definedName>
    <definedName name="solver_val" localSheetId="3" hidden="1">0</definedName>
    <definedName name="solver_val" localSheetId="4" hidden="1">0</definedName>
    <definedName name="solver_ver" localSheetId="7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6" i="14" l="1"/>
  <c r="C16" i="14"/>
  <c r="B16" i="14"/>
  <c r="D15" i="14"/>
  <c r="C15" i="14"/>
  <c r="B15" i="14"/>
  <c r="BH3" i="17" l="1"/>
  <c r="C4" i="12"/>
  <c r="C4" i="15"/>
  <c r="C4" i="16"/>
  <c r="C112" i="16" s="1"/>
  <c r="BG71" i="18"/>
  <c r="BK71" i="18" s="1"/>
  <c r="BF71" i="18"/>
  <c r="BJ71" i="18" s="1"/>
  <c r="BE71" i="18"/>
  <c r="BG61" i="18"/>
  <c r="BG62" i="18" s="1"/>
  <c r="BG63" i="18" s="1"/>
  <c r="BF61" i="18"/>
  <c r="BJ61" i="18" s="1"/>
  <c r="BE61" i="18"/>
  <c r="BE62" i="18" s="1"/>
  <c r="BI62" i="18" s="1"/>
  <c r="BG61" i="13"/>
  <c r="BF61" i="13"/>
  <c r="BE61" i="13"/>
  <c r="BG71" i="13"/>
  <c r="BF71" i="13"/>
  <c r="BE71" i="13"/>
  <c r="E265" i="20"/>
  <c r="E266" i="20" s="1"/>
  <c r="E267" i="20" s="1"/>
  <c r="E268" i="20" s="1"/>
  <c r="E269" i="20" s="1"/>
  <c r="E270" i="20" s="1"/>
  <c r="E271" i="20" s="1"/>
  <c r="E272" i="20" s="1"/>
  <c r="E273" i="20" s="1"/>
  <c r="E274" i="20" s="1"/>
  <c r="E275" i="20" s="1"/>
  <c r="E276" i="20" s="1"/>
  <c r="E277" i="20" s="1"/>
  <c r="E278" i="20" s="1"/>
  <c r="E279" i="20" s="1"/>
  <c r="E280" i="20" s="1"/>
  <c r="E281" i="20" s="1"/>
  <c r="E282" i="20" s="1"/>
  <c r="E283" i="20" s="1"/>
  <c r="E284" i="20" s="1"/>
  <c r="E285" i="20" s="1"/>
  <c r="E286" i="20" s="1"/>
  <c r="E287" i="20" s="1"/>
  <c r="E288" i="20" s="1"/>
  <c r="E289" i="20" s="1"/>
  <c r="E290" i="20" s="1"/>
  <c r="E291" i="20" s="1"/>
  <c r="E292" i="20" s="1"/>
  <c r="E293" i="20" s="1"/>
  <c r="E294" i="20" s="1"/>
  <c r="E295" i="20" s="1"/>
  <c r="E296" i="20" s="1"/>
  <c r="E297" i="20" s="1"/>
  <c r="E298" i="20" s="1"/>
  <c r="E299" i="20" s="1"/>
  <c r="E300" i="20" s="1"/>
  <c r="E301" i="20" s="1"/>
  <c r="E302" i="20" s="1"/>
  <c r="E303" i="20" s="1"/>
  <c r="E304" i="20" s="1"/>
  <c r="E305" i="20" s="1"/>
  <c r="E306" i="20" s="1"/>
  <c r="E307" i="20" s="1"/>
  <c r="E308" i="20" s="1"/>
  <c r="E309" i="20" s="1"/>
  <c r="E310" i="20" s="1"/>
  <c r="E311" i="20" s="1"/>
  <c r="E312" i="20" s="1"/>
  <c r="E313" i="20" s="1"/>
  <c r="E314" i="20" s="1"/>
  <c r="E315" i="20" s="1"/>
  <c r="E316" i="20" s="1"/>
  <c r="E317" i="20" s="1"/>
  <c r="E318" i="20" s="1"/>
  <c r="E319" i="20" s="1"/>
  <c r="E320" i="20" s="1"/>
  <c r="E321" i="20" s="1"/>
  <c r="E322" i="20" s="1"/>
  <c r="E323" i="20" s="1"/>
  <c r="E324" i="20" s="1"/>
  <c r="E325" i="20" s="1"/>
  <c r="E326" i="20" s="1"/>
  <c r="E327" i="20" s="1"/>
  <c r="E328" i="20" s="1"/>
  <c r="E329" i="20" s="1"/>
  <c r="E330" i="20" s="1"/>
  <c r="E331" i="20" s="1"/>
  <c r="E332" i="20" s="1"/>
  <c r="E333" i="20" s="1"/>
  <c r="E334" i="20" s="1"/>
  <c r="E335" i="20" s="1"/>
  <c r="E336" i="20" s="1"/>
  <c r="E337" i="20" s="1"/>
  <c r="E338" i="20" s="1"/>
  <c r="E339" i="20" s="1"/>
  <c r="E340" i="20" s="1"/>
  <c r="E341" i="20" s="1"/>
  <c r="E342" i="20" s="1"/>
  <c r="E343" i="20" s="1"/>
  <c r="E344" i="20" s="1"/>
  <c r="E345" i="20" s="1"/>
  <c r="E346" i="20" s="1"/>
  <c r="E347" i="20" s="1"/>
  <c r="E348" i="20" s="1"/>
  <c r="E349" i="20" s="1"/>
  <c r="E350" i="20" s="1"/>
  <c r="E351" i="20" s="1"/>
  <c r="E352" i="20" s="1"/>
  <c r="E353" i="20" s="1"/>
  <c r="E354" i="20" s="1"/>
  <c r="E355" i="20" s="1"/>
  <c r="E356" i="20" s="1"/>
  <c r="E357" i="20" s="1"/>
  <c r="E358" i="20" s="1"/>
  <c r="E359" i="20" s="1"/>
  <c r="E360" i="20" s="1"/>
  <c r="E361" i="20" s="1"/>
  <c r="E362" i="20" s="1"/>
  <c r="E363" i="20" s="1"/>
  <c r="E364" i="20" s="1"/>
  <c r="E365" i="20" s="1"/>
  <c r="E366" i="20" s="1"/>
  <c r="E367" i="20" s="1"/>
  <c r="E368" i="20" s="1"/>
  <c r="E369" i="20" s="1"/>
  <c r="E370" i="20" s="1"/>
  <c r="E371" i="20" s="1"/>
  <c r="E372" i="20" s="1"/>
  <c r="E373" i="20" s="1"/>
  <c r="E374" i="20" s="1"/>
  <c r="E375" i="20" s="1"/>
  <c r="E376" i="20" s="1"/>
  <c r="E377" i="20" s="1"/>
  <c r="E378" i="20" s="1"/>
  <c r="E379" i="20" s="1"/>
  <c r="E380" i="20" s="1"/>
  <c r="E381" i="20" s="1"/>
  <c r="E382" i="20" s="1"/>
  <c r="E383" i="20" s="1"/>
  <c r="E384" i="20" s="1"/>
  <c r="E385" i="20" s="1"/>
  <c r="E386" i="20" s="1"/>
  <c r="E387" i="20" s="1"/>
  <c r="E388" i="20" s="1"/>
  <c r="E389" i="20" s="1"/>
  <c r="E390" i="20" s="1"/>
  <c r="E391" i="20" s="1"/>
  <c r="E392" i="20" s="1"/>
  <c r="E393" i="20" s="1"/>
  <c r="E394" i="20" s="1"/>
  <c r="E395" i="20" s="1"/>
  <c r="E396" i="20" s="1"/>
  <c r="E397" i="20" s="1"/>
  <c r="E398" i="20" s="1"/>
  <c r="E399" i="20" s="1"/>
  <c r="E400" i="20" s="1"/>
  <c r="E401" i="20" s="1"/>
  <c r="E402" i="20" s="1"/>
  <c r="E403" i="20" s="1"/>
  <c r="E404" i="20" s="1"/>
  <c r="E405" i="20" s="1"/>
  <c r="E406" i="20" s="1"/>
  <c r="E407" i="20" s="1"/>
  <c r="E408" i="20" s="1"/>
  <c r="E409" i="20" s="1"/>
  <c r="E410" i="20" s="1"/>
  <c r="E411" i="20" s="1"/>
  <c r="E412" i="20" s="1"/>
  <c r="E413" i="20" s="1"/>
  <c r="E414" i="20" s="1"/>
  <c r="E415" i="20" s="1"/>
  <c r="E416" i="20" s="1"/>
  <c r="E417" i="20" s="1"/>
  <c r="E418" i="20" s="1"/>
  <c r="E419" i="20" s="1"/>
  <c r="E420" i="20" s="1"/>
  <c r="E421" i="20" s="1"/>
  <c r="E422" i="20" s="1"/>
  <c r="E423" i="20" s="1"/>
  <c r="E424" i="20" s="1"/>
  <c r="E425" i="20" s="1"/>
  <c r="E426" i="20" s="1"/>
  <c r="E427" i="20" s="1"/>
  <c r="E428" i="20" s="1"/>
  <c r="E429" i="20" s="1"/>
  <c r="E430" i="20" s="1"/>
  <c r="E431" i="20" s="1"/>
  <c r="E432" i="20" s="1"/>
  <c r="E433" i="20" s="1"/>
  <c r="E434" i="20" s="1"/>
  <c r="E435" i="20" s="1"/>
  <c r="E436" i="20" s="1"/>
  <c r="E437" i="20" s="1"/>
  <c r="E438" i="20" s="1"/>
  <c r="E439" i="20" s="1"/>
  <c r="E440" i="20" s="1"/>
  <c r="E441" i="20" s="1"/>
  <c r="E442" i="20" s="1"/>
  <c r="E443" i="20" s="1"/>
  <c r="E444" i="20" s="1"/>
  <c r="E445" i="20" s="1"/>
  <c r="E446" i="20" s="1"/>
  <c r="E447" i="20" s="1"/>
  <c r="E448" i="20" s="1"/>
  <c r="E449" i="20" s="1"/>
  <c r="E450" i="20" s="1"/>
  <c r="E451" i="20" s="1"/>
  <c r="E452" i="20" s="1"/>
  <c r="E453" i="20" s="1"/>
  <c r="E454" i="20" s="1"/>
  <c r="E455" i="20" s="1"/>
  <c r="E456" i="20" s="1"/>
  <c r="E457" i="20" s="1"/>
  <c r="E458" i="20" s="1"/>
  <c r="E459" i="20" s="1"/>
  <c r="E460" i="20" s="1"/>
  <c r="E461" i="20" s="1"/>
  <c r="E462" i="20" s="1"/>
  <c r="E463" i="20" s="1"/>
  <c r="E464" i="20" s="1"/>
  <c r="E465" i="20" s="1"/>
  <c r="E466" i="20" s="1"/>
  <c r="E467" i="20" s="1"/>
  <c r="E468" i="20" s="1"/>
  <c r="E469" i="20" s="1"/>
  <c r="E470" i="20" s="1"/>
  <c r="E471" i="20" s="1"/>
  <c r="E472" i="20" s="1"/>
  <c r="E473" i="20" s="1"/>
  <c r="E474" i="20" s="1"/>
  <c r="E475" i="20" s="1"/>
  <c r="E476" i="20" s="1"/>
  <c r="E477" i="20" s="1"/>
  <c r="E478" i="20" s="1"/>
  <c r="E479" i="20" s="1"/>
  <c r="E480" i="20" s="1"/>
  <c r="E481" i="20" s="1"/>
  <c r="E482" i="20" s="1"/>
  <c r="E483" i="20" s="1"/>
  <c r="E484" i="20" s="1"/>
  <c r="E485" i="20" s="1"/>
  <c r="E486" i="20" s="1"/>
  <c r="E487" i="20" s="1"/>
  <c r="E488" i="20" s="1"/>
  <c r="E489" i="20" s="1"/>
  <c r="E490" i="20" s="1"/>
  <c r="E491" i="20" s="1"/>
  <c r="E492" i="20" s="1"/>
  <c r="E493" i="20" s="1"/>
  <c r="E494" i="20" s="1"/>
  <c r="E495" i="20" s="1"/>
  <c r="E496" i="20" s="1"/>
  <c r="E497" i="20" s="1"/>
  <c r="E498" i="20" s="1"/>
  <c r="E499" i="20" s="1"/>
  <c r="E500" i="20" s="1"/>
  <c r="E501" i="20" s="1"/>
  <c r="E502" i="20" s="1"/>
  <c r="E503" i="20" s="1"/>
  <c r="E504" i="20" s="1"/>
  <c r="E505" i="20" s="1"/>
  <c r="E506" i="20" s="1"/>
  <c r="E507" i="20" s="1"/>
  <c r="E508" i="20" s="1"/>
  <c r="E509" i="20" s="1"/>
  <c r="E510" i="20" s="1"/>
  <c r="E511" i="20" s="1"/>
  <c r="E512" i="20" s="1"/>
  <c r="E513" i="20" s="1"/>
  <c r="E514" i="20" s="1"/>
  <c r="E515" i="20" s="1"/>
  <c r="E516" i="20" s="1"/>
  <c r="E517" i="20" s="1"/>
  <c r="E518" i="20" s="1"/>
  <c r="E519" i="20" s="1"/>
  <c r="E520" i="20" s="1"/>
  <c r="E521" i="20" s="1"/>
  <c r="E522" i="20" s="1"/>
  <c r="E523" i="20" s="1"/>
  <c r="E524" i="20" s="1"/>
  <c r="E525" i="20" s="1"/>
  <c r="E526" i="20" s="1"/>
  <c r="E527" i="20" s="1"/>
  <c r="E528" i="20" s="1"/>
  <c r="E529" i="20" s="1"/>
  <c r="E530" i="20" s="1"/>
  <c r="E531" i="20" s="1"/>
  <c r="E532" i="20" s="1"/>
  <c r="E533" i="20" s="1"/>
  <c r="E534" i="20" s="1"/>
  <c r="E535" i="20" s="1"/>
  <c r="E536" i="20" s="1"/>
  <c r="E537" i="20" s="1"/>
  <c r="E538" i="20" s="1"/>
  <c r="E539" i="20" s="1"/>
  <c r="E540" i="20" s="1"/>
  <c r="E541" i="20" s="1"/>
  <c r="E542" i="20" s="1"/>
  <c r="E543" i="20" s="1"/>
  <c r="E544" i="20" s="1"/>
  <c r="E545" i="20" s="1"/>
  <c r="E546" i="20" s="1"/>
  <c r="E547" i="20" s="1"/>
  <c r="E548" i="20" s="1"/>
  <c r="E549" i="20" s="1"/>
  <c r="E550" i="20" s="1"/>
  <c r="E551" i="20" s="1"/>
  <c r="E552" i="20" s="1"/>
  <c r="E553" i="20" s="1"/>
  <c r="E554" i="20" s="1"/>
  <c r="E555" i="20" s="1"/>
  <c r="E556" i="20" s="1"/>
  <c r="L6" i="20"/>
  <c r="K5" i="20"/>
  <c r="J5" i="20"/>
  <c r="I5" i="20"/>
  <c r="H5" i="20"/>
  <c r="L4" i="20"/>
  <c r="G7" i="20" s="1"/>
  <c r="E265" i="19"/>
  <c r="E266" i="19" s="1"/>
  <c r="E267" i="19" s="1"/>
  <c r="E268" i="19" s="1"/>
  <c r="E269" i="19" s="1"/>
  <c r="E270" i="19" s="1"/>
  <c r="E271" i="19" s="1"/>
  <c r="E272" i="19" s="1"/>
  <c r="E273" i="19" s="1"/>
  <c r="E274" i="19" s="1"/>
  <c r="E275" i="19" s="1"/>
  <c r="E276" i="19" s="1"/>
  <c r="E277" i="19" s="1"/>
  <c r="E278" i="19" s="1"/>
  <c r="E279" i="19" s="1"/>
  <c r="E280" i="19" s="1"/>
  <c r="E281" i="19" s="1"/>
  <c r="E282" i="19" s="1"/>
  <c r="E283" i="19" s="1"/>
  <c r="E284" i="19" s="1"/>
  <c r="E285" i="19" s="1"/>
  <c r="E286" i="19" s="1"/>
  <c r="E287" i="19" s="1"/>
  <c r="E288" i="19" s="1"/>
  <c r="E289" i="19" s="1"/>
  <c r="E290" i="19" s="1"/>
  <c r="E291" i="19" s="1"/>
  <c r="E292" i="19" s="1"/>
  <c r="E293" i="19" s="1"/>
  <c r="E294" i="19" s="1"/>
  <c r="E295" i="19" s="1"/>
  <c r="E296" i="19" s="1"/>
  <c r="E297" i="19" s="1"/>
  <c r="E298" i="19" s="1"/>
  <c r="E299" i="19" s="1"/>
  <c r="E300" i="19" s="1"/>
  <c r="E301" i="19" s="1"/>
  <c r="E302" i="19" s="1"/>
  <c r="E303" i="19" s="1"/>
  <c r="E304" i="19" s="1"/>
  <c r="E305" i="19" s="1"/>
  <c r="E306" i="19" s="1"/>
  <c r="E307" i="19" s="1"/>
  <c r="E308" i="19" s="1"/>
  <c r="E309" i="19" s="1"/>
  <c r="E310" i="19" s="1"/>
  <c r="E311" i="19" s="1"/>
  <c r="E312" i="19" s="1"/>
  <c r="E313" i="19" s="1"/>
  <c r="E314" i="19" s="1"/>
  <c r="E315" i="19" s="1"/>
  <c r="E316" i="19" s="1"/>
  <c r="E317" i="19" s="1"/>
  <c r="E318" i="19" s="1"/>
  <c r="E319" i="19" s="1"/>
  <c r="E320" i="19" s="1"/>
  <c r="E321" i="19" s="1"/>
  <c r="E322" i="19" s="1"/>
  <c r="E323" i="19" s="1"/>
  <c r="E324" i="19" s="1"/>
  <c r="E325" i="19" s="1"/>
  <c r="E326" i="19" s="1"/>
  <c r="E327" i="19" s="1"/>
  <c r="E328" i="19" s="1"/>
  <c r="E329" i="19" s="1"/>
  <c r="E330" i="19" s="1"/>
  <c r="E331" i="19" s="1"/>
  <c r="E332" i="19" s="1"/>
  <c r="E333" i="19" s="1"/>
  <c r="E334" i="19" s="1"/>
  <c r="E335" i="19" s="1"/>
  <c r="E336" i="19" s="1"/>
  <c r="E337" i="19" s="1"/>
  <c r="E338" i="19" s="1"/>
  <c r="E339" i="19" s="1"/>
  <c r="E340" i="19" s="1"/>
  <c r="E341" i="19" s="1"/>
  <c r="E342" i="19" s="1"/>
  <c r="E343" i="19" s="1"/>
  <c r="E344" i="19" s="1"/>
  <c r="E345" i="19" s="1"/>
  <c r="E346" i="19" s="1"/>
  <c r="E347" i="19" s="1"/>
  <c r="E348" i="19" s="1"/>
  <c r="E349" i="19" s="1"/>
  <c r="E350" i="19" s="1"/>
  <c r="E351" i="19" s="1"/>
  <c r="E352" i="19" s="1"/>
  <c r="E353" i="19" s="1"/>
  <c r="E354" i="19" s="1"/>
  <c r="E355" i="19" s="1"/>
  <c r="E356" i="19" s="1"/>
  <c r="E357" i="19" s="1"/>
  <c r="E358" i="19" s="1"/>
  <c r="E359" i="19" s="1"/>
  <c r="E360" i="19" s="1"/>
  <c r="E361" i="19" s="1"/>
  <c r="E362" i="19" s="1"/>
  <c r="E363" i="19" s="1"/>
  <c r="E364" i="19" s="1"/>
  <c r="E365" i="19" s="1"/>
  <c r="E366" i="19" s="1"/>
  <c r="E367" i="19" s="1"/>
  <c r="E368" i="19" s="1"/>
  <c r="E369" i="19" s="1"/>
  <c r="E370" i="19" s="1"/>
  <c r="E371" i="19" s="1"/>
  <c r="E372" i="19" s="1"/>
  <c r="E373" i="19" s="1"/>
  <c r="E374" i="19" s="1"/>
  <c r="E375" i="19" s="1"/>
  <c r="E376" i="19" s="1"/>
  <c r="E377" i="19" s="1"/>
  <c r="E378" i="19" s="1"/>
  <c r="E379" i="19" s="1"/>
  <c r="E380" i="19" s="1"/>
  <c r="E381" i="19" s="1"/>
  <c r="E382" i="19" s="1"/>
  <c r="E383" i="19" s="1"/>
  <c r="E384" i="19" s="1"/>
  <c r="E385" i="19" s="1"/>
  <c r="E386" i="19" s="1"/>
  <c r="E387" i="19" s="1"/>
  <c r="E388" i="19" s="1"/>
  <c r="E389" i="19" s="1"/>
  <c r="E390" i="19" s="1"/>
  <c r="E391" i="19" s="1"/>
  <c r="E392" i="19" s="1"/>
  <c r="E393" i="19" s="1"/>
  <c r="E394" i="19" s="1"/>
  <c r="E395" i="19" s="1"/>
  <c r="E396" i="19" s="1"/>
  <c r="E397" i="19" s="1"/>
  <c r="E398" i="19" s="1"/>
  <c r="E399" i="19" s="1"/>
  <c r="E400" i="19" s="1"/>
  <c r="E401" i="19" s="1"/>
  <c r="E402" i="19" s="1"/>
  <c r="E403" i="19" s="1"/>
  <c r="E404" i="19" s="1"/>
  <c r="E405" i="19" s="1"/>
  <c r="E406" i="19" s="1"/>
  <c r="E407" i="19" s="1"/>
  <c r="E408" i="19" s="1"/>
  <c r="E409" i="19" s="1"/>
  <c r="E410" i="19" s="1"/>
  <c r="E411" i="19" s="1"/>
  <c r="E412" i="19" s="1"/>
  <c r="E413" i="19" s="1"/>
  <c r="E414" i="19" s="1"/>
  <c r="E415" i="19" s="1"/>
  <c r="E416" i="19" s="1"/>
  <c r="E417" i="19" s="1"/>
  <c r="E418" i="19" s="1"/>
  <c r="E419" i="19" s="1"/>
  <c r="E420" i="19" s="1"/>
  <c r="E421" i="19" s="1"/>
  <c r="E422" i="19" s="1"/>
  <c r="E423" i="19" s="1"/>
  <c r="E424" i="19" s="1"/>
  <c r="E425" i="19" s="1"/>
  <c r="E426" i="19" s="1"/>
  <c r="E427" i="19" s="1"/>
  <c r="E428" i="19" s="1"/>
  <c r="E429" i="19" s="1"/>
  <c r="E430" i="19" s="1"/>
  <c r="E431" i="19" s="1"/>
  <c r="E432" i="19" s="1"/>
  <c r="E433" i="19" s="1"/>
  <c r="E434" i="19" s="1"/>
  <c r="E435" i="19" s="1"/>
  <c r="E436" i="19" s="1"/>
  <c r="E437" i="19" s="1"/>
  <c r="E438" i="19" s="1"/>
  <c r="E439" i="19" s="1"/>
  <c r="E440" i="19" s="1"/>
  <c r="E441" i="19" s="1"/>
  <c r="E442" i="19" s="1"/>
  <c r="E443" i="19" s="1"/>
  <c r="E444" i="19" s="1"/>
  <c r="E445" i="19" s="1"/>
  <c r="E446" i="19" s="1"/>
  <c r="E447" i="19" s="1"/>
  <c r="E448" i="19" s="1"/>
  <c r="E449" i="19" s="1"/>
  <c r="E450" i="19" s="1"/>
  <c r="E451" i="19" s="1"/>
  <c r="E452" i="19" s="1"/>
  <c r="E453" i="19" s="1"/>
  <c r="E454" i="19" s="1"/>
  <c r="E455" i="19" s="1"/>
  <c r="E456" i="19" s="1"/>
  <c r="E457" i="19" s="1"/>
  <c r="E458" i="19" s="1"/>
  <c r="E459" i="19" s="1"/>
  <c r="E460" i="19" s="1"/>
  <c r="E461" i="19" s="1"/>
  <c r="E462" i="19" s="1"/>
  <c r="E463" i="19" s="1"/>
  <c r="E464" i="19" s="1"/>
  <c r="E465" i="19" s="1"/>
  <c r="E466" i="19" s="1"/>
  <c r="E467" i="19" s="1"/>
  <c r="E468" i="19" s="1"/>
  <c r="E469" i="19" s="1"/>
  <c r="E470" i="19" s="1"/>
  <c r="E471" i="19" s="1"/>
  <c r="E472" i="19" s="1"/>
  <c r="E473" i="19" s="1"/>
  <c r="E474" i="19" s="1"/>
  <c r="E475" i="19" s="1"/>
  <c r="E476" i="19" s="1"/>
  <c r="E477" i="19" s="1"/>
  <c r="E478" i="19" s="1"/>
  <c r="E479" i="19" s="1"/>
  <c r="E480" i="19" s="1"/>
  <c r="E481" i="19" s="1"/>
  <c r="E482" i="19" s="1"/>
  <c r="E483" i="19" s="1"/>
  <c r="E484" i="19" s="1"/>
  <c r="E485" i="19" s="1"/>
  <c r="E486" i="19" s="1"/>
  <c r="E487" i="19" s="1"/>
  <c r="E488" i="19" s="1"/>
  <c r="E489" i="19" s="1"/>
  <c r="E490" i="19" s="1"/>
  <c r="E491" i="19" s="1"/>
  <c r="E492" i="19" s="1"/>
  <c r="E493" i="19" s="1"/>
  <c r="E494" i="19" s="1"/>
  <c r="E495" i="19" s="1"/>
  <c r="E496" i="19" s="1"/>
  <c r="E497" i="19" s="1"/>
  <c r="E498" i="19" s="1"/>
  <c r="E499" i="19" s="1"/>
  <c r="E500" i="19" s="1"/>
  <c r="E501" i="19" s="1"/>
  <c r="E502" i="19" s="1"/>
  <c r="E503" i="19" s="1"/>
  <c r="E504" i="19" s="1"/>
  <c r="E505" i="19" s="1"/>
  <c r="E506" i="19" s="1"/>
  <c r="E507" i="19" s="1"/>
  <c r="E508" i="19" s="1"/>
  <c r="E509" i="19" s="1"/>
  <c r="E510" i="19" s="1"/>
  <c r="E511" i="19" s="1"/>
  <c r="E512" i="19" s="1"/>
  <c r="E513" i="19" s="1"/>
  <c r="E514" i="19" s="1"/>
  <c r="E515" i="19" s="1"/>
  <c r="E516" i="19" s="1"/>
  <c r="E517" i="19" s="1"/>
  <c r="E518" i="19" s="1"/>
  <c r="E519" i="19" s="1"/>
  <c r="E520" i="19" s="1"/>
  <c r="E521" i="19" s="1"/>
  <c r="E522" i="19" s="1"/>
  <c r="E523" i="19" s="1"/>
  <c r="E524" i="19" s="1"/>
  <c r="E525" i="19" s="1"/>
  <c r="E526" i="19" s="1"/>
  <c r="E527" i="19" s="1"/>
  <c r="E528" i="19" s="1"/>
  <c r="E529" i="19" s="1"/>
  <c r="E530" i="19" s="1"/>
  <c r="E531" i="19" s="1"/>
  <c r="E532" i="19" s="1"/>
  <c r="E533" i="19" s="1"/>
  <c r="E534" i="19" s="1"/>
  <c r="E535" i="19" s="1"/>
  <c r="E536" i="19" s="1"/>
  <c r="E537" i="19" s="1"/>
  <c r="E538" i="19" s="1"/>
  <c r="E539" i="19" s="1"/>
  <c r="E540" i="19" s="1"/>
  <c r="E541" i="19" s="1"/>
  <c r="E542" i="19" s="1"/>
  <c r="E543" i="19" s="1"/>
  <c r="E544" i="19" s="1"/>
  <c r="E545" i="19" s="1"/>
  <c r="E546" i="19" s="1"/>
  <c r="E547" i="19" s="1"/>
  <c r="E548" i="19" s="1"/>
  <c r="E549" i="19" s="1"/>
  <c r="E550" i="19" s="1"/>
  <c r="E551" i="19" s="1"/>
  <c r="E552" i="19" s="1"/>
  <c r="E553" i="19" s="1"/>
  <c r="E554" i="19" s="1"/>
  <c r="E555" i="19" s="1"/>
  <c r="E556" i="19" s="1"/>
  <c r="L6" i="19"/>
  <c r="K5" i="19"/>
  <c r="J5" i="19"/>
  <c r="I5" i="19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I84" i="19" s="1"/>
  <c r="I85" i="19" s="1"/>
  <c r="I86" i="19" s="1"/>
  <c r="I87" i="19" s="1"/>
  <c r="I88" i="19" s="1"/>
  <c r="I89" i="19" s="1"/>
  <c r="I90" i="19" s="1"/>
  <c r="I91" i="19" s="1"/>
  <c r="I92" i="19" s="1"/>
  <c r="I93" i="19" s="1"/>
  <c r="I94" i="19" s="1"/>
  <c r="I95" i="19" s="1"/>
  <c r="I96" i="19" s="1"/>
  <c r="I97" i="19" s="1"/>
  <c r="I98" i="19" s="1"/>
  <c r="I99" i="19" s="1"/>
  <c r="I100" i="19" s="1"/>
  <c r="I101" i="19" s="1"/>
  <c r="I102" i="19" s="1"/>
  <c r="I103" i="19" s="1"/>
  <c r="I104" i="19" s="1"/>
  <c r="I105" i="19" s="1"/>
  <c r="I106" i="19" s="1"/>
  <c r="I107" i="19" s="1"/>
  <c r="I108" i="19" s="1"/>
  <c r="I109" i="19" s="1"/>
  <c r="I110" i="19" s="1"/>
  <c r="I111" i="19" s="1"/>
  <c r="I112" i="19" s="1"/>
  <c r="I113" i="19" s="1"/>
  <c r="I114" i="19" s="1"/>
  <c r="I115" i="19" s="1"/>
  <c r="I116" i="19" s="1"/>
  <c r="I117" i="19" s="1"/>
  <c r="I118" i="19" s="1"/>
  <c r="I119" i="19" s="1"/>
  <c r="I120" i="19" s="1"/>
  <c r="I121" i="19" s="1"/>
  <c r="I122" i="19" s="1"/>
  <c r="I123" i="19" s="1"/>
  <c r="I124" i="19" s="1"/>
  <c r="I125" i="19" s="1"/>
  <c r="I126" i="19" s="1"/>
  <c r="I127" i="19" s="1"/>
  <c r="I128" i="19" s="1"/>
  <c r="I129" i="19" s="1"/>
  <c r="I130" i="19" s="1"/>
  <c r="I131" i="19" s="1"/>
  <c r="I132" i="19" s="1"/>
  <c r="I133" i="19" s="1"/>
  <c r="I134" i="19" s="1"/>
  <c r="I135" i="19" s="1"/>
  <c r="I136" i="19" s="1"/>
  <c r="I137" i="19" s="1"/>
  <c r="I138" i="19" s="1"/>
  <c r="I139" i="19" s="1"/>
  <c r="I140" i="19" s="1"/>
  <c r="I141" i="19" s="1"/>
  <c r="I142" i="19" s="1"/>
  <c r="I143" i="19" s="1"/>
  <c r="I144" i="19" s="1"/>
  <c r="I145" i="19" s="1"/>
  <c r="I146" i="19" s="1"/>
  <c r="I147" i="19" s="1"/>
  <c r="I148" i="19" s="1"/>
  <c r="I149" i="19" s="1"/>
  <c r="I150" i="19" s="1"/>
  <c r="I151" i="19" s="1"/>
  <c r="I152" i="19" s="1"/>
  <c r="I153" i="19" s="1"/>
  <c r="I154" i="19" s="1"/>
  <c r="I155" i="19" s="1"/>
  <c r="I156" i="19" s="1"/>
  <c r="I157" i="19" s="1"/>
  <c r="I158" i="19" s="1"/>
  <c r="I159" i="19" s="1"/>
  <c r="I160" i="19" s="1"/>
  <c r="I161" i="19" s="1"/>
  <c r="I162" i="19" s="1"/>
  <c r="I163" i="19" s="1"/>
  <c r="I164" i="19" s="1"/>
  <c r="I165" i="19" s="1"/>
  <c r="I166" i="19" s="1"/>
  <c r="I167" i="19" s="1"/>
  <c r="I168" i="19" s="1"/>
  <c r="I169" i="19" s="1"/>
  <c r="I170" i="19" s="1"/>
  <c r="I171" i="19" s="1"/>
  <c r="I172" i="19" s="1"/>
  <c r="I173" i="19" s="1"/>
  <c r="I174" i="19" s="1"/>
  <c r="I175" i="19" s="1"/>
  <c r="I176" i="19" s="1"/>
  <c r="I177" i="19" s="1"/>
  <c r="I178" i="19" s="1"/>
  <c r="I179" i="19" s="1"/>
  <c r="I180" i="19" s="1"/>
  <c r="I181" i="19" s="1"/>
  <c r="I182" i="19" s="1"/>
  <c r="I183" i="19" s="1"/>
  <c r="I184" i="19" s="1"/>
  <c r="I185" i="19" s="1"/>
  <c r="I186" i="19" s="1"/>
  <c r="I187" i="19" s="1"/>
  <c r="I188" i="19" s="1"/>
  <c r="I189" i="19" s="1"/>
  <c r="I190" i="19" s="1"/>
  <c r="I191" i="19" s="1"/>
  <c r="I192" i="19" s="1"/>
  <c r="I193" i="19" s="1"/>
  <c r="I194" i="19" s="1"/>
  <c r="I195" i="19" s="1"/>
  <c r="I196" i="19" s="1"/>
  <c r="I197" i="19" s="1"/>
  <c r="I198" i="19" s="1"/>
  <c r="I199" i="19" s="1"/>
  <c r="I200" i="19" s="1"/>
  <c r="I201" i="19" s="1"/>
  <c r="I202" i="19" s="1"/>
  <c r="I203" i="19" s="1"/>
  <c r="I204" i="19" s="1"/>
  <c r="I205" i="19" s="1"/>
  <c r="I206" i="19" s="1"/>
  <c r="I207" i="19" s="1"/>
  <c r="I208" i="19" s="1"/>
  <c r="I209" i="19" s="1"/>
  <c r="I210" i="19" s="1"/>
  <c r="I211" i="19" s="1"/>
  <c r="I212" i="19" s="1"/>
  <c r="I213" i="19" s="1"/>
  <c r="I214" i="19" s="1"/>
  <c r="I215" i="19" s="1"/>
  <c r="I216" i="19" s="1"/>
  <c r="I217" i="19" s="1"/>
  <c r="I218" i="19" s="1"/>
  <c r="I219" i="19" s="1"/>
  <c r="I220" i="19" s="1"/>
  <c r="I221" i="19" s="1"/>
  <c r="I222" i="19" s="1"/>
  <c r="I223" i="19" s="1"/>
  <c r="I224" i="19" s="1"/>
  <c r="I225" i="19" s="1"/>
  <c r="I226" i="19" s="1"/>
  <c r="I227" i="19" s="1"/>
  <c r="I228" i="19" s="1"/>
  <c r="I229" i="19" s="1"/>
  <c r="I230" i="19" s="1"/>
  <c r="I231" i="19" s="1"/>
  <c r="I232" i="19" s="1"/>
  <c r="I233" i="19" s="1"/>
  <c r="I234" i="19" s="1"/>
  <c r="I235" i="19" s="1"/>
  <c r="I236" i="19" s="1"/>
  <c r="I237" i="19" s="1"/>
  <c r="I238" i="19" s="1"/>
  <c r="I239" i="19" s="1"/>
  <c r="I240" i="19" s="1"/>
  <c r="I241" i="19" s="1"/>
  <c r="I242" i="19" s="1"/>
  <c r="I243" i="19" s="1"/>
  <c r="I244" i="19" s="1"/>
  <c r="I245" i="19" s="1"/>
  <c r="I246" i="19" s="1"/>
  <c r="I247" i="19" s="1"/>
  <c r="I248" i="19" s="1"/>
  <c r="I249" i="19" s="1"/>
  <c r="I250" i="19" s="1"/>
  <c r="I251" i="19" s="1"/>
  <c r="I252" i="19" s="1"/>
  <c r="I253" i="19" s="1"/>
  <c r="I254" i="19" s="1"/>
  <c r="I255" i="19" s="1"/>
  <c r="I256" i="19" s="1"/>
  <c r="I257" i="19" s="1"/>
  <c r="I258" i="19" s="1"/>
  <c r="I259" i="19" s="1"/>
  <c r="I260" i="19" s="1"/>
  <c r="I261" i="19" s="1"/>
  <c r="I262" i="19" s="1"/>
  <c r="I263" i="19" s="1"/>
  <c r="I264" i="19" s="1"/>
  <c r="I265" i="19" s="1"/>
  <c r="H5" i="19"/>
  <c r="H7" i="19" s="1"/>
  <c r="H8" i="19" s="1"/>
  <c r="H9" i="19" s="1"/>
  <c r="H10" i="19" s="1"/>
  <c r="H11" i="19" s="1"/>
  <c r="H12" i="19" s="1"/>
  <c r="H13" i="19" s="1"/>
  <c r="H14" i="19" s="1"/>
  <c r="H15" i="19" s="1"/>
  <c r="H16" i="19" s="1"/>
  <c r="H17" i="19" s="1"/>
  <c r="H18" i="19" s="1"/>
  <c r="H19" i="19" s="1"/>
  <c r="H20" i="19" s="1"/>
  <c r="H21" i="19" s="1"/>
  <c r="H22" i="19" s="1"/>
  <c r="H23" i="19" s="1"/>
  <c r="H24" i="19" s="1"/>
  <c r="H25" i="19" s="1"/>
  <c r="H26" i="19" s="1"/>
  <c r="H27" i="19" s="1"/>
  <c r="H28" i="19" s="1"/>
  <c r="H29" i="19" s="1"/>
  <c r="H30" i="19" s="1"/>
  <c r="H31" i="19" s="1"/>
  <c r="H32" i="19" s="1"/>
  <c r="H33" i="19" s="1"/>
  <c r="H34" i="19" s="1"/>
  <c r="H35" i="19" s="1"/>
  <c r="H36" i="19" s="1"/>
  <c r="H37" i="19" s="1"/>
  <c r="H38" i="19" s="1"/>
  <c r="H39" i="19" s="1"/>
  <c r="H40" i="19" s="1"/>
  <c r="H41" i="19" s="1"/>
  <c r="H42" i="19" s="1"/>
  <c r="H43" i="19" s="1"/>
  <c r="H44" i="19" s="1"/>
  <c r="H45" i="19" s="1"/>
  <c r="H46" i="19" s="1"/>
  <c r="H47" i="19" s="1"/>
  <c r="H48" i="19" s="1"/>
  <c r="H49" i="19" s="1"/>
  <c r="H50" i="19" s="1"/>
  <c r="H51" i="19" s="1"/>
  <c r="H52" i="19" s="1"/>
  <c r="H53" i="19" s="1"/>
  <c r="H54" i="19" s="1"/>
  <c r="H55" i="19" s="1"/>
  <c r="H56" i="19" s="1"/>
  <c r="H57" i="19" s="1"/>
  <c r="H58" i="19" s="1"/>
  <c r="H59" i="19" s="1"/>
  <c r="H60" i="19" s="1"/>
  <c r="H61" i="19" s="1"/>
  <c r="H62" i="19" s="1"/>
  <c r="H63" i="19" s="1"/>
  <c r="H64" i="19" s="1"/>
  <c r="H65" i="19" s="1"/>
  <c r="H66" i="19" s="1"/>
  <c r="H67" i="19" s="1"/>
  <c r="H68" i="19" s="1"/>
  <c r="H69" i="19" s="1"/>
  <c r="H70" i="19" s="1"/>
  <c r="H71" i="19" s="1"/>
  <c r="H72" i="19" s="1"/>
  <c r="H73" i="19" s="1"/>
  <c r="H74" i="19" s="1"/>
  <c r="H75" i="19" s="1"/>
  <c r="H76" i="19" s="1"/>
  <c r="H77" i="19" s="1"/>
  <c r="H78" i="19" s="1"/>
  <c r="H79" i="19" s="1"/>
  <c r="H80" i="19" s="1"/>
  <c r="H81" i="19" s="1"/>
  <c r="H82" i="19" s="1"/>
  <c r="H83" i="19" s="1"/>
  <c r="H84" i="19" s="1"/>
  <c r="H85" i="19" s="1"/>
  <c r="H86" i="19" s="1"/>
  <c r="H87" i="19" s="1"/>
  <c r="H88" i="19" s="1"/>
  <c r="H89" i="19" s="1"/>
  <c r="H90" i="19" s="1"/>
  <c r="H91" i="19" s="1"/>
  <c r="H92" i="19" s="1"/>
  <c r="H93" i="19" s="1"/>
  <c r="H94" i="19" s="1"/>
  <c r="H95" i="19" s="1"/>
  <c r="H96" i="19" s="1"/>
  <c r="H97" i="19" s="1"/>
  <c r="H98" i="19" s="1"/>
  <c r="H99" i="19" s="1"/>
  <c r="H100" i="19" s="1"/>
  <c r="H101" i="19" s="1"/>
  <c r="H102" i="19" s="1"/>
  <c r="H103" i="19" s="1"/>
  <c r="H104" i="19" s="1"/>
  <c r="H105" i="19" s="1"/>
  <c r="H106" i="19" s="1"/>
  <c r="H107" i="19" s="1"/>
  <c r="H108" i="19" s="1"/>
  <c r="H109" i="19" s="1"/>
  <c r="H110" i="19" s="1"/>
  <c r="H111" i="19" s="1"/>
  <c r="H112" i="19" s="1"/>
  <c r="H113" i="19" s="1"/>
  <c r="H114" i="19" s="1"/>
  <c r="H115" i="19" s="1"/>
  <c r="H116" i="19" s="1"/>
  <c r="H117" i="19" s="1"/>
  <c r="H118" i="19" s="1"/>
  <c r="H119" i="19" s="1"/>
  <c r="H120" i="19" s="1"/>
  <c r="H121" i="19" s="1"/>
  <c r="H122" i="19" s="1"/>
  <c r="H123" i="19" s="1"/>
  <c r="H124" i="19" s="1"/>
  <c r="H125" i="19" s="1"/>
  <c r="H126" i="19" s="1"/>
  <c r="H127" i="19" s="1"/>
  <c r="H128" i="19" s="1"/>
  <c r="H129" i="19" s="1"/>
  <c r="H130" i="19" s="1"/>
  <c r="H131" i="19" s="1"/>
  <c r="H132" i="19" s="1"/>
  <c r="H133" i="19" s="1"/>
  <c r="H134" i="19" s="1"/>
  <c r="H135" i="19" s="1"/>
  <c r="H136" i="19" s="1"/>
  <c r="H137" i="19" s="1"/>
  <c r="H138" i="19" s="1"/>
  <c r="H139" i="19" s="1"/>
  <c r="H140" i="19" s="1"/>
  <c r="H141" i="19" s="1"/>
  <c r="H142" i="19" s="1"/>
  <c r="H143" i="19" s="1"/>
  <c r="H144" i="19" s="1"/>
  <c r="H145" i="19" s="1"/>
  <c r="H146" i="19" s="1"/>
  <c r="H147" i="19" s="1"/>
  <c r="H148" i="19" s="1"/>
  <c r="H149" i="19" s="1"/>
  <c r="H150" i="19" s="1"/>
  <c r="H151" i="19" s="1"/>
  <c r="H152" i="19" s="1"/>
  <c r="H153" i="19" s="1"/>
  <c r="H154" i="19" s="1"/>
  <c r="H155" i="19" s="1"/>
  <c r="H156" i="19" s="1"/>
  <c r="H157" i="19" s="1"/>
  <c r="H158" i="19" s="1"/>
  <c r="H159" i="19" s="1"/>
  <c r="H160" i="19" s="1"/>
  <c r="H161" i="19" s="1"/>
  <c r="H162" i="19" s="1"/>
  <c r="H163" i="19" s="1"/>
  <c r="H164" i="19" s="1"/>
  <c r="H165" i="19" s="1"/>
  <c r="H166" i="19" s="1"/>
  <c r="H167" i="19" s="1"/>
  <c r="H168" i="19" s="1"/>
  <c r="H169" i="19" s="1"/>
  <c r="H170" i="19" s="1"/>
  <c r="H171" i="19" s="1"/>
  <c r="H172" i="19" s="1"/>
  <c r="H173" i="19" s="1"/>
  <c r="H174" i="19" s="1"/>
  <c r="H175" i="19" s="1"/>
  <c r="H176" i="19" s="1"/>
  <c r="H177" i="19" s="1"/>
  <c r="H178" i="19" s="1"/>
  <c r="H179" i="19" s="1"/>
  <c r="H180" i="19" s="1"/>
  <c r="H181" i="19" s="1"/>
  <c r="H182" i="19" s="1"/>
  <c r="H183" i="19" s="1"/>
  <c r="H184" i="19" s="1"/>
  <c r="H185" i="19" s="1"/>
  <c r="H186" i="19" s="1"/>
  <c r="H187" i="19" s="1"/>
  <c r="H188" i="19" s="1"/>
  <c r="H189" i="19" s="1"/>
  <c r="H190" i="19" s="1"/>
  <c r="H191" i="19" s="1"/>
  <c r="H192" i="19" s="1"/>
  <c r="H193" i="19" s="1"/>
  <c r="H194" i="19" s="1"/>
  <c r="H195" i="19" s="1"/>
  <c r="H196" i="19" s="1"/>
  <c r="H197" i="19" s="1"/>
  <c r="H198" i="19" s="1"/>
  <c r="H199" i="19" s="1"/>
  <c r="H200" i="19" s="1"/>
  <c r="H201" i="19" s="1"/>
  <c r="H202" i="19" s="1"/>
  <c r="H203" i="19" s="1"/>
  <c r="H204" i="19" s="1"/>
  <c r="H205" i="19" s="1"/>
  <c r="H206" i="19" s="1"/>
  <c r="H207" i="19" s="1"/>
  <c r="H208" i="19" s="1"/>
  <c r="H209" i="19" s="1"/>
  <c r="H210" i="19" s="1"/>
  <c r="H211" i="19" s="1"/>
  <c r="H212" i="19" s="1"/>
  <c r="H213" i="19" s="1"/>
  <c r="H214" i="19" s="1"/>
  <c r="H215" i="19" s="1"/>
  <c r="H216" i="19" s="1"/>
  <c r="H217" i="19" s="1"/>
  <c r="H218" i="19" s="1"/>
  <c r="H219" i="19" s="1"/>
  <c r="H220" i="19" s="1"/>
  <c r="H221" i="19" s="1"/>
  <c r="H222" i="19" s="1"/>
  <c r="H223" i="19" s="1"/>
  <c r="H224" i="19" s="1"/>
  <c r="H225" i="19" s="1"/>
  <c r="H226" i="19" s="1"/>
  <c r="H227" i="19" s="1"/>
  <c r="H228" i="19" s="1"/>
  <c r="H229" i="19" s="1"/>
  <c r="H230" i="19" s="1"/>
  <c r="H231" i="19" s="1"/>
  <c r="H232" i="19" s="1"/>
  <c r="H233" i="19" s="1"/>
  <c r="H234" i="19" s="1"/>
  <c r="H235" i="19" s="1"/>
  <c r="H236" i="19" s="1"/>
  <c r="H237" i="19" s="1"/>
  <c r="H238" i="19" s="1"/>
  <c r="H239" i="19" s="1"/>
  <c r="H240" i="19" s="1"/>
  <c r="H241" i="19" s="1"/>
  <c r="H242" i="19" s="1"/>
  <c r="H243" i="19" s="1"/>
  <c r="H244" i="19" s="1"/>
  <c r="H245" i="19" s="1"/>
  <c r="H246" i="19" s="1"/>
  <c r="H247" i="19" s="1"/>
  <c r="H248" i="19" s="1"/>
  <c r="H249" i="19" s="1"/>
  <c r="H250" i="19" s="1"/>
  <c r="H251" i="19" s="1"/>
  <c r="H252" i="19" s="1"/>
  <c r="H253" i="19" s="1"/>
  <c r="H254" i="19" s="1"/>
  <c r="H255" i="19" s="1"/>
  <c r="H256" i="19" s="1"/>
  <c r="H257" i="19" s="1"/>
  <c r="H258" i="19" s="1"/>
  <c r="H259" i="19" s="1"/>
  <c r="H260" i="19" s="1"/>
  <c r="H261" i="19" s="1"/>
  <c r="H262" i="19" s="1"/>
  <c r="H263" i="19" s="1"/>
  <c r="H264" i="19" s="1"/>
  <c r="H265" i="19" s="1"/>
  <c r="L4" i="19"/>
  <c r="G7" i="19" s="1"/>
  <c r="G8" i="19" s="1"/>
  <c r="G9" i="19" s="1"/>
  <c r="G10" i="19" s="1"/>
  <c r="BT62" i="18"/>
  <c r="BT63" i="18" s="1"/>
  <c r="BT64" i="18" s="1"/>
  <c r="BT65" i="18" s="1"/>
  <c r="BT66" i="18" s="1"/>
  <c r="BT67" i="18" s="1"/>
  <c r="BT68" i="18" s="1"/>
  <c r="BT69" i="18" s="1"/>
  <c r="BT70" i="18" s="1"/>
  <c r="BT71" i="18" s="1"/>
  <c r="BT72" i="18" s="1"/>
  <c r="BT73" i="18" s="1"/>
  <c r="BT74" i="18" s="1"/>
  <c r="BT75" i="18" s="1"/>
  <c r="BT76" i="18" s="1"/>
  <c r="BT77" i="18" s="1"/>
  <c r="BT78" i="18" s="1"/>
  <c r="BT79" i="18" s="1"/>
  <c r="BT80" i="18" s="1"/>
  <c r="BT81" i="18" s="1"/>
  <c r="BT82" i="18" s="1"/>
  <c r="BT83" i="18" s="1"/>
  <c r="BT84" i="18" s="1"/>
  <c r="BT85" i="18" s="1"/>
  <c r="BT86" i="18" s="1"/>
  <c r="BT87" i="18" s="1"/>
  <c r="BT88" i="18" s="1"/>
  <c r="BT89" i="18" s="1"/>
  <c r="BT90" i="18" s="1"/>
  <c r="BT91" i="18" s="1"/>
  <c r="BT92" i="18" s="1"/>
  <c r="BT93" i="18" s="1"/>
  <c r="BT94" i="18" s="1"/>
  <c r="BT95" i="18" s="1"/>
  <c r="BT96" i="18" s="1"/>
  <c r="BT97" i="18" s="1"/>
  <c r="BT98" i="18" s="1"/>
  <c r="BT99" i="18" s="1"/>
  <c r="BT100" i="18" s="1"/>
  <c r="BT101" i="18" s="1"/>
  <c r="BT102" i="18" s="1"/>
  <c r="BT103" i="18" s="1"/>
  <c r="BT104" i="18" s="1"/>
  <c r="BT105" i="18" s="1"/>
  <c r="BT106" i="18" s="1"/>
  <c r="BT107" i="18" s="1"/>
  <c r="BT108" i="18" s="1"/>
  <c r="BT109" i="18" s="1"/>
  <c r="BT110" i="18" s="1"/>
  <c r="BT111" i="18" s="1"/>
  <c r="BT112" i="18" s="1"/>
  <c r="BT113" i="18" s="1"/>
  <c r="BT114" i="18" s="1"/>
  <c r="BT115" i="18" s="1"/>
  <c r="BT116" i="18" s="1"/>
  <c r="BT117" i="18" s="1"/>
  <c r="BT118" i="18" s="1"/>
  <c r="BT119" i="18" s="1"/>
  <c r="BT120" i="18" s="1"/>
  <c r="BT121" i="18" s="1"/>
  <c r="BT122" i="18" s="1"/>
  <c r="BT123" i="18" s="1"/>
  <c r="BT124" i="18" s="1"/>
  <c r="BT125" i="18" s="1"/>
  <c r="BT126" i="18" s="1"/>
  <c r="BT127" i="18" s="1"/>
  <c r="BT128" i="18" s="1"/>
  <c r="BT129" i="18" s="1"/>
  <c r="BT130" i="18" s="1"/>
  <c r="BT131" i="18" s="1"/>
  <c r="BT132" i="18" s="1"/>
  <c r="BT133" i="18" s="1"/>
  <c r="BT134" i="18" s="1"/>
  <c r="BT135" i="18" s="1"/>
  <c r="BT136" i="18" s="1"/>
  <c r="BT137" i="18" s="1"/>
  <c r="BT138" i="18" s="1"/>
  <c r="BT139" i="18" s="1"/>
  <c r="BT140" i="18" s="1"/>
  <c r="BT141" i="18" s="1"/>
  <c r="BT142" i="18" s="1"/>
  <c r="BT143" i="18" s="1"/>
  <c r="BT144" i="18" s="1"/>
  <c r="BT145" i="18" s="1"/>
  <c r="BT146" i="18" s="1"/>
  <c r="BT147" i="18" s="1"/>
  <c r="BT148" i="18" s="1"/>
  <c r="BT149" i="18" s="1"/>
  <c r="BT150" i="18" s="1"/>
  <c r="BT151" i="18" s="1"/>
  <c r="BT152" i="18" s="1"/>
  <c r="BT153" i="18" s="1"/>
  <c r="BT154" i="18" s="1"/>
  <c r="BT155" i="18" s="1"/>
  <c r="BT156" i="18" s="1"/>
  <c r="BT157" i="18" s="1"/>
  <c r="BT158" i="18" s="1"/>
  <c r="BT159" i="18" s="1"/>
  <c r="BT160" i="18" s="1"/>
  <c r="BT161" i="18" s="1"/>
  <c r="BT162" i="18" s="1"/>
  <c r="BT163" i="18" s="1"/>
  <c r="BT164" i="18" s="1"/>
  <c r="BT165" i="18" s="1"/>
  <c r="BT166" i="18" s="1"/>
  <c r="BT167" i="18" s="1"/>
  <c r="BT168" i="18" s="1"/>
  <c r="BT169" i="18" s="1"/>
  <c r="BT170" i="18" s="1"/>
  <c r="BT171" i="18" s="1"/>
  <c r="BT172" i="18" s="1"/>
  <c r="BT173" i="18" s="1"/>
  <c r="BT174" i="18" s="1"/>
  <c r="BT175" i="18" s="1"/>
  <c r="BT176" i="18" s="1"/>
  <c r="BT177" i="18" s="1"/>
  <c r="BT178" i="18" s="1"/>
  <c r="BT179" i="18" s="1"/>
  <c r="BT180" i="18" s="1"/>
  <c r="BT181" i="18" s="1"/>
  <c r="BT182" i="18" s="1"/>
  <c r="BT183" i="18" s="1"/>
  <c r="BT184" i="18" s="1"/>
  <c r="BT185" i="18" s="1"/>
  <c r="BT186" i="18" s="1"/>
  <c r="BT187" i="18" s="1"/>
  <c r="BT188" i="18" s="1"/>
  <c r="BT189" i="18" s="1"/>
  <c r="BT190" i="18" s="1"/>
  <c r="BT191" i="18" s="1"/>
  <c r="BT192" i="18" s="1"/>
  <c r="BT193" i="18" s="1"/>
  <c r="BT194" i="18" s="1"/>
  <c r="BT195" i="18" s="1"/>
  <c r="BT196" i="18" s="1"/>
  <c r="BT197" i="18" s="1"/>
  <c r="BT198" i="18" s="1"/>
  <c r="BT199" i="18" s="1"/>
  <c r="BT200" i="18" s="1"/>
  <c r="BT201" i="18" s="1"/>
  <c r="BT202" i="18" s="1"/>
  <c r="BT203" i="18" s="1"/>
  <c r="BT204" i="18" s="1"/>
  <c r="BT205" i="18" s="1"/>
  <c r="BT206" i="18" s="1"/>
  <c r="BT207" i="18" s="1"/>
  <c r="BT208" i="18" s="1"/>
  <c r="BT209" i="18" s="1"/>
  <c r="BT210" i="18" s="1"/>
  <c r="BT211" i="18" s="1"/>
  <c r="BT212" i="18" s="1"/>
  <c r="BT213" i="18" s="1"/>
  <c r="BT214" i="18" s="1"/>
  <c r="BT215" i="18" s="1"/>
  <c r="BT216" i="18" s="1"/>
  <c r="BT217" i="18" s="1"/>
  <c r="BT218" i="18" s="1"/>
  <c r="BT219" i="18" s="1"/>
  <c r="BT220" i="18" s="1"/>
  <c r="BT221" i="18" s="1"/>
  <c r="BT222" i="18" s="1"/>
  <c r="BT223" i="18" s="1"/>
  <c r="BT224" i="18" s="1"/>
  <c r="BT225" i="18" s="1"/>
  <c r="BT226" i="18" s="1"/>
  <c r="BT227" i="18" s="1"/>
  <c r="BT228" i="18" s="1"/>
  <c r="BT229" i="18" s="1"/>
  <c r="BT230" i="18" s="1"/>
  <c r="BT231" i="18" s="1"/>
  <c r="BT232" i="18" s="1"/>
  <c r="BT233" i="18" s="1"/>
  <c r="BT234" i="18" s="1"/>
  <c r="BT235" i="18" s="1"/>
  <c r="BT236" i="18" s="1"/>
  <c r="BT237" i="18" s="1"/>
  <c r="BT238" i="18" s="1"/>
  <c r="BT239" i="18" s="1"/>
  <c r="BT240" i="18" s="1"/>
  <c r="BT241" i="18" s="1"/>
  <c r="BT242" i="18" s="1"/>
  <c r="BT243" i="18" s="1"/>
  <c r="BT244" i="18" s="1"/>
  <c r="BT245" i="18" s="1"/>
  <c r="BT246" i="18" s="1"/>
  <c r="BT247" i="18" s="1"/>
  <c r="BT248" i="18" s="1"/>
  <c r="BT249" i="18" s="1"/>
  <c r="BT250" i="18" s="1"/>
  <c r="BT251" i="18" s="1"/>
  <c r="BT252" i="18" s="1"/>
  <c r="BT253" i="18" s="1"/>
  <c r="BT254" i="18" s="1"/>
  <c r="BT255" i="18" s="1"/>
  <c r="BT256" i="18" s="1"/>
  <c r="BT257" i="18" s="1"/>
  <c r="BT258" i="18" s="1"/>
  <c r="BT259" i="18" s="1"/>
  <c r="BT260" i="18" s="1"/>
  <c r="BT261" i="18" s="1"/>
  <c r="BT262" i="18" s="1"/>
  <c r="BT263" i="18" s="1"/>
  <c r="BT264" i="18" s="1"/>
  <c r="BT265" i="18" s="1"/>
  <c r="BT266" i="18" s="1"/>
  <c r="BT267" i="18" s="1"/>
  <c r="BT268" i="18" s="1"/>
  <c r="BT269" i="18" s="1"/>
  <c r="BT270" i="18" s="1"/>
  <c r="BT271" i="18" s="1"/>
  <c r="BT272" i="18" s="1"/>
  <c r="BT273" i="18" s="1"/>
  <c r="BT274" i="18" s="1"/>
  <c r="BT275" i="18" s="1"/>
  <c r="BT276" i="18" s="1"/>
  <c r="BT277" i="18" s="1"/>
  <c r="BT278" i="18" s="1"/>
  <c r="BT279" i="18" s="1"/>
  <c r="BT280" i="18" s="1"/>
  <c r="BT281" i="18" s="1"/>
  <c r="BT282" i="18" s="1"/>
  <c r="BT283" i="18" s="1"/>
  <c r="BT284" i="18" s="1"/>
  <c r="BT285" i="18" s="1"/>
  <c r="BT286" i="18" s="1"/>
  <c r="BT287" i="18" s="1"/>
  <c r="BT288" i="18" s="1"/>
  <c r="BT289" i="18" s="1"/>
  <c r="BT290" i="18" s="1"/>
  <c r="BT291" i="18" s="1"/>
  <c r="BT292" i="18" s="1"/>
  <c r="BT293" i="18" s="1"/>
  <c r="BT294" i="18" s="1"/>
  <c r="BT295" i="18" s="1"/>
  <c r="BT296" i="18" s="1"/>
  <c r="BT297" i="18" s="1"/>
  <c r="BT298" i="18" s="1"/>
  <c r="BT299" i="18" s="1"/>
  <c r="BT300" i="18" s="1"/>
  <c r="BT301" i="18" s="1"/>
  <c r="BT302" i="18" s="1"/>
  <c r="BT303" i="18" s="1"/>
  <c r="BT304" i="18" s="1"/>
  <c r="BT305" i="18" s="1"/>
  <c r="BT306" i="18" s="1"/>
  <c r="BT307" i="18" s="1"/>
  <c r="BT308" i="18" s="1"/>
  <c r="BT309" i="18" s="1"/>
  <c r="BT310" i="18" s="1"/>
  <c r="BT311" i="18" s="1"/>
  <c r="BT312" i="18" s="1"/>
  <c r="BT313" i="18" s="1"/>
  <c r="BT314" i="18" s="1"/>
  <c r="BT315" i="18" s="1"/>
  <c r="BT316" i="18" s="1"/>
  <c r="BT317" i="18" s="1"/>
  <c r="BT318" i="18" s="1"/>
  <c r="BT319" i="18" s="1"/>
  <c r="BT320" i="18" s="1"/>
  <c r="BT321" i="18" s="1"/>
  <c r="BT322" i="18" s="1"/>
  <c r="BT323" i="18" s="1"/>
  <c r="BT324" i="18" s="1"/>
  <c r="BT325" i="18" s="1"/>
  <c r="BT326" i="18" s="1"/>
  <c r="BT327" i="18" s="1"/>
  <c r="BT328" i="18" s="1"/>
  <c r="BT329" i="18" s="1"/>
  <c r="BT330" i="18" s="1"/>
  <c r="BT331" i="18" s="1"/>
  <c r="BT332" i="18" s="1"/>
  <c r="BT333" i="18" s="1"/>
  <c r="BT334" i="18" s="1"/>
  <c r="BT335" i="18" s="1"/>
  <c r="BT336" i="18" s="1"/>
  <c r="BT337" i="18" s="1"/>
  <c r="BT338" i="18" s="1"/>
  <c r="BT339" i="18" s="1"/>
  <c r="BT340" i="18" s="1"/>
  <c r="BT341" i="18" s="1"/>
  <c r="BT342" i="18" s="1"/>
  <c r="BT343" i="18" s="1"/>
  <c r="BT344" i="18" s="1"/>
  <c r="BT345" i="18" s="1"/>
  <c r="BT346" i="18" s="1"/>
  <c r="BK60" i="18"/>
  <c r="BJ60" i="18"/>
  <c r="BI60" i="18"/>
  <c r="BK59" i="18"/>
  <c r="BJ59" i="18"/>
  <c r="BI59" i="18"/>
  <c r="BK58" i="18"/>
  <c r="BJ58" i="18"/>
  <c r="BI58" i="18"/>
  <c r="BK57" i="18"/>
  <c r="BJ57" i="18"/>
  <c r="BI57" i="18"/>
  <c r="A57" i="18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s="1"/>
  <c r="A105" i="18" s="1"/>
  <c r="A106" i="18" s="1"/>
  <c r="A107" i="18" s="1"/>
  <c r="A108" i="18" s="1"/>
  <c r="A109" i="18" s="1"/>
  <c r="A110" i="18" s="1"/>
  <c r="A111" i="18" s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s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A170" i="18" s="1"/>
  <c r="A171" i="18" s="1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A182" i="18" s="1"/>
  <c r="A183" i="18" s="1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A194" i="18" s="1"/>
  <c r="A195" i="18" s="1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A206" i="18" s="1"/>
  <c r="A207" i="18" s="1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A230" i="18" s="1"/>
  <c r="A231" i="18" s="1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A242" i="18" s="1"/>
  <c r="A243" i="18" s="1"/>
  <c r="A244" i="18" s="1"/>
  <c r="A245" i="18" s="1"/>
  <c r="A246" i="18" s="1"/>
  <c r="A247" i="18" s="1"/>
  <c r="A248" i="18" s="1"/>
  <c r="A249" i="18" s="1"/>
  <c r="A250" i="18" s="1"/>
  <c r="A251" i="18" s="1"/>
  <c r="A252" i="18" s="1"/>
  <c r="A253" i="18" s="1"/>
  <c r="A254" i="18" s="1"/>
  <c r="A255" i="18" s="1"/>
  <c r="A256" i="18" s="1"/>
  <c r="A257" i="18" s="1"/>
  <c r="A258" i="18" s="1"/>
  <c r="A259" i="18" s="1"/>
  <c r="A260" i="18" s="1"/>
  <c r="A261" i="18" s="1"/>
  <c r="A262" i="18" s="1"/>
  <c r="A263" i="18" s="1"/>
  <c r="A264" i="18" s="1"/>
  <c r="A265" i="18" s="1"/>
  <c r="A266" i="18" s="1"/>
  <c r="A267" i="18" s="1"/>
  <c r="A268" i="18" s="1"/>
  <c r="A269" i="18" s="1"/>
  <c r="A270" i="18" s="1"/>
  <c r="A271" i="18" s="1"/>
  <c r="A272" i="18" s="1"/>
  <c r="A273" i="18" s="1"/>
  <c r="A274" i="18" s="1"/>
  <c r="A275" i="18" s="1"/>
  <c r="A276" i="18" s="1"/>
  <c r="A277" i="18" s="1"/>
  <c r="A278" i="18" s="1"/>
  <c r="A279" i="18" s="1"/>
  <c r="A280" i="18" s="1"/>
  <c r="A281" i="18" s="1"/>
  <c r="A282" i="18" s="1"/>
  <c r="A283" i="18" s="1"/>
  <c r="A284" i="18" s="1"/>
  <c r="A285" i="18" s="1"/>
  <c r="A286" i="18" s="1"/>
  <c r="A287" i="18" s="1"/>
  <c r="A288" i="18" s="1"/>
  <c r="A289" i="18" s="1"/>
  <c r="A290" i="18" s="1"/>
  <c r="A291" i="18" s="1"/>
  <c r="A292" i="18" s="1"/>
  <c r="A293" i="18" s="1"/>
  <c r="A294" i="18" s="1"/>
  <c r="A295" i="18" s="1"/>
  <c r="A296" i="18" s="1"/>
  <c r="A297" i="18" s="1"/>
  <c r="A298" i="18" s="1"/>
  <c r="A299" i="18" s="1"/>
  <c r="A300" i="18" s="1"/>
  <c r="A301" i="18" s="1"/>
  <c r="A302" i="18" s="1"/>
  <c r="A303" i="18" s="1"/>
  <c r="A304" i="18" s="1"/>
  <c r="A305" i="18" s="1"/>
  <c r="A306" i="18" s="1"/>
  <c r="A307" i="18" s="1"/>
  <c r="A308" i="18" s="1"/>
  <c r="A309" i="18" s="1"/>
  <c r="A310" i="18" s="1"/>
  <c r="A311" i="18" s="1"/>
  <c r="A312" i="18" s="1"/>
  <c r="A313" i="18" s="1"/>
  <c r="A314" i="18" s="1"/>
  <c r="A315" i="18" s="1"/>
  <c r="A316" i="18" s="1"/>
  <c r="A317" i="18" s="1"/>
  <c r="A318" i="18" s="1"/>
  <c r="A319" i="18" s="1"/>
  <c r="A320" i="18" s="1"/>
  <c r="A321" i="18" s="1"/>
  <c r="A322" i="18" s="1"/>
  <c r="A323" i="18" s="1"/>
  <c r="A324" i="18" s="1"/>
  <c r="A325" i="18" s="1"/>
  <c r="A326" i="18" s="1"/>
  <c r="A327" i="18" s="1"/>
  <c r="A328" i="18" s="1"/>
  <c r="A329" i="18" s="1"/>
  <c r="A330" i="18" s="1"/>
  <c r="A331" i="18" s="1"/>
  <c r="A332" i="18" s="1"/>
  <c r="A333" i="18" s="1"/>
  <c r="A334" i="18" s="1"/>
  <c r="A335" i="18" s="1"/>
  <c r="A336" i="18" s="1"/>
  <c r="A337" i="18" s="1"/>
  <c r="A338" i="18" s="1"/>
  <c r="A339" i="18" s="1"/>
  <c r="A340" i="18" s="1"/>
  <c r="A341" i="18" s="1"/>
  <c r="A342" i="18" s="1"/>
  <c r="A343" i="18" s="1"/>
  <c r="A344" i="18" s="1"/>
  <c r="A345" i="18" s="1"/>
  <c r="A346" i="18" s="1"/>
  <c r="BR56" i="18"/>
  <c r="BK56" i="18"/>
  <c r="BJ56" i="18"/>
  <c r="BI56" i="18"/>
  <c r="T56" i="18"/>
  <c r="M56" i="18"/>
  <c r="L56" i="18"/>
  <c r="K56" i="18"/>
  <c r="G56" i="18"/>
  <c r="G57" i="18" s="1"/>
  <c r="F56" i="18"/>
  <c r="F57" i="18" s="1"/>
  <c r="E56" i="18"/>
  <c r="E57" i="18" s="1"/>
  <c r="BR55" i="18"/>
  <c r="BK55" i="18"/>
  <c r="BJ55" i="18"/>
  <c r="BI55" i="18"/>
  <c r="V55" i="18"/>
  <c r="U55" i="18"/>
  <c r="T55" i="18"/>
  <c r="M55" i="18"/>
  <c r="L55" i="18"/>
  <c r="K55" i="18"/>
  <c r="G55" i="18"/>
  <c r="F55" i="18"/>
  <c r="E55" i="18"/>
  <c r="BR54" i="18"/>
  <c r="BK54" i="18"/>
  <c r="BJ54" i="18"/>
  <c r="BI54" i="18"/>
  <c r="BH54" i="18"/>
  <c r="AH54" i="18"/>
  <c r="AE54" i="18"/>
  <c r="AD54" i="18"/>
  <c r="AC54" i="18"/>
  <c r="V54" i="18"/>
  <c r="U54" i="18"/>
  <c r="T54" i="18"/>
  <c r="P54" i="18"/>
  <c r="M54" i="18"/>
  <c r="L54" i="18"/>
  <c r="K54" i="18"/>
  <c r="G54" i="18"/>
  <c r="F54" i="18"/>
  <c r="E54" i="18"/>
  <c r="BR53" i="18"/>
  <c r="BK53" i="18"/>
  <c r="BJ53" i="18"/>
  <c r="BI53" i="18"/>
  <c r="BH53" i="18"/>
  <c r="AE53" i="18"/>
  <c r="AD53" i="18"/>
  <c r="AC53" i="18"/>
  <c r="V53" i="18"/>
  <c r="U53" i="18"/>
  <c r="T53" i="18"/>
  <c r="M53" i="18"/>
  <c r="L53" i="18"/>
  <c r="K53" i="18"/>
  <c r="G53" i="18"/>
  <c r="F53" i="18"/>
  <c r="E53" i="18"/>
  <c r="BR52" i="18"/>
  <c r="BK52" i="18"/>
  <c r="BJ52" i="18"/>
  <c r="BI52" i="18"/>
  <c r="BH52" i="18"/>
  <c r="AE52" i="18"/>
  <c r="AD52" i="18"/>
  <c r="AC52" i="18"/>
  <c r="V52" i="18"/>
  <c r="U52" i="18"/>
  <c r="X52" i="18" s="1"/>
  <c r="T52" i="18"/>
  <c r="M52" i="18"/>
  <c r="L52" i="18"/>
  <c r="K52" i="18"/>
  <c r="G52" i="18"/>
  <c r="F52" i="18"/>
  <c r="E52" i="18"/>
  <c r="BR51" i="18"/>
  <c r="BK51" i="18"/>
  <c r="BJ51" i="18"/>
  <c r="BI51" i="18"/>
  <c r="BH51" i="18"/>
  <c r="AE51" i="18"/>
  <c r="AD51" i="18"/>
  <c r="AG51" i="18" s="1"/>
  <c r="AC51" i="18"/>
  <c r="AF51" i="18" s="1"/>
  <c r="V51" i="18"/>
  <c r="U51" i="18"/>
  <c r="T51" i="18"/>
  <c r="M51" i="18"/>
  <c r="L51" i="18"/>
  <c r="K51" i="18"/>
  <c r="G51" i="18"/>
  <c r="F51" i="18"/>
  <c r="E51" i="18"/>
  <c r="BR50" i="18"/>
  <c r="BK50" i="18"/>
  <c r="BJ50" i="18"/>
  <c r="BI50" i="18"/>
  <c r="BH50" i="18"/>
  <c r="AE50" i="18"/>
  <c r="AD50" i="18"/>
  <c r="AC50" i="18"/>
  <c r="V50" i="18"/>
  <c r="U50" i="18"/>
  <c r="T50" i="18"/>
  <c r="M50" i="18"/>
  <c r="P50" i="18" s="1"/>
  <c r="L50" i="18"/>
  <c r="O51" i="18" s="1"/>
  <c r="K50" i="18"/>
  <c r="G50" i="18"/>
  <c r="F50" i="18"/>
  <c r="E50" i="18"/>
  <c r="BR49" i="18"/>
  <c r="BK49" i="18"/>
  <c r="BJ49" i="18"/>
  <c r="BI49" i="18"/>
  <c r="BH49" i="18"/>
  <c r="AE49" i="18"/>
  <c r="AD49" i="18"/>
  <c r="AC49" i="18"/>
  <c r="V49" i="18"/>
  <c r="U49" i="18"/>
  <c r="X49" i="18" s="1"/>
  <c r="T49" i="18"/>
  <c r="W49" i="18" s="1"/>
  <c r="M49" i="18"/>
  <c r="L49" i="18"/>
  <c r="K49" i="18"/>
  <c r="G49" i="18"/>
  <c r="F49" i="18"/>
  <c r="E49" i="18"/>
  <c r="BR48" i="18"/>
  <c r="BK48" i="18"/>
  <c r="BJ48" i="18"/>
  <c r="BI48" i="18"/>
  <c r="BH48" i="18"/>
  <c r="AE48" i="18"/>
  <c r="AH48" i="18" s="1"/>
  <c r="AD48" i="18"/>
  <c r="AG48" i="18" s="1"/>
  <c r="AC48" i="18"/>
  <c r="V48" i="18"/>
  <c r="U48" i="18"/>
  <c r="T48" i="18"/>
  <c r="M48" i="18"/>
  <c r="L48" i="18"/>
  <c r="K48" i="18"/>
  <c r="N48" i="18" s="1"/>
  <c r="G48" i="18"/>
  <c r="F48" i="18"/>
  <c r="E48" i="18"/>
  <c r="BR47" i="18"/>
  <c r="BK47" i="18"/>
  <c r="BJ47" i="18"/>
  <c r="BI47" i="18"/>
  <c r="BH47" i="18"/>
  <c r="AE47" i="18"/>
  <c r="AD47" i="18"/>
  <c r="AC47" i="18"/>
  <c r="V47" i="18"/>
  <c r="U47" i="18"/>
  <c r="T47" i="18"/>
  <c r="O47" i="18"/>
  <c r="M47" i="18"/>
  <c r="L47" i="18"/>
  <c r="K47" i="18"/>
  <c r="G47" i="18"/>
  <c r="F47" i="18"/>
  <c r="E47" i="18"/>
  <c r="BR46" i="18"/>
  <c r="BK46" i="18"/>
  <c r="BJ46" i="18"/>
  <c r="BI46" i="18"/>
  <c r="BH46" i="18"/>
  <c r="AE46" i="18"/>
  <c r="AD46" i="18"/>
  <c r="AG47" i="18" s="1"/>
  <c r="AC46" i="18"/>
  <c r="AF46" i="18" s="1"/>
  <c r="V46" i="18"/>
  <c r="U46" i="18"/>
  <c r="T46" i="18"/>
  <c r="W46" i="18" s="1"/>
  <c r="M46" i="18"/>
  <c r="L46" i="18"/>
  <c r="K46" i="18"/>
  <c r="G46" i="18"/>
  <c r="F46" i="18"/>
  <c r="E46" i="18"/>
  <c r="BR45" i="18"/>
  <c r="BK45" i="18"/>
  <c r="BJ45" i="18"/>
  <c r="BI45" i="18"/>
  <c r="BH45" i="18"/>
  <c r="AE45" i="18"/>
  <c r="AH45" i="18" s="1"/>
  <c r="AD45" i="18"/>
  <c r="AC45" i="18"/>
  <c r="X45" i="18"/>
  <c r="V45" i="18"/>
  <c r="U45" i="18"/>
  <c r="T45" i="18"/>
  <c r="M45" i="18"/>
  <c r="L45" i="18"/>
  <c r="K45" i="18"/>
  <c r="G45" i="18"/>
  <c r="F45" i="18"/>
  <c r="E45" i="18"/>
  <c r="BR44" i="18"/>
  <c r="BK44" i="18"/>
  <c r="BJ44" i="18"/>
  <c r="BI44" i="18"/>
  <c r="BH44" i="18"/>
  <c r="AE44" i="18"/>
  <c r="AD44" i="18"/>
  <c r="AG44" i="18" s="1"/>
  <c r="AC44" i="18"/>
  <c r="V44" i="18"/>
  <c r="U44" i="18"/>
  <c r="T44" i="18"/>
  <c r="M44" i="18"/>
  <c r="L44" i="18"/>
  <c r="K44" i="18"/>
  <c r="G44" i="18"/>
  <c r="F44" i="18"/>
  <c r="E44" i="18"/>
  <c r="BR43" i="18"/>
  <c r="BK43" i="18"/>
  <c r="BJ43" i="18"/>
  <c r="BI43" i="18"/>
  <c r="BH43" i="18"/>
  <c r="AE43" i="18"/>
  <c r="AH43" i="18" s="1"/>
  <c r="AD43" i="18"/>
  <c r="AC43" i="18"/>
  <c r="V43" i="18"/>
  <c r="U43" i="18"/>
  <c r="T43" i="18"/>
  <c r="M43" i="18"/>
  <c r="L43" i="18"/>
  <c r="K43" i="18"/>
  <c r="G43" i="18"/>
  <c r="F43" i="18"/>
  <c r="E43" i="18"/>
  <c r="BR42" i="18"/>
  <c r="BK42" i="18"/>
  <c r="BJ42" i="18"/>
  <c r="BI42" i="18"/>
  <c r="BH42" i="18"/>
  <c r="AE42" i="18"/>
  <c r="AD42" i="18"/>
  <c r="AG42" i="18" s="1"/>
  <c r="AC42" i="18"/>
  <c r="V42" i="18"/>
  <c r="U42" i="18"/>
  <c r="X42" i="18" s="1"/>
  <c r="T42" i="18"/>
  <c r="W42" i="18" s="1"/>
  <c r="M42" i="18"/>
  <c r="L42" i="18"/>
  <c r="K42" i="18"/>
  <c r="G42" i="18"/>
  <c r="F42" i="18"/>
  <c r="E42" i="18"/>
  <c r="BR41" i="18"/>
  <c r="BK41" i="18"/>
  <c r="BJ41" i="18"/>
  <c r="BI41" i="18"/>
  <c r="BH41" i="18"/>
  <c r="AE41" i="18"/>
  <c r="AH41" i="18" s="1"/>
  <c r="AD41" i="18"/>
  <c r="AC41" i="18"/>
  <c r="V41" i="18"/>
  <c r="Y41" i="18" s="1"/>
  <c r="U41" i="18"/>
  <c r="T41" i="18"/>
  <c r="M41" i="18"/>
  <c r="L41" i="18"/>
  <c r="K41" i="18"/>
  <c r="G41" i="18"/>
  <c r="F41" i="18"/>
  <c r="E41" i="18"/>
  <c r="BR40" i="18"/>
  <c r="BK40" i="18"/>
  <c r="BJ40" i="18"/>
  <c r="BI40" i="18"/>
  <c r="BH40" i="18"/>
  <c r="AE40" i="18"/>
  <c r="AD40" i="18"/>
  <c r="AC40" i="18"/>
  <c r="V40" i="18"/>
  <c r="U40" i="18"/>
  <c r="T40" i="18"/>
  <c r="W40" i="18" s="1"/>
  <c r="M40" i="18"/>
  <c r="L40" i="18"/>
  <c r="K40" i="18"/>
  <c r="G40" i="18"/>
  <c r="F40" i="18"/>
  <c r="E40" i="18"/>
  <c r="BR39" i="18"/>
  <c r="BK39" i="18"/>
  <c r="BJ39" i="18"/>
  <c r="BI39" i="18"/>
  <c r="BH39" i="18"/>
  <c r="AE39" i="18"/>
  <c r="AH39" i="18" s="1"/>
  <c r="AD39" i="18"/>
  <c r="AG39" i="18" s="1"/>
  <c r="AC39" i="18"/>
  <c r="V39" i="18"/>
  <c r="U39" i="18"/>
  <c r="X39" i="18" s="1"/>
  <c r="T39" i="18"/>
  <c r="M39" i="18"/>
  <c r="L39" i="18"/>
  <c r="O39" i="18" s="1"/>
  <c r="K39" i="18"/>
  <c r="G39" i="18"/>
  <c r="F39" i="18"/>
  <c r="E39" i="18"/>
  <c r="BR38" i="18"/>
  <c r="BK38" i="18"/>
  <c r="BJ38" i="18"/>
  <c r="BI38" i="18"/>
  <c r="BH38" i="18"/>
  <c r="AE38" i="18"/>
  <c r="AD38" i="18"/>
  <c r="AC38" i="18"/>
  <c r="V38" i="18"/>
  <c r="U38" i="18"/>
  <c r="T38" i="18"/>
  <c r="M38" i="18"/>
  <c r="L38" i="18"/>
  <c r="K38" i="18"/>
  <c r="G38" i="18"/>
  <c r="F38" i="18"/>
  <c r="E38" i="18"/>
  <c r="BR37" i="18"/>
  <c r="BK37" i="18"/>
  <c r="BJ37" i="18"/>
  <c r="BI37" i="18"/>
  <c r="BH37" i="18"/>
  <c r="AE37" i="18"/>
  <c r="AD37" i="18"/>
  <c r="AG37" i="18" s="1"/>
  <c r="AC37" i="18"/>
  <c r="V37" i="18"/>
  <c r="U37" i="18"/>
  <c r="T37" i="18"/>
  <c r="M37" i="18"/>
  <c r="P38" i="18" s="1"/>
  <c r="L37" i="18"/>
  <c r="K37" i="18"/>
  <c r="G37" i="18"/>
  <c r="F37" i="18"/>
  <c r="E37" i="18"/>
  <c r="BR36" i="18"/>
  <c r="BK36" i="18"/>
  <c r="BJ36" i="18"/>
  <c r="BI36" i="18"/>
  <c r="BH36" i="18"/>
  <c r="AE36" i="18"/>
  <c r="AH36" i="18" s="1"/>
  <c r="AD36" i="18"/>
  <c r="AG36" i="18" s="1"/>
  <c r="AC36" i="18"/>
  <c r="V36" i="18"/>
  <c r="U36" i="18"/>
  <c r="T36" i="18"/>
  <c r="M36" i="18"/>
  <c r="L36" i="18"/>
  <c r="K36" i="18"/>
  <c r="N36" i="18" s="1"/>
  <c r="G36" i="18"/>
  <c r="F36" i="18"/>
  <c r="E36" i="18"/>
  <c r="BR35" i="18"/>
  <c r="BK35" i="18"/>
  <c r="BJ35" i="18"/>
  <c r="BI35" i="18"/>
  <c r="BH35" i="18"/>
  <c r="AE35" i="18"/>
  <c r="AH35" i="18" s="1"/>
  <c r="AD35" i="18"/>
  <c r="AC35" i="18"/>
  <c r="V35" i="18"/>
  <c r="U35" i="18"/>
  <c r="T35" i="18"/>
  <c r="W35" i="18" s="1"/>
  <c r="M35" i="18"/>
  <c r="L35" i="18"/>
  <c r="K35" i="18"/>
  <c r="G35" i="18"/>
  <c r="F35" i="18"/>
  <c r="E35" i="18"/>
  <c r="BR34" i="18"/>
  <c r="BK34" i="18"/>
  <c r="BJ34" i="18"/>
  <c r="BI34" i="18"/>
  <c r="BH34" i="18"/>
  <c r="AE34" i="18"/>
  <c r="AD34" i="18"/>
  <c r="AG35" i="18" s="1"/>
  <c r="AC34" i="18"/>
  <c r="W34" i="18"/>
  <c r="V34" i="18"/>
  <c r="U34" i="18"/>
  <c r="X34" i="18" s="1"/>
  <c r="T34" i="18"/>
  <c r="M34" i="18"/>
  <c r="L34" i="18"/>
  <c r="K34" i="18"/>
  <c r="G34" i="18"/>
  <c r="F34" i="18"/>
  <c r="E34" i="18"/>
  <c r="BR33" i="18"/>
  <c r="BK33" i="18"/>
  <c r="BJ33" i="18"/>
  <c r="BI33" i="18"/>
  <c r="BH33" i="18"/>
  <c r="AE33" i="18"/>
  <c r="AH34" i="18" s="1"/>
  <c r="AD33" i="18"/>
  <c r="AG33" i="18" s="1"/>
  <c r="AC33" i="18"/>
  <c r="V33" i="18"/>
  <c r="U33" i="18"/>
  <c r="T33" i="18"/>
  <c r="M33" i="18"/>
  <c r="P34" i="18" s="1"/>
  <c r="L33" i="18"/>
  <c r="K33" i="18"/>
  <c r="G33" i="18"/>
  <c r="F33" i="18"/>
  <c r="E33" i="18"/>
  <c r="BR32" i="18"/>
  <c r="BK32" i="18"/>
  <c r="BJ32" i="18"/>
  <c r="BI32" i="18"/>
  <c r="BH32" i="18"/>
  <c r="AE32" i="18"/>
  <c r="AH32" i="18" s="1"/>
  <c r="AD32" i="18"/>
  <c r="AC32" i="18"/>
  <c r="V32" i="18"/>
  <c r="U32" i="18"/>
  <c r="T32" i="18"/>
  <c r="M32" i="18"/>
  <c r="L32" i="18"/>
  <c r="K32" i="18"/>
  <c r="G32" i="18"/>
  <c r="F32" i="18"/>
  <c r="E32" i="18"/>
  <c r="BR31" i="18"/>
  <c r="BK31" i="18"/>
  <c r="BJ31" i="18"/>
  <c r="BI31" i="18"/>
  <c r="BH31" i="18"/>
  <c r="AE31" i="18"/>
  <c r="AD31" i="18"/>
  <c r="AG31" i="18" s="1"/>
  <c r="AC31" i="18"/>
  <c r="V31" i="18"/>
  <c r="U31" i="18"/>
  <c r="T31" i="18"/>
  <c r="W31" i="18" s="1"/>
  <c r="O31" i="18"/>
  <c r="M31" i="18"/>
  <c r="L31" i="18"/>
  <c r="K31" i="18"/>
  <c r="G31" i="18"/>
  <c r="F31" i="18"/>
  <c r="E31" i="18"/>
  <c r="BR30" i="18"/>
  <c r="BK30" i="18"/>
  <c r="BJ30" i="18"/>
  <c r="BI30" i="18"/>
  <c r="BH30" i="18"/>
  <c r="AE30" i="18"/>
  <c r="AD30" i="18"/>
  <c r="AC30" i="18"/>
  <c r="W30" i="18"/>
  <c r="V30" i="18"/>
  <c r="U30" i="18"/>
  <c r="X30" i="18" s="1"/>
  <c r="T30" i="18"/>
  <c r="M30" i="18"/>
  <c r="P30" i="18" s="1"/>
  <c r="L30" i="18"/>
  <c r="K30" i="18"/>
  <c r="G30" i="18"/>
  <c r="F30" i="18"/>
  <c r="E30" i="18"/>
  <c r="BR29" i="18"/>
  <c r="BK29" i="18"/>
  <c r="BJ29" i="18"/>
  <c r="BI29" i="18"/>
  <c r="BH29" i="18"/>
  <c r="AE29" i="18"/>
  <c r="AD29" i="18"/>
  <c r="AC29" i="18"/>
  <c r="AF29" i="18" s="1"/>
  <c r="V29" i="18"/>
  <c r="U29" i="18"/>
  <c r="T29" i="18"/>
  <c r="W29" i="18" s="1"/>
  <c r="M29" i="18"/>
  <c r="L29" i="18"/>
  <c r="K29" i="18"/>
  <c r="G29" i="18"/>
  <c r="F29" i="18"/>
  <c r="E29" i="18"/>
  <c r="BR28" i="18"/>
  <c r="BK28" i="18"/>
  <c r="BJ28" i="18"/>
  <c r="BI28" i="18"/>
  <c r="BH28" i="18"/>
  <c r="AE28" i="18"/>
  <c r="AD28" i="18"/>
  <c r="AG28" i="18" s="1"/>
  <c r="AC28" i="18"/>
  <c r="V28" i="18"/>
  <c r="U28" i="18"/>
  <c r="T28" i="18"/>
  <c r="W28" i="18" s="1"/>
  <c r="M28" i="18"/>
  <c r="L28" i="18"/>
  <c r="K28" i="18"/>
  <c r="N28" i="18" s="1"/>
  <c r="G28" i="18"/>
  <c r="F28" i="18"/>
  <c r="E28" i="18"/>
  <c r="BR27" i="18"/>
  <c r="BK27" i="18"/>
  <c r="BJ27" i="18"/>
  <c r="BI27" i="18"/>
  <c r="BH27" i="18"/>
  <c r="AE27" i="18"/>
  <c r="AD27" i="18"/>
  <c r="AC27" i="18"/>
  <c r="AF27" i="18" s="1"/>
  <c r="V27" i="18"/>
  <c r="Y27" i="18" s="1"/>
  <c r="U27" i="18"/>
  <c r="T27" i="18"/>
  <c r="M27" i="18"/>
  <c r="L27" i="18"/>
  <c r="K27" i="18"/>
  <c r="G27" i="18"/>
  <c r="F27" i="18"/>
  <c r="E27" i="18"/>
  <c r="BR26" i="18"/>
  <c r="BK26" i="18"/>
  <c r="BJ26" i="18"/>
  <c r="BI26" i="18"/>
  <c r="BH26" i="18"/>
  <c r="AE26" i="18"/>
  <c r="AD26" i="18"/>
  <c r="AG26" i="18" s="1"/>
  <c r="AC26" i="18"/>
  <c r="V26" i="18"/>
  <c r="U26" i="18"/>
  <c r="T26" i="18"/>
  <c r="W26" i="18" s="1"/>
  <c r="M26" i="18"/>
  <c r="L26" i="18"/>
  <c r="K26" i="18"/>
  <c r="G26" i="18"/>
  <c r="F26" i="18"/>
  <c r="E26" i="18"/>
  <c r="BR25" i="18"/>
  <c r="BK25" i="18"/>
  <c r="BJ25" i="18"/>
  <c r="BI25" i="18"/>
  <c r="BH25" i="18"/>
  <c r="AE25" i="18"/>
  <c r="AH25" i="18" s="1"/>
  <c r="AD25" i="18"/>
  <c r="AC25" i="18"/>
  <c r="V25" i="18"/>
  <c r="U25" i="18"/>
  <c r="T25" i="18"/>
  <c r="M25" i="18"/>
  <c r="L25" i="18"/>
  <c r="K25" i="18"/>
  <c r="G25" i="18"/>
  <c r="F25" i="18"/>
  <c r="E25" i="18"/>
  <c r="BR24" i="18"/>
  <c r="BK24" i="18"/>
  <c r="BJ24" i="18"/>
  <c r="BI24" i="18"/>
  <c r="BH24" i="18"/>
  <c r="AE24" i="18"/>
  <c r="AD24" i="18"/>
  <c r="AC24" i="18"/>
  <c r="V24" i="18"/>
  <c r="U24" i="18"/>
  <c r="T24" i="18"/>
  <c r="M24" i="18"/>
  <c r="L24" i="18"/>
  <c r="K24" i="18"/>
  <c r="G24" i="18"/>
  <c r="F24" i="18"/>
  <c r="E24" i="18"/>
  <c r="BR23" i="18"/>
  <c r="BK23" i="18"/>
  <c r="BJ23" i="18"/>
  <c r="BI23" i="18"/>
  <c r="BH23" i="18"/>
  <c r="AE23" i="18"/>
  <c r="AH23" i="18" s="1"/>
  <c r="AD23" i="18"/>
  <c r="AG23" i="18" s="1"/>
  <c r="AC23" i="18"/>
  <c r="V23" i="18"/>
  <c r="U23" i="18"/>
  <c r="X23" i="18" s="1"/>
  <c r="T23" i="18"/>
  <c r="M23" i="18"/>
  <c r="L23" i="18"/>
  <c r="O23" i="18" s="1"/>
  <c r="K23" i="18"/>
  <c r="G23" i="18"/>
  <c r="F23" i="18"/>
  <c r="E23" i="18"/>
  <c r="BR22" i="18"/>
  <c r="BK22" i="18"/>
  <c r="BJ22" i="18"/>
  <c r="BI22" i="18"/>
  <c r="BH22" i="18"/>
  <c r="AE22" i="18"/>
  <c r="AD22" i="18"/>
  <c r="AC22" i="18"/>
  <c r="V22" i="18"/>
  <c r="Y22" i="18" s="1"/>
  <c r="U22" i="18"/>
  <c r="T22" i="18"/>
  <c r="W22" i="18" s="1"/>
  <c r="M22" i="18"/>
  <c r="L22" i="18"/>
  <c r="K22" i="18"/>
  <c r="G22" i="18"/>
  <c r="F22" i="18"/>
  <c r="E22" i="18"/>
  <c r="BR21" i="18"/>
  <c r="BK21" i="18"/>
  <c r="BJ21" i="18"/>
  <c r="BI21" i="18"/>
  <c r="BH21" i="18"/>
  <c r="AE21" i="18"/>
  <c r="AD21" i="18"/>
  <c r="AG21" i="18" s="1"/>
  <c r="AC21" i="18"/>
  <c r="V21" i="18"/>
  <c r="U21" i="18"/>
  <c r="T21" i="18"/>
  <c r="M21" i="18"/>
  <c r="L21" i="18"/>
  <c r="K21" i="18"/>
  <c r="G21" i="18"/>
  <c r="F21" i="18"/>
  <c r="E21" i="18"/>
  <c r="BR20" i="18"/>
  <c r="BK20" i="18"/>
  <c r="BJ20" i="18"/>
  <c r="BI20" i="18"/>
  <c r="BH20" i="18"/>
  <c r="AE20" i="18"/>
  <c r="AH20" i="18" s="1"/>
  <c r="AD20" i="18"/>
  <c r="AC20" i="18"/>
  <c r="V20" i="18"/>
  <c r="U20" i="18"/>
  <c r="T20" i="18"/>
  <c r="M20" i="18"/>
  <c r="L20" i="18"/>
  <c r="K20" i="18"/>
  <c r="N20" i="18" s="1"/>
  <c r="G20" i="18"/>
  <c r="F20" i="18"/>
  <c r="E20" i="18"/>
  <c r="BR19" i="18"/>
  <c r="BK19" i="18"/>
  <c r="BJ19" i="18"/>
  <c r="BI19" i="18"/>
  <c r="BH19" i="18"/>
  <c r="AE19" i="18"/>
  <c r="AD19" i="18"/>
  <c r="AG19" i="18" s="1"/>
  <c r="AC19" i="18"/>
  <c r="V19" i="18"/>
  <c r="U19" i="18"/>
  <c r="T19" i="18"/>
  <c r="W19" i="18" s="1"/>
  <c r="M19" i="18"/>
  <c r="L19" i="18"/>
  <c r="O19" i="18" s="1"/>
  <c r="K19" i="18"/>
  <c r="G19" i="18"/>
  <c r="F19" i="18"/>
  <c r="E19" i="18"/>
  <c r="BR18" i="18"/>
  <c r="BK18" i="18"/>
  <c r="BJ18" i="18"/>
  <c r="BI18" i="18"/>
  <c r="BH18" i="18"/>
  <c r="AE18" i="18"/>
  <c r="AD18" i="18"/>
  <c r="AG18" i="18" s="1"/>
  <c r="AC18" i="18"/>
  <c r="V18" i="18"/>
  <c r="U18" i="18"/>
  <c r="X18" i="18" s="1"/>
  <c r="T18" i="18"/>
  <c r="M18" i="18"/>
  <c r="P18" i="18" s="1"/>
  <c r="L18" i="18"/>
  <c r="K18" i="18"/>
  <c r="G18" i="18"/>
  <c r="F18" i="18"/>
  <c r="E18" i="18"/>
  <c r="BR17" i="18"/>
  <c r="BK17" i="18"/>
  <c r="BJ17" i="18"/>
  <c r="BI17" i="18"/>
  <c r="BH17" i="18"/>
  <c r="AE17" i="18"/>
  <c r="AE5" i="18" s="1"/>
  <c r="AH191" i="18" s="1"/>
  <c r="AD17" i="18"/>
  <c r="AC17" i="18"/>
  <c r="V17" i="18"/>
  <c r="U17" i="18"/>
  <c r="T17" i="18"/>
  <c r="M17" i="18"/>
  <c r="L17" i="18"/>
  <c r="K17" i="18"/>
  <c r="G17" i="18"/>
  <c r="F17" i="18"/>
  <c r="E17" i="18"/>
  <c r="BR16" i="18"/>
  <c r="BK16" i="18"/>
  <c r="BJ16" i="18"/>
  <c r="BI16" i="18"/>
  <c r="BH16" i="18"/>
  <c r="AC16" i="18"/>
  <c r="T16" i="18"/>
  <c r="W16" i="18" s="1"/>
  <c r="M16" i="18"/>
  <c r="L16" i="18"/>
  <c r="K16" i="18"/>
  <c r="G16" i="18"/>
  <c r="F16" i="18"/>
  <c r="E16" i="18"/>
  <c r="BR15" i="18"/>
  <c r="BK15" i="18"/>
  <c r="BJ15" i="18"/>
  <c r="BI15" i="18"/>
  <c r="BH15" i="18"/>
  <c r="AC15" i="18"/>
  <c r="T15" i="18"/>
  <c r="M15" i="18"/>
  <c r="L15" i="18"/>
  <c r="K15" i="18"/>
  <c r="N16" i="18" s="1"/>
  <c r="G15" i="18"/>
  <c r="F15" i="18"/>
  <c r="E15" i="18"/>
  <c r="BR14" i="18"/>
  <c r="BK14" i="18"/>
  <c r="BJ14" i="18"/>
  <c r="BI14" i="18"/>
  <c r="BH14" i="18"/>
  <c r="AC14" i="18"/>
  <c r="T14" i="18"/>
  <c r="M14" i="18"/>
  <c r="P14" i="18" s="1"/>
  <c r="L14" i="18"/>
  <c r="K14" i="18"/>
  <c r="G14" i="18"/>
  <c r="F14" i="18"/>
  <c r="E14" i="18"/>
  <c r="BR13" i="18"/>
  <c r="BK13" i="18"/>
  <c r="BJ13" i="18"/>
  <c r="BI13" i="18"/>
  <c r="BH13" i="18"/>
  <c r="AC13" i="18"/>
  <c r="T13" i="18"/>
  <c r="M13" i="18"/>
  <c r="L13" i="18"/>
  <c r="K13" i="18"/>
  <c r="G13" i="18"/>
  <c r="F13" i="18"/>
  <c r="E13" i="18"/>
  <c r="BR12" i="18"/>
  <c r="BK12" i="18"/>
  <c r="BJ12" i="18"/>
  <c r="BI12" i="18"/>
  <c r="BH12" i="18"/>
  <c r="AC12" i="18"/>
  <c r="T12" i="18"/>
  <c r="N12" i="18"/>
  <c r="M12" i="18"/>
  <c r="L12" i="18"/>
  <c r="K12" i="18"/>
  <c r="G12" i="18"/>
  <c r="F12" i="18"/>
  <c r="E12" i="18"/>
  <c r="BR11" i="18"/>
  <c r="BK11" i="18"/>
  <c r="BJ11" i="18"/>
  <c r="BI11" i="18"/>
  <c r="BH11" i="18"/>
  <c r="AC11" i="18"/>
  <c r="T11" i="18"/>
  <c r="W11" i="18" s="1"/>
  <c r="M11" i="18"/>
  <c r="L11" i="18"/>
  <c r="K11" i="18"/>
  <c r="G11" i="18"/>
  <c r="F11" i="18"/>
  <c r="E11" i="18"/>
  <c r="BR10" i="18"/>
  <c r="BK10" i="18"/>
  <c r="BJ10" i="18"/>
  <c r="BI10" i="18"/>
  <c r="BH10" i="18"/>
  <c r="AC10" i="18"/>
  <c r="T10" i="18"/>
  <c r="M10" i="18"/>
  <c r="L10" i="18"/>
  <c r="K10" i="18"/>
  <c r="G10" i="18"/>
  <c r="F10" i="18"/>
  <c r="E10" i="18"/>
  <c r="BR9" i="18"/>
  <c r="BK9" i="18"/>
  <c r="BJ9" i="18"/>
  <c r="BI9" i="18"/>
  <c r="BH9" i="18"/>
  <c r="AC9" i="18"/>
  <c r="T9" i="18"/>
  <c r="M9" i="18"/>
  <c r="L9" i="18"/>
  <c r="K9" i="18"/>
  <c r="G9" i="18"/>
  <c r="F9" i="18"/>
  <c r="E9" i="18"/>
  <c r="BR8" i="18"/>
  <c r="BK8" i="18"/>
  <c r="BJ8" i="18"/>
  <c r="BI8" i="18"/>
  <c r="BH8" i="18"/>
  <c r="AC8" i="18"/>
  <c r="T8" i="18"/>
  <c r="M8" i="18"/>
  <c r="L8" i="18"/>
  <c r="K8" i="18"/>
  <c r="G8" i="18"/>
  <c r="F8" i="18"/>
  <c r="E8" i="18"/>
  <c r="BR7" i="18"/>
  <c r="BK7" i="18"/>
  <c r="BJ7" i="18"/>
  <c r="BI7" i="18"/>
  <c r="BH7" i="18"/>
  <c r="AO7" i="18"/>
  <c r="AN7" i="18"/>
  <c r="AN8" i="18" s="1"/>
  <c r="AM7" i="18"/>
  <c r="AL7" i="18"/>
  <c r="AL8" i="18" s="1"/>
  <c r="AC7" i="18"/>
  <c r="T7" i="18"/>
  <c r="M7" i="18"/>
  <c r="L7" i="18"/>
  <c r="K7" i="18"/>
  <c r="G7" i="18"/>
  <c r="F7" i="18"/>
  <c r="E7" i="18"/>
  <c r="BK6" i="18"/>
  <c r="BJ6" i="18"/>
  <c r="BI6" i="18"/>
  <c r="BH6" i="18"/>
  <c r="AS6" i="18"/>
  <c r="AK6" i="18"/>
  <c r="AT6" i="18" s="1"/>
  <c r="AW6" i="18" s="1"/>
  <c r="AK7" i="18" s="1"/>
  <c r="AJ6" i="18"/>
  <c r="AI6" i="18"/>
  <c r="AC6" i="18"/>
  <c r="AC5" i="18" s="1"/>
  <c r="T6" i="18"/>
  <c r="M6" i="18"/>
  <c r="L6" i="18"/>
  <c r="K6" i="18"/>
  <c r="BG71" i="17"/>
  <c r="BK71" i="17" s="1"/>
  <c r="BF71" i="17"/>
  <c r="BJ71" i="17" s="1"/>
  <c r="BE71" i="17"/>
  <c r="BI71" i="17" s="1"/>
  <c r="BT62" i="17"/>
  <c r="BT63" i="17" s="1"/>
  <c r="BT64" i="17" s="1"/>
  <c r="BT65" i="17" s="1"/>
  <c r="BT66" i="17" s="1"/>
  <c r="BT67" i="17" s="1"/>
  <c r="BT68" i="17" s="1"/>
  <c r="BT69" i="17" s="1"/>
  <c r="BT70" i="17" s="1"/>
  <c r="BT71" i="17" s="1"/>
  <c r="BT72" i="17" s="1"/>
  <c r="BT73" i="17" s="1"/>
  <c r="BT74" i="17" s="1"/>
  <c r="BT75" i="17" s="1"/>
  <c r="BT76" i="17" s="1"/>
  <c r="BT77" i="17" s="1"/>
  <c r="BT78" i="17" s="1"/>
  <c r="BT79" i="17" s="1"/>
  <c r="BT80" i="17" s="1"/>
  <c r="BT81" i="17" s="1"/>
  <c r="BT82" i="17" s="1"/>
  <c r="BT83" i="17" s="1"/>
  <c r="BT84" i="17" s="1"/>
  <c r="BT85" i="17" s="1"/>
  <c r="BT86" i="17" s="1"/>
  <c r="BT87" i="17" s="1"/>
  <c r="BT88" i="17" s="1"/>
  <c r="BT89" i="17" s="1"/>
  <c r="BT90" i="17" s="1"/>
  <c r="BT91" i="17" s="1"/>
  <c r="BT92" i="17" s="1"/>
  <c r="BT93" i="17" s="1"/>
  <c r="BT94" i="17" s="1"/>
  <c r="BT95" i="17" s="1"/>
  <c r="BT96" i="17" s="1"/>
  <c r="BT97" i="17" s="1"/>
  <c r="BT98" i="17" s="1"/>
  <c r="BT99" i="17" s="1"/>
  <c r="BT100" i="17" s="1"/>
  <c r="BT101" i="17" s="1"/>
  <c r="BT102" i="17" s="1"/>
  <c r="BT103" i="17" s="1"/>
  <c r="BT104" i="17" s="1"/>
  <c r="BT105" i="17" s="1"/>
  <c r="BT106" i="17" s="1"/>
  <c r="BT107" i="17" s="1"/>
  <c r="BT108" i="17" s="1"/>
  <c r="BT109" i="17" s="1"/>
  <c r="BT110" i="17" s="1"/>
  <c r="BT111" i="17" s="1"/>
  <c r="BT112" i="17" s="1"/>
  <c r="BT113" i="17" s="1"/>
  <c r="BT114" i="17" s="1"/>
  <c r="BT115" i="17" s="1"/>
  <c r="BT116" i="17" s="1"/>
  <c r="BT117" i="17" s="1"/>
  <c r="BT118" i="17" s="1"/>
  <c r="BT119" i="17" s="1"/>
  <c r="BT120" i="17" s="1"/>
  <c r="BT121" i="17" s="1"/>
  <c r="BT122" i="17" s="1"/>
  <c r="BT123" i="17" s="1"/>
  <c r="BT124" i="17" s="1"/>
  <c r="BT125" i="17" s="1"/>
  <c r="BT126" i="17" s="1"/>
  <c r="BT127" i="17" s="1"/>
  <c r="BT128" i="17" s="1"/>
  <c r="BT129" i="17" s="1"/>
  <c r="BT130" i="17" s="1"/>
  <c r="BT131" i="17" s="1"/>
  <c r="BT132" i="17" s="1"/>
  <c r="BT133" i="17" s="1"/>
  <c r="BT134" i="17" s="1"/>
  <c r="BT135" i="17" s="1"/>
  <c r="BT136" i="17" s="1"/>
  <c r="BT137" i="17" s="1"/>
  <c r="BT138" i="17" s="1"/>
  <c r="BT139" i="17" s="1"/>
  <c r="BT140" i="17" s="1"/>
  <c r="BT141" i="17" s="1"/>
  <c r="BT142" i="17" s="1"/>
  <c r="BT143" i="17" s="1"/>
  <c r="BT144" i="17" s="1"/>
  <c r="BT145" i="17" s="1"/>
  <c r="BT146" i="17" s="1"/>
  <c r="BT147" i="17" s="1"/>
  <c r="BT148" i="17" s="1"/>
  <c r="BT149" i="17" s="1"/>
  <c r="BT150" i="17" s="1"/>
  <c r="BT151" i="17" s="1"/>
  <c r="BT152" i="17" s="1"/>
  <c r="BT153" i="17" s="1"/>
  <c r="BT154" i="17" s="1"/>
  <c r="BT155" i="17" s="1"/>
  <c r="BT156" i="17" s="1"/>
  <c r="BT157" i="17" s="1"/>
  <c r="BT158" i="17" s="1"/>
  <c r="BT159" i="17" s="1"/>
  <c r="BT160" i="17" s="1"/>
  <c r="BT161" i="17" s="1"/>
  <c r="BT162" i="17" s="1"/>
  <c r="BT163" i="17" s="1"/>
  <c r="BT164" i="17" s="1"/>
  <c r="BT165" i="17" s="1"/>
  <c r="BT166" i="17" s="1"/>
  <c r="BT167" i="17" s="1"/>
  <c r="BT168" i="17" s="1"/>
  <c r="BT169" i="17" s="1"/>
  <c r="BT170" i="17" s="1"/>
  <c r="BT171" i="17" s="1"/>
  <c r="BT172" i="17" s="1"/>
  <c r="BT173" i="17" s="1"/>
  <c r="BT174" i="17" s="1"/>
  <c r="BT175" i="17" s="1"/>
  <c r="BT176" i="17" s="1"/>
  <c r="BT177" i="17" s="1"/>
  <c r="BT178" i="17" s="1"/>
  <c r="BT179" i="17" s="1"/>
  <c r="BT180" i="17" s="1"/>
  <c r="BT181" i="17" s="1"/>
  <c r="BT182" i="17" s="1"/>
  <c r="BT183" i="17" s="1"/>
  <c r="BT184" i="17" s="1"/>
  <c r="BT185" i="17" s="1"/>
  <c r="BT186" i="17" s="1"/>
  <c r="BT187" i="17" s="1"/>
  <c r="BT188" i="17" s="1"/>
  <c r="BT189" i="17" s="1"/>
  <c r="BT190" i="17" s="1"/>
  <c r="BT191" i="17" s="1"/>
  <c r="BT192" i="17" s="1"/>
  <c r="BT193" i="17" s="1"/>
  <c r="BT194" i="17" s="1"/>
  <c r="BT195" i="17" s="1"/>
  <c r="BT196" i="17" s="1"/>
  <c r="BT197" i="17" s="1"/>
  <c r="BT198" i="17" s="1"/>
  <c r="BT199" i="17" s="1"/>
  <c r="BT200" i="17" s="1"/>
  <c r="BT201" i="17" s="1"/>
  <c r="BT202" i="17" s="1"/>
  <c r="BT203" i="17" s="1"/>
  <c r="BT204" i="17" s="1"/>
  <c r="BT205" i="17" s="1"/>
  <c r="BT206" i="17" s="1"/>
  <c r="BT207" i="17" s="1"/>
  <c r="BT208" i="17" s="1"/>
  <c r="BT209" i="17" s="1"/>
  <c r="BT210" i="17" s="1"/>
  <c r="BT211" i="17" s="1"/>
  <c r="BT212" i="17" s="1"/>
  <c r="BT213" i="17" s="1"/>
  <c r="BT214" i="17" s="1"/>
  <c r="BT215" i="17" s="1"/>
  <c r="BT216" i="17" s="1"/>
  <c r="BT217" i="17" s="1"/>
  <c r="BT218" i="17" s="1"/>
  <c r="BT219" i="17" s="1"/>
  <c r="BT220" i="17" s="1"/>
  <c r="BT221" i="17" s="1"/>
  <c r="BT222" i="17" s="1"/>
  <c r="BT223" i="17" s="1"/>
  <c r="BT224" i="17" s="1"/>
  <c r="BT225" i="17" s="1"/>
  <c r="BT226" i="17" s="1"/>
  <c r="BT227" i="17" s="1"/>
  <c r="BT228" i="17" s="1"/>
  <c r="BT229" i="17" s="1"/>
  <c r="BT230" i="17" s="1"/>
  <c r="BT231" i="17" s="1"/>
  <c r="BT232" i="17" s="1"/>
  <c r="BT233" i="17" s="1"/>
  <c r="BT234" i="17" s="1"/>
  <c r="BT235" i="17" s="1"/>
  <c r="BT236" i="17" s="1"/>
  <c r="BT237" i="17" s="1"/>
  <c r="BT238" i="17" s="1"/>
  <c r="BT239" i="17" s="1"/>
  <c r="BT240" i="17" s="1"/>
  <c r="BT241" i="17" s="1"/>
  <c r="BT242" i="17" s="1"/>
  <c r="BT243" i="17" s="1"/>
  <c r="BT244" i="17" s="1"/>
  <c r="BT245" i="17" s="1"/>
  <c r="BT246" i="17" s="1"/>
  <c r="BT247" i="17" s="1"/>
  <c r="BT248" i="17" s="1"/>
  <c r="BT249" i="17" s="1"/>
  <c r="BT250" i="17" s="1"/>
  <c r="BT251" i="17" s="1"/>
  <c r="BT252" i="17" s="1"/>
  <c r="BT253" i="17" s="1"/>
  <c r="BT254" i="17" s="1"/>
  <c r="BT255" i="17" s="1"/>
  <c r="BT256" i="17" s="1"/>
  <c r="BT257" i="17" s="1"/>
  <c r="BT258" i="17" s="1"/>
  <c r="BT259" i="17" s="1"/>
  <c r="BT260" i="17" s="1"/>
  <c r="BT261" i="17" s="1"/>
  <c r="BT262" i="17" s="1"/>
  <c r="BT263" i="17" s="1"/>
  <c r="BT264" i="17" s="1"/>
  <c r="BT265" i="17" s="1"/>
  <c r="BT266" i="17" s="1"/>
  <c r="BT267" i="17" s="1"/>
  <c r="BT268" i="17" s="1"/>
  <c r="BT269" i="17" s="1"/>
  <c r="BT270" i="17" s="1"/>
  <c r="BT271" i="17" s="1"/>
  <c r="BT272" i="17" s="1"/>
  <c r="BT273" i="17" s="1"/>
  <c r="BT274" i="17" s="1"/>
  <c r="BT275" i="17" s="1"/>
  <c r="BT276" i="17" s="1"/>
  <c r="BT277" i="17" s="1"/>
  <c r="BT278" i="17" s="1"/>
  <c r="BT279" i="17" s="1"/>
  <c r="BT280" i="17" s="1"/>
  <c r="BT281" i="17" s="1"/>
  <c r="BT282" i="17" s="1"/>
  <c r="BT283" i="17" s="1"/>
  <c r="BT284" i="17" s="1"/>
  <c r="BT285" i="17" s="1"/>
  <c r="BT286" i="17" s="1"/>
  <c r="BT287" i="17" s="1"/>
  <c r="BT288" i="17" s="1"/>
  <c r="BT289" i="17" s="1"/>
  <c r="BT290" i="17" s="1"/>
  <c r="BT291" i="17" s="1"/>
  <c r="BT292" i="17" s="1"/>
  <c r="BT293" i="17" s="1"/>
  <c r="BT294" i="17" s="1"/>
  <c r="BT295" i="17" s="1"/>
  <c r="BT296" i="17" s="1"/>
  <c r="BT297" i="17" s="1"/>
  <c r="BT298" i="17" s="1"/>
  <c r="BT299" i="17" s="1"/>
  <c r="BT300" i="17" s="1"/>
  <c r="BT301" i="17" s="1"/>
  <c r="BT302" i="17" s="1"/>
  <c r="BT303" i="17" s="1"/>
  <c r="BT304" i="17" s="1"/>
  <c r="BT305" i="17" s="1"/>
  <c r="BT306" i="17" s="1"/>
  <c r="BT307" i="17" s="1"/>
  <c r="BT308" i="17" s="1"/>
  <c r="BT309" i="17" s="1"/>
  <c r="BT310" i="17" s="1"/>
  <c r="BT311" i="17" s="1"/>
  <c r="BT312" i="17" s="1"/>
  <c r="BT313" i="17" s="1"/>
  <c r="BT314" i="17" s="1"/>
  <c r="BT315" i="17" s="1"/>
  <c r="BT316" i="17" s="1"/>
  <c r="BT317" i="17" s="1"/>
  <c r="BT318" i="17" s="1"/>
  <c r="BT319" i="17" s="1"/>
  <c r="BT320" i="17" s="1"/>
  <c r="BT321" i="17" s="1"/>
  <c r="BT322" i="17" s="1"/>
  <c r="BT323" i="17" s="1"/>
  <c r="BT324" i="17" s="1"/>
  <c r="BT325" i="17" s="1"/>
  <c r="BT326" i="17" s="1"/>
  <c r="BT327" i="17" s="1"/>
  <c r="BT328" i="17" s="1"/>
  <c r="BT329" i="17" s="1"/>
  <c r="BT330" i="17" s="1"/>
  <c r="BT331" i="17" s="1"/>
  <c r="BT332" i="17" s="1"/>
  <c r="BT333" i="17" s="1"/>
  <c r="BT334" i="17" s="1"/>
  <c r="BT335" i="17" s="1"/>
  <c r="BT336" i="17" s="1"/>
  <c r="BT337" i="17" s="1"/>
  <c r="BT338" i="17" s="1"/>
  <c r="BT339" i="17" s="1"/>
  <c r="BT340" i="17" s="1"/>
  <c r="BT341" i="17" s="1"/>
  <c r="BT342" i="17" s="1"/>
  <c r="BT343" i="17" s="1"/>
  <c r="BT344" i="17" s="1"/>
  <c r="BT345" i="17" s="1"/>
  <c r="BT346" i="17" s="1"/>
  <c r="BG61" i="17"/>
  <c r="BK61" i="17" s="1"/>
  <c r="BF61" i="17"/>
  <c r="BE61" i="17"/>
  <c r="BE62" i="17" s="1"/>
  <c r="BE63" i="17" s="1"/>
  <c r="BK60" i="17"/>
  <c r="BJ60" i="17"/>
  <c r="BI60" i="17"/>
  <c r="BK59" i="17"/>
  <c r="BJ59" i="17"/>
  <c r="BI59" i="17"/>
  <c r="BK58" i="17"/>
  <c r="BJ58" i="17"/>
  <c r="BI58" i="17"/>
  <c r="G58" i="17"/>
  <c r="G59" i="17" s="1"/>
  <c r="G60" i="17" s="1"/>
  <c r="G61" i="17" s="1"/>
  <c r="G62" i="17" s="1"/>
  <c r="G63" i="17" s="1"/>
  <c r="G64" i="17" s="1"/>
  <c r="G65" i="17" s="1"/>
  <c r="G66" i="17" s="1"/>
  <c r="G67" i="17" s="1"/>
  <c r="G68" i="17" s="1"/>
  <c r="G69" i="17" s="1"/>
  <c r="G70" i="17" s="1"/>
  <c r="G71" i="17" s="1"/>
  <c r="G72" i="17" s="1"/>
  <c r="G73" i="17" s="1"/>
  <c r="G74" i="17" s="1"/>
  <c r="G75" i="17" s="1"/>
  <c r="G76" i="17" s="1"/>
  <c r="G77" i="17" s="1"/>
  <c r="G78" i="17" s="1"/>
  <c r="G79" i="17" s="1"/>
  <c r="G80" i="17" s="1"/>
  <c r="G81" i="17" s="1"/>
  <c r="G82" i="17" s="1"/>
  <c r="G83" i="17" s="1"/>
  <c r="G84" i="17" s="1"/>
  <c r="G85" i="17" s="1"/>
  <c r="G86" i="17" s="1"/>
  <c r="G87" i="17" s="1"/>
  <c r="G88" i="17" s="1"/>
  <c r="G89" i="17" s="1"/>
  <c r="G90" i="17" s="1"/>
  <c r="G91" i="17" s="1"/>
  <c r="G92" i="17" s="1"/>
  <c r="G93" i="17" s="1"/>
  <c r="G94" i="17" s="1"/>
  <c r="G95" i="17" s="1"/>
  <c r="G96" i="17" s="1"/>
  <c r="G97" i="17" s="1"/>
  <c r="G98" i="17" s="1"/>
  <c r="G99" i="17" s="1"/>
  <c r="G100" i="17" s="1"/>
  <c r="G101" i="17" s="1"/>
  <c r="G102" i="17" s="1"/>
  <c r="G103" i="17" s="1"/>
  <c r="G104" i="17" s="1"/>
  <c r="G105" i="17" s="1"/>
  <c r="G106" i="17" s="1"/>
  <c r="G107" i="17" s="1"/>
  <c r="G108" i="17" s="1"/>
  <c r="G109" i="17" s="1"/>
  <c r="G110" i="17" s="1"/>
  <c r="G111" i="17" s="1"/>
  <c r="G112" i="17" s="1"/>
  <c r="G113" i="17" s="1"/>
  <c r="G114" i="17" s="1"/>
  <c r="G115" i="17" s="1"/>
  <c r="G116" i="17" s="1"/>
  <c r="G117" i="17" s="1"/>
  <c r="G118" i="17" s="1"/>
  <c r="G119" i="17" s="1"/>
  <c r="G120" i="17" s="1"/>
  <c r="G121" i="17" s="1"/>
  <c r="G122" i="17" s="1"/>
  <c r="G123" i="17" s="1"/>
  <c r="G124" i="17" s="1"/>
  <c r="G125" i="17" s="1"/>
  <c r="G126" i="17" s="1"/>
  <c r="G127" i="17" s="1"/>
  <c r="G128" i="17" s="1"/>
  <c r="G129" i="17" s="1"/>
  <c r="G130" i="17" s="1"/>
  <c r="G131" i="17" s="1"/>
  <c r="G132" i="17" s="1"/>
  <c r="G133" i="17" s="1"/>
  <c r="G134" i="17" s="1"/>
  <c r="G135" i="17" s="1"/>
  <c r="G136" i="17" s="1"/>
  <c r="G137" i="17" s="1"/>
  <c r="G138" i="17" s="1"/>
  <c r="G139" i="17" s="1"/>
  <c r="G140" i="17" s="1"/>
  <c r="G141" i="17" s="1"/>
  <c r="G142" i="17" s="1"/>
  <c r="G143" i="17" s="1"/>
  <c r="G144" i="17" s="1"/>
  <c r="G145" i="17" s="1"/>
  <c r="G146" i="17" s="1"/>
  <c r="G147" i="17" s="1"/>
  <c r="G148" i="17" s="1"/>
  <c r="G149" i="17" s="1"/>
  <c r="G150" i="17" s="1"/>
  <c r="G151" i="17" s="1"/>
  <c r="G152" i="17" s="1"/>
  <c r="G153" i="17" s="1"/>
  <c r="G154" i="17" s="1"/>
  <c r="G155" i="17" s="1"/>
  <c r="G156" i="17" s="1"/>
  <c r="G157" i="17" s="1"/>
  <c r="G158" i="17" s="1"/>
  <c r="G159" i="17" s="1"/>
  <c r="G160" i="17" s="1"/>
  <c r="G161" i="17" s="1"/>
  <c r="G162" i="17" s="1"/>
  <c r="G163" i="17" s="1"/>
  <c r="G164" i="17" s="1"/>
  <c r="G165" i="17" s="1"/>
  <c r="G166" i="17" s="1"/>
  <c r="G167" i="17" s="1"/>
  <c r="G168" i="17" s="1"/>
  <c r="G169" i="17" s="1"/>
  <c r="G170" i="17" s="1"/>
  <c r="G171" i="17" s="1"/>
  <c r="G172" i="17" s="1"/>
  <c r="G173" i="17" s="1"/>
  <c r="G174" i="17" s="1"/>
  <c r="G175" i="17" s="1"/>
  <c r="G176" i="17" s="1"/>
  <c r="G177" i="17" s="1"/>
  <c r="G178" i="17" s="1"/>
  <c r="G179" i="17" s="1"/>
  <c r="G180" i="17" s="1"/>
  <c r="G181" i="17" s="1"/>
  <c r="G182" i="17" s="1"/>
  <c r="G183" i="17" s="1"/>
  <c r="G184" i="17" s="1"/>
  <c r="G185" i="17" s="1"/>
  <c r="G186" i="17" s="1"/>
  <c r="G187" i="17" s="1"/>
  <c r="G188" i="17" s="1"/>
  <c r="G189" i="17" s="1"/>
  <c r="G190" i="17" s="1"/>
  <c r="G191" i="17" s="1"/>
  <c r="G192" i="17" s="1"/>
  <c r="G193" i="17" s="1"/>
  <c r="G194" i="17" s="1"/>
  <c r="G195" i="17" s="1"/>
  <c r="G196" i="17" s="1"/>
  <c r="G197" i="17" s="1"/>
  <c r="G198" i="17" s="1"/>
  <c r="G199" i="17" s="1"/>
  <c r="G200" i="17" s="1"/>
  <c r="G201" i="17" s="1"/>
  <c r="G202" i="17" s="1"/>
  <c r="G203" i="17" s="1"/>
  <c r="G204" i="17" s="1"/>
  <c r="G205" i="17" s="1"/>
  <c r="G206" i="17" s="1"/>
  <c r="G207" i="17" s="1"/>
  <c r="G208" i="17" s="1"/>
  <c r="G209" i="17" s="1"/>
  <c r="G210" i="17" s="1"/>
  <c r="G211" i="17" s="1"/>
  <c r="G212" i="17" s="1"/>
  <c r="G213" i="17" s="1"/>
  <c r="G214" i="17" s="1"/>
  <c r="G215" i="17" s="1"/>
  <c r="G216" i="17" s="1"/>
  <c r="G217" i="17" s="1"/>
  <c r="G218" i="17" s="1"/>
  <c r="G219" i="17" s="1"/>
  <c r="G220" i="17" s="1"/>
  <c r="G221" i="17" s="1"/>
  <c r="G222" i="17" s="1"/>
  <c r="G223" i="17" s="1"/>
  <c r="G224" i="17" s="1"/>
  <c r="G225" i="17" s="1"/>
  <c r="G226" i="17" s="1"/>
  <c r="G227" i="17" s="1"/>
  <c r="G228" i="17" s="1"/>
  <c r="G229" i="17" s="1"/>
  <c r="G230" i="17" s="1"/>
  <c r="G231" i="17" s="1"/>
  <c r="G232" i="17" s="1"/>
  <c r="G233" i="17" s="1"/>
  <c r="G234" i="17" s="1"/>
  <c r="G235" i="17" s="1"/>
  <c r="G236" i="17" s="1"/>
  <c r="G237" i="17" s="1"/>
  <c r="G238" i="17" s="1"/>
  <c r="G239" i="17" s="1"/>
  <c r="G240" i="17" s="1"/>
  <c r="G241" i="17" s="1"/>
  <c r="G242" i="17" s="1"/>
  <c r="G243" i="17" s="1"/>
  <c r="G244" i="17" s="1"/>
  <c r="G245" i="17" s="1"/>
  <c r="G246" i="17" s="1"/>
  <c r="G247" i="17" s="1"/>
  <c r="G248" i="17" s="1"/>
  <c r="G249" i="17" s="1"/>
  <c r="G250" i="17" s="1"/>
  <c r="G251" i="17" s="1"/>
  <c r="G252" i="17" s="1"/>
  <c r="G253" i="17" s="1"/>
  <c r="G254" i="17" s="1"/>
  <c r="G255" i="17" s="1"/>
  <c r="G256" i="17" s="1"/>
  <c r="G257" i="17" s="1"/>
  <c r="G258" i="17" s="1"/>
  <c r="G259" i="17" s="1"/>
  <c r="G260" i="17" s="1"/>
  <c r="G261" i="17" s="1"/>
  <c r="G262" i="17" s="1"/>
  <c r="G263" i="17" s="1"/>
  <c r="G264" i="17" s="1"/>
  <c r="G265" i="17" s="1"/>
  <c r="G266" i="17" s="1"/>
  <c r="G267" i="17" s="1"/>
  <c r="G268" i="17" s="1"/>
  <c r="G269" i="17" s="1"/>
  <c r="G270" i="17" s="1"/>
  <c r="G271" i="17" s="1"/>
  <c r="G272" i="17" s="1"/>
  <c r="G273" i="17" s="1"/>
  <c r="G274" i="17" s="1"/>
  <c r="G275" i="17" s="1"/>
  <c r="G276" i="17" s="1"/>
  <c r="G277" i="17" s="1"/>
  <c r="G278" i="17" s="1"/>
  <c r="G279" i="17" s="1"/>
  <c r="G280" i="17" s="1"/>
  <c r="G281" i="17" s="1"/>
  <c r="G282" i="17" s="1"/>
  <c r="G283" i="17" s="1"/>
  <c r="G284" i="17" s="1"/>
  <c r="G285" i="17" s="1"/>
  <c r="G286" i="17" s="1"/>
  <c r="G287" i="17" s="1"/>
  <c r="G288" i="17" s="1"/>
  <c r="G289" i="17" s="1"/>
  <c r="G290" i="17" s="1"/>
  <c r="G291" i="17" s="1"/>
  <c r="G292" i="17" s="1"/>
  <c r="G293" i="17" s="1"/>
  <c r="G294" i="17" s="1"/>
  <c r="G295" i="17" s="1"/>
  <c r="G296" i="17" s="1"/>
  <c r="G297" i="17" s="1"/>
  <c r="G298" i="17" s="1"/>
  <c r="G299" i="17" s="1"/>
  <c r="G300" i="17" s="1"/>
  <c r="G301" i="17" s="1"/>
  <c r="G302" i="17" s="1"/>
  <c r="G303" i="17" s="1"/>
  <c r="G304" i="17" s="1"/>
  <c r="G305" i="17" s="1"/>
  <c r="G306" i="17" s="1"/>
  <c r="G307" i="17" s="1"/>
  <c r="G308" i="17" s="1"/>
  <c r="G309" i="17" s="1"/>
  <c r="G310" i="17" s="1"/>
  <c r="G311" i="17" s="1"/>
  <c r="G312" i="17" s="1"/>
  <c r="G313" i="17" s="1"/>
  <c r="G314" i="17" s="1"/>
  <c r="G315" i="17" s="1"/>
  <c r="G316" i="17" s="1"/>
  <c r="G317" i="17" s="1"/>
  <c r="G318" i="17" s="1"/>
  <c r="G319" i="17" s="1"/>
  <c r="G320" i="17" s="1"/>
  <c r="G321" i="17" s="1"/>
  <c r="G322" i="17" s="1"/>
  <c r="G323" i="17" s="1"/>
  <c r="G324" i="17" s="1"/>
  <c r="G325" i="17" s="1"/>
  <c r="G326" i="17" s="1"/>
  <c r="G327" i="17" s="1"/>
  <c r="G328" i="17" s="1"/>
  <c r="G329" i="17" s="1"/>
  <c r="G330" i="17" s="1"/>
  <c r="G331" i="17" s="1"/>
  <c r="G332" i="17" s="1"/>
  <c r="G333" i="17" s="1"/>
  <c r="G334" i="17" s="1"/>
  <c r="G335" i="17" s="1"/>
  <c r="G336" i="17" s="1"/>
  <c r="G337" i="17" s="1"/>
  <c r="G338" i="17" s="1"/>
  <c r="G339" i="17" s="1"/>
  <c r="G340" i="17" s="1"/>
  <c r="G341" i="17" s="1"/>
  <c r="G342" i="17" s="1"/>
  <c r="G343" i="17" s="1"/>
  <c r="G344" i="17" s="1"/>
  <c r="G345" i="17" s="1"/>
  <c r="G346" i="17" s="1"/>
  <c r="BK57" i="17"/>
  <c r="BJ57" i="17"/>
  <c r="BI57" i="17"/>
  <c r="A57" i="17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A137" i="17" s="1"/>
  <c r="A138" i="17" s="1"/>
  <c r="A139" i="17" s="1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A182" i="17" s="1"/>
  <c r="A183" i="17" s="1"/>
  <c r="A184" i="17" s="1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A227" i="17" s="1"/>
  <c r="A228" i="17" s="1"/>
  <c r="A229" i="17" s="1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A245" i="17" s="1"/>
  <c r="A246" i="17" s="1"/>
  <c r="A247" i="17" s="1"/>
  <c r="A248" i="17" s="1"/>
  <c r="A249" i="17" s="1"/>
  <c r="A250" i="17" s="1"/>
  <c r="A251" i="17" s="1"/>
  <c r="A252" i="17" s="1"/>
  <c r="A253" i="17" s="1"/>
  <c r="A254" i="17" s="1"/>
  <c r="A255" i="17" s="1"/>
  <c r="A256" i="17" s="1"/>
  <c r="A257" i="17" s="1"/>
  <c r="A258" i="17" s="1"/>
  <c r="A259" i="17" s="1"/>
  <c r="A260" i="17" s="1"/>
  <c r="A261" i="17" s="1"/>
  <c r="A262" i="17" s="1"/>
  <c r="A263" i="17" s="1"/>
  <c r="A264" i="17" s="1"/>
  <c r="A265" i="17" s="1"/>
  <c r="A266" i="17" s="1"/>
  <c r="A267" i="17" s="1"/>
  <c r="A268" i="17" s="1"/>
  <c r="A269" i="17" s="1"/>
  <c r="A270" i="17" s="1"/>
  <c r="A271" i="17" s="1"/>
  <c r="A272" i="17" s="1"/>
  <c r="A273" i="17" s="1"/>
  <c r="A274" i="17" s="1"/>
  <c r="A275" i="17" s="1"/>
  <c r="A276" i="17" s="1"/>
  <c r="A277" i="17" s="1"/>
  <c r="A278" i="17" s="1"/>
  <c r="A279" i="17" s="1"/>
  <c r="A280" i="17" s="1"/>
  <c r="A281" i="17" s="1"/>
  <c r="A282" i="17" s="1"/>
  <c r="A283" i="17" s="1"/>
  <c r="A284" i="17" s="1"/>
  <c r="A285" i="17" s="1"/>
  <c r="A286" i="17" s="1"/>
  <c r="A287" i="17" s="1"/>
  <c r="A288" i="17" s="1"/>
  <c r="A289" i="17" s="1"/>
  <c r="A290" i="17" s="1"/>
  <c r="A291" i="17" s="1"/>
  <c r="A292" i="17" s="1"/>
  <c r="A293" i="17" s="1"/>
  <c r="A294" i="17" s="1"/>
  <c r="A295" i="17" s="1"/>
  <c r="A296" i="17" s="1"/>
  <c r="A297" i="17" s="1"/>
  <c r="A298" i="17" s="1"/>
  <c r="A299" i="17" s="1"/>
  <c r="A300" i="17" s="1"/>
  <c r="A301" i="17" s="1"/>
  <c r="A302" i="17" s="1"/>
  <c r="A303" i="17" s="1"/>
  <c r="A304" i="17" s="1"/>
  <c r="A305" i="17" s="1"/>
  <c r="A306" i="17" s="1"/>
  <c r="A307" i="17" s="1"/>
  <c r="A308" i="17" s="1"/>
  <c r="A309" i="17" s="1"/>
  <c r="A310" i="17" s="1"/>
  <c r="A311" i="17" s="1"/>
  <c r="A312" i="17" s="1"/>
  <c r="A313" i="17" s="1"/>
  <c r="A314" i="17" s="1"/>
  <c r="A315" i="17" s="1"/>
  <c r="A316" i="17" s="1"/>
  <c r="A317" i="17" s="1"/>
  <c r="A318" i="17" s="1"/>
  <c r="A319" i="17" s="1"/>
  <c r="A320" i="17" s="1"/>
  <c r="A321" i="17" s="1"/>
  <c r="A322" i="17" s="1"/>
  <c r="A323" i="17" s="1"/>
  <c r="A324" i="17" s="1"/>
  <c r="A325" i="17" s="1"/>
  <c r="A326" i="17" s="1"/>
  <c r="A327" i="17" s="1"/>
  <c r="A328" i="17" s="1"/>
  <c r="A329" i="17" s="1"/>
  <c r="A330" i="17" s="1"/>
  <c r="A331" i="17" s="1"/>
  <c r="A332" i="17" s="1"/>
  <c r="A333" i="17" s="1"/>
  <c r="A334" i="17" s="1"/>
  <c r="A335" i="17" s="1"/>
  <c r="A336" i="17" s="1"/>
  <c r="A337" i="17" s="1"/>
  <c r="A338" i="17" s="1"/>
  <c r="A339" i="17" s="1"/>
  <c r="A340" i="17" s="1"/>
  <c r="A341" i="17" s="1"/>
  <c r="A342" i="17" s="1"/>
  <c r="A343" i="17" s="1"/>
  <c r="A344" i="17" s="1"/>
  <c r="A345" i="17" s="1"/>
  <c r="A346" i="17" s="1"/>
  <c r="BR56" i="17"/>
  <c r="BK56" i="17"/>
  <c r="BJ56" i="17"/>
  <c r="BI56" i="17"/>
  <c r="T56" i="17"/>
  <c r="M56" i="17"/>
  <c r="L56" i="17"/>
  <c r="K56" i="17"/>
  <c r="G56" i="17"/>
  <c r="G57" i="17" s="1"/>
  <c r="D57" i="17" s="1"/>
  <c r="F56" i="17"/>
  <c r="F57" i="17" s="1"/>
  <c r="E56" i="17"/>
  <c r="E57" i="17" s="1"/>
  <c r="BR55" i="17"/>
  <c r="BK55" i="17"/>
  <c r="BJ55" i="17"/>
  <c r="BI55" i="17"/>
  <c r="V55" i="17"/>
  <c r="U55" i="17"/>
  <c r="T55" i="17"/>
  <c r="W56" i="17" s="1"/>
  <c r="M55" i="17"/>
  <c r="L55" i="17"/>
  <c r="K55" i="17"/>
  <c r="G55" i="17"/>
  <c r="F55" i="17"/>
  <c r="E55" i="17"/>
  <c r="BR54" i="17"/>
  <c r="BK54" i="17"/>
  <c r="BJ54" i="17"/>
  <c r="BI54" i="17"/>
  <c r="BH54" i="17"/>
  <c r="AE54" i="17"/>
  <c r="AD54" i="17"/>
  <c r="AC54" i="17"/>
  <c r="V54" i="17"/>
  <c r="U54" i="17"/>
  <c r="T54" i="17"/>
  <c r="M54" i="17"/>
  <c r="L54" i="17"/>
  <c r="K54" i="17"/>
  <c r="G54" i="17"/>
  <c r="F54" i="17"/>
  <c r="E54" i="17"/>
  <c r="BR53" i="17"/>
  <c r="BK53" i="17"/>
  <c r="BJ53" i="17"/>
  <c r="BI53" i="17"/>
  <c r="BH53" i="17"/>
  <c r="AE53" i="17"/>
  <c r="AD53" i="17"/>
  <c r="AG53" i="17" s="1"/>
  <c r="AC53" i="17"/>
  <c r="V53" i="17"/>
  <c r="U53" i="17"/>
  <c r="T53" i="17"/>
  <c r="M53" i="17"/>
  <c r="L53" i="17"/>
  <c r="K53" i="17"/>
  <c r="G53" i="17"/>
  <c r="F53" i="17"/>
  <c r="E53" i="17"/>
  <c r="BR52" i="17"/>
  <c r="BK52" i="17"/>
  <c r="BJ52" i="17"/>
  <c r="BI52" i="17"/>
  <c r="BH52" i="17"/>
  <c r="AE52" i="17"/>
  <c r="AH52" i="17" s="1"/>
  <c r="AD52" i="17"/>
  <c r="AC52" i="17"/>
  <c r="V52" i="17"/>
  <c r="Y53" i="17" s="1"/>
  <c r="U52" i="17"/>
  <c r="T52" i="17"/>
  <c r="M52" i="17"/>
  <c r="L52" i="17"/>
  <c r="K52" i="17"/>
  <c r="N53" i="17" s="1"/>
  <c r="G52" i="17"/>
  <c r="F52" i="17"/>
  <c r="E52" i="17"/>
  <c r="BR51" i="17"/>
  <c r="BK51" i="17"/>
  <c r="BJ51" i="17"/>
  <c r="BI51" i="17"/>
  <c r="BH51" i="17"/>
  <c r="AE51" i="17"/>
  <c r="AD51" i="17"/>
  <c r="AG52" i="17" s="1"/>
  <c r="AC51" i="17"/>
  <c r="AF52" i="17" s="1"/>
  <c r="V51" i="17"/>
  <c r="U51" i="17"/>
  <c r="T51" i="17"/>
  <c r="M51" i="17"/>
  <c r="L51" i="17"/>
  <c r="K51" i="17"/>
  <c r="G51" i="17"/>
  <c r="F51" i="17"/>
  <c r="E51" i="17"/>
  <c r="BR50" i="17"/>
  <c r="BK50" i="17"/>
  <c r="BJ50" i="17"/>
  <c r="BI50" i="17"/>
  <c r="BH50" i="17"/>
  <c r="AE50" i="17"/>
  <c r="AH51" i="17" s="1"/>
  <c r="AD50" i="17"/>
  <c r="AG50" i="17" s="1"/>
  <c r="AC50" i="17"/>
  <c r="V50" i="17"/>
  <c r="U50" i="17"/>
  <c r="T50" i="17"/>
  <c r="M50" i="17"/>
  <c r="P51" i="17" s="1"/>
  <c r="L50" i="17"/>
  <c r="K50" i="17"/>
  <c r="G50" i="17"/>
  <c r="F50" i="17"/>
  <c r="E50" i="17"/>
  <c r="BR49" i="17"/>
  <c r="BK49" i="17"/>
  <c r="BJ49" i="17"/>
  <c r="BI49" i="17"/>
  <c r="BH49" i="17"/>
  <c r="AE49" i="17"/>
  <c r="AH50" i="17" s="1"/>
  <c r="AD49" i="17"/>
  <c r="AC49" i="17"/>
  <c r="V49" i="17"/>
  <c r="U49" i="17"/>
  <c r="T49" i="17"/>
  <c r="W50" i="17" s="1"/>
  <c r="M49" i="17"/>
  <c r="P50" i="17" s="1"/>
  <c r="L49" i="17"/>
  <c r="K49" i="17"/>
  <c r="G49" i="17"/>
  <c r="F49" i="17"/>
  <c r="E49" i="17"/>
  <c r="BR48" i="17"/>
  <c r="BK48" i="17"/>
  <c r="BJ48" i="17"/>
  <c r="BI48" i="17"/>
  <c r="BH48" i="17"/>
  <c r="AE48" i="17"/>
  <c r="AD48" i="17"/>
  <c r="AC48" i="17"/>
  <c r="V48" i="17"/>
  <c r="U48" i="17"/>
  <c r="T48" i="17"/>
  <c r="M48" i="17"/>
  <c r="L48" i="17"/>
  <c r="K48" i="17"/>
  <c r="G48" i="17"/>
  <c r="F48" i="17"/>
  <c r="E48" i="17"/>
  <c r="BR47" i="17"/>
  <c r="BK47" i="17"/>
  <c r="BJ47" i="17"/>
  <c r="BI47" i="17"/>
  <c r="BH47" i="17"/>
  <c r="AE47" i="17"/>
  <c r="AD47" i="17"/>
  <c r="AC47" i="17"/>
  <c r="AF48" i="17" s="1"/>
  <c r="V47" i="17"/>
  <c r="U47" i="17"/>
  <c r="X47" i="17" s="1"/>
  <c r="T47" i="17"/>
  <c r="M47" i="17"/>
  <c r="L47" i="17"/>
  <c r="K47" i="17"/>
  <c r="G47" i="17"/>
  <c r="F47" i="17"/>
  <c r="E47" i="17"/>
  <c r="BR46" i="17"/>
  <c r="BK46" i="17"/>
  <c r="BJ46" i="17"/>
  <c r="BI46" i="17"/>
  <c r="BH46" i="17"/>
  <c r="AE46" i="17"/>
  <c r="AD46" i="17"/>
  <c r="AC46" i="17"/>
  <c r="V46" i="17"/>
  <c r="U46" i="17"/>
  <c r="T46" i="17"/>
  <c r="M46" i="17"/>
  <c r="P47" i="17" s="1"/>
  <c r="L46" i="17"/>
  <c r="K46" i="17"/>
  <c r="G46" i="17"/>
  <c r="F46" i="17"/>
  <c r="E46" i="17"/>
  <c r="BR45" i="17"/>
  <c r="BK45" i="17"/>
  <c r="BJ45" i="17"/>
  <c r="BI45" i="17"/>
  <c r="BH45" i="17"/>
  <c r="AE45" i="17"/>
  <c r="AD45" i="17"/>
  <c r="AC45" i="17"/>
  <c r="V45" i="17"/>
  <c r="U45" i="17"/>
  <c r="T45" i="17"/>
  <c r="M45" i="17"/>
  <c r="L45" i="17"/>
  <c r="K45" i="17"/>
  <c r="G45" i="17"/>
  <c r="F45" i="17"/>
  <c r="E45" i="17"/>
  <c r="BR44" i="17"/>
  <c r="BK44" i="17"/>
  <c r="BJ44" i="17"/>
  <c r="BI44" i="17"/>
  <c r="BH44" i="17"/>
  <c r="AE44" i="17"/>
  <c r="AD44" i="17"/>
  <c r="AC44" i="17"/>
  <c r="V44" i="17"/>
  <c r="U44" i="17"/>
  <c r="X44" i="17" s="1"/>
  <c r="T44" i="17"/>
  <c r="M44" i="17"/>
  <c r="L44" i="17"/>
  <c r="K44" i="17"/>
  <c r="N45" i="17" s="1"/>
  <c r="G44" i="17"/>
  <c r="F44" i="17"/>
  <c r="E44" i="17"/>
  <c r="BR43" i="17"/>
  <c r="BK43" i="17"/>
  <c r="BJ43" i="17"/>
  <c r="BI43" i="17"/>
  <c r="BH43" i="17"/>
  <c r="AE43" i="17"/>
  <c r="AD43" i="17"/>
  <c r="AC43" i="17"/>
  <c r="V43" i="17"/>
  <c r="U43" i="17"/>
  <c r="T43" i="17"/>
  <c r="M43" i="17"/>
  <c r="L43" i="17"/>
  <c r="K43" i="17"/>
  <c r="G43" i="17"/>
  <c r="F43" i="17"/>
  <c r="E43" i="17"/>
  <c r="BR42" i="17"/>
  <c r="BK42" i="17"/>
  <c r="BJ42" i="17"/>
  <c r="BI42" i="17"/>
  <c r="BH42" i="17"/>
  <c r="AE42" i="17"/>
  <c r="AD42" i="17"/>
  <c r="AC42" i="17"/>
  <c r="V42" i="17"/>
  <c r="U42" i="17"/>
  <c r="T42" i="17"/>
  <c r="O42" i="17"/>
  <c r="M42" i="17"/>
  <c r="P43" i="17" s="1"/>
  <c r="L42" i="17"/>
  <c r="K42" i="17"/>
  <c r="G42" i="17"/>
  <c r="F42" i="17"/>
  <c r="E42" i="17"/>
  <c r="BR41" i="17"/>
  <c r="BK41" i="17"/>
  <c r="BJ41" i="17"/>
  <c r="BI41" i="17"/>
  <c r="BH41" i="17"/>
  <c r="AE41" i="17"/>
  <c r="AD41" i="17"/>
  <c r="AC41" i="17"/>
  <c r="V41" i="17"/>
  <c r="U41" i="17"/>
  <c r="X42" i="17" s="1"/>
  <c r="T41" i="17"/>
  <c r="W42" i="17" s="1"/>
  <c r="M41" i="17"/>
  <c r="L41" i="17"/>
  <c r="K41" i="17"/>
  <c r="G41" i="17"/>
  <c r="F41" i="17"/>
  <c r="E41" i="17"/>
  <c r="BR40" i="17"/>
  <c r="BK40" i="17"/>
  <c r="BJ40" i="17"/>
  <c r="BI40" i="17"/>
  <c r="BH40" i="17"/>
  <c r="AE40" i="17"/>
  <c r="AD40" i="17"/>
  <c r="AC40" i="17"/>
  <c r="V40" i="17"/>
  <c r="U40" i="17"/>
  <c r="X41" i="17" s="1"/>
  <c r="T40" i="17"/>
  <c r="M40" i="17"/>
  <c r="L40" i="17"/>
  <c r="K40" i="17"/>
  <c r="G40" i="17"/>
  <c r="F40" i="17"/>
  <c r="E40" i="17"/>
  <c r="BR39" i="17"/>
  <c r="BK39" i="17"/>
  <c r="BJ39" i="17"/>
  <c r="BI39" i="17"/>
  <c r="BH39" i="17"/>
  <c r="AE39" i="17"/>
  <c r="AD39" i="17"/>
  <c r="AC39" i="17"/>
  <c r="V39" i="17"/>
  <c r="U39" i="17"/>
  <c r="T39" i="17"/>
  <c r="M39" i="17"/>
  <c r="L39" i="17"/>
  <c r="K39" i="17"/>
  <c r="G39" i="17"/>
  <c r="F39" i="17"/>
  <c r="E39" i="17"/>
  <c r="BR38" i="17"/>
  <c r="BK38" i="17"/>
  <c r="BJ38" i="17"/>
  <c r="BI38" i="17"/>
  <c r="BH38" i="17"/>
  <c r="AE38" i="17"/>
  <c r="AD38" i="17"/>
  <c r="AC38" i="17"/>
  <c r="V38" i="17"/>
  <c r="U38" i="17"/>
  <c r="T38" i="17"/>
  <c r="W39" i="17" s="1"/>
  <c r="M38" i="17"/>
  <c r="L38" i="17"/>
  <c r="K38" i="17"/>
  <c r="N39" i="17" s="1"/>
  <c r="G38" i="17"/>
  <c r="F38" i="17"/>
  <c r="E38" i="17"/>
  <c r="BR37" i="17"/>
  <c r="BK37" i="17"/>
  <c r="BJ37" i="17"/>
  <c r="BI37" i="17"/>
  <c r="BH37" i="17"/>
  <c r="AE37" i="17"/>
  <c r="AD37" i="17"/>
  <c r="AC37" i="17"/>
  <c r="V37" i="17"/>
  <c r="U37" i="17"/>
  <c r="T37" i="17"/>
  <c r="M37" i="17"/>
  <c r="P38" i="17" s="1"/>
  <c r="L37" i="17"/>
  <c r="K37" i="17"/>
  <c r="G37" i="17"/>
  <c r="F37" i="17"/>
  <c r="E37" i="17"/>
  <c r="BR36" i="17"/>
  <c r="BK36" i="17"/>
  <c r="BJ36" i="17"/>
  <c r="BI36" i="17"/>
  <c r="BH36" i="17"/>
  <c r="AE36" i="17"/>
  <c r="AD36" i="17"/>
  <c r="AC36" i="17"/>
  <c r="V36" i="17"/>
  <c r="U36" i="17"/>
  <c r="T36" i="17"/>
  <c r="M36" i="17"/>
  <c r="L36" i="17"/>
  <c r="K36" i="17"/>
  <c r="G36" i="17"/>
  <c r="F36" i="17"/>
  <c r="E36" i="17"/>
  <c r="BR35" i="17"/>
  <c r="BK35" i="17"/>
  <c r="BJ35" i="17"/>
  <c r="BI35" i="17"/>
  <c r="BH35" i="17"/>
  <c r="AE35" i="17"/>
  <c r="AD35" i="17"/>
  <c r="AC35" i="17"/>
  <c r="V35" i="17"/>
  <c r="Y36" i="17" s="1"/>
  <c r="U35" i="17"/>
  <c r="T35" i="17"/>
  <c r="M35" i="17"/>
  <c r="L35" i="17"/>
  <c r="O35" i="17" s="1"/>
  <c r="K35" i="17"/>
  <c r="G35" i="17"/>
  <c r="F35" i="17"/>
  <c r="E35" i="17"/>
  <c r="BR34" i="17"/>
  <c r="BK34" i="17"/>
  <c r="BJ34" i="17"/>
  <c r="BI34" i="17"/>
  <c r="BH34" i="17"/>
  <c r="AE34" i="17"/>
  <c r="AD34" i="17"/>
  <c r="AG35" i="17" s="1"/>
  <c r="AC34" i="17"/>
  <c r="V34" i="17"/>
  <c r="Y34" i="17" s="1"/>
  <c r="U34" i="17"/>
  <c r="T34" i="17"/>
  <c r="M34" i="17"/>
  <c r="L34" i="17"/>
  <c r="K34" i="17"/>
  <c r="G34" i="17"/>
  <c r="F34" i="17"/>
  <c r="E34" i="17"/>
  <c r="BR33" i="17"/>
  <c r="BK33" i="17"/>
  <c r="BJ33" i="17"/>
  <c r="BI33" i="17"/>
  <c r="BH33" i="17"/>
  <c r="AE33" i="17"/>
  <c r="AH34" i="17" s="1"/>
  <c r="AD33" i="17"/>
  <c r="AG33" i="17" s="1"/>
  <c r="AC33" i="17"/>
  <c r="V33" i="17"/>
  <c r="U33" i="17"/>
  <c r="T33" i="17"/>
  <c r="M33" i="17"/>
  <c r="P34" i="17" s="1"/>
  <c r="L33" i="17"/>
  <c r="K33" i="17"/>
  <c r="G33" i="17"/>
  <c r="F33" i="17"/>
  <c r="E33" i="17"/>
  <c r="BR32" i="17"/>
  <c r="BK32" i="17"/>
  <c r="BJ32" i="17"/>
  <c r="BI32" i="17"/>
  <c r="BH32" i="17"/>
  <c r="AF32" i="17"/>
  <c r="AE32" i="17"/>
  <c r="AH32" i="17" s="1"/>
  <c r="AD32" i="17"/>
  <c r="AC32" i="17"/>
  <c r="V32" i="17"/>
  <c r="U32" i="17"/>
  <c r="T32" i="17"/>
  <c r="N32" i="17"/>
  <c r="M32" i="17"/>
  <c r="L32" i="17"/>
  <c r="K32" i="17"/>
  <c r="G32" i="17"/>
  <c r="F32" i="17"/>
  <c r="E32" i="17"/>
  <c r="BR31" i="17"/>
  <c r="BK31" i="17"/>
  <c r="BJ31" i="17"/>
  <c r="BI31" i="17"/>
  <c r="BH31" i="17"/>
  <c r="AE31" i="17"/>
  <c r="AD31" i="17"/>
  <c r="AC31" i="17"/>
  <c r="V31" i="17"/>
  <c r="U31" i="17"/>
  <c r="X31" i="17" s="1"/>
  <c r="T31" i="17"/>
  <c r="N31" i="17"/>
  <c r="M31" i="17"/>
  <c r="L31" i="17"/>
  <c r="K31" i="17"/>
  <c r="G31" i="17"/>
  <c r="F31" i="17"/>
  <c r="E31" i="17"/>
  <c r="BR30" i="17"/>
  <c r="BK30" i="17"/>
  <c r="BJ30" i="17"/>
  <c r="BI30" i="17"/>
  <c r="BH30" i="17"/>
  <c r="AE30" i="17"/>
  <c r="AD30" i="17"/>
  <c r="AC30" i="17"/>
  <c r="AF30" i="17" s="1"/>
  <c r="V30" i="17"/>
  <c r="Y30" i="17" s="1"/>
  <c r="U30" i="17"/>
  <c r="T30" i="17"/>
  <c r="M30" i="17"/>
  <c r="L30" i="17"/>
  <c r="K30" i="17"/>
  <c r="G30" i="17"/>
  <c r="F30" i="17"/>
  <c r="E30" i="17"/>
  <c r="BR29" i="17"/>
  <c r="BK29" i="17"/>
  <c r="BJ29" i="17"/>
  <c r="BI29" i="17"/>
  <c r="BH29" i="17"/>
  <c r="AE29" i="17"/>
  <c r="AH29" i="17" s="1"/>
  <c r="AD29" i="17"/>
  <c r="AG29" i="17" s="1"/>
  <c r="AC29" i="17"/>
  <c r="V29" i="17"/>
  <c r="U29" i="17"/>
  <c r="T29" i="17"/>
  <c r="M29" i="17"/>
  <c r="L29" i="17"/>
  <c r="K29" i="17"/>
  <c r="G29" i="17"/>
  <c r="F29" i="17"/>
  <c r="E29" i="17"/>
  <c r="BR28" i="17"/>
  <c r="BK28" i="17"/>
  <c r="BJ28" i="17"/>
  <c r="BI28" i="17"/>
  <c r="BH28" i="17"/>
  <c r="AE28" i="17"/>
  <c r="AD28" i="17"/>
  <c r="AC28" i="17"/>
  <c r="V28" i="17"/>
  <c r="Y29" i="17" s="1"/>
  <c r="U28" i="17"/>
  <c r="T28" i="17"/>
  <c r="M28" i="17"/>
  <c r="L28" i="17"/>
  <c r="K28" i="17"/>
  <c r="G28" i="17"/>
  <c r="F28" i="17"/>
  <c r="E28" i="17"/>
  <c r="BR27" i="17"/>
  <c r="BK27" i="17"/>
  <c r="BJ27" i="17"/>
  <c r="BI27" i="17"/>
  <c r="BH27" i="17"/>
  <c r="AE27" i="17"/>
  <c r="AD27" i="17"/>
  <c r="AC27" i="17"/>
  <c r="AF28" i="17" s="1"/>
  <c r="V27" i="17"/>
  <c r="U27" i="17"/>
  <c r="T27" i="17"/>
  <c r="O27" i="17"/>
  <c r="M27" i="17"/>
  <c r="L27" i="17"/>
  <c r="K27" i="17"/>
  <c r="G27" i="17"/>
  <c r="F27" i="17"/>
  <c r="E27" i="17"/>
  <c r="BR26" i="17"/>
  <c r="BK26" i="17"/>
  <c r="BJ26" i="17"/>
  <c r="BI26" i="17"/>
  <c r="BH26" i="17"/>
  <c r="AE26" i="17"/>
  <c r="AD26" i="17"/>
  <c r="AC26" i="17"/>
  <c r="AF26" i="17" s="1"/>
  <c r="V26" i="17"/>
  <c r="U26" i="17"/>
  <c r="T26" i="17"/>
  <c r="M26" i="17"/>
  <c r="L26" i="17"/>
  <c r="K26" i="17"/>
  <c r="G26" i="17"/>
  <c r="F26" i="17"/>
  <c r="E26" i="17"/>
  <c r="BR25" i="17"/>
  <c r="BK25" i="17"/>
  <c r="BJ25" i="17"/>
  <c r="BI25" i="17"/>
  <c r="BH25" i="17"/>
  <c r="AE25" i="17"/>
  <c r="AD25" i="17"/>
  <c r="AC25" i="17"/>
  <c r="W25" i="17"/>
  <c r="V25" i="17"/>
  <c r="U25" i="17"/>
  <c r="T25" i="17"/>
  <c r="M25" i="17"/>
  <c r="L25" i="17"/>
  <c r="K25" i="17"/>
  <c r="G25" i="17"/>
  <c r="F25" i="17"/>
  <c r="E25" i="17"/>
  <c r="BR24" i="17"/>
  <c r="BK24" i="17"/>
  <c r="BJ24" i="17"/>
  <c r="BI24" i="17"/>
  <c r="BH24" i="17"/>
  <c r="AE24" i="17"/>
  <c r="AD24" i="17"/>
  <c r="AC24" i="17"/>
  <c r="V24" i="17"/>
  <c r="U24" i="17"/>
  <c r="T24" i="17"/>
  <c r="M24" i="17"/>
  <c r="L24" i="17"/>
  <c r="K24" i="17"/>
  <c r="N25" i="17" s="1"/>
  <c r="G24" i="17"/>
  <c r="F24" i="17"/>
  <c r="E24" i="17"/>
  <c r="BR23" i="17"/>
  <c r="BK23" i="17"/>
  <c r="BJ23" i="17"/>
  <c r="BI23" i="17"/>
  <c r="BH23" i="17"/>
  <c r="AE23" i="17"/>
  <c r="AD23" i="17"/>
  <c r="AC23" i="17"/>
  <c r="V23" i="17"/>
  <c r="U23" i="17"/>
  <c r="T23" i="17"/>
  <c r="M23" i="17"/>
  <c r="L23" i="17"/>
  <c r="K23" i="17"/>
  <c r="G23" i="17"/>
  <c r="F23" i="17"/>
  <c r="E23" i="17"/>
  <c r="BR22" i="17"/>
  <c r="BK22" i="17"/>
  <c r="BJ22" i="17"/>
  <c r="BI22" i="17"/>
  <c r="BH22" i="17"/>
  <c r="AE22" i="17"/>
  <c r="AD22" i="17"/>
  <c r="AC22" i="17"/>
  <c r="V22" i="17"/>
  <c r="Y22" i="17" s="1"/>
  <c r="U22" i="17"/>
  <c r="T22" i="17"/>
  <c r="M22" i="17"/>
  <c r="P23" i="17" s="1"/>
  <c r="L22" i="17"/>
  <c r="O23" i="17" s="1"/>
  <c r="K22" i="17"/>
  <c r="G22" i="17"/>
  <c r="F22" i="17"/>
  <c r="E22" i="17"/>
  <c r="BR21" i="17"/>
  <c r="BK21" i="17"/>
  <c r="BJ21" i="17"/>
  <c r="BI21" i="17"/>
  <c r="BH21" i="17"/>
  <c r="AE21" i="17"/>
  <c r="AH21" i="17" s="1"/>
  <c r="AD21" i="17"/>
  <c r="AC21" i="17"/>
  <c r="V21" i="17"/>
  <c r="U21" i="17"/>
  <c r="X22" i="17" s="1"/>
  <c r="T21" i="17"/>
  <c r="P21" i="17"/>
  <c r="M21" i="17"/>
  <c r="L21" i="17"/>
  <c r="K21" i="17"/>
  <c r="G21" i="17"/>
  <c r="F21" i="17"/>
  <c r="E21" i="17"/>
  <c r="BR20" i="17"/>
  <c r="BK20" i="17"/>
  <c r="BJ20" i="17"/>
  <c r="BI20" i="17"/>
  <c r="BH20" i="17"/>
  <c r="AE20" i="17"/>
  <c r="AD20" i="17"/>
  <c r="AC20" i="17"/>
  <c r="Y20" i="17"/>
  <c r="V20" i="17"/>
  <c r="U20" i="17"/>
  <c r="T20" i="17"/>
  <c r="M20" i="17"/>
  <c r="L20" i="17"/>
  <c r="K20" i="17"/>
  <c r="N20" i="17" s="1"/>
  <c r="G20" i="17"/>
  <c r="F20" i="17"/>
  <c r="E20" i="17"/>
  <c r="BR19" i="17"/>
  <c r="BK19" i="17"/>
  <c r="BJ19" i="17"/>
  <c r="BI19" i="17"/>
  <c r="BH19" i="17"/>
  <c r="AG19" i="17"/>
  <c r="AE19" i="17"/>
  <c r="AD19" i="17"/>
  <c r="AC19" i="17"/>
  <c r="V19" i="17"/>
  <c r="U19" i="17"/>
  <c r="T19" i="17"/>
  <c r="M19" i="17"/>
  <c r="L19" i="17"/>
  <c r="O20" i="17" s="1"/>
  <c r="K19" i="17"/>
  <c r="G19" i="17"/>
  <c r="F19" i="17"/>
  <c r="E19" i="17"/>
  <c r="BR18" i="17"/>
  <c r="BK18" i="17"/>
  <c r="BJ18" i="17"/>
  <c r="BI18" i="17"/>
  <c r="BH18" i="17"/>
  <c r="AE18" i="17"/>
  <c r="AD18" i="17"/>
  <c r="AG18" i="17" s="1"/>
  <c r="AC18" i="17"/>
  <c r="V18" i="17"/>
  <c r="U18" i="17"/>
  <c r="T18" i="17"/>
  <c r="M18" i="17"/>
  <c r="P19" i="17" s="1"/>
  <c r="L18" i="17"/>
  <c r="O18" i="17" s="1"/>
  <c r="K18" i="17"/>
  <c r="G18" i="17"/>
  <c r="F18" i="17"/>
  <c r="E18" i="17"/>
  <c r="BR17" i="17"/>
  <c r="BK17" i="17"/>
  <c r="BJ17" i="17"/>
  <c r="BI17" i="17"/>
  <c r="BH17" i="17"/>
  <c r="AF17" i="17"/>
  <c r="AE17" i="17"/>
  <c r="AD17" i="17"/>
  <c r="AD5" i="17" s="1"/>
  <c r="AC17" i="17"/>
  <c r="V17" i="17"/>
  <c r="U17" i="17"/>
  <c r="T17" i="17"/>
  <c r="M17" i="17"/>
  <c r="L17" i="17"/>
  <c r="K17" i="17"/>
  <c r="G17" i="17"/>
  <c r="F17" i="17"/>
  <c r="E17" i="17"/>
  <c r="BR16" i="17"/>
  <c r="BK16" i="17"/>
  <c r="BJ16" i="17"/>
  <c r="BI16" i="17"/>
  <c r="BH16" i="17"/>
  <c r="AC16" i="17"/>
  <c r="AF16" i="17" s="1"/>
  <c r="T16" i="17"/>
  <c r="M16" i="17"/>
  <c r="L16" i="17"/>
  <c r="K16" i="17"/>
  <c r="G16" i="17"/>
  <c r="F16" i="17"/>
  <c r="E16" i="17"/>
  <c r="BR15" i="17"/>
  <c r="BK15" i="17"/>
  <c r="BJ15" i="17"/>
  <c r="BI15" i="17"/>
  <c r="BH15" i="17"/>
  <c r="AC15" i="17"/>
  <c r="T15" i="17"/>
  <c r="M15" i="17"/>
  <c r="L15" i="17"/>
  <c r="K15" i="17"/>
  <c r="G15" i="17"/>
  <c r="F15" i="17"/>
  <c r="E15" i="17"/>
  <c r="BR14" i="17"/>
  <c r="BK14" i="17"/>
  <c r="BJ14" i="17"/>
  <c r="BI14" i="17"/>
  <c r="BH14" i="17"/>
  <c r="AC14" i="17"/>
  <c r="T14" i="17"/>
  <c r="W14" i="17" s="1"/>
  <c r="M14" i="17"/>
  <c r="L14" i="17"/>
  <c r="K14" i="17"/>
  <c r="G14" i="17"/>
  <c r="F14" i="17"/>
  <c r="E14" i="17"/>
  <c r="BR13" i="17"/>
  <c r="BK13" i="17"/>
  <c r="BJ13" i="17"/>
  <c r="BI13" i="17"/>
  <c r="BH13" i="17"/>
  <c r="AC13" i="17"/>
  <c r="T13" i="17"/>
  <c r="M13" i="17"/>
  <c r="L13" i="17"/>
  <c r="K13" i="17"/>
  <c r="G13" i="17"/>
  <c r="F13" i="17"/>
  <c r="E13" i="17"/>
  <c r="BR12" i="17"/>
  <c r="BK12" i="17"/>
  <c r="BJ12" i="17"/>
  <c r="BI12" i="17"/>
  <c r="BH12" i="17"/>
  <c r="AC12" i="17"/>
  <c r="T12" i="17"/>
  <c r="M12" i="17"/>
  <c r="L12" i="17"/>
  <c r="K12" i="17"/>
  <c r="G12" i="17"/>
  <c r="F12" i="17"/>
  <c r="E12" i="17"/>
  <c r="BR11" i="17"/>
  <c r="BK11" i="17"/>
  <c r="BJ11" i="17"/>
  <c r="BI11" i="17"/>
  <c r="BH11" i="17"/>
  <c r="AC11" i="17"/>
  <c r="T11" i="17"/>
  <c r="W11" i="17" s="1"/>
  <c r="M11" i="17"/>
  <c r="L11" i="17"/>
  <c r="O12" i="17" s="1"/>
  <c r="K11" i="17"/>
  <c r="G11" i="17"/>
  <c r="F11" i="17"/>
  <c r="E11" i="17"/>
  <c r="BR10" i="17"/>
  <c r="BK10" i="17"/>
  <c r="BJ10" i="17"/>
  <c r="BI10" i="17"/>
  <c r="BH10" i="17"/>
  <c r="AC10" i="17"/>
  <c r="T10" i="17"/>
  <c r="M10" i="17"/>
  <c r="L10" i="17"/>
  <c r="K10" i="17"/>
  <c r="G10" i="17"/>
  <c r="F10" i="17"/>
  <c r="E10" i="17"/>
  <c r="BR9" i="17"/>
  <c r="BK9" i="17"/>
  <c r="BJ9" i="17"/>
  <c r="BI9" i="17"/>
  <c r="BH9" i="17"/>
  <c r="AC9" i="17"/>
  <c r="AF9" i="17" s="1"/>
  <c r="T9" i="17"/>
  <c r="M9" i="17"/>
  <c r="L9" i="17"/>
  <c r="K9" i="17"/>
  <c r="G9" i="17"/>
  <c r="F9" i="17"/>
  <c r="E9" i="17"/>
  <c r="BR8" i="17"/>
  <c r="BK8" i="17"/>
  <c r="BJ8" i="17"/>
  <c r="BI8" i="17"/>
  <c r="BH8" i="17"/>
  <c r="AN8" i="17"/>
  <c r="AC8" i="17"/>
  <c r="T8" i="17"/>
  <c r="W8" i="17" s="1"/>
  <c r="M8" i="17"/>
  <c r="L8" i="17"/>
  <c r="K8" i="17"/>
  <c r="N9" i="17" s="1"/>
  <c r="G8" i="17"/>
  <c r="F8" i="17"/>
  <c r="E8" i="17"/>
  <c r="BR7" i="17"/>
  <c r="BK7" i="17"/>
  <c r="BJ7" i="17"/>
  <c r="BI7" i="17"/>
  <c r="BH7" i="17"/>
  <c r="AN7" i="17"/>
  <c r="AQ7" i="17" s="1"/>
  <c r="AM7" i="17"/>
  <c r="AP7" i="17" s="1"/>
  <c r="AL7" i="17"/>
  <c r="AL8" i="17" s="1"/>
  <c r="AC7" i="17"/>
  <c r="T7" i="17"/>
  <c r="M7" i="17"/>
  <c r="L7" i="17"/>
  <c r="O8" i="17" s="1"/>
  <c r="K7" i="17"/>
  <c r="G7" i="17"/>
  <c r="F7" i="17"/>
  <c r="E7" i="17"/>
  <c r="BK6" i="17"/>
  <c r="BJ6" i="17"/>
  <c r="BI6" i="17"/>
  <c r="BH6" i="17"/>
  <c r="AT6" i="17"/>
  <c r="AK6" i="17"/>
  <c r="AJ6" i="17"/>
  <c r="AS6" i="17" s="1"/>
  <c r="AI6" i="17"/>
  <c r="AC6" i="17"/>
  <c r="AC5" i="17" s="1"/>
  <c r="T6" i="17"/>
  <c r="T5" i="17" s="1"/>
  <c r="M6" i="17"/>
  <c r="L6" i="17"/>
  <c r="K6" i="17"/>
  <c r="A169" i="16"/>
  <c r="A170" i="16" s="1"/>
  <c r="A171" i="16" s="1"/>
  <c r="A172" i="16" s="1"/>
  <c r="A173" i="16" s="1"/>
  <c r="A174" i="16" s="1"/>
  <c r="A175" i="16" s="1"/>
  <c r="A176" i="16" s="1"/>
  <c r="A177" i="16" s="1"/>
  <c r="A178" i="16" s="1"/>
  <c r="A179" i="16" s="1"/>
  <c r="A180" i="16" s="1"/>
  <c r="A181" i="16" s="1"/>
  <c r="A182" i="16" s="1"/>
  <c r="A183" i="16" s="1"/>
  <c r="A184" i="16" s="1"/>
  <c r="A185" i="16" s="1"/>
  <c r="A186" i="16" s="1"/>
  <c r="A187" i="16" s="1"/>
  <c r="A188" i="16" s="1"/>
  <c r="A189" i="16" s="1"/>
  <c r="A190" i="16" s="1"/>
  <c r="A191" i="16" s="1"/>
  <c r="A192" i="16" s="1"/>
  <c r="A193" i="16" s="1"/>
  <c r="A194" i="16" s="1"/>
  <c r="A195" i="16" s="1"/>
  <c r="A196" i="16" s="1"/>
  <c r="A197" i="16" s="1"/>
  <c r="A198" i="16" s="1"/>
  <c r="A199" i="16" s="1"/>
  <c r="A200" i="16" s="1"/>
  <c r="A201" i="16" s="1"/>
  <c r="A202" i="16" s="1"/>
  <c r="A203" i="16" s="1"/>
  <c r="A204" i="16" s="1"/>
  <c r="A205" i="16" s="1"/>
  <c r="A206" i="16" s="1"/>
  <c r="A207" i="16" s="1"/>
  <c r="A208" i="16" s="1"/>
  <c r="A209" i="16" s="1"/>
  <c r="A210" i="16" s="1"/>
  <c r="A211" i="16" s="1"/>
  <c r="A212" i="16" s="1"/>
  <c r="A213" i="16" s="1"/>
  <c r="A214" i="16" s="1"/>
  <c r="A215" i="16" s="1"/>
  <c r="A216" i="16" s="1"/>
  <c r="A217" i="16" s="1"/>
  <c r="A218" i="16" s="1"/>
  <c r="A219" i="16" s="1"/>
  <c r="A220" i="16" s="1"/>
  <c r="A221" i="16" s="1"/>
  <c r="A222" i="16" s="1"/>
  <c r="A223" i="16" s="1"/>
  <c r="A224" i="16" s="1"/>
  <c r="A225" i="16" s="1"/>
  <c r="A226" i="16" s="1"/>
  <c r="A227" i="16" s="1"/>
  <c r="A228" i="16" s="1"/>
  <c r="A229" i="16" s="1"/>
  <c r="A230" i="16" s="1"/>
  <c r="A231" i="16" s="1"/>
  <c r="A232" i="16" s="1"/>
  <c r="A233" i="16" s="1"/>
  <c r="A234" i="16" s="1"/>
  <c r="A235" i="16" s="1"/>
  <c r="A236" i="16" s="1"/>
  <c r="A237" i="16" s="1"/>
  <c r="A238" i="16" s="1"/>
  <c r="A239" i="16" s="1"/>
  <c r="A240" i="16" s="1"/>
  <c r="A241" i="16" s="1"/>
  <c r="A242" i="16" s="1"/>
  <c r="A243" i="16" s="1"/>
  <c r="A244" i="16" s="1"/>
  <c r="A245" i="16" s="1"/>
  <c r="A246" i="16" s="1"/>
  <c r="A247" i="16" s="1"/>
  <c r="A248" i="16" s="1"/>
  <c r="A249" i="16" s="1"/>
  <c r="A250" i="16" s="1"/>
  <c r="A251" i="16" s="1"/>
  <c r="A252" i="16" s="1"/>
  <c r="A253" i="16" s="1"/>
  <c r="A254" i="16" s="1"/>
  <c r="A255" i="16" s="1"/>
  <c r="A256" i="16" s="1"/>
  <c r="A257" i="16" s="1"/>
  <c r="A258" i="16" s="1"/>
  <c r="A259" i="16" s="1"/>
  <c r="A260" i="16" s="1"/>
  <c r="A261" i="16" s="1"/>
  <c r="A262" i="16" s="1"/>
  <c r="A263" i="16" s="1"/>
  <c r="A264" i="16" s="1"/>
  <c r="A265" i="16" s="1"/>
  <c r="A266" i="16" s="1"/>
  <c r="A267" i="16" s="1"/>
  <c r="A268" i="16" s="1"/>
  <c r="A269" i="16" s="1"/>
  <c r="A270" i="16" s="1"/>
  <c r="A271" i="16" s="1"/>
  <c r="A272" i="16" s="1"/>
  <c r="A273" i="16" s="1"/>
  <c r="A274" i="16" s="1"/>
  <c r="A275" i="16" s="1"/>
  <c r="A276" i="16" s="1"/>
  <c r="A277" i="16" s="1"/>
  <c r="A278" i="16" s="1"/>
  <c r="A279" i="16" s="1"/>
  <c r="A280" i="16" s="1"/>
  <c r="A281" i="16" s="1"/>
  <c r="A282" i="16" s="1"/>
  <c r="A283" i="16" s="1"/>
  <c r="A284" i="16" s="1"/>
  <c r="A285" i="16" s="1"/>
  <c r="A286" i="16" s="1"/>
  <c r="A287" i="16" s="1"/>
  <c r="A288" i="16" s="1"/>
  <c r="A289" i="16" s="1"/>
  <c r="A290" i="16" s="1"/>
  <c r="A291" i="16" s="1"/>
  <c r="A292" i="16" s="1"/>
  <c r="A293" i="16" s="1"/>
  <c r="A294" i="16" s="1"/>
  <c r="A295" i="16" s="1"/>
  <c r="A296" i="16" s="1"/>
  <c r="A297" i="16" s="1"/>
  <c r="A298" i="16" s="1"/>
  <c r="A299" i="16" s="1"/>
  <c r="A300" i="16" s="1"/>
  <c r="A301" i="16" s="1"/>
  <c r="A302" i="16" s="1"/>
  <c r="A303" i="16" s="1"/>
  <c r="A304" i="16" s="1"/>
  <c r="A305" i="16" s="1"/>
  <c r="A306" i="16" s="1"/>
  <c r="A307" i="16" s="1"/>
  <c r="A308" i="16" s="1"/>
  <c r="A309" i="16" s="1"/>
  <c r="A310" i="16" s="1"/>
  <c r="A311" i="16" s="1"/>
  <c r="A312" i="16" s="1"/>
  <c r="A313" i="16" s="1"/>
  <c r="A314" i="16" s="1"/>
  <c r="A315" i="16" s="1"/>
  <c r="A316" i="16" s="1"/>
  <c r="A317" i="16" s="1"/>
  <c r="A318" i="16" s="1"/>
  <c r="A319" i="16" s="1"/>
  <c r="A320" i="16" s="1"/>
  <c r="A321" i="16" s="1"/>
  <c r="A322" i="16" s="1"/>
  <c r="A323" i="16" s="1"/>
  <c r="A324" i="16" s="1"/>
  <c r="A325" i="16" s="1"/>
  <c r="A326" i="16" s="1"/>
  <c r="A327" i="16" s="1"/>
  <c r="A328" i="16" s="1"/>
  <c r="A329" i="16" s="1"/>
  <c r="A330" i="16" s="1"/>
  <c r="A331" i="16" s="1"/>
  <c r="A332" i="16" s="1"/>
  <c r="A333" i="16" s="1"/>
  <c r="A334" i="16" s="1"/>
  <c r="A335" i="16" s="1"/>
  <c r="A336" i="16" s="1"/>
  <c r="A337" i="16" s="1"/>
  <c r="A338" i="16" s="1"/>
  <c r="A339" i="16" s="1"/>
  <c r="A340" i="16" s="1"/>
  <c r="A341" i="16" s="1"/>
  <c r="A342" i="16" s="1"/>
  <c r="A343" i="16" s="1"/>
  <c r="A344" i="16" s="1"/>
  <c r="A345" i="16" s="1"/>
  <c r="A346" i="16" s="1"/>
  <c r="A347" i="16" s="1"/>
  <c r="A348" i="16" s="1"/>
  <c r="A349" i="16" s="1"/>
  <c r="A350" i="16" s="1"/>
  <c r="A351" i="16" s="1"/>
  <c r="A352" i="16" s="1"/>
  <c r="A353" i="16" s="1"/>
  <c r="A354" i="16" s="1"/>
  <c r="A355" i="16" s="1"/>
  <c r="A356" i="16" s="1"/>
  <c r="A357" i="16" s="1"/>
  <c r="A358" i="16" s="1"/>
  <c r="A359" i="16" s="1"/>
  <c r="A360" i="16" s="1"/>
  <c r="A361" i="16" s="1"/>
  <c r="A362" i="16" s="1"/>
  <c r="A363" i="16" s="1"/>
  <c r="A364" i="16" s="1"/>
  <c r="A365" i="16" s="1"/>
  <c r="A366" i="16" s="1"/>
  <c r="A367" i="16" s="1"/>
  <c r="A368" i="16" s="1"/>
  <c r="A369" i="16" s="1"/>
  <c r="A370" i="16" s="1"/>
  <c r="A371" i="16" s="1"/>
  <c r="A372" i="16" s="1"/>
  <c r="A373" i="16" s="1"/>
  <c r="A374" i="16" s="1"/>
  <c r="A375" i="16" s="1"/>
  <c r="A376" i="16" s="1"/>
  <c r="A377" i="16" s="1"/>
  <c r="A378" i="16" s="1"/>
  <c r="A379" i="16" s="1"/>
  <c r="A380" i="16" s="1"/>
  <c r="A381" i="16" s="1"/>
  <c r="A382" i="16" s="1"/>
  <c r="A383" i="16" s="1"/>
  <c r="A384" i="16" s="1"/>
  <c r="A385" i="16" s="1"/>
  <c r="A386" i="16" s="1"/>
  <c r="A387" i="16" s="1"/>
  <c r="A388" i="16" s="1"/>
  <c r="A389" i="16" s="1"/>
  <c r="A390" i="16" s="1"/>
  <c r="A391" i="16" s="1"/>
  <c r="A392" i="16" s="1"/>
  <c r="A393" i="16" s="1"/>
  <c r="A394" i="16" s="1"/>
  <c r="A395" i="16" s="1"/>
  <c r="A396" i="16" s="1"/>
  <c r="A397" i="16" s="1"/>
  <c r="A398" i="16" s="1"/>
  <c r="A399" i="16" s="1"/>
  <c r="A400" i="16" s="1"/>
  <c r="A401" i="16" s="1"/>
  <c r="A402" i="16" s="1"/>
  <c r="A403" i="16" s="1"/>
  <c r="A404" i="16" s="1"/>
  <c r="A405" i="16" s="1"/>
  <c r="A406" i="16" s="1"/>
  <c r="A407" i="16" s="1"/>
  <c r="A408" i="16" s="1"/>
  <c r="A409" i="16" s="1"/>
  <c r="A410" i="16" s="1"/>
  <c r="A411" i="16" s="1"/>
  <c r="A412" i="16" s="1"/>
  <c r="A413" i="16" s="1"/>
  <c r="A414" i="16" s="1"/>
  <c r="A415" i="16" s="1"/>
  <c r="A416" i="16" s="1"/>
  <c r="A417" i="16" s="1"/>
  <c r="A418" i="16" s="1"/>
  <c r="A419" i="16" s="1"/>
  <c r="A420" i="16" s="1"/>
  <c r="A421" i="16" s="1"/>
  <c r="A422" i="16" s="1"/>
  <c r="A423" i="16" s="1"/>
  <c r="A424" i="16" s="1"/>
  <c r="A425" i="16" s="1"/>
  <c r="A426" i="16" s="1"/>
  <c r="A427" i="16" s="1"/>
  <c r="A428" i="16" s="1"/>
  <c r="A429" i="16" s="1"/>
  <c r="A430" i="16" s="1"/>
  <c r="A431" i="16" s="1"/>
  <c r="A432" i="16" s="1"/>
  <c r="A433" i="16" s="1"/>
  <c r="A434" i="16" s="1"/>
  <c r="A435" i="16" s="1"/>
  <c r="A436" i="16" s="1"/>
  <c r="A437" i="16" s="1"/>
  <c r="A438" i="16" s="1"/>
  <c r="A439" i="16" s="1"/>
  <c r="A440" i="16" s="1"/>
  <c r="A441" i="16" s="1"/>
  <c r="A442" i="16" s="1"/>
  <c r="A443" i="16" s="1"/>
  <c r="A444" i="16" s="1"/>
  <c r="A445" i="16" s="1"/>
  <c r="A446" i="16" s="1"/>
  <c r="A447" i="16" s="1"/>
  <c r="A448" i="16" s="1"/>
  <c r="A449" i="16" s="1"/>
  <c r="A450" i="16" s="1"/>
  <c r="A451" i="16" s="1"/>
  <c r="A452" i="16" s="1"/>
  <c r="A453" i="16" s="1"/>
  <c r="A454" i="16" s="1"/>
  <c r="A455" i="16" s="1"/>
  <c r="A456" i="16" s="1"/>
  <c r="C111" i="16"/>
  <c r="C107" i="16"/>
  <c r="C103" i="16"/>
  <c r="C99" i="16"/>
  <c r="C96" i="16"/>
  <c r="C92" i="16"/>
  <c r="C88" i="16"/>
  <c r="C84" i="16"/>
  <c r="C79" i="16"/>
  <c r="C75" i="16"/>
  <c r="C71" i="16"/>
  <c r="C67" i="16"/>
  <c r="C64" i="16"/>
  <c r="C60" i="16"/>
  <c r="C56" i="16"/>
  <c r="C52" i="16"/>
  <c r="C47" i="16"/>
  <c r="C43" i="16"/>
  <c r="C39" i="16"/>
  <c r="C35" i="16"/>
  <c r="C32" i="16"/>
  <c r="C28" i="16"/>
  <c r="C24" i="16"/>
  <c r="C20" i="16"/>
  <c r="C16" i="16"/>
  <c r="C12" i="16"/>
  <c r="C8" i="16"/>
  <c r="J7" i="16"/>
  <c r="C7" i="16"/>
  <c r="I4" i="16"/>
  <c r="C102" i="16"/>
  <c r="G3" i="16"/>
  <c r="A169" i="15"/>
  <c r="A170" i="15" s="1"/>
  <c r="A171" i="15" s="1"/>
  <c r="A172" i="15" s="1"/>
  <c r="A173" i="15" s="1"/>
  <c r="A174" i="15" s="1"/>
  <c r="A175" i="15" s="1"/>
  <c r="A176" i="15" s="1"/>
  <c r="A177" i="15" s="1"/>
  <c r="A178" i="15" s="1"/>
  <c r="A179" i="15" s="1"/>
  <c r="A180" i="15" s="1"/>
  <c r="A181" i="15" s="1"/>
  <c r="A182" i="15" s="1"/>
  <c r="A183" i="15" s="1"/>
  <c r="A184" i="15" s="1"/>
  <c r="A185" i="15" s="1"/>
  <c r="A186" i="15" s="1"/>
  <c r="A187" i="15" s="1"/>
  <c r="A188" i="15" s="1"/>
  <c r="A189" i="15" s="1"/>
  <c r="A190" i="15" s="1"/>
  <c r="A191" i="15" s="1"/>
  <c r="A192" i="15" s="1"/>
  <c r="A193" i="15" s="1"/>
  <c r="A194" i="15" s="1"/>
  <c r="A195" i="15" s="1"/>
  <c r="A196" i="15" s="1"/>
  <c r="A197" i="15" s="1"/>
  <c r="A198" i="15" s="1"/>
  <c r="A199" i="15" s="1"/>
  <c r="A200" i="15" s="1"/>
  <c r="A201" i="15" s="1"/>
  <c r="A202" i="15" s="1"/>
  <c r="A203" i="15" s="1"/>
  <c r="A204" i="15" s="1"/>
  <c r="A205" i="15" s="1"/>
  <c r="A206" i="15" s="1"/>
  <c r="A207" i="15" s="1"/>
  <c r="A208" i="15" s="1"/>
  <c r="A209" i="15" s="1"/>
  <c r="A210" i="15" s="1"/>
  <c r="A211" i="15" s="1"/>
  <c r="A212" i="15" s="1"/>
  <c r="A213" i="15" s="1"/>
  <c r="A214" i="15" s="1"/>
  <c r="A215" i="15" s="1"/>
  <c r="A216" i="15" s="1"/>
  <c r="A217" i="15" s="1"/>
  <c r="A218" i="15" s="1"/>
  <c r="A219" i="15" s="1"/>
  <c r="A220" i="15" s="1"/>
  <c r="A221" i="15" s="1"/>
  <c r="A222" i="15" s="1"/>
  <c r="A223" i="15" s="1"/>
  <c r="A224" i="15" s="1"/>
  <c r="A225" i="15" s="1"/>
  <c r="A226" i="15" s="1"/>
  <c r="A227" i="15" s="1"/>
  <c r="A228" i="15" s="1"/>
  <c r="A229" i="15" s="1"/>
  <c r="A230" i="15" s="1"/>
  <c r="A231" i="15" s="1"/>
  <c r="A232" i="15" s="1"/>
  <c r="A233" i="15" s="1"/>
  <c r="A234" i="15" s="1"/>
  <c r="A235" i="15" s="1"/>
  <c r="A236" i="15" s="1"/>
  <c r="A237" i="15" s="1"/>
  <c r="A238" i="15" s="1"/>
  <c r="A239" i="15" s="1"/>
  <c r="A240" i="15" s="1"/>
  <c r="A241" i="15" s="1"/>
  <c r="A242" i="15" s="1"/>
  <c r="A243" i="15" s="1"/>
  <c r="A244" i="15" s="1"/>
  <c r="A245" i="15" s="1"/>
  <c r="A246" i="15" s="1"/>
  <c r="A247" i="15" s="1"/>
  <c r="A248" i="15" s="1"/>
  <c r="A249" i="15" s="1"/>
  <c r="A250" i="15" s="1"/>
  <c r="A251" i="15" s="1"/>
  <c r="A252" i="15" s="1"/>
  <c r="A253" i="15" s="1"/>
  <c r="A254" i="15" s="1"/>
  <c r="A255" i="15" s="1"/>
  <c r="A256" i="15" s="1"/>
  <c r="A257" i="15" s="1"/>
  <c r="A258" i="15" s="1"/>
  <c r="A259" i="15" s="1"/>
  <c r="A260" i="15" s="1"/>
  <c r="A261" i="15" s="1"/>
  <c r="A262" i="15" s="1"/>
  <c r="A263" i="15" s="1"/>
  <c r="A264" i="15" s="1"/>
  <c r="A265" i="15" s="1"/>
  <c r="A266" i="15" s="1"/>
  <c r="A267" i="15" s="1"/>
  <c r="A268" i="15" s="1"/>
  <c r="A269" i="15" s="1"/>
  <c r="A270" i="15" s="1"/>
  <c r="A271" i="15" s="1"/>
  <c r="A272" i="15" s="1"/>
  <c r="A273" i="15" s="1"/>
  <c r="A274" i="15" s="1"/>
  <c r="A275" i="15" s="1"/>
  <c r="A276" i="15" s="1"/>
  <c r="A277" i="15" s="1"/>
  <c r="A278" i="15" s="1"/>
  <c r="A279" i="15" s="1"/>
  <c r="A280" i="15" s="1"/>
  <c r="A281" i="15" s="1"/>
  <c r="A282" i="15" s="1"/>
  <c r="A283" i="15" s="1"/>
  <c r="A284" i="15" s="1"/>
  <c r="A285" i="15" s="1"/>
  <c r="A286" i="15" s="1"/>
  <c r="A287" i="15" s="1"/>
  <c r="A288" i="15" s="1"/>
  <c r="A289" i="15" s="1"/>
  <c r="A290" i="15" s="1"/>
  <c r="A291" i="15" s="1"/>
  <c r="A292" i="15" s="1"/>
  <c r="A293" i="15" s="1"/>
  <c r="A294" i="15" s="1"/>
  <c r="A295" i="15" s="1"/>
  <c r="A296" i="15" s="1"/>
  <c r="A297" i="15" s="1"/>
  <c r="A298" i="15" s="1"/>
  <c r="A299" i="15" s="1"/>
  <c r="A300" i="15" s="1"/>
  <c r="A301" i="15" s="1"/>
  <c r="A302" i="15" s="1"/>
  <c r="A303" i="15" s="1"/>
  <c r="A304" i="15" s="1"/>
  <c r="A305" i="15" s="1"/>
  <c r="A306" i="15" s="1"/>
  <c r="A307" i="15" s="1"/>
  <c r="A308" i="15" s="1"/>
  <c r="A309" i="15" s="1"/>
  <c r="A310" i="15" s="1"/>
  <c r="A311" i="15" s="1"/>
  <c r="A312" i="15" s="1"/>
  <c r="A313" i="15" s="1"/>
  <c r="A314" i="15" s="1"/>
  <c r="A315" i="15" s="1"/>
  <c r="A316" i="15" s="1"/>
  <c r="A317" i="15" s="1"/>
  <c r="A318" i="15" s="1"/>
  <c r="A319" i="15" s="1"/>
  <c r="A320" i="15" s="1"/>
  <c r="A321" i="15" s="1"/>
  <c r="A322" i="15" s="1"/>
  <c r="A323" i="15" s="1"/>
  <c r="A324" i="15" s="1"/>
  <c r="A325" i="15" s="1"/>
  <c r="A326" i="15" s="1"/>
  <c r="A327" i="15" s="1"/>
  <c r="A328" i="15" s="1"/>
  <c r="A329" i="15" s="1"/>
  <c r="A330" i="15" s="1"/>
  <c r="A331" i="15" s="1"/>
  <c r="A332" i="15" s="1"/>
  <c r="A333" i="15" s="1"/>
  <c r="A334" i="15" s="1"/>
  <c r="A335" i="15" s="1"/>
  <c r="A336" i="15" s="1"/>
  <c r="A337" i="15" s="1"/>
  <c r="A338" i="15" s="1"/>
  <c r="A339" i="15" s="1"/>
  <c r="A340" i="15" s="1"/>
  <c r="A341" i="15" s="1"/>
  <c r="A342" i="15" s="1"/>
  <c r="A343" i="15" s="1"/>
  <c r="A344" i="15" s="1"/>
  <c r="A345" i="15" s="1"/>
  <c r="A346" i="15" s="1"/>
  <c r="A347" i="15" s="1"/>
  <c r="A348" i="15" s="1"/>
  <c r="A349" i="15" s="1"/>
  <c r="A350" i="15" s="1"/>
  <c r="A351" i="15" s="1"/>
  <c r="A352" i="15" s="1"/>
  <c r="A353" i="15" s="1"/>
  <c r="A354" i="15" s="1"/>
  <c r="A355" i="15" s="1"/>
  <c r="A356" i="15" s="1"/>
  <c r="A357" i="15" s="1"/>
  <c r="A358" i="15" s="1"/>
  <c r="A359" i="15" s="1"/>
  <c r="A360" i="15" s="1"/>
  <c r="A361" i="15" s="1"/>
  <c r="A362" i="15" s="1"/>
  <c r="A363" i="15" s="1"/>
  <c r="A364" i="15" s="1"/>
  <c r="A365" i="15" s="1"/>
  <c r="A366" i="15" s="1"/>
  <c r="A367" i="15" s="1"/>
  <c r="A368" i="15" s="1"/>
  <c r="A369" i="15" s="1"/>
  <c r="A370" i="15" s="1"/>
  <c r="A371" i="15" s="1"/>
  <c r="A372" i="15" s="1"/>
  <c r="A373" i="15" s="1"/>
  <c r="A374" i="15" s="1"/>
  <c r="A375" i="15" s="1"/>
  <c r="A376" i="15" s="1"/>
  <c r="A377" i="15" s="1"/>
  <c r="A378" i="15" s="1"/>
  <c r="A379" i="15" s="1"/>
  <c r="A380" i="15" s="1"/>
  <c r="A381" i="15" s="1"/>
  <c r="A382" i="15" s="1"/>
  <c r="A383" i="15" s="1"/>
  <c r="A384" i="15" s="1"/>
  <c r="A385" i="15" s="1"/>
  <c r="A386" i="15" s="1"/>
  <c r="A387" i="15" s="1"/>
  <c r="A388" i="15" s="1"/>
  <c r="A389" i="15" s="1"/>
  <c r="A390" i="15" s="1"/>
  <c r="A391" i="15" s="1"/>
  <c r="A392" i="15" s="1"/>
  <c r="A393" i="15" s="1"/>
  <c r="A394" i="15" s="1"/>
  <c r="A395" i="15" s="1"/>
  <c r="A396" i="15" s="1"/>
  <c r="A397" i="15" s="1"/>
  <c r="A398" i="15" s="1"/>
  <c r="A399" i="15" s="1"/>
  <c r="A400" i="15" s="1"/>
  <c r="A401" i="15" s="1"/>
  <c r="A402" i="15" s="1"/>
  <c r="A403" i="15" s="1"/>
  <c r="A404" i="15" s="1"/>
  <c r="A405" i="15" s="1"/>
  <c r="A406" i="15" s="1"/>
  <c r="A407" i="15" s="1"/>
  <c r="A408" i="15" s="1"/>
  <c r="A409" i="15" s="1"/>
  <c r="A410" i="15" s="1"/>
  <c r="A411" i="15" s="1"/>
  <c r="A412" i="15" s="1"/>
  <c r="A413" i="15" s="1"/>
  <c r="A414" i="15" s="1"/>
  <c r="A415" i="15" s="1"/>
  <c r="A416" i="15" s="1"/>
  <c r="A417" i="15" s="1"/>
  <c r="A418" i="15" s="1"/>
  <c r="A419" i="15" s="1"/>
  <c r="A420" i="15" s="1"/>
  <c r="A421" i="15" s="1"/>
  <c r="A422" i="15" s="1"/>
  <c r="A423" i="15" s="1"/>
  <c r="A424" i="15" s="1"/>
  <c r="A425" i="15" s="1"/>
  <c r="A426" i="15" s="1"/>
  <c r="A427" i="15" s="1"/>
  <c r="A428" i="15" s="1"/>
  <c r="A429" i="15" s="1"/>
  <c r="A430" i="15" s="1"/>
  <c r="A431" i="15" s="1"/>
  <c r="A432" i="15" s="1"/>
  <c r="A433" i="15" s="1"/>
  <c r="A434" i="15" s="1"/>
  <c r="A435" i="15" s="1"/>
  <c r="A436" i="15" s="1"/>
  <c r="A437" i="15" s="1"/>
  <c r="A438" i="15" s="1"/>
  <c r="A439" i="15" s="1"/>
  <c r="A440" i="15" s="1"/>
  <c r="A441" i="15" s="1"/>
  <c r="A442" i="15" s="1"/>
  <c r="A443" i="15" s="1"/>
  <c r="A444" i="15" s="1"/>
  <c r="A445" i="15" s="1"/>
  <c r="A446" i="15" s="1"/>
  <c r="A447" i="15" s="1"/>
  <c r="A448" i="15" s="1"/>
  <c r="A449" i="15" s="1"/>
  <c r="A450" i="15" s="1"/>
  <c r="A451" i="15" s="1"/>
  <c r="A452" i="15" s="1"/>
  <c r="A453" i="15" s="1"/>
  <c r="A454" i="15" s="1"/>
  <c r="A455" i="15" s="1"/>
  <c r="A456" i="15" s="1"/>
  <c r="C128" i="15"/>
  <c r="C124" i="15"/>
  <c r="C70" i="15"/>
  <c r="C66" i="15"/>
  <c r="C62" i="15"/>
  <c r="C58" i="15"/>
  <c r="C54" i="15"/>
  <c r="C50" i="15"/>
  <c r="C46" i="15"/>
  <c r="C42" i="15"/>
  <c r="C38" i="15"/>
  <c r="C34" i="15"/>
  <c r="C30" i="15"/>
  <c r="C26" i="15"/>
  <c r="C22" i="15"/>
  <c r="C18" i="15"/>
  <c r="C14" i="15"/>
  <c r="C10" i="15"/>
  <c r="J7" i="15"/>
  <c r="I4" i="15"/>
  <c r="G3" i="15"/>
  <c r="BT62" i="13"/>
  <c r="BT63" i="13" s="1"/>
  <c r="BT64" i="13" s="1"/>
  <c r="BT65" i="13" s="1"/>
  <c r="BT66" i="13" s="1"/>
  <c r="BT67" i="13" s="1"/>
  <c r="BT68" i="13" s="1"/>
  <c r="BT69" i="13" s="1"/>
  <c r="BT70" i="13" s="1"/>
  <c r="BT71" i="13" s="1"/>
  <c r="BT72" i="13" s="1"/>
  <c r="BT73" i="13" s="1"/>
  <c r="BT74" i="13" s="1"/>
  <c r="BT75" i="13" s="1"/>
  <c r="BT76" i="13" s="1"/>
  <c r="BT77" i="13" s="1"/>
  <c r="BT78" i="13" s="1"/>
  <c r="BT79" i="13" s="1"/>
  <c r="BT80" i="13" s="1"/>
  <c r="BT81" i="13" s="1"/>
  <c r="BT82" i="13" s="1"/>
  <c r="BT83" i="13" s="1"/>
  <c r="BT84" i="13" s="1"/>
  <c r="BT85" i="13" s="1"/>
  <c r="BT86" i="13" s="1"/>
  <c r="BT87" i="13" s="1"/>
  <c r="BT88" i="13" s="1"/>
  <c r="BT89" i="13" s="1"/>
  <c r="BT90" i="13" s="1"/>
  <c r="BT91" i="13" s="1"/>
  <c r="BT92" i="13" s="1"/>
  <c r="BT93" i="13" s="1"/>
  <c r="BT94" i="13" s="1"/>
  <c r="BT95" i="13" s="1"/>
  <c r="BT96" i="13" s="1"/>
  <c r="BT97" i="13" s="1"/>
  <c r="BT98" i="13" s="1"/>
  <c r="BT99" i="13" s="1"/>
  <c r="BT100" i="13" s="1"/>
  <c r="BT101" i="13" s="1"/>
  <c r="BT102" i="13" s="1"/>
  <c r="BT103" i="13" s="1"/>
  <c r="BT104" i="13" s="1"/>
  <c r="BT105" i="13" s="1"/>
  <c r="BT106" i="13" s="1"/>
  <c r="BT107" i="13" s="1"/>
  <c r="BT108" i="13" s="1"/>
  <c r="BT109" i="13" s="1"/>
  <c r="BT110" i="13" s="1"/>
  <c r="BT111" i="13" s="1"/>
  <c r="BT112" i="13" s="1"/>
  <c r="BT113" i="13" s="1"/>
  <c r="BT114" i="13" s="1"/>
  <c r="BT115" i="13" s="1"/>
  <c r="BT116" i="13" s="1"/>
  <c r="BT117" i="13" s="1"/>
  <c r="BT118" i="13" s="1"/>
  <c r="BT119" i="13" s="1"/>
  <c r="BT120" i="13" s="1"/>
  <c r="BT121" i="13" s="1"/>
  <c r="BT122" i="13" s="1"/>
  <c r="BT123" i="13" s="1"/>
  <c r="BT124" i="13" s="1"/>
  <c r="BT125" i="13" s="1"/>
  <c r="BT126" i="13" s="1"/>
  <c r="BT127" i="13" s="1"/>
  <c r="BT128" i="13" s="1"/>
  <c r="BT129" i="13" s="1"/>
  <c r="BT130" i="13" s="1"/>
  <c r="BT131" i="13" s="1"/>
  <c r="BT132" i="13" s="1"/>
  <c r="BT133" i="13" s="1"/>
  <c r="BT134" i="13" s="1"/>
  <c r="BT135" i="13" s="1"/>
  <c r="BT136" i="13" s="1"/>
  <c r="BT137" i="13" s="1"/>
  <c r="BT138" i="13" s="1"/>
  <c r="BT139" i="13" s="1"/>
  <c r="BT140" i="13" s="1"/>
  <c r="BT141" i="13" s="1"/>
  <c r="BT142" i="13" s="1"/>
  <c r="BT143" i="13" s="1"/>
  <c r="BT144" i="13" s="1"/>
  <c r="BT145" i="13" s="1"/>
  <c r="BT146" i="13" s="1"/>
  <c r="BT147" i="13" s="1"/>
  <c r="BT148" i="13" s="1"/>
  <c r="BT149" i="13" s="1"/>
  <c r="BT150" i="13" s="1"/>
  <c r="BT151" i="13" s="1"/>
  <c r="BT152" i="13" s="1"/>
  <c r="BT153" i="13" s="1"/>
  <c r="BT154" i="13" s="1"/>
  <c r="BT155" i="13" s="1"/>
  <c r="BT156" i="13" s="1"/>
  <c r="BT157" i="13" s="1"/>
  <c r="BT158" i="13" s="1"/>
  <c r="BT159" i="13" s="1"/>
  <c r="BT160" i="13" s="1"/>
  <c r="BT161" i="13" s="1"/>
  <c r="BT162" i="13" s="1"/>
  <c r="BT163" i="13" s="1"/>
  <c r="BT164" i="13" s="1"/>
  <c r="BT165" i="13" s="1"/>
  <c r="BT166" i="13" s="1"/>
  <c r="BT167" i="13" s="1"/>
  <c r="BT168" i="13" s="1"/>
  <c r="BT169" i="13" s="1"/>
  <c r="BT170" i="13" s="1"/>
  <c r="BT171" i="13" s="1"/>
  <c r="BT172" i="13" s="1"/>
  <c r="BT173" i="13" s="1"/>
  <c r="BT174" i="13" s="1"/>
  <c r="BT175" i="13" s="1"/>
  <c r="BT176" i="13" s="1"/>
  <c r="BT177" i="13" s="1"/>
  <c r="BT178" i="13" s="1"/>
  <c r="BT179" i="13" s="1"/>
  <c r="BT180" i="13" s="1"/>
  <c r="BT181" i="13" s="1"/>
  <c r="BT182" i="13" s="1"/>
  <c r="BT183" i="13" s="1"/>
  <c r="BT184" i="13" s="1"/>
  <c r="BT185" i="13" s="1"/>
  <c r="BT186" i="13" s="1"/>
  <c r="BT187" i="13" s="1"/>
  <c r="BT188" i="13" s="1"/>
  <c r="BT189" i="13" s="1"/>
  <c r="BT190" i="13" s="1"/>
  <c r="BT191" i="13" s="1"/>
  <c r="BT192" i="13" s="1"/>
  <c r="BT193" i="13" s="1"/>
  <c r="BT194" i="13" s="1"/>
  <c r="BT195" i="13" s="1"/>
  <c r="BT196" i="13" s="1"/>
  <c r="BT197" i="13" s="1"/>
  <c r="BT198" i="13" s="1"/>
  <c r="BT199" i="13" s="1"/>
  <c r="BT200" i="13" s="1"/>
  <c r="BT201" i="13" s="1"/>
  <c r="BT202" i="13" s="1"/>
  <c r="BT203" i="13" s="1"/>
  <c r="BT204" i="13" s="1"/>
  <c r="BT205" i="13" s="1"/>
  <c r="BT206" i="13" s="1"/>
  <c r="BT207" i="13" s="1"/>
  <c r="BT208" i="13" s="1"/>
  <c r="BT209" i="13" s="1"/>
  <c r="BT210" i="13" s="1"/>
  <c r="BT211" i="13" s="1"/>
  <c r="BT212" i="13" s="1"/>
  <c r="BT213" i="13" s="1"/>
  <c r="BT214" i="13" s="1"/>
  <c r="BT215" i="13" s="1"/>
  <c r="BT216" i="13" s="1"/>
  <c r="BT217" i="13" s="1"/>
  <c r="BT218" i="13" s="1"/>
  <c r="BT219" i="13" s="1"/>
  <c r="BT220" i="13" s="1"/>
  <c r="BT221" i="13" s="1"/>
  <c r="BT222" i="13" s="1"/>
  <c r="BT223" i="13" s="1"/>
  <c r="BT224" i="13" s="1"/>
  <c r="BT225" i="13" s="1"/>
  <c r="BT226" i="13" s="1"/>
  <c r="BT227" i="13" s="1"/>
  <c r="BT228" i="13" s="1"/>
  <c r="BT229" i="13" s="1"/>
  <c r="BT230" i="13" s="1"/>
  <c r="BT231" i="13" s="1"/>
  <c r="BT232" i="13" s="1"/>
  <c r="BT233" i="13" s="1"/>
  <c r="BT234" i="13" s="1"/>
  <c r="BT235" i="13" s="1"/>
  <c r="BT236" i="13" s="1"/>
  <c r="BT237" i="13" s="1"/>
  <c r="BT238" i="13" s="1"/>
  <c r="BT239" i="13" s="1"/>
  <c r="BT240" i="13" s="1"/>
  <c r="BT241" i="13" s="1"/>
  <c r="BT242" i="13" s="1"/>
  <c r="BT243" i="13" s="1"/>
  <c r="BT244" i="13" s="1"/>
  <c r="BT245" i="13" s="1"/>
  <c r="BT246" i="13" s="1"/>
  <c r="BT247" i="13" s="1"/>
  <c r="BT248" i="13" s="1"/>
  <c r="BT249" i="13" s="1"/>
  <c r="BT250" i="13" s="1"/>
  <c r="BT251" i="13" s="1"/>
  <c r="BT252" i="13" s="1"/>
  <c r="BT253" i="13" s="1"/>
  <c r="BT254" i="13" s="1"/>
  <c r="BT255" i="13" s="1"/>
  <c r="BT256" i="13" s="1"/>
  <c r="BT257" i="13" s="1"/>
  <c r="BT258" i="13" s="1"/>
  <c r="BT259" i="13" s="1"/>
  <c r="BT260" i="13" s="1"/>
  <c r="BT261" i="13" s="1"/>
  <c r="BT262" i="13" s="1"/>
  <c r="BT263" i="13" s="1"/>
  <c r="BT264" i="13" s="1"/>
  <c r="BT265" i="13" s="1"/>
  <c r="BT266" i="13" s="1"/>
  <c r="BT267" i="13" s="1"/>
  <c r="BT268" i="13" s="1"/>
  <c r="BT269" i="13" s="1"/>
  <c r="BT270" i="13" s="1"/>
  <c r="BT271" i="13" s="1"/>
  <c r="BT272" i="13" s="1"/>
  <c r="BT273" i="13" s="1"/>
  <c r="BT274" i="13" s="1"/>
  <c r="BT275" i="13" s="1"/>
  <c r="BT276" i="13" s="1"/>
  <c r="BT277" i="13" s="1"/>
  <c r="BT278" i="13" s="1"/>
  <c r="BT279" i="13" s="1"/>
  <c r="BT280" i="13" s="1"/>
  <c r="BT281" i="13" s="1"/>
  <c r="BT282" i="13" s="1"/>
  <c r="BT283" i="13" s="1"/>
  <c r="BT284" i="13" s="1"/>
  <c r="BT285" i="13" s="1"/>
  <c r="BT286" i="13" s="1"/>
  <c r="BT287" i="13" s="1"/>
  <c r="BT288" i="13" s="1"/>
  <c r="BT289" i="13" s="1"/>
  <c r="BT290" i="13" s="1"/>
  <c r="BT291" i="13" s="1"/>
  <c r="BT292" i="13" s="1"/>
  <c r="BT293" i="13" s="1"/>
  <c r="BT294" i="13" s="1"/>
  <c r="BT295" i="13" s="1"/>
  <c r="BT296" i="13" s="1"/>
  <c r="BT297" i="13" s="1"/>
  <c r="BT298" i="13" s="1"/>
  <c r="BT299" i="13" s="1"/>
  <c r="BT300" i="13" s="1"/>
  <c r="BT301" i="13" s="1"/>
  <c r="BT302" i="13" s="1"/>
  <c r="BT303" i="13" s="1"/>
  <c r="BT304" i="13" s="1"/>
  <c r="BT305" i="13" s="1"/>
  <c r="BT306" i="13" s="1"/>
  <c r="BT307" i="13" s="1"/>
  <c r="BT308" i="13" s="1"/>
  <c r="BT309" i="13" s="1"/>
  <c r="BT310" i="13" s="1"/>
  <c r="BT311" i="13" s="1"/>
  <c r="BT312" i="13" s="1"/>
  <c r="BT313" i="13" s="1"/>
  <c r="BT314" i="13" s="1"/>
  <c r="BT315" i="13" s="1"/>
  <c r="BT316" i="13" s="1"/>
  <c r="BT317" i="13" s="1"/>
  <c r="BT318" i="13" s="1"/>
  <c r="BT319" i="13" s="1"/>
  <c r="BT320" i="13" s="1"/>
  <c r="BT321" i="13" s="1"/>
  <c r="BT322" i="13" s="1"/>
  <c r="BT323" i="13" s="1"/>
  <c r="BT324" i="13" s="1"/>
  <c r="BT325" i="13" s="1"/>
  <c r="BT326" i="13" s="1"/>
  <c r="BT327" i="13" s="1"/>
  <c r="BT328" i="13" s="1"/>
  <c r="BT329" i="13" s="1"/>
  <c r="BT330" i="13" s="1"/>
  <c r="BT331" i="13" s="1"/>
  <c r="BT332" i="13" s="1"/>
  <c r="BT333" i="13" s="1"/>
  <c r="BT334" i="13" s="1"/>
  <c r="BT335" i="13" s="1"/>
  <c r="BT336" i="13" s="1"/>
  <c r="BT337" i="13" s="1"/>
  <c r="BT338" i="13" s="1"/>
  <c r="BT339" i="13" s="1"/>
  <c r="BT340" i="13" s="1"/>
  <c r="BT341" i="13" s="1"/>
  <c r="BT342" i="13" s="1"/>
  <c r="BT343" i="13" s="1"/>
  <c r="BT344" i="13" s="1"/>
  <c r="BT345" i="13" s="1"/>
  <c r="BT346" i="13" s="1"/>
  <c r="W113" i="17" l="1"/>
  <c r="W186" i="17"/>
  <c r="W80" i="17"/>
  <c r="H7" i="20"/>
  <c r="H8" i="20" s="1"/>
  <c r="H9" i="20" s="1"/>
  <c r="H10" i="20" s="1"/>
  <c r="H11" i="20" s="1"/>
  <c r="H12" i="20" s="1"/>
  <c r="H13" i="20" s="1"/>
  <c r="H14" i="20" s="1"/>
  <c r="H15" i="20" s="1"/>
  <c r="H16" i="20" s="1"/>
  <c r="H17" i="20" s="1"/>
  <c r="H18" i="20" s="1"/>
  <c r="H19" i="20" s="1"/>
  <c r="H20" i="20" s="1"/>
  <c r="H21" i="20" s="1"/>
  <c r="H22" i="20" s="1"/>
  <c r="H23" i="20" s="1"/>
  <c r="H24" i="20" s="1"/>
  <c r="H25" i="20" s="1"/>
  <c r="H26" i="20" s="1"/>
  <c r="H27" i="20" s="1"/>
  <c r="H28" i="20" s="1"/>
  <c r="H29" i="20" s="1"/>
  <c r="H30" i="20" s="1"/>
  <c r="H31" i="20" s="1"/>
  <c r="H32" i="20" s="1"/>
  <c r="H33" i="20" s="1"/>
  <c r="H34" i="20" s="1"/>
  <c r="H35" i="20" s="1"/>
  <c r="H36" i="20" s="1"/>
  <c r="H37" i="20" s="1"/>
  <c r="H38" i="20" s="1"/>
  <c r="H39" i="20" s="1"/>
  <c r="H40" i="20" s="1"/>
  <c r="H41" i="20" s="1"/>
  <c r="H42" i="20" s="1"/>
  <c r="H43" i="20" s="1"/>
  <c r="H44" i="20" s="1"/>
  <c r="H45" i="20" s="1"/>
  <c r="H46" i="20" s="1"/>
  <c r="H47" i="20" s="1"/>
  <c r="H48" i="20" s="1"/>
  <c r="H49" i="20" s="1"/>
  <c r="H50" i="20" s="1"/>
  <c r="H51" i="20" s="1"/>
  <c r="H52" i="20" s="1"/>
  <c r="H53" i="20" s="1"/>
  <c r="H54" i="20" s="1"/>
  <c r="H55" i="20" s="1"/>
  <c r="H56" i="20" s="1"/>
  <c r="H57" i="20" s="1"/>
  <c r="H58" i="20" s="1"/>
  <c r="H59" i="20" s="1"/>
  <c r="H60" i="20" s="1"/>
  <c r="H61" i="20" s="1"/>
  <c r="H62" i="20" s="1"/>
  <c r="H63" i="20" s="1"/>
  <c r="H64" i="20" s="1"/>
  <c r="H65" i="20" s="1"/>
  <c r="H66" i="20" s="1"/>
  <c r="H67" i="20" s="1"/>
  <c r="H68" i="20" s="1"/>
  <c r="H69" i="20" s="1"/>
  <c r="H70" i="20" s="1"/>
  <c r="H71" i="20" s="1"/>
  <c r="H72" i="20" s="1"/>
  <c r="H73" i="20" s="1"/>
  <c r="H74" i="20" s="1"/>
  <c r="H75" i="20" s="1"/>
  <c r="H76" i="20" s="1"/>
  <c r="H77" i="20" s="1"/>
  <c r="H78" i="20" s="1"/>
  <c r="H79" i="20" s="1"/>
  <c r="H80" i="20" s="1"/>
  <c r="H81" i="20" s="1"/>
  <c r="H82" i="20" s="1"/>
  <c r="H83" i="20" s="1"/>
  <c r="H84" i="20" s="1"/>
  <c r="H85" i="20" s="1"/>
  <c r="H86" i="20" s="1"/>
  <c r="H87" i="20" s="1"/>
  <c r="H88" i="20" s="1"/>
  <c r="H89" i="20" s="1"/>
  <c r="H90" i="20" s="1"/>
  <c r="H91" i="20" s="1"/>
  <c r="H92" i="20" s="1"/>
  <c r="H93" i="20" s="1"/>
  <c r="H94" i="20" s="1"/>
  <c r="H95" i="20" s="1"/>
  <c r="H96" i="20" s="1"/>
  <c r="H97" i="20" s="1"/>
  <c r="H98" i="20" s="1"/>
  <c r="H99" i="20" s="1"/>
  <c r="H100" i="20" s="1"/>
  <c r="H101" i="20" s="1"/>
  <c r="H102" i="20" s="1"/>
  <c r="H103" i="20" s="1"/>
  <c r="H104" i="20" s="1"/>
  <c r="H105" i="20" s="1"/>
  <c r="H106" i="20" s="1"/>
  <c r="H107" i="20" s="1"/>
  <c r="H108" i="20" s="1"/>
  <c r="H109" i="20" s="1"/>
  <c r="H110" i="20" s="1"/>
  <c r="H111" i="20" s="1"/>
  <c r="H112" i="20" s="1"/>
  <c r="H113" i="20" s="1"/>
  <c r="H114" i="20" s="1"/>
  <c r="H115" i="20" s="1"/>
  <c r="H116" i="20" s="1"/>
  <c r="H117" i="20" s="1"/>
  <c r="H118" i="20" s="1"/>
  <c r="H119" i="20" s="1"/>
  <c r="H120" i="20" s="1"/>
  <c r="H121" i="20" s="1"/>
  <c r="H122" i="20" s="1"/>
  <c r="H123" i="20" s="1"/>
  <c r="H124" i="20" s="1"/>
  <c r="H125" i="20" s="1"/>
  <c r="H126" i="20" s="1"/>
  <c r="H127" i="20" s="1"/>
  <c r="H128" i="20" s="1"/>
  <c r="H129" i="20" s="1"/>
  <c r="H130" i="20" s="1"/>
  <c r="H131" i="20" s="1"/>
  <c r="H132" i="20" s="1"/>
  <c r="H133" i="20" s="1"/>
  <c r="H134" i="20" s="1"/>
  <c r="H135" i="20" s="1"/>
  <c r="H136" i="20" s="1"/>
  <c r="H137" i="20" s="1"/>
  <c r="H138" i="20" s="1"/>
  <c r="H139" i="20" s="1"/>
  <c r="H140" i="20" s="1"/>
  <c r="H141" i="20" s="1"/>
  <c r="H142" i="20" s="1"/>
  <c r="H143" i="20" s="1"/>
  <c r="H144" i="20" s="1"/>
  <c r="H145" i="20" s="1"/>
  <c r="H146" i="20" s="1"/>
  <c r="H147" i="20" s="1"/>
  <c r="H148" i="20" s="1"/>
  <c r="H149" i="20" s="1"/>
  <c r="H150" i="20" s="1"/>
  <c r="H151" i="20" s="1"/>
  <c r="H152" i="20" s="1"/>
  <c r="H153" i="20" s="1"/>
  <c r="H154" i="20" s="1"/>
  <c r="H155" i="20" s="1"/>
  <c r="H156" i="20" s="1"/>
  <c r="H157" i="20" s="1"/>
  <c r="H158" i="20" s="1"/>
  <c r="H159" i="20" s="1"/>
  <c r="H160" i="20" s="1"/>
  <c r="H161" i="20" s="1"/>
  <c r="H162" i="20" s="1"/>
  <c r="H163" i="20" s="1"/>
  <c r="H164" i="20" s="1"/>
  <c r="H165" i="20" s="1"/>
  <c r="H166" i="20" s="1"/>
  <c r="H167" i="20" s="1"/>
  <c r="H168" i="20" s="1"/>
  <c r="H169" i="20" s="1"/>
  <c r="H170" i="20" s="1"/>
  <c r="H171" i="20" s="1"/>
  <c r="H172" i="20" s="1"/>
  <c r="H173" i="20" s="1"/>
  <c r="H174" i="20" s="1"/>
  <c r="H175" i="20" s="1"/>
  <c r="H176" i="20" s="1"/>
  <c r="H177" i="20" s="1"/>
  <c r="H178" i="20" s="1"/>
  <c r="H179" i="20" s="1"/>
  <c r="H180" i="20" s="1"/>
  <c r="H181" i="20" s="1"/>
  <c r="H182" i="20" s="1"/>
  <c r="H183" i="20" s="1"/>
  <c r="H184" i="20" s="1"/>
  <c r="H185" i="20" s="1"/>
  <c r="H186" i="20" s="1"/>
  <c r="H187" i="20" s="1"/>
  <c r="H188" i="20" s="1"/>
  <c r="H189" i="20" s="1"/>
  <c r="H190" i="20" s="1"/>
  <c r="H191" i="20" s="1"/>
  <c r="H192" i="20" s="1"/>
  <c r="H193" i="20" s="1"/>
  <c r="H194" i="20" s="1"/>
  <c r="H195" i="20" s="1"/>
  <c r="H196" i="20" s="1"/>
  <c r="H197" i="20" s="1"/>
  <c r="H198" i="20" s="1"/>
  <c r="H199" i="20" s="1"/>
  <c r="H200" i="20" s="1"/>
  <c r="H201" i="20" s="1"/>
  <c r="H202" i="20" s="1"/>
  <c r="H203" i="20" s="1"/>
  <c r="H204" i="20" s="1"/>
  <c r="H205" i="20" s="1"/>
  <c r="H206" i="20" s="1"/>
  <c r="H207" i="20" s="1"/>
  <c r="H208" i="20" s="1"/>
  <c r="H209" i="20" s="1"/>
  <c r="H210" i="20" s="1"/>
  <c r="H211" i="20" s="1"/>
  <c r="H212" i="20" s="1"/>
  <c r="H213" i="20" s="1"/>
  <c r="H214" i="20" s="1"/>
  <c r="H215" i="20" s="1"/>
  <c r="H216" i="20" s="1"/>
  <c r="H217" i="20" s="1"/>
  <c r="H218" i="20" s="1"/>
  <c r="H219" i="20" s="1"/>
  <c r="H220" i="20" s="1"/>
  <c r="H221" i="20" s="1"/>
  <c r="H222" i="20" s="1"/>
  <c r="H223" i="20" s="1"/>
  <c r="H224" i="20" s="1"/>
  <c r="H225" i="20" s="1"/>
  <c r="H226" i="20" s="1"/>
  <c r="H227" i="20" s="1"/>
  <c r="H228" i="20" s="1"/>
  <c r="H229" i="20" s="1"/>
  <c r="H230" i="20" s="1"/>
  <c r="H231" i="20" s="1"/>
  <c r="H232" i="20" s="1"/>
  <c r="H233" i="20" s="1"/>
  <c r="H234" i="20" s="1"/>
  <c r="H235" i="20" s="1"/>
  <c r="H236" i="20" s="1"/>
  <c r="H237" i="20" s="1"/>
  <c r="H238" i="20" s="1"/>
  <c r="H239" i="20" s="1"/>
  <c r="H240" i="20" s="1"/>
  <c r="H241" i="20" s="1"/>
  <c r="H242" i="20" s="1"/>
  <c r="H243" i="20" s="1"/>
  <c r="H244" i="20" s="1"/>
  <c r="H245" i="20" s="1"/>
  <c r="H246" i="20" s="1"/>
  <c r="H247" i="20" s="1"/>
  <c r="H248" i="20" s="1"/>
  <c r="H249" i="20" s="1"/>
  <c r="H250" i="20" s="1"/>
  <c r="H251" i="20" s="1"/>
  <c r="H252" i="20" s="1"/>
  <c r="H253" i="20" s="1"/>
  <c r="H254" i="20" s="1"/>
  <c r="H255" i="20" s="1"/>
  <c r="H256" i="20" s="1"/>
  <c r="H257" i="20" s="1"/>
  <c r="H258" i="20" s="1"/>
  <c r="H259" i="20" s="1"/>
  <c r="H260" i="20" s="1"/>
  <c r="H261" i="20" s="1"/>
  <c r="H262" i="20" s="1"/>
  <c r="H263" i="20" s="1"/>
  <c r="H264" i="20" s="1"/>
  <c r="H265" i="20" s="1"/>
  <c r="P14" i="17"/>
  <c r="W17" i="17"/>
  <c r="AH24" i="17"/>
  <c r="Y26" i="17"/>
  <c r="AG31" i="17"/>
  <c r="Y32" i="17"/>
  <c r="W32" i="17"/>
  <c r="O34" i="17"/>
  <c r="W43" i="17"/>
  <c r="AG47" i="17"/>
  <c r="Y47" i="17"/>
  <c r="X49" i="17"/>
  <c r="P49" i="17"/>
  <c r="Y54" i="17"/>
  <c r="AF9" i="18"/>
  <c r="O11" i="18"/>
  <c r="AH19" i="18"/>
  <c r="Y21" i="18"/>
  <c r="AG24" i="18"/>
  <c r="AH29" i="18"/>
  <c r="AF30" i="18"/>
  <c r="W38" i="18"/>
  <c r="Y43" i="18"/>
  <c r="W45" i="18"/>
  <c r="Y49" i="18"/>
  <c r="AH51" i="18"/>
  <c r="P55" i="18"/>
  <c r="AH131" i="18"/>
  <c r="I7" i="20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I84" i="20" s="1"/>
  <c r="I85" i="20" s="1"/>
  <c r="I86" i="20" s="1"/>
  <c r="I87" i="20" s="1"/>
  <c r="I88" i="20" s="1"/>
  <c r="I89" i="20" s="1"/>
  <c r="I90" i="20" s="1"/>
  <c r="I91" i="20" s="1"/>
  <c r="I92" i="20" s="1"/>
  <c r="I93" i="20" s="1"/>
  <c r="I94" i="20" s="1"/>
  <c r="I95" i="20" s="1"/>
  <c r="I96" i="20" s="1"/>
  <c r="I97" i="20" s="1"/>
  <c r="I98" i="20" s="1"/>
  <c r="I99" i="20" s="1"/>
  <c r="I100" i="20" s="1"/>
  <c r="I101" i="20" s="1"/>
  <c r="I102" i="20" s="1"/>
  <c r="I103" i="20" s="1"/>
  <c r="I104" i="20" s="1"/>
  <c r="I105" i="20" s="1"/>
  <c r="I106" i="20" s="1"/>
  <c r="I107" i="20" s="1"/>
  <c r="I108" i="20" s="1"/>
  <c r="I109" i="20" s="1"/>
  <c r="I110" i="20" s="1"/>
  <c r="I111" i="20" s="1"/>
  <c r="I112" i="20" s="1"/>
  <c r="I113" i="20" s="1"/>
  <c r="I114" i="20" s="1"/>
  <c r="I115" i="20" s="1"/>
  <c r="I116" i="20" s="1"/>
  <c r="I117" i="20" s="1"/>
  <c r="I118" i="20" s="1"/>
  <c r="I119" i="20" s="1"/>
  <c r="I120" i="20" s="1"/>
  <c r="I121" i="20" s="1"/>
  <c r="I122" i="20" s="1"/>
  <c r="I123" i="20" s="1"/>
  <c r="I124" i="20" s="1"/>
  <c r="I125" i="20" s="1"/>
  <c r="I126" i="20" s="1"/>
  <c r="I127" i="20" s="1"/>
  <c r="I128" i="20" s="1"/>
  <c r="I129" i="20" s="1"/>
  <c r="I130" i="20" s="1"/>
  <c r="I131" i="20" s="1"/>
  <c r="I132" i="20" s="1"/>
  <c r="I133" i="20" s="1"/>
  <c r="I134" i="20" s="1"/>
  <c r="I135" i="20" s="1"/>
  <c r="I136" i="20" s="1"/>
  <c r="I137" i="20" s="1"/>
  <c r="I138" i="20" s="1"/>
  <c r="I139" i="20" s="1"/>
  <c r="I140" i="20" s="1"/>
  <c r="I141" i="20" s="1"/>
  <c r="I142" i="20" s="1"/>
  <c r="I143" i="20" s="1"/>
  <c r="I144" i="20" s="1"/>
  <c r="I145" i="20" s="1"/>
  <c r="I146" i="20" s="1"/>
  <c r="I147" i="20" s="1"/>
  <c r="I148" i="20" s="1"/>
  <c r="I149" i="20" s="1"/>
  <c r="I150" i="20" s="1"/>
  <c r="I151" i="20" s="1"/>
  <c r="I152" i="20" s="1"/>
  <c r="I153" i="20" s="1"/>
  <c r="I154" i="20" s="1"/>
  <c r="I155" i="20" s="1"/>
  <c r="I156" i="20" s="1"/>
  <c r="I157" i="20" s="1"/>
  <c r="I158" i="20" s="1"/>
  <c r="I159" i="20" s="1"/>
  <c r="I160" i="20" s="1"/>
  <c r="I161" i="20" s="1"/>
  <c r="I162" i="20" s="1"/>
  <c r="I163" i="20" s="1"/>
  <c r="I164" i="20" s="1"/>
  <c r="I165" i="20" s="1"/>
  <c r="I166" i="20" s="1"/>
  <c r="I167" i="20" s="1"/>
  <c r="I168" i="20" s="1"/>
  <c r="I169" i="20" s="1"/>
  <c r="I170" i="20" s="1"/>
  <c r="I171" i="20" s="1"/>
  <c r="I172" i="20" s="1"/>
  <c r="I173" i="20" s="1"/>
  <c r="I174" i="20" s="1"/>
  <c r="I175" i="20" s="1"/>
  <c r="I176" i="20" s="1"/>
  <c r="I177" i="20" s="1"/>
  <c r="I178" i="20" s="1"/>
  <c r="I179" i="20" s="1"/>
  <c r="I180" i="20" s="1"/>
  <c r="I181" i="20" s="1"/>
  <c r="I182" i="20" s="1"/>
  <c r="I183" i="20" s="1"/>
  <c r="I184" i="20" s="1"/>
  <c r="I185" i="20" s="1"/>
  <c r="I186" i="20" s="1"/>
  <c r="I187" i="20" s="1"/>
  <c r="I188" i="20" s="1"/>
  <c r="I189" i="20" s="1"/>
  <c r="I190" i="20" s="1"/>
  <c r="I191" i="20" s="1"/>
  <c r="I192" i="20" s="1"/>
  <c r="I193" i="20" s="1"/>
  <c r="I194" i="20" s="1"/>
  <c r="I195" i="20" s="1"/>
  <c r="I196" i="20" s="1"/>
  <c r="I197" i="20" s="1"/>
  <c r="I198" i="20" s="1"/>
  <c r="I199" i="20" s="1"/>
  <c r="I200" i="20" s="1"/>
  <c r="I201" i="20" s="1"/>
  <c r="I202" i="20" s="1"/>
  <c r="I203" i="20" s="1"/>
  <c r="I204" i="20" s="1"/>
  <c r="I205" i="20" s="1"/>
  <c r="I206" i="20" s="1"/>
  <c r="I207" i="20" s="1"/>
  <c r="I208" i="20" s="1"/>
  <c r="I209" i="20" s="1"/>
  <c r="I210" i="20" s="1"/>
  <c r="I211" i="20" s="1"/>
  <c r="I212" i="20" s="1"/>
  <c r="I213" i="20" s="1"/>
  <c r="I214" i="20" s="1"/>
  <c r="I215" i="20" s="1"/>
  <c r="I216" i="20" s="1"/>
  <c r="I217" i="20" s="1"/>
  <c r="I218" i="20" s="1"/>
  <c r="I219" i="20" s="1"/>
  <c r="I220" i="20" s="1"/>
  <c r="I221" i="20" s="1"/>
  <c r="I222" i="20" s="1"/>
  <c r="I223" i="20" s="1"/>
  <c r="I224" i="20" s="1"/>
  <c r="I225" i="20" s="1"/>
  <c r="I226" i="20" s="1"/>
  <c r="I227" i="20" s="1"/>
  <c r="I228" i="20" s="1"/>
  <c r="I229" i="20" s="1"/>
  <c r="I230" i="20" s="1"/>
  <c r="I231" i="20" s="1"/>
  <c r="I232" i="20" s="1"/>
  <c r="I233" i="20" s="1"/>
  <c r="I234" i="20" s="1"/>
  <c r="I235" i="20" s="1"/>
  <c r="I236" i="20" s="1"/>
  <c r="I237" i="20" s="1"/>
  <c r="I238" i="20" s="1"/>
  <c r="I239" i="20" s="1"/>
  <c r="I240" i="20" s="1"/>
  <c r="I241" i="20" s="1"/>
  <c r="I242" i="20" s="1"/>
  <c r="I243" i="20" s="1"/>
  <c r="I244" i="20" s="1"/>
  <c r="I245" i="20" s="1"/>
  <c r="I246" i="20" s="1"/>
  <c r="I247" i="20" s="1"/>
  <c r="I248" i="20" s="1"/>
  <c r="I249" i="20" s="1"/>
  <c r="I250" i="20" s="1"/>
  <c r="I251" i="20" s="1"/>
  <c r="I252" i="20" s="1"/>
  <c r="I253" i="20" s="1"/>
  <c r="I254" i="20" s="1"/>
  <c r="I255" i="20" s="1"/>
  <c r="I256" i="20" s="1"/>
  <c r="I257" i="20" s="1"/>
  <c r="I258" i="20" s="1"/>
  <c r="I259" i="20" s="1"/>
  <c r="I260" i="20" s="1"/>
  <c r="I261" i="20" s="1"/>
  <c r="I262" i="20" s="1"/>
  <c r="I263" i="20" s="1"/>
  <c r="I264" i="20" s="1"/>
  <c r="I265" i="20" s="1"/>
  <c r="W7" i="17"/>
  <c r="AH84" i="18"/>
  <c r="W48" i="17"/>
  <c r="W12" i="18"/>
  <c r="Y25" i="18"/>
  <c r="X26" i="18"/>
  <c r="AF41" i="18"/>
  <c r="W44" i="18"/>
  <c r="Y53" i="18"/>
  <c r="AH112" i="18"/>
  <c r="O16" i="17"/>
  <c r="AH20" i="17"/>
  <c r="AH47" i="17"/>
  <c r="P10" i="18"/>
  <c r="W15" i="18"/>
  <c r="AG20" i="18"/>
  <c r="N24" i="18"/>
  <c r="AG30" i="18"/>
  <c r="Y31" i="18"/>
  <c r="Y37" i="18"/>
  <c r="AF43" i="18"/>
  <c r="P46" i="18"/>
  <c r="W50" i="18"/>
  <c r="AH139" i="18"/>
  <c r="K7" i="19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K84" i="19" s="1"/>
  <c r="K85" i="19" s="1"/>
  <c r="K86" i="19" s="1"/>
  <c r="K87" i="19" s="1"/>
  <c r="K88" i="19" s="1"/>
  <c r="K89" i="19" s="1"/>
  <c r="K90" i="19" s="1"/>
  <c r="K91" i="19" s="1"/>
  <c r="K92" i="19" s="1"/>
  <c r="K93" i="19" s="1"/>
  <c r="K94" i="19" s="1"/>
  <c r="K95" i="19" s="1"/>
  <c r="K96" i="19" s="1"/>
  <c r="K97" i="19" s="1"/>
  <c r="K98" i="19" s="1"/>
  <c r="K99" i="19" s="1"/>
  <c r="K100" i="19" s="1"/>
  <c r="K101" i="19" s="1"/>
  <c r="K102" i="19" s="1"/>
  <c r="K103" i="19" s="1"/>
  <c r="K104" i="19" s="1"/>
  <c r="K105" i="19" s="1"/>
  <c r="K106" i="19" s="1"/>
  <c r="K107" i="19" s="1"/>
  <c r="K108" i="19" s="1"/>
  <c r="K109" i="19" s="1"/>
  <c r="K110" i="19" s="1"/>
  <c r="K111" i="19" s="1"/>
  <c r="K112" i="19" s="1"/>
  <c r="K113" i="19" s="1"/>
  <c r="K114" i="19" s="1"/>
  <c r="K115" i="19" s="1"/>
  <c r="K116" i="19" s="1"/>
  <c r="K117" i="19" s="1"/>
  <c r="K118" i="19" s="1"/>
  <c r="K119" i="19" s="1"/>
  <c r="K120" i="19" s="1"/>
  <c r="K121" i="19" s="1"/>
  <c r="K122" i="19" s="1"/>
  <c r="K123" i="19" s="1"/>
  <c r="K124" i="19" s="1"/>
  <c r="K125" i="19" s="1"/>
  <c r="K126" i="19" s="1"/>
  <c r="K127" i="19" s="1"/>
  <c r="K128" i="19" s="1"/>
  <c r="K129" i="19" s="1"/>
  <c r="K130" i="19" s="1"/>
  <c r="K131" i="19" s="1"/>
  <c r="K132" i="19" s="1"/>
  <c r="K133" i="19" s="1"/>
  <c r="K134" i="19" s="1"/>
  <c r="K135" i="19" s="1"/>
  <c r="K136" i="19" s="1"/>
  <c r="K137" i="19" s="1"/>
  <c r="K138" i="19" s="1"/>
  <c r="K139" i="19" s="1"/>
  <c r="K140" i="19" s="1"/>
  <c r="K141" i="19" s="1"/>
  <c r="K142" i="19" s="1"/>
  <c r="K143" i="19" s="1"/>
  <c r="K144" i="19" s="1"/>
  <c r="K145" i="19" s="1"/>
  <c r="K146" i="19" s="1"/>
  <c r="K147" i="19" s="1"/>
  <c r="K148" i="19" s="1"/>
  <c r="K149" i="19" s="1"/>
  <c r="K150" i="19" s="1"/>
  <c r="K151" i="19" s="1"/>
  <c r="K152" i="19" s="1"/>
  <c r="K153" i="19" s="1"/>
  <c r="K154" i="19" s="1"/>
  <c r="K155" i="19" s="1"/>
  <c r="K156" i="19" s="1"/>
  <c r="K157" i="19" s="1"/>
  <c r="K158" i="19" s="1"/>
  <c r="K159" i="19" s="1"/>
  <c r="K160" i="19" s="1"/>
  <c r="K161" i="19" s="1"/>
  <c r="K162" i="19" s="1"/>
  <c r="K163" i="19" s="1"/>
  <c r="K164" i="19" s="1"/>
  <c r="K165" i="19" s="1"/>
  <c r="K166" i="19" s="1"/>
  <c r="K167" i="19" s="1"/>
  <c r="K168" i="19" s="1"/>
  <c r="K169" i="19" s="1"/>
  <c r="K170" i="19" s="1"/>
  <c r="K171" i="19" s="1"/>
  <c r="K172" i="19" s="1"/>
  <c r="K173" i="19" s="1"/>
  <c r="K174" i="19" s="1"/>
  <c r="K175" i="19" s="1"/>
  <c r="K176" i="19" s="1"/>
  <c r="K177" i="19" s="1"/>
  <c r="K178" i="19" s="1"/>
  <c r="K179" i="19" s="1"/>
  <c r="K180" i="19" s="1"/>
  <c r="K181" i="19" s="1"/>
  <c r="K182" i="19" s="1"/>
  <c r="K183" i="19" s="1"/>
  <c r="K184" i="19" s="1"/>
  <c r="K185" i="19" s="1"/>
  <c r="K186" i="19" s="1"/>
  <c r="K187" i="19" s="1"/>
  <c r="K188" i="19" s="1"/>
  <c r="K189" i="19" s="1"/>
  <c r="K190" i="19" s="1"/>
  <c r="K191" i="19" s="1"/>
  <c r="K192" i="19" s="1"/>
  <c r="K193" i="19" s="1"/>
  <c r="K194" i="19" s="1"/>
  <c r="K195" i="19" s="1"/>
  <c r="K196" i="19" s="1"/>
  <c r="K197" i="19" s="1"/>
  <c r="K198" i="19" s="1"/>
  <c r="K199" i="19" s="1"/>
  <c r="K200" i="19" s="1"/>
  <c r="K201" i="19" s="1"/>
  <c r="K202" i="19" s="1"/>
  <c r="K203" i="19" s="1"/>
  <c r="K204" i="19" s="1"/>
  <c r="K205" i="19" s="1"/>
  <c r="K206" i="19" s="1"/>
  <c r="K207" i="19" s="1"/>
  <c r="K208" i="19" s="1"/>
  <c r="K209" i="19" s="1"/>
  <c r="K210" i="19" s="1"/>
  <c r="K211" i="19" s="1"/>
  <c r="K212" i="19" s="1"/>
  <c r="K213" i="19" s="1"/>
  <c r="K214" i="19" s="1"/>
  <c r="K215" i="19" s="1"/>
  <c r="K216" i="19" s="1"/>
  <c r="K217" i="19" s="1"/>
  <c r="K218" i="19" s="1"/>
  <c r="K219" i="19" s="1"/>
  <c r="K220" i="19" s="1"/>
  <c r="K221" i="19" s="1"/>
  <c r="K222" i="19" s="1"/>
  <c r="K223" i="19" s="1"/>
  <c r="K224" i="19" s="1"/>
  <c r="K225" i="19" s="1"/>
  <c r="K226" i="19" s="1"/>
  <c r="K227" i="19" s="1"/>
  <c r="K228" i="19" s="1"/>
  <c r="K229" i="19" s="1"/>
  <c r="K230" i="19" s="1"/>
  <c r="K231" i="19" s="1"/>
  <c r="K232" i="19" s="1"/>
  <c r="K233" i="19" s="1"/>
  <c r="K234" i="19" s="1"/>
  <c r="K235" i="19" s="1"/>
  <c r="K236" i="19" s="1"/>
  <c r="K237" i="19" s="1"/>
  <c r="K238" i="19" s="1"/>
  <c r="K239" i="19" s="1"/>
  <c r="K240" i="19" s="1"/>
  <c r="K241" i="19" s="1"/>
  <c r="K242" i="19" s="1"/>
  <c r="K243" i="19" s="1"/>
  <c r="K244" i="19" s="1"/>
  <c r="K245" i="19" s="1"/>
  <c r="K246" i="19" s="1"/>
  <c r="K247" i="19" s="1"/>
  <c r="K248" i="19" s="1"/>
  <c r="K249" i="19" s="1"/>
  <c r="K250" i="19" s="1"/>
  <c r="K251" i="19" s="1"/>
  <c r="K252" i="19" s="1"/>
  <c r="K253" i="19" s="1"/>
  <c r="K254" i="19" s="1"/>
  <c r="K255" i="19" s="1"/>
  <c r="K256" i="19" s="1"/>
  <c r="K257" i="19" s="1"/>
  <c r="K258" i="19" s="1"/>
  <c r="K259" i="19" s="1"/>
  <c r="K260" i="19" s="1"/>
  <c r="K261" i="19" s="1"/>
  <c r="K262" i="19" s="1"/>
  <c r="K263" i="19" s="1"/>
  <c r="K264" i="19" s="1"/>
  <c r="K265" i="19" s="1"/>
  <c r="J7" i="20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J84" i="20" s="1"/>
  <c r="J85" i="20" s="1"/>
  <c r="J86" i="20" s="1"/>
  <c r="J87" i="20" s="1"/>
  <c r="J88" i="20" s="1"/>
  <c r="J89" i="20" s="1"/>
  <c r="J90" i="20" s="1"/>
  <c r="J91" i="20" s="1"/>
  <c r="J92" i="20" s="1"/>
  <c r="J93" i="20" s="1"/>
  <c r="J94" i="20" s="1"/>
  <c r="J95" i="20" s="1"/>
  <c r="J96" i="20" s="1"/>
  <c r="J97" i="20" s="1"/>
  <c r="J98" i="20" s="1"/>
  <c r="J99" i="20" s="1"/>
  <c r="J100" i="20" s="1"/>
  <c r="J101" i="20" s="1"/>
  <c r="J102" i="20" s="1"/>
  <c r="J103" i="20" s="1"/>
  <c r="J104" i="20" s="1"/>
  <c r="J105" i="20" s="1"/>
  <c r="J106" i="20" s="1"/>
  <c r="J107" i="20" s="1"/>
  <c r="J108" i="20" s="1"/>
  <c r="J109" i="20" s="1"/>
  <c r="J110" i="20" s="1"/>
  <c r="J111" i="20" s="1"/>
  <c r="J112" i="20" s="1"/>
  <c r="J113" i="20" s="1"/>
  <c r="J114" i="20" s="1"/>
  <c r="J115" i="20" s="1"/>
  <c r="J116" i="20" s="1"/>
  <c r="J117" i="20" s="1"/>
  <c r="J118" i="20" s="1"/>
  <c r="J119" i="20" s="1"/>
  <c r="J120" i="20" s="1"/>
  <c r="J121" i="20" s="1"/>
  <c r="J122" i="20" s="1"/>
  <c r="J123" i="20" s="1"/>
  <c r="J124" i="20" s="1"/>
  <c r="J125" i="20" s="1"/>
  <c r="J126" i="20" s="1"/>
  <c r="J127" i="20" s="1"/>
  <c r="J128" i="20" s="1"/>
  <c r="J129" i="20" s="1"/>
  <c r="J130" i="20" s="1"/>
  <c r="J131" i="20" s="1"/>
  <c r="J132" i="20" s="1"/>
  <c r="J133" i="20" s="1"/>
  <c r="J134" i="20" s="1"/>
  <c r="J135" i="20" s="1"/>
  <c r="J136" i="20" s="1"/>
  <c r="J137" i="20" s="1"/>
  <c r="J138" i="20" s="1"/>
  <c r="J139" i="20" s="1"/>
  <c r="J140" i="20" s="1"/>
  <c r="J141" i="20" s="1"/>
  <c r="J142" i="20" s="1"/>
  <c r="J143" i="20" s="1"/>
  <c r="J144" i="20" s="1"/>
  <c r="J145" i="20" s="1"/>
  <c r="J146" i="20" s="1"/>
  <c r="J147" i="20" s="1"/>
  <c r="J148" i="20" s="1"/>
  <c r="J149" i="20" s="1"/>
  <c r="J150" i="20" s="1"/>
  <c r="J151" i="20" s="1"/>
  <c r="J152" i="20" s="1"/>
  <c r="J153" i="20" s="1"/>
  <c r="J154" i="20" s="1"/>
  <c r="J155" i="20" s="1"/>
  <c r="J156" i="20" s="1"/>
  <c r="J157" i="20" s="1"/>
  <c r="J158" i="20" s="1"/>
  <c r="J159" i="20" s="1"/>
  <c r="J160" i="20" s="1"/>
  <c r="J161" i="20" s="1"/>
  <c r="J162" i="20" s="1"/>
  <c r="J163" i="20" s="1"/>
  <c r="J164" i="20" s="1"/>
  <c r="J165" i="20" s="1"/>
  <c r="J166" i="20" s="1"/>
  <c r="J167" i="20" s="1"/>
  <c r="J168" i="20" s="1"/>
  <c r="J169" i="20" s="1"/>
  <c r="J170" i="20" s="1"/>
  <c r="J171" i="20" s="1"/>
  <c r="J172" i="20" s="1"/>
  <c r="J173" i="20" s="1"/>
  <c r="J174" i="20" s="1"/>
  <c r="J175" i="20" s="1"/>
  <c r="J176" i="20" s="1"/>
  <c r="J177" i="20" s="1"/>
  <c r="J178" i="20" s="1"/>
  <c r="J179" i="20" s="1"/>
  <c r="J180" i="20" s="1"/>
  <c r="J181" i="20" s="1"/>
  <c r="J182" i="20" s="1"/>
  <c r="J183" i="20" s="1"/>
  <c r="J184" i="20" s="1"/>
  <c r="J185" i="20" s="1"/>
  <c r="J186" i="20" s="1"/>
  <c r="J187" i="20" s="1"/>
  <c r="J188" i="20" s="1"/>
  <c r="J189" i="20" s="1"/>
  <c r="J190" i="20" s="1"/>
  <c r="J191" i="20" s="1"/>
  <c r="J192" i="20" s="1"/>
  <c r="J193" i="20" s="1"/>
  <c r="J194" i="20" s="1"/>
  <c r="J195" i="20" s="1"/>
  <c r="J196" i="20" s="1"/>
  <c r="J197" i="20" s="1"/>
  <c r="J198" i="20" s="1"/>
  <c r="J199" i="20" s="1"/>
  <c r="J200" i="20" s="1"/>
  <c r="J201" i="20" s="1"/>
  <c r="J202" i="20" s="1"/>
  <c r="J203" i="20" s="1"/>
  <c r="J204" i="20" s="1"/>
  <c r="J205" i="20" s="1"/>
  <c r="J206" i="20" s="1"/>
  <c r="J207" i="20" s="1"/>
  <c r="J208" i="20" s="1"/>
  <c r="J209" i="20" s="1"/>
  <c r="J210" i="20" s="1"/>
  <c r="J211" i="20" s="1"/>
  <c r="J212" i="20" s="1"/>
  <c r="J213" i="20" s="1"/>
  <c r="J214" i="20" s="1"/>
  <c r="J215" i="20" s="1"/>
  <c r="J216" i="20" s="1"/>
  <c r="J217" i="20" s="1"/>
  <c r="J218" i="20" s="1"/>
  <c r="J219" i="20" s="1"/>
  <c r="J220" i="20" s="1"/>
  <c r="J221" i="20" s="1"/>
  <c r="J222" i="20" s="1"/>
  <c r="J223" i="20" s="1"/>
  <c r="J224" i="20" s="1"/>
  <c r="J225" i="20" s="1"/>
  <c r="J226" i="20" s="1"/>
  <c r="J227" i="20" s="1"/>
  <c r="J228" i="20" s="1"/>
  <c r="J229" i="20" s="1"/>
  <c r="J230" i="20" s="1"/>
  <c r="J231" i="20" s="1"/>
  <c r="J232" i="20" s="1"/>
  <c r="J233" i="20" s="1"/>
  <c r="J234" i="20" s="1"/>
  <c r="J235" i="20" s="1"/>
  <c r="J236" i="20" s="1"/>
  <c r="J237" i="20" s="1"/>
  <c r="J238" i="20" s="1"/>
  <c r="J239" i="20" s="1"/>
  <c r="J240" i="20" s="1"/>
  <c r="J241" i="20" s="1"/>
  <c r="J242" i="20" s="1"/>
  <c r="J243" i="20" s="1"/>
  <c r="J244" i="20" s="1"/>
  <c r="J245" i="20" s="1"/>
  <c r="J246" i="20" s="1"/>
  <c r="J247" i="20" s="1"/>
  <c r="J248" i="20" s="1"/>
  <c r="J249" i="20" s="1"/>
  <c r="J250" i="20" s="1"/>
  <c r="J251" i="20" s="1"/>
  <c r="J252" i="20" s="1"/>
  <c r="J253" i="20" s="1"/>
  <c r="J254" i="20" s="1"/>
  <c r="J255" i="20" s="1"/>
  <c r="J256" i="20" s="1"/>
  <c r="J257" i="20" s="1"/>
  <c r="J258" i="20" s="1"/>
  <c r="J259" i="20" s="1"/>
  <c r="J260" i="20" s="1"/>
  <c r="J261" i="20" s="1"/>
  <c r="J262" i="20" s="1"/>
  <c r="J263" i="20" s="1"/>
  <c r="J264" i="20" s="1"/>
  <c r="J265" i="20" s="1"/>
  <c r="Y18" i="17"/>
  <c r="AG25" i="17"/>
  <c r="X27" i="17"/>
  <c r="Y49" i="17"/>
  <c r="AF13" i="17"/>
  <c r="AE5" i="17"/>
  <c r="AH79" i="17" s="1"/>
  <c r="N24" i="17"/>
  <c r="AH26" i="17"/>
  <c r="Y28" i="17"/>
  <c r="X29" i="17"/>
  <c r="AF37" i="17"/>
  <c r="AH40" i="17"/>
  <c r="W44" i="17"/>
  <c r="P45" i="17"/>
  <c r="O46" i="17"/>
  <c r="AH46" i="17"/>
  <c r="AG48" i="17"/>
  <c r="AG54" i="17"/>
  <c r="O56" i="17"/>
  <c r="X50" i="18"/>
  <c r="AH61" i="18"/>
  <c r="AH175" i="18"/>
  <c r="K7" i="20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K84" i="20" s="1"/>
  <c r="K85" i="20" s="1"/>
  <c r="K86" i="20" s="1"/>
  <c r="K87" i="20" s="1"/>
  <c r="K88" i="20" s="1"/>
  <c r="K89" i="20" s="1"/>
  <c r="K90" i="20" s="1"/>
  <c r="K91" i="20" s="1"/>
  <c r="K92" i="20" s="1"/>
  <c r="K93" i="20" s="1"/>
  <c r="K94" i="20" s="1"/>
  <c r="K95" i="20" s="1"/>
  <c r="K96" i="20" s="1"/>
  <c r="K97" i="20" s="1"/>
  <c r="K98" i="20" s="1"/>
  <c r="K99" i="20" s="1"/>
  <c r="K100" i="20" s="1"/>
  <c r="K101" i="20" s="1"/>
  <c r="K102" i="20" s="1"/>
  <c r="K103" i="20" s="1"/>
  <c r="K104" i="20" s="1"/>
  <c r="K105" i="20" s="1"/>
  <c r="K106" i="20" s="1"/>
  <c r="K107" i="20" s="1"/>
  <c r="K108" i="20" s="1"/>
  <c r="K109" i="20" s="1"/>
  <c r="K110" i="20" s="1"/>
  <c r="K111" i="20" s="1"/>
  <c r="K112" i="20" s="1"/>
  <c r="K113" i="20" s="1"/>
  <c r="K114" i="20" s="1"/>
  <c r="K115" i="20" s="1"/>
  <c r="K116" i="20" s="1"/>
  <c r="K117" i="20" s="1"/>
  <c r="K118" i="20" s="1"/>
  <c r="K119" i="20" s="1"/>
  <c r="K120" i="20" s="1"/>
  <c r="K121" i="20" s="1"/>
  <c r="K122" i="20" s="1"/>
  <c r="K123" i="20" s="1"/>
  <c r="K124" i="20" s="1"/>
  <c r="K125" i="20" s="1"/>
  <c r="K126" i="20" s="1"/>
  <c r="K127" i="20" s="1"/>
  <c r="K128" i="20" s="1"/>
  <c r="K129" i="20" s="1"/>
  <c r="K130" i="20" s="1"/>
  <c r="K131" i="20" s="1"/>
  <c r="K132" i="20" s="1"/>
  <c r="K133" i="20" s="1"/>
  <c r="K134" i="20" s="1"/>
  <c r="K135" i="20" s="1"/>
  <c r="K136" i="20" s="1"/>
  <c r="K137" i="20" s="1"/>
  <c r="K138" i="20" s="1"/>
  <c r="K139" i="20" s="1"/>
  <c r="K140" i="20" s="1"/>
  <c r="K141" i="20" s="1"/>
  <c r="K142" i="20" s="1"/>
  <c r="K143" i="20" s="1"/>
  <c r="K144" i="20" s="1"/>
  <c r="K145" i="20" s="1"/>
  <c r="K146" i="20" s="1"/>
  <c r="K147" i="20" s="1"/>
  <c r="K148" i="20" s="1"/>
  <c r="K149" i="20" s="1"/>
  <c r="K150" i="20" s="1"/>
  <c r="K151" i="20" s="1"/>
  <c r="K152" i="20" s="1"/>
  <c r="K153" i="20" s="1"/>
  <c r="K154" i="20" s="1"/>
  <c r="K155" i="20" s="1"/>
  <c r="K156" i="20" s="1"/>
  <c r="K157" i="20" s="1"/>
  <c r="K158" i="20" s="1"/>
  <c r="K159" i="20" s="1"/>
  <c r="K160" i="20" s="1"/>
  <c r="K161" i="20" s="1"/>
  <c r="K162" i="20" s="1"/>
  <c r="K163" i="20" s="1"/>
  <c r="K164" i="20" s="1"/>
  <c r="K165" i="20" s="1"/>
  <c r="K166" i="20" s="1"/>
  <c r="K167" i="20" s="1"/>
  <c r="K168" i="20" s="1"/>
  <c r="K169" i="20" s="1"/>
  <c r="K170" i="20" s="1"/>
  <c r="K171" i="20" s="1"/>
  <c r="K172" i="20" s="1"/>
  <c r="K173" i="20" s="1"/>
  <c r="K174" i="20" s="1"/>
  <c r="K175" i="20" s="1"/>
  <c r="K176" i="20" s="1"/>
  <c r="K177" i="20" s="1"/>
  <c r="K178" i="20" s="1"/>
  <c r="K179" i="20" s="1"/>
  <c r="K180" i="20" s="1"/>
  <c r="K181" i="20" s="1"/>
  <c r="K182" i="20" s="1"/>
  <c r="K183" i="20" s="1"/>
  <c r="K184" i="20" s="1"/>
  <c r="K185" i="20" s="1"/>
  <c r="K186" i="20" s="1"/>
  <c r="K187" i="20" s="1"/>
  <c r="K188" i="20" s="1"/>
  <c r="K189" i="20" s="1"/>
  <c r="K190" i="20" s="1"/>
  <c r="K191" i="20" s="1"/>
  <c r="K192" i="20" s="1"/>
  <c r="K193" i="20" s="1"/>
  <c r="K194" i="20" s="1"/>
  <c r="K195" i="20" s="1"/>
  <c r="K196" i="20" s="1"/>
  <c r="K197" i="20" s="1"/>
  <c r="K198" i="20" s="1"/>
  <c r="K199" i="20" s="1"/>
  <c r="K200" i="20" s="1"/>
  <c r="K201" i="20" s="1"/>
  <c r="K202" i="20" s="1"/>
  <c r="K203" i="20" s="1"/>
  <c r="K204" i="20" s="1"/>
  <c r="K205" i="20" s="1"/>
  <c r="K206" i="20" s="1"/>
  <c r="K207" i="20" s="1"/>
  <c r="K208" i="20" s="1"/>
  <c r="K209" i="20" s="1"/>
  <c r="K210" i="20" s="1"/>
  <c r="K211" i="20" s="1"/>
  <c r="K212" i="20" s="1"/>
  <c r="K213" i="20" s="1"/>
  <c r="K214" i="20" s="1"/>
  <c r="K215" i="20" s="1"/>
  <c r="K216" i="20" s="1"/>
  <c r="K217" i="20" s="1"/>
  <c r="K218" i="20" s="1"/>
  <c r="K219" i="20" s="1"/>
  <c r="K220" i="20" s="1"/>
  <c r="K221" i="20" s="1"/>
  <c r="K222" i="20" s="1"/>
  <c r="K223" i="20" s="1"/>
  <c r="K224" i="20" s="1"/>
  <c r="K225" i="20" s="1"/>
  <c r="K226" i="20" s="1"/>
  <c r="K227" i="20" s="1"/>
  <c r="K228" i="20" s="1"/>
  <c r="K229" i="20" s="1"/>
  <c r="K230" i="20" s="1"/>
  <c r="K231" i="20" s="1"/>
  <c r="K232" i="20" s="1"/>
  <c r="K233" i="20" s="1"/>
  <c r="K234" i="20" s="1"/>
  <c r="K235" i="20" s="1"/>
  <c r="K236" i="20" s="1"/>
  <c r="K237" i="20" s="1"/>
  <c r="K238" i="20" s="1"/>
  <c r="K239" i="20" s="1"/>
  <c r="K240" i="20" s="1"/>
  <c r="K241" i="20" s="1"/>
  <c r="K242" i="20" s="1"/>
  <c r="K243" i="20" s="1"/>
  <c r="K244" i="20" s="1"/>
  <c r="K245" i="20" s="1"/>
  <c r="K246" i="20" s="1"/>
  <c r="K247" i="20" s="1"/>
  <c r="K248" i="20" s="1"/>
  <c r="K249" i="20" s="1"/>
  <c r="K250" i="20" s="1"/>
  <c r="K251" i="20" s="1"/>
  <c r="K252" i="20" s="1"/>
  <c r="K253" i="20" s="1"/>
  <c r="K254" i="20" s="1"/>
  <c r="K255" i="20" s="1"/>
  <c r="K256" i="20" s="1"/>
  <c r="K257" i="20" s="1"/>
  <c r="K258" i="20" s="1"/>
  <c r="K259" i="20" s="1"/>
  <c r="K260" i="20" s="1"/>
  <c r="K261" i="20" s="1"/>
  <c r="K262" i="20" s="1"/>
  <c r="K263" i="20" s="1"/>
  <c r="K264" i="20" s="1"/>
  <c r="K265" i="20" s="1"/>
  <c r="W7" i="18"/>
  <c r="AF7" i="17"/>
  <c r="AF10" i="17"/>
  <c r="P26" i="17"/>
  <c r="AH210" i="18"/>
  <c r="W15" i="17"/>
  <c r="AF20" i="17"/>
  <c r="AH27" i="17"/>
  <c r="X30" i="17"/>
  <c r="AF10" i="18"/>
  <c r="AH59" i="18"/>
  <c r="P10" i="17"/>
  <c r="W12" i="17"/>
  <c r="P17" i="17"/>
  <c r="AH19" i="17"/>
  <c r="AG22" i="17"/>
  <c r="AF23" i="17"/>
  <c r="W26" i="17"/>
  <c r="O26" i="17"/>
  <c r="AF29" i="17"/>
  <c r="N37" i="17"/>
  <c r="AH36" i="17"/>
  <c r="AG37" i="17"/>
  <c r="Y38" i="17"/>
  <c r="AG42" i="17"/>
  <c r="Y45" i="17"/>
  <c r="X46" i="17"/>
  <c r="W47" i="17"/>
  <c r="O48" i="17"/>
  <c r="Y50" i="17"/>
  <c r="W52" i="17"/>
  <c r="P53" i="17"/>
  <c r="AF17" i="18"/>
  <c r="X19" i="18"/>
  <c r="W24" i="18"/>
  <c r="O27" i="18"/>
  <c r="AH31" i="18"/>
  <c r="AG32" i="18"/>
  <c r="AF33" i="18"/>
  <c r="Y34" i="18"/>
  <c r="W41" i="18"/>
  <c r="P42" i="18"/>
  <c r="O43" i="18"/>
  <c r="N44" i="18"/>
  <c r="Y46" i="18"/>
  <c r="AH49" i="18"/>
  <c r="X51" i="18"/>
  <c r="W52" i="18"/>
  <c r="O55" i="18"/>
  <c r="O56" i="18"/>
  <c r="AH72" i="18"/>
  <c r="AH218" i="18"/>
  <c r="AH23" i="17"/>
  <c r="AG24" i="17"/>
  <c r="Y25" i="17"/>
  <c r="P27" i="17"/>
  <c r="AH38" i="17"/>
  <c r="AF38" i="17"/>
  <c r="AG44" i="17"/>
  <c r="AF45" i="17"/>
  <c r="AG49" i="17"/>
  <c r="Y52" i="17"/>
  <c r="P22" i="18"/>
  <c r="AF23" i="18"/>
  <c r="N32" i="18"/>
  <c r="AF39" i="18"/>
  <c r="AG45" i="18"/>
  <c r="X47" i="18"/>
  <c r="AH80" i="18"/>
  <c r="AH194" i="17"/>
  <c r="AH146" i="17"/>
  <c r="AH80" i="17"/>
  <c r="AH178" i="17"/>
  <c r="AH96" i="17"/>
  <c r="AH234" i="17"/>
  <c r="AH67" i="17"/>
  <c r="AH255" i="17"/>
  <c r="AH185" i="17"/>
  <c r="AH72" i="17"/>
  <c r="AH128" i="17"/>
  <c r="AH87" i="17"/>
  <c r="AH210" i="17"/>
  <c r="AH112" i="17"/>
  <c r="AH101" i="17"/>
  <c r="AH133" i="17"/>
  <c r="AH217" i="17"/>
  <c r="W9" i="17"/>
  <c r="P13" i="17"/>
  <c r="AF14" i="17"/>
  <c r="Y44" i="17"/>
  <c r="W81" i="17"/>
  <c r="W211" i="17"/>
  <c r="AO7" i="17"/>
  <c r="AM8" i="17"/>
  <c r="W16" i="17"/>
  <c r="Y19" i="17"/>
  <c r="X21" i="17"/>
  <c r="O22" i="17"/>
  <c r="P25" i="17"/>
  <c r="AG26" i="17"/>
  <c r="W29" i="17"/>
  <c r="O30" i="17"/>
  <c r="AG30" i="17"/>
  <c r="N43" i="17"/>
  <c r="N47" i="17"/>
  <c r="N48" i="17"/>
  <c r="X27" i="18"/>
  <c r="AG40" i="18"/>
  <c r="E58" i="18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10" i="18" s="1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E227" i="18" s="1"/>
  <c r="E228" i="18" s="1"/>
  <c r="E229" i="18" s="1"/>
  <c r="E230" i="18" s="1"/>
  <c r="E231" i="18" s="1"/>
  <c r="E232" i="18" s="1"/>
  <c r="E233" i="18" s="1"/>
  <c r="E234" i="18" s="1"/>
  <c r="E235" i="18" s="1"/>
  <c r="E236" i="18" s="1"/>
  <c r="E237" i="18" s="1"/>
  <c r="E238" i="18" s="1"/>
  <c r="E239" i="18" s="1"/>
  <c r="E240" i="18" s="1"/>
  <c r="E241" i="18" s="1"/>
  <c r="E242" i="18" s="1"/>
  <c r="E243" i="18" s="1"/>
  <c r="E244" i="18" s="1"/>
  <c r="E245" i="18" s="1"/>
  <c r="E246" i="18" s="1"/>
  <c r="E247" i="18" s="1"/>
  <c r="E248" i="18" s="1"/>
  <c r="E249" i="18" s="1"/>
  <c r="E250" i="18" s="1"/>
  <c r="E251" i="18" s="1"/>
  <c r="E252" i="18" s="1"/>
  <c r="E253" i="18" s="1"/>
  <c r="E254" i="18" s="1"/>
  <c r="E255" i="18" s="1"/>
  <c r="E256" i="18" s="1"/>
  <c r="E257" i="18" s="1"/>
  <c r="E258" i="18" s="1"/>
  <c r="E259" i="18" s="1"/>
  <c r="E260" i="18" s="1"/>
  <c r="E261" i="18" s="1"/>
  <c r="E262" i="18" s="1"/>
  <c r="E263" i="18" s="1"/>
  <c r="E264" i="18" s="1"/>
  <c r="E265" i="18" s="1"/>
  <c r="E266" i="18" s="1"/>
  <c r="E267" i="18" s="1"/>
  <c r="E268" i="18" s="1"/>
  <c r="E269" i="18" s="1"/>
  <c r="E270" i="18" s="1"/>
  <c r="E271" i="18" s="1"/>
  <c r="E272" i="18" s="1"/>
  <c r="E273" i="18" s="1"/>
  <c r="E274" i="18" s="1"/>
  <c r="E275" i="18" s="1"/>
  <c r="E276" i="18" s="1"/>
  <c r="E277" i="18" s="1"/>
  <c r="E278" i="18" s="1"/>
  <c r="E279" i="18" s="1"/>
  <c r="E280" i="18" s="1"/>
  <c r="E281" i="18" s="1"/>
  <c r="E282" i="18" s="1"/>
  <c r="E283" i="18" s="1"/>
  <c r="E284" i="18" s="1"/>
  <c r="E285" i="18" s="1"/>
  <c r="E286" i="18" s="1"/>
  <c r="E287" i="18" s="1"/>
  <c r="E288" i="18" s="1"/>
  <c r="E289" i="18" s="1"/>
  <c r="E290" i="18" s="1"/>
  <c r="E291" i="18" s="1"/>
  <c r="E292" i="18" s="1"/>
  <c r="E293" i="18" s="1"/>
  <c r="E294" i="18" s="1"/>
  <c r="E295" i="18" s="1"/>
  <c r="E296" i="18" s="1"/>
  <c r="E297" i="18" s="1"/>
  <c r="E298" i="18" s="1"/>
  <c r="E299" i="18" s="1"/>
  <c r="E300" i="18" s="1"/>
  <c r="E301" i="18" s="1"/>
  <c r="E302" i="18" s="1"/>
  <c r="E303" i="18" s="1"/>
  <c r="E304" i="18" s="1"/>
  <c r="E305" i="18" s="1"/>
  <c r="E306" i="18" s="1"/>
  <c r="E307" i="18" s="1"/>
  <c r="E308" i="18" s="1"/>
  <c r="E309" i="18" s="1"/>
  <c r="E310" i="18" s="1"/>
  <c r="E311" i="18" s="1"/>
  <c r="E312" i="18" s="1"/>
  <c r="E313" i="18" s="1"/>
  <c r="E314" i="18" s="1"/>
  <c r="E315" i="18" s="1"/>
  <c r="E316" i="18" s="1"/>
  <c r="E317" i="18" s="1"/>
  <c r="E318" i="18" s="1"/>
  <c r="E319" i="18" s="1"/>
  <c r="E320" i="18" s="1"/>
  <c r="E321" i="18" s="1"/>
  <c r="E322" i="18" s="1"/>
  <c r="E323" i="18" s="1"/>
  <c r="E324" i="18" s="1"/>
  <c r="E325" i="18" s="1"/>
  <c r="E326" i="18" s="1"/>
  <c r="E327" i="18" s="1"/>
  <c r="E328" i="18" s="1"/>
  <c r="E329" i="18" s="1"/>
  <c r="E330" i="18" s="1"/>
  <c r="E331" i="18" s="1"/>
  <c r="E332" i="18" s="1"/>
  <c r="E333" i="18" s="1"/>
  <c r="E334" i="18" s="1"/>
  <c r="E335" i="18" s="1"/>
  <c r="E336" i="18" s="1"/>
  <c r="E337" i="18" s="1"/>
  <c r="E338" i="18" s="1"/>
  <c r="E339" i="18" s="1"/>
  <c r="E340" i="18" s="1"/>
  <c r="E341" i="18" s="1"/>
  <c r="E342" i="18" s="1"/>
  <c r="E343" i="18" s="1"/>
  <c r="E344" i="18" s="1"/>
  <c r="E345" i="18" s="1"/>
  <c r="E346" i="18" s="1"/>
  <c r="B57" i="18"/>
  <c r="X35" i="17"/>
  <c r="AH37" i="17"/>
  <c r="AG46" i="17"/>
  <c r="O50" i="17"/>
  <c r="AO8" i="18"/>
  <c r="AL9" i="18"/>
  <c r="AL10" i="18" s="1"/>
  <c r="AO10" i="18" s="1"/>
  <c r="BQ6" i="17"/>
  <c r="AW6" i="17"/>
  <c r="AZ6" i="17" s="1"/>
  <c r="BC6" i="17" s="1"/>
  <c r="X18" i="17"/>
  <c r="AF19" i="17"/>
  <c r="W20" i="17"/>
  <c r="P22" i="17"/>
  <c r="P31" i="17"/>
  <c r="P30" i="17"/>
  <c r="O44" i="17"/>
  <c r="O43" i="17"/>
  <c r="AG43" i="17"/>
  <c r="O51" i="17"/>
  <c r="O7" i="18"/>
  <c r="AH30" i="18"/>
  <c r="Y38" i="18"/>
  <c r="N40" i="18"/>
  <c r="O19" i="17"/>
  <c r="X19" i="17"/>
  <c r="W24" i="17"/>
  <c r="W218" i="17"/>
  <c r="W118" i="17"/>
  <c r="W65" i="17"/>
  <c r="W256" i="17"/>
  <c r="W134" i="17"/>
  <c r="W129" i="17"/>
  <c r="W73" i="17"/>
  <c r="W97" i="17"/>
  <c r="W235" i="17"/>
  <c r="W179" i="17"/>
  <c r="W72" i="17"/>
  <c r="W58" i="17"/>
  <c r="W154" i="17"/>
  <c r="W102" i="17"/>
  <c r="W68" i="17"/>
  <c r="P11" i="17"/>
  <c r="P18" i="17"/>
  <c r="AH18" i="17"/>
  <c r="AG20" i="17"/>
  <c r="AG21" i="17"/>
  <c r="W23" i="17"/>
  <c r="O24" i="17"/>
  <c r="AG23" i="17"/>
  <c r="AF25" i="17"/>
  <c r="X26" i="17"/>
  <c r="X25" i="17"/>
  <c r="N27" i="17"/>
  <c r="AG28" i="17"/>
  <c r="AG27" i="17"/>
  <c r="X34" i="17"/>
  <c r="O36" i="17"/>
  <c r="AF41" i="17"/>
  <c r="AF40" i="17"/>
  <c r="W147" i="17"/>
  <c r="AH21" i="18"/>
  <c r="AH22" i="18"/>
  <c r="AG181" i="17"/>
  <c r="AG99" i="17"/>
  <c r="AG57" i="17"/>
  <c r="AG213" i="17"/>
  <c r="AG115" i="17"/>
  <c r="AG188" i="17"/>
  <c r="AG104" i="17"/>
  <c r="AG83" i="17"/>
  <c r="AG131" i="17"/>
  <c r="AG88" i="17"/>
  <c r="AG226" i="17"/>
  <c r="AG156" i="17"/>
  <c r="AG120" i="17"/>
  <c r="AG220" i="17"/>
  <c r="AG82" i="17"/>
  <c r="AG62" i="17"/>
  <c r="AG136" i="17"/>
  <c r="AG75" i="17"/>
  <c r="N41" i="17"/>
  <c r="N40" i="17"/>
  <c r="P55" i="17"/>
  <c r="P54" i="17"/>
  <c r="Y23" i="17"/>
  <c r="AF34" i="17"/>
  <c r="E58" i="17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E227" i="17" s="1"/>
  <c r="E228" i="17" s="1"/>
  <c r="E229" i="17" s="1"/>
  <c r="E230" i="17" s="1"/>
  <c r="E231" i="17" s="1"/>
  <c r="E232" i="17" s="1"/>
  <c r="E233" i="17" s="1"/>
  <c r="E234" i="17" s="1"/>
  <c r="E235" i="17" s="1"/>
  <c r="E236" i="17" s="1"/>
  <c r="E237" i="17" s="1"/>
  <c r="E238" i="17" s="1"/>
  <c r="E239" i="17" s="1"/>
  <c r="E240" i="17" s="1"/>
  <c r="E241" i="17" s="1"/>
  <c r="E242" i="17" s="1"/>
  <c r="E243" i="17" s="1"/>
  <c r="E244" i="17" s="1"/>
  <c r="E245" i="17" s="1"/>
  <c r="E246" i="17" s="1"/>
  <c r="E247" i="17" s="1"/>
  <c r="E248" i="17" s="1"/>
  <c r="E249" i="17" s="1"/>
  <c r="E250" i="17" s="1"/>
  <c r="E251" i="17" s="1"/>
  <c r="E252" i="17" s="1"/>
  <c r="E253" i="17" s="1"/>
  <c r="E254" i="17" s="1"/>
  <c r="E255" i="17" s="1"/>
  <c r="E256" i="17" s="1"/>
  <c r="E257" i="17" s="1"/>
  <c r="E258" i="17" s="1"/>
  <c r="E259" i="17" s="1"/>
  <c r="E260" i="17" s="1"/>
  <c r="E261" i="17" s="1"/>
  <c r="E262" i="17" s="1"/>
  <c r="E263" i="17" s="1"/>
  <c r="E264" i="17" s="1"/>
  <c r="E265" i="17" s="1"/>
  <c r="E266" i="17" s="1"/>
  <c r="E267" i="17" s="1"/>
  <c r="E268" i="17" s="1"/>
  <c r="E269" i="17" s="1"/>
  <c r="E270" i="17" s="1"/>
  <c r="E271" i="17" s="1"/>
  <c r="E272" i="17" s="1"/>
  <c r="E273" i="17" s="1"/>
  <c r="E274" i="17" s="1"/>
  <c r="E275" i="17" s="1"/>
  <c r="E276" i="17" s="1"/>
  <c r="E277" i="17" s="1"/>
  <c r="E278" i="17" s="1"/>
  <c r="E279" i="17" s="1"/>
  <c r="E280" i="17" s="1"/>
  <c r="E281" i="17" s="1"/>
  <c r="E282" i="17" s="1"/>
  <c r="E283" i="17" s="1"/>
  <c r="E284" i="17" s="1"/>
  <c r="E285" i="17" s="1"/>
  <c r="E286" i="17" s="1"/>
  <c r="E287" i="17" s="1"/>
  <c r="E288" i="17" s="1"/>
  <c r="E289" i="17" s="1"/>
  <c r="E290" i="17" s="1"/>
  <c r="E291" i="17" s="1"/>
  <c r="E292" i="17" s="1"/>
  <c r="E293" i="17" s="1"/>
  <c r="E294" i="17" s="1"/>
  <c r="E295" i="17" s="1"/>
  <c r="E296" i="17" s="1"/>
  <c r="E297" i="17" s="1"/>
  <c r="E298" i="17" s="1"/>
  <c r="E299" i="17" s="1"/>
  <c r="E300" i="17" s="1"/>
  <c r="E301" i="17" s="1"/>
  <c r="E302" i="17" s="1"/>
  <c r="E303" i="17" s="1"/>
  <c r="E304" i="17" s="1"/>
  <c r="E305" i="17" s="1"/>
  <c r="E306" i="17" s="1"/>
  <c r="E307" i="17" s="1"/>
  <c r="E308" i="17" s="1"/>
  <c r="E309" i="17" s="1"/>
  <c r="E310" i="17" s="1"/>
  <c r="E311" i="17" s="1"/>
  <c r="E312" i="17" s="1"/>
  <c r="E313" i="17" s="1"/>
  <c r="E314" i="17" s="1"/>
  <c r="E315" i="17" s="1"/>
  <c r="E316" i="17" s="1"/>
  <c r="E317" i="17" s="1"/>
  <c r="E318" i="17" s="1"/>
  <c r="E319" i="17" s="1"/>
  <c r="E320" i="17" s="1"/>
  <c r="E321" i="17" s="1"/>
  <c r="E322" i="17" s="1"/>
  <c r="E323" i="17" s="1"/>
  <c r="E324" i="17" s="1"/>
  <c r="E325" i="17" s="1"/>
  <c r="E326" i="17" s="1"/>
  <c r="E327" i="17" s="1"/>
  <c r="E328" i="17" s="1"/>
  <c r="E329" i="17" s="1"/>
  <c r="E330" i="17" s="1"/>
  <c r="E331" i="17" s="1"/>
  <c r="E332" i="17" s="1"/>
  <c r="E333" i="17" s="1"/>
  <c r="E334" i="17" s="1"/>
  <c r="E335" i="17" s="1"/>
  <c r="E336" i="17" s="1"/>
  <c r="E337" i="17" s="1"/>
  <c r="E338" i="17" s="1"/>
  <c r="E339" i="17" s="1"/>
  <c r="E340" i="17" s="1"/>
  <c r="E341" i="17" s="1"/>
  <c r="E342" i="17" s="1"/>
  <c r="E343" i="17" s="1"/>
  <c r="E344" i="17" s="1"/>
  <c r="E345" i="17" s="1"/>
  <c r="E346" i="17" s="1"/>
  <c r="B57" i="17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B71" i="17" s="1"/>
  <c r="B72" i="17" s="1"/>
  <c r="B73" i="17" s="1"/>
  <c r="B74" i="17" s="1"/>
  <c r="B75" i="17" s="1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93" i="17" s="1"/>
  <c r="B94" i="17" s="1"/>
  <c r="B95" i="17" s="1"/>
  <c r="B96" i="17" s="1"/>
  <c r="B97" i="17" s="1"/>
  <c r="B98" i="17" s="1"/>
  <c r="B99" i="17" s="1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115" i="17" s="1"/>
  <c r="B116" i="17" s="1"/>
  <c r="B117" i="17" s="1"/>
  <c r="B118" i="17" s="1"/>
  <c r="B119" i="17" s="1"/>
  <c r="B120" i="17" s="1"/>
  <c r="B121" i="17" s="1"/>
  <c r="B122" i="17" s="1"/>
  <c r="B123" i="17" s="1"/>
  <c r="B124" i="17" s="1"/>
  <c r="B125" i="17" s="1"/>
  <c r="B126" i="17" s="1"/>
  <c r="B127" i="17" s="1"/>
  <c r="B128" i="17" s="1"/>
  <c r="B129" i="17" s="1"/>
  <c r="B130" i="17" s="1"/>
  <c r="B131" i="17" s="1"/>
  <c r="B132" i="17" s="1"/>
  <c r="B133" i="17" s="1"/>
  <c r="B134" i="17" s="1"/>
  <c r="B135" i="17" s="1"/>
  <c r="B136" i="17" s="1"/>
  <c r="B137" i="17" s="1"/>
  <c r="B138" i="17" s="1"/>
  <c r="B139" i="17" s="1"/>
  <c r="B140" i="17" s="1"/>
  <c r="B141" i="17" s="1"/>
  <c r="B142" i="17" s="1"/>
  <c r="B143" i="17" s="1"/>
  <c r="B144" i="17" s="1"/>
  <c r="B145" i="17" s="1"/>
  <c r="B146" i="17" s="1"/>
  <c r="B147" i="17" s="1"/>
  <c r="B148" i="17" s="1"/>
  <c r="B149" i="17" s="1"/>
  <c r="B150" i="17" s="1"/>
  <c r="B151" i="17" s="1"/>
  <c r="B152" i="17" s="1"/>
  <c r="B153" i="17" s="1"/>
  <c r="B154" i="17" s="1"/>
  <c r="B155" i="17" s="1"/>
  <c r="B156" i="17" s="1"/>
  <c r="B157" i="17" s="1"/>
  <c r="B158" i="17" s="1"/>
  <c r="B159" i="17" s="1"/>
  <c r="B160" i="17" s="1"/>
  <c r="B161" i="17" s="1"/>
  <c r="B162" i="17" s="1"/>
  <c r="B163" i="17" s="1"/>
  <c r="B164" i="17" s="1"/>
  <c r="B165" i="17" s="1"/>
  <c r="B166" i="17" s="1"/>
  <c r="B167" i="17" s="1"/>
  <c r="B168" i="17" s="1"/>
  <c r="B169" i="17" s="1"/>
  <c r="B170" i="17" s="1"/>
  <c r="B171" i="17" s="1"/>
  <c r="B172" i="17" s="1"/>
  <c r="B173" i="17" s="1"/>
  <c r="B174" i="17" s="1"/>
  <c r="B175" i="17" s="1"/>
  <c r="B176" i="17" s="1"/>
  <c r="B177" i="17" s="1"/>
  <c r="B178" i="17" s="1"/>
  <c r="B179" i="17" s="1"/>
  <c r="B180" i="17" s="1"/>
  <c r="B181" i="17" s="1"/>
  <c r="B182" i="17" s="1"/>
  <c r="B183" i="17" s="1"/>
  <c r="B184" i="17" s="1"/>
  <c r="B185" i="17" s="1"/>
  <c r="B186" i="17" s="1"/>
  <c r="B187" i="17" s="1"/>
  <c r="B188" i="17" s="1"/>
  <c r="B189" i="17" s="1"/>
  <c r="B190" i="17" s="1"/>
  <c r="B191" i="17" s="1"/>
  <c r="B192" i="17" s="1"/>
  <c r="B193" i="17" s="1"/>
  <c r="B194" i="17" s="1"/>
  <c r="B195" i="17" s="1"/>
  <c r="B196" i="17" s="1"/>
  <c r="B197" i="17" s="1"/>
  <c r="B198" i="17" s="1"/>
  <c r="B199" i="17" s="1"/>
  <c r="B200" i="17" s="1"/>
  <c r="B201" i="17" s="1"/>
  <c r="B202" i="17" s="1"/>
  <c r="B203" i="17" s="1"/>
  <c r="B204" i="17" s="1"/>
  <c r="B205" i="17" s="1"/>
  <c r="B206" i="17" s="1"/>
  <c r="B207" i="17" s="1"/>
  <c r="B208" i="17" s="1"/>
  <c r="B209" i="17" s="1"/>
  <c r="B210" i="17" s="1"/>
  <c r="B211" i="17" s="1"/>
  <c r="B212" i="17" s="1"/>
  <c r="B213" i="17" s="1"/>
  <c r="B214" i="17" s="1"/>
  <c r="B215" i="17" s="1"/>
  <c r="B216" i="17" s="1"/>
  <c r="B217" i="17" s="1"/>
  <c r="B218" i="17" s="1"/>
  <c r="B219" i="17" s="1"/>
  <c r="B220" i="17" s="1"/>
  <c r="B221" i="17" s="1"/>
  <c r="B222" i="17" s="1"/>
  <c r="B223" i="17" s="1"/>
  <c r="B224" i="17" s="1"/>
  <c r="B225" i="17" s="1"/>
  <c r="B226" i="17" s="1"/>
  <c r="B227" i="17" s="1"/>
  <c r="B228" i="17" s="1"/>
  <c r="B229" i="17" s="1"/>
  <c r="B230" i="17" s="1"/>
  <c r="B231" i="17" s="1"/>
  <c r="B232" i="17" s="1"/>
  <c r="B233" i="17" s="1"/>
  <c r="B234" i="17" s="1"/>
  <c r="B235" i="17" s="1"/>
  <c r="B236" i="17" s="1"/>
  <c r="B237" i="17" s="1"/>
  <c r="B238" i="17" s="1"/>
  <c r="B239" i="17" s="1"/>
  <c r="B240" i="17" s="1"/>
  <c r="B241" i="17" s="1"/>
  <c r="B242" i="17" s="1"/>
  <c r="B243" i="17" s="1"/>
  <c r="B244" i="17" s="1"/>
  <c r="B245" i="17" s="1"/>
  <c r="B246" i="17" s="1"/>
  <c r="B247" i="17" s="1"/>
  <c r="B248" i="17" s="1"/>
  <c r="B249" i="17" s="1"/>
  <c r="B250" i="17" s="1"/>
  <c r="B251" i="17" s="1"/>
  <c r="B252" i="17" s="1"/>
  <c r="B253" i="17" s="1"/>
  <c r="B254" i="17" s="1"/>
  <c r="B255" i="17" s="1"/>
  <c r="B256" i="17" s="1"/>
  <c r="B257" i="17" s="1"/>
  <c r="B258" i="17" s="1"/>
  <c r="B259" i="17" s="1"/>
  <c r="B260" i="17" s="1"/>
  <c r="B261" i="17" s="1"/>
  <c r="B262" i="17" s="1"/>
  <c r="B263" i="17" s="1"/>
  <c r="B264" i="17" s="1"/>
  <c r="B265" i="17" s="1"/>
  <c r="B266" i="17" s="1"/>
  <c r="B267" i="17" s="1"/>
  <c r="B268" i="17" s="1"/>
  <c r="B269" i="17" s="1"/>
  <c r="B270" i="17" s="1"/>
  <c r="B271" i="17" s="1"/>
  <c r="B272" i="17" s="1"/>
  <c r="B273" i="17" s="1"/>
  <c r="B274" i="17" s="1"/>
  <c r="B275" i="17" s="1"/>
  <c r="B276" i="17" s="1"/>
  <c r="B277" i="17" s="1"/>
  <c r="B278" i="17" s="1"/>
  <c r="B279" i="17" s="1"/>
  <c r="B280" i="17" s="1"/>
  <c r="B281" i="17" s="1"/>
  <c r="B282" i="17" s="1"/>
  <c r="B283" i="17" s="1"/>
  <c r="B284" i="17" s="1"/>
  <c r="B285" i="17" s="1"/>
  <c r="B286" i="17" s="1"/>
  <c r="B287" i="17" s="1"/>
  <c r="B288" i="17" s="1"/>
  <c r="B289" i="17" s="1"/>
  <c r="B290" i="17" s="1"/>
  <c r="B291" i="17" s="1"/>
  <c r="B292" i="17" s="1"/>
  <c r="B293" i="17" s="1"/>
  <c r="B294" i="17" s="1"/>
  <c r="B295" i="17" s="1"/>
  <c r="B296" i="17" s="1"/>
  <c r="B297" i="17" s="1"/>
  <c r="B298" i="17" s="1"/>
  <c r="B299" i="17" s="1"/>
  <c r="B300" i="17" s="1"/>
  <c r="B301" i="17" s="1"/>
  <c r="B302" i="17" s="1"/>
  <c r="B303" i="17" s="1"/>
  <c r="B304" i="17" s="1"/>
  <c r="B305" i="17" s="1"/>
  <c r="B306" i="17" s="1"/>
  <c r="B307" i="17" s="1"/>
  <c r="B308" i="17" s="1"/>
  <c r="B309" i="17" s="1"/>
  <c r="B310" i="17" s="1"/>
  <c r="B311" i="17" s="1"/>
  <c r="B312" i="17" s="1"/>
  <c r="B313" i="17" s="1"/>
  <c r="B314" i="17" s="1"/>
  <c r="B315" i="17" s="1"/>
  <c r="B316" i="17" s="1"/>
  <c r="B317" i="17" s="1"/>
  <c r="B318" i="17" s="1"/>
  <c r="B319" i="17" s="1"/>
  <c r="B320" i="17" s="1"/>
  <c r="B321" i="17" s="1"/>
  <c r="B322" i="17" s="1"/>
  <c r="B323" i="17" s="1"/>
  <c r="B324" i="17" s="1"/>
  <c r="B325" i="17" s="1"/>
  <c r="B326" i="17" s="1"/>
  <c r="B327" i="17" s="1"/>
  <c r="B328" i="17" s="1"/>
  <c r="B329" i="17" s="1"/>
  <c r="B330" i="17" s="1"/>
  <c r="B331" i="17" s="1"/>
  <c r="B332" i="17" s="1"/>
  <c r="B333" i="17" s="1"/>
  <c r="B334" i="17" s="1"/>
  <c r="B335" i="17" s="1"/>
  <c r="B336" i="17" s="1"/>
  <c r="B337" i="17" s="1"/>
  <c r="B338" i="17" s="1"/>
  <c r="B339" i="17" s="1"/>
  <c r="B340" i="17" s="1"/>
  <c r="B341" i="17" s="1"/>
  <c r="B342" i="17" s="1"/>
  <c r="B343" i="17" s="1"/>
  <c r="B344" i="17" s="1"/>
  <c r="B345" i="17" s="1"/>
  <c r="B346" i="17" s="1"/>
  <c r="AG67" i="17"/>
  <c r="AP7" i="18"/>
  <c r="AM8" i="18"/>
  <c r="AM9" i="18" s="1"/>
  <c r="AM10" i="18" s="1"/>
  <c r="W28" i="17"/>
  <c r="P29" i="17"/>
  <c r="AH31" i="17"/>
  <c r="AH30" i="17"/>
  <c r="P42" i="17"/>
  <c r="P41" i="17"/>
  <c r="P46" i="17"/>
  <c r="AG70" i="17"/>
  <c r="AF60" i="18"/>
  <c r="AF58" i="18"/>
  <c r="AF73" i="18"/>
  <c r="BN6" i="17"/>
  <c r="W10" i="17"/>
  <c r="AF11" i="17"/>
  <c r="P15" i="17"/>
  <c r="W19" i="17"/>
  <c r="W18" i="17"/>
  <c r="Y21" i="17"/>
  <c r="AH22" i="17"/>
  <c r="N33" i="17"/>
  <c r="O40" i="17"/>
  <c r="AF50" i="17"/>
  <c r="P56" i="17"/>
  <c r="AG74" i="17"/>
  <c r="AG149" i="17"/>
  <c r="AF13" i="18"/>
  <c r="AF14" i="18"/>
  <c r="AH37" i="18"/>
  <c r="AH38" i="18"/>
  <c r="W35" i="17"/>
  <c r="AG40" i="17"/>
  <c r="Y41" i="17"/>
  <c r="AH43" i="17"/>
  <c r="AF44" i="17"/>
  <c r="W45" i="17"/>
  <c r="AH53" i="17"/>
  <c r="AF25" i="18"/>
  <c r="O35" i="18"/>
  <c r="AH50" i="18"/>
  <c r="W53" i="18"/>
  <c r="AH55" i="18"/>
  <c r="AE55" i="18" s="1"/>
  <c r="AB55" i="18" s="1"/>
  <c r="N56" i="18"/>
  <c r="AH75" i="18"/>
  <c r="AH120" i="18"/>
  <c r="AH216" i="18"/>
  <c r="AH168" i="18"/>
  <c r="AH136" i="18"/>
  <c r="AH104" i="18"/>
  <c r="AH83" i="18"/>
  <c r="AH68" i="18"/>
  <c r="AH207" i="18"/>
  <c r="AH160" i="18"/>
  <c r="AH128" i="18"/>
  <c r="AH96" i="18"/>
  <c r="AH79" i="18"/>
  <c r="AH194" i="18"/>
  <c r="AH155" i="18"/>
  <c r="AH123" i="18"/>
  <c r="AH92" i="18"/>
  <c r="AH76" i="18"/>
  <c r="AH64" i="18"/>
  <c r="AH242" i="18"/>
  <c r="AH178" i="18"/>
  <c r="AH147" i="18"/>
  <c r="AH115" i="18"/>
  <c r="AH88" i="18"/>
  <c r="W20" i="18"/>
  <c r="AG22" i="18"/>
  <c r="AF34" i="18"/>
  <c r="X35" i="18"/>
  <c r="X43" i="18"/>
  <c r="AG49" i="18"/>
  <c r="Y50" i="18"/>
  <c r="AG52" i="18"/>
  <c r="X53" i="18"/>
  <c r="W54" i="18"/>
  <c r="AH57" i="18"/>
  <c r="AH87" i="18"/>
  <c r="AH144" i="18"/>
  <c r="AH221" i="18"/>
  <c r="O28" i="17"/>
  <c r="X33" i="17"/>
  <c r="AG34" i="17"/>
  <c r="W36" i="17"/>
  <c r="P37" i="17"/>
  <c r="AG39" i="17"/>
  <c r="AH44" i="17"/>
  <c r="AG45" i="17"/>
  <c r="AF49" i="17"/>
  <c r="N51" i="17"/>
  <c r="X54" i="17"/>
  <c r="AH54" i="17"/>
  <c r="AF19" i="18"/>
  <c r="AH26" i="18"/>
  <c r="X28" i="18"/>
  <c r="W32" i="18"/>
  <c r="AG34" i="18"/>
  <c r="W36" i="18"/>
  <c r="AG38" i="18"/>
  <c r="AG46" i="18"/>
  <c r="Y47" i="18"/>
  <c r="N52" i="18"/>
  <c r="AH63" i="18"/>
  <c r="AH91" i="18"/>
  <c r="AH152" i="18"/>
  <c r="AH346" i="18"/>
  <c r="P7" i="17"/>
  <c r="N8" i="17"/>
  <c r="AF8" i="17"/>
  <c r="N12" i="17"/>
  <c r="N16" i="17"/>
  <c r="N19" i="17"/>
  <c r="N21" i="17"/>
  <c r="AF21" i="17"/>
  <c r="W21" i="17"/>
  <c r="N23" i="17"/>
  <c r="AF22" i="17"/>
  <c r="X23" i="17"/>
  <c r="W27" i="17"/>
  <c r="W31" i="17"/>
  <c r="AG32" i="17"/>
  <c r="Y33" i="17"/>
  <c r="P33" i="17"/>
  <c r="AH35" i="17"/>
  <c r="AF36" i="17"/>
  <c r="X37" i="17"/>
  <c r="W37" i="17"/>
  <c r="O38" i="17"/>
  <c r="AH39" i="17"/>
  <c r="X39" i="17"/>
  <c r="AG41" i="17"/>
  <c r="Y42" i="17"/>
  <c r="Y46" i="17"/>
  <c r="N49" i="17"/>
  <c r="X50" i="17"/>
  <c r="O52" i="17"/>
  <c r="AF53" i="17"/>
  <c r="W55" i="17"/>
  <c r="N55" i="17"/>
  <c r="W8" i="18"/>
  <c r="AH18" i="18"/>
  <c r="X24" i="18"/>
  <c r="W25" i="18"/>
  <c r="P26" i="18"/>
  <c r="AG27" i="18"/>
  <c r="AF31" i="18"/>
  <c r="AF35" i="18"/>
  <c r="AH42" i="18"/>
  <c r="X44" i="18"/>
  <c r="AH46" i="18"/>
  <c r="AG53" i="18"/>
  <c r="Y54" i="18"/>
  <c r="W55" i="18"/>
  <c r="AH67" i="18"/>
  <c r="AH99" i="18"/>
  <c r="AH163" i="18"/>
  <c r="N29" i="17"/>
  <c r="AH28" i="17"/>
  <c r="O32" i="17"/>
  <c r="AF33" i="17"/>
  <c r="W34" i="17"/>
  <c r="P35" i="17"/>
  <c r="N35" i="17"/>
  <c r="AG36" i="17"/>
  <c r="Y37" i="17"/>
  <c r="X38" i="17"/>
  <c r="P39" i="17"/>
  <c r="AG38" i="17"/>
  <c r="Y40" i="17"/>
  <c r="W40" i="17"/>
  <c r="AH42" i="17"/>
  <c r="AF42" i="17"/>
  <c r="X43" i="17"/>
  <c r="AH45" i="17"/>
  <c r="AF46" i="17"/>
  <c r="AH48" i="17"/>
  <c r="W51" i="17"/>
  <c r="AG51" i="17"/>
  <c r="W17" i="18"/>
  <c r="AH27" i="18"/>
  <c r="X40" i="18"/>
  <c r="AG43" i="18"/>
  <c r="X48" i="18"/>
  <c r="AG50" i="18"/>
  <c r="AH71" i="18"/>
  <c r="AH107" i="18"/>
  <c r="AH171" i="18"/>
  <c r="Y18" i="18"/>
  <c r="AF21" i="18"/>
  <c r="X22" i="18"/>
  <c r="X31" i="18"/>
  <c r="AH33" i="18"/>
  <c r="AF37" i="18"/>
  <c r="X38" i="18"/>
  <c r="W47" i="18"/>
  <c r="AF49" i="18"/>
  <c r="X51" i="17"/>
  <c r="AF54" i="17"/>
  <c r="Y19" i="18"/>
  <c r="AF22" i="18"/>
  <c r="W23" i="18"/>
  <c r="AH24" i="18"/>
  <c r="AG25" i="18"/>
  <c r="Y26" i="18"/>
  <c r="Y29" i="18"/>
  <c r="X32" i="18"/>
  <c r="W33" i="18"/>
  <c r="Y35" i="18"/>
  <c r="AF38" i="18"/>
  <c r="W39" i="18"/>
  <c r="AH40" i="18"/>
  <c r="AG41" i="18"/>
  <c r="Y42" i="18"/>
  <c r="Y45" i="18"/>
  <c r="AF47" i="18"/>
  <c r="W48" i="18"/>
  <c r="AF50" i="18"/>
  <c r="W51" i="18"/>
  <c r="AH52" i="18"/>
  <c r="AF53" i="18"/>
  <c r="X54" i="18"/>
  <c r="P56" i="18"/>
  <c r="X53" i="17"/>
  <c r="W53" i="17"/>
  <c r="O54" i="17"/>
  <c r="X20" i="18"/>
  <c r="W21" i="18"/>
  <c r="Y23" i="18"/>
  <c r="AF26" i="18"/>
  <c r="W27" i="18"/>
  <c r="AH28" i="18"/>
  <c r="AG29" i="18"/>
  <c r="Y30" i="18"/>
  <c r="Y33" i="18"/>
  <c r="X36" i="18"/>
  <c r="W37" i="18"/>
  <c r="Y39" i="18"/>
  <c r="AF42" i="18"/>
  <c r="W43" i="18"/>
  <c r="AH44" i="18"/>
  <c r="AF45" i="18"/>
  <c r="X46" i="18"/>
  <c r="AH47" i="18"/>
  <c r="Y51" i="18"/>
  <c r="AH53" i="18"/>
  <c r="J7" i="19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J84" i="19" s="1"/>
  <c r="J85" i="19" s="1"/>
  <c r="J86" i="19" s="1"/>
  <c r="J87" i="19" s="1"/>
  <c r="J88" i="19" s="1"/>
  <c r="J89" i="19" s="1"/>
  <c r="J90" i="19" s="1"/>
  <c r="J91" i="19" s="1"/>
  <c r="J92" i="19" s="1"/>
  <c r="J93" i="19" s="1"/>
  <c r="J94" i="19" s="1"/>
  <c r="J95" i="19" s="1"/>
  <c r="J96" i="19" s="1"/>
  <c r="J97" i="19" s="1"/>
  <c r="J98" i="19" s="1"/>
  <c r="J99" i="19" s="1"/>
  <c r="J100" i="19" s="1"/>
  <c r="J101" i="19" s="1"/>
  <c r="J102" i="19" s="1"/>
  <c r="J103" i="19" s="1"/>
  <c r="J104" i="19" s="1"/>
  <c r="J105" i="19" s="1"/>
  <c r="J106" i="19" s="1"/>
  <c r="J107" i="19" s="1"/>
  <c r="J108" i="19" s="1"/>
  <c r="J109" i="19" s="1"/>
  <c r="J110" i="19" s="1"/>
  <c r="J111" i="19" s="1"/>
  <c r="J112" i="19" s="1"/>
  <c r="J113" i="19" s="1"/>
  <c r="J114" i="19" s="1"/>
  <c r="J115" i="19" s="1"/>
  <c r="J116" i="19" s="1"/>
  <c r="J117" i="19" s="1"/>
  <c r="J118" i="19" s="1"/>
  <c r="J119" i="19" s="1"/>
  <c r="J120" i="19" s="1"/>
  <c r="J121" i="19" s="1"/>
  <c r="J122" i="19" s="1"/>
  <c r="J123" i="19" s="1"/>
  <c r="J124" i="19" s="1"/>
  <c r="J125" i="19" s="1"/>
  <c r="J126" i="19" s="1"/>
  <c r="J127" i="19" s="1"/>
  <c r="J128" i="19" s="1"/>
  <c r="J129" i="19" s="1"/>
  <c r="J130" i="19" s="1"/>
  <c r="J131" i="19" s="1"/>
  <c r="J132" i="19" s="1"/>
  <c r="J133" i="19" s="1"/>
  <c r="J134" i="19" s="1"/>
  <c r="J135" i="19" s="1"/>
  <c r="J136" i="19" s="1"/>
  <c r="J137" i="19" s="1"/>
  <c r="J138" i="19" s="1"/>
  <c r="J139" i="19" s="1"/>
  <c r="J140" i="19" s="1"/>
  <c r="J141" i="19" s="1"/>
  <c r="J142" i="19" s="1"/>
  <c r="J143" i="19" s="1"/>
  <c r="J144" i="19" s="1"/>
  <c r="J145" i="19" s="1"/>
  <c r="J146" i="19" s="1"/>
  <c r="J147" i="19" s="1"/>
  <c r="J148" i="19" s="1"/>
  <c r="J149" i="19" s="1"/>
  <c r="J150" i="19" s="1"/>
  <c r="J151" i="19" s="1"/>
  <c r="J152" i="19" s="1"/>
  <c r="J153" i="19" s="1"/>
  <c r="J154" i="19" s="1"/>
  <c r="J155" i="19" s="1"/>
  <c r="J156" i="19" s="1"/>
  <c r="J157" i="19" s="1"/>
  <c r="J158" i="19" s="1"/>
  <c r="J159" i="19" s="1"/>
  <c r="J160" i="19" s="1"/>
  <c r="J161" i="19" s="1"/>
  <c r="J162" i="19" s="1"/>
  <c r="J163" i="19" s="1"/>
  <c r="J164" i="19" s="1"/>
  <c r="J165" i="19" s="1"/>
  <c r="J166" i="19" s="1"/>
  <c r="J167" i="19" s="1"/>
  <c r="J168" i="19" s="1"/>
  <c r="J169" i="19" s="1"/>
  <c r="J170" i="19" s="1"/>
  <c r="J171" i="19" s="1"/>
  <c r="J172" i="19" s="1"/>
  <c r="J173" i="19" s="1"/>
  <c r="J174" i="19" s="1"/>
  <c r="J175" i="19" s="1"/>
  <c r="J176" i="19" s="1"/>
  <c r="J177" i="19" s="1"/>
  <c r="J178" i="19" s="1"/>
  <c r="J179" i="19" s="1"/>
  <c r="J180" i="19" s="1"/>
  <c r="J181" i="19" s="1"/>
  <c r="J182" i="19" s="1"/>
  <c r="J183" i="19" s="1"/>
  <c r="J184" i="19" s="1"/>
  <c r="J185" i="19" s="1"/>
  <c r="J186" i="19" s="1"/>
  <c r="J187" i="19" s="1"/>
  <c r="J188" i="19" s="1"/>
  <c r="J189" i="19" s="1"/>
  <c r="J190" i="19" s="1"/>
  <c r="J191" i="19" s="1"/>
  <c r="J192" i="19" s="1"/>
  <c r="J193" i="19" s="1"/>
  <c r="J194" i="19" s="1"/>
  <c r="J195" i="19" s="1"/>
  <c r="J196" i="19" s="1"/>
  <c r="J197" i="19" s="1"/>
  <c r="J198" i="19" s="1"/>
  <c r="J199" i="19" s="1"/>
  <c r="J200" i="19" s="1"/>
  <c r="J201" i="19" s="1"/>
  <c r="J202" i="19" s="1"/>
  <c r="J203" i="19" s="1"/>
  <c r="J204" i="19" s="1"/>
  <c r="J205" i="19" s="1"/>
  <c r="J206" i="19" s="1"/>
  <c r="J207" i="19" s="1"/>
  <c r="J208" i="19" s="1"/>
  <c r="J209" i="19" s="1"/>
  <c r="J210" i="19" s="1"/>
  <c r="J211" i="19" s="1"/>
  <c r="J212" i="19" s="1"/>
  <c r="J213" i="19" s="1"/>
  <c r="J214" i="19" s="1"/>
  <c r="J215" i="19" s="1"/>
  <c r="J216" i="19" s="1"/>
  <c r="J217" i="19" s="1"/>
  <c r="J218" i="19" s="1"/>
  <c r="J219" i="19" s="1"/>
  <c r="J220" i="19" s="1"/>
  <c r="J221" i="19" s="1"/>
  <c r="J222" i="19" s="1"/>
  <c r="J223" i="19" s="1"/>
  <c r="J224" i="19" s="1"/>
  <c r="J225" i="19" s="1"/>
  <c r="J226" i="19" s="1"/>
  <c r="J227" i="19" s="1"/>
  <c r="J228" i="19" s="1"/>
  <c r="J229" i="19" s="1"/>
  <c r="J230" i="19" s="1"/>
  <c r="J231" i="19" s="1"/>
  <c r="J232" i="19" s="1"/>
  <c r="J233" i="19" s="1"/>
  <c r="J234" i="19" s="1"/>
  <c r="J235" i="19" s="1"/>
  <c r="J236" i="19" s="1"/>
  <c r="J237" i="19" s="1"/>
  <c r="J238" i="19" s="1"/>
  <c r="J239" i="19" s="1"/>
  <c r="J240" i="19" s="1"/>
  <c r="J241" i="19" s="1"/>
  <c r="J242" i="19" s="1"/>
  <c r="J243" i="19" s="1"/>
  <c r="J244" i="19" s="1"/>
  <c r="J245" i="19" s="1"/>
  <c r="J246" i="19" s="1"/>
  <c r="J247" i="19" s="1"/>
  <c r="J248" i="19" s="1"/>
  <c r="J249" i="19" s="1"/>
  <c r="J250" i="19" s="1"/>
  <c r="J251" i="19" s="1"/>
  <c r="J252" i="19" s="1"/>
  <c r="J253" i="19" s="1"/>
  <c r="J254" i="19" s="1"/>
  <c r="J255" i="19" s="1"/>
  <c r="J256" i="19" s="1"/>
  <c r="J257" i="19" s="1"/>
  <c r="J258" i="19" s="1"/>
  <c r="J259" i="19" s="1"/>
  <c r="J260" i="19" s="1"/>
  <c r="J261" i="19" s="1"/>
  <c r="J262" i="19" s="1"/>
  <c r="J263" i="19" s="1"/>
  <c r="J264" i="19" s="1"/>
  <c r="J265" i="19" s="1"/>
  <c r="C6" i="16"/>
  <c r="C11" i="16"/>
  <c r="C19" i="16"/>
  <c r="C23" i="16"/>
  <c r="C27" i="16"/>
  <c r="C36" i="16"/>
  <c r="C40" i="16"/>
  <c r="C44" i="16"/>
  <c r="C51" i="16"/>
  <c r="C55" i="16"/>
  <c r="C59" i="16"/>
  <c r="C68" i="16"/>
  <c r="C72" i="16"/>
  <c r="C76" i="16"/>
  <c r="C83" i="16"/>
  <c r="C87" i="16"/>
  <c r="C91" i="16"/>
  <c r="C100" i="16"/>
  <c r="C104" i="16"/>
  <c r="C108" i="16"/>
  <c r="C15" i="16"/>
  <c r="C31" i="16"/>
  <c r="C48" i="16"/>
  <c r="C63" i="16"/>
  <c r="C80" i="16"/>
  <c r="C95" i="16"/>
  <c r="BG72" i="18"/>
  <c r="BG73" i="18" s="1"/>
  <c r="BI61" i="17"/>
  <c r="BF72" i="17"/>
  <c r="BF73" i="17" s="1"/>
  <c r="BK61" i="18"/>
  <c r="BG72" i="17"/>
  <c r="BK72" i="17" s="1"/>
  <c r="L7" i="20"/>
  <c r="G8" i="20"/>
  <c r="L10" i="19"/>
  <c r="L8" i="19"/>
  <c r="G11" i="19"/>
  <c r="L7" i="19"/>
  <c r="AV6" i="18"/>
  <c r="AJ7" i="18" s="1"/>
  <c r="AF11" i="18"/>
  <c r="AF12" i="18"/>
  <c r="Y55" i="18"/>
  <c r="V5" i="18"/>
  <c r="T5" i="18"/>
  <c r="W56" i="18"/>
  <c r="AR6" i="18"/>
  <c r="N7" i="18"/>
  <c r="AN9" i="18"/>
  <c r="AQ8" i="18"/>
  <c r="AL11" i="18"/>
  <c r="N11" i="18"/>
  <c r="P13" i="18"/>
  <c r="O14" i="18"/>
  <c r="AF15" i="18"/>
  <c r="AF16" i="18"/>
  <c r="N19" i="18"/>
  <c r="N23" i="18"/>
  <c r="N27" i="18"/>
  <c r="N31" i="18"/>
  <c r="N35" i="18"/>
  <c r="N39" i="18"/>
  <c r="N43" i="18"/>
  <c r="N47" i="18"/>
  <c r="N51" i="18"/>
  <c r="N55" i="18"/>
  <c r="BE63" i="18"/>
  <c r="AF20" i="18"/>
  <c r="AF24" i="18"/>
  <c r="AF28" i="18"/>
  <c r="AF32" i="18"/>
  <c r="Y40" i="18"/>
  <c r="Y44" i="18"/>
  <c r="Y48" i="18"/>
  <c r="Y52" i="18"/>
  <c r="BM6" i="18"/>
  <c r="AF18" i="18"/>
  <c r="BQ6" i="18"/>
  <c r="AZ6" i="18"/>
  <c r="BC6" i="18" s="1"/>
  <c r="AF7" i="18"/>
  <c r="AF8" i="18"/>
  <c r="W9" i="18"/>
  <c r="W10" i="18"/>
  <c r="O10" i="18"/>
  <c r="N15" i="18"/>
  <c r="P17" i="18"/>
  <c r="BF72" i="18"/>
  <c r="AF346" i="18"/>
  <c r="AF342" i="18"/>
  <c r="AF338" i="18"/>
  <c r="AF334" i="18"/>
  <c r="AF343" i="18"/>
  <c r="AF339" i="18"/>
  <c r="AF335" i="18"/>
  <c r="AF345" i="18"/>
  <c r="AF337" i="18"/>
  <c r="AF331" i="18"/>
  <c r="AF327" i="18"/>
  <c r="AF340" i="18"/>
  <c r="AF333" i="18"/>
  <c r="AF330" i="18"/>
  <c r="AF323" i="18"/>
  <c r="AF319" i="18"/>
  <c r="AF315" i="18"/>
  <c r="AF311" i="18"/>
  <c r="AF307" i="18"/>
  <c r="AF344" i="18"/>
  <c r="AF332" i="18"/>
  <c r="AF324" i="18"/>
  <c r="AF320" i="18"/>
  <c r="AF316" i="18"/>
  <c r="AF312" i="18"/>
  <c r="AF308" i="18"/>
  <c r="AF336" i="18"/>
  <c r="AF322" i="18"/>
  <c r="AF314" i="18"/>
  <c r="AF305" i="18"/>
  <c r="AF301" i="18"/>
  <c r="AF297" i="18"/>
  <c r="AF293" i="18"/>
  <c r="AF341" i="18"/>
  <c r="AF321" i="18"/>
  <c r="AF313" i="18"/>
  <c r="AF306" i="18"/>
  <c r="AF302" i="18"/>
  <c r="AF298" i="18"/>
  <c r="AF294" i="18"/>
  <c r="AF290" i="18"/>
  <c r="AF325" i="18"/>
  <c r="AF309" i="18"/>
  <c r="AF300" i="18"/>
  <c r="AF287" i="18"/>
  <c r="AF283" i="18"/>
  <c r="AF279" i="18"/>
  <c r="AF275" i="18"/>
  <c r="AF271" i="18"/>
  <c r="AF267" i="18"/>
  <c r="AF263" i="18"/>
  <c r="AF259" i="18"/>
  <c r="AF255" i="18"/>
  <c r="AF326" i="18"/>
  <c r="AF310" i="18"/>
  <c r="AF299" i="18"/>
  <c r="AF292" i="18"/>
  <c r="AF291" i="18"/>
  <c r="AF288" i="18"/>
  <c r="AF284" i="18"/>
  <c r="AF280" i="18"/>
  <c r="AF276" i="18"/>
  <c r="AF272" i="18"/>
  <c r="AF268" i="18"/>
  <c r="AF264" i="18"/>
  <c r="AF260" i="18"/>
  <c r="AF256" i="18"/>
  <c r="AF252" i="18"/>
  <c r="AF328" i="18"/>
  <c r="AF303" i="18"/>
  <c r="AF286" i="18"/>
  <c r="AF278" i="18"/>
  <c r="AF270" i="18"/>
  <c r="AF262" i="18"/>
  <c r="AF254" i="18"/>
  <c r="AF250" i="18"/>
  <c r="AF246" i="18"/>
  <c r="AF242" i="18"/>
  <c r="AF238" i="18"/>
  <c r="AF234" i="18"/>
  <c r="AF230" i="18"/>
  <c r="AF226" i="18"/>
  <c r="AF304" i="18"/>
  <c r="AF285" i="18"/>
  <c r="AF277" i="18"/>
  <c r="AF269" i="18"/>
  <c r="AF261" i="18"/>
  <c r="AF253" i="18"/>
  <c r="AF251" i="18"/>
  <c r="AF247" i="18"/>
  <c r="AF243" i="18"/>
  <c r="AF239" i="18"/>
  <c r="AF235" i="18"/>
  <c r="AF231" i="18"/>
  <c r="AF227" i="18"/>
  <c r="AF223" i="18"/>
  <c r="AF317" i="18"/>
  <c r="AF289" i="18"/>
  <c r="AF273" i="18"/>
  <c r="AF257" i="18"/>
  <c r="AF318" i="18"/>
  <c r="AF295" i="18"/>
  <c r="AF282" i="18"/>
  <c r="AF266" i="18"/>
  <c r="AF296" i="18"/>
  <c r="AF281" i="18"/>
  <c r="AF244" i="18"/>
  <c r="AF236" i="18"/>
  <c r="AF228" i="18"/>
  <c r="AF222" i="18"/>
  <c r="AF218" i="18"/>
  <c r="AF258" i="18"/>
  <c r="AF249" i="18"/>
  <c r="AF248" i="18"/>
  <c r="AF245" i="18"/>
  <c r="AF237" i="18"/>
  <c r="AF229" i="18"/>
  <c r="AF221" i="18"/>
  <c r="AF217" i="18"/>
  <c r="AF329" i="18"/>
  <c r="AF240" i="18"/>
  <c r="AF224" i="18"/>
  <c r="AF220" i="18"/>
  <c r="AF215" i="18"/>
  <c r="AF211" i="18"/>
  <c r="AF207" i="18"/>
  <c r="AF203" i="18"/>
  <c r="AF199" i="18"/>
  <c r="AF195" i="18"/>
  <c r="AF191" i="18"/>
  <c r="AF187" i="18"/>
  <c r="AF183" i="18"/>
  <c r="AF179" i="18"/>
  <c r="AF175" i="18"/>
  <c r="AF274" i="18"/>
  <c r="AF233" i="18"/>
  <c r="AF216" i="18"/>
  <c r="AF214" i="18"/>
  <c r="AF210" i="18"/>
  <c r="AF206" i="18"/>
  <c r="AF202" i="18"/>
  <c r="AF198" i="18"/>
  <c r="AF194" i="18"/>
  <c r="AF190" i="18"/>
  <c r="AF186" i="18"/>
  <c r="AF182" i="18"/>
  <c r="AF178" i="18"/>
  <c r="AF265" i="18"/>
  <c r="AF232" i="18"/>
  <c r="AF209" i="18"/>
  <c r="AF201" i="18"/>
  <c r="AF193" i="18"/>
  <c r="AF185" i="18"/>
  <c r="AF177" i="18"/>
  <c r="AF172" i="18"/>
  <c r="AF168" i="18"/>
  <c r="AF164" i="18"/>
  <c r="AF160" i="18"/>
  <c r="AF156" i="18"/>
  <c r="AF152" i="18"/>
  <c r="AF148" i="18"/>
  <c r="AF144" i="18"/>
  <c r="AF140" i="18"/>
  <c r="AF136" i="18"/>
  <c r="AF132" i="18"/>
  <c r="AF128" i="18"/>
  <c r="AF124" i="18"/>
  <c r="AF120" i="18"/>
  <c r="AF116" i="18"/>
  <c r="AF112" i="18"/>
  <c r="AF108" i="18"/>
  <c r="AF104" i="18"/>
  <c r="AF100" i="18"/>
  <c r="AF96" i="18"/>
  <c r="AF241" i="18"/>
  <c r="AF219" i="18"/>
  <c r="AF212" i="18"/>
  <c r="AF204" i="18"/>
  <c r="AF196" i="18"/>
  <c r="AF188" i="18"/>
  <c r="AF180" i="18"/>
  <c r="AF171" i="18"/>
  <c r="AF167" i="18"/>
  <c r="AF163" i="18"/>
  <c r="AF159" i="18"/>
  <c r="AF155" i="18"/>
  <c r="AF151" i="18"/>
  <c r="AF147" i="18"/>
  <c r="AF143" i="18"/>
  <c r="AF139" i="18"/>
  <c r="AF135" i="18"/>
  <c r="AF131" i="18"/>
  <c r="AF127" i="18"/>
  <c r="AF123" i="18"/>
  <c r="AF119" i="18"/>
  <c r="AF115" i="18"/>
  <c r="AF111" i="18"/>
  <c r="AF107" i="18"/>
  <c r="AF103" i="18"/>
  <c r="AF99" i="18"/>
  <c r="AF95" i="18"/>
  <c r="AF205" i="18"/>
  <c r="AF189" i="18"/>
  <c r="AF170" i="18"/>
  <c r="AF162" i="18"/>
  <c r="AF154" i="18"/>
  <c r="AF146" i="18"/>
  <c r="AF138" i="18"/>
  <c r="AF130" i="18"/>
  <c r="AF122" i="18"/>
  <c r="AF114" i="18"/>
  <c r="AF106" i="18"/>
  <c r="AF98" i="18"/>
  <c r="AF92" i="18"/>
  <c r="AF88" i="18"/>
  <c r="AF84" i="18"/>
  <c r="AF80" i="18"/>
  <c r="AF76" i="18"/>
  <c r="AF72" i="18"/>
  <c r="AF68" i="18"/>
  <c r="AF64" i="18"/>
  <c r="AF174" i="18"/>
  <c r="AF166" i="18"/>
  <c r="AF158" i="18"/>
  <c r="AF150" i="18"/>
  <c r="AF142" i="18"/>
  <c r="AF134" i="18"/>
  <c r="AF110" i="18"/>
  <c r="AF102" i="18"/>
  <c r="AF94" i="18"/>
  <c r="AF74" i="18"/>
  <c r="AF62" i="18"/>
  <c r="AF153" i="18"/>
  <c r="AF137" i="18"/>
  <c r="AF129" i="18"/>
  <c r="AF121" i="18"/>
  <c r="AF93" i="18"/>
  <c r="AF85" i="18"/>
  <c r="AF208" i="18"/>
  <c r="AF192" i="18"/>
  <c r="AF176" i="18"/>
  <c r="AF173" i="18"/>
  <c r="AF165" i="18"/>
  <c r="AF157" i="18"/>
  <c r="AF149" i="18"/>
  <c r="AF141" i="18"/>
  <c r="AF133" i="18"/>
  <c r="AF125" i="18"/>
  <c r="AF117" i="18"/>
  <c r="AF109" i="18"/>
  <c r="AF101" i="18"/>
  <c r="AF91" i="18"/>
  <c r="AF87" i="18"/>
  <c r="AF83" i="18"/>
  <c r="AF79" i="18"/>
  <c r="AF75" i="18"/>
  <c r="AF71" i="18"/>
  <c r="AF67" i="18"/>
  <c r="AF63" i="18"/>
  <c r="AF61" i="18"/>
  <c r="AF59" i="18"/>
  <c r="AF57" i="18"/>
  <c r="AF55" i="18"/>
  <c r="AC55" i="18" s="1"/>
  <c r="AF213" i="18"/>
  <c r="AF197" i="18"/>
  <c r="AF181" i="18"/>
  <c r="AF126" i="18"/>
  <c r="AF118" i="18"/>
  <c r="AF90" i="18"/>
  <c r="AF86" i="18"/>
  <c r="AF82" i="18"/>
  <c r="AF78" i="18"/>
  <c r="AF70" i="18"/>
  <c r="AF66" i="18"/>
  <c r="AF225" i="18"/>
  <c r="AF200" i="18"/>
  <c r="AF184" i="18"/>
  <c r="AF169" i="18"/>
  <c r="AF161" i="18"/>
  <c r="AF145" i="18"/>
  <c r="AF113" i="18"/>
  <c r="AF105" i="18"/>
  <c r="AF97" i="18"/>
  <c r="AF89" i="18"/>
  <c r="AF81" i="18"/>
  <c r="AF77" i="18"/>
  <c r="P9" i="18"/>
  <c r="W13" i="18"/>
  <c r="W14" i="18"/>
  <c r="O18" i="18"/>
  <c r="P21" i="18"/>
  <c r="O22" i="18"/>
  <c r="P25" i="18"/>
  <c r="O26" i="18"/>
  <c r="P29" i="18"/>
  <c r="O30" i="18"/>
  <c r="P33" i="18"/>
  <c r="O34" i="18"/>
  <c r="P37" i="18"/>
  <c r="O38" i="18"/>
  <c r="P41" i="18"/>
  <c r="O42" i="18"/>
  <c r="P45" i="18"/>
  <c r="O46" i="18"/>
  <c r="P49" i="18"/>
  <c r="O50" i="18"/>
  <c r="P53" i="18"/>
  <c r="O54" i="18"/>
  <c r="AD5" i="18"/>
  <c r="AG54" i="18"/>
  <c r="G58" i="18"/>
  <c r="G59" i="18" s="1"/>
  <c r="G60" i="18" s="1"/>
  <c r="G61" i="18" s="1"/>
  <c r="G62" i="18" s="1"/>
  <c r="G63" i="18" s="1"/>
  <c r="G64" i="18" s="1"/>
  <c r="G65" i="18" s="1"/>
  <c r="G66" i="18" s="1"/>
  <c r="G67" i="18" s="1"/>
  <c r="G68" i="18" s="1"/>
  <c r="G69" i="18" s="1"/>
  <c r="G70" i="18" s="1"/>
  <c r="G71" i="18" s="1"/>
  <c r="G72" i="18" s="1"/>
  <c r="G73" i="18" s="1"/>
  <c r="G74" i="18" s="1"/>
  <c r="G75" i="18" s="1"/>
  <c r="G76" i="18" s="1"/>
  <c r="G77" i="18" s="1"/>
  <c r="G78" i="18" s="1"/>
  <c r="G79" i="18" s="1"/>
  <c r="G80" i="18" s="1"/>
  <c r="G81" i="18" s="1"/>
  <c r="G82" i="18" s="1"/>
  <c r="G83" i="18" s="1"/>
  <c r="G84" i="18" s="1"/>
  <c r="G85" i="18" s="1"/>
  <c r="G86" i="18" s="1"/>
  <c r="G87" i="18" s="1"/>
  <c r="G88" i="18" s="1"/>
  <c r="G89" i="18" s="1"/>
  <c r="G90" i="18" s="1"/>
  <c r="G91" i="18" s="1"/>
  <c r="G92" i="18" s="1"/>
  <c r="G93" i="18" s="1"/>
  <c r="G94" i="18" s="1"/>
  <c r="G95" i="18" s="1"/>
  <c r="G96" i="18" s="1"/>
  <c r="G97" i="18" s="1"/>
  <c r="G98" i="18" s="1"/>
  <c r="G99" i="18" s="1"/>
  <c r="G100" i="18" s="1"/>
  <c r="G101" i="18" s="1"/>
  <c r="G102" i="18" s="1"/>
  <c r="G103" i="18" s="1"/>
  <c r="G104" i="18" s="1"/>
  <c r="G105" i="18" s="1"/>
  <c r="G106" i="18" s="1"/>
  <c r="G107" i="18" s="1"/>
  <c r="G108" i="18" s="1"/>
  <c r="G109" i="18" s="1"/>
  <c r="G110" i="18" s="1"/>
  <c r="G111" i="18" s="1"/>
  <c r="G112" i="18" s="1"/>
  <c r="G113" i="18" s="1"/>
  <c r="G114" i="18" s="1"/>
  <c r="G115" i="18" s="1"/>
  <c r="G116" i="18" s="1"/>
  <c r="G117" i="18" s="1"/>
  <c r="G118" i="18" s="1"/>
  <c r="G119" i="18" s="1"/>
  <c r="G120" i="18" s="1"/>
  <c r="G121" i="18" s="1"/>
  <c r="G122" i="18" s="1"/>
  <c r="G123" i="18" s="1"/>
  <c r="G124" i="18" s="1"/>
  <c r="G125" i="18" s="1"/>
  <c r="G126" i="18" s="1"/>
  <c r="G127" i="18" s="1"/>
  <c r="G128" i="18" s="1"/>
  <c r="G129" i="18" s="1"/>
  <c r="G130" i="18" s="1"/>
  <c r="G131" i="18" s="1"/>
  <c r="G132" i="18" s="1"/>
  <c r="G133" i="18" s="1"/>
  <c r="G134" i="18" s="1"/>
  <c r="G135" i="18" s="1"/>
  <c r="G136" i="18" s="1"/>
  <c r="G137" i="18" s="1"/>
  <c r="G138" i="18" s="1"/>
  <c r="G139" i="18" s="1"/>
  <c r="G140" i="18" s="1"/>
  <c r="G141" i="18" s="1"/>
  <c r="G142" i="18" s="1"/>
  <c r="G143" i="18" s="1"/>
  <c r="G144" i="18" s="1"/>
  <c r="G145" i="18" s="1"/>
  <c r="G146" i="18" s="1"/>
  <c r="G147" i="18" s="1"/>
  <c r="G148" i="18" s="1"/>
  <c r="G149" i="18" s="1"/>
  <c r="G150" i="18" s="1"/>
  <c r="G151" i="18" s="1"/>
  <c r="G152" i="18" s="1"/>
  <c r="G153" i="18" s="1"/>
  <c r="G154" i="18" s="1"/>
  <c r="G155" i="18" s="1"/>
  <c r="G156" i="18" s="1"/>
  <c r="G157" i="18" s="1"/>
  <c r="G158" i="18" s="1"/>
  <c r="G159" i="18" s="1"/>
  <c r="G160" i="18" s="1"/>
  <c r="G161" i="18" s="1"/>
  <c r="G162" i="18" s="1"/>
  <c r="G163" i="18" s="1"/>
  <c r="G164" i="18" s="1"/>
  <c r="G165" i="18" s="1"/>
  <c r="G166" i="18" s="1"/>
  <c r="G167" i="18" s="1"/>
  <c r="G168" i="18" s="1"/>
  <c r="G169" i="18" s="1"/>
  <c r="G170" i="18" s="1"/>
  <c r="G171" i="18" s="1"/>
  <c r="G172" i="18" s="1"/>
  <c r="G173" i="18" s="1"/>
  <c r="G174" i="18" s="1"/>
  <c r="G175" i="18" s="1"/>
  <c r="G176" i="18" s="1"/>
  <c r="G177" i="18" s="1"/>
  <c r="G178" i="18" s="1"/>
  <c r="G179" i="18" s="1"/>
  <c r="G180" i="18" s="1"/>
  <c r="G181" i="18" s="1"/>
  <c r="G182" i="18" s="1"/>
  <c r="G183" i="18" s="1"/>
  <c r="G184" i="18" s="1"/>
  <c r="G185" i="18" s="1"/>
  <c r="G186" i="18" s="1"/>
  <c r="G187" i="18" s="1"/>
  <c r="G188" i="18" s="1"/>
  <c r="G189" i="18" s="1"/>
  <c r="G190" i="18" s="1"/>
  <c r="G191" i="18" s="1"/>
  <c r="G192" i="18" s="1"/>
  <c r="G193" i="18" s="1"/>
  <c r="G194" i="18" s="1"/>
  <c r="G195" i="18" s="1"/>
  <c r="G196" i="18" s="1"/>
  <c r="G197" i="18" s="1"/>
  <c r="G198" i="18" s="1"/>
  <c r="G199" i="18" s="1"/>
  <c r="G200" i="18" s="1"/>
  <c r="G201" i="18" s="1"/>
  <c r="G202" i="18" s="1"/>
  <c r="G203" i="18" s="1"/>
  <c r="G204" i="18" s="1"/>
  <c r="G205" i="18" s="1"/>
  <c r="G206" i="18" s="1"/>
  <c r="G207" i="18" s="1"/>
  <c r="G208" i="18" s="1"/>
  <c r="G209" i="18" s="1"/>
  <c r="G210" i="18" s="1"/>
  <c r="G211" i="18" s="1"/>
  <c r="G212" i="18" s="1"/>
  <c r="G213" i="18" s="1"/>
  <c r="G214" i="18" s="1"/>
  <c r="G215" i="18" s="1"/>
  <c r="G216" i="18" s="1"/>
  <c r="G217" i="18" s="1"/>
  <c r="G218" i="18" s="1"/>
  <c r="G219" i="18" s="1"/>
  <c r="G220" i="18" s="1"/>
  <c r="G221" i="18" s="1"/>
  <c r="G222" i="18" s="1"/>
  <c r="G223" i="18" s="1"/>
  <c r="G224" i="18" s="1"/>
  <c r="G225" i="18" s="1"/>
  <c r="G226" i="18" s="1"/>
  <c r="G227" i="18" s="1"/>
  <c r="G228" i="18" s="1"/>
  <c r="G229" i="18" s="1"/>
  <c r="G230" i="18" s="1"/>
  <c r="G231" i="18" s="1"/>
  <c r="G232" i="18" s="1"/>
  <c r="G233" i="18" s="1"/>
  <c r="G234" i="18" s="1"/>
  <c r="G235" i="18" s="1"/>
  <c r="G236" i="18" s="1"/>
  <c r="G237" i="18" s="1"/>
  <c r="G238" i="18" s="1"/>
  <c r="G239" i="18" s="1"/>
  <c r="G240" i="18" s="1"/>
  <c r="G241" i="18" s="1"/>
  <c r="G242" i="18" s="1"/>
  <c r="G243" i="18" s="1"/>
  <c r="G244" i="18" s="1"/>
  <c r="G245" i="18" s="1"/>
  <c r="G246" i="18" s="1"/>
  <c r="G247" i="18" s="1"/>
  <c r="G248" i="18" s="1"/>
  <c r="G249" i="18" s="1"/>
  <c r="G250" i="18" s="1"/>
  <c r="G251" i="18" s="1"/>
  <c r="G252" i="18" s="1"/>
  <c r="G253" i="18" s="1"/>
  <c r="G254" i="18" s="1"/>
  <c r="G255" i="18" s="1"/>
  <c r="G256" i="18" s="1"/>
  <c r="G257" i="18" s="1"/>
  <c r="G258" i="18" s="1"/>
  <c r="G259" i="18" s="1"/>
  <c r="G260" i="18" s="1"/>
  <c r="G261" i="18" s="1"/>
  <c r="G262" i="18" s="1"/>
  <c r="G263" i="18" s="1"/>
  <c r="G264" i="18" s="1"/>
  <c r="G265" i="18" s="1"/>
  <c r="G266" i="18" s="1"/>
  <c r="G267" i="18" s="1"/>
  <c r="G268" i="18" s="1"/>
  <c r="G269" i="18" s="1"/>
  <c r="G270" i="18" s="1"/>
  <c r="G271" i="18" s="1"/>
  <c r="G272" i="18" s="1"/>
  <c r="G273" i="18" s="1"/>
  <c r="G274" i="18" s="1"/>
  <c r="G275" i="18" s="1"/>
  <c r="G276" i="18" s="1"/>
  <c r="G277" i="18" s="1"/>
  <c r="G278" i="18" s="1"/>
  <c r="G279" i="18" s="1"/>
  <c r="G280" i="18" s="1"/>
  <c r="G281" i="18" s="1"/>
  <c r="G282" i="18" s="1"/>
  <c r="G283" i="18" s="1"/>
  <c r="G284" i="18" s="1"/>
  <c r="G285" i="18" s="1"/>
  <c r="G286" i="18" s="1"/>
  <c r="G287" i="18" s="1"/>
  <c r="G288" i="18" s="1"/>
  <c r="G289" i="18" s="1"/>
  <c r="G290" i="18" s="1"/>
  <c r="G291" i="18" s="1"/>
  <c r="G292" i="18" s="1"/>
  <c r="G293" i="18" s="1"/>
  <c r="G294" i="18" s="1"/>
  <c r="G295" i="18" s="1"/>
  <c r="G296" i="18" s="1"/>
  <c r="G297" i="18" s="1"/>
  <c r="G298" i="18" s="1"/>
  <c r="G299" i="18" s="1"/>
  <c r="G300" i="18" s="1"/>
  <c r="G301" i="18" s="1"/>
  <c r="G302" i="18" s="1"/>
  <c r="G303" i="18" s="1"/>
  <c r="G304" i="18" s="1"/>
  <c r="G305" i="18" s="1"/>
  <c r="G306" i="18" s="1"/>
  <c r="G307" i="18" s="1"/>
  <c r="G308" i="18" s="1"/>
  <c r="G309" i="18" s="1"/>
  <c r="G310" i="18" s="1"/>
  <c r="G311" i="18" s="1"/>
  <c r="G312" i="18" s="1"/>
  <c r="G313" i="18" s="1"/>
  <c r="G314" i="18" s="1"/>
  <c r="G315" i="18" s="1"/>
  <c r="G316" i="18" s="1"/>
  <c r="G317" i="18" s="1"/>
  <c r="G318" i="18" s="1"/>
  <c r="G319" i="18" s="1"/>
  <c r="G320" i="18" s="1"/>
  <c r="G321" i="18" s="1"/>
  <c r="G322" i="18" s="1"/>
  <c r="G323" i="18" s="1"/>
  <c r="G324" i="18" s="1"/>
  <c r="G325" i="18" s="1"/>
  <c r="G326" i="18" s="1"/>
  <c r="G327" i="18" s="1"/>
  <c r="G328" i="18" s="1"/>
  <c r="G329" i="18" s="1"/>
  <c r="G330" i="18" s="1"/>
  <c r="G331" i="18" s="1"/>
  <c r="G332" i="18" s="1"/>
  <c r="G333" i="18" s="1"/>
  <c r="G334" i="18" s="1"/>
  <c r="G335" i="18" s="1"/>
  <c r="G336" i="18" s="1"/>
  <c r="G337" i="18" s="1"/>
  <c r="G338" i="18" s="1"/>
  <c r="G339" i="18" s="1"/>
  <c r="G340" i="18" s="1"/>
  <c r="G341" i="18" s="1"/>
  <c r="G342" i="18" s="1"/>
  <c r="G343" i="18" s="1"/>
  <c r="G344" i="18" s="1"/>
  <c r="G345" i="18" s="1"/>
  <c r="G346" i="18" s="1"/>
  <c r="D57" i="18"/>
  <c r="C57" i="18"/>
  <c r="F58" i="18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F210" i="18" s="1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F227" i="18" s="1"/>
  <c r="F228" i="18" s="1"/>
  <c r="F229" i="18" s="1"/>
  <c r="F230" i="18" s="1"/>
  <c r="F231" i="18" s="1"/>
  <c r="F232" i="18" s="1"/>
  <c r="F233" i="18" s="1"/>
  <c r="F234" i="18" s="1"/>
  <c r="F235" i="18" s="1"/>
  <c r="F236" i="18" s="1"/>
  <c r="F237" i="18" s="1"/>
  <c r="F238" i="18" s="1"/>
  <c r="F239" i="18" s="1"/>
  <c r="F240" i="18" s="1"/>
  <c r="F241" i="18" s="1"/>
  <c r="F242" i="18" s="1"/>
  <c r="F243" i="18" s="1"/>
  <c r="F244" i="18" s="1"/>
  <c r="F245" i="18" s="1"/>
  <c r="F246" i="18" s="1"/>
  <c r="F247" i="18" s="1"/>
  <c r="F248" i="18" s="1"/>
  <c r="F249" i="18" s="1"/>
  <c r="F250" i="18" s="1"/>
  <c r="F251" i="18" s="1"/>
  <c r="F252" i="18" s="1"/>
  <c r="F253" i="18" s="1"/>
  <c r="F254" i="18" s="1"/>
  <c r="F255" i="18" s="1"/>
  <c r="F256" i="18" s="1"/>
  <c r="F257" i="18" s="1"/>
  <c r="F258" i="18" s="1"/>
  <c r="F259" i="18" s="1"/>
  <c r="F260" i="18" s="1"/>
  <c r="F261" i="18" s="1"/>
  <c r="F262" i="18" s="1"/>
  <c r="F263" i="18" s="1"/>
  <c r="F264" i="18" s="1"/>
  <c r="F265" i="18" s="1"/>
  <c r="F266" i="18" s="1"/>
  <c r="F267" i="18" s="1"/>
  <c r="F268" i="18" s="1"/>
  <c r="F269" i="18" s="1"/>
  <c r="F270" i="18" s="1"/>
  <c r="F271" i="18" s="1"/>
  <c r="F272" i="18" s="1"/>
  <c r="F273" i="18" s="1"/>
  <c r="F274" i="18" s="1"/>
  <c r="F275" i="18" s="1"/>
  <c r="F276" i="18" s="1"/>
  <c r="F277" i="18" s="1"/>
  <c r="F278" i="18" s="1"/>
  <c r="F279" i="18" s="1"/>
  <c r="F280" i="18" s="1"/>
  <c r="F281" i="18" s="1"/>
  <c r="F282" i="18" s="1"/>
  <c r="F283" i="18" s="1"/>
  <c r="F284" i="18" s="1"/>
  <c r="F285" i="18" s="1"/>
  <c r="F286" i="18" s="1"/>
  <c r="F287" i="18" s="1"/>
  <c r="F288" i="18" s="1"/>
  <c r="F289" i="18" s="1"/>
  <c r="F290" i="18" s="1"/>
  <c r="F291" i="18" s="1"/>
  <c r="F292" i="18" s="1"/>
  <c r="F293" i="18" s="1"/>
  <c r="F294" i="18" s="1"/>
  <c r="F295" i="18" s="1"/>
  <c r="F296" i="18" s="1"/>
  <c r="F297" i="18" s="1"/>
  <c r="F298" i="18" s="1"/>
  <c r="F299" i="18" s="1"/>
  <c r="F300" i="18" s="1"/>
  <c r="F301" i="18" s="1"/>
  <c r="F302" i="18" s="1"/>
  <c r="F303" i="18" s="1"/>
  <c r="F304" i="18" s="1"/>
  <c r="F305" i="18" s="1"/>
  <c r="F306" i="18" s="1"/>
  <c r="F307" i="18" s="1"/>
  <c r="F308" i="18" s="1"/>
  <c r="F309" i="18" s="1"/>
  <c r="F310" i="18" s="1"/>
  <c r="F311" i="18" s="1"/>
  <c r="F312" i="18" s="1"/>
  <c r="F313" i="18" s="1"/>
  <c r="F314" i="18" s="1"/>
  <c r="F315" i="18" s="1"/>
  <c r="F316" i="18" s="1"/>
  <c r="F317" i="18" s="1"/>
  <c r="F318" i="18" s="1"/>
  <c r="F319" i="18" s="1"/>
  <c r="F320" i="18" s="1"/>
  <c r="F321" i="18" s="1"/>
  <c r="F322" i="18" s="1"/>
  <c r="F323" i="18" s="1"/>
  <c r="F324" i="18" s="1"/>
  <c r="F325" i="18" s="1"/>
  <c r="F326" i="18" s="1"/>
  <c r="F327" i="18" s="1"/>
  <c r="F328" i="18" s="1"/>
  <c r="F329" i="18" s="1"/>
  <c r="F330" i="18" s="1"/>
  <c r="F331" i="18" s="1"/>
  <c r="F332" i="18" s="1"/>
  <c r="F333" i="18" s="1"/>
  <c r="F334" i="18" s="1"/>
  <c r="F335" i="18" s="1"/>
  <c r="F336" i="18" s="1"/>
  <c r="F337" i="18" s="1"/>
  <c r="F338" i="18" s="1"/>
  <c r="F339" i="18" s="1"/>
  <c r="F340" i="18" s="1"/>
  <c r="F341" i="18" s="1"/>
  <c r="F342" i="18" s="1"/>
  <c r="F343" i="18" s="1"/>
  <c r="F344" i="18" s="1"/>
  <c r="F345" i="18" s="1"/>
  <c r="F346" i="18" s="1"/>
  <c r="BF62" i="18"/>
  <c r="BK63" i="18"/>
  <c r="BP6" i="18"/>
  <c r="W18" i="18"/>
  <c r="AT7" i="18"/>
  <c r="BN7" i="18" s="1"/>
  <c r="Y20" i="18"/>
  <c r="Y24" i="18"/>
  <c r="Y28" i="18"/>
  <c r="Y32" i="18"/>
  <c r="Y36" i="18"/>
  <c r="AF36" i="18"/>
  <c r="AF40" i="18"/>
  <c r="AF44" i="18"/>
  <c r="AF48" i="18"/>
  <c r="AF52" i="18"/>
  <c r="BN6" i="18"/>
  <c r="N8" i="18"/>
  <c r="O15" i="18"/>
  <c r="X21" i="18"/>
  <c r="X25" i="18"/>
  <c r="X29" i="18"/>
  <c r="X33" i="18"/>
  <c r="X37" i="18"/>
  <c r="X41" i="18"/>
  <c r="AF56" i="18"/>
  <c r="BG64" i="18"/>
  <c r="AF65" i="18"/>
  <c r="AF69" i="18"/>
  <c r="AH344" i="18"/>
  <c r="AH340" i="18"/>
  <c r="AH336" i="18"/>
  <c r="AH345" i="18"/>
  <c r="AH341" i="18"/>
  <c r="AH337" i="18"/>
  <c r="AH333" i="18"/>
  <c r="AH339" i="18"/>
  <c r="AH329" i="18"/>
  <c r="AH342" i="18"/>
  <c r="AH334" i="18"/>
  <c r="AH332" i="18"/>
  <c r="AH328" i="18"/>
  <c r="AH343" i="18"/>
  <c r="AH327" i="18"/>
  <c r="AH325" i="18"/>
  <c r="AH321" i="18"/>
  <c r="AH317" i="18"/>
  <c r="AH313" i="18"/>
  <c r="AH309" i="18"/>
  <c r="AH338" i="18"/>
  <c r="AH326" i="18"/>
  <c r="AH322" i="18"/>
  <c r="AH318" i="18"/>
  <c r="AH314" i="18"/>
  <c r="AH310" i="18"/>
  <c r="AH306" i="18"/>
  <c r="AH330" i="18"/>
  <c r="AH324" i="18"/>
  <c r="AH316" i="18"/>
  <c r="AH308" i="18"/>
  <c r="AH303" i="18"/>
  <c r="AH299" i="18"/>
  <c r="AH295" i="18"/>
  <c r="AH335" i="18"/>
  <c r="AH331" i="18"/>
  <c r="AH323" i="18"/>
  <c r="AH315" i="18"/>
  <c r="AH307" i="18"/>
  <c r="AH304" i="18"/>
  <c r="AH300" i="18"/>
  <c r="AH296" i="18"/>
  <c r="AH292" i="18"/>
  <c r="AH319" i="18"/>
  <c r="AH302" i="18"/>
  <c r="AH294" i="18"/>
  <c r="AH291" i="18"/>
  <c r="AH290" i="18"/>
  <c r="AH289" i="18"/>
  <c r="AH285" i="18"/>
  <c r="AH281" i="18"/>
  <c r="AH277" i="18"/>
  <c r="AH273" i="18"/>
  <c r="AH269" i="18"/>
  <c r="AH265" i="18"/>
  <c r="AH261" i="18"/>
  <c r="AH257" i="18"/>
  <c r="AH253" i="18"/>
  <c r="AH320" i="18"/>
  <c r="AH301" i="18"/>
  <c r="AH293" i="18"/>
  <c r="AH286" i="18"/>
  <c r="AH282" i="18"/>
  <c r="AH278" i="18"/>
  <c r="AH274" i="18"/>
  <c r="AH270" i="18"/>
  <c r="AH266" i="18"/>
  <c r="AH262" i="18"/>
  <c r="AH258" i="18"/>
  <c r="AH254" i="18"/>
  <c r="AH297" i="18"/>
  <c r="AH288" i="18"/>
  <c r="AH280" i="18"/>
  <c r="AH272" i="18"/>
  <c r="AH264" i="18"/>
  <c r="AH256" i="18"/>
  <c r="AH248" i="18"/>
  <c r="AH244" i="18"/>
  <c r="AH240" i="18"/>
  <c r="AH236" i="18"/>
  <c r="AH232" i="18"/>
  <c r="AH228" i="18"/>
  <c r="AH224" i="18"/>
  <c r="AH298" i="18"/>
  <c r="AH287" i="18"/>
  <c r="AH279" i="18"/>
  <c r="AH271" i="18"/>
  <c r="AH263" i="18"/>
  <c r="AH255" i="18"/>
  <c r="AH249" i="18"/>
  <c r="AH245" i="18"/>
  <c r="AH241" i="18"/>
  <c r="AH237" i="18"/>
  <c r="AH233" i="18"/>
  <c r="AH229" i="18"/>
  <c r="AH225" i="18"/>
  <c r="AH311" i="18"/>
  <c r="AH283" i="18"/>
  <c r="AH267" i="18"/>
  <c r="AH247" i="18"/>
  <c r="AH312" i="18"/>
  <c r="AH276" i="18"/>
  <c r="AH260" i="18"/>
  <c r="AH275" i="18"/>
  <c r="AH238" i="18"/>
  <c r="AH230" i="18"/>
  <c r="AH223" i="18"/>
  <c r="AH220" i="18"/>
  <c r="AH284" i="18"/>
  <c r="AH239" i="18"/>
  <c r="AH231" i="18"/>
  <c r="AH219" i="18"/>
  <c r="AH252" i="18"/>
  <c r="AH250" i="18"/>
  <c r="AH246" i="18"/>
  <c r="AH234" i="18"/>
  <c r="AH222" i="18"/>
  <c r="AH213" i="18"/>
  <c r="AH209" i="18"/>
  <c r="AH205" i="18"/>
  <c r="AH201" i="18"/>
  <c r="AH197" i="18"/>
  <c r="AH193" i="18"/>
  <c r="AH189" i="18"/>
  <c r="AH185" i="18"/>
  <c r="AH181" i="18"/>
  <c r="AH177" i="18"/>
  <c r="AH305" i="18"/>
  <c r="AH268" i="18"/>
  <c r="AH251" i="18"/>
  <c r="AH243" i="18"/>
  <c r="AH227" i="18"/>
  <c r="AH217" i="18"/>
  <c r="AH212" i="18"/>
  <c r="AH208" i="18"/>
  <c r="AH204" i="18"/>
  <c r="AH200" i="18"/>
  <c r="AH196" i="18"/>
  <c r="AH192" i="18"/>
  <c r="AH188" i="18"/>
  <c r="AH184" i="18"/>
  <c r="AH180" i="18"/>
  <c r="AH176" i="18"/>
  <c r="AH226" i="18"/>
  <c r="AH211" i="18"/>
  <c r="AH203" i="18"/>
  <c r="AH195" i="18"/>
  <c r="AH187" i="18"/>
  <c r="AH179" i="18"/>
  <c r="AH174" i="18"/>
  <c r="AH170" i="18"/>
  <c r="AH166" i="18"/>
  <c r="AH162" i="18"/>
  <c r="AH158" i="18"/>
  <c r="AH154" i="18"/>
  <c r="AH150" i="18"/>
  <c r="AH146" i="18"/>
  <c r="AH142" i="18"/>
  <c r="AH138" i="18"/>
  <c r="AH134" i="18"/>
  <c r="AH130" i="18"/>
  <c r="AH126" i="18"/>
  <c r="AH122" i="18"/>
  <c r="AH118" i="18"/>
  <c r="AH114" i="18"/>
  <c r="AH110" i="18"/>
  <c r="AH106" i="18"/>
  <c r="AH102" i="18"/>
  <c r="AH98" i="18"/>
  <c r="AH94" i="18"/>
  <c r="AH235" i="18"/>
  <c r="AH214" i="18"/>
  <c r="AH206" i="18"/>
  <c r="AH198" i="18"/>
  <c r="AH190" i="18"/>
  <c r="AH182" i="18"/>
  <c r="AH173" i="18"/>
  <c r="AH169" i="18"/>
  <c r="AH165" i="18"/>
  <c r="AH161" i="18"/>
  <c r="AH157" i="18"/>
  <c r="AH153" i="18"/>
  <c r="AH149" i="18"/>
  <c r="AH145" i="18"/>
  <c r="AH141" i="18"/>
  <c r="AH137" i="18"/>
  <c r="AH133" i="18"/>
  <c r="AH129" i="18"/>
  <c r="AH125" i="18"/>
  <c r="AH121" i="18"/>
  <c r="AH117" i="18"/>
  <c r="AH113" i="18"/>
  <c r="AH109" i="18"/>
  <c r="AH105" i="18"/>
  <c r="AH101" i="18"/>
  <c r="AH97" i="18"/>
  <c r="BI61" i="18"/>
  <c r="BI71" i="18"/>
  <c r="U5" i="18"/>
  <c r="AQ7" i="18"/>
  <c r="P8" i="18"/>
  <c r="AP8" i="18"/>
  <c r="O9" i="18"/>
  <c r="AO9" i="18"/>
  <c r="N10" i="18"/>
  <c r="P12" i="18"/>
  <c r="O13" i="18"/>
  <c r="N14" i="18"/>
  <c r="P16" i="18"/>
  <c r="O17" i="18"/>
  <c r="N18" i="18"/>
  <c r="P20" i="18"/>
  <c r="O21" i="18"/>
  <c r="N22" i="18"/>
  <c r="P24" i="18"/>
  <c r="O25" i="18"/>
  <c r="N26" i="18"/>
  <c r="P28" i="18"/>
  <c r="O29" i="18"/>
  <c r="N30" i="18"/>
  <c r="P32" i="18"/>
  <c r="O33" i="18"/>
  <c r="N34" i="18"/>
  <c r="P36" i="18"/>
  <c r="O37" i="18"/>
  <c r="N38" i="18"/>
  <c r="P40" i="18"/>
  <c r="O41" i="18"/>
  <c r="N42" i="18"/>
  <c r="P44" i="18"/>
  <c r="O45" i="18"/>
  <c r="N46" i="18"/>
  <c r="P48" i="18"/>
  <c r="O49" i="18"/>
  <c r="N50" i="18"/>
  <c r="P52" i="18"/>
  <c r="O53" i="18"/>
  <c r="N54" i="18"/>
  <c r="AF54" i="18"/>
  <c r="X55" i="18"/>
  <c r="AH56" i="18"/>
  <c r="AH58" i="18"/>
  <c r="AH60" i="18"/>
  <c r="BK62" i="18"/>
  <c r="AH65" i="18"/>
  <c r="AH69" i="18"/>
  <c r="BE72" i="18"/>
  <c r="AH73" i="18"/>
  <c r="AH77" i="18"/>
  <c r="AH81" i="18"/>
  <c r="AH85" i="18"/>
  <c r="AH89" i="18"/>
  <c r="AH93" i="18"/>
  <c r="AH95" i="18"/>
  <c r="AH103" i="18"/>
  <c r="AH111" i="18"/>
  <c r="AH119" i="18"/>
  <c r="AH127" i="18"/>
  <c r="AH135" i="18"/>
  <c r="AH143" i="18"/>
  <c r="AH151" i="18"/>
  <c r="AH159" i="18"/>
  <c r="AH167" i="18"/>
  <c r="AH186" i="18"/>
  <c r="AH202" i="18"/>
  <c r="P7" i="18"/>
  <c r="O8" i="18"/>
  <c r="N9" i="18"/>
  <c r="P11" i="18"/>
  <c r="O12" i="18"/>
  <c r="N13" i="18"/>
  <c r="P15" i="18"/>
  <c r="O16" i="18"/>
  <c r="N17" i="18"/>
  <c r="P19" i="18"/>
  <c r="O20" i="18"/>
  <c r="N21" i="18"/>
  <c r="P23" i="18"/>
  <c r="O24" i="18"/>
  <c r="N25" i="18"/>
  <c r="P27" i="18"/>
  <c r="O28" i="18"/>
  <c r="N29" i="18"/>
  <c r="P31" i="18"/>
  <c r="O32" i="18"/>
  <c r="N33" i="18"/>
  <c r="P35" i="18"/>
  <c r="O36" i="18"/>
  <c r="N37" i="18"/>
  <c r="P39" i="18"/>
  <c r="O40" i="18"/>
  <c r="N41" i="18"/>
  <c r="P43" i="18"/>
  <c r="O44" i="18"/>
  <c r="N45" i="18"/>
  <c r="P47" i="18"/>
  <c r="O48" i="18"/>
  <c r="N49" i="18"/>
  <c r="P51" i="18"/>
  <c r="O52" i="18"/>
  <c r="N53" i="18"/>
  <c r="AH62" i="18"/>
  <c r="AH66" i="18"/>
  <c r="AH70" i="18"/>
  <c r="AH74" i="18"/>
  <c r="AH78" i="18"/>
  <c r="AH82" i="18"/>
  <c r="AH86" i="18"/>
  <c r="AH90" i="18"/>
  <c r="AH100" i="18"/>
  <c r="AH108" i="18"/>
  <c r="AH116" i="18"/>
  <c r="AH124" i="18"/>
  <c r="AH132" i="18"/>
  <c r="AH140" i="18"/>
  <c r="AH148" i="18"/>
  <c r="AH156" i="18"/>
  <c r="AH164" i="18"/>
  <c r="AH172" i="18"/>
  <c r="AH183" i="18"/>
  <c r="AH199" i="18"/>
  <c r="AH215" i="18"/>
  <c r="AH259" i="18"/>
  <c r="AO8" i="17"/>
  <c r="AL9" i="17"/>
  <c r="BE64" i="17"/>
  <c r="BI63" i="17"/>
  <c r="AF345" i="17"/>
  <c r="AF341" i="17"/>
  <c r="AF337" i="17"/>
  <c r="AF333" i="17"/>
  <c r="AF340" i="17"/>
  <c r="AF339" i="17"/>
  <c r="AF338" i="17"/>
  <c r="AF329" i="17"/>
  <c r="AF325" i="17"/>
  <c r="AF321" i="17"/>
  <c r="AF317" i="17"/>
  <c r="AF336" i="17"/>
  <c r="AF334" i="17"/>
  <c r="AF324" i="17"/>
  <c r="AF323" i="17"/>
  <c r="AF322" i="17"/>
  <c r="AF313" i="17"/>
  <c r="AF309" i="17"/>
  <c r="AF305" i="17"/>
  <c r="AF301" i="17"/>
  <c r="AF297" i="17"/>
  <c r="AF293" i="17"/>
  <c r="AF289" i="17"/>
  <c r="AF285" i="17"/>
  <c r="AF332" i="17"/>
  <c r="AF330" i="17"/>
  <c r="AF319" i="17"/>
  <c r="AF346" i="17"/>
  <c r="AF344" i="17"/>
  <c r="AF335" i="17"/>
  <c r="AF327" i="17"/>
  <c r="AF316" i="17"/>
  <c r="AF308" i="17"/>
  <c r="AF307" i="17"/>
  <c r="AF306" i="17"/>
  <c r="AF312" i="17"/>
  <c r="AF310" i="17"/>
  <c r="AF328" i="17"/>
  <c r="AF318" i="17"/>
  <c r="AF315" i="17"/>
  <c r="AF314" i="17"/>
  <c r="AF304" i="17"/>
  <c r="AF302" i="17"/>
  <c r="AF292" i="17"/>
  <c r="AF291" i="17"/>
  <c r="AF290" i="17"/>
  <c r="AF281" i="17"/>
  <c r="AF343" i="17"/>
  <c r="AF342" i="17"/>
  <c r="AF331" i="17"/>
  <c r="AF320" i="17"/>
  <c r="AF300" i="17"/>
  <c r="AF298" i="17"/>
  <c r="AF288" i="17"/>
  <c r="AF287" i="17"/>
  <c r="AF286" i="17"/>
  <c r="AF311" i="17"/>
  <c r="AF280" i="17"/>
  <c r="AF279" i="17"/>
  <c r="AF278" i="17"/>
  <c r="AF277" i="17"/>
  <c r="AF273" i="17"/>
  <c r="AF269" i="17"/>
  <c r="AF303" i="17"/>
  <c r="AF274" i="17"/>
  <c r="AF270" i="17"/>
  <c r="AF266" i="17"/>
  <c r="AF284" i="17"/>
  <c r="AF282" i="17"/>
  <c r="AF272" i="17"/>
  <c r="AF262" i="17"/>
  <c r="AF258" i="17"/>
  <c r="AF254" i="17"/>
  <c r="AF250" i="17"/>
  <c r="AF246" i="17"/>
  <c r="AF242" i="17"/>
  <c r="AF238" i="17"/>
  <c r="AF234" i="17"/>
  <c r="AF230" i="17"/>
  <c r="AF226" i="17"/>
  <c r="AF295" i="17"/>
  <c r="AF271" i="17"/>
  <c r="AF263" i="17"/>
  <c r="AF259" i="17"/>
  <c r="AF255" i="17"/>
  <c r="AF251" i="17"/>
  <c r="AF247" i="17"/>
  <c r="AF243" i="17"/>
  <c r="AF239" i="17"/>
  <c r="AF235" i="17"/>
  <c r="AF231" i="17"/>
  <c r="AF227" i="17"/>
  <c r="AF296" i="17"/>
  <c r="AF267" i="17"/>
  <c r="AF257" i="17"/>
  <c r="AF249" i="17"/>
  <c r="AF241" i="17"/>
  <c r="AF233" i="17"/>
  <c r="AF225" i="17"/>
  <c r="AF222" i="17"/>
  <c r="AF218" i="17"/>
  <c r="AF214" i="17"/>
  <c r="AF210" i="17"/>
  <c r="AF206" i="17"/>
  <c r="AF202" i="17"/>
  <c r="AF198" i="17"/>
  <c r="AF194" i="17"/>
  <c r="AF190" i="17"/>
  <c r="AF186" i="17"/>
  <c r="AF182" i="17"/>
  <c r="AF178" i="17"/>
  <c r="AF174" i="17"/>
  <c r="AF170" i="17"/>
  <c r="AF166" i="17"/>
  <c r="AF162" i="17"/>
  <c r="AF158" i="17"/>
  <c r="AF154" i="17"/>
  <c r="AF150" i="17"/>
  <c r="AF146" i="17"/>
  <c r="AF142" i="17"/>
  <c r="AF326" i="17"/>
  <c r="AF283" i="17"/>
  <c r="AF276" i="17"/>
  <c r="AF265" i="17"/>
  <c r="AF260" i="17"/>
  <c r="AF252" i="17"/>
  <c r="AF244" i="17"/>
  <c r="AF236" i="17"/>
  <c r="AF228" i="17"/>
  <c r="AF221" i="17"/>
  <c r="AF217" i="17"/>
  <c r="AF213" i="17"/>
  <c r="AF209" i="17"/>
  <c r="AF205" i="17"/>
  <c r="AF201" i="17"/>
  <c r="AF197" i="17"/>
  <c r="AF193" i="17"/>
  <c r="AF189" i="17"/>
  <c r="AF185" i="17"/>
  <c r="AF181" i="17"/>
  <c r="AF177" i="17"/>
  <c r="AF173" i="17"/>
  <c r="AF169" i="17"/>
  <c r="AF165" i="17"/>
  <c r="AF161" i="17"/>
  <c r="AF157" i="17"/>
  <c r="AF153" i="17"/>
  <c r="AF149" i="17"/>
  <c r="AF145" i="17"/>
  <c r="AF275" i="17"/>
  <c r="AF253" i="17"/>
  <c r="AF237" i="17"/>
  <c r="AF220" i="17"/>
  <c r="AF212" i="17"/>
  <c r="AF204" i="17"/>
  <c r="AF196" i="17"/>
  <c r="AF188" i="17"/>
  <c r="AF180" i="17"/>
  <c r="AF172" i="17"/>
  <c r="AF164" i="17"/>
  <c r="AF156" i="17"/>
  <c r="AF148" i="17"/>
  <c r="AF140" i="17"/>
  <c r="AF136" i="17"/>
  <c r="AF132" i="17"/>
  <c r="AF128" i="17"/>
  <c r="AF124" i="17"/>
  <c r="AF120" i="17"/>
  <c r="AF116" i="17"/>
  <c r="AF112" i="17"/>
  <c r="AF108" i="17"/>
  <c r="AF104" i="17"/>
  <c r="AF100" i="17"/>
  <c r="AF96" i="17"/>
  <c r="AF92" i="17"/>
  <c r="AF88" i="17"/>
  <c r="AF268" i="17"/>
  <c r="AF264" i="17"/>
  <c r="AF248" i="17"/>
  <c r="AF232" i="17"/>
  <c r="AF219" i="17"/>
  <c r="AF211" i="17"/>
  <c r="AF203" i="17"/>
  <c r="AF195" i="17"/>
  <c r="AF187" i="17"/>
  <c r="AF179" i="17"/>
  <c r="AF171" i="17"/>
  <c r="AF163" i="17"/>
  <c r="AF155" i="17"/>
  <c r="AF147" i="17"/>
  <c r="AF141" i="17"/>
  <c r="AF137" i="17"/>
  <c r="AF133" i="17"/>
  <c r="AF129" i="17"/>
  <c r="AF125" i="17"/>
  <c r="AF121" i="17"/>
  <c r="AF117" i="17"/>
  <c r="AF113" i="17"/>
  <c r="AF109" i="17"/>
  <c r="AF105" i="17"/>
  <c r="AF101" i="17"/>
  <c r="AF97" i="17"/>
  <c r="AF93" i="17"/>
  <c r="AF89" i="17"/>
  <c r="AF256" i="17"/>
  <c r="AF224" i="17"/>
  <c r="AF215" i="17"/>
  <c r="AF199" i="17"/>
  <c r="AF183" i="17"/>
  <c r="AF167" i="17"/>
  <c r="AF151" i="17"/>
  <c r="AF135" i="17"/>
  <c r="AF127" i="17"/>
  <c r="AF119" i="17"/>
  <c r="AF111" i="17"/>
  <c r="AF103" i="17"/>
  <c r="AF95" i="17"/>
  <c r="AF84" i="17"/>
  <c r="AF80" i="17"/>
  <c r="AF76" i="17"/>
  <c r="AF72" i="17"/>
  <c r="AF68" i="17"/>
  <c r="AF64" i="17"/>
  <c r="AF245" i="17"/>
  <c r="AF208" i="17"/>
  <c r="AF192" i="17"/>
  <c r="AF176" i="17"/>
  <c r="AF160" i="17"/>
  <c r="AF144" i="17"/>
  <c r="AF138" i="17"/>
  <c r="AF130" i="17"/>
  <c r="AF122" i="17"/>
  <c r="AF114" i="17"/>
  <c r="AF106" i="17"/>
  <c r="AF98" i="17"/>
  <c r="AF90" i="17"/>
  <c r="AF87" i="17"/>
  <c r="AF83" i="17"/>
  <c r="AF79" i="17"/>
  <c r="AF75" i="17"/>
  <c r="AF71" i="17"/>
  <c r="AF67" i="17"/>
  <c r="AF63" i="17"/>
  <c r="AF61" i="17"/>
  <c r="AF59" i="17"/>
  <c r="AF57" i="17"/>
  <c r="AF55" i="17"/>
  <c r="AC55" i="17" s="1"/>
  <c r="P36" i="17"/>
  <c r="O37" i="17"/>
  <c r="O45" i="17"/>
  <c r="P24" i="17"/>
  <c r="N38" i="17"/>
  <c r="N54" i="17"/>
  <c r="X55" i="17"/>
  <c r="C57" i="17"/>
  <c r="F58" i="17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F227" i="17" s="1"/>
  <c r="F228" i="17" s="1"/>
  <c r="F229" i="17" s="1"/>
  <c r="F230" i="17" s="1"/>
  <c r="F231" i="17" s="1"/>
  <c r="F232" i="17" s="1"/>
  <c r="F233" i="17" s="1"/>
  <c r="F234" i="17" s="1"/>
  <c r="F235" i="17" s="1"/>
  <c r="F236" i="17" s="1"/>
  <c r="F237" i="17" s="1"/>
  <c r="F238" i="17" s="1"/>
  <c r="F239" i="17" s="1"/>
  <c r="F240" i="17" s="1"/>
  <c r="F241" i="17" s="1"/>
  <c r="F242" i="17" s="1"/>
  <c r="F243" i="17" s="1"/>
  <c r="F244" i="17" s="1"/>
  <c r="F245" i="17" s="1"/>
  <c r="F246" i="17" s="1"/>
  <c r="F247" i="17" s="1"/>
  <c r="F248" i="17" s="1"/>
  <c r="F249" i="17" s="1"/>
  <c r="F250" i="17" s="1"/>
  <c r="F251" i="17" s="1"/>
  <c r="F252" i="17" s="1"/>
  <c r="F253" i="17" s="1"/>
  <c r="F254" i="17" s="1"/>
  <c r="F255" i="17" s="1"/>
  <c r="F256" i="17" s="1"/>
  <c r="F257" i="17" s="1"/>
  <c r="F258" i="17" s="1"/>
  <c r="F259" i="17" s="1"/>
  <c r="F260" i="17" s="1"/>
  <c r="F261" i="17" s="1"/>
  <c r="F262" i="17" s="1"/>
  <c r="F263" i="17" s="1"/>
  <c r="F264" i="17" s="1"/>
  <c r="F265" i="17" s="1"/>
  <c r="F266" i="17" s="1"/>
  <c r="F267" i="17" s="1"/>
  <c r="F268" i="17" s="1"/>
  <c r="F269" i="17" s="1"/>
  <c r="F270" i="17" s="1"/>
  <c r="F271" i="17" s="1"/>
  <c r="F272" i="17" s="1"/>
  <c r="F273" i="17" s="1"/>
  <c r="F274" i="17" s="1"/>
  <c r="F275" i="17" s="1"/>
  <c r="F276" i="17" s="1"/>
  <c r="F277" i="17" s="1"/>
  <c r="F278" i="17" s="1"/>
  <c r="F279" i="17" s="1"/>
  <c r="F280" i="17" s="1"/>
  <c r="F281" i="17" s="1"/>
  <c r="F282" i="17" s="1"/>
  <c r="F283" i="17" s="1"/>
  <c r="F284" i="17" s="1"/>
  <c r="F285" i="17" s="1"/>
  <c r="F286" i="17" s="1"/>
  <c r="F287" i="17" s="1"/>
  <c r="F288" i="17" s="1"/>
  <c r="F289" i="17" s="1"/>
  <c r="F290" i="17" s="1"/>
  <c r="F291" i="17" s="1"/>
  <c r="F292" i="17" s="1"/>
  <c r="F293" i="17" s="1"/>
  <c r="F294" i="17" s="1"/>
  <c r="F295" i="17" s="1"/>
  <c r="F296" i="17" s="1"/>
  <c r="F297" i="17" s="1"/>
  <c r="F298" i="17" s="1"/>
  <c r="F299" i="17" s="1"/>
  <c r="F300" i="17" s="1"/>
  <c r="F301" i="17" s="1"/>
  <c r="F302" i="17" s="1"/>
  <c r="F303" i="17" s="1"/>
  <c r="F304" i="17" s="1"/>
  <c r="F305" i="17" s="1"/>
  <c r="F306" i="17" s="1"/>
  <c r="F307" i="17" s="1"/>
  <c r="F308" i="17" s="1"/>
  <c r="F309" i="17" s="1"/>
  <c r="F310" i="17" s="1"/>
  <c r="F311" i="17" s="1"/>
  <c r="F312" i="17" s="1"/>
  <c r="F313" i="17" s="1"/>
  <c r="F314" i="17" s="1"/>
  <c r="F315" i="17" s="1"/>
  <c r="F316" i="17" s="1"/>
  <c r="F317" i="17" s="1"/>
  <c r="F318" i="17" s="1"/>
  <c r="F319" i="17" s="1"/>
  <c r="F320" i="17" s="1"/>
  <c r="F321" i="17" s="1"/>
  <c r="F322" i="17" s="1"/>
  <c r="F323" i="17" s="1"/>
  <c r="F324" i="17" s="1"/>
  <c r="F325" i="17" s="1"/>
  <c r="F326" i="17" s="1"/>
  <c r="F327" i="17" s="1"/>
  <c r="F328" i="17" s="1"/>
  <c r="F329" i="17" s="1"/>
  <c r="F330" i="17" s="1"/>
  <c r="F331" i="17" s="1"/>
  <c r="F332" i="17" s="1"/>
  <c r="F333" i="17" s="1"/>
  <c r="F334" i="17" s="1"/>
  <c r="F335" i="17" s="1"/>
  <c r="F336" i="17" s="1"/>
  <c r="F337" i="17" s="1"/>
  <c r="F338" i="17" s="1"/>
  <c r="F339" i="17" s="1"/>
  <c r="F340" i="17" s="1"/>
  <c r="F341" i="17" s="1"/>
  <c r="F342" i="17" s="1"/>
  <c r="F343" i="17" s="1"/>
  <c r="F344" i="17" s="1"/>
  <c r="F345" i="17" s="1"/>
  <c r="F346" i="17" s="1"/>
  <c r="BF62" i="17"/>
  <c r="W344" i="17"/>
  <c r="W340" i="17"/>
  <c r="W336" i="17"/>
  <c r="W335" i="17"/>
  <c r="W334" i="17"/>
  <c r="W332" i="17"/>
  <c r="W328" i="17"/>
  <c r="W324" i="17"/>
  <c r="W320" i="17"/>
  <c r="W316" i="17"/>
  <c r="W342" i="17"/>
  <c r="W333" i="17"/>
  <c r="W319" i="17"/>
  <c r="W318" i="17"/>
  <c r="W317" i="17"/>
  <c r="W312" i="17"/>
  <c r="W308" i="17"/>
  <c r="W304" i="17"/>
  <c r="W300" i="17"/>
  <c r="W296" i="17"/>
  <c r="W292" i="17"/>
  <c r="W288" i="17"/>
  <c r="W284" i="17"/>
  <c r="W338" i="17"/>
  <c r="W337" i="17"/>
  <c r="W327" i="17"/>
  <c r="W325" i="17"/>
  <c r="W346" i="17"/>
  <c r="W331" i="17"/>
  <c r="W329" i="17"/>
  <c r="W322" i="17"/>
  <c r="W303" i="17"/>
  <c r="W302" i="17"/>
  <c r="W301" i="17"/>
  <c r="W345" i="17"/>
  <c r="W343" i="17"/>
  <c r="W314" i="17"/>
  <c r="W307" i="17"/>
  <c r="W305" i="17"/>
  <c r="W330" i="17"/>
  <c r="W323" i="17"/>
  <c r="W310" i="17"/>
  <c r="W321" i="17"/>
  <c r="W309" i="17"/>
  <c r="W299" i="17"/>
  <c r="W287" i="17"/>
  <c r="W286" i="17"/>
  <c r="W285" i="17"/>
  <c r="W280" i="17"/>
  <c r="W315" i="17"/>
  <c r="W306" i="17"/>
  <c r="W297" i="17"/>
  <c r="W283" i="17"/>
  <c r="W282" i="17"/>
  <c r="W281" i="17"/>
  <c r="W326" i="17"/>
  <c r="W313" i="17"/>
  <c r="W276" i="17"/>
  <c r="W272" i="17"/>
  <c r="W268" i="17"/>
  <c r="W311" i="17"/>
  <c r="W298" i="17"/>
  <c r="W295" i="17"/>
  <c r="W294" i="17"/>
  <c r="W293" i="17"/>
  <c r="W277" i="17"/>
  <c r="W273" i="17"/>
  <c r="W269" i="17"/>
  <c r="W265" i="17"/>
  <c r="W341" i="17"/>
  <c r="W339" i="17"/>
  <c r="W279" i="17"/>
  <c r="W278" i="17"/>
  <c r="W275" i="17"/>
  <c r="W267" i="17"/>
  <c r="W261" i="17"/>
  <c r="W257" i="17"/>
  <c r="W253" i="17"/>
  <c r="W249" i="17"/>
  <c r="W245" i="17"/>
  <c r="W241" i="17"/>
  <c r="W237" i="17"/>
  <c r="W233" i="17"/>
  <c r="W229" i="17"/>
  <c r="W225" i="17"/>
  <c r="W290" i="17"/>
  <c r="W274" i="17"/>
  <c r="W266" i="17"/>
  <c r="W262" i="17"/>
  <c r="W258" i="17"/>
  <c r="W254" i="17"/>
  <c r="W250" i="17"/>
  <c r="W246" i="17"/>
  <c r="W242" i="17"/>
  <c r="W238" i="17"/>
  <c r="W234" i="17"/>
  <c r="W230" i="17"/>
  <c r="W226" i="17"/>
  <c r="W291" i="17"/>
  <c r="W260" i="17"/>
  <c r="W252" i="17"/>
  <c r="W244" i="17"/>
  <c r="W236" i="17"/>
  <c r="W228" i="17"/>
  <c r="W221" i="17"/>
  <c r="W217" i="17"/>
  <c r="W213" i="17"/>
  <c r="W209" i="17"/>
  <c r="W205" i="17"/>
  <c r="W201" i="17"/>
  <c r="W197" i="17"/>
  <c r="W193" i="17"/>
  <c r="W189" i="17"/>
  <c r="W185" i="17"/>
  <c r="W181" i="17"/>
  <c r="W177" i="17"/>
  <c r="W173" i="17"/>
  <c r="W169" i="17"/>
  <c r="W165" i="17"/>
  <c r="W161" i="17"/>
  <c r="W157" i="17"/>
  <c r="W153" i="17"/>
  <c r="W149" i="17"/>
  <c r="W145" i="17"/>
  <c r="W271" i="17"/>
  <c r="W263" i="17"/>
  <c r="W255" i="17"/>
  <c r="W247" i="17"/>
  <c r="W239" i="17"/>
  <c r="W231" i="17"/>
  <c r="W224" i="17"/>
  <c r="W220" i="17"/>
  <c r="W216" i="17"/>
  <c r="W212" i="17"/>
  <c r="W208" i="17"/>
  <c r="W204" i="17"/>
  <c r="W200" i="17"/>
  <c r="W196" i="17"/>
  <c r="W192" i="17"/>
  <c r="W188" i="17"/>
  <c r="W184" i="17"/>
  <c r="W180" i="17"/>
  <c r="W176" i="17"/>
  <c r="W172" i="17"/>
  <c r="W168" i="17"/>
  <c r="W164" i="17"/>
  <c r="W160" i="17"/>
  <c r="W156" i="17"/>
  <c r="W152" i="17"/>
  <c r="W148" i="17"/>
  <c r="W144" i="17"/>
  <c r="W289" i="17"/>
  <c r="W270" i="17"/>
  <c r="W264" i="17"/>
  <c r="W248" i="17"/>
  <c r="W232" i="17"/>
  <c r="W223" i="17"/>
  <c r="W215" i="17"/>
  <c r="W207" i="17"/>
  <c r="W199" i="17"/>
  <c r="W191" i="17"/>
  <c r="W183" i="17"/>
  <c r="W175" i="17"/>
  <c r="W167" i="17"/>
  <c r="W159" i="17"/>
  <c r="W151" i="17"/>
  <c r="W143" i="17"/>
  <c r="W139" i="17"/>
  <c r="W135" i="17"/>
  <c r="W131" i="17"/>
  <c r="W127" i="17"/>
  <c r="W123" i="17"/>
  <c r="W119" i="17"/>
  <c r="W115" i="17"/>
  <c r="W111" i="17"/>
  <c r="W107" i="17"/>
  <c r="W103" i="17"/>
  <c r="W99" i="17"/>
  <c r="W95" i="17"/>
  <c r="W91" i="17"/>
  <c r="W259" i="17"/>
  <c r="W243" i="17"/>
  <c r="W227" i="17"/>
  <c r="W222" i="17"/>
  <c r="W214" i="17"/>
  <c r="W206" i="17"/>
  <c r="W198" i="17"/>
  <c r="W190" i="17"/>
  <c r="W182" i="17"/>
  <c r="W174" i="17"/>
  <c r="W166" i="17"/>
  <c r="W158" i="17"/>
  <c r="W150" i="17"/>
  <c r="W140" i="17"/>
  <c r="W136" i="17"/>
  <c r="W132" i="17"/>
  <c r="W128" i="17"/>
  <c r="W124" i="17"/>
  <c r="W120" i="17"/>
  <c r="W116" i="17"/>
  <c r="W112" i="17"/>
  <c r="W108" i="17"/>
  <c r="W104" i="17"/>
  <c r="W100" i="17"/>
  <c r="W96" i="17"/>
  <c r="W92" i="17"/>
  <c r="W88" i="17"/>
  <c r="W251" i="17"/>
  <c r="W210" i="17"/>
  <c r="W194" i="17"/>
  <c r="W178" i="17"/>
  <c r="W162" i="17"/>
  <c r="W146" i="17"/>
  <c r="W138" i="17"/>
  <c r="W130" i="17"/>
  <c r="W122" i="17"/>
  <c r="W114" i="17"/>
  <c r="W106" i="17"/>
  <c r="W98" i="17"/>
  <c r="W90" i="17"/>
  <c r="W87" i="17"/>
  <c r="W83" i="17"/>
  <c r="W79" i="17"/>
  <c r="W75" i="17"/>
  <c r="W71" i="17"/>
  <c r="W67" i="17"/>
  <c r="W63" i="17"/>
  <c r="W61" i="17"/>
  <c r="W59" i="17"/>
  <c r="W57" i="17"/>
  <c r="W240" i="17"/>
  <c r="W219" i="17"/>
  <c r="W203" i="17"/>
  <c r="W187" i="17"/>
  <c r="W171" i="17"/>
  <c r="W155" i="17"/>
  <c r="W141" i="17"/>
  <c r="W133" i="17"/>
  <c r="W125" i="17"/>
  <c r="W117" i="17"/>
  <c r="W109" i="17"/>
  <c r="W101" i="17"/>
  <c r="W93" i="17"/>
  <c r="W86" i="17"/>
  <c r="W82" i="17"/>
  <c r="W78" i="17"/>
  <c r="W74" i="17"/>
  <c r="W70" i="17"/>
  <c r="W66" i="17"/>
  <c r="W62" i="17"/>
  <c r="AG346" i="17"/>
  <c r="AG342" i="17"/>
  <c r="AG338" i="17"/>
  <c r="AG334" i="17"/>
  <c r="AG337" i="17"/>
  <c r="AG336" i="17"/>
  <c r="AG335" i="17"/>
  <c r="AG330" i="17"/>
  <c r="AG326" i="17"/>
  <c r="AG322" i="17"/>
  <c r="AG318" i="17"/>
  <c r="AG345" i="17"/>
  <c r="AG343" i="17"/>
  <c r="AG321" i="17"/>
  <c r="AG320" i="17"/>
  <c r="AG319" i="17"/>
  <c r="AG314" i="17"/>
  <c r="AG310" i="17"/>
  <c r="AG306" i="17"/>
  <c r="AG302" i="17"/>
  <c r="AG298" i="17"/>
  <c r="AG294" i="17"/>
  <c r="AG290" i="17"/>
  <c r="AG286" i="17"/>
  <c r="AG282" i="17"/>
  <c r="AG339" i="17"/>
  <c r="AG328" i="17"/>
  <c r="AG332" i="17"/>
  <c r="AG325" i="17"/>
  <c r="AG323" i="17"/>
  <c r="AG305" i="17"/>
  <c r="AG304" i="17"/>
  <c r="AG303" i="17"/>
  <c r="AG333" i="17"/>
  <c r="AG329" i="17"/>
  <c r="AG317" i="17"/>
  <c r="AG316" i="17"/>
  <c r="AG315" i="17"/>
  <c r="AG308" i="17"/>
  <c r="AG341" i="17"/>
  <c r="AG340" i="17"/>
  <c r="AG331" i="17"/>
  <c r="AG324" i="17"/>
  <c r="AG313" i="17"/>
  <c r="AG311" i="17"/>
  <c r="AG300" i="17"/>
  <c r="AG289" i="17"/>
  <c r="AG288" i="17"/>
  <c r="AG287" i="17"/>
  <c r="AG278" i="17"/>
  <c r="AG344" i="17"/>
  <c r="AG309" i="17"/>
  <c r="AG285" i="17"/>
  <c r="AG284" i="17"/>
  <c r="AG283" i="17"/>
  <c r="AG274" i="17"/>
  <c r="AG270" i="17"/>
  <c r="AG266" i="17"/>
  <c r="AG312" i="17"/>
  <c r="AG299" i="17"/>
  <c r="AG297" i="17"/>
  <c r="AG296" i="17"/>
  <c r="AG295" i="17"/>
  <c r="AG275" i="17"/>
  <c r="AG271" i="17"/>
  <c r="AG267" i="17"/>
  <c r="AG280" i="17"/>
  <c r="AG279" i="17"/>
  <c r="AG277" i="17"/>
  <c r="AG269" i="17"/>
  <c r="AG263" i="17"/>
  <c r="AG259" i="17"/>
  <c r="AG255" i="17"/>
  <c r="AG251" i="17"/>
  <c r="AG247" i="17"/>
  <c r="AG243" i="17"/>
  <c r="AG239" i="17"/>
  <c r="AG235" i="17"/>
  <c r="AG231" i="17"/>
  <c r="AG227" i="17"/>
  <c r="AG293" i="17"/>
  <c r="AG291" i="17"/>
  <c r="AG281" i="17"/>
  <c r="AG276" i="17"/>
  <c r="AG268" i="17"/>
  <c r="AG265" i="17"/>
  <c r="AG264" i="17"/>
  <c r="AG260" i="17"/>
  <c r="AG256" i="17"/>
  <c r="AG252" i="17"/>
  <c r="AG248" i="17"/>
  <c r="AG244" i="17"/>
  <c r="AG240" i="17"/>
  <c r="AG236" i="17"/>
  <c r="AG232" i="17"/>
  <c r="AG228" i="17"/>
  <c r="AG224" i="17"/>
  <c r="AG292" i="17"/>
  <c r="AG262" i="17"/>
  <c r="AG254" i="17"/>
  <c r="AG246" i="17"/>
  <c r="AG238" i="17"/>
  <c r="AG230" i="17"/>
  <c r="AG223" i="17"/>
  <c r="AG219" i="17"/>
  <c r="AG215" i="17"/>
  <c r="AG211" i="17"/>
  <c r="AG207" i="17"/>
  <c r="AG203" i="17"/>
  <c r="AG199" i="17"/>
  <c r="AG195" i="17"/>
  <c r="AG191" i="17"/>
  <c r="AG187" i="17"/>
  <c r="AG183" i="17"/>
  <c r="AG179" i="17"/>
  <c r="AG175" i="17"/>
  <c r="AG171" i="17"/>
  <c r="AG167" i="17"/>
  <c r="AG163" i="17"/>
  <c r="AG159" i="17"/>
  <c r="AG155" i="17"/>
  <c r="AG151" i="17"/>
  <c r="AG147" i="17"/>
  <c r="AG143" i="17"/>
  <c r="AG301" i="17"/>
  <c r="AG273" i="17"/>
  <c r="AG257" i="17"/>
  <c r="AG249" i="17"/>
  <c r="AG241" i="17"/>
  <c r="AG233" i="17"/>
  <c r="AG225" i="17"/>
  <c r="AG222" i="17"/>
  <c r="AG218" i="17"/>
  <c r="AG214" i="17"/>
  <c r="AG210" i="17"/>
  <c r="AG206" i="17"/>
  <c r="AG202" i="17"/>
  <c r="AG198" i="17"/>
  <c r="AG194" i="17"/>
  <c r="AG190" i="17"/>
  <c r="AG186" i="17"/>
  <c r="AG182" i="17"/>
  <c r="AG178" i="17"/>
  <c r="AG174" i="17"/>
  <c r="AG170" i="17"/>
  <c r="AG166" i="17"/>
  <c r="AG162" i="17"/>
  <c r="AG158" i="17"/>
  <c r="AG154" i="17"/>
  <c r="AG150" i="17"/>
  <c r="AG146" i="17"/>
  <c r="AG327" i="17"/>
  <c r="AG307" i="17"/>
  <c r="AG272" i="17"/>
  <c r="AG250" i="17"/>
  <c r="AG234" i="17"/>
  <c r="AG217" i="17"/>
  <c r="AG209" i="17"/>
  <c r="AG201" i="17"/>
  <c r="AG193" i="17"/>
  <c r="AG185" i="17"/>
  <c r="AG177" i="17"/>
  <c r="AG169" i="17"/>
  <c r="AG161" i="17"/>
  <c r="AG153" i="17"/>
  <c r="AG145" i="17"/>
  <c r="AG141" i="17"/>
  <c r="AG137" i="17"/>
  <c r="AG133" i="17"/>
  <c r="AG129" i="17"/>
  <c r="AG125" i="17"/>
  <c r="AG121" i="17"/>
  <c r="AG117" i="17"/>
  <c r="AG113" i="17"/>
  <c r="AG109" i="17"/>
  <c r="AG105" i="17"/>
  <c r="AG101" i="17"/>
  <c r="AG97" i="17"/>
  <c r="AG93" i="17"/>
  <c r="AG89" i="17"/>
  <c r="AG261" i="17"/>
  <c r="AG245" i="17"/>
  <c r="AG229" i="17"/>
  <c r="AG216" i="17"/>
  <c r="AG208" i="17"/>
  <c r="AG200" i="17"/>
  <c r="AG192" i="17"/>
  <c r="AG184" i="17"/>
  <c r="AG176" i="17"/>
  <c r="AG168" i="17"/>
  <c r="AG160" i="17"/>
  <c r="AG152" i="17"/>
  <c r="AG144" i="17"/>
  <c r="AG138" i="17"/>
  <c r="AG134" i="17"/>
  <c r="AG130" i="17"/>
  <c r="AG126" i="17"/>
  <c r="AG122" i="17"/>
  <c r="AG118" i="17"/>
  <c r="AG114" i="17"/>
  <c r="AG110" i="17"/>
  <c r="AG106" i="17"/>
  <c r="AG102" i="17"/>
  <c r="AG98" i="17"/>
  <c r="AG94" i="17"/>
  <c r="AG90" i="17"/>
  <c r="AG253" i="17"/>
  <c r="AG212" i="17"/>
  <c r="AG196" i="17"/>
  <c r="AG180" i="17"/>
  <c r="AG164" i="17"/>
  <c r="AG148" i="17"/>
  <c r="AG140" i="17"/>
  <c r="AG132" i="17"/>
  <c r="AG124" i="17"/>
  <c r="AG116" i="17"/>
  <c r="AG108" i="17"/>
  <c r="AG100" i="17"/>
  <c r="AG92" i="17"/>
  <c r="AG85" i="17"/>
  <c r="AG81" i="17"/>
  <c r="AG77" i="17"/>
  <c r="AG73" i="17"/>
  <c r="AG69" i="17"/>
  <c r="AG65" i="17"/>
  <c r="AG60" i="17"/>
  <c r="AG58" i="17"/>
  <c r="AG56" i="17"/>
  <c r="AG242" i="17"/>
  <c r="AG221" i="17"/>
  <c r="AG205" i="17"/>
  <c r="AG189" i="17"/>
  <c r="AG173" i="17"/>
  <c r="AG157" i="17"/>
  <c r="AG135" i="17"/>
  <c r="AG127" i="17"/>
  <c r="AG119" i="17"/>
  <c r="AG111" i="17"/>
  <c r="AG103" i="17"/>
  <c r="AG95" i="17"/>
  <c r="AG84" i="17"/>
  <c r="AG80" i="17"/>
  <c r="AG76" i="17"/>
  <c r="AG72" i="17"/>
  <c r="AG68" i="17"/>
  <c r="AG64" i="17"/>
  <c r="P12" i="17"/>
  <c r="P16" i="17"/>
  <c r="O21" i="17"/>
  <c r="N26" i="17"/>
  <c r="N34" i="17"/>
  <c r="N42" i="17"/>
  <c r="N50" i="17"/>
  <c r="BE72" i="17"/>
  <c r="O7" i="17"/>
  <c r="AK7" i="17"/>
  <c r="AT7" i="17" s="1"/>
  <c r="W22" i="17"/>
  <c r="X24" i="17"/>
  <c r="Y48" i="17"/>
  <c r="AF65" i="17"/>
  <c r="AF78" i="17"/>
  <c r="AF86" i="17"/>
  <c r="AF107" i="17"/>
  <c r="AF139" i="17"/>
  <c r="AF159" i="17"/>
  <c r="AF191" i="17"/>
  <c r="AF223" i="17"/>
  <c r="AF240" i="17"/>
  <c r="V5" i="17"/>
  <c r="AR6" i="17"/>
  <c r="N7" i="17"/>
  <c r="P9" i="17"/>
  <c r="O10" i="17"/>
  <c r="N11" i="17"/>
  <c r="O15" i="17"/>
  <c r="X20" i="17"/>
  <c r="Y27" i="17"/>
  <c r="X32" i="17"/>
  <c r="AF35" i="17"/>
  <c r="X40" i="17"/>
  <c r="Y43" i="17"/>
  <c r="X45" i="17"/>
  <c r="X48" i="17"/>
  <c r="Y51" i="17"/>
  <c r="W54" i="17"/>
  <c r="D58" i="17"/>
  <c r="D59" i="17" s="1"/>
  <c r="D60" i="17" s="1"/>
  <c r="D61" i="17" s="1"/>
  <c r="D62" i="17" s="1"/>
  <c r="D63" i="17" s="1"/>
  <c r="D64" i="17" s="1"/>
  <c r="D65" i="17" s="1"/>
  <c r="D66" i="17" s="1"/>
  <c r="D67" i="17" s="1"/>
  <c r="D68" i="17" s="1"/>
  <c r="D69" i="17" s="1"/>
  <c r="D70" i="17" s="1"/>
  <c r="D71" i="17" s="1"/>
  <c r="D72" i="17" s="1"/>
  <c r="D73" i="17" s="1"/>
  <c r="D74" i="17" s="1"/>
  <c r="D75" i="17" s="1"/>
  <c r="D76" i="17" s="1"/>
  <c r="D77" i="17" s="1"/>
  <c r="D78" i="17" s="1"/>
  <c r="D79" i="17" s="1"/>
  <c r="D80" i="17" s="1"/>
  <c r="D81" i="17" s="1"/>
  <c r="D82" i="17" s="1"/>
  <c r="D83" i="17" s="1"/>
  <c r="D84" i="17" s="1"/>
  <c r="D85" i="17" s="1"/>
  <c r="D86" i="17" s="1"/>
  <c r="D87" i="17" s="1"/>
  <c r="D88" i="17" s="1"/>
  <c r="D89" i="17" s="1"/>
  <c r="D90" i="17" s="1"/>
  <c r="D91" i="17" s="1"/>
  <c r="D92" i="17" s="1"/>
  <c r="D93" i="17" s="1"/>
  <c r="D94" i="17" s="1"/>
  <c r="D95" i="17" s="1"/>
  <c r="D96" i="17" s="1"/>
  <c r="D97" i="17" s="1"/>
  <c r="D98" i="17" s="1"/>
  <c r="D99" i="17" s="1"/>
  <c r="D100" i="17" s="1"/>
  <c r="D101" i="17" s="1"/>
  <c r="D102" i="17" s="1"/>
  <c r="D103" i="17" s="1"/>
  <c r="D104" i="17" s="1"/>
  <c r="D105" i="17" s="1"/>
  <c r="D106" i="17" s="1"/>
  <c r="D107" i="17" s="1"/>
  <c r="D108" i="17" s="1"/>
  <c r="D109" i="17" s="1"/>
  <c r="D110" i="17" s="1"/>
  <c r="D111" i="17" s="1"/>
  <c r="D112" i="17" s="1"/>
  <c r="D113" i="17" s="1"/>
  <c r="D114" i="17" s="1"/>
  <c r="D115" i="17" s="1"/>
  <c r="D116" i="17" s="1"/>
  <c r="D117" i="17" s="1"/>
  <c r="D118" i="17" s="1"/>
  <c r="D119" i="17" s="1"/>
  <c r="D120" i="17" s="1"/>
  <c r="D121" i="17" s="1"/>
  <c r="D122" i="17" s="1"/>
  <c r="D123" i="17" s="1"/>
  <c r="D124" i="17" s="1"/>
  <c r="D125" i="17" s="1"/>
  <c r="D126" i="17" s="1"/>
  <c r="D127" i="17" s="1"/>
  <c r="D128" i="17" s="1"/>
  <c r="D129" i="17" s="1"/>
  <c r="D130" i="17" s="1"/>
  <c r="D131" i="17" s="1"/>
  <c r="D132" i="17" s="1"/>
  <c r="D133" i="17" s="1"/>
  <c r="D134" i="17" s="1"/>
  <c r="D135" i="17" s="1"/>
  <c r="D136" i="17" s="1"/>
  <c r="D137" i="17" s="1"/>
  <c r="D138" i="17" s="1"/>
  <c r="D139" i="17" s="1"/>
  <c r="D140" i="17" s="1"/>
  <c r="D141" i="17" s="1"/>
  <c r="D142" i="17" s="1"/>
  <c r="D143" i="17" s="1"/>
  <c r="D144" i="17" s="1"/>
  <c r="D145" i="17" s="1"/>
  <c r="D146" i="17" s="1"/>
  <c r="D147" i="17" s="1"/>
  <c r="D148" i="17" s="1"/>
  <c r="D149" i="17" s="1"/>
  <c r="D150" i="17" s="1"/>
  <c r="D151" i="17" s="1"/>
  <c r="D152" i="17" s="1"/>
  <c r="D153" i="17" s="1"/>
  <c r="D154" i="17" s="1"/>
  <c r="D155" i="17" s="1"/>
  <c r="D156" i="17" s="1"/>
  <c r="D157" i="17" s="1"/>
  <c r="D158" i="17" s="1"/>
  <c r="D159" i="17" s="1"/>
  <c r="D160" i="17" s="1"/>
  <c r="D161" i="17" s="1"/>
  <c r="D162" i="17" s="1"/>
  <c r="D163" i="17" s="1"/>
  <c r="D164" i="17" s="1"/>
  <c r="D165" i="17" s="1"/>
  <c r="D166" i="17" s="1"/>
  <c r="D167" i="17" s="1"/>
  <c r="D168" i="17" s="1"/>
  <c r="D169" i="17" s="1"/>
  <c r="D170" i="17" s="1"/>
  <c r="D171" i="17" s="1"/>
  <c r="D172" i="17" s="1"/>
  <c r="D173" i="17" s="1"/>
  <c r="D174" i="17" s="1"/>
  <c r="D175" i="17" s="1"/>
  <c r="D176" i="17" s="1"/>
  <c r="D177" i="17" s="1"/>
  <c r="D178" i="17" s="1"/>
  <c r="D179" i="17" s="1"/>
  <c r="D180" i="17" s="1"/>
  <c r="D181" i="17" s="1"/>
  <c r="D182" i="17" s="1"/>
  <c r="D183" i="17" s="1"/>
  <c r="D184" i="17" s="1"/>
  <c r="D185" i="17" s="1"/>
  <c r="D186" i="17" s="1"/>
  <c r="D187" i="17" s="1"/>
  <c r="D188" i="17" s="1"/>
  <c r="D189" i="17" s="1"/>
  <c r="D190" i="17" s="1"/>
  <c r="D191" i="17" s="1"/>
  <c r="D192" i="17" s="1"/>
  <c r="D193" i="17" s="1"/>
  <c r="D194" i="17" s="1"/>
  <c r="D195" i="17" s="1"/>
  <c r="D196" i="17" s="1"/>
  <c r="D197" i="17" s="1"/>
  <c r="D198" i="17" s="1"/>
  <c r="D199" i="17" s="1"/>
  <c r="D200" i="17" s="1"/>
  <c r="D201" i="17" s="1"/>
  <c r="D202" i="17" s="1"/>
  <c r="D203" i="17" s="1"/>
  <c r="D204" i="17" s="1"/>
  <c r="D205" i="17" s="1"/>
  <c r="D206" i="17" s="1"/>
  <c r="D207" i="17" s="1"/>
  <c r="D208" i="17" s="1"/>
  <c r="D209" i="17" s="1"/>
  <c r="D210" i="17" s="1"/>
  <c r="D211" i="17" s="1"/>
  <c r="D212" i="17" s="1"/>
  <c r="D213" i="17" s="1"/>
  <c r="D214" i="17" s="1"/>
  <c r="D215" i="17" s="1"/>
  <c r="D216" i="17" s="1"/>
  <c r="D217" i="17" s="1"/>
  <c r="D218" i="17" s="1"/>
  <c r="D219" i="17" s="1"/>
  <c r="D220" i="17" s="1"/>
  <c r="D221" i="17" s="1"/>
  <c r="D222" i="17" s="1"/>
  <c r="D223" i="17" s="1"/>
  <c r="D224" i="17" s="1"/>
  <c r="D225" i="17" s="1"/>
  <c r="D226" i="17" s="1"/>
  <c r="D227" i="17" s="1"/>
  <c r="D228" i="17" s="1"/>
  <c r="D229" i="17" s="1"/>
  <c r="D230" i="17" s="1"/>
  <c r="D231" i="17" s="1"/>
  <c r="D232" i="17" s="1"/>
  <c r="D233" i="17" s="1"/>
  <c r="D234" i="17" s="1"/>
  <c r="D235" i="17" s="1"/>
  <c r="D236" i="17" s="1"/>
  <c r="D237" i="17" s="1"/>
  <c r="D238" i="17" s="1"/>
  <c r="D239" i="17" s="1"/>
  <c r="D240" i="17" s="1"/>
  <c r="D241" i="17" s="1"/>
  <c r="D242" i="17" s="1"/>
  <c r="D243" i="17" s="1"/>
  <c r="D244" i="17" s="1"/>
  <c r="D245" i="17" s="1"/>
  <c r="D246" i="17" s="1"/>
  <c r="D247" i="17" s="1"/>
  <c r="D248" i="17" s="1"/>
  <c r="D249" i="17" s="1"/>
  <c r="D250" i="17" s="1"/>
  <c r="D251" i="17" s="1"/>
  <c r="D252" i="17" s="1"/>
  <c r="D253" i="17" s="1"/>
  <c r="D254" i="17" s="1"/>
  <c r="D255" i="17" s="1"/>
  <c r="D256" i="17" s="1"/>
  <c r="D257" i="17" s="1"/>
  <c r="D258" i="17" s="1"/>
  <c r="D259" i="17" s="1"/>
  <c r="D260" i="17" s="1"/>
  <c r="D261" i="17" s="1"/>
  <c r="D262" i="17" s="1"/>
  <c r="D263" i="17" s="1"/>
  <c r="D264" i="17" s="1"/>
  <c r="D265" i="17" s="1"/>
  <c r="D266" i="17" s="1"/>
  <c r="D267" i="17" s="1"/>
  <c r="D268" i="17" s="1"/>
  <c r="D269" i="17" s="1"/>
  <c r="D270" i="17" s="1"/>
  <c r="D271" i="17" s="1"/>
  <c r="D272" i="17" s="1"/>
  <c r="D273" i="17" s="1"/>
  <c r="D274" i="17" s="1"/>
  <c r="D275" i="17" s="1"/>
  <c r="D276" i="17" s="1"/>
  <c r="D277" i="17" s="1"/>
  <c r="D278" i="17" s="1"/>
  <c r="D279" i="17" s="1"/>
  <c r="D280" i="17" s="1"/>
  <c r="D281" i="17" s="1"/>
  <c r="D282" i="17" s="1"/>
  <c r="D283" i="17" s="1"/>
  <c r="D284" i="17" s="1"/>
  <c r="D285" i="17" s="1"/>
  <c r="D286" i="17" s="1"/>
  <c r="D287" i="17" s="1"/>
  <c r="D288" i="17" s="1"/>
  <c r="D289" i="17" s="1"/>
  <c r="D290" i="17" s="1"/>
  <c r="D291" i="17" s="1"/>
  <c r="D292" i="17" s="1"/>
  <c r="D293" i="17" s="1"/>
  <c r="D294" i="17" s="1"/>
  <c r="D295" i="17" s="1"/>
  <c r="D296" i="17" s="1"/>
  <c r="D297" i="17" s="1"/>
  <c r="D298" i="17" s="1"/>
  <c r="D299" i="17" s="1"/>
  <c r="D300" i="17" s="1"/>
  <c r="D301" i="17" s="1"/>
  <c r="D302" i="17" s="1"/>
  <c r="D303" i="17" s="1"/>
  <c r="D304" i="17" s="1"/>
  <c r="D305" i="17" s="1"/>
  <c r="D306" i="17" s="1"/>
  <c r="D307" i="17" s="1"/>
  <c r="D308" i="17" s="1"/>
  <c r="D309" i="17" s="1"/>
  <c r="D310" i="17" s="1"/>
  <c r="D311" i="17" s="1"/>
  <c r="D312" i="17" s="1"/>
  <c r="D313" i="17" s="1"/>
  <c r="D314" i="17" s="1"/>
  <c r="D315" i="17" s="1"/>
  <c r="D316" i="17" s="1"/>
  <c r="D317" i="17" s="1"/>
  <c r="D318" i="17" s="1"/>
  <c r="D319" i="17" s="1"/>
  <c r="D320" i="17" s="1"/>
  <c r="D321" i="17" s="1"/>
  <c r="D322" i="17" s="1"/>
  <c r="D323" i="17" s="1"/>
  <c r="D324" i="17" s="1"/>
  <c r="D325" i="17" s="1"/>
  <c r="D326" i="17" s="1"/>
  <c r="D327" i="17" s="1"/>
  <c r="D328" i="17" s="1"/>
  <c r="D329" i="17" s="1"/>
  <c r="D330" i="17" s="1"/>
  <c r="D331" i="17" s="1"/>
  <c r="D332" i="17" s="1"/>
  <c r="D333" i="17" s="1"/>
  <c r="D334" i="17" s="1"/>
  <c r="D335" i="17" s="1"/>
  <c r="D336" i="17" s="1"/>
  <c r="D337" i="17" s="1"/>
  <c r="D338" i="17" s="1"/>
  <c r="D339" i="17" s="1"/>
  <c r="D340" i="17" s="1"/>
  <c r="D341" i="17" s="1"/>
  <c r="D342" i="17" s="1"/>
  <c r="D343" i="17" s="1"/>
  <c r="D344" i="17" s="1"/>
  <c r="D345" i="17" s="1"/>
  <c r="D346" i="17" s="1"/>
  <c r="AF70" i="17"/>
  <c r="AF77" i="17"/>
  <c r="AF102" i="17"/>
  <c r="AF118" i="17"/>
  <c r="AF134" i="17"/>
  <c r="AF152" i="17"/>
  <c r="AF261" i="17"/>
  <c r="BM6" i="17"/>
  <c r="AN9" i="17"/>
  <c r="AF12" i="17"/>
  <c r="W13" i="17"/>
  <c r="AF18" i="17"/>
  <c r="Y24" i="17"/>
  <c r="AF24" i="17"/>
  <c r="AH25" i="17"/>
  <c r="N28" i="17"/>
  <c r="X28" i="17"/>
  <c r="O31" i="17"/>
  <c r="Y31" i="17"/>
  <c r="AF31" i="17"/>
  <c r="AH33" i="17"/>
  <c r="N36" i="17"/>
  <c r="X36" i="17"/>
  <c r="O39" i="17"/>
  <c r="Y39" i="17"/>
  <c r="AF39" i="17"/>
  <c r="AH41" i="17"/>
  <c r="N44" i="17"/>
  <c r="O47" i="17"/>
  <c r="AF47" i="17"/>
  <c r="AH49" i="17"/>
  <c r="N52" i="17"/>
  <c r="X52" i="17"/>
  <c r="O55" i="17"/>
  <c r="Y55" i="17"/>
  <c r="AG55" i="17"/>
  <c r="AD55" i="17" s="1"/>
  <c r="AH57" i="17"/>
  <c r="AF58" i="17"/>
  <c r="AG59" i="17"/>
  <c r="W60" i="17"/>
  <c r="AG63" i="17"/>
  <c r="AF66" i="17"/>
  <c r="AH68" i="17"/>
  <c r="W69" i="17"/>
  <c r="AG71" i="17"/>
  <c r="AF73" i="17"/>
  <c r="AH75" i="17"/>
  <c r="W76" i="17"/>
  <c r="AG78" i="17"/>
  <c r="AF81" i="17"/>
  <c r="AH83" i="17"/>
  <c r="W84" i="17"/>
  <c r="AG86" i="17"/>
  <c r="AH88" i="17"/>
  <c r="W89" i="17"/>
  <c r="AG91" i="17"/>
  <c r="AF94" i="17"/>
  <c r="AH104" i="17"/>
  <c r="W105" i="17"/>
  <c r="AG107" i="17"/>
  <c r="AF110" i="17"/>
  <c r="AH120" i="17"/>
  <c r="W121" i="17"/>
  <c r="AG123" i="17"/>
  <c r="AF126" i="17"/>
  <c r="AH136" i="17"/>
  <c r="W137" i="17"/>
  <c r="AG139" i="17"/>
  <c r="AG142" i="17"/>
  <c r="AH162" i="17"/>
  <c r="W163" i="17"/>
  <c r="AG165" i="17"/>
  <c r="AF168" i="17"/>
  <c r="W195" i="17"/>
  <c r="AG197" i="17"/>
  <c r="AF200" i="17"/>
  <c r="AF229" i="17"/>
  <c r="AG258" i="17"/>
  <c r="AF294" i="17"/>
  <c r="AF299" i="17"/>
  <c r="N18" i="17"/>
  <c r="N22" i="17"/>
  <c r="P28" i="17"/>
  <c r="O29" i="17"/>
  <c r="P44" i="17"/>
  <c r="P52" i="17"/>
  <c r="O53" i="17"/>
  <c r="N14" i="17"/>
  <c r="N30" i="17"/>
  <c r="N46" i="17"/>
  <c r="AH343" i="17"/>
  <c r="AH339" i="17"/>
  <c r="AH335" i="17"/>
  <c r="AH334" i="17"/>
  <c r="AH333" i="17"/>
  <c r="AH331" i="17"/>
  <c r="AH323" i="17"/>
  <c r="AH319" i="17"/>
  <c r="AH341" i="17"/>
  <c r="AH332" i="17"/>
  <c r="AH318" i="17"/>
  <c r="AH317" i="17"/>
  <c r="AH316" i="17"/>
  <c r="AH311" i="17"/>
  <c r="AH307" i="17"/>
  <c r="AH303" i="17"/>
  <c r="AH299" i="17"/>
  <c r="AH295" i="17"/>
  <c r="AH291" i="17"/>
  <c r="AH287" i="17"/>
  <c r="AH340" i="17"/>
  <c r="AH338" i="17"/>
  <c r="AH326" i="17"/>
  <c r="AH324" i="17"/>
  <c r="AH337" i="17"/>
  <c r="AH336" i="17"/>
  <c r="AH330" i="17"/>
  <c r="AH321" i="17"/>
  <c r="AH302" i="17"/>
  <c r="AH301" i="17"/>
  <c r="AH300" i="17"/>
  <c r="AH325" i="17"/>
  <c r="AH313" i="17"/>
  <c r="AH306" i="17"/>
  <c r="AH344" i="17"/>
  <c r="AH342" i="17"/>
  <c r="AH320" i="17"/>
  <c r="AH309" i="17"/>
  <c r="AH322" i="17"/>
  <c r="AH310" i="17"/>
  <c r="AH305" i="17"/>
  <c r="AH286" i="17"/>
  <c r="AH285" i="17"/>
  <c r="AH284" i="17"/>
  <c r="AH279" i="17"/>
  <c r="AH346" i="17"/>
  <c r="AH345" i="17"/>
  <c r="AH312" i="17"/>
  <c r="AH296" i="17"/>
  <c r="AH282" i="17"/>
  <c r="AH314" i="17"/>
  <c r="AH275" i="17"/>
  <c r="AH271" i="17"/>
  <c r="AH267" i="17"/>
  <c r="AH294" i="17"/>
  <c r="AH292" i="17"/>
  <c r="AH281" i="17"/>
  <c r="AH276" i="17"/>
  <c r="AH272" i="17"/>
  <c r="AH268" i="17"/>
  <c r="AH278" i="17"/>
  <c r="AH274" i="17"/>
  <c r="AH265" i="17"/>
  <c r="AH264" i="17"/>
  <c r="AH260" i="17"/>
  <c r="AH256" i="17"/>
  <c r="AH252" i="17"/>
  <c r="AH248" i="17"/>
  <c r="AH244" i="17"/>
  <c r="AH236" i="17"/>
  <c r="AH232" i="17"/>
  <c r="AH228" i="17"/>
  <c r="AH224" i="17"/>
  <c r="AH289" i="17"/>
  <c r="AH273" i="17"/>
  <c r="AH261" i="17"/>
  <c r="AH253" i="17"/>
  <c r="AH249" i="17"/>
  <c r="AH245" i="17"/>
  <c r="AH241" i="17"/>
  <c r="AH237" i="17"/>
  <c r="AH233" i="17"/>
  <c r="AH229" i="17"/>
  <c r="AH288" i="17"/>
  <c r="AH280" i="17"/>
  <c r="AH277" i="17"/>
  <c r="AH259" i="17"/>
  <c r="AH251" i="17"/>
  <c r="AH243" i="17"/>
  <c r="AH235" i="17"/>
  <c r="AH220" i="17"/>
  <c r="AH216" i="17"/>
  <c r="AH212" i="17"/>
  <c r="AH208" i="17"/>
  <c r="AH204" i="17"/>
  <c r="AH200" i="17"/>
  <c r="AH196" i="17"/>
  <c r="AH188" i="17"/>
  <c r="AH184" i="17"/>
  <c r="AH180" i="17"/>
  <c r="AH176" i="17"/>
  <c r="AH172" i="17"/>
  <c r="AH168" i="17"/>
  <c r="AH164" i="17"/>
  <c r="AH156" i="17"/>
  <c r="AH152" i="17"/>
  <c r="AH148" i="17"/>
  <c r="AH144" i="17"/>
  <c r="AH329" i="17"/>
  <c r="AH308" i="17"/>
  <c r="AH270" i="17"/>
  <c r="AH262" i="17"/>
  <c r="AH254" i="17"/>
  <c r="AH246" i="17"/>
  <c r="AH238" i="17"/>
  <c r="AH230" i="17"/>
  <c r="AH223" i="17"/>
  <c r="AH219" i="17"/>
  <c r="AH215" i="17"/>
  <c r="AH211" i="17"/>
  <c r="AH207" i="17"/>
  <c r="AH203" i="17"/>
  <c r="AH199" i="17"/>
  <c r="AH195" i="17"/>
  <c r="AH191" i="17"/>
  <c r="AH187" i="17"/>
  <c r="AH183" i="17"/>
  <c r="AH179" i="17"/>
  <c r="AH175" i="17"/>
  <c r="AH171" i="17"/>
  <c r="AH167" i="17"/>
  <c r="AH163" i="17"/>
  <c r="AH159" i="17"/>
  <c r="AH155" i="17"/>
  <c r="AH151" i="17"/>
  <c r="AH147" i="17"/>
  <c r="AH143" i="17"/>
  <c r="AH290" i="17"/>
  <c r="AH269" i="17"/>
  <c r="AH263" i="17"/>
  <c r="AH247" i="17"/>
  <c r="AH231" i="17"/>
  <c r="AH222" i="17"/>
  <c r="AH214" i="17"/>
  <c r="AH206" i="17"/>
  <c r="AH198" i="17"/>
  <c r="AH190" i="17"/>
  <c r="AH182" i="17"/>
  <c r="AH174" i="17"/>
  <c r="AH166" i="17"/>
  <c r="AH158" i="17"/>
  <c r="AH150" i="17"/>
  <c r="AH138" i="17"/>
  <c r="AH134" i="17"/>
  <c r="AH130" i="17"/>
  <c r="AH126" i="17"/>
  <c r="AH122" i="17"/>
  <c r="AH118" i="17"/>
  <c r="AH114" i="17"/>
  <c r="AH110" i="17"/>
  <c r="AH106" i="17"/>
  <c r="AH102" i="17"/>
  <c r="AH98" i="17"/>
  <c r="AH94" i="17"/>
  <c r="AH90" i="17"/>
  <c r="AH258" i="17"/>
  <c r="AH242" i="17"/>
  <c r="AH226" i="17"/>
  <c r="AH221" i="17"/>
  <c r="AH213" i="17"/>
  <c r="AH205" i="17"/>
  <c r="AH197" i="17"/>
  <c r="AH189" i="17"/>
  <c r="AH181" i="17"/>
  <c r="AH173" i="17"/>
  <c r="AH165" i="17"/>
  <c r="AH157" i="17"/>
  <c r="AH149" i="17"/>
  <c r="AH142" i="17"/>
  <c r="AH139" i="17"/>
  <c r="AH135" i="17"/>
  <c r="AH131" i="17"/>
  <c r="AH127" i="17"/>
  <c r="AH123" i="17"/>
  <c r="AH119" i="17"/>
  <c r="AH115" i="17"/>
  <c r="AH111" i="17"/>
  <c r="AH107" i="17"/>
  <c r="AH103" i="17"/>
  <c r="AH99" i="17"/>
  <c r="AH95" i="17"/>
  <c r="AH91" i="17"/>
  <c r="AH250" i="17"/>
  <c r="AH209" i="17"/>
  <c r="AH193" i="17"/>
  <c r="AH177" i="17"/>
  <c r="AH161" i="17"/>
  <c r="AH145" i="17"/>
  <c r="AH137" i="17"/>
  <c r="AH129" i="17"/>
  <c r="AH121" i="17"/>
  <c r="AH113" i="17"/>
  <c r="AH105" i="17"/>
  <c r="AH97" i="17"/>
  <c r="AH89" i="17"/>
  <c r="AH86" i="17"/>
  <c r="AH82" i="17"/>
  <c r="AH78" i="17"/>
  <c r="AH74" i="17"/>
  <c r="AH70" i="17"/>
  <c r="AH66" i="17"/>
  <c r="AH62" i="17"/>
  <c r="AH239" i="17"/>
  <c r="AH218" i="17"/>
  <c r="AH202" i="17"/>
  <c r="AH186" i="17"/>
  <c r="AH170" i="17"/>
  <c r="AH154" i="17"/>
  <c r="AH140" i="17"/>
  <c r="AH132" i="17"/>
  <c r="AH124" i="17"/>
  <c r="AH116" i="17"/>
  <c r="AH108" i="17"/>
  <c r="AH100" i="17"/>
  <c r="AH92" i="17"/>
  <c r="AH85" i="17"/>
  <c r="AH81" i="17"/>
  <c r="AH77" i="17"/>
  <c r="AH73" i="17"/>
  <c r="AH69" i="17"/>
  <c r="AH65" i="17"/>
  <c r="AH60" i="17"/>
  <c r="AH58" i="17"/>
  <c r="AH56" i="17"/>
  <c r="O13" i="17"/>
  <c r="O17" i="17"/>
  <c r="P20" i="17"/>
  <c r="O25" i="17"/>
  <c r="P32" i="17"/>
  <c r="O33" i="17"/>
  <c r="P40" i="17"/>
  <c r="O41" i="17"/>
  <c r="P48" i="17"/>
  <c r="O49" i="17"/>
  <c r="BP6" i="17"/>
  <c r="O11" i="17"/>
  <c r="W33" i="17"/>
  <c r="W41" i="17"/>
  <c r="W49" i="17"/>
  <c r="AF56" i="17"/>
  <c r="AF91" i="17"/>
  <c r="AF123" i="17"/>
  <c r="AV6" i="17"/>
  <c r="AJ7" i="17" s="1"/>
  <c r="AQ8" i="17"/>
  <c r="AF27" i="17"/>
  <c r="W30" i="17"/>
  <c r="Y35" i="17"/>
  <c r="W38" i="17"/>
  <c r="AF43" i="17"/>
  <c r="W46" i="17"/>
  <c r="AF51" i="17"/>
  <c r="AF62" i="17"/>
  <c r="AF85" i="17"/>
  <c r="AF184" i="17"/>
  <c r="AF216" i="17"/>
  <c r="U5" i="17"/>
  <c r="P8" i="17"/>
  <c r="O9" i="17"/>
  <c r="N10" i="17"/>
  <c r="O14" i="17"/>
  <c r="N15" i="17"/>
  <c r="AF15" i="17"/>
  <c r="AH55" i="17"/>
  <c r="AE55" i="17" s="1"/>
  <c r="N56" i="17"/>
  <c r="T57" i="17"/>
  <c r="AH59" i="17"/>
  <c r="AF60" i="17"/>
  <c r="AG61" i="17"/>
  <c r="BJ61" i="17"/>
  <c r="BI62" i="17"/>
  <c r="AH63" i="17"/>
  <c r="W64" i="17"/>
  <c r="AG66" i="17"/>
  <c r="AF69" i="17"/>
  <c r="AH71" i="17"/>
  <c r="AF74" i="17"/>
  <c r="AH76" i="17"/>
  <c r="W77" i="17"/>
  <c r="AG79" i="17"/>
  <c r="AF82" i="17"/>
  <c r="AH84" i="17"/>
  <c r="W85" i="17"/>
  <c r="AG87" i="17"/>
  <c r="AH93" i="17"/>
  <c r="W94" i="17"/>
  <c r="AG96" i="17"/>
  <c r="AF99" i="17"/>
  <c r="AH109" i="17"/>
  <c r="W110" i="17"/>
  <c r="AG112" i="17"/>
  <c r="AF115" i="17"/>
  <c r="AH125" i="17"/>
  <c r="W126" i="17"/>
  <c r="AG128" i="17"/>
  <c r="AF131" i="17"/>
  <c r="AH141" i="17"/>
  <c r="W142" i="17"/>
  <c r="AF143" i="17"/>
  <c r="AH169" i="17"/>
  <c r="W170" i="17"/>
  <c r="AG172" i="17"/>
  <c r="AF175" i="17"/>
  <c r="AH201" i="17"/>
  <c r="W202" i="17"/>
  <c r="AG204" i="17"/>
  <c r="AF207" i="17"/>
  <c r="AG237" i="17"/>
  <c r="BG62" i="17"/>
  <c r="N13" i="17"/>
  <c r="N17" i="17"/>
  <c r="C10" i="16"/>
  <c r="C26" i="16"/>
  <c r="C30" i="16"/>
  <c r="C62" i="16"/>
  <c r="C66" i="16"/>
  <c r="C70" i="16"/>
  <c r="C98" i="16"/>
  <c r="C168" i="16"/>
  <c r="C164" i="16"/>
  <c r="C160" i="16"/>
  <c r="C156" i="16"/>
  <c r="C152" i="16"/>
  <c r="C148" i="16"/>
  <c r="C144" i="16"/>
  <c r="C140" i="16"/>
  <c r="C136" i="16"/>
  <c r="C132" i="16"/>
  <c r="C128" i="16"/>
  <c r="C124" i="16"/>
  <c r="C120" i="16"/>
  <c r="C116" i="16"/>
  <c r="C14" i="16"/>
  <c r="C18" i="16"/>
  <c r="C22" i="16"/>
  <c r="C34" i="16"/>
  <c r="C38" i="16"/>
  <c r="C42" i="16"/>
  <c r="C46" i="16"/>
  <c r="C50" i="16"/>
  <c r="C54" i="16"/>
  <c r="C58" i="16"/>
  <c r="C74" i="16"/>
  <c r="C78" i="16"/>
  <c r="C82" i="16"/>
  <c r="C86" i="16"/>
  <c r="C90" i="16"/>
  <c r="C94" i="16"/>
  <c r="C106" i="16"/>
  <c r="C110" i="16"/>
  <c r="C9" i="16"/>
  <c r="C13" i="16"/>
  <c r="C17" i="16"/>
  <c r="C21" i="16"/>
  <c r="C25" i="16"/>
  <c r="C29" i="16"/>
  <c r="C33" i="16"/>
  <c r="C37" i="16"/>
  <c r="C41" i="16"/>
  <c r="C45" i="16"/>
  <c r="C49" i="16"/>
  <c r="C53" i="16"/>
  <c r="C57" i="16"/>
  <c r="C61" i="16"/>
  <c r="C65" i="16"/>
  <c r="C69" i="16"/>
  <c r="C73" i="16"/>
  <c r="C77" i="16"/>
  <c r="C81" i="16"/>
  <c r="C85" i="16"/>
  <c r="C89" i="16"/>
  <c r="C93" i="16"/>
  <c r="C97" i="16"/>
  <c r="C101" i="16"/>
  <c r="C105" i="16"/>
  <c r="C109" i="16"/>
  <c r="C113" i="16"/>
  <c r="C114" i="16"/>
  <c r="C115" i="16"/>
  <c r="C117" i="16"/>
  <c r="C118" i="16"/>
  <c r="C119" i="16"/>
  <c r="C121" i="16"/>
  <c r="C122" i="16"/>
  <c r="C123" i="16"/>
  <c r="C125" i="16"/>
  <c r="C126" i="16"/>
  <c r="C127" i="16"/>
  <c r="C129" i="16"/>
  <c r="C130" i="16"/>
  <c r="C131" i="16"/>
  <c r="C133" i="16"/>
  <c r="C134" i="16"/>
  <c r="C135" i="16"/>
  <c r="C137" i="16"/>
  <c r="C138" i="16"/>
  <c r="C139" i="16"/>
  <c r="C141" i="16"/>
  <c r="C142" i="16"/>
  <c r="C143" i="16"/>
  <c r="C145" i="16"/>
  <c r="C146" i="16"/>
  <c r="C147" i="16"/>
  <c r="C149" i="16"/>
  <c r="C150" i="16"/>
  <c r="C151" i="16"/>
  <c r="C153" i="16"/>
  <c r="C154" i="16"/>
  <c r="C155" i="16"/>
  <c r="C157" i="16"/>
  <c r="C158" i="16"/>
  <c r="C159" i="16"/>
  <c r="C161" i="16"/>
  <c r="C162" i="16"/>
  <c r="C163" i="16"/>
  <c r="C165" i="16"/>
  <c r="C166" i="16"/>
  <c r="C167" i="16"/>
  <c r="C165" i="15"/>
  <c r="C161" i="15"/>
  <c r="C157" i="15"/>
  <c r="C153" i="15"/>
  <c r="C149" i="15"/>
  <c r="C145" i="15"/>
  <c r="C141" i="15"/>
  <c r="C137" i="15"/>
  <c r="C133" i="15"/>
  <c r="C129" i="15"/>
  <c r="C125" i="15"/>
  <c r="C166" i="15"/>
  <c r="C162" i="15"/>
  <c r="C158" i="15"/>
  <c r="C154" i="15"/>
  <c r="C150" i="15"/>
  <c r="C146" i="15"/>
  <c r="C142" i="15"/>
  <c r="C138" i="15"/>
  <c r="C134" i="15"/>
  <c r="C130" i="15"/>
  <c r="C126" i="15"/>
  <c r="C122" i="15"/>
  <c r="C118" i="15"/>
  <c r="C114" i="15"/>
  <c r="C110" i="15"/>
  <c r="C106" i="15"/>
  <c r="C102" i="15"/>
  <c r="C98" i="15"/>
  <c r="C94" i="15"/>
  <c r="C90" i="15"/>
  <c r="C86" i="15"/>
  <c r="C82" i="15"/>
  <c r="C78" i="15"/>
  <c r="C74" i="15"/>
  <c r="C167" i="15"/>
  <c r="C163" i="15"/>
  <c r="C159" i="15"/>
  <c r="C155" i="15"/>
  <c r="C151" i="15"/>
  <c r="C147" i="15"/>
  <c r="C143" i="15"/>
  <c r="C139" i="15"/>
  <c r="C135" i="15"/>
  <c r="C131" i="15"/>
  <c r="C127" i="15"/>
  <c r="C123" i="15"/>
  <c r="C71" i="15"/>
  <c r="C67" i="15"/>
  <c r="C63" i="15"/>
  <c r="C59" i="15"/>
  <c r="C55" i="15"/>
  <c r="C51" i="15"/>
  <c r="C47" i="15"/>
  <c r="C43" i="15"/>
  <c r="C39" i="15"/>
  <c r="C35" i="15"/>
  <c r="C31" i="15"/>
  <c r="C27" i="15"/>
  <c r="C23" i="15"/>
  <c r="C19" i="15"/>
  <c r="C15" i="15"/>
  <c r="C11" i="15"/>
  <c r="C7" i="15"/>
  <c r="C121" i="15"/>
  <c r="C119" i="15"/>
  <c r="C117" i="15"/>
  <c r="C115" i="15"/>
  <c r="C113" i="15"/>
  <c r="C111" i="15"/>
  <c r="C108" i="15"/>
  <c r="C105" i="15"/>
  <c r="C103" i="15"/>
  <c r="C100" i="15"/>
  <c r="C97" i="15"/>
  <c r="C95" i="15"/>
  <c r="C93" i="15"/>
  <c r="C91" i="15"/>
  <c r="C89" i="15"/>
  <c r="C87" i="15"/>
  <c r="C85" i="15"/>
  <c r="C83" i="15"/>
  <c r="C81" i="15"/>
  <c r="C76" i="15"/>
  <c r="C69" i="15"/>
  <c r="C65" i="15"/>
  <c r="C53" i="15"/>
  <c r="C49" i="15"/>
  <c r="C45" i="15"/>
  <c r="C29" i="15"/>
  <c r="C17" i="15"/>
  <c r="C168" i="15"/>
  <c r="C164" i="15"/>
  <c r="C160" i="15"/>
  <c r="C156" i="15"/>
  <c r="C152" i="15"/>
  <c r="C148" i="15"/>
  <c r="C144" i="15"/>
  <c r="C140" i="15"/>
  <c r="C136" i="15"/>
  <c r="C132" i="15"/>
  <c r="C72" i="15"/>
  <c r="C68" i="15"/>
  <c r="C64" i="15"/>
  <c r="C60" i="15"/>
  <c r="C56" i="15"/>
  <c r="C52" i="15"/>
  <c r="C48" i="15"/>
  <c r="C44" i="15"/>
  <c r="C40" i="15"/>
  <c r="C36" i="15"/>
  <c r="C32" i="15"/>
  <c r="C28" i="15"/>
  <c r="C24" i="15"/>
  <c r="C20" i="15"/>
  <c r="C16" i="15"/>
  <c r="C12" i="15"/>
  <c r="C8" i="15"/>
  <c r="C6" i="15"/>
  <c r="C120" i="15"/>
  <c r="C116" i="15"/>
  <c r="C112" i="15"/>
  <c r="C109" i="15"/>
  <c r="C107" i="15"/>
  <c r="C104" i="15"/>
  <c r="C101" i="15"/>
  <c r="C99" i="15"/>
  <c r="C96" i="15"/>
  <c r="C92" i="15"/>
  <c r="C88" i="15"/>
  <c r="C84" i="15"/>
  <c r="C80" i="15"/>
  <c r="C79" i="15"/>
  <c r="C77" i="15"/>
  <c r="C75" i="15"/>
  <c r="C73" i="15"/>
  <c r="C61" i="15"/>
  <c r="C57" i="15"/>
  <c r="C41" i="15"/>
  <c r="C37" i="15"/>
  <c r="C33" i="15"/>
  <c r="C25" i="15"/>
  <c r="C21" i="15"/>
  <c r="C13" i="15"/>
  <c r="C9" i="15"/>
  <c r="BG72" i="13"/>
  <c r="BG73" i="13" s="1"/>
  <c r="BG74" i="13" s="1"/>
  <c r="BG75" i="13" s="1"/>
  <c r="BG76" i="13" s="1"/>
  <c r="BG77" i="13" s="1"/>
  <c r="BG78" i="13" s="1"/>
  <c r="BG79" i="13" s="1"/>
  <c r="BG80" i="13" s="1"/>
  <c r="BG81" i="13" s="1"/>
  <c r="BG82" i="13" s="1"/>
  <c r="BG83" i="13" s="1"/>
  <c r="BG84" i="13" s="1"/>
  <c r="BG85" i="13" s="1"/>
  <c r="BG86" i="13" s="1"/>
  <c r="BG87" i="13" s="1"/>
  <c r="BG88" i="13" s="1"/>
  <c r="BG89" i="13" s="1"/>
  <c r="BG90" i="13" s="1"/>
  <c r="BG91" i="13" s="1"/>
  <c r="BG92" i="13" s="1"/>
  <c r="BG93" i="13" s="1"/>
  <c r="BG94" i="13" s="1"/>
  <c r="BG95" i="13" s="1"/>
  <c r="BG96" i="13" s="1"/>
  <c r="BG97" i="13" s="1"/>
  <c r="BG98" i="13" s="1"/>
  <c r="BG99" i="13" s="1"/>
  <c r="BG100" i="13" s="1"/>
  <c r="BG101" i="13" s="1"/>
  <c r="BG102" i="13" s="1"/>
  <c r="BG103" i="13" s="1"/>
  <c r="BG104" i="13" s="1"/>
  <c r="BG105" i="13" s="1"/>
  <c r="BG106" i="13" s="1"/>
  <c r="BG107" i="13" s="1"/>
  <c r="BG108" i="13" s="1"/>
  <c r="BG109" i="13" s="1"/>
  <c r="BG110" i="13" s="1"/>
  <c r="BG111" i="13" s="1"/>
  <c r="BG112" i="13" s="1"/>
  <c r="BG113" i="13" s="1"/>
  <c r="BG114" i="13" s="1"/>
  <c r="BG115" i="13" s="1"/>
  <c r="BG116" i="13" s="1"/>
  <c r="BG117" i="13" s="1"/>
  <c r="BG118" i="13" s="1"/>
  <c r="BG119" i="13" s="1"/>
  <c r="BG120" i="13" s="1"/>
  <c r="BG121" i="13" s="1"/>
  <c r="BG122" i="13" s="1"/>
  <c r="BG123" i="13" s="1"/>
  <c r="BG124" i="13" s="1"/>
  <c r="BG125" i="13" s="1"/>
  <c r="BG126" i="13" s="1"/>
  <c r="BG127" i="13" s="1"/>
  <c r="BG128" i="13" s="1"/>
  <c r="BG129" i="13" s="1"/>
  <c r="BG130" i="13" s="1"/>
  <c r="BG131" i="13" s="1"/>
  <c r="BG132" i="13" s="1"/>
  <c r="BG133" i="13" s="1"/>
  <c r="BG134" i="13" s="1"/>
  <c r="BG135" i="13" s="1"/>
  <c r="BG136" i="13" s="1"/>
  <c r="BG137" i="13" s="1"/>
  <c r="BG138" i="13" s="1"/>
  <c r="BG139" i="13" s="1"/>
  <c r="BG140" i="13" s="1"/>
  <c r="BG141" i="13" s="1"/>
  <c r="BG142" i="13" s="1"/>
  <c r="BG143" i="13" s="1"/>
  <c r="BG144" i="13" s="1"/>
  <c r="BG145" i="13" s="1"/>
  <c r="BG146" i="13" s="1"/>
  <c r="BG147" i="13" s="1"/>
  <c r="BG148" i="13" s="1"/>
  <c r="BG149" i="13" s="1"/>
  <c r="BG150" i="13" s="1"/>
  <c r="BG151" i="13" s="1"/>
  <c r="BG152" i="13" s="1"/>
  <c r="BG153" i="13" s="1"/>
  <c r="BG154" i="13" s="1"/>
  <c r="BG155" i="13" s="1"/>
  <c r="BG156" i="13" s="1"/>
  <c r="BG157" i="13" s="1"/>
  <c r="BG158" i="13" s="1"/>
  <c r="BG159" i="13" s="1"/>
  <c r="BG160" i="13" s="1"/>
  <c r="BG161" i="13" s="1"/>
  <c r="BG162" i="13" s="1"/>
  <c r="BG163" i="13" s="1"/>
  <c r="BG164" i="13" s="1"/>
  <c r="BG165" i="13" s="1"/>
  <c r="BG166" i="13" s="1"/>
  <c r="BG167" i="13" s="1"/>
  <c r="BG168" i="13" s="1"/>
  <c r="BG169" i="13" s="1"/>
  <c r="BG170" i="13" s="1"/>
  <c r="BG171" i="13" s="1"/>
  <c r="BG172" i="13" s="1"/>
  <c r="BG173" i="13" s="1"/>
  <c r="BG174" i="13" s="1"/>
  <c r="BG175" i="13" s="1"/>
  <c r="BG176" i="13" s="1"/>
  <c r="BG177" i="13" s="1"/>
  <c r="BG178" i="13" s="1"/>
  <c r="BG179" i="13" s="1"/>
  <c r="BG180" i="13" s="1"/>
  <c r="BG181" i="13" s="1"/>
  <c r="BG182" i="13" s="1"/>
  <c r="BG183" i="13" s="1"/>
  <c r="BG184" i="13" s="1"/>
  <c r="BG185" i="13" s="1"/>
  <c r="BG186" i="13" s="1"/>
  <c r="BG187" i="13" s="1"/>
  <c r="BG188" i="13" s="1"/>
  <c r="BG189" i="13" s="1"/>
  <c r="BG190" i="13" s="1"/>
  <c r="BG191" i="13" s="1"/>
  <c r="BG192" i="13" s="1"/>
  <c r="BG193" i="13" s="1"/>
  <c r="BG194" i="13" s="1"/>
  <c r="BG195" i="13" s="1"/>
  <c r="BG196" i="13" s="1"/>
  <c r="BG197" i="13" s="1"/>
  <c r="BG198" i="13" s="1"/>
  <c r="BG199" i="13" s="1"/>
  <c r="BG200" i="13" s="1"/>
  <c r="BG201" i="13" s="1"/>
  <c r="BG202" i="13" s="1"/>
  <c r="BG203" i="13" s="1"/>
  <c r="BG204" i="13" s="1"/>
  <c r="BG205" i="13" s="1"/>
  <c r="BG206" i="13" s="1"/>
  <c r="BG207" i="13" s="1"/>
  <c r="BG208" i="13" s="1"/>
  <c r="BG209" i="13" s="1"/>
  <c r="BG210" i="13" s="1"/>
  <c r="BG211" i="13" s="1"/>
  <c r="BG212" i="13" s="1"/>
  <c r="BG213" i="13" s="1"/>
  <c r="BG214" i="13" s="1"/>
  <c r="BG215" i="13" s="1"/>
  <c r="BG216" i="13" s="1"/>
  <c r="BG217" i="13" s="1"/>
  <c r="BG218" i="13" s="1"/>
  <c r="BG219" i="13" s="1"/>
  <c r="BG220" i="13" s="1"/>
  <c r="BG221" i="13" s="1"/>
  <c r="BG222" i="13" s="1"/>
  <c r="BG223" i="13" s="1"/>
  <c r="BG224" i="13" s="1"/>
  <c r="BG225" i="13" s="1"/>
  <c r="BG226" i="13" s="1"/>
  <c r="BG227" i="13" s="1"/>
  <c r="BG228" i="13" s="1"/>
  <c r="BG229" i="13" s="1"/>
  <c r="BG230" i="13" s="1"/>
  <c r="BG231" i="13" s="1"/>
  <c r="BG232" i="13" s="1"/>
  <c r="BG233" i="13" s="1"/>
  <c r="BG234" i="13" s="1"/>
  <c r="BG235" i="13" s="1"/>
  <c r="BG236" i="13" s="1"/>
  <c r="BG237" i="13" s="1"/>
  <c r="BG238" i="13" s="1"/>
  <c r="BG239" i="13" s="1"/>
  <c r="BG240" i="13" s="1"/>
  <c r="BG241" i="13" s="1"/>
  <c r="BG242" i="13" s="1"/>
  <c r="BG243" i="13" s="1"/>
  <c r="BG244" i="13" s="1"/>
  <c r="BG245" i="13" s="1"/>
  <c r="BG246" i="13" s="1"/>
  <c r="BG247" i="13" s="1"/>
  <c r="BG248" i="13" s="1"/>
  <c r="BG249" i="13" s="1"/>
  <c r="BG250" i="13" s="1"/>
  <c r="BG251" i="13" s="1"/>
  <c r="BG252" i="13" s="1"/>
  <c r="BG253" i="13" s="1"/>
  <c r="BG254" i="13" s="1"/>
  <c r="BG255" i="13" s="1"/>
  <c r="BG256" i="13" s="1"/>
  <c r="BG257" i="13" s="1"/>
  <c r="BG258" i="13" s="1"/>
  <c r="BG259" i="13" s="1"/>
  <c r="BG260" i="13" s="1"/>
  <c r="BG261" i="13" s="1"/>
  <c r="BG262" i="13" s="1"/>
  <c r="BG263" i="13" s="1"/>
  <c r="BG264" i="13" s="1"/>
  <c r="BG265" i="13" s="1"/>
  <c r="BG266" i="13" s="1"/>
  <c r="BG267" i="13" s="1"/>
  <c r="BG268" i="13" s="1"/>
  <c r="BG269" i="13" s="1"/>
  <c r="BG270" i="13" s="1"/>
  <c r="BG271" i="13" s="1"/>
  <c r="BG272" i="13" s="1"/>
  <c r="BG273" i="13" s="1"/>
  <c r="BG274" i="13" s="1"/>
  <c r="BG275" i="13" s="1"/>
  <c r="BG276" i="13" s="1"/>
  <c r="BG277" i="13" s="1"/>
  <c r="BG278" i="13" s="1"/>
  <c r="BG279" i="13" s="1"/>
  <c r="BG280" i="13" s="1"/>
  <c r="BG281" i="13" s="1"/>
  <c r="BG282" i="13" s="1"/>
  <c r="BG283" i="13" s="1"/>
  <c r="BG284" i="13" s="1"/>
  <c r="BG285" i="13" s="1"/>
  <c r="BG286" i="13" s="1"/>
  <c r="BG287" i="13" s="1"/>
  <c r="BG288" i="13" s="1"/>
  <c r="BG289" i="13" s="1"/>
  <c r="BG290" i="13" s="1"/>
  <c r="BG291" i="13" s="1"/>
  <c r="BG292" i="13" s="1"/>
  <c r="BG293" i="13" s="1"/>
  <c r="BG294" i="13" s="1"/>
  <c r="BG295" i="13" s="1"/>
  <c r="BG296" i="13" s="1"/>
  <c r="BG297" i="13" s="1"/>
  <c r="BG298" i="13" s="1"/>
  <c r="BG299" i="13" s="1"/>
  <c r="BG300" i="13" s="1"/>
  <c r="BG301" i="13" s="1"/>
  <c r="BG302" i="13" s="1"/>
  <c r="BG303" i="13" s="1"/>
  <c r="BG304" i="13" s="1"/>
  <c r="BG305" i="13" s="1"/>
  <c r="BG306" i="13" s="1"/>
  <c r="BG307" i="13" s="1"/>
  <c r="BG308" i="13" s="1"/>
  <c r="BG309" i="13" s="1"/>
  <c r="BG310" i="13" s="1"/>
  <c r="BG311" i="13" s="1"/>
  <c r="BG312" i="13" s="1"/>
  <c r="BG313" i="13" s="1"/>
  <c r="BG314" i="13" s="1"/>
  <c r="BG315" i="13" s="1"/>
  <c r="BG316" i="13" s="1"/>
  <c r="BG317" i="13" s="1"/>
  <c r="BG318" i="13" s="1"/>
  <c r="BG319" i="13" s="1"/>
  <c r="BG320" i="13" s="1"/>
  <c r="BG321" i="13" s="1"/>
  <c r="BG322" i="13" s="1"/>
  <c r="BG323" i="13" s="1"/>
  <c r="BG324" i="13" s="1"/>
  <c r="BG325" i="13" s="1"/>
  <c r="BG326" i="13" s="1"/>
  <c r="BG327" i="13" s="1"/>
  <c r="BG328" i="13" s="1"/>
  <c r="BG329" i="13" s="1"/>
  <c r="BG330" i="13" s="1"/>
  <c r="BG331" i="13" s="1"/>
  <c r="BG332" i="13" s="1"/>
  <c r="BG333" i="13" s="1"/>
  <c r="BG334" i="13" s="1"/>
  <c r="BG335" i="13" s="1"/>
  <c r="BG336" i="13" s="1"/>
  <c r="BG337" i="13" s="1"/>
  <c r="BG338" i="13" s="1"/>
  <c r="BG339" i="13" s="1"/>
  <c r="BG340" i="13" s="1"/>
  <c r="BG341" i="13" s="1"/>
  <c r="BG342" i="13" s="1"/>
  <c r="BG343" i="13" s="1"/>
  <c r="BG344" i="13" s="1"/>
  <c r="BG345" i="13" s="1"/>
  <c r="BG346" i="13" s="1"/>
  <c r="BF72" i="13"/>
  <c r="BF73" i="13" s="1"/>
  <c r="BF74" i="13" s="1"/>
  <c r="BF75" i="13" s="1"/>
  <c r="BF76" i="13" s="1"/>
  <c r="BF77" i="13" s="1"/>
  <c r="BF78" i="13" s="1"/>
  <c r="BF79" i="13" s="1"/>
  <c r="BF80" i="13" s="1"/>
  <c r="BF81" i="13" s="1"/>
  <c r="BF82" i="13" s="1"/>
  <c r="BF83" i="13" s="1"/>
  <c r="BF84" i="13" s="1"/>
  <c r="BF85" i="13" s="1"/>
  <c r="BF86" i="13" s="1"/>
  <c r="BF87" i="13" s="1"/>
  <c r="BF88" i="13" s="1"/>
  <c r="BF89" i="13" s="1"/>
  <c r="BF90" i="13" s="1"/>
  <c r="BF91" i="13" s="1"/>
  <c r="BF92" i="13" s="1"/>
  <c r="BF93" i="13" s="1"/>
  <c r="BF94" i="13" s="1"/>
  <c r="BF95" i="13" s="1"/>
  <c r="BF96" i="13" s="1"/>
  <c r="BF97" i="13" s="1"/>
  <c r="BF98" i="13" s="1"/>
  <c r="BF99" i="13" s="1"/>
  <c r="BF100" i="13" s="1"/>
  <c r="BF101" i="13" s="1"/>
  <c r="BF102" i="13" s="1"/>
  <c r="BF103" i="13" s="1"/>
  <c r="BF104" i="13" s="1"/>
  <c r="BF105" i="13" s="1"/>
  <c r="BF106" i="13" s="1"/>
  <c r="BF107" i="13" s="1"/>
  <c r="BF108" i="13" s="1"/>
  <c r="BF109" i="13" s="1"/>
  <c r="BF110" i="13" s="1"/>
  <c r="BF111" i="13" s="1"/>
  <c r="BF112" i="13" s="1"/>
  <c r="BF113" i="13" s="1"/>
  <c r="BF114" i="13" s="1"/>
  <c r="BF115" i="13" s="1"/>
  <c r="BF116" i="13" s="1"/>
  <c r="BF117" i="13" s="1"/>
  <c r="BF118" i="13" s="1"/>
  <c r="BF119" i="13" s="1"/>
  <c r="BF120" i="13" s="1"/>
  <c r="BF121" i="13" s="1"/>
  <c r="BF122" i="13" s="1"/>
  <c r="BF123" i="13" s="1"/>
  <c r="BF124" i="13" s="1"/>
  <c r="BF125" i="13" s="1"/>
  <c r="BF126" i="13" s="1"/>
  <c r="BF127" i="13" s="1"/>
  <c r="BF128" i="13" s="1"/>
  <c r="BF129" i="13" s="1"/>
  <c r="BF130" i="13" s="1"/>
  <c r="BF131" i="13" s="1"/>
  <c r="BF132" i="13" s="1"/>
  <c r="BF133" i="13" s="1"/>
  <c r="BF134" i="13" s="1"/>
  <c r="BF135" i="13" s="1"/>
  <c r="BF136" i="13" s="1"/>
  <c r="BF137" i="13" s="1"/>
  <c r="BF138" i="13" s="1"/>
  <c r="BF139" i="13" s="1"/>
  <c r="BF140" i="13" s="1"/>
  <c r="BF141" i="13" s="1"/>
  <c r="BF142" i="13" s="1"/>
  <c r="BF143" i="13" s="1"/>
  <c r="BF144" i="13" s="1"/>
  <c r="BF145" i="13" s="1"/>
  <c r="BF146" i="13" s="1"/>
  <c r="BF147" i="13" s="1"/>
  <c r="BF148" i="13" s="1"/>
  <c r="BF149" i="13" s="1"/>
  <c r="BF150" i="13" s="1"/>
  <c r="BF151" i="13" s="1"/>
  <c r="BF152" i="13" s="1"/>
  <c r="BF153" i="13" s="1"/>
  <c r="BF154" i="13" s="1"/>
  <c r="BF155" i="13" s="1"/>
  <c r="BF156" i="13" s="1"/>
  <c r="BF157" i="13" s="1"/>
  <c r="BF158" i="13" s="1"/>
  <c r="BF159" i="13" s="1"/>
  <c r="BF160" i="13" s="1"/>
  <c r="BF161" i="13" s="1"/>
  <c r="BF162" i="13" s="1"/>
  <c r="BF163" i="13" s="1"/>
  <c r="BF164" i="13" s="1"/>
  <c r="BF165" i="13" s="1"/>
  <c r="BF166" i="13" s="1"/>
  <c r="BF167" i="13" s="1"/>
  <c r="BF168" i="13" s="1"/>
  <c r="BF169" i="13" s="1"/>
  <c r="BF170" i="13" s="1"/>
  <c r="BF171" i="13" s="1"/>
  <c r="BF172" i="13" s="1"/>
  <c r="BF173" i="13" s="1"/>
  <c r="BF174" i="13" s="1"/>
  <c r="BF175" i="13" s="1"/>
  <c r="BF176" i="13" s="1"/>
  <c r="BF177" i="13" s="1"/>
  <c r="BF178" i="13" s="1"/>
  <c r="BF179" i="13" s="1"/>
  <c r="BF180" i="13" s="1"/>
  <c r="BF181" i="13" s="1"/>
  <c r="BF182" i="13" s="1"/>
  <c r="BF183" i="13" s="1"/>
  <c r="BF184" i="13" s="1"/>
  <c r="BF185" i="13" s="1"/>
  <c r="BF186" i="13" s="1"/>
  <c r="BF187" i="13" s="1"/>
  <c r="BF188" i="13" s="1"/>
  <c r="BF189" i="13" s="1"/>
  <c r="BF190" i="13" s="1"/>
  <c r="BF191" i="13" s="1"/>
  <c r="BF192" i="13" s="1"/>
  <c r="BF193" i="13" s="1"/>
  <c r="BF194" i="13" s="1"/>
  <c r="BF195" i="13" s="1"/>
  <c r="BF196" i="13" s="1"/>
  <c r="BF197" i="13" s="1"/>
  <c r="BF198" i="13" s="1"/>
  <c r="BF199" i="13" s="1"/>
  <c r="BF200" i="13" s="1"/>
  <c r="BF201" i="13" s="1"/>
  <c r="BF202" i="13" s="1"/>
  <c r="BF203" i="13" s="1"/>
  <c r="BF204" i="13" s="1"/>
  <c r="BF205" i="13" s="1"/>
  <c r="BF206" i="13" s="1"/>
  <c r="BF207" i="13" s="1"/>
  <c r="BF208" i="13" s="1"/>
  <c r="BF209" i="13" s="1"/>
  <c r="BF210" i="13" s="1"/>
  <c r="BF211" i="13" s="1"/>
  <c r="BF212" i="13" s="1"/>
  <c r="BF213" i="13" s="1"/>
  <c r="BF214" i="13" s="1"/>
  <c r="BF215" i="13" s="1"/>
  <c r="BF216" i="13" s="1"/>
  <c r="BF217" i="13" s="1"/>
  <c r="BF218" i="13" s="1"/>
  <c r="BF219" i="13" s="1"/>
  <c r="BF220" i="13" s="1"/>
  <c r="BF221" i="13" s="1"/>
  <c r="BF222" i="13" s="1"/>
  <c r="BF223" i="13" s="1"/>
  <c r="BF224" i="13" s="1"/>
  <c r="BF225" i="13" s="1"/>
  <c r="BF226" i="13" s="1"/>
  <c r="BF227" i="13" s="1"/>
  <c r="BF228" i="13" s="1"/>
  <c r="BF229" i="13" s="1"/>
  <c r="BF230" i="13" s="1"/>
  <c r="BF231" i="13" s="1"/>
  <c r="BF232" i="13" s="1"/>
  <c r="BF233" i="13" s="1"/>
  <c r="BF234" i="13" s="1"/>
  <c r="BF235" i="13" s="1"/>
  <c r="BF236" i="13" s="1"/>
  <c r="BF237" i="13" s="1"/>
  <c r="BF238" i="13" s="1"/>
  <c r="BF239" i="13" s="1"/>
  <c r="BF240" i="13" s="1"/>
  <c r="BF241" i="13" s="1"/>
  <c r="BF242" i="13" s="1"/>
  <c r="BF243" i="13" s="1"/>
  <c r="BF244" i="13" s="1"/>
  <c r="BF245" i="13" s="1"/>
  <c r="BF246" i="13" s="1"/>
  <c r="BF247" i="13" s="1"/>
  <c r="BF248" i="13" s="1"/>
  <c r="BF249" i="13" s="1"/>
  <c r="BF250" i="13" s="1"/>
  <c r="BF251" i="13" s="1"/>
  <c r="BF252" i="13" s="1"/>
  <c r="BF253" i="13" s="1"/>
  <c r="BF254" i="13" s="1"/>
  <c r="BF255" i="13" s="1"/>
  <c r="BF256" i="13" s="1"/>
  <c r="BF257" i="13" s="1"/>
  <c r="BF258" i="13" s="1"/>
  <c r="BF259" i="13" s="1"/>
  <c r="BF260" i="13" s="1"/>
  <c r="BF261" i="13" s="1"/>
  <c r="BF262" i="13" s="1"/>
  <c r="BF263" i="13" s="1"/>
  <c r="BF264" i="13" s="1"/>
  <c r="BF265" i="13" s="1"/>
  <c r="BF266" i="13" s="1"/>
  <c r="BF267" i="13" s="1"/>
  <c r="BF268" i="13" s="1"/>
  <c r="BF269" i="13" s="1"/>
  <c r="BF270" i="13" s="1"/>
  <c r="BF271" i="13" s="1"/>
  <c r="BF272" i="13" s="1"/>
  <c r="BF273" i="13" s="1"/>
  <c r="BF274" i="13" s="1"/>
  <c r="BF275" i="13" s="1"/>
  <c r="BF276" i="13" s="1"/>
  <c r="BF277" i="13" s="1"/>
  <c r="BF278" i="13" s="1"/>
  <c r="BF279" i="13" s="1"/>
  <c r="BF280" i="13" s="1"/>
  <c r="BF281" i="13" s="1"/>
  <c r="BF282" i="13" s="1"/>
  <c r="BF283" i="13" s="1"/>
  <c r="BF284" i="13" s="1"/>
  <c r="BF285" i="13" s="1"/>
  <c r="BF286" i="13" s="1"/>
  <c r="BF287" i="13" s="1"/>
  <c r="BF288" i="13" s="1"/>
  <c r="BF289" i="13" s="1"/>
  <c r="BF290" i="13" s="1"/>
  <c r="BF291" i="13" s="1"/>
  <c r="BF292" i="13" s="1"/>
  <c r="BF293" i="13" s="1"/>
  <c r="BF294" i="13" s="1"/>
  <c r="BF295" i="13" s="1"/>
  <c r="BF296" i="13" s="1"/>
  <c r="BF297" i="13" s="1"/>
  <c r="BF298" i="13" s="1"/>
  <c r="BF299" i="13" s="1"/>
  <c r="BF300" i="13" s="1"/>
  <c r="BF301" i="13" s="1"/>
  <c r="BF302" i="13" s="1"/>
  <c r="BF303" i="13" s="1"/>
  <c r="BF304" i="13" s="1"/>
  <c r="BF305" i="13" s="1"/>
  <c r="BF306" i="13" s="1"/>
  <c r="BF307" i="13" s="1"/>
  <c r="BF308" i="13" s="1"/>
  <c r="BF309" i="13" s="1"/>
  <c r="BF310" i="13" s="1"/>
  <c r="BF311" i="13" s="1"/>
  <c r="BF312" i="13" s="1"/>
  <c r="BF313" i="13" s="1"/>
  <c r="BF314" i="13" s="1"/>
  <c r="BF315" i="13" s="1"/>
  <c r="BF316" i="13" s="1"/>
  <c r="BF317" i="13" s="1"/>
  <c r="BF318" i="13" s="1"/>
  <c r="BF319" i="13" s="1"/>
  <c r="BF320" i="13" s="1"/>
  <c r="BF321" i="13" s="1"/>
  <c r="BF322" i="13" s="1"/>
  <c r="BF323" i="13" s="1"/>
  <c r="BF324" i="13" s="1"/>
  <c r="BF325" i="13" s="1"/>
  <c r="BF326" i="13" s="1"/>
  <c r="BF327" i="13" s="1"/>
  <c r="BF328" i="13" s="1"/>
  <c r="BF329" i="13" s="1"/>
  <c r="BF330" i="13" s="1"/>
  <c r="BF331" i="13" s="1"/>
  <c r="BF332" i="13" s="1"/>
  <c r="BF333" i="13" s="1"/>
  <c r="BF334" i="13" s="1"/>
  <c r="BF335" i="13" s="1"/>
  <c r="BF336" i="13" s="1"/>
  <c r="BF337" i="13" s="1"/>
  <c r="BF338" i="13" s="1"/>
  <c r="BF339" i="13" s="1"/>
  <c r="BF340" i="13" s="1"/>
  <c r="BF341" i="13" s="1"/>
  <c r="BF342" i="13" s="1"/>
  <c r="BF343" i="13" s="1"/>
  <c r="BF344" i="13" s="1"/>
  <c r="BF345" i="13" s="1"/>
  <c r="BF346" i="13" s="1"/>
  <c r="BE72" i="13"/>
  <c r="BE73" i="13" s="1"/>
  <c r="BE74" i="13" s="1"/>
  <c r="BE75" i="13" s="1"/>
  <c r="BE76" i="13" s="1"/>
  <c r="BE77" i="13" s="1"/>
  <c r="BE78" i="13" s="1"/>
  <c r="BE79" i="13" s="1"/>
  <c r="BE80" i="13" s="1"/>
  <c r="BE81" i="13" s="1"/>
  <c r="BE82" i="13" s="1"/>
  <c r="BE83" i="13" s="1"/>
  <c r="BE84" i="13" s="1"/>
  <c r="BE85" i="13" s="1"/>
  <c r="BE86" i="13" s="1"/>
  <c r="BE87" i="13" s="1"/>
  <c r="BE88" i="13" s="1"/>
  <c r="BE89" i="13" s="1"/>
  <c r="BE90" i="13" s="1"/>
  <c r="BE91" i="13" s="1"/>
  <c r="BE92" i="13" s="1"/>
  <c r="BE93" i="13" s="1"/>
  <c r="BE94" i="13" s="1"/>
  <c r="BE95" i="13" s="1"/>
  <c r="BE96" i="13" s="1"/>
  <c r="BE97" i="13" s="1"/>
  <c r="BE98" i="13" s="1"/>
  <c r="BE99" i="13" s="1"/>
  <c r="BE100" i="13" s="1"/>
  <c r="BE101" i="13" s="1"/>
  <c r="BE102" i="13" s="1"/>
  <c r="BE103" i="13" s="1"/>
  <c r="BE104" i="13" s="1"/>
  <c r="BE105" i="13" s="1"/>
  <c r="BE106" i="13" s="1"/>
  <c r="BE107" i="13" s="1"/>
  <c r="BE108" i="13" s="1"/>
  <c r="BE109" i="13" s="1"/>
  <c r="BE110" i="13" s="1"/>
  <c r="BE111" i="13" s="1"/>
  <c r="BE112" i="13" s="1"/>
  <c r="BE113" i="13" s="1"/>
  <c r="BE114" i="13" s="1"/>
  <c r="BE115" i="13" s="1"/>
  <c r="BE116" i="13" s="1"/>
  <c r="BE117" i="13" s="1"/>
  <c r="BE118" i="13" s="1"/>
  <c r="BE119" i="13" s="1"/>
  <c r="BE120" i="13" s="1"/>
  <c r="BE121" i="13" s="1"/>
  <c r="BE122" i="13" s="1"/>
  <c r="BE123" i="13" s="1"/>
  <c r="BE124" i="13" s="1"/>
  <c r="BE125" i="13" s="1"/>
  <c r="BE126" i="13" s="1"/>
  <c r="BE127" i="13" s="1"/>
  <c r="BE128" i="13" s="1"/>
  <c r="BE129" i="13" s="1"/>
  <c r="BE130" i="13" s="1"/>
  <c r="BE131" i="13" s="1"/>
  <c r="BE132" i="13" s="1"/>
  <c r="BE133" i="13" s="1"/>
  <c r="BE134" i="13" s="1"/>
  <c r="BE135" i="13" s="1"/>
  <c r="BE136" i="13" s="1"/>
  <c r="BE137" i="13" s="1"/>
  <c r="BE138" i="13" s="1"/>
  <c r="BE139" i="13" s="1"/>
  <c r="BE140" i="13" s="1"/>
  <c r="BE141" i="13" s="1"/>
  <c r="BE142" i="13" s="1"/>
  <c r="BE143" i="13" s="1"/>
  <c r="BE144" i="13" s="1"/>
  <c r="BE145" i="13" s="1"/>
  <c r="BE146" i="13" s="1"/>
  <c r="BE147" i="13" s="1"/>
  <c r="BE148" i="13" s="1"/>
  <c r="BE149" i="13" s="1"/>
  <c r="BE150" i="13" s="1"/>
  <c r="BE151" i="13" s="1"/>
  <c r="BE152" i="13" s="1"/>
  <c r="BE153" i="13" s="1"/>
  <c r="BE154" i="13" s="1"/>
  <c r="BE155" i="13" s="1"/>
  <c r="BE156" i="13" s="1"/>
  <c r="BE157" i="13" s="1"/>
  <c r="BE158" i="13" s="1"/>
  <c r="BE159" i="13" s="1"/>
  <c r="BE160" i="13" s="1"/>
  <c r="BE161" i="13" s="1"/>
  <c r="BE162" i="13" s="1"/>
  <c r="BE163" i="13" s="1"/>
  <c r="BE164" i="13" s="1"/>
  <c r="BE165" i="13" s="1"/>
  <c r="BE166" i="13" s="1"/>
  <c r="BE167" i="13" s="1"/>
  <c r="BE168" i="13" s="1"/>
  <c r="BE169" i="13" s="1"/>
  <c r="BE170" i="13" s="1"/>
  <c r="BE171" i="13" s="1"/>
  <c r="BE172" i="13" s="1"/>
  <c r="BE173" i="13" s="1"/>
  <c r="BE174" i="13" s="1"/>
  <c r="BE175" i="13" s="1"/>
  <c r="BE176" i="13" s="1"/>
  <c r="BE177" i="13" s="1"/>
  <c r="BE178" i="13" s="1"/>
  <c r="BE179" i="13" s="1"/>
  <c r="BE180" i="13" s="1"/>
  <c r="BE181" i="13" s="1"/>
  <c r="BE182" i="13" s="1"/>
  <c r="BE183" i="13" s="1"/>
  <c r="BE184" i="13" s="1"/>
  <c r="BE185" i="13" s="1"/>
  <c r="BE186" i="13" s="1"/>
  <c r="BE187" i="13" s="1"/>
  <c r="BE188" i="13" s="1"/>
  <c r="BE189" i="13" s="1"/>
  <c r="BE190" i="13" s="1"/>
  <c r="BE191" i="13" s="1"/>
  <c r="BE192" i="13" s="1"/>
  <c r="BE193" i="13" s="1"/>
  <c r="BE194" i="13" s="1"/>
  <c r="BE195" i="13" s="1"/>
  <c r="BE196" i="13" s="1"/>
  <c r="BE197" i="13" s="1"/>
  <c r="BE198" i="13" s="1"/>
  <c r="BE199" i="13" s="1"/>
  <c r="BE200" i="13" s="1"/>
  <c r="BE201" i="13" s="1"/>
  <c r="BE202" i="13" s="1"/>
  <c r="BE203" i="13" s="1"/>
  <c r="BE204" i="13" s="1"/>
  <c r="BE205" i="13" s="1"/>
  <c r="BE206" i="13" s="1"/>
  <c r="BE207" i="13" s="1"/>
  <c r="BE208" i="13" s="1"/>
  <c r="BE209" i="13" s="1"/>
  <c r="BE210" i="13" s="1"/>
  <c r="BE211" i="13" s="1"/>
  <c r="BE212" i="13" s="1"/>
  <c r="BE213" i="13" s="1"/>
  <c r="BE214" i="13" s="1"/>
  <c r="BE215" i="13" s="1"/>
  <c r="BE216" i="13" s="1"/>
  <c r="BE217" i="13" s="1"/>
  <c r="BE218" i="13" s="1"/>
  <c r="BE219" i="13" s="1"/>
  <c r="BE220" i="13" s="1"/>
  <c r="BE221" i="13" s="1"/>
  <c r="BE222" i="13" s="1"/>
  <c r="BE223" i="13" s="1"/>
  <c r="BE224" i="13" s="1"/>
  <c r="BE225" i="13" s="1"/>
  <c r="BE226" i="13" s="1"/>
  <c r="BE227" i="13" s="1"/>
  <c r="BE228" i="13" s="1"/>
  <c r="BE229" i="13" s="1"/>
  <c r="BE230" i="13" s="1"/>
  <c r="BE231" i="13" s="1"/>
  <c r="BE232" i="13" s="1"/>
  <c r="BE233" i="13" s="1"/>
  <c r="BE234" i="13" s="1"/>
  <c r="BE235" i="13" s="1"/>
  <c r="BE236" i="13" s="1"/>
  <c r="BE237" i="13" s="1"/>
  <c r="BE238" i="13" s="1"/>
  <c r="BE239" i="13" s="1"/>
  <c r="BE240" i="13" s="1"/>
  <c r="BE241" i="13" s="1"/>
  <c r="BE242" i="13" s="1"/>
  <c r="BE243" i="13" s="1"/>
  <c r="BE244" i="13" s="1"/>
  <c r="BE245" i="13" s="1"/>
  <c r="BE246" i="13" s="1"/>
  <c r="BE247" i="13" s="1"/>
  <c r="BE248" i="13" s="1"/>
  <c r="BE249" i="13" s="1"/>
  <c r="BE250" i="13" s="1"/>
  <c r="BE251" i="13" s="1"/>
  <c r="BE252" i="13" s="1"/>
  <c r="BE253" i="13" s="1"/>
  <c r="BE254" i="13" s="1"/>
  <c r="BE255" i="13" s="1"/>
  <c r="BE256" i="13" s="1"/>
  <c r="BE257" i="13" s="1"/>
  <c r="BE258" i="13" s="1"/>
  <c r="BE259" i="13" s="1"/>
  <c r="BE260" i="13" s="1"/>
  <c r="BE261" i="13" s="1"/>
  <c r="BE262" i="13" s="1"/>
  <c r="BE263" i="13" s="1"/>
  <c r="BE264" i="13" s="1"/>
  <c r="BE265" i="13" s="1"/>
  <c r="BE266" i="13" s="1"/>
  <c r="BE267" i="13" s="1"/>
  <c r="BE268" i="13" s="1"/>
  <c r="BE269" i="13" s="1"/>
  <c r="BE270" i="13" s="1"/>
  <c r="BE271" i="13" s="1"/>
  <c r="BE272" i="13" s="1"/>
  <c r="BE273" i="13" s="1"/>
  <c r="BE274" i="13" s="1"/>
  <c r="BE275" i="13" s="1"/>
  <c r="BE276" i="13" s="1"/>
  <c r="BE277" i="13" s="1"/>
  <c r="BE278" i="13" s="1"/>
  <c r="BE279" i="13" s="1"/>
  <c r="BE280" i="13" s="1"/>
  <c r="BE281" i="13" s="1"/>
  <c r="BE282" i="13" s="1"/>
  <c r="BE283" i="13" s="1"/>
  <c r="BE284" i="13" s="1"/>
  <c r="BE285" i="13" s="1"/>
  <c r="BE286" i="13" s="1"/>
  <c r="BE287" i="13" s="1"/>
  <c r="BE288" i="13" s="1"/>
  <c r="BE289" i="13" s="1"/>
  <c r="BE290" i="13" s="1"/>
  <c r="BE291" i="13" s="1"/>
  <c r="BE292" i="13" s="1"/>
  <c r="BE293" i="13" s="1"/>
  <c r="BE294" i="13" s="1"/>
  <c r="BE295" i="13" s="1"/>
  <c r="BE296" i="13" s="1"/>
  <c r="BE297" i="13" s="1"/>
  <c r="BE298" i="13" s="1"/>
  <c r="BE299" i="13" s="1"/>
  <c r="BE300" i="13" s="1"/>
  <c r="BE301" i="13" s="1"/>
  <c r="BE302" i="13" s="1"/>
  <c r="BE303" i="13" s="1"/>
  <c r="BE304" i="13" s="1"/>
  <c r="BE305" i="13" s="1"/>
  <c r="BE306" i="13" s="1"/>
  <c r="BE307" i="13" s="1"/>
  <c r="BE308" i="13" s="1"/>
  <c r="BE309" i="13" s="1"/>
  <c r="BE310" i="13" s="1"/>
  <c r="BE311" i="13" s="1"/>
  <c r="BE312" i="13" s="1"/>
  <c r="BE313" i="13" s="1"/>
  <c r="BE314" i="13" s="1"/>
  <c r="BE315" i="13" s="1"/>
  <c r="BE316" i="13" s="1"/>
  <c r="BE317" i="13" s="1"/>
  <c r="BE318" i="13" s="1"/>
  <c r="BE319" i="13" s="1"/>
  <c r="BE320" i="13" s="1"/>
  <c r="BE321" i="13" s="1"/>
  <c r="BE322" i="13" s="1"/>
  <c r="BE323" i="13" s="1"/>
  <c r="BE324" i="13" s="1"/>
  <c r="BE325" i="13" s="1"/>
  <c r="BE326" i="13" s="1"/>
  <c r="BE327" i="13" s="1"/>
  <c r="BE328" i="13" s="1"/>
  <c r="BE329" i="13" s="1"/>
  <c r="BE330" i="13" s="1"/>
  <c r="BE331" i="13" s="1"/>
  <c r="BE332" i="13" s="1"/>
  <c r="BE333" i="13" s="1"/>
  <c r="BE334" i="13" s="1"/>
  <c r="BE335" i="13" s="1"/>
  <c r="BE336" i="13" s="1"/>
  <c r="BE337" i="13" s="1"/>
  <c r="BE338" i="13" s="1"/>
  <c r="BE339" i="13" s="1"/>
  <c r="BE340" i="13" s="1"/>
  <c r="BE341" i="13" s="1"/>
  <c r="BE342" i="13" s="1"/>
  <c r="BE343" i="13" s="1"/>
  <c r="BE344" i="13" s="1"/>
  <c r="BE345" i="13" s="1"/>
  <c r="BE346" i="13" s="1"/>
  <c r="BG62" i="13"/>
  <c r="BG63" i="13" s="1"/>
  <c r="BG64" i="13" s="1"/>
  <c r="BG65" i="13" s="1"/>
  <c r="BG66" i="13" s="1"/>
  <c r="BG67" i="13" s="1"/>
  <c r="BG68" i="13" s="1"/>
  <c r="BG69" i="13" s="1"/>
  <c r="BG70" i="13" s="1"/>
  <c r="BF62" i="13"/>
  <c r="BF63" i="13" s="1"/>
  <c r="BF64" i="13" s="1"/>
  <c r="BF65" i="13" s="1"/>
  <c r="BF66" i="13" s="1"/>
  <c r="BF67" i="13" s="1"/>
  <c r="BF68" i="13" s="1"/>
  <c r="BF69" i="13" s="1"/>
  <c r="BF70" i="13" s="1"/>
  <c r="BE62" i="13"/>
  <c r="BE63" i="13" s="1"/>
  <c r="BE64" i="13" s="1"/>
  <c r="BE65" i="13" s="1"/>
  <c r="BE66" i="13" s="1"/>
  <c r="BE67" i="13" s="1"/>
  <c r="BE68" i="13" s="1"/>
  <c r="BE69" i="13" s="1"/>
  <c r="BE70" i="13" s="1"/>
  <c r="I4" i="12"/>
  <c r="G3" i="12"/>
  <c r="BH54" i="13"/>
  <c r="BH53" i="13"/>
  <c r="BH52" i="13"/>
  <c r="BH51" i="13"/>
  <c r="BH50" i="13"/>
  <c r="BH49" i="13"/>
  <c r="BH48" i="13"/>
  <c r="BH47" i="13"/>
  <c r="BH46" i="13"/>
  <c r="BH45" i="13"/>
  <c r="BH44" i="13"/>
  <c r="BH43" i="13"/>
  <c r="BH42" i="13"/>
  <c r="BH41" i="13"/>
  <c r="BH40" i="13"/>
  <c r="BH39" i="13"/>
  <c r="BH38" i="13"/>
  <c r="BH37" i="13"/>
  <c r="BH36" i="13"/>
  <c r="BH35" i="13"/>
  <c r="BH34" i="13"/>
  <c r="BH33" i="13"/>
  <c r="BH32" i="13"/>
  <c r="BH31" i="13"/>
  <c r="BH30" i="13"/>
  <c r="BH29" i="13"/>
  <c r="BH28" i="13"/>
  <c r="BH27" i="13"/>
  <c r="BH26" i="13"/>
  <c r="BH25" i="13"/>
  <c r="BH24" i="13"/>
  <c r="BH23" i="13"/>
  <c r="BH22" i="13"/>
  <c r="BH21" i="13"/>
  <c r="BH20" i="13"/>
  <c r="BH19" i="13"/>
  <c r="BH18" i="13"/>
  <c r="BH17" i="13"/>
  <c r="BH16" i="13"/>
  <c r="BH15" i="13"/>
  <c r="BH14" i="13"/>
  <c r="BH13" i="13"/>
  <c r="BH12" i="13"/>
  <c r="BH11" i="13"/>
  <c r="BH10" i="13"/>
  <c r="BH9" i="13"/>
  <c r="BH8" i="13"/>
  <c r="BH7" i="13"/>
  <c r="BH6" i="13"/>
  <c r="AH117" i="17" l="1"/>
  <c r="AH153" i="17"/>
  <c r="AH160" i="17"/>
  <c r="AH192" i="17"/>
  <c r="AH227" i="17"/>
  <c r="AH225" i="17"/>
  <c r="AH257" i="17"/>
  <c r="AH240" i="17"/>
  <c r="AH266" i="17"/>
  <c r="AH293" i="17"/>
  <c r="AH297" i="17"/>
  <c r="AH298" i="17"/>
  <c r="AH304" i="17"/>
  <c r="AH328" i="17"/>
  <c r="AH283" i="17"/>
  <c r="AH315" i="17"/>
  <c r="AH327" i="17"/>
  <c r="B58" i="18"/>
  <c r="B59" i="18" s="1"/>
  <c r="B60" i="18" s="1"/>
  <c r="B61" i="18" s="1"/>
  <c r="B62" i="18" s="1"/>
  <c r="B63" i="18" s="1"/>
  <c r="B64" i="18" s="1"/>
  <c r="B65" i="18" s="1"/>
  <c r="B66" i="18" s="1"/>
  <c r="B67" i="18" s="1"/>
  <c r="B68" i="18" s="1"/>
  <c r="B69" i="18" s="1"/>
  <c r="B70" i="18" s="1"/>
  <c r="B71" i="18" s="1"/>
  <c r="B72" i="18" s="1"/>
  <c r="B73" i="18" s="1"/>
  <c r="B74" i="18" s="1"/>
  <c r="B75" i="18" s="1"/>
  <c r="B76" i="18" s="1"/>
  <c r="B77" i="18" s="1"/>
  <c r="B78" i="18" s="1"/>
  <c r="B79" i="18" s="1"/>
  <c r="B80" i="18" s="1"/>
  <c r="B81" i="18" s="1"/>
  <c r="B82" i="18" s="1"/>
  <c r="B83" i="18" s="1"/>
  <c r="B84" i="18" s="1"/>
  <c r="B85" i="18" s="1"/>
  <c r="B86" i="18" s="1"/>
  <c r="B87" i="18" s="1"/>
  <c r="B88" i="18" s="1"/>
  <c r="B89" i="18" s="1"/>
  <c r="B90" i="18" s="1"/>
  <c r="B91" i="18" s="1"/>
  <c r="B92" i="18" s="1"/>
  <c r="B93" i="18" s="1"/>
  <c r="B94" i="18" s="1"/>
  <c r="B95" i="18" s="1"/>
  <c r="B96" i="18" s="1"/>
  <c r="B97" i="18" s="1"/>
  <c r="B98" i="18" s="1"/>
  <c r="B99" i="18" s="1"/>
  <c r="B100" i="18" s="1"/>
  <c r="B101" i="18" s="1"/>
  <c r="B102" i="18" s="1"/>
  <c r="B103" i="18" s="1"/>
  <c r="B104" i="18" s="1"/>
  <c r="B105" i="18" s="1"/>
  <c r="B106" i="18" s="1"/>
  <c r="B107" i="18" s="1"/>
  <c r="B108" i="18" s="1"/>
  <c r="B109" i="18" s="1"/>
  <c r="B110" i="18" s="1"/>
  <c r="B111" i="18" s="1"/>
  <c r="B112" i="18" s="1"/>
  <c r="B113" i="18" s="1"/>
  <c r="B114" i="18" s="1"/>
  <c r="B115" i="18" s="1"/>
  <c r="B116" i="18" s="1"/>
  <c r="B117" i="18" s="1"/>
  <c r="B118" i="18" s="1"/>
  <c r="B119" i="18" s="1"/>
  <c r="B120" i="18" s="1"/>
  <c r="B121" i="18" s="1"/>
  <c r="B122" i="18" s="1"/>
  <c r="B123" i="18" s="1"/>
  <c r="B124" i="18" s="1"/>
  <c r="B125" i="18" s="1"/>
  <c r="B126" i="18" s="1"/>
  <c r="B127" i="18" s="1"/>
  <c r="B128" i="18" s="1"/>
  <c r="B129" i="18" s="1"/>
  <c r="B130" i="18" s="1"/>
  <c r="B131" i="18" s="1"/>
  <c r="B132" i="18" s="1"/>
  <c r="B133" i="18" s="1"/>
  <c r="B134" i="18" s="1"/>
  <c r="B135" i="18" s="1"/>
  <c r="B136" i="18" s="1"/>
  <c r="B137" i="18" s="1"/>
  <c r="B138" i="18" s="1"/>
  <c r="B139" i="18" s="1"/>
  <c r="B140" i="18" s="1"/>
  <c r="B141" i="18" s="1"/>
  <c r="B142" i="18" s="1"/>
  <c r="B143" i="18" s="1"/>
  <c r="B144" i="18" s="1"/>
  <c r="B145" i="18" s="1"/>
  <c r="B146" i="18" s="1"/>
  <c r="B147" i="18" s="1"/>
  <c r="B148" i="18" s="1"/>
  <c r="B149" i="18" s="1"/>
  <c r="B150" i="18" s="1"/>
  <c r="B151" i="18" s="1"/>
  <c r="B152" i="18" s="1"/>
  <c r="B153" i="18" s="1"/>
  <c r="B154" i="18" s="1"/>
  <c r="B155" i="18" s="1"/>
  <c r="B156" i="18" s="1"/>
  <c r="B157" i="18" s="1"/>
  <c r="B158" i="18" s="1"/>
  <c r="B159" i="18" s="1"/>
  <c r="B160" i="18" s="1"/>
  <c r="B161" i="18" s="1"/>
  <c r="B162" i="18" s="1"/>
  <c r="B163" i="18" s="1"/>
  <c r="B164" i="18" s="1"/>
  <c r="B165" i="18" s="1"/>
  <c r="B166" i="18" s="1"/>
  <c r="B167" i="18" s="1"/>
  <c r="B168" i="18" s="1"/>
  <c r="B169" i="18" s="1"/>
  <c r="B170" i="18" s="1"/>
  <c r="B171" i="18" s="1"/>
  <c r="B172" i="18" s="1"/>
  <c r="B173" i="18" s="1"/>
  <c r="B174" i="18" s="1"/>
  <c r="B175" i="18" s="1"/>
  <c r="B176" i="18" s="1"/>
  <c r="B177" i="18" s="1"/>
  <c r="B178" i="18" s="1"/>
  <c r="B179" i="18" s="1"/>
  <c r="B180" i="18" s="1"/>
  <c r="B181" i="18" s="1"/>
  <c r="B182" i="18" s="1"/>
  <c r="B183" i="18" s="1"/>
  <c r="B184" i="18" s="1"/>
  <c r="B185" i="18" s="1"/>
  <c r="B186" i="18" s="1"/>
  <c r="B187" i="18" s="1"/>
  <c r="B188" i="18" s="1"/>
  <c r="B189" i="18" s="1"/>
  <c r="B190" i="18" s="1"/>
  <c r="B191" i="18" s="1"/>
  <c r="B192" i="18" s="1"/>
  <c r="B193" i="18" s="1"/>
  <c r="B194" i="18" s="1"/>
  <c r="B195" i="18" s="1"/>
  <c r="B196" i="18" s="1"/>
  <c r="B197" i="18" s="1"/>
  <c r="B198" i="18" s="1"/>
  <c r="B199" i="18" s="1"/>
  <c r="B200" i="18" s="1"/>
  <c r="B201" i="18" s="1"/>
  <c r="B202" i="18" s="1"/>
  <c r="B203" i="18" s="1"/>
  <c r="B204" i="18" s="1"/>
  <c r="B205" i="18" s="1"/>
  <c r="B206" i="18" s="1"/>
  <c r="B207" i="18" s="1"/>
  <c r="B208" i="18" s="1"/>
  <c r="B209" i="18" s="1"/>
  <c r="B210" i="18" s="1"/>
  <c r="B211" i="18" s="1"/>
  <c r="B212" i="18" s="1"/>
  <c r="B213" i="18" s="1"/>
  <c r="B214" i="18" s="1"/>
  <c r="B215" i="18" s="1"/>
  <c r="B216" i="18" s="1"/>
  <c r="B217" i="18" s="1"/>
  <c r="B218" i="18" s="1"/>
  <c r="B219" i="18" s="1"/>
  <c r="B220" i="18" s="1"/>
  <c r="B221" i="18" s="1"/>
  <c r="B222" i="18" s="1"/>
  <c r="B223" i="18" s="1"/>
  <c r="B224" i="18" s="1"/>
  <c r="B225" i="18" s="1"/>
  <c r="B226" i="18" s="1"/>
  <c r="B227" i="18" s="1"/>
  <c r="B228" i="18" s="1"/>
  <c r="B229" i="18" s="1"/>
  <c r="B230" i="18" s="1"/>
  <c r="B231" i="18" s="1"/>
  <c r="B232" i="18" s="1"/>
  <c r="B233" i="18" s="1"/>
  <c r="B234" i="18" s="1"/>
  <c r="B235" i="18" s="1"/>
  <c r="B236" i="18" s="1"/>
  <c r="B237" i="18" s="1"/>
  <c r="B238" i="18" s="1"/>
  <c r="B239" i="18" s="1"/>
  <c r="B240" i="18" s="1"/>
  <c r="B241" i="18" s="1"/>
  <c r="B242" i="18" s="1"/>
  <c r="B243" i="18" s="1"/>
  <c r="B244" i="18" s="1"/>
  <c r="B245" i="18" s="1"/>
  <c r="B246" i="18" s="1"/>
  <c r="B247" i="18" s="1"/>
  <c r="B248" i="18" s="1"/>
  <c r="B249" i="18" s="1"/>
  <c r="B250" i="18" s="1"/>
  <c r="B251" i="18" s="1"/>
  <c r="B252" i="18" s="1"/>
  <c r="B253" i="18" s="1"/>
  <c r="B254" i="18" s="1"/>
  <c r="B255" i="18" s="1"/>
  <c r="B256" i="18" s="1"/>
  <c r="B257" i="18" s="1"/>
  <c r="B258" i="18" s="1"/>
  <c r="B259" i="18" s="1"/>
  <c r="B260" i="18" s="1"/>
  <c r="B261" i="18" s="1"/>
  <c r="B262" i="18" s="1"/>
  <c r="B263" i="18" s="1"/>
  <c r="B264" i="18" s="1"/>
  <c r="B265" i="18" s="1"/>
  <c r="B266" i="18" s="1"/>
  <c r="B267" i="18" s="1"/>
  <c r="B268" i="18" s="1"/>
  <c r="B269" i="18" s="1"/>
  <c r="B270" i="18" s="1"/>
  <c r="B271" i="18" s="1"/>
  <c r="B272" i="18" s="1"/>
  <c r="B273" i="18" s="1"/>
  <c r="B274" i="18" s="1"/>
  <c r="B275" i="18" s="1"/>
  <c r="B276" i="18" s="1"/>
  <c r="B277" i="18" s="1"/>
  <c r="B278" i="18" s="1"/>
  <c r="B279" i="18" s="1"/>
  <c r="B280" i="18" s="1"/>
  <c r="B281" i="18" s="1"/>
  <c r="B282" i="18" s="1"/>
  <c r="B283" i="18" s="1"/>
  <c r="B284" i="18" s="1"/>
  <c r="B285" i="18" s="1"/>
  <c r="B286" i="18" s="1"/>
  <c r="B287" i="18" s="1"/>
  <c r="B288" i="18" s="1"/>
  <c r="B289" i="18" s="1"/>
  <c r="B290" i="18" s="1"/>
  <c r="B291" i="18" s="1"/>
  <c r="B292" i="18" s="1"/>
  <c r="B293" i="18" s="1"/>
  <c r="B294" i="18" s="1"/>
  <c r="B295" i="18" s="1"/>
  <c r="B296" i="18" s="1"/>
  <c r="B297" i="18" s="1"/>
  <c r="B298" i="18" s="1"/>
  <c r="B299" i="18" s="1"/>
  <c r="B300" i="18" s="1"/>
  <c r="B301" i="18" s="1"/>
  <c r="B302" i="18" s="1"/>
  <c r="B303" i="18" s="1"/>
  <c r="B304" i="18" s="1"/>
  <c r="B305" i="18" s="1"/>
  <c r="B306" i="18" s="1"/>
  <c r="B307" i="18" s="1"/>
  <c r="B308" i="18" s="1"/>
  <c r="B309" i="18" s="1"/>
  <c r="B310" i="18" s="1"/>
  <c r="B311" i="18" s="1"/>
  <c r="B312" i="18" s="1"/>
  <c r="B313" i="18" s="1"/>
  <c r="B314" i="18" s="1"/>
  <c r="B315" i="18" s="1"/>
  <c r="B316" i="18" s="1"/>
  <c r="B317" i="18" s="1"/>
  <c r="B318" i="18" s="1"/>
  <c r="B319" i="18" s="1"/>
  <c r="B320" i="18" s="1"/>
  <c r="B321" i="18" s="1"/>
  <c r="B322" i="18" s="1"/>
  <c r="B323" i="18" s="1"/>
  <c r="B324" i="18" s="1"/>
  <c r="B325" i="18" s="1"/>
  <c r="B326" i="18" s="1"/>
  <c r="B327" i="18" s="1"/>
  <c r="B328" i="18" s="1"/>
  <c r="B329" i="18" s="1"/>
  <c r="B330" i="18" s="1"/>
  <c r="B331" i="18" s="1"/>
  <c r="B332" i="18" s="1"/>
  <c r="B333" i="18" s="1"/>
  <c r="B334" i="18" s="1"/>
  <c r="B335" i="18" s="1"/>
  <c r="B336" i="18" s="1"/>
  <c r="B337" i="18" s="1"/>
  <c r="B338" i="18" s="1"/>
  <c r="B339" i="18" s="1"/>
  <c r="B340" i="18" s="1"/>
  <c r="B341" i="18" s="1"/>
  <c r="B342" i="18" s="1"/>
  <c r="B343" i="18" s="1"/>
  <c r="B344" i="18" s="1"/>
  <c r="B345" i="18" s="1"/>
  <c r="B346" i="18" s="1"/>
  <c r="AH61" i="17"/>
  <c r="AH64" i="17"/>
  <c r="L9" i="19"/>
  <c r="AE56" i="18"/>
  <c r="AE57" i="18" s="1"/>
  <c r="AE58" i="18" s="1"/>
  <c r="AE59" i="18" s="1"/>
  <c r="AE60" i="18" s="1"/>
  <c r="AE61" i="18" s="1"/>
  <c r="AE62" i="18" s="1"/>
  <c r="AE63" i="18" s="1"/>
  <c r="AE64" i="18" s="1"/>
  <c r="AE65" i="18" s="1"/>
  <c r="AE66" i="18" s="1"/>
  <c r="AE67" i="18" s="1"/>
  <c r="AE68" i="18" s="1"/>
  <c r="AE69" i="18" s="1"/>
  <c r="AE70" i="18" s="1"/>
  <c r="AE71" i="18" s="1"/>
  <c r="AE72" i="18" s="1"/>
  <c r="AE73" i="18" s="1"/>
  <c r="AE74" i="18" s="1"/>
  <c r="AE75" i="18" s="1"/>
  <c r="AE76" i="18" s="1"/>
  <c r="AE77" i="18" s="1"/>
  <c r="AE78" i="18" s="1"/>
  <c r="AE79" i="18" s="1"/>
  <c r="AE80" i="18" s="1"/>
  <c r="AE81" i="18" s="1"/>
  <c r="AE82" i="18" s="1"/>
  <c r="AE83" i="18" s="1"/>
  <c r="AE84" i="18" s="1"/>
  <c r="AE85" i="18" s="1"/>
  <c r="AE86" i="18" s="1"/>
  <c r="AE87" i="18" s="1"/>
  <c r="AE88" i="18" s="1"/>
  <c r="AE89" i="18" s="1"/>
  <c r="AE90" i="18" s="1"/>
  <c r="AE91" i="18" s="1"/>
  <c r="AE92" i="18" s="1"/>
  <c r="AE93" i="18" s="1"/>
  <c r="AE94" i="18" s="1"/>
  <c r="AE95" i="18" s="1"/>
  <c r="AE96" i="18" s="1"/>
  <c r="AE97" i="18" s="1"/>
  <c r="AE98" i="18" s="1"/>
  <c r="AE99" i="18" s="1"/>
  <c r="AE100" i="18" s="1"/>
  <c r="AE101" i="18" s="1"/>
  <c r="AE102" i="18" s="1"/>
  <c r="AE103" i="18" s="1"/>
  <c r="AE104" i="18" s="1"/>
  <c r="AE105" i="18" s="1"/>
  <c r="AE106" i="18" s="1"/>
  <c r="AE107" i="18" s="1"/>
  <c r="AE108" i="18" s="1"/>
  <c r="AE109" i="18" s="1"/>
  <c r="AE110" i="18" s="1"/>
  <c r="AE111" i="18" s="1"/>
  <c r="AE112" i="18" s="1"/>
  <c r="AE113" i="18" s="1"/>
  <c r="AE114" i="18" s="1"/>
  <c r="AE115" i="18" s="1"/>
  <c r="AE116" i="18" s="1"/>
  <c r="AE117" i="18" s="1"/>
  <c r="AE118" i="18" s="1"/>
  <c r="AE119" i="18" s="1"/>
  <c r="AE120" i="18" s="1"/>
  <c r="AE121" i="18" s="1"/>
  <c r="AE122" i="18" s="1"/>
  <c r="AE123" i="18" s="1"/>
  <c r="AE124" i="18" s="1"/>
  <c r="AE125" i="18" s="1"/>
  <c r="AE126" i="18" s="1"/>
  <c r="AE127" i="18" s="1"/>
  <c r="AE128" i="18" s="1"/>
  <c r="AE129" i="18" s="1"/>
  <c r="AE130" i="18" s="1"/>
  <c r="AE131" i="18" s="1"/>
  <c r="AE132" i="18" s="1"/>
  <c r="AE133" i="18" s="1"/>
  <c r="AE134" i="18" s="1"/>
  <c r="AE135" i="18" s="1"/>
  <c r="AE136" i="18" s="1"/>
  <c r="AE137" i="18" s="1"/>
  <c r="AE138" i="18" s="1"/>
  <c r="AE139" i="18" s="1"/>
  <c r="AE140" i="18" s="1"/>
  <c r="AE141" i="18" s="1"/>
  <c r="AE142" i="18" s="1"/>
  <c r="AE143" i="18" s="1"/>
  <c r="AE144" i="18" s="1"/>
  <c r="AE145" i="18" s="1"/>
  <c r="AE146" i="18" s="1"/>
  <c r="AE147" i="18" s="1"/>
  <c r="AE148" i="18" s="1"/>
  <c r="AE149" i="18" s="1"/>
  <c r="AE150" i="18" s="1"/>
  <c r="AE151" i="18" s="1"/>
  <c r="AE152" i="18" s="1"/>
  <c r="AE153" i="18" s="1"/>
  <c r="AE154" i="18" s="1"/>
  <c r="AE155" i="18" s="1"/>
  <c r="AE156" i="18" s="1"/>
  <c r="AE157" i="18" s="1"/>
  <c r="AE158" i="18" s="1"/>
  <c r="AE159" i="18" s="1"/>
  <c r="AE160" i="18" s="1"/>
  <c r="AE161" i="18" s="1"/>
  <c r="AE162" i="18" s="1"/>
  <c r="AE163" i="18" s="1"/>
  <c r="AE164" i="18" s="1"/>
  <c r="AE165" i="18" s="1"/>
  <c r="AE166" i="18" s="1"/>
  <c r="AE167" i="18" s="1"/>
  <c r="AE168" i="18" s="1"/>
  <c r="AE169" i="18" s="1"/>
  <c r="AE170" i="18" s="1"/>
  <c r="AE171" i="18" s="1"/>
  <c r="AE172" i="18" s="1"/>
  <c r="AE173" i="18" s="1"/>
  <c r="AE174" i="18" s="1"/>
  <c r="AE175" i="18" s="1"/>
  <c r="AE176" i="18" s="1"/>
  <c r="AE177" i="18" s="1"/>
  <c r="AE178" i="18" s="1"/>
  <c r="AE179" i="18" s="1"/>
  <c r="AE180" i="18" s="1"/>
  <c r="AE181" i="18" s="1"/>
  <c r="AE182" i="18" s="1"/>
  <c r="AE183" i="18" s="1"/>
  <c r="AE184" i="18" s="1"/>
  <c r="AE185" i="18" s="1"/>
  <c r="AE186" i="18" s="1"/>
  <c r="AE187" i="18" s="1"/>
  <c r="AE188" i="18" s="1"/>
  <c r="AE189" i="18" s="1"/>
  <c r="AE190" i="18" s="1"/>
  <c r="AE191" i="18" s="1"/>
  <c r="AE192" i="18" s="1"/>
  <c r="AE193" i="18" s="1"/>
  <c r="AE194" i="18" s="1"/>
  <c r="AE195" i="18" s="1"/>
  <c r="AE196" i="18" s="1"/>
  <c r="AE197" i="18" s="1"/>
  <c r="AE198" i="18" s="1"/>
  <c r="AE199" i="18" s="1"/>
  <c r="AE200" i="18" s="1"/>
  <c r="AE201" i="18" s="1"/>
  <c r="AE202" i="18" s="1"/>
  <c r="AE203" i="18" s="1"/>
  <c r="AE204" i="18" s="1"/>
  <c r="AE205" i="18" s="1"/>
  <c r="AE206" i="18" s="1"/>
  <c r="AE207" i="18" s="1"/>
  <c r="AE208" i="18" s="1"/>
  <c r="AE209" i="18" s="1"/>
  <c r="AE210" i="18" s="1"/>
  <c r="AE211" i="18" s="1"/>
  <c r="AE212" i="18" s="1"/>
  <c r="AE213" i="18" s="1"/>
  <c r="AE214" i="18" s="1"/>
  <c r="AE215" i="18" s="1"/>
  <c r="AE216" i="18" s="1"/>
  <c r="AE217" i="18" s="1"/>
  <c r="AE218" i="18" s="1"/>
  <c r="AE219" i="18" s="1"/>
  <c r="AE220" i="18" s="1"/>
  <c r="AE221" i="18" s="1"/>
  <c r="AE222" i="18" s="1"/>
  <c r="AE223" i="18" s="1"/>
  <c r="AE224" i="18" s="1"/>
  <c r="AE225" i="18" s="1"/>
  <c r="AE226" i="18" s="1"/>
  <c r="AE227" i="18" s="1"/>
  <c r="AE228" i="18" s="1"/>
  <c r="AE229" i="18" s="1"/>
  <c r="AE230" i="18" s="1"/>
  <c r="AE231" i="18" s="1"/>
  <c r="AE232" i="18" s="1"/>
  <c r="AE233" i="18" s="1"/>
  <c r="AE234" i="18" s="1"/>
  <c r="AE235" i="18" s="1"/>
  <c r="AE236" i="18" s="1"/>
  <c r="AE237" i="18" s="1"/>
  <c r="AE238" i="18" s="1"/>
  <c r="AE239" i="18" s="1"/>
  <c r="AE240" i="18" s="1"/>
  <c r="AE241" i="18" s="1"/>
  <c r="AE242" i="18" s="1"/>
  <c r="AE243" i="18" s="1"/>
  <c r="AE244" i="18" s="1"/>
  <c r="AE245" i="18" s="1"/>
  <c r="AE246" i="18" s="1"/>
  <c r="AE247" i="18" s="1"/>
  <c r="AE248" i="18" s="1"/>
  <c r="AE249" i="18" s="1"/>
  <c r="AE250" i="18" s="1"/>
  <c r="AE251" i="18" s="1"/>
  <c r="AE252" i="18" s="1"/>
  <c r="AE253" i="18" s="1"/>
  <c r="AE254" i="18" s="1"/>
  <c r="AE255" i="18" s="1"/>
  <c r="AE256" i="18" s="1"/>
  <c r="AE257" i="18" s="1"/>
  <c r="AE258" i="18" s="1"/>
  <c r="AE259" i="18" s="1"/>
  <c r="AE260" i="18" s="1"/>
  <c r="AE261" i="18" s="1"/>
  <c r="AE262" i="18" s="1"/>
  <c r="AE263" i="18" s="1"/>
  <c r="AE264" i="18" s="1"/>
  <c r="AE265" i="18" s="1"/>
  <c r="AE266" i="18" s="1"/>
  <c r="AE267" i="18" s="1"/>
  <c r="AE268" i="18" s="1"/>
  <c r="AE269" i="18" s="1"/>
  <c r="AE270" i="18" s="1"/>
  <c r="AE271" i="18" s="1"/>
  <c r="AE272" i="18" s="1"/>
  <c r="AE273" i="18" s="1"/>
  <c r="AE274" i="18" s="1"/>
  <c r="AE275" i="18" s="1"/>
  <c r="AE276" i="18" s="1"/>
  <c r="AE277" i="18" s="1"/>
  <c r="AE278" i="18" s="1"/>
  <c r="AE279" i="18" s="1"/>
  <c r="AE280" i="18" s="1"/>
  <c r="AE281" i="18" s="1"/>
  <c r="AE282" i="18" s="1"/>
  <c r="AE283" i="18" s="1"/>
  <c r="AE284" i="18" s="1"/>
  <c r="AE285" i="18" s="1"/>
  <c r="AE286" i="18" s="1"/>
  <c r="AE287" i="18" s="1"/>
  <c r="AE288" i="18" s="1"/>
  <c r="AE289" i="18" s="1"/>
  <c r="AE290" i="18" s="1"/>
  <c r="AE291" i="18" s="1"/>
  <c r="AE292" i="18" s="1"/>
  <c r="AE293" i="18" s="1"/>
  <c r="AE294" i="18" s="1"/>
  <c r="AE295" i="18" s="1"/>
  <c r="AE296" i="18" s="1"/>
  <c r="AE297" i="18" s="1"/>
  <c r="AE298" i="18" s="1"/>
  <c r="AE299" i="18" s="1"/>
  <c r="AE300" i="18" s="1"/>
  <c r="AE301" i="18" s="1"/>
  <c r="AE302" i="18" s="1"/>
  <c r="AE303" i="18" s="1"/>
  <c r="AE304" i="18" s="1"/>
  <c r="AE305" i="18" s="1"/>
  <c r="AE306" i="18" s="1"/>
  <c r="AE307" i="18" s="1"/>
  <c r="AE308" i="18" s="1"/>
  <c r="AE309" i="18" s="1"/>
  <c r="AE310" i="18" s="1"/>
  <c r="AE311" i="18" s="1"/>
  <c r="AE312" i="18" s="1"/>
  <c r="AE313" i="18" s="1"/>
  <c r="AE314" i="18" s="1"/>
  <c r="AE315" i="18" s="1"/>
  <c r="AE316" i="18" s="1"/>
  <c r="AE317" i="18" s="1"/>
  <c r="AE318" i="18" s="1"/>
  <c r="AE319" i="18" s="1"/>
  <c r="AE320" i="18" s="1"/>
  <c r="AE321" i="18" s="1"/>
  <c r="AE322" i="18" s="1"/>
  <c r="AE323" i="18" s="1"/>
  <c r="AE324" i="18" s="1"/>
  <c r="AE325" i="18" s="1"/>
  <c r="AE326" i="18" s="1"/>
  <c r="AE327" i="18" s="1"/>
  <c r="AE328" i="18" s="1"/>
  <c r="AE329" i="18" s="1"/>
  <c r="AE330" i="18" s="1"/>
  <c r="AE331" i="18" s="1"/>
  <c r="AE332" i="18" s="1"/>
  <c r="AE333" i="18" s="1"/>
  <c r="AE334" i="18" s="1"/>
  <c r="AE335" i="18" s="1"/>
  <c r="AE336" i="18" s="1"/>
  <c r="AE337" i="18" s="1"/>
  <c r="AE338" i="18" s="1"/>
  <c r="AE339" i="18" s="1"/>
  <c r="AE340" i="18" s="1"/>
  <c r="AE341" i="18" s="1"/>
  <c r="AE342" i="18" s="1"/>
  <c r="AE343" i="18" s="1"/>
  <c r="AE344" i="18" s="1"/>
  <c r="AE345" i="18" s="1"/>
  <c r="AE346" i="18" s="1"/>
  <c r="AP9" i="18"/>
  <c r="AP8" i="17"/>
  <c r="AM9" i="17"/>
  <c r="C58" i="18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71" i="18" s="1"/>
  <c r="C72" i="18" s="1"/>
  <c r="C73" i="18" s="1"/>
  <c r="C74" i="18" s="1"/>
  <c r="C75" i="18" s="1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C95" i="18" s="1"/>
  <c r="C96" i="18" s="1"/>
  <c r="C97" i="18" s="1"/>
  <c r="C98" i="18" s="1"/>
  <c r="C99" i="18" s="1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19" i="18" s="1"/>
  <c r="C120" i="18" s="1"/>
  <c r="C121" i="18" s="1"/>
  <c r="C122" i="18" s="1"/>
  <c r="C123" i="18" s="1"/>
  <c r="C124" i="18" s="1"/>
  <c r="C125" i="18" s="1"/>
  <c r="C126" i="18" s="1"/>
  <c r="C127" i="18" s="1"/>
  <c r="C128" i="18" s="1"/>
  <c r="C129" i="18" s="1"/>
  <c r="C130" i="18" s="1"/>
  <c r="C131" i="18" s="1"/>
  <c r="C132" i="18" s="1"/>
  <c r="C133" i="18" s="1"/>
  <c r="C134" i="18" s="1"/>
  <c r="C135" i="18" s="1"/>
  <c r="C136" i="18" s="1"/>
  <c r="C137" i="18" s="1"/>
  <c r="C138" i="18" s="1"/>
  <c r="C139" i="18" s="1"/>
  <c r="C140" i="18" s="1"/>
  <c r="C141" i="18" s="1"/>
  <c r="C142" i="18" s="1"/>
  <c r="C143" i="18" s="1"/>
  <c r="C144" i="18" s="1"/>
  <c r="C145" i="18" s="1"/>
  <c r="C146" i="18" s="1"/>
  <c r="C147" i="18" s="1"/>
  <c r="C148" i="18" s="1"/>
  <c r="C149" i="18" s="1"/>
  <c r="C150" i="18" s="1"/>
  <c r="C151" i="18" s="1"/>
  <c r="C152" i="18" s="1"/>
  <c r="C153" i="18" s="1"/>
  <c r="C154" i="18" s="1"/>
  <c r="C155" i="18" s="1"/>
  <c r="C156" i="18" s="1"/>
  <c r="C157" i="18" s="1"/>
  <c r="C158" i="18" s="1"/>
  <c r="C159" i="18" s="1"/>
  <c r="C160" i="18" s="1"/>
  <c r="C161" i="18" s="1"/>
  <c r="C162" i="18" s="1"/>
  <c r="C163" i="18" s="1"/>
  <c r="C164" i="18" s="1"/>
  <c r="C165" i="18" s="1"/>
  <c r="C166" i="18" s="1"/>
  <c r="C167" i="18" s="1"/>
  <c r="C168" i="18" s="1"/>
  <c r="C169" i="18" s="1"/>
  <c r="C170" i="18" s="1"/>
  <c r="C171" i="18" s="1"/>
  <c r="C172" i="18" s="1"/>
  <c r="C173" i="18" s="1"/>
  <c r="C174" i="18" s="1"/>
  <c r="C175" i="18" s="1"/>
  <c r="C176" i="18" s="1"/>
  <c r="C177" i="18" s="1"/>
  <c r="C178" i="18" s="1"/>
  <c r="C179" i="18" s="1"/>
  <c r="C180" i="18" s="1"/>
  <c r="C181" i="18" s="1"/>
  <c r="C182" i="18" s="1"/>
  <c r="C183" i="18" s="1"/>
  <c r="C184" i="18" s="1"/>
  <c r="C185" i="18" s="1"/>
  <c r="C186" i="18" s="1"/>
  <c r="C187" i="18" s="1"/>
  <c r="C188" i="18" s="1"/>
  <c r="C189" i="18" s="1"/>
  <c r="C190" i="18" s="1"/>
  <c r="C191" i="18" s="1"/>
  <c r="C192" i="18" s="1"/>
  <c r="C193" i="18" s="1"/>
  <c r="C194" i="18" s="1"/>
  <c r="C195" i="18" s="1"/>
  <c r="C196" i="18" s="1"/>
  <c r="C197" i="18" s="1"/>
  <c r="C198" i="18" s="1"/>
  <c r="C199" i="18" s="1"/>
  <c r="C200" i="18" s="1"/>
  <c r="C201" i="18" s="1"/>
  <c r="C202" i="18" s="1"/>
  <c r="C203" i="18" s="1"/>
  <c r="C204" i="18" s="1"/>
  <c r="C205" i="18" s="1"/>
  <c r="C206" i="18" s="1"/>
  <c r="C207" i="18" s="1"/>
  <c r="C208" i="18" s="1"/>
  <c r="C209" i="18" s="1"/>
  <c r="C210" i="18" s="1"/>
  <c r="C211" i="18" s="1"/>
  <c r="C212" i="18" s="1"/>
  <c r="C213" i="18" s="1"/>
  <c r="C214" i="18" s="1"/>
  <c r="C215" i="18" s="1"/>
  <c r="C216" i="18" s="1"/>
  <c r="C217" i="18" s="1"/>
  <c r="C218" i="18" s="1"/>
  <c r="C219" i="18" s="1"/>
  <c r="C220" i="18" s="1"/>
  <c r="C221" i="18" s="1"/>
  <c r="C222" i="18" s="1"/>
  <c r="C223" i="18" s="1"/>
  <c r="C224" i="18" s="1"/>
  <c r="C225" i="18" s="1"/>
  <c r="C226" i="18" s="1"/>
  <c r="C227" i="18" s="1"/>
  <c r="C228" i="18" s="1"/>
  <c r="C229" i="18" s="1"/>
  <c r="C230" i="18" s="1"/>
  <c r="C231" i="18" s="1"/>
  <c r="C232" i="18" s="1"/>
  <c r="C233" i="18" s="1"/>
  <c r="C234" i="18" s="1"/>
  <c r="C235" i="18" s="1"/>
  <c r="C236" i="18" s="1"/>
  <c r="C237" i="18" s="1"/>
  <c r="C238" i="18" s="1"/>
  <c r="C239" i="18" s="1"/>
  <c r="C240" i="18" s="1"/>
  <c r="C241" i="18" s="1"/>
  <c r="C242" i="18" s="1"/>
  <c r="C243" i="18" s="1"/>
  <c r="C244" i="18" s="1"/>
  <c r="C245" i="18" s="1"/>
  <c r="C246" i="18" s="1"/>
  <c r="C247" i="18" s="1"/>
  <c r="C248" i="18" s="1"/>
  <c r="C249" i="18" s="1"/>
  <c r="C250" i="18" s="1"/>
  <c r="C251" i="18" s="1"/>
  <c r="C252" i="18" s="1"/>
  <c r="C253" i="18" s="1"/>
  <c r="C254" i="18" s="1"/>
  <c r="C255" i="18" s="1"/>
  <c r="C256" i="18" s="1"/>
  <c r="C257" i="18" s="1"/>
  <c r="C258" i="18" s="1"/>
  <c r="C259" i="18" s="1"/>
  <c r="C260" i="18" s="1"/>
  <c r="C261" i="18" s="1"/>
  <c r="C262" i="18" s="1"/>
  <c r="C263" i="18" s="1"/>
  <c r="C264" i="18" s="1"/>
  <c r="C265" i="18" s="1"/>
  <c r="C266" i="18" s="1"/>
  <c r="C267" i="18" s="1"/>
  <c r="C268" i="18" s="1"/>
  <c r="C269" i="18" s="1"/>
  <c r="C270" i="18" s="1"/>
  <c r="C271" i="18" s="1"/>
  <c r="C272" i="18" s="1"/>
  <c r="C273" i="18" s="1"/>
  <c r="C274" i="18" s="1"/>
  <c r="C275" i="18" s="1"/>
  <c r="C276" i="18" s="1"/>
  <c r="C277" i="18" s="1"/>
  <c r="C278" i="18" s="1"/>
  <c r="C279" i="18" s="1"/>
  <c r="C280" i="18" s="1"/>
  <c r="C281" i="18" s="1"/>
  <c r="C282" i="18" s="1"/>
  <c r="C283" i="18" s="1"/>
  <c r="C284" i="18" s="1"/>
  <c r="C285" i="18" s="1"/>
  <c r="C286" i="18" s="1"/>
  <c r="C287" i="18" s="1"/>
  <c r="C288" i="18" s="1"/>
  <c r="C289" i="18" s="1"/>
  <c r="C290" i="18" s="1"/>
  <c r="C291" i="18" s="1"/>
  <c r="C292" i="18" s="1"/>
  <c r="C293" i="18" s="1"/>
  <c r="C294" i="18" s="1"/>
  <c r="C295" i="18" s="1"/>
  <c r="C296" i="18" s="1"/>
  <c r="C297" i="18" s="1"/>
  <c r="C298" i="18" s="1"/>
  <c r="C299" i="18" s="1"/>
  <c r="C300" i="18" s="1"/>
  <c r="C301" i="18" s="1"/>
  <c r="C302" i="18" s="1"/>
  <c r="C303" i="18" s="1"/>
  <c r="C304" i="18" s="1"/>
  <c r="C305" i="18" s="1"/>
  <c r="C306" i="18" s="1"/>
  <c r="C307" i="18" s="1"/>
  <c r="C308" i="18" s="1"/>
  <c r="C309" i="18" s="1"/>
  <c r="C310" i="18" s="1"/>
  <c r="C311" i="18" s="1"/>
  <c r="C312" i="18" s="1"/>
  <c r="C313" i="18" s="1"/>
  <c r="C314" i="18" s="1"/>
  <c r="C315" i="18" s="1"/>
  <c r="C316" i="18" s="1"/>
  <c r="C317" i="18" s="1"/>
  <c r="C318" i="18" s="1"/>
  <c r="C319" i="18" s="1"/>
  <c r="C320" i="18" s="1"/>
  <c r="C321" i="18" s="1"/>
  <c r="C322" i="18" s="1"/>
  <c r="C323" i="18" s="1"/>
  <c r="C324" i="18" s="1"/>
  <c r="C325" i="18" s="1"/>
  <c r="C326" i="18" s="1"/>
  <c r="C327" i="18" s="1"/>
  <c r="C328" i="18" s="1"/>
  <c r="C329" i="18" s="1"/>
  <c r="C330" i="18" s="1"/>
  <c r="C331" i="18" s="1"/>
  <c r="C332" i="18" s="1"/>
  <c r="C333" i="18" s="1"/>
  <c r="C334" i="18" s="1"/>
  <c r="C335" i="18" s="1"/>
  <c r="C336" i="18" s="1"/>
  <c r="C337" i="18" s="1"/>
  <c r="C338" i="18" s="1"/>
  <c r="C339" i="18" s="1"/>
  <c r="C340" i="18" s="1"/>
  <c r="C341" i="18" s="1"/>
  <c r="C342" i="18" s="1"/>
  <c r="C343" i="18" s="1"/>
  <c r="C344" i="18" s="1"/>
  <c r="C345" i="18" s="1"/>
  <c r="C346" i="18" s="1"/>
  <c r="BG73" i="17"/>
  <c r="BK73" i="17" s="1"/>
  <c r="BK72" i="18"/>
  <c r="BJ72" i="17"/>
  <c r="G9" i="20"/>
  <c r="L8" i="20"/>
  <c r="G12" i="19"/>
  <c r="L11" i="19"/>
  <c r="AC56" i="18"/>
  <c r="Z55" i="18"/>
  <c r="BG65" i="18"/>
  <c r="BK64" i="18"/>
  <c r="AS7" i="18"/>
  <c r="BI63" i="18"/>
  <c r="BE64" i="18"/>
  <c r="AN10" i="18"/>
  <c r="AQ9" i="18"/>
  <c r="BG74" i="18"/>
  <c r="BK73" i="18"/>
  <c r="D58" i="18"/>
  <c r="D59" i="18" s="1"/>
  <c r="D60" i="18" s="1"/>
  <c r="D61" i="18" s="1"/>
  <c r="D62" i="18" s="1"/>
  <c r="D63" i="18" s="1"/>
  <c r="D64" i="18" s="1"/>
  <c r="D65" i="18" s="1"/>
  <c r="D66" i="18" s="1"/>
  <c r="D67" i="18" s="1"/>
  <c r="D68" i="18" s="1"/>
  <c r="D69" i="18" s="1"/>
  <c r="D70" i="18" s="1"/>
  <c r="D71" i="18" s="1"/>
  <c r="D72" i="18" s="1"/>
  <c r="D73" i="18" s="1"/>
  <c r="D74" i="18" s="1"/>
  <c r="D75" i="18" s="1"/>
  <c r="D76" i="18" s="1"/>
  <c r="D77" i="18" s="1"/>
  <c r="D78" i="18" s="1"/>
  <c r="D79" i="18" s="1"/>
  <c r="D80" i="18" s="1"/>
  <c r="D81" i="18" s="1"/>
  <c r="D82" i="18" s="1"/>
  <c r="D83" i="18" s="1"/>
  <c r="D84" i="18" s="1"/>
  <c r="D85" i="18" s="1"/>
  <c r="D86" i="18" s="1"/>
  <c r="D87" i="18" s="1"/>
  <c r="D88" i="18" s="1"/>
  <c r="D89" i="18" s="1"/>
  <c r="D90" i="18" s="1"/>
  <c r="D91" i="18" s="1"/>
  <c r="D92" i="18" s="1"/>
  <c r="D93" i="18" s="1"/>
  <c r="D94" i="18" s="1"/>
  <c r="D95" i="18" s="1"/>
  <c r="D96" i="18" s="1"/>
  <c r="D97" i="18" s="1"/>
  <c r="D98" i="18" s="1"/>
  <c r="D99" i="18" s="1"/>
  <c r="D100" i="18" s="1"/>
  <c r="D101" i="18" s="1"/>
  <c r="D102" i="18" s="1"/>
  <c r="D103" i="18" s="1"/>
  <c r="D104" i="18" s="1"/>
  <c r="D105" i="18" s="1"/>
  <c r="D106" i="18" s="1"/>
  <c r="D107" i="18" s="1"/>
  <c r="D108" i="18" s="1"/>
  <c r="D109" i="18" s="1"/>
  <c r="D110" i="18" s="1"/>
  <c r="D111" i="18" s="1"/>
  <c r="D112" i="18" s="1"/>
  <c r="D113" i="18" s="1"/>
  <c r="D114" i="18" s="1"/>
  <c r="D115" i="18" s="1"/>
  <c r="D116" i="18" s="1"/>
  <c r="D117" i="18" s="1"/>
  <c r="D118" i="18" s="1"/>
  <c r="D119" i="18" s="1"/>
  <c r="D120" i="18" s="1"/>
  <c r="D121" i="18" s="1"/>
  <c r="D122" i="18" s="1"/>
  <c r="D123" i="18" s="1"/>
  <c r="D124" i="18" s="1"/>
  <c r="D125" i="18" s="1"/>
  <c r="D126" i="18" s="1"/>
  <c r="D127" i="18" s="1"/>
  <c r="D128" i="18" s="1"/>
  <c r="D129" i="18" s="1"/>
  <c r="D130" i="18" s="1"/>
  <c r="D131" i="18" s="1"/>
  <c r="D132" i="18" s="1"/>
  <c r="D133" i="18" s="1"/>
  <c r="D134" i="18" s="1"/>
  <c r="D135" i="18" s="1"/>
  <c r="D136" i="18" s="1"/>
  <c r="D137" i="18" s="1"/>
  <c r="D138" i="18" s="1"/>
  <c r="D139" i="18" s="1"/>
  <c r="D140" i="18" s="1"/>
  <c r="D141" i="18" s="1"/>
  <c r="D142" i="18" s="1"/>
  <c r="D143" i="18" s="1"/>
  <c r="D144" i="18" s="1"/>
  <c r="D145" i="18" s="1"/>
  <c r="D146" i="18" s="1"/>
  <c r="D147" i="18" s="1"/>
  <c r="D148" i="18" s="1"/>
  <c r="D149" i="18" s="1"/>
  <c r="D150" i="18" s="1"/>
  <c r="D151" i="18" s="1"/>
  <c r="D152" i="18" s="1"/>
  <c r="D153" i="18" s="1"/>
  <c r="D154" i="18" s="1"/>
  <c r="D155" i="18" s="1"/>
  <c r="D156" i="18" s="1"/>
  <c r="D157" i="18" s="1"/>
  <c r="D158" i="18" s="1"/>
  <c r="D159" i="18" s="1"/>
  <c r="D160" i="18" s="1"/>
  <c r="D161" i="18" s="1"/>
  <c r="D162" i="18" s="1"/>
  <c r="D163" i="18" s="1"/>
  <c r="D164" i="18" s="1"/>
  <c r="D165" i="18" s="1"/>
  <c r="D166" i="18" s="1"/>
  <c r="D167" i="18" s="1"/>
  <c r="D168" i="18" s="1"/>
  <c r="D169" i="18" s="1"/>
  <c r="D170" i="18" s="1"/>
  <c r="D171" i="18" s="1"/>
  <c r="D172" i="18" s="1"/>
  <c r="D173" i="18" s="1"/>
  <c r="D174" i="18" s="1"/>
  <c r="D175" i="18" s="1"/>
  <c r="D176" i="18" s="1"/>
  <c r="D177" i="18" s="1"/>
  <c r="D178" i="18" s="1"/>
  <c r="D179" i="18" s="1"/>
  <c r="D180" i="18" s="1"/>
  <c r="D181" i="18" s="1"/>
  <c r="D182" i="18" s="1"/>
  <c r="D183" i="18" s="1"/>
  <c r="D184" i="18" s="1"/>
  <c r="D185" i="18" s="1"/>
  <c r="D186" i="18" s="1"/>
  <c r="D187" i="18" s="1"/>
  <c r="D188" i="18" s="1"/>
  <c r="D189" i="18" s="1"/>
  <c r="D190" i="18" s="1"/>
  <c r="D191" i="18" s="1"/>
  <c r="D192" i="18" s="1"/>
  <c r="D193" i="18" s="1"/>
  <c r="D194" i="18" s="1"/>
  <c r="D195" i="18" s="1"/>
  <c r="D196" i="18" s="1"/>
  <c r="D197" i="18" s="1"/>
  <c r="D198" i="18" s="1"/>
  <c r="D199" i="18" s="1"/>
  <c r="D200" i="18" s="1"/>
  <c r="D201" i="18" s="1"/>
  <c r="D202" i="18" s="1"/>
  <c r="D203" i="18" s="1"/>
  <c r="D204" i="18" s="1"/>
  <c r="D205" i="18" s="1"/>
  <c r="D206" i="18" s="1"/>
  <c r="D207" i="18" s="1"/>
  <c r="D208" i="18" s="1"/>
  <c r="D209" i="18" s="1"/>
  <c r="D210" i="18" s="1"/>
  <c r="D211" i="18" s="1"/>
  <c r="D212" i="18" s="1"/>
  <c r="D213" i="18" s="1"/>
  <c r="D214" i="18" s="1"/>
  <c r="D215" i="18" s="1"/>
  <c r="D216" i="18" s="1"/>
  <c r="D217" i="18" s="1"/>
  <c r="D218" i="18" s="1"/>
  <c r="D219" i="18" s="1"/>
  <c r="D220" i="18" s="1"/>
  <c r="D221" i="18" s="1"/>
  <c r="D222" i="18" s="1"/>
  <c r="D223" i="18" s="1"/>
  <c r="D224" i="18" s="1"/>
  <c r="D225" i="18" s="1"/>
  <c r="D226" i="18" s="1"/>
  <c r="D227" i="18" s="1"/>
  <c r="D228" i="18" s="1"/>
  <c r="D229" i="18" s="1"/>
  <c r="D230" i="18" s="1"/>
  <c r="D231" i="18" s="1"/>
  <c r="D232" i="18" s="1"/>
  <c r="D233" i="18" s="1"/>
  <c r="D234" i="18" s="1"/>
  <c r="D235" i="18" s="1"/>
  <c r="D236" i="18" s="1"/>
  <c r="D237" i="18" s="1"/>
  <c r="D238" i="18" s="1"/>
  <c r="D239" i="18" s="1"/>
  <c r="D240" i="18" s="1"/>
  <c r="D241" i="18" s="1"/>
  <c r="D242" i="18" s="1"/>
  <c r="D243" i="18" s="1"/>
  <c r="D244" i="18" s="1"/>
  <c r="D245" i="18" s="1"/>
  <c r="D246" i="18" s="1"/>
  <c r="D247" i="18" s="1"/>
  <c r="D248" i="18" s="1"/>
  <c r="D249" i="18" s="1"/>
  <c r="D250" i="18" s="1"/>
  <c r="D251" i="18" s="1"/>
  <c r="D252" i="18" s="1"/>
  <c r="D253" i="18" s="1"/>
  <c r="D254" i="18" s="1"/>
  <c r="D255" i="18" s="1"/>
  <c r="D256" i="18" s="1"/>
  <c r="D257" i="18" s="1"/>
  <c r="D258" i="18" s="1"/>
  <c r="D259" i="18" s="1"/>
  <c r="D260" i="18" s="1"/>
  <c r="D261" i="18" s="1"/>
  <c r="D262" i="18" s="1"/>
  <c r="D263" i="18" s="1"/>
  <c r="D264" i="18" s="1"/>
  <c r="D265" i="18" s="1"/>
  <c r="D266" i="18" s="1"/>
  <c r="D267" i="18" s="1"/>
  <c r="D268" i="18" s="1"/>
  <c r="D269" i="18" s="1"/>
  <c r="D270" i="18" s="1"/>
  <c r="D271" i="18" s="1"/>
  <c r="D272" i="18" s="1"/>
  <c r="D273" i="18" s="1"/>
  <c r="D274" i="18" s="1"/>
  <c r="D275" i="18" s="1"/>
  <c r="D276" i="18" s="1"/>
  <c r="D277" i="18" s="1"/>
  <c r="D278" i="18" s="1"/>
  <c r="D279" i="18" s="1"/>
  <c r="D280" i="18" s="1"/>
  <c r="D281" i="18" s="1"/>
  <c r="D282" i="18" s="1"/>
  <c r="D283" i="18" s="1"/>
  <c r="D284" i="18" s="1"/>
  <c r="D285" i="18" s="1"/>
  <c r="D286" i="18" s="1"/>
  <c r="D287" i="18" s="1"/>
  <c r="D288" i="18" s="1"/>
  <c r="D289" i="18" s="1"/>
  <c r="D290" i="18" s="1"/>
  <c r="D291" i="18" s="1"/>
  <c r="D292" i="18" s="1"/>
  <c r="D293" i="18" s="1"/>
  <c r="D294" i="18" s="1"/>
  <c r="D295" i="18" s="1"/>
  <c r="D296" i="18" s="1"/>
  <c r="D297" i="18" s="1"/>
  <c r="D298" i="18" s="1"/>
  <c r="D299" i="18" s="1"/>
  <c r="D300" i="18" s="1"/>
  <c r="D301" i="18" s="1"/>
  <c r="D302" i="18" s="1"/>
  <c r="D303" i="18" s="1"/>
  <c r="D304" i="18" s="1"/>
  <c r="D305" i="18" s="1"/>
  <c r="D306" i="18" s="1"/>
  <c r="D307" i="18" s="1"/>
  <c r="D308" i="18" s="1"/>
  <c r="D309" i="18" s="1"/>
  <c r="D310" i="18" s="1"/>
  <c r="D311" i="18" s="1"/>
  <c r="D312" i="18" s="1"/>
  <c r="D313" i="18" s="1"/>
  <c r="D314" i="18" s="1"/>
  <c r="D315" i="18" s="1"/>
  <c r="D316" i="18" s="1"/>
  <c r="D317" i="18" s="1"/>
  <c r="D318" i="18" s="1"/>
  <c r="D319" i="18" s="1"/>
  <c r="D320" i="18" s="1"/>
  <c r="D321" i="18" s="1"/>
  <c r="D322" i="18" s="1"/>
  <c r="D323" i="18" s="1"/>
  <c r="D324" i="18" s="1"/>
  <c r="D325" i="18" s="1"/>
  <c r="D326" i="18" s="1"/>
  <c r="D327" i="18" s="1"/>
  <c r="D328" i="18" s="1"/>
  <c r="D329" i="18" s="1"/>
  <c r="D330" i="18" s="1"/>
  <c r="D331" i="18" s="1"/>
  <c r="D332" i="18" s="1"/>
  <c r="D333" i="18" s="1"/>
  <c r="D334" i="18" s="1"/>
  <c r="D335" i="18" s="1"/>
  <c r="D336" i="18" s="1"/>
  <c r="D337" i="18" s="1"/>
  <c r="D338" i="18" s="1"/>
  <c r="D339" i="18" s="1"/>
  <c r="D340" i="18" s="1"/>
  <c r="D341" i="18" s="1"/>
  <c r="D342" i="18" s="1"/>
  <c r="D343" i="18" s="1"/>
  <c r="D344" i="18" s="1"/>
  <c r="D345" i="18" s="1"/>
  <c r="D346" i="18" s="1"/>
  <c r="AG343" i="18"/>
  <c r="AG339" i="18"/>
  <c r="AG335" i="18"/>
  <c r="AG344" i="18"/>
  <c r="AG340" i="18"/>
  <c r="AG336" i="18"/>
  <c r="AG342" i="18"/>
  <c r="AG334" i="18"/>
  <c r="AG332" i="18"/>
  <c r="AG328" i="18"/>
  <c r="AG345" i="18"/>
  <c r="AG337" i="18"/>
  <c r="AG331" i="18"/>
  <c r="AG327" i="18"/>
  <c r="AG346" i="18"/>
  <c r="AG333" i="18"/>
  <c r="AG330" i="18"/>
  <c r="AG324" i="18"/>
  <c r="AG320" i="18"/>
  <c r="AG316" i="18"/>
  <c r="AG312" i="18"/>
  <c r="AG308" i="18"/>
  <c r="AG341" i="18"/>
  <c r="AG329" i="18"/>
  <c r="AG325" i="18"/>
  <c r="AG321" i="18"/>
  <c r="AG317" i="18"/>
  <c r="AG313" i="18"/>
  <c r="AG309" i="18"/>
  <c r="AG319" i="18"/>
  <c r="AG311" i="18"/>
  <c r="AG306" i="18"/>
  <c r="AG302" i="18"/>
  <c r="AG298" i="18"/>
  <c r="AG294" i="18"/>
  <c r="AG338" i="18"/>
  <c r="AG326" i="18"/>
  <c r="AG318" i="18"/>
  <c r="AG310" i="18"/>
  <c r="AG303" i="18"/>
  <c r="AG299" i="18"/>
  <c r="AG295" i="18"/>
  <c r="AG291" i="18"/>
  <c r="AG322" i="18"/>
  <c r="AG305" i="18"/>
  <c r="AG297" i="18"/>
  <c r="AG292" i="18"/>
  <c r="AG288" i="18"/>
  <c r="AG284" i="18"/>
  <c r="AG280" i="18"/>
  <c r="AG276" i="18"/>
  <c r="AG272" i="18"/>
  <c r="AG268" i="18"/>
  <c r="AG264" i="18"/>
  <c r="AG260" i="18"/>
  <c r="AG256" i="18"/>
  <c r="AG323" i="18"/>
  <c r="AG307" i="18"/>
  <c r="AG304" i="18"/>
  <c r="AG296" i="18"/>
  <c r="AG290" i="18"/>
  <c r="AG289" i="18"/>
  <c r="AG285" i="18"/>
  <c r="AG281" i="18"/>
  <c r="AG277" i="18"/>
  <c r="AG273" i="18"/>
  <c r="AG269" i="18"/>
  <c r="AG265" i="18"/>
  <c r="AG261" i="18"/>
  <c r="AG257" i="18"/>
  <c r="AG253" i="18"/>
  <c r="AG300" i="18"/>
  <c r="AG283" i="18"/>
  <c r="AG275" i="18"/>
  <c r="AG267" i="18"/>
  <c r="AG259" i="18"/>
  <c r="AG252" i="18"/>
  <c r="AG251" i="18"/>
  <c r="AG247" i="18"/>
  <c r="AG243" i="18"/>
  <c r="AG239" i="18"/>
  <c r="AG235" i="18"/>
  <c r="AG231" i="18"/>
  <c r="AG227" i="18"/>
  <c r="AG301" i="18"/>
  <c r="AG282" i="18"/>
  <c r="AG274" i="18"/>
  <c r="AG266" i="18"/>
  <c r="AG258" i="18"/>
  <c r="AG248" i="18"/>
  <c r="AG244" i="18"/>
  <c r="AG240" i="18"/>
  <c r="AG236" i="18"/>
  <c r="AG232" i="18"/>
  <c r="AG228" i="18"/>
  <c r="AG224" i="18"/>
  <c r="AG286" i="18"/>
  <c r="AG270" i="18"/>
  <c r="AG254" i="18"/>
  <c r="AG250" i="18"/>
  <c r="AG279" i="18"/>
  <c r="AG263" i="18"/>
  <c r="AG278" i="18"/>
  <c r="AG241" i="18"/>
  <c r="AG233" i="18"/>
  <c r="AG225" i="18"/>
  <c r="AG219" i="18"/>
  <c r="AG315" i="18"/>
  <c r="AG287" i="18"/>
  <c r="AG255" i="18"/>
  <c r="AG246" i="18"/>
  <c r="AG242" i="18"/>
  <c r="AG234" i="18"/>
  <c r="AG226" i="18"/>
  <c r="AG222" i="18"/>
  <c r="AG218" i="18"/>
  <c r="AG314" i="18"/>
  <c r="AG293" i="18"/>
  <c r="AG262" i="18"/>
  <c r="AG237" i="18"/>
  <c r="AG217" i="18"/>
  <c r="AG212" i="18"/>
  <c r="AG208" i="18"/>
  <c r="AG204" i="18"/>
  <c r="AG200" i="18"/>
  <c r="AG196" i="18"/>
  <c r="AG192" i="18"/>
  <c r="AG188" i="18"/>
  <c r="AG184" i="18"/>
  <c r="AG180" i="18"/>
  <c r="AG176" i="18"/>
  <c r="AG230" i="18"/>
  <c r="AG220" i="18"/>
  <c r="AG215" i="18"/>
  <c r="AG211" i="18"/>
  <c r="AG207" i="18"/>
  <c r="AG203" i="18"/>
  <c r="AG199" i="18"/>
  <c r="AG195" i="18"/>
  <c r="AG191" i="18"/>
  <c r="AG187" i="18"/>
  <c r="AG183" i="18"/>
  <c r="AG179" i="18"/>
  <c r="AG249" i="18"/>
  <c r="AG229" i="18"/>
  <c r="AG214" i="18"/>
  <c r="AG206" i="18"/>
  <c r="AG198" i="18"/>
  <c r="AG190" i="18"/>
  <c r="AG182" i="18"/>
  <c r="AG173" i="18"/>
  <c r="AG169" i="18"/>
  <c r="AG165" i="18"/>
  <c r="AG161" i="18"/>
  <c r="AG157" i="18"/>
  <c r="AG153" i="18"/>
  <c r="AG149" i="18"/>
  <c r="AG145" i="18"/>
  <c r="AG141" i="18"/>
  <c r="AG137" i="18"/>
  <c r="AG133" i="18"/>
  <c r="AG129" i="18"/>
  <c r="AG125" i="18"/>
  <c r="AG121" i="18"/>
  <c r="AG117" i="18"/>
  <c r="AG113" i="18"/>
  <c r="AG109" i="18"/>
  <c r="AG105" i="18"/>
  <c r="AG101" i="18"/>
  <c r="AG97" i="18"/>
  <c r="AG238" i="18"/>
  <c r="AG223" i="18"/>
  <c r="AG209" i="18"/>
  <c r="AG201" i="18"/>
  <c r="AG193" i="18"/>
  <c r="AG185" i="18"/>
  <c r="AG177" i="18"/>
  <c r="AG175" i="18"/>
  <c r="AG172" i="18"/>
  <c r="AG168" i="18"/>
  <c r="AG164" i="18"/>
  <c r="AG160" i="18"/>
  <c r="AG156" i="18"/>
  <c r="AG152" i="18"/>
  <c r="AG148" i="18"/>
  <c r="AG144" i="18"/>
  <c r="AG140" i="18"/>
  <c r="AG136" i="18"/>
  <c r="AG132" i="18"/>
  <c r="AG128" i="18"/>
  <c r="AG124" i="18"/>
  <c r="AG120" i="18"/>
  <c r="AG116" i="18"/>
  <c r="AG112" i="18"/>
  <c r="AG108" i="18"/>
  <c r="AG104" i="18"/>
  <c r="AG100" i="18"/>
  <c r="AG96" i="18"/>
  <c r="AG245" i="18"/>
  <c r="AG202" i="18"/>
  <c r="AG186" i="18"/>
  <c r="AG167" i="18"/>
  <c r="AG159" i="18"/>
  <c r="AG151" i="18"/>
  <c r="AG143" i="18"/>
  <c r="AG135" i="18"/>
  <c r="AG127" i="18"/>
  <c r="AG119" i="18"/>
  <c r="AG111" i="18"/>
  <c r="AG103" i="18"/>
  <c r="AG95" i="18"/>
  <c r="AG93" i="18"/>
  <c r="AG89" i="18"/>
  <c r="AG85" i="18"/>
  <c r="AG81" i="18"/>
  <c r="AG77" i="18"/>
  <c r="AG73" i="18"/>
  <c r="AG69" i="18"/>
  <c r="AG65" i="18"/>
  <c r="AG60" i="18"/>
  <c r="AG58" i="18"/>
  <c r="AG56" i="18"/>
  <c r="AG171" i="18"/>
  <c r="AG123" i="18"/>
  <c r="AG115" i="18"/>
  <c r="AG83" i="18"/>
  <c r="AG79" i="18"/>
  <c r="AG71" i="18"/>
  <c r="AG67" i="18"/>
  <c r="AG63" i="18"/>
  <c r="AG61" i="18"/>
  <c r="AG59" i="18"/>
  <c r="AG166" i="18"/>
  <c r="AG158" i="18"/>
  <c r="AG126" i="18"/>
  <c r="AG118" i="18"/>
  <c r="AG102" i="18"/>
  <c r="AG94" i="18"/>
  <c r="AG90" i="18"/>
  <c r="AG82" i="18"/>
  <c r="AG78" i="18"/>
  <c r="AG205" i="18"/>
  <c r="AG189" i="18"/>
  <c r="AG170" i="18"/>
  <c r="AG162" i="18"/>
  <c r="AG154" i="18"/>
  <c r="AG146" i="18"/>
  <c r="AG138" i="18"/>
  <c r="AG130" i="18"/>
  <c r="AG122" i="18"/>
  <c r="AG114" i="18"/>
  <c r="AG106" i="18"/>
  <c r="AG98" i="18"/>
  <c r="AG92" i="18"/>
  <c r="AG88" i="18"/>
  <c r="AG84" i="18"/>
  <c r="AG80" i="18"/>
  <c r="AG76" i="18"/>
  <c r="AG72" i="18"/>
  <c r="AG68" i="18"/>
  <c r="AG64" i="18"/>
  <c r="AG221" i="18"/>
  <c r="AG216" i="18"/>
  <c r="AG210" i="18"/>
  <c r="AG194" i="18"/>
  <c r="AG178" i="18"/>
  <c r="AG163" i="18"/>
  <c r="AG155" i="18"/>
  <c r="AG147" i="18"/>
  <c r="AG139" i="18"/>
  <c r="AG131" i="18"/>
  <c r="AG107" i="18"/>
  <c r="AG99" i="18"/>
  <c r="AG91" i="18"/>
  <c r="AG87" i="18"/>
  <c r="AG75" i="18"/>
  <c r="AG57" i="18"/>
  <c r="AG55" i="18"/>
  <c r="AD55" i="18" s="1"/>
  <c r="AG271" i="18"/>
  <c r="AG213" i="18"/>
  <c r="AG197" i="18"/>
  <c r="AG181" i="18"/>
  <c r="AG174" i="18"/>
  <c r="AG150" i="18"/>
  <c r="AG142" i="18"/>
  <c r="AG134" i="18"/>
  <c r="AG110" i="18"/>
  <c r="AG86" i="18"/>
  <c r="AG74" i="18"/>
  <c r="AG62" i="18"/>
  <c r="AG70" i="18"/>
  <c r="AG66" i="18"/>
  <c r="AL12" i="18"/>
  <c r="AO11" i="18"/>
  <c r="Y343" i="18"/>
  <c r="Y339" i="18"/>
  <c r="Y335" i="18"/>
  <c r="Y344" i="18"/>
  <c r="Y340" i="18"/>
  <c r="Y336" i="18"/>
  <c r="Y342" i="18"/>
  <c r="Y334" i="18"/>
  <c r="Y332" i="18"/>
  <c r="Y328" i="18"/>
  <c r="Y345" i="18"/>
  <c r="Y337" i="18"/>
  <c r="Y331" i="18"/>
  <c r="Y327" i="18"/>
  <c r="Y338" i="18"/>
  <c r="Y330" i="18"/>
  <c r="Y324" i="18"/>
  <c r="Y320" i="18"/>
  <c r="Y316" i="18"/>
  <c r="Y312" i="18"/>
  <c r="Y308" i="18"/>
  <c r="Y329" i="18"/>
  <c r="Y325" i="18"/>
  <c r="Y321" i="18"/>
  <c r="Y317" i="18"/>
  <c r="Y313" i="18"/>
  <c r="Y309" i="18"/>
  <c r="Y319" i="18"/>
  <c r="Y311" i="18"/>
  <c r="Y302" i="18"/>
  <c r="Y298" i="18"/>
  <c r="Y294" i="18"/>
  <c r="Y326" i="18"/>
  <c r="Y318" i="18"/>
  <c r="Y310" i="18"/>
  <c r="Y303" i="18"/>
  <c r="Y299" i="18"/>
  <c r="Y295" i="18"/>
  <c r="Y291" i="18"/>
  <c r="Y346" i="18"/>
  <c r="Y314" i="18"/>
  <c r="Y305" i="18"/>
  <c r="Y297" i="18"/>
  <c r="Y288" i="18"/>
  <c r="Y284" i="18"/>
  <c r="Y280" i="18"/>
  <c r="Y276" i="18"/>
  <c r="Y272" i="18"/>
  <c r="Y268" i="18"/>
  <c r="Y264" i="18"/>
  <c r="Y260" i="18"/>
  <c r="Y256" i="18"/>
  <c r="Y333" i="18"/>
  <c r="Y315" i="18"/>
  <c r="Y304" i="18"/>
  <c r="Y296" i="18"/>
  <c r="Y289" i="18"/>
  <c r="Y285" i="18"/>
  <c r="Y281" i="18"/>
  <c r="Y277" i="18"/>
  <c r="Y273" i="18"/>
  <c r="Y269" i="18"/>
  <c r="Y265" i="18"/>
  <c r="Y261" i="18"/>
  <c r="Y257" i="18"/>
  <c r="Y253" i="18"/>
  <c r="Y323" i="18"/>
  <c r="Y290" i="18"/>
  <c r="Y283" i="18"/>
  <c r="Y275" i="18"/>
  <c r="Y267" i="18"/>
  <c r="Y259" i="18"/>
  <c r="Y247" i="18"/>
  <c r="Y243" i="18"/>
  <c r="Y239" i="18"/>
  <c r="Y235" i="18"/>
  <c r="Y231" i="18"/>
  <c r="Y227" i="18"/>
  <c r="Y322" i="18"/>
  <c r="Y293" i="18"/>
  <c r="Y282" i="18"/>
  <c r="Y274" i="18"/>
  <c r="Y266" i="18"/>
  <c r="Y258" i="18"/>
  <c r="Y248" i="18"/>
  <c r="Y244" i="18"/>
  <c r="Y240" i="18"/>
  <c r="Y236" i="18"/>
  <c r="Y232" i="18"/>
  <c r="Y228" i="18"/>
  <c r="Y224" i="18"/>
  <c r="Y301" i="18"/>
  <c r="Y278" i="18"/>
  <c r="Y262" i="18"/>
  <c r="Y250" i="18"/>
  <c r="Y341" i="18"/>
  <c r="Y307" i="18"/>
  <c r="Y287" i="18"/>
  <c r="Y271" i="18"/>
  <c r="Y255" i="18"/>
  <c r="Y292" i="18"/>
  <c r="Y270" i="18"/>
  <c r="Y241" i="18"/>
  <c r="Y233" i="18"/>
  <c r="Y225" i="18"/>
  <c r="Y219" i="18"/>
  <c r="Y279" i="18"/>
  <c r="Y252" i="18"/>
  <c r="Y251" i="18"/>
  <c r="Y242" i="18"/>
  <c r="Y234" i="18"/>
  <c r="Y226" i="18"/>
  <c r="Y223" i="18"/>
  <c r="Y222" i="18"/>
  <c r="Y218" i="18"/>
  <c r="Y286" i="18"/>
  <c r="Y245" i="18"/>
  <c r="Y229" i="18"/>
  <c r="Y217" i="18"/>
  <c r="Y216" i="18"/>
  <c r="Y212" i="18"/>
  <c r="Y208" i="18"/>
  <c r="Y204" i="18"/>
  <c r="Y200" i="18"/>
  <c r="Y196" i="18"/>
  <c r="Y192" i="18"/>
  <c r="Y188" i="18"/>
  <c r="Y184" i="18"/>
  <c r="Y180" i="18"/>
  <c r="Y176" i="18"/>
  <c r="Y300" i="18"/>
  <c r="Y263" i="18"/>
  <c r="Y249" i="18"/>
  <c r="Y238" i="18"/>
  <c r="Y220" i="18"/>
  <c r="Y215" i="18"/>
  <c r="Y211" i="18"/>
  <c r="Y207" i="18"/>
  <c r="Y203" i="18"/>
  <c r="Y199" i="18"/>
  <c r="Y195" i="18"/>
  <c r="Y191" i="18"/>
  <c r="Y187" i="18"/>
  <c r="Y183" i="18"/>
  <c r="Y179" i="18"/>
  <c r="Y221" i="18"/>
  <c r="Y214" i="18"/>
  <c r="Y206" i="18"/>
  <c r="Y198" i="18"/>
  <c r="Y190" i="18"/>
  <c r="Y182" i="18"/>
  <c r="Y173" i="18"/>
  <c r="Y169" i="18"/>
  <c r="Y165" i="18"/>
  <c r="Y161" i="18"/>
  <c r="Y157" i="18"/>
  <c r="Y153" i="18"/>
  <c r="Y149" i="18"/>
  <c r="Y145" i="18"/>
  <c r="Y141" i="18"/>
  <c r="Y137" i="18"/>
  <c r="Y133" i="18"/>
  <c r="Y129" i="18"/>
  <c r="Y125" i="18"/>
  <c r="Y121" i="18"/>
  <c r="Y117" i="18"/>
  <c r="Y113" i="18"/>
  <c r="Y109" i="18"/>
  <c r="Y105" i="18"/>
  <c r="Y101" i="18"/>
  <c r="Y97" i="18"/>
  <c r="Y230" i="18"/>
  <c r="Y209" i="18"/>
  <c r="Y201" i="18"/>
  <c r="Y193" i="18"/>
  <c r="Y185" i="18"/>
  <c r="Y177" i="18"/>
  <c r="Y172" i="18"/>
  <c r="Y168" i="18"/>
  <c r="Y164" i="18"/>
  <c r="Y160" i="18"/>
  <c r="Y156" i="18"/>
  <c r="Y152" i="18"/>
  <c r="Y148" i="18"/>
  <c r="Y144" i="18"/>
  <c r="Y140" i="18"/>
  <c r="Y136" i="18"/>
  <c r="Y132" i="18"/>
  <c r="Y128" i="18"/>
  <c r="Y124" i="18"/>
  <c r="Y120" i="18"/>
  <c r="Y116" i="18"/>
  <c r="Y112" i="18"/>
  <c r="Y108" i="18"/>
  <c r="Y104" i="18"/>
  <c r="Y100" i="18"/>
  <c r="Y96" i="18"/>
  <c r="Y246" i="18"/>
  <c r="Y210" i="18"/>
  <c r="Y194" i="18"/>
  <c r="Y178" i="18"/>
  <c r="Y167" i="18"/>
  <c r="Y159" i="18"/>
  <c r="Y151" i="18"/>
  <c r="Y143" i="18"/>
  <c r="Y135" i="18"/>
  <c r="Y127" i="18"/>
  <c r="Y119" i="18"/>
  <c r="Y111" i="18"/>
  <c r="Y103" i="18"/>
  <c r="Y95" i="18"/>
  <c r="Y93" i="18"/>
  <c r="Y89" i="18"/>
  <c r="Y85" i="18"/>
  <c r="Y81" i="18"/>
  <c r="Y77" i="18"/>
  <c r="Y73" i="18"/>
  <c r="Y69" i="18"/>
  <c r="Y65" i="18"/>
  <c r="Y60" i="18"/>
  <c r="Y58" i="18"/>
  <c r="Y56" i="18"/>
  <c r="V56" i="18" s="1"/>
  <c r="Y155" i="18"/>
  <c r="Y147" i="18"/>
  <c r="Y139" i="18"/>
  <c r="Y131" i="18"/>
  <c r="Y99" i="18"/>
  <c r="Y83" i="18"/>
  <c r="Y71" i="18"/>
  <c r="Y67" i="18"/>
  <c r="Y63" i="18"/>
  <c r="Y61" i="18"/>
  <c r="Y59" i="18"/>
  <c r="Y189" i="18"/>
  <c r="Y174" i="18"/>
  <c r="Y166" i="18"/>
  <c r="Y150" i="18"/>
  <c r="Y142" i="18"/>
  <c r="Y134" i="18"/>
  <c r="Y126" i="18"/>
  <c r="Y110" i="18"/>
  <c r="Y102" i="18"/>
  <c r="Y90" i="18"/>
  <c r="Y82" i="18"/>
  <c r="Y78" i="18"/>
  <c r="Y213" i="18"/>
  <c r="Y197" i="18"/>
  <c r="Y181" i="18"/>
  <c r="Y170" i="18"/>
  <c r="Y162" i="18"/>
  <c r="Y154" i="18"/>
  <c r="Y146" i="18"/>
  <c r="Y138" i="18"/>
  <c r="Y130" i="18"/>
  <c r="Y122" i="18"/>
  <c r="Y114" i="18"/>
  <c r="Y106" i="18"/>
  <c r="Y98" i="18"/>
  <c r="Y92" i="18"/>
  <c r="Y88" i="18"/>
  <c r="Y84" i="18"/>
  <c r="Y80" i="18"/>
  <c r="Y76" i="18"/>
  <c r="Y72" i="18"/>
  <c r="Y68" i="18"/>
  <c r="Y64" i="18"/>
  <c r="Y254" i="18"/>
  <c r="Y237" i="18"/>
  <c r="Y202" i="18"/>
  <c r="Y186" i="18"/>
  <c r="Y171" i="18"/>
  <c r="Y163" i="18"/>
  <c r="Y123" i="18"/>
  <c r="Y115" i="18"/>
  <c r="Y107" i="18"/>
  <c r="Y91" i="18"/>
  <c r="Y87" i="18"/>
  <c r="Y79" i="18"/>
  <c r="Y75" i="18"/>
  <c r="Y57" i="18"/>
  <c r="Y306" i="18"/>
  <c r="Y205" i="18"/>
  <c r="Y175" i="18"/>
  <c r="Y158" i="18"/>
  <c r="Y118" i="18"/>
  <c r="Y94" i="18"/>
  <c r="Y86" i="18"/>
  <c r="Y70" i="18"/>
  <c r="Y74" i="18"/>
  <c r="Y62" i="18"/>
  <c r="Y66" i="18"/>
  <c r="BE73" i="18"/>
  <c r="BI72" i="18"/>
  <c r="X346" i="18"/>
  <c r="X342" i="18"/>
  <c r="X338" i="18"/>
  <c r="X334" i="18"/>
  <c r="X343" i="18"/>
  <c r="X339" i="18"/>
  <c r="X335" i="18"/>
  <c r="X345" i="18"/>
  <c r="X337" i="18"/>
  <c r="X331" i="18"/>
  <c r="X327" i="18"/>
  <c r="X340" i="18"/>
  <c r="X330" i="18"/>
  <c r="X341" i="18"/>
  <c r="X333" i="18"/>
  <c r="X323" i="18"/>
  <c r="X319" i="18"/>
  <c r="X315" i="18"/>
  <c r="X311" i="18"/>
  <c r="X307" i="18"/>
  <c r="X336" i="18"/>
  <c r="X332" i="18"/>
  <c r="X324" i="18"/>
  <c r="X320" i="18"/>
  <c r="X316" i="18"/>
  <c r="X312" i="18"/>
  <c r="X308" i="18"/>
  <c r="X328" i="18"/>
  <c r="X322" i="18"/>
  <c r="X314" i="18"/>
  <c r="X305" i="18"/>
  <c r="X301" i="18"/>
  <c r="X297" i="18"/>
  <c r="X293" i="18"/>
  <c r="X329" i="18"/>
  <c r="X321" i="18"/>
  <c r="X313" i="18"/>
  <c r="X302" i="18"/>
  <c r="X298" i="18"/>
  <c r="X294" i="18"/>
  <c r="X290" i="18"/>
  <c r="X317" i="18"/>
  <c r="X306" i="18"/>
  <c r="X300" i="18"/>
  <c r="X287" i="18"/>
  <c r="X283" i="18"/>
  <c r="X279" i="18"/>
  <c r="X275" i="18"/>
  <c r="X271" i="18"/>
  <c r="X267" i="18"/>
  <c r="X263" i="18"/>
  <c r="X259" i="18"/>
  <c r="X255" i="18"/>
  <c r="X344" i="18"/>
  <c r="X318" i="18"/>
  <c r="X299" i="18"/>
  <c r="X288" i="18"/>
  <c r="X284" i="18"/>
  <c r="X280" i="18"/>
  <c r="X276" i="18"/>
  <c r="X272" i="18"/>
  <c r="X268" i="18"/>
  <c r="X264" i="18"/>
  <c r="X260" i="18"/>
  <c r="X256" i="18"/>
  <c r="X252" i="18"/>
  <c r="X326" i="18"/>
  <c r="X295" i="18"/>
  <c r="X292" i="18"/>
  <c r="X291" i="18"/>
  <c r="X286" i="18"/>
  <c r="X278" i="18"/>
  <c r="X270" i="18"/>
  <c r="X262" i="18"/>
  <c r="X254" i="18"/>
  <c r="X250" i="18"/>
  <c r="X246" i="18"/>
  <c r="X242" i="18"/>
  <c r="X238" i="18"/>
  <c r="X234" i="18"/>
  <c r="X230" i="18"/>
  <c r="X226" i="18"/>
  <c r="X325" i="18"/>
  <c r="X296" i="18"/>
  <c r="X285" i="18"/>
  <c r="X277" i="18"/>
  <c r="X269" i="18"/>
  <c r="X261" i="18"/>
  <c r="X253" i="18"/>
  <c r="X247" i="18"/>
  <c r="X243" i="18"/>
  <c r="X239" i="18"/>
  <c r="X235" i="18"/>
  <c r="X231" i="18"/>
  <c r="X227" i="18"/>
  <c r="X223" i="18"/>
  <c r="X304" i="18"/>
  <c r="X281" i="18"/>
  <c r="X265" i="18"/>
  <c r="X274" i="18"/>
  <c r="X258" i="18"/>
  <c r="X273" i="18"/>
  <c r="X251" i="18"/>
  <c r="X244" i="18"/>
  <c r="X236" i="18"/>
  <c r="X228" i="18"/>
  <c r="X222" i="18"/>
  <c r="X218" i="18"/>
  <c r="X310" i="18"/>
  <c r="X303" i="18"/>
  <c r="X282" i="18"/>
  <c r="X245" i="18"/>
  <c r="X237" i="18"/>
  <c r="X229" i="18"/>
  <c r="X221" i="18"/>
  <c r="X217" i="18"/>
  <c r="X257" i="18"/>
  <c r="X249" i="18"/>
  <c r="X232" i="18"/>
  <c r="X220" i="18"/>
  <c r="X215" i="18"/>
  <c r="X211" i="18"/>
  <c r="X207" i="18"/>
  <c r="X203" i="18"/>
  <c r="X199" i="18"/>
  <c r="X195" i="18"/>
  <c r="X191" i="18"/>
  <c r="X187" i="18"/>
  <c r="X183" i="18"/>
  <c r="X179" i="18"/>
  <c r="X175" i="18"/>
  <c r="X241" i="18"/>
  <c r="X225" i="18"/>
  <c r="X214" i="18"/>
  <c r="X210" i="18"/>
  <c r="X206" i="18"/>
  <c r="X202" i="18"/>
  <c r="X198" i="18"/>
  <c r="X194" i="18"/>
  <c r="X190" i="18"/>
  <c r="X186" i="18"/>
  <c r="X182" i="18"/>
  <c r="X178" i="18"/>
  <c r="X309" i="18"/>
  <c r="X289" i="18"/>
  <c r="X248" i="18"/>
  <c r="X224" i="18"/>
  <c r="X209" i="18"/>
  <c r="X201" i="18"/>
  <c r="X193" i="18"/>
  <c r="X185" i="18"/>
  <c r="X177" i="18"/>
  <c r="X172" i="18"/>
  <c r="X168" i="18"/>
  <c r="X164" i="18"/>
  <c r="X160" i="18"/>
  <c r="X156" i="18"/>
  <c r="X152" i="18"/>
  <c r="X148" i="18"/>
  <c r="X144" i="18"/>
  <c r="X140" i="18"/>
  <c r="X136" i="18"/>
  <c r="X132" i="18"/>
  <c r="X128" i="18"/>
  <c r="X124" i="18"/>
  <c r="X120" i="18"/>
  <c r="X116" i="18"/>
  <c r="X112" i="18"/>
  <c r="X108" i="18"/>
  <c r="X104" i="18"/>
  <c r="X100" i="18"/>
  <c r="X96" i="18"/>
  <c r="X233" i="18"/>
  <c r="X212" i="18"/>
  <c r="X204" i="18"/>
  <c r="X196" i="18"/>
  <c r="X188" i="18"/>
  <c r="X180" i="18"/>
  <c r="X171" i="18"/>
  <c r="X167" i="18"/>
  <c r="X163" i="18"/>
  <c r="X159" i="18"/>
  <c r="X155" i="18"/>
  <c r="X151" i="18"/>
  <c r="X147" i="18"/>
  <c r="X143" i="18"/>
  <c r="X139" i="18"/>
  <c r="X135" i="18"/>
  <c r="X131" i="18"/>
  <c r="X127" i="18"/>
  <c r="X123" i="18"/>
  <c r="X119" i="18"/>
  <c r="X115" i="18"/>
  <c r="X111" i="18"/>
  <c r="X107" i="18"/>
  <c r="X103" i="18"/>
  <c r="X99" i="18"/>
  <c r="X95" i="18"/>
  <c r="X240" i="18"/>
  <c r="X213" i="18"/>
  <c r="X197" i="18"/>
  <c r="X181" i="18"/>
  <c r="X170" i="18"/>
  <c r="X162" i="18"/>
  <c r="X154" i="18"/>
  <c r="X146" i="18"/>
  <c r="X138" i="18"/>
  <c r="X130" i="18"/>
  <c r="X122" i="18"/>
  <c r="X114" i="18"/>
  <c r="X106" i="18"/>
  <c r="X98" i="18"/>
  <c r="X92" i="18"/>
  <c r="X88" i="18"/>
  <c r="X84" i="18"/>
  <c r="X80" i="18"/>
  <c r="X76" i="18"/>
  <c r="X72" i="18"/>
  <c r="X68" i="18"/>
  <c r="X64" i="18"/>
  <c r="X126" i="18"/>
  <c r="X118" i="18"/>
  <c r="X74" i="18"/>
  <c r="X62" i="18"/>
  <c r="X169" i="18"/>
  <c r="X161" i="18"/>
  <c r="X153" i="18"/>
  <c r="X145" i="18"/>
  <c r="X105" i="18"/>
  <c r="X97" i="18"/>
  <c r="X85" i="18"/>
  <c r="X266" i="18"/>
  <c r="X216" i="18"/>
  <c r="X200" i="18"/>
  <c r="X184" i="18"/>
  <c r="X173" i="18"/>
  <c r="X165" i="18"/>
  <c r="X157" i="18"/>
  <c r="X149" i="18"/>
  <c r="X141" i="18"/>
  <c r="X133" i="18"/>
  <c r="X125" i="18"/>
  <c r="X117" i="18"/>
  <c r="X109" i="18"/>
  <c r="X101" i="18"/>
  <c r="X91" i="18"/>
  <c r="X87" i="18"/>
  <c r="X83" i="18"/>
  <c r="X79" i="18"/>
  <c r="X75" i="18"/>
  <c r="X71" i="18"/>
  <c r="X67" i="18"/>
  <c r="X63" i="18"/>
  <c r="X61" i="18"/>
  <c r="X59" i="18"/>
  <c r="X57" i="18"/>
  <c r="X205" i="18"/>
  <c r="X189" i="18"/>
  <c r="X174" i="18"/>
  <c r="X166" i="18"/>
  <c r="X158" i="18"/>
  <c r="X150" i="18"/>
  <c r="X142" i="18"/>
  <c r="X134" i="18"/>
  <c r="X110" i="18"/>
  <c r="X102" i="18"/>
  <c r="X94" i="18"/>
  <c r="X90" i="18"/>
  <c r="X86" i="18"/>
  <c r="X82" i="18"/>
  <c r="X78" i="18"/>
  <c r="X70" i="18"/>
  <c r="X66" i="18"/>
  <c r="X219" i="18"/>
  <c r="X208" i="18"/>
  <c r="X192" i="18"/>
  <c r="X176" i="18"/>
  <c r="X137" i="18"/>
  <c r="X129" i="18"/>
  <c r="X121" i="18"/>
  <c r="X113" i="18"/>
  <c r="X93" i="18"/>
  <c r="X89" i="18"/>
  <c r="X81" i="18"/>
  <c r="X77" i="18"/>
  <c r="X73" i="18"/>
  <c r="X58" i="18"/>
  <c r="X69" i="18"/>
  <c r="X65" i="18"/>
  <c r="X60" i="18"/>
  <c r="X56" i="18"/>
  <c r="U56" i="18" s="1"/>
  <c r="BQ7" i="18"/>
  <c r="AW7" i="18"/>
  <c r="AK8" i="18" s="1"/>
  <c r="BJ62" i="18"/>
  <c r="BF63" i="18"/>
  <c r="BF73" i="18"/>
  <c r="BJ72" i="18"/>
  <c r="BO6" i="18"/>
  <c r="AU6" i="18"/>
  <c r="AI7" i="18" s="1"/>
  <c r="BL6" i="18"/>
  <c r="W345" i="18"/>
  <c r="W341" i="18"/>
  <c r="W337" i="18"/>
  <c r="W346" i="18"/>
  <c r="W342" i="18"/>
  <c r="W338" i="18"/>
  <c r="W334" i="18"/>
  <c r="W340" i="18"/>
  <c r="W330" i="18"/>
  <c r="W343" i="18"/>
  <c r="W335" i="18"/>
  <c r="W333" i="18"/>
  <c r="W329" i="18"/>
  <c r="W344" i="18"/>
  <c r="W328" i="18"/>
  <c r="W326" i="18"/>
  <c r="W322" i="18"/>
  <c r="W318" i="18"/>
  <c r="W314" i="18"/>
  <c r="W310" i="18"/>
  <c r="W339" i="18"/>
  <c r="W327" i="18"/>
  <c r="W323" i="18"/>
  <c r="W319" i="18"/>
  <c r="W315" i="18"/>
  <c r="W311" i="18"/>
  <c r="W307" i="18"/>
  <c r="W331" i="18"/>
  <c r="W325" i="18"/>
  <c r="W317" i="18"/>
  <c r="W309" i="18"/>
  <c r="W306" i="18"/>
  <c r="W304" i="18"/>
  <c r="W300" i="18"/>
  <c r="W296" i="18"/>
  <c r="W336" i="18"/>
  <c r="W332" i="18"/>
  <c r="W324" i="18"/>
  <c r="W316" i="18"/>
  <c r="W308" i="18"/>
  <c r="W305" i="18"/>
  <c r="W301" i="18"/>
  <c r="W297" i="18"/>
  <c r="W293" i="18"/>
  <c r="W320" i="18"/>
  <c r="W303" i="18"/>
  <c r="W295" i="18"/>
  <c r="W292" i="18"/>
  <c r="W291" i="18"/>
  <c r="W290" i="18"/>
  <c r="W286" i="18"/>
  <c r="W282" i="18"/>
  <c r="W278" i="18"/>
  <c r="W274" i="18"/>
  <c r="W270" i="18"/>
  <c r="W266" i="18"/>
  <c r="W262" i="18"/>
  <c r="W258" i="18"/>
  <c r="W254" i="18"/>
  <c r="W321" i="18"/>
  <c r="W302" i="18"/>
  <c r="W294" i="18"/>
  <c r="W287" i="18"/>
  <c r="W283" i="18"/>
  <c r="W279" i="18"/>
  <c r="W275" i="18"/>
  <c r="W271" i="18"/>
  <c r="W267" i="18"/>
  <c r="W263" i="18"/>
  <c r="W259" i="18"/>
  <c r="W255" i="18"/>
  <c r="W251" i="18"/>
  <c r="W298" i="18"/>
  <c r="W289" i="18"/>
  <c r="W281" i="18"/>
  <c r="W273" i="18"/>
  <c r="W265" i="18"/>
  <c r="W257" i="18"/>
  <c r="W249" i="18"/>
  <c r="W245" i="18"/>
  <c r="W241" i="18"/>
  <c r="W237" i="18"/>
  <c r="W233" i="18"/>
  <c r="W229" i="18"/>
  <c r="W225" i="18"/>
  <c r="W299" i="18"/>
  <c r="W288" i="18"/>
  <c r="W280" i="18"/>
  <c r="W272" i="18"/>
  <c r="W264" i="18"/>
  <c r="W256" i="18"/>
  <c r="W250" i="18"/>
  <c r="W246" i="18"/>
  <c r="W242" i="18"/>
  <c r="W238" i="18"/>
  <c r="W234" i="18"/>
  <c r="W230" i="18"/>
  <c r="W226" i="18"/>
  <c r="W312" i="18"/>
  <c r="W284" i="18"/>
  <c r="W268" i="18"/>
  <c r="W248" i="18"/>
  <c r="W313" i="18"/>
  <c r="W277" i="18"/>
  <c r="W261" i="18"/>
  <c r="W276" i="18"/>
  <c r="W252" i="18"/>
  <c r="W239" i="18"/>
  <c r="W231" i="18"/>
  <c r="W223" i="18"/>
  <c r="W221" i="18"/>
  <c r="W217" i="18"/>
  <c r="W285" i="18"/>
  <c r="W253" i="18"/>
  <c r="W240" i="18"/>
  <c r="W232" i="18"/>
  <c r="W224" i="18"/>
  <c r="W220" i="18"/>
  <c r="W247" i="18"/>
  <c r="W235" i="18"/>
  <c r="W214" i="18"/>
  <c r="W210" i="18"/>
  <c r="W206" i="18"/>
  <c r="W202" i="18"/>
  <c r="W198" i="18"/>
  <c r="W194" i="18"/>
  <c r="W190" i="18"/>
  <c r="W186" i="18"/>
  <c r="W182" i="18"/>
  <c r="W178" i="18"/>
  <c r="W269" i="18"/>
  <c r="W244" i="18"/>
  <c r="W228" i="18"/>
  <c r="W218" i="18"/>
  <c r="W213" i="18"/>
  <c r="W209" i="18"/>
  <c r="W205" i="18"/>
  <c r="W201" i="18"/>
  <c r="W197" i="18"/>
  <c r="W193" i="18"/>
  <c r="W189" i="18"/>
  <c r="W185" i="18"/>
  <c r="W181" i="18"/>
  <c r="W177" i="18"/>
  <c r="W260" i="18"/>
  <c r="W227" i="18"/>
  <c r="W212" i="18"/>
  <c r="W204" i="18"/>
  <c r="W196" i="18"/>
  <c r="W188" i="18"/>
  <c r="W180" i="18"/>
  <c r="W171" i="18"/>
  <c r="W167" i="18"/>
  <c r="W163" i="18"/>
  <c r="W159" i="18"/>
  <c r="W155" i="18"/>
  <c r="W151" i="18"/>
  <c r="W147" i="18"/>
  <c r="W143" i="18"/>
  <c r="W139" i="18"/>
  <c r="W135" i="18"/>
  <c r="W131" i="18"/>
  <c r="W127" i="18"/>
  <c r="W123" i="18"/>
  <c r="W119" i="18"/>
  <c r="W115" i="18"/>
  <c r="W111" i="18"/>
  <c r="W107" i="18"/>
  <c r="W103" i="18"/>
  <c r="W99" i="18"/>
  <c r="W95" i="18"/>
  <c r="W236" i="18"/>
  <c r="W215" i="18"/>
  <c r="W207" i="18"/>
  <c r="W199" i="18"/>
  <c r="W191" i="18"/>
  <c r="W183" i="18"/>
  <c r="W174" i="18"/>
  <c r="W170" i="18"/>
  <c r="W166" i="18"/>
  <c r="W162" i="18"/>
  <c r="W158" i="18"/>
  <c r="W154" i="18"/>
  <c r="W150" i="18"/>
  <c r="W146" i="18"/>
  <c r="W142" i="18"/>
  <c r="W138" i="18"/>
  <c r="W134" i="18"/>
  <c r="W130" i="18"/>
  <c r="W126" i="18"/>
  <c r="W122" i="18"/>
  <c r="W118" i="18"/>
  <c r="W114" i="18"/>
  <c r="W110" i="18"/>
  <c r="W106" i="18"/>
  <c r="W102" i="18"/>
  <c r="W98" i="18"/>
  <c r="W94" i="18"/>
  <c r="W216" i="18"/>
  <c r="W200" i="18"/>
  <c r="W184" i="18"/>
  <c r="W173" i="18"/>
  <c r="W165" i="18"/>
  <c r="W157" i="18"/>
  <c r="W149" i="18"/>
  <c r="W141" i="18"/>
  <c r="W133" i="18"/>
  <c r="W125" i="18"/>
  <c r="W117" i="18"/>
  <c r="W109" i="18"/>
  <c r="W101" i="18"/>
  <c r="W91" i="18"/>
  <c r="W87" i="18"/>
  <c r="W83" i="18"/>
  <c r="W79" i="18"/>
  <c r="W75" i="18"/>
  <c r="W71" i="18"/>
  <c r="W67" i="18"/>
  <c r="W63" i="18"/>
  <c r="W61" i="18"/>
  <c r="W59" i="18"/>
  <c r="W57" i="18"/>
  <c r="T57" i="18" s="1"/>
  <c r="W169" i="18"/>
  <c r="W153" i="18"/>
  <c r="W137" i="18"/>
  <c r="W113" i="18"/>
  <c r="W105" i="18"/>
  <c r="W73" i="18"/>
  <c r="W69" i="18"/>
  <c r="W65" i="18"/>
  <c r="W60" i="18"/>
  <c r="W58" i="18"/>
  <c r="W164" i="18"/>
  <c r="W140" i="18"/>
  <c r="W132" i="18"/>
  <c r="W124" i="18"/>
  <c r="W100" i="18"/>
  <c r="W80" i="18"/>
  <c r="W203" i="18"/>
  <c r="W187" i="18"/>
  <c r="W168" i="18"/>
  <c r="W160" i="18"/>
  <c r="W152" i="18"/>
  <c r="W144" i="18"/>
  <c r="W136" i="18"/>
  <c r="W128" i="18"/>
  <c r="W120" i="18"/>
  <c r="W112" i="18"/>
  <c r="W104" i="18"/>
  <c r="W96" i="18"/>
  <c r="W90" i="18"/>
  <c r="W86" i="18"/>
  <c r="W82" i="18"/>
  <c r="W78" i="18"/>
  <c r="W74" i="18"/>
  <c r="W70" i="18"/>
  <c r="W66" i="18"/>
  <c r="W62" i="18"/>
  <c r="W243" i="18"/>
  <c r="W219" i="18"/>
  <c r="W208" i="18"/>
  <c r="W192" i="18"/>
  <c r="W176" i="18"/>
  <c r="W175" i="18"/>
  <c r="W161" i="18"/>
  <c r="W145" i="18"/>
  <c r="W129" i="18"/>
  <c r="W121" i="18"/>
  <c r="W97" i="18"/>
  <c r="W93" i="18"/>
  <c r="W89" i="18"/>
  <c r="W85" i="18"/>
  <c r="W81" i="18"/>
  <c r="W77" i="18"/>
  <c r="W222" i="18"/>
  <c r="W211" i="18"/>
  <c r="W195" i="18"/>
  <c r="W179" i="18"/>
  <c r="W172" i="18"/>
  <c r="W156" i="18"/>
  <c r="W148" i="18"/>
  <c r="W116" i="18"/>
  <c r="W108" i="18"/>
  <c r="W92" i="18"/>
  <c r="W88" i="18"/>
  <c r="W84" i="18"/>
  <c r="W76" i="18"/>
  <c r="W72" i="18"/>
  <c r="W64" i="18"/>
  <c r="W68" i="18"/>
  <c r="AM11" i="18"/>
  <c r="AP10" i="18"/>
  <c r="AY6" i="18"/>
  <c r="BB6" i="18" s="1"/>
  <c r="AW7" i="17"/>
  <c r="AK8" i="17" s="1"/>
  <c r="BQ7" i="17"/>
  <c r="BN7" i="17"/>
  <c r="AC56" i="17"/>
  <c r="Z55" i="17"/>
  <c r="AB55" i="17"/>
  <c r="AE56" i="17"/>
  <c r="X345" i="17"/>
  <c r="X341" i="17"/>
  <c r="X337" i="17"/>
  <c r="X346" i="17"/>
  <c r="X333" i="17"/>
  <c r="X329" i="17"/>
  <c r="X325" i="17"/>
  <c r="X321" i="17"/>
  <c r="X317" i="17"/>
  <c r="X340" i="17"/>
  <c r="X338" i="17"/>
  <c r="X332" i="17"/>
  <c r="X331" i="17"/>
  <c r="X330" i="17"/>
  <c r="X316" i="17"/>
  <c r="X313" i="17"/>
  <c r="X309" i="17"/>
  <c r="X305" i="17"/>
  <c r="X301" i="17"/>
  <c r="X297" i="17"/>
  <c r="X293" i="17"/>
  <c r="X289" i="17"/>
  <c r="X285" i="17"/>
  <c r="X339" i="17"/>
  <c r="X323" i="17"/>
  <c r="X336" i="17"/>
  <c r="X335" i="17"/>
  <c r="X327" i="17"/>
  <c r="X320" i="17"/>
  <c r="X318" i="17"/>
  <c r="X315" i="17"/>
  <c r="X314" i="17"/>
  <c r="X300" i="17"/>
  <c r="X299" i="17"/>
  <c r="X298" i="17"/>
  <c r="X344" i="17"/>
  <c r="X324" i="17"/>
  <c r="X312" i="17"/>
  <c r="X310" i="17"/>
  <c r="X326" i="17"/>
  <c r="X319" i="17"/>
  <c r="X308" i="17"/>
  <c r="X306" i="17"/>
  <c r="X304" i="17"/>
  <c r="X284" i="17"/>
  <c r="X283" i="17"/>
  <c r="X282" i="17"/>
  <c r="X281" i="17"/>
  <c r="X334" i="17"/>
  <c r="X322" i="17"/>
  <c r="X311" i="17"/>
  <c r="X302" i="17"/>
  <c r="X296" i="17"/>
  <c r="X295" i="17"/>
  <c r="X294" i="17"/>
  <c r="X303" i="17"/>
  <c r="X277" i="17"/>
  <c r="X273" i="17"/>
  <c r="X269" i="17"/>
  <c r="X328" i="17"/>
  <c r="X292" i="17"/>
  <c r="X291" i="17"/>
  <c r="X290" i="17"/>
  <c r="X274" i="17"/>
  <c r="X270" i="17"/>
  <c r="X266" i="17"/>
  <c r="X343" i="17"/>
  <c r="X307" i="17"/>
  <c r="X272" i="17"/>
  <c r="X265" i="17"/>
  <c r="X262" i="17"/>
  <c r="X258" i="17"/>
  <c r="X254" i="17"/>
  <c r="X250" i="17"/>
  <c r="X246" i="17"/>
  <c r="X242" i="17"/>
  <c r="X238" i="17"/>
  <c r="X234" i="17"/>
  <c r="X230" i="17"/>
  <c r="X226" i="17"/>
  <c r="X288" i="17"/>
  <c r="X286" i="17"/>
  <c r="X271" i="17"/>
  <c r="X263" i="17"/>
  <c r="X259" i="17"/>
  <c r="X255" i="17"/>
  <c r="X251" i="17"/>
  <c r="X247" i="17"/>
  <c r="X243" i="17"/>
  <c r="X239" i="17"/>
  <c r="X235" i="17"/>
  <c r="X231" i="17"/>
  <c r="X227" i="17"/>
  <c r="X287" i="17"/>
  <c r="X279" i="17"/>
  <c r="X275" i="17"/>
  <c r="X257" i="17"/>
  <c r="X249" i="17"/>
  <c r="X241" i="17"/>
  <c r="X233" i="17"/>
  <c r="X225" i="17"/>
  <c r="X222" i="17"/>
  <c r="X218" i="17"/>
  <c r="X214" i="17"/>
  <c r="X210" i="17"/>
  <c r="X206" i="17"/>
  <c r="X202" i="17"/>
  <c r="X198" i="17"/>
  <c r="X194" i="17"/>
  <c r="X190" i="17"/>
  <c r="X186" i="17"/>
  <c r="X182" i="17"/>
  <c r="X178" i="17"/>
  <c r="X174" i="17"/>
  <c r="X170" i="17"/>
  <c r="X166" i="17"/>
  <c r="X162" i="17"/>
  <c r="X158" i="17"/>
  <c r="X154" i="17"/>
  <c r="X150" i="17"/>
  <c r="X146" i="17"/>
  <c r="X268" i="17"/>
  <c r="X260" i="17"/>
  <c r="X252" i="17"/>
  <c r="X244" i="17"/>
  <c r="X236" i="17"/>
  <c r="X228" i="17"/>
  <c r="X221" i="17"/>
  <c r="X217" i="17"/>
  <c r="X213" i="17"/>
  <c r="X209" i="17"/>
  <c r="X205" i="17"/>
  <c r="X201" i="17"/>
  <c r="X197" i="17"/>
  <c r="X193" i="17"/>
  <c r="X189" i="17"/>
  <c r="X185" i="17"/>
  <c r="X181" i="17"/>
  <c r="X177" i="17"/>
  <c r="X173" i="17"/>
  <c r="X169" i="17"/>
  <c r="X165" i="17"/>
  <c r="X161" i="17"/>
  <c r="X157" i="17"/>
  <c r="X153" i="17"/>
  <c r="X149" i="17"/>
  <c r="X145" i="17"/>
  <c r="X280" i="17"/>
  <c r="X267" i="17"/>
  <c r="X261" i="17"/>
  <c r="X245" i="17"/>
  <c r="X229" i="17"/>
  <c r="X220" i="17"/>
  <c r="X212" i="17"/>
  <c r="X204" i="17"/>
  <c r="X196" i="17"/>
  <c r="X188" i="17"/>
  <c r="X180" i="17"/>
  <c r="X172" i="17"/>
  <c r="X164" i="17"/>
  <c r="X156" i="17"/>
  <c r="X148" i="17"/>
  <c r="X140" i="17"/>
  <c r="X136" i="17"/>
  <c r="X132" i="17"/>
  <c r="X128" i="17"/>
  <c r="X124" i="17"/>
  <c r="X120" i="17"/>
  <c r="X116" i="17"/>
  <c r="X112" i="17"/>
  <c r="X108" i="17"/>
  <c r="X104" i="17"/>
  <c r="X100" i="17"/>
  <c r="X96" i="17"/>
  <c r="X92" i="17"/>
  <c r="X88" i="17"/>
  <c r="X256" i="17"/>
  <c r="X240" i="17"/>
  <c r="X219" i="17"/>
  <c r="X211" i="17"/>
  <c r="X203" i="17"/>
  <c r="X195" i="17"/>
  <c r="X187" i="17"/>
  <c r="X179" i="17"/>
  <c r="X171" i="17"/>
  <c r="X163" i="17"/>
  <c r="X155" i="17"/>
  <c r="X147" i="17"/>
  <c r="X141" i="17"/>
  <c r="X137" i="17"/>
  <c r="X133" i="17"/>
  <c r="X129" i="17"/>
  <c r="X125" i="17"/>
  <c r="X121" i="17"/>
  <c r="X117" i="17"/>
  <c r="X113" i="17"/>
  <c r="X109" i="17"/>
  <c r="X105" i="17"/>
  <c r="X101" i="17"/>
  <c r="X97" i="17"/>
  <c r="X93" i="17"/>
  <c r="X89" i="17"/>
  <c r="X276" i="17"/>
  <c r="X248" i="17"/>
  <c r="X223" i="17"/>
  <c r="X207" i="17"/>
  <c r="X191" i="17"/>
  <c r="X175" i="17"/>
  <c r="X159" i="17"/>
  <c r="X143" i="17"/>
  <c r="X135" i="17"/>
  <c r="X127" i="17"/>
  <c r="X119" i="17"/>
  <c r="X111" i="17"/>
  <c r="X103" i="17"/>
  <c r="X95" i="17"/>
  <c r="X84" i="17"/>
  <c r="X80" i="17"/>
  <c r="X76" i="17"/>
  <c r="X72" i="17"/>
  <c r="X68" i="17"/>
  <c r="X64" i="17"/>
  <c r="X278" i="17"/>
  <c r="X237" i="17"/>
  <c r="X216" i="17"/>
  <c r="X200" i="17"/>
  <c r="X184" i="17"/>
  <c r="X168" i="17"/>
  <c r="X152" i="17"/>
  <c r="X138" i="17"/>
  <c r="X130" i="17"/>
  <c r="X122" i="17"/>
  <c r="X114" i="17"/>
  <c r="X106" i="17"/>
  <c r="X98" i="17"/>
  <c r="X90" i="17"/>
  <c r="X87" i="17"/>
  <c r="X83" i="17"/>
  <c r="X79" i="17"/>
  <c r="X75" i="17"/>
  <c r="X71" i="17"/>
  <c r="X67" i="17"/>
  <c r="X63" i="17"/>
  <c r="X61" i="17"/>
  <c r="X59" i="17"/>
  <c r="X57" i="17"/>
  <c r="X232" i="17"/>
  <c r="X199" i="17"/>
  <c r="X167" i="17"/>
  <c r="X139" i="17"/>
  <c r="X123" i="17"/>
  <c r="X107" i="17"/>
  <c r="X91" i="17"/>
  <c r="X82" i="17"/>
  <c r="X74" i="17"/>
  <c r="X69" i="17"/>
  <c r="X60" i="17"/>
  <c r="X208" i="17"/>
  <c r="X176" i="17"/>
  <c r="X142" i="17"/>
  <c r="X77" i="17"/>
  <c r="X70" i="17"/>
  <c r="X183" i="17"/>
  <c r="X151" i="17"/>
  <c r="X115" i="17"/>
  <c r="X86" i="17"/>
  <c r="X78" i="17"/>
  <c r="X65" i="17"/>
  <c r="X253" i="17"/>
  <c r="X224" i="17"/>
  <c r="X192" i="17"/>
  <c r="X160" i="17"/>
  <c r="X134" i="17"/>
  <c r="X118" i="17"/>
  <c r="X102" i="17"/>
  <c r="X81" i="17"/>
  <c r="X73" i="17"/>
  <c r="X66" i="17"/>
  <c r="X58" i="17"/>
  <c r="X144" i="17"/>
  <c r="X126" i="17"/>
  <c r="X110" i="17"/>
  <c r="X94" i="17"/>
  <c r="X85" i="17"/>
  <c r="X62" i="17"/>
  <c r="X342" i="17"/>
  <c r="X264" i="17"/>
  <c r="X215" i="17"/>
  <c r="X131" i="17"/>
  <c r="X99" i="17"/>
  <c r="X56" i="17"/>
  <c r="U56" i="17" s="1"/>
  <c r="BE73" i="17"/>
  <c r="BI72" i="17"/>
  <c r="AO9" i="17"/>
  <c r="AL10" i="17"/>
  <c r="BG63" i="17"/>
  <c r="BK62" i="17"/>
  <c r="Y346" i="17"/>
  <c r="Y342" i="17"/>
  <c r="Y338" i="17"/>
  <c r="Y334" i="17"/>
  <c r="Y345" i="17"/>
  <c r="Y344" i="17"/>
  <c r="Y343" i="17"/>
  <c r="Y330" i="17"/>
  <c r="Y326" i="17"/>
  <c r="Y322" i="17"/>
  <c r="Y318" i="17"/>
  <c r="Y336" i="17"/>
  <c r="Y329" i="17"/>
  <c r="Y328" i="17"/>
  <c r="Y327" i="17"/>
  <c r="Y314" i="17"/>
  <c r="Y310" i="17"/>
  <c r="Y306" i="17"/>
  <c r="Y302" i="17"/>
  <c r="Y298" i="17"/>
  <c r="Y294" i="17"/>
  <c r="Y290" i="17"/>
  <c r="Y286" i="17"/>
  <c r="Y282" i="17"/>
  <c r="Y341" i="17"/>
  <c r="Y340" i="17"/>
  <c r="Y332" i="17"/>
  <c r="Y321" i="17"/>
  <c r="Y319" i="17"/>
  <c r="Y339" i="17"/>
  <c r="Y337" i="17"/>
  <c r="Y325" i="17"/>
  <c r="Y323" i="17"/>
  <c r="Y316" i="17"/>
  <c r="Y313" i="17"/>
  <c r="Y312" i="17"/>
  <c r="Y311" i="17"/>
  <c r="Y331" i="17"/>
  <c r="Y320" i="17"/>
  <c r="Y317" i="17"/>
  <c r="Y308" i="17"/>
  <c r="Y315" i="17"/>
  <c r="Y324" i="17"/>
  <c r="Y305" i="17"/>
  <c r="Y297" i="17"/>
  <c r="Y296" i="17"/>
  <c r="Y295" i="17"/>
  <c r="Y278" i="17"/>
  <c r="Y335" i="17"/>
  <c r="Y333" i="17"/>
  <c r="Y307" i="17"/>
  <c r="Y300" i="17"/>
  <c r="Y293" i="17"/>
  <c r="Y292" i="17"/>
  <c r="Y291" i="17"/>
  <c r="Y299" i="17"/>
  <c r="Y274" i="17"/>
  <c r="Y270" i="17"/>
  <c r="Y266" i="17"/>
  <c r="Y289" i="17"/>
  <c r="Y288" i="17"/>
  <c r="Y287" i="17"/>
  <c r="Y280" i="17"/>
  <c r="Y279" i="17"/>
  <c r="Y275" i="17"/>
  <c r="Y271" i="17"/>
  <c r="Y267" i="17"/>
  <c r="Y277" i="17"/>
  <c r="Y269" i="17"/>
  <c r="Y263" i="17"/>
  <c r="Y259" i="17"/>
  <c r="Y255" i="17"/>
  <c r="Y251" i="17"/>
  <c r="Y247" i="17"/>
  <c r="Y243" i="17"/>
  <c r="Y239" i="17"/>
  <c r="Y235" i="17"/>
  <c r="Y231" i="17"/>
  <c r="Y227" i="17"/>
  <c r="Y309" i="17"/>
  <c r="Y304" i="17"/>
  <c r="Y284" i="17"/>
  <c r="Y276" i="17"/>
  <c r="Y268" i="17"/>
  <c r="Y264" i="17"/>
  <c r="Y260" i="17"/>
  <c r="Y256" i="17"/>
  <c r="Y252" i="17"/>
  <c r="Y248" i="17"/>
  <c r="Y244" i="17"/>
  <c r="Y240" i="17"/>
  <c r="Y236" i="17"/>
  <c r="Y232" i="17"/>
  <c r="Y228" i="17"/>
  <c r="Y301" i="17"/>
  <c r="Y283" i="17"/>
  <c r="Y281" i="17"/>
  <c r="Y272" i="17"/>
  <c r="Y262" i="17"/>
  <c r="Y254" i="17"/>
  <c r="Y246" i="17"/>
  <c r="Y238" i="17"/>
  <c r="Y230" i="17"/>
  <c r="Y223" i="17"/>
  <c r="Y219" i="17"/>
  <c r="Y215" i="17"/>
  <c r="Y211" i="17"/>
  <c r="Y207" i="17"/>
  <c r="Y203" i="17"/>
  <c r="Y199" i="17"/>
  <c r="Y195" i="17"/>
  <c r="Y191" i="17"/>
  <c r="Y187" i="17"/>
  <c r="Y183" i="17"/>
  <c r="Y179" i="17"/>
  <c r="Y175" i="17"/>
  <c r="Y171" i="17"/>
  <c r="Y167" i="17"/>
  <c r="Y163" i="17"/>
  <c r="Y159" i="17"/>
  <c r="Y155" i="17"/>
  <c r="Y151" i="17"/>
  <c r="Y147" i="17"/>
  <c r="Y143" i="17"/>
  <c r="Y257" i="17"/>
  <c r="Y249" i="17"/>
  <c r="Y241" i="17"/>
  <c r="Y233" i="17"/>
  <c r="Y225" i="17"/>
  <c r="Y222" i="17"/>
  <c r="Y218" i="17"/>
  <c r="Y214" i="17"/>
  <c r="Y210" i="17"/>
  <c r="Y206" i="17"/>
  <c r="Y202" i="17"/>
  <c r="Y198" i="17"/>
  <c r="Y194" i="17"/>
  <c r="Y190" i="17"/>
  <c r="Y186" i="17"/>
  <c r="Y182" i="17"/>
  <c r="Y178" i="17"/>
  <c r="Y174" i="17"/>
  <c r="Y170" i="17"/>
  <c r="Y166" i="17"/>
  <c r="Y162" i="17"/>
  <c r="Y158" i="17"/>
  <c r="Y154" i="17"/>
  <c r="Y150" i="17"/>
  <c r="Y146" i="17"/>
  <c r="Y258" i="17"/>
  <c r="Y242" i="17"/>
  <c r="Y226" i="17"/>
  <c r="Y217" i="17"/>
  <c r="Y209" i="17"/>
  <c r="Y201" i="17"/>
  <c r="Y193" i="17"/>
  <c r="Y185" i="17"/>
  <c r="Y177" i="17"/>
  <c r="Y169" i="17"/>
  <c r="Y161" i="17"/>
  <c r="Y153" i="17"/>
  <c r="Y145" i="17"/>
  <c r="Y141" i="17"/>
  <c r="Y137" i="17"/>
  <c r="Y133" i="17"/>
  <c r="Y129" i="17"/>
  <c r="Y125" i="17"/>
  <c r="Y121" i="17"/>
  <c r="Y117" i="17"/>
  <c r="Y113" i="17"/>
  <c r="Y109" i="17"/>
  <c r="Y105" i="17"/>
  <c r="Y101" i="17"/>
  <c r="Y97" i="17"/>
  <c r="Y93" i="17"/>
  <c r="Y89" i="17"/>
  <c r="Y253" i="17"/>
  <c r="Y237" i="17"/>
  <c r="Y224" i="17"/>
  <c r="Y216" i="17"/>
  <c r="Y208" i="17"/>
  <c r="Y200" i="17"/>
  <c r="Y192" i="17"/>
  <c r="Y184" i="17"/>
  <c r="Y176" i="17"/>
  <c r="Y168" i="17"/>
  <c r="Y160" i="17"/>
  <c r="Y152" i="17"/>
  <c r="Y144" i="17"/>
  <c r="Y142" i="17"/>
  <c r="Y138" i="17"/>
  <c r="Y134" i="17"/>
  <c r="Y130" i="17"/>
  <c r="Y126" i="17"/>
  <c r="Y122" i="17"/>
  <c r="Y118" i="17"/>
  <c r="Y114" i="17"/>
  <c r="Y110" i="17"/>
  <c r="Y106" i="17"/>
  <c r="Y102" i="17"/>
  <c r="Y98" i="17"/>
  <c r="Y94" i="17"/>
  <c r="Y90" i="17"/>
  <c r="Y303" i="17"/>
  <c r="Y245" i="17"/>
  <c r="Y220" i="17"/>
  <c r="Y204" i="17"/>
  <c r="Y188" i="17"/>
  <c r="Y172" i="17"/>
  <c r="Y156" i="17"/>
  <c r="Y140" i="17"/>
  <c r="Y132" i="17"/>
  <c r="Y124" i="17"/>
  <c r="Y116" i="17"/>
  <c r="Y108" i="17"/>
  <c r="Y100" i="17"/>
  <c r="Y92" i="17"/>
  <c r="Y85" i="17"/>
  <c r="Y81" i="17"/>
  <c r="Y77" i="17"/>
  <c r="Y73" i="17"/>
  <c r="Y69" i="17"/>
  <c r="Y65" i="17"/>
  <c r="Y60" i="17"/>
  <c r="Y58" i="17"/>
  <c r="Y56" i="17"/>
  <c r="V56" i="17" s="1"/>
  <c r="Y234" i="17"/>
  <c r="Y213" i="17"/>
  <c r="Y197" i="17"/>
  <c r="Y181" i="17"/>
  <c r="Y165" i="17"/>
  <c r="Y149" i="17"/>
  <c r="Y135" i="17"/>
  <c r="Y127" i="17"/>
  <c r="Y119" i="17"/>
  <c r="Y111" i="17"/>
  <c r="Y103" i="17"/>
  <c r="Y95" i="17"/>
  <c r="Y84" i="17"/>
  <c r="Y80" i="17"/>
  <c r="Y76" i="17"/>
  <c r="Y72" i="17"/>
  <c r="Y68" i="17"/>
  <c r="Y64" i="17"/>
  <c r="Y261" i="17"/>
  <c r="Y196" i="17"/>
  <c r="Y164" i="17"/>
  <c r="Y136" i="17"/>
  <c r="Y120" i="17"/>
  <c r="Y104" i="17"/>
  <c r="Y88" i="17"/>
  <c r="Y87" i="17"/>
  <c r="Y79" i="17"/>
  <c r="Y66" i="17"/>
  <c r="Y61" i="17"/>
  <c r="Y173" i="17"/>
  <c r="Y139" i="17"/>
  <c r="Y123" i="17"/>
  <c r="Y91" i="17"/>
  <c r="Y82" i="17"/>
  <c r="Y75" i="17"/>
  <c r="Y62" i="17"/>
  <c r="Y57" i="17"/>
  <c r="Y285" i="17"/>
  <c r="Y265" i="17"/>
  <c r="Y221" i="17"/>
  <c r="Y189" i="17"/>
  <c r="Y157" i="17"/>
  <c r="Y131" i="17"/>
  <c r="Y115" i="17"/>
  <c r="Y99" i="17"/>
  <c r="Y86" i="17"/>
  <c r="Y78" i="17"/>
  <c r="Y71" i="17"/>
  <c r="Y63" i="17"/>
  <c r="Y59" i="17"/>
  <c r="Y250" i="17"/>
  <c r="Y205" i="17"/>
  <c r="Y107" i="17"/>
  <c r="Y74" i="17"/>
  <c r="Y67" i="17"/>
  <c r="Y273" i="17"/>
  <c r="Y229" i="17"/>
  <c r="Y212" i="17"/>
  <c r="Y180" i="17"/>
  <c r="Y148" i="17"/>
  <c r="Y128" i="17"/>
  <c r="Y112" i="17"/>
  <c r="Y96" i="17"/>
  <c r="Y83" i="17"/>
  <c r="Y70" i="17"/>
  <c r="BE65" i="17"/>
  <c r="BI64" i="17"/>
  <c r="C58" i="17"/>
  <c r="C59" i="17" s="1"/>
  <c r="C60" i="17" s="1"/>
  <c r="C61" i="17" s="1"/>
  <c r="C62" i="17" s="1"/>
  <c r="C63" i="17" s="1"/>
  <c r="C64" i="17" s="1"/>
  <c r="C65" i="17" s="1"/>
  <c r="C66" i="17" s="1"/>
  <c r="C67" i="17" s="1"/>
  <c r="C68" i="17" s="1"/>
  <c r="C69" i="17" s="1"/>
  <c r="C70" i="17" s="1"/>
  <c r="C71" i="17" s="1"/>
  <c r="C72" i="17" s="1"/>
  <c r="C73" i="17" s="1"/>
  <c r="C74" i="17" s="1"/>
  <c r="C75" i="17" s="1"/>
  <c r="C76" i="17" s="1"/>
  <c r="C77" i="17" s="1"/>
  <c r="C78" i="17" s="1"/>
  <c r="C79" i="17" s="1"/>
  <c r="C80" i="17" s="1"/>
  <c r="C81" i="17" s="1"/>
  <c r="C82" i="17" s="1"/>
  <c r="C83" i="17" s="1"/>
  <c r="C84" i="17" s="1"/>
  <c r="C85" i="17" s="1"/>
  <c r="C86" i="17" s="1"/>
  <c r="C87" i="17" s="1"/>
  <c r="C88" i="17" s="1"/>
  <c r="C89" i="17" s="1"/>
  <c r="C90" i="17" s="1"/>
  <c r="C91" i="17" s="1"/>
  <c r="C92" i="17" s="1"/>
  <c r="C93" i="17" s="1"/>
  <c r="C94" i="17" s="1"/>
  <c r="C95" i="17" s="1"/>
  <c r="C96" i="17" s="1"/>
  <c r="C97" i="17" s="1"/>
  <c r="C98" i="17" s="1"/>
  <c r="C99" i="17" s="1"/>
  <c r="C100" i="17" s="1"/>
  <c r="C101" i="17" s="1"/>
  <c r="C102" i="17" s="1"/>
  <c r="C103" i="17" s="1"/>
  <c r="C104" i="17" s="1"/>
  <c r="C105" i="17" s="1"/>
  <c r="C106" i="17" s="1"/>
  <c r="C107" i="17" s="1"/>
  <c r="C108" i="17" s="1"/>
  <c r="C109" i="17" s="1"/>
  <c r="C110" i="17" s="1"/>
  <c r="C111" i="17" s="1"/>
  <c r="C112" i="17" s="1"/>
  <c r="C113" i="17" s="1"/>
  <c r="C114" i="17" s="1"/>
  <c r="C115" i="17" s="1"/>
  <c r="C116" i="17" s="1"/>
  <c r="C117" i="17" s="1"/>
  <c r="C118" i="17" s="1"/>
  <c r="C119" i="17" s="1"/>
  <c r="C120" i="17" s="1"/>
  <c r="C121" i="17" s="1"/>
  <c r="C122" i="17" s="1"/>
  <c r="C123" i="17" s="1"/>
  <c r="C124" i="17" s="1"/>
  <c r="C125" i="17" s="1"/>
  <c r="C126" i="17" s="1"/>
  <c r="C127" i="17" s="1"/>
  <c r="C128" i="17" s="1"/>
  <c r="C129" i="17" s="1"/>
  <c r="C130" i="17" s="1"/>
  <c r="C131" i="17" s="1"/>
  <c r="C132" i="17" s="1"/>
  <c r="C133" i="17" s="1"/>
  <c r="C134" i="17" s="1"/>
  <c r="C135" i="17" s="1"/>
  <c r="C136" i="17" s="1"/>
  <c r="C137" i="17" s="1"/>
  <c r="C138" i="17" s="1"/>
  <c r="C139" i="17" s="1"/>
  <c r="C140" i="17" s="1"/>
  <c r="C141" i="17" s="1"/>
  <c r="C142" i="17" s="1"/>
  <c r="C143" i="17" s="1"/>
  <c r="C144" i="17" s="1"/>
  <c r="C145" i="17" s="1"/>
  <c r="C146" i="17" s="1"/>
  <c r="C147" i="17" s="1"/>
  <c r="C148" i="17" s="1"/>
  <c r="C149" i="17" s="1"/>
  <c r="C150" i="17" s="1"/>
  <c r="C151" i="17" s="1"/>
  <c r="C152" i="17" s="1"/>
  <c r="C153" i="17" s="1"/>
  <c r="C154" i="17" s="1"/>
  <c r="C155" i="17" s="1"/>
  <c r="C156" i="17" s="1"/>
  <c r="C157" i="17" s="1"/>
  <c r="C158" i="17" s="1"/>
  <c r="C159" i="17" s="1"/>
  <c r="C160" i="17" s="1"/>
  <c r="C161" i="17" s="1"/>
  <c r="C162" i="17" s="1"/>
  <c r="C163" i="17" s="1"/>
  <c r="C164" i="17" s="1"/>
  <c r="C165" i="17" s="1"/>
  <c r="C166" i="17" s="1"/>
  <c r="C167" i="17" s="1"/>
  <c r="C168" i="17" s="1"/>
  <c r="C169" i="17" s="1"/>
  <c r="C170" i="17" s="1"/>
  <c r="C171" i="17" s="1"/>
  <c r="C172" i="17" s="1"/>
  <c r="C173" i="17" s="1"/>
  <c r="C174" i="17" s="1"/>
  <c r="C175" i="17" s="1"/>
  <c r="C176" i="17" s="1"/>
  <c r="C177" i="17" s="1"/>
  <c r="C178" i="17" s="1"/>
  <c r="C179" i="17" s="1"/>
  <c r="C180" i="17" s="1"/>
  <c r="C181" i="17" s="1"/>
  <c r="C182" i="17" s="1"/>
  <c r="C183" i="17" s="1"/>
  <c r="C184" i="17" s="1"/>
  <c r="C185" i="17" s="1"/>
  <c r="C186" i="17" s="1"/>
  <c r="C187" i="17" s="1"/>
  <c r="C188" i="17" s="1"/>
  <c r="C189" i="17" s="1"/>
  <c r="C190" i="17" s="1"/>
  <c r="C191" i="17" s="1"/>
  <c r="C192" i="17" s="1"/>
  <c r="C193" i="17" s="1"/>
  <c r="C194" i="17" s="1"/>
  <c r="C195" i="17" s="1"/>
  <c r="C196" i="17" s="1"/>
  <c r="C197" i="17" s="1"/>
  <c r="C198" i="17" s="1"/>
  <c r="C199" i="17" s="1"/>
  <c r="C200" i="17" s="1"/>
  <c r="C201" i="17" s="1"/>
  <c r="C202" i="17" s="1"/>
  <c r="C203" i="17" s="1"/>
  <c r="C204" i="17" s="1"/>
  <c r="C205" i="17" s="1"/>
  <c r="C206" i="17" s="1"/>
  <c r="C207" i="17" s="1"/>
  <c r="C208" i="17" s="1"/>
  <c r="C209" i="17" s="1"/>
  <c r="C210" i="17" s="1"/>
  <c r="C211" i="17" s="1"/>
  <c r="C212" i="17" s="1"/>
  <c r="C213" i="17" s="1"/>
  <c r="C214" i="17" s="1"/>
  <c r="C215" i="17" s="1"/>
  <c r="C216" i="17" s="1"/>
  <c r="C217" i="17" s="1"/>
  <c r="C218" i="17" s="1"/>
  <c r="C219" i="17" s="1"/>
  <c r="C220" i="17" s="1"/>
  <c r="C221" i="17" s="1"/>
  <c r="C222" i="17" s="1"/>
  <c r="C223" i="17" s="1"/>
  <c r="C224" i="17" s="1"/>
  <c r="C225" i="17" s="1"/>
  <c r="C226" i="17" s="1"/>
  <c r="C227" i="17" s="1"/>
  <c r="C228" i="17" s="1"/>
  <c r="C229" i="17" s="1"/>
  <c r="C230" i="17" s="1"/>
  <c r="C231" i="17" s="1"/>
  <c r="C232" i="17" s="1"/>
  <c r="C233" i="17" s="1"/>
  <c r="C234" i="17" s="1"/>
  <c r="C235" i="17" s="1"/>
  <c r="C236" i="17" s="1"/>
  <c r="C237" i="17" s="1"/>
  <c r="C238" i="17" s="1"/>
  <c r="C239" i="17" s="1"/>
  <c r="C240" i="17" s="1"/>
  <c r="C241" i="17" s="1"/>
  <c r="C242" i="17" s="1"/>
  <c r="C243" i="17" s="1"/>
  <c r="C244" i="17" s="1"/>
  <c r="C245" i="17" s="1"/>
  <c r="C246" i="17" s="1"/>
  <c r="C247" i="17" s="1"/>
  <c r="C248" i="17" s="1"/>
  <c r="C249" i="17" s="1"/>
  <c r="C250" i="17" s="1"/>
  <c r="C251" i="17" s="1"/>
  <c r="C252" i="17" s="1"/>
  <c r="C253" i="17" s="1"/>
  <c r="C254" i="17" s="1"/>
  <c r="C255" i="17" s="1"/>
  <c r="C256" i="17" s="1"/>
  <c r="C257" i="17" s="1"/>
  <c r="C258" i="17" s="1"/>
  <c r="C259" i="17" s="1"/>
  <c r="C260" i="17" s="1"/>
  <c r="C261" i="17" s="1"/>
  <c r="C262" i="17" s="1"/>
  <c r="C263" i="17" s="1"/>
  <c r="C264" i="17" s="1"/>
  <c r="C265" i="17" s="1"/>
  <c r="C266" i="17" s="1"/>
  <c r="C267" i="17" s="1"/>
  <c r="C268" i="17" s="1"/>
  <c r="C269" i="17" s="1"/>
  <c r="C270" i="17" s="1"/>
  <c r="C271" i="17" s="1"/>
  <c r="C272" i="17" s="1"/>
  <c r="C273" i="17" s="1"/>
  <c r="C274" i="17" s="1"/>
  <c r="C275" i="17" s="1"/>
  <c r="C276" i="17" s="1"/>
  <c r="C277" i="17" s="1"/>
  <c r="C278" i="17" s="1"/>
  <c r="C279" i="17" s="1"/>
  <c r="C280" i="17" s="1"/>
  <c r="C281" i="17" s="1"/>
  <c r="C282" i="17" s="1"/>
  <c r="C283" i="17" s="1"/>
  <c r="C284" i="17" s="1"/>
  <c r="C285" i="17" s="1"/>
  <c r="C286" i="17" s="1"/>
  <c r="C287" i="17" s="1"/>
  <c r="C288" i="17" s="1"/>
  <c r="C289" i="17" s="1"/>
  <c r="C290" i="17" s="1"/>
  <c r="C291" i="17" s="1"/>
  <c r="C292" i="17" s="1"/>
  <c r="C293" i="17" s="1"/>
  <c r="C294" i="17" s="1"/>
  <c r="C295" i="17" s="1"/>
  <c r="C296" i="17" s="1"/>
  <c r="C297" i="17" s="1"/>
  <c r="C298" i="17" s="1"/>
  <c r="C299" i="17" s="1"/>
  <c r="C300" i="17" s="1"/>
  <c r="C301" i="17" s="1"/>
  <c r="C302" i="17" s="1"/>
  <c r="C303" i="17" s="1"/>
  <c r="C304" i="17" s="1"/>
  <c r="C305" i="17" s="1"/>
  <c r="C306" i="17" s="1"/>
  <c r="C307" i="17" s="1"/>
  <c r="C308" i="17" s="1"/>
  <c r="C309" i="17" s="1"/>
  <c r="C310" i="17" s="1"/>
  <c r="C311" i="17" s="1"/>
  <c r="C312" i="17" s="1"/>
  <c r="C313" i="17" s="1"/>
  <c r="C314" i="17" s="1"/>
  <c r="C315" i="17" s="1"/>
  <c r="C316" i="17" s="1"/>
  <c r="C317" i="17" s="1"/>
  <c r="C318" i="17" s="1"/>
  <c r="C319" i="17" s="1"/>
  <c r="C320" i="17" s="1"/>
  <c r="C321" i="17" s="1"/>
  <c r="C322" i="17" s="1"/>
  <c r="C323" i="17" s="1"/>
  <c r="C324" i="17" s="1"/>
  <c r="C325" i="17" s="1"/>
  <c r="C326" i="17" s="1"/>
  <c r="C327" i="17" s="1"/>
  <c r="C328" i="17" s="1"/>
  <c r="C329" i="17" s="1"/>
  <c r="C330" i="17" s="1"/>
  <c r="C331" i="17" s="1"/>
  <c r="C332" i="17" s="1"/>
  <c r="C333" i="17" s="1"/>
  <c r="C334" i="17" s="1"/>
  <c r="C335" i="17" s="1"/>
  <c r="C336" i="17" s="1"/>
  <c r="C337" i="17" s="1"/>
  <c r="C338" i="17" s="1"/>
  <c r="C339" i="17" s="1"/>
  <c r="C340" i="17" s="1"/>
  <c r="C341" i="17" s="1"/>
  <c r="C342" i="17" s="1"/>
  <c r="C343" i="17" s="1"/>
  <c r="C344" i="17" s="1"/>
  <c r="C345" i="17" s="1"/>
  <c r="C346" i="17" s="1"/>
  <c r="AS7" i="17"/>
  <c r="AA55" i="17"/>
  <c r="AD56" i="17"/>
  <c r="BJ62" i="17"/>
  <c r="BF63" i="17"/>
  <c r="T58" i="17"/>
  <c r="BF74" i="17"/>
  <c r="BJ73" i="17"/>
  <c r="AN10" i="17"/>
  <c r="AQ9" i="17"/>
  <c r="AU6" i="17"/>
  <c r="AI7" i="17" s="1"/>
  <c r="BO6" i="17"/>
  <c r="BL6" i="17"/>
  <c r="AY6" i="17"/>
  <c r="BB6" i="17" s="1"/>
  <c r="BR56" i="13"/>
  <c r="BR55" i="13"/>
  <c r="BR54" i="13"/>
  <c r="BR53" i="13"/>
  <c r="BR52" i="13"/>
  <c r="BR51" i="13"/>
  <c r="BR50" i="13"/>
  <c r="BR49" i="13"/>
  <c r="BR48" i="13"/>
  <c r="BR47" i="13"/>
  <c r="BR46" i="13"/>
  <c r="BR45" i="13"/>
  <c r="BR44" i="13"/>
  <c r="BR43" i="13"/>
  <c r="BR42" i="13"/>
  <c r="BR41" i="13"/>
  <c r="BR40" i="13"/>
  <c r="BR39" i="13"/>
  <c r="BR38" i="13"/>
  <c r="BR37" i="13"/>
  <c r="BR36" i="13"/>
  <c r="BR35" i="13"/>
  <c r="BR34" i="13"/>
  <c r="BR33" i="13"/>
  <c r="BR32" i="13"/>
  <c r="BR31" i="13"/>
  <c r="BR30" i="13"/>
  <c r="BR29" i="13"/>
  <c r="BR28" i="13"/>
  <c r="BR27" i="13"/>
  <c r="BR26" i="13"/>
  <c r="BR25" i="13"/>
  <c r="BR24" i="13"/>
  <c r="BR23" i="13"/>
  <c r="BR22" i="13"/>
  <c r="BR21" i="13"/>
  <c r="BR20" i="13"/>
  <c r="BR19" i="13"/>
  <c r="BR18" i="13"/>
  <c r="BR17" i="13"/>
  <c r="BR16" i="13"/>
  <c r="BR15" i="13"/>
  <c r="BR14" i="13"/>
  <c r="BR13" i="13"/>
  <c r="BR12" i="13"/>
  <c r="BR11" i="13"/>
  <c r="BR10" i="13"/>
  <c r="BR9" i="13"/>
  <c r="BR8" i="13"/>
  <c r="BR7" i="13"/>
  <c r="BI61" i="13"/>
  <c r="BK60" i="13"/>
  <c r="BJ60" i="13"/>
  <c r="BI60" i="13"/>
  <c r="BK59" i="13"/>
  <c r="BJ59" i="13"/>
  <c r="BI59" i="13"/>
  <c r="BK58" i="13"/>
  <c r="BJ58" i="13"/>
  <c r="BI58" i="13"/>
  <c r="BK57" i="13"/>
  <c r="BJ57" i="13"/>
  <c r="BI57" i="13"/>
  <c r="BK56" i="13"/>
  <c r="BJ56" i="13"/>
  <c r="BI56" i="13"/>
  <c r="BK55" i="13"/>
  <c r="BJ55" i="13"/>
  <c r="BI55" i="13"/>
  <c r="BK54" i="13"/>
  <c r="BJ54" i="13"/>
  <c r="BI54" i="13"/>
  <c r="BK53" i="13"/>
  <c r="BJ53" i="13"/>
  <c r="BI53" i="13"/>
  <c r="BK52" i="13"/>
  <c r="BJ52" i="13"/>
  <c r="BI52" i="13"/>
  <c r="BK51" i="13"/>
  <c r="BJ51" i="13"/>
  <c r="BI51" i="13"/>
  <c r="BK50" i="13"/>
  <c r="BJ50" i="13"/>
  <c r="BI50" i="13"/>
  <c r="BK49" i="13"/>
  <c r="BJ49" i="13"/>
  <c r="BI49" i="13"/>
  <c r="BK48" i="13"/>
  <c r="BJ48" i="13"/>
  <c r="BI48" i="13"/>
  <c r="BK47" i="13"/>
  <c r="BJ47" i="13"/>
  <c r="BI47" i="13"/>
  <c r="BK46" i="13"/>
  <c r="BJ46" i="13"/>
  <c r="BI46" i="13"/>
  <c r="BK45" i="13"/>
  <c r="BJ45" i="13"/>
  <c r="BI45" i="13"/>
  <c r="BK44" i="13"/>
  <c r="BJ44" i="13"/>
  <c r="BI44" i="13"/>
  <c r="BK43" i="13"/>
  <c r="BJ43" i="13"/>
  <c r="BI43" i="13"/>
  <c r="BK42" i="13"/>
  <c r="BJ42" i="13"/>
  <c r="BI42" i="13"/>
  <c r="BK41" i="13"/>
  <c r="BJ41" i="13"/>
  <c r="BI41" i="13"/>
  <c r="BK40" i="13"/>
  <c r="BJ40" i="13"/>
  <c r="BI40" i="13"/>
  <c r="BK39" i="13"/>
  <c r="BJ39" i="13"/>
  <c r="BI39" i="13"/>
  <c r="BK38" i="13"/>
  <c r="BJ38" i="13"/>
  <c r="BI38" i="13"/>
  <c r="BK37" i="13"/>
  <c r="BJ37" i="13"/>
  <c r="BI37" i="13"/>
  <c r="BK36" i="13"/>
  <c r="BJ36" i="13"/>
  <c r="BI36" i="13"/>
  <c r="BK35" i="13"/>
  <c r="BJ35" i="13"/>
  <c r="BI35" i="13"/>
  <c r="BK34" i="13"/>
  <c r="BJ34" i="13"/>
  <c r="BI34" i="13"/>
  <c r="BK33" i="13"/>
  <c r="BJ33" i="13"/>
  <c r="BI33" i="13"/>
  <c r="BK32" i="13"/>
  <c r="BJ32" i="13"/>
  <c r="BI32" i="13"/>
  <c r="BK31" i="13"/>
  <c r="BJ31" i="13"/>
  <c r="BI31" i="13"/>
  <c r="BK30" i="13"/>
  <c r="BJ30" i="13"/>
  <c r="BI30" i="13"/>
  <c r="BK29" i="13"/>
  <c r="BJ29" i="13"/>
  <c r="BI29" i="13"/>
  <c r="BK28" i="13"/>
  <c r="BJ28" i="13"/>
  <c r="BI28" i="13"/>
  <c r="BK27" i="13"/>
  <c r="BJ27" i="13"/>
  <c r="BI27" i="13"/>
  <c r="BK26" i="13"/>
  <c r="BJ26" i="13"/>
  <c r="BI26" i="13"/>
  <c r="BK25" i="13"/>
  <c r="BJ25" i="13"/>
  <c r="BI25" i="13"/>
  <c r="BK24" i="13"/>
  <c r="BJ24" i="13"/>
  <c r="BI24" i="13"/>
  <c r="BK23" i="13"/>
  <c r="BJ23" i="13"/>
  <c r="BI23" i="13"/>
  <c r="BK22" i="13"/>
  <c r="BJ22" i="13"/>
  <c r="BI22" i="13"/>
  <c r="BK21" i="13"/>
  <c r="BJ21" i="13"/>
  <c r="BI21" i="13"/>
  <c r="BK20" i="13"/>
  <c r="BJ20" i="13"/>
  <c r="BI20" i="13"/>
  <c r="BK19" i="13"/>
  <c r="BJ19" i="13"/>
  <c r="BI19" i="13"/>
  <c r="BK18" i="13"/>
  <c r="BJ18" i="13"/>
  <c r="BI18" i="13"/>
  <c r="BK17" i="13"/>
  <c r="BJ17" i="13"/>
  <c r="BI17" i="13"/>
  <c r="BK16" i="13"/>
  <c r="BJ16" i="13"/>
  <c r="BI16" i="13"/>
  <c r="BK15" i="13"/>
  <c r="BJ15" i="13"/>
  <c r="BI15" i="13"/>
  <c r="BK14" i="13"/>
  <c r="BJ14" i="13"/>
  <c r="BI14" i="13"/>
  <c r="BK13" i="13"/>
  <c r="BJ13" i="13"/>
  <c r="BI13" i="13"/>
  <c r="BK12" i="13"/>
  <c r="BJ12" i="13"/>
  <c r="BI12" i="13"/>
  <c r="BK11" i="13"/>
  <c r="BJ11" i="13"/>
  <c r="BI11" i="13"/>
  <c r="BK10" i="13"/>
  <c r="BJ10" i="13"/>
  <c r="BI10" i="13"/>
  <c r="BK9" i="13"/>
  <c r="BJ9" i="13"/>
  <c r="BI9" i="13"/>
  <c r="BK8" i="13"/>
  <c r="BJ8" i="13"/>
  <c r="BI8" i="13"/>
  <c r="BK7" i="13"/>
  <c r="BJ7" i="13"/>
  <c r="BI7" i="13"/>
  <c r="BK6" i="13"/>
  <c r="BJ6" i="13"/>
  <c r="BI6" i="13"/>
  <c r="V55" i="13"/>
  <c r="U55" i="13"/>
  <c r="V54" i="13"/>
  <c r="U54" i="13"/>
  <c r="V53" i="13"/>
  <c r="U53" i="13"/>
  <c r="V52" i="13"/>
  <c r="U52" i="13"/>
  <c r="V51" i="13"/>
  <c r="U51" i="13"/>
  <c r="V50" i="13"/>
  <c r="U50" i="13"/>
  <c r="V49" i="13"/>
  <c r="U49" i="13"/>
  <c r="V48" i="13"/>
  <c r="U48" i="13"/>
  <c r="V47" i="13"/>
  <c r="U47" i="13"/>
  <c r="V46" i="13"/>
  <c r="U46" i="13"/>
  <c r="V45" i="13"/>
  <c r="U45" i="13"/>
  <c r="V44" i="13"/>
  <c r="U44" i="13"/>
  <c r="V43" i="13"/>
  <c r="U43" i="13"/>
  <c r="V42" i="13"/>
  <c r="U42" i="13"/>
  <c r="V41" i="13"/>
  <c r="U41" i="13"/>
  <c r="V40" i="13"/>
  <c r="U40" i="13"/>
  <c r="V39" i="13"/>
  <c r="U39" i="13"/>
  <c r="V38" i="13"/>
  <c r="U38" i="13"/>
  <c r="V37" i="13"/>
  <c r="U37" i="13"/>
  <c r="V36" i="13"/>
  <c r="U36" i="13"/>
  <c r="V35" i="13"/>
  <c r="U35" i="13"/>
  <c r="V34" i="13"/>
  <c r="U34" i="13"/>
  <c r="V33" i="13"/>
  <c r="U33" i="13"/>
  <c r="V32" i="13"/>
  <c r="U32" i="13"/>
  <c r="V31" i="13"/>
  <c r="U31" i="13"/>
  <c r="V30" i="13"/>
  <c r="U30" i="13"/>
  <c r="V29" i="13"/>
  <c r="U29" i="13"/>
  <c r="V28" i="13"/>
  <c r="U28" i="13"/>
  <c r="V27" i="13"/>
  <c r="U27" i="13"/>
  <c r="V26" i="13"/>
  <c r="U26" i="13"/>
  <c r="V25" i="13"/>
  <c r="U25" i="13"/>
  <c r="V24" i="13"/>
  <c r="U24" i="13"/>
  <c r="V23" i="13"/>
  <c r="U23" i="13"/>
  <c r="V22" i="13"/>
  <c r="U22" i="13"/>
  <c r="V21" i="13"/>
  <c r="U21" i="13"/>
  <c r="V20" i="13"/>
  <c r="U20" i="13"/>
  <c r="V19" i="13"/>
  <c r="U19" i="13"/>
  <c r="V18" i="13"/>
  <c r="U18" i="13"/>
  <c r="V17" i="13"/>
  <c r="U17" i="13"/>
  <c r="T56" i="13"/>
  <c r="T55" i="13"/>
  <c r="T54" i="13"/>
  <c r="T53" i="13"/>
  <c r="T52" i="13"/>
  <c r="T51" i="13"/>
  <c r="T50" i="13"/>
  <c r="T49" i="13"/>
  <c r="T48" i="13"/>
  <c r="T47" i="13"/>
  <c r="T46" i="13"/>
  <c r="T45" i="13"/>
  <c r="T44" i="13"/>
  <c r="T43" i="13"/>
  <c r="T42" i="13"/>
  <c r="T41" i="13"/>
  <c r="T40" i="13"/>
  <c r="T39" i="13"/>
  <c r="T38" i="13"/>
  <c r="T37" i="13"/>
  <c r="T36" i="13"/>
  <c r="T35" i="13"/>
  <c r="T34" i="13"/>
  <c r="T33" i="13"/>
  <c r="T32" i="13"/>
  <c r="T31" i="13"/>
  <c r="T30" i="13"/>
  <c r="T29" i="13"/>
  <c r="T28" i="13"/>
  <c r="T27" i="13"/>
  <c r="T26" i="13"/>
  <c r="T25" i="13"/>
  <c r="T24" i="13"/>
  <c r="T23" i="13"/>
  <c r="T22" i="13"/>
  <c r="T21" i="13"/>
  <c r="T20" i="13"/>
  <c r="T19" i="13"/>
  <c r="T18" i="13"/>
  <c r="T17" i="13"/>
  <c r="T16" i="13"/>
  <c r="T15" i="13"/>
  <c r="T14" i="13"/>
  <c r="T13" i="13"/>
  <c r="T12" i="13"/>
  <c r="T11" i="13"/>
  <c r="T10" i="13"/>
  <c r="T9" i="13"/>
  <c r="T8" i="13"/>
  <c r="T7" i="13"/>
  <c r="T6" i="13"/>
  <c r="AN7" i="13"/>
  <c r="AM7" i="13"/>
  <c r="AK6" i="13"/>
  <c r="AT6" i="13" s="1"/>
  <c r="AJ6" i="13"/>
  <c r="AS6" i="13" s="1"/>
  <c r="AI6" i="13"/>
  <c r="AR6" i="13" s="1"/>
  <c r="AU6" i="13" s="1"/>
  <c r="AI7" i="13" s="1"/>
  <c r="E265" i="7"/>
  <c r="E266" i="7" s="1"/>
  <c r="E267" i="7" s="1"/>
  <c r="E268" i="7" s="1"/>
  <c r="E269" i="7" s="1"/>
  <c r="E270" i="7" s="1"/>
  <c r="E271" i="7" s="1"/>
  <c r="E272" i="7" s="1"/>
  <c r="E273" i="7" s="1"/>
  <c r="E274" i="7" s="1"/>
  <c r="E275" i="7" s="1"/>
  <c r="E276" i="7" s="1"/>
  <c r="E277" i="7" s="1"/>
  <c r="E278" i="7" s="1"/>
  <c r="E279" i="7" s="1"/>
  <c r="E280" i="7" s="1"/>
  <c r="E281" i="7" s="1"/>
  <c r="E282" i="7" s="1"/>
  <c r="E283" i="7" s="1"/>
  <c r="E284" i="7" s="1"/>
  <c r="E285" i="7" s="1"/>
  <c r="E286" i="7" s="1"/>
  <c r="E287" i="7" s="1"/>
  <c r="E288" i="7" s="1"/>
  <c r="E289" i="7" s="1"/>
  <c r="E290" i="7" s="1"/>
  <c r="E291" i="7" s="1"/>
  <c r="E292" i="7" s="1"/>
  <c r="E293" i="7" s="1"/>
  <c r="E294" i="7" s="1"/>
  <c r="E295" i="7" s="1"/>
  <c r="E296" i="7" s="1"/>
  <c r="E297" i="7" s="1"/>
  <c r="E298" i="7" s="1"/>
  <c r="E299" i="7" s="1"/>
  <c r="E300" i="7" s="1"/>
  <c r="E301" i="7" s="1"/>
  <c r="E302" i="7" s="1"/>
  <c r="E303" i="7" s="1"/>
  <c r="E304" i="7" s="1"/>
  <c r="E305" i="7" s="1"/>
  <c r="E306" i="7" s="1"/>
  <c r="E307" i="7" s="1"/>
  <c r="E308" i="7" s="1"/>
  <c r="E309" i="7" s="1"/>
  <c r="E310" i="7" s="1"/>
  <c r="E311" i="7" s="1"/>
  <c r="E312" i="7" s="1"/>
  <c r="E313" i="7" s="1"/>
  <c r="E314" i="7" s="1"/>
  <c r="E315" i="7" s="1"/>
  <c r="E316" i="7" s="1"/>
  <c r="E317" i="7" s="1"/>
  <c r="E318" i="7" s="1"/>
  <c r="E319" i="7" s="1"/>
  <c r="E320" i="7" s="1"/>
  <c r="E321" i="7" s="1"/>
  <c r="E322" i="7" s="1"/>
  <c r="E323" i="7" s="1"/>
  <c r="E324" i="7" s="1"/>
  <c r="E325" i="7" s="1"/>
  <c r="E326" i="7" s="1"/>
  <c r="E327" i="7" s="1"/>
  <c r="E328" i="7" s="1"/>
  <c r="E329" i="7" s="1"/>
  <c r="E330" i="7" s="1"/>
  <c r="E331" i="7" s="1"/>
  <c r="E332" i="7" s="1"/>
  <c r="E333" i="7" s="1"/>
  <c r="E334" i="7" s="1"/>
  <c r="E335" i="7" s="1"/>
  <c r="E336" i="7" s="1"/>
  <c r="E337" i="7" s="1"/>
  <c r="E338" i="7" s="1"/>
  <c r="E339" i="7" s="1"/>
  <c r="E340" i="7" s="1"/>
  <c r="E341" i="7" s="1"/>
  <c r="E342" i="7" s="1"/>
  <c r="E343" i="7" s="1"/>
  <c r="E344" i="7" s="1"/>
  <c r="E345" i="7" s="1"/>
  <c r="E346" i="7" s="1"/>
  <c r="E347" i="7" s="1"/>
  <c r="E348" i="7" s="1"/>
  <c r="E349" i="7" s="1"/>
  <c r="E350" i="7" s="1"/>
  <c r="E351" i="7" s="1"/>
  <c r="E352" i="7" s="1"/>
  <c r="E353" i="7" s="1"/>
  <c r="E354" i="7" s="1"/>
  <c r="E355" i="7" s="1"/>
  <c r="E356" i="7" s="1"/>
  <c r="E357" i="7" s="1"/>
  <c r="E358" i="7" s="1"/>
  <c r="E359" i="7" s="1"/>
  <c r="E360" i="7" s="1"/>
  <c r="E361" i="7" s="1"/>
  <c r="E362" i="7" s="1"/>
  <c r="E363" i="7" s="1"/>
  <c r="E364" i="7" s="1"/>
  <c r="E365" i="7" s="1"/>
  <c r="E366" i="7" s="1"/>
  <c r="E367" i="7" s="1"/>
  <c r="E368" i="7" s="1"/>
  <c r="E369" i="7" s="1"/>
  <c r="E370" i="7" s="1"/>
  <c r="E371" i="7" s="1"/>
  <c r="E372" i="7" s="1"/>
  <c r="E373" i="7" s="1"/>
  <c r="E374" i="7" s="1"/>
  <c r="E375" i="7" s="1"/>
  <c r="E376" i="7" s="1"/>
  <c r="E377" i="7" s="1"/>
  <c r="E378" i="7" s="1"/>
  <c r="E379" i="7" s="1"/>
  <c r="E380" i="7" s="1"/>
  <c r="E381" i="7" s="1"/>
  <c r="E382" i="7" s="1"/>
  <c r="E383" i="7" s="1"/>
  <c r="E384" i="7" s="1"/>
  <c r="E385" i="7" s="1"/>
  <c r="E386" i="7" s="1"/>
  <c r="E387" i="7" s="1"/>
  <c r="E388" i="7" s="1"/>
  <c r="E389" i="7" s="1"/>
  <c r="E390" i="7" s="1"/>
  <c r="E391" i="7" s="1"/>
  <c r="E392" i="7" s="1"/>
  <c r="E393" i="7" s="1"/>
  <c r="E394" i="7" s="1"/>
  <c r="E395" i="7" s="1"/>
  <c r="E396" i="7" s="1"/>
  <c r="E397" i="7" s="1"/>
  <c r="E398" i="7" s="1"/>
  <c r="E399" i="7" s="1"/>
  <c r="E400" i="7" s="1"/>
  <c r="E401" i="7" s="1"/>
  <c r="E402" i="7" s="1"/>
  <c r="E403" i="7" s="1"/>
  <c r="E404" i="7" s="1"/>
  <c r="E405" i="7" s="1"/>
  <c r="E406" i="7" s="1"/>
  <c r="E407" i="7" s="1"/>
  <c r="E408" i="7" s="1"/>
  <c r="E409" i="7" s="1"/>
  <c r="E410" i="7" s="1"/>
  <c r="E411" i="7" s="1"/>
  <c r="E412" i="7" s="1"/>
  <c r="E413" i="7" s="1"/>
  <c r="E414" i="7" s="1"/>
  <c r="E415" i="7" s="1"/>
  <c r="E416" i="7" s="1"/>
  <c r="E417" i="7" s="1"/>
  <c r="E418" i="7" s="1"/>
  <c r="E419" i="7" s="1"/>
  <c r="E420" i="7" s="1"/>
  <c r="E421" i="7" s="1"/>
  <c r="E422" i="7" s="1"/>
  <c r="E423" i="7" s="1"/>
  <c r="E424" i="7" s="1"/>
  <c r="E425" i="7" s="1"/>
  <c r="E426" i="7" s="1"/>
  <c r="E427" i="7" s="1"/>
  <c r="E428" i="7" s="1"/>
  <c r="E429" i="7" s="1"/>
  <c r="E430" i="7" s="1"/>
  <c r="E431" i="7" s="1"/>
  <c r="E432" i="7" s="1"/>
  <c r="E433" i="7" s="1"/>
  <c r="E434" i="7" s="1"/>
  <c r="E435" i="7" s="1"/>
  <c r="E436" i="7" s="1"/>
  <c r="E437" i="7" s="1"/>
  <c r="E438" i="7" s="1"/>
  <c r="E439" i="7" s="1"/>
  <c r="E440" i="7" s="1"/>
  <c r="E441" i="7" s="1"/>
  <c r="E442" i="7" s="1"/>
  <c r="E443" i="7" s="1"/>
  <c r="E444" i="7" s="1"/>
  <c r="E445" i="7" s="1"/>
  <c r="E446" i="7" s="1"/>
  <c r="E447" i="7" s="1"/>
  <c r="E448" i="7" s="1"/>
  <c r="E449" i="7" s="1"/>
  <c r="E450" i="7" s="1"/>
  <c r="E451" i="7" s="1"/>
  <c r="E452" i="7" s="1"/>
  <c r="E453" i="7" s="1"/>
  <c r="E454" i="7" s="1"/>
  <c r="E455" i="7" s="1"/>
  <c r="E456" i="7" s="1"/>
  <c r="E457" i="7" s="1"/>
  <c r="E458" i="7" s="1"/>
  <c r="E459" i="7" s="1"/>
  <c r="E460" i="7" s="1"/>
  <c r="E461" i="7" s="1"/>
  <c r="E462" i="7" s="1"/>
  <c r="E463" i="7" s="1"/>
  <c r="E464" i="7" s="1"/>
  <c r="E465" i="7" s="1"/>
  <c r="E466" i="7" s="1"/>
  <c r="E467" i="7" s="1"/>
  <c r="E468" i="7" s="1"/>
  <c r="E469" i="7" s="1"/>
  <c r="E470" i="7" s="1"/>
  <c r="E471" i="7" s="1"/>
  <c r="E472" i="7" s="1"/>
  <c r="E473" i="7" s="1"/>
  <c r="E474" i="7" s="1"/>
  <c r="E475" i="7" s="1"/>
  <c r="E476" i="7" s="1"/>
  <c r="E477" i="7" s="1"/>
  <c r="E478" i="7" s="1"/>
  <c r="E479" i="7" s="1"/>
  <c r="E480" i="7" s="1"/>
  <c r="E481" i="7" s="1"/>
  <c r="E482" i="7" s="1"/>
  <c r="E483" i="7" s="1"/>
  <c r="E484" i="7" s="1"/>
  <c r="E485" i="7" s="1"/>
  <c r="E486" i="7" s="1"/>
  <c r="E487" i="7" s="1"/>
  <c r="E488" i="7" s="1"/>
  <c r="E489" i="7" s="1"/>
  <c r="E490" i="7" s="1"/>
  <c r="E491" i="7" s="1"/>
  <c r="E492" i="7" s="1"/>
  <c r="E493" i="7" s="1"/>
  <c r="E494" i="7" s="1"/>
  <c r="E495" i="7" s="1"/>
  <c r="E496" i="7" s="1"/>
  <c r="E497" i="7" s="1"/>
  <c r="E498" i="7" s="1"/>
  <c r="E499" i="7" s="1"/>
  <c r="E500" i="7" s="1"/>
  <c r="E501" i="7" s="1"/>
  <c r="E502" i="7" s="1"/>
  <c r="E503" i="7" s="1"/>
  <c r="E504" i="7" s="1"/>
  <c r="E505" i="7" s="1"/>
  <c r="E506" i="7" s="1"/>
  <c r="E507" i="7" s="1"/>
  <c r="E508" i="7" s="1"/>
  <c r="E509" i="7" s="1"/>
  <c r="E510" i="7" s="1"/>
  <c r="E511" i="7" s="1"/>
  <c r="E512" i="7" s="1"/>
  <c r="E513" i="7" s="1"/>
  <c r="E514" i="7" s="1"/>
  <c r="E515" i="7" s="1"/>
  <c r="E516" i="7" s="1"/>
  <c r="E517" i="7" s="1"/>
  <c r="E518" i="7" s="1"/>
  <c r="E519" i="7" s="1"/>
  <c r="E520" i="7" s="1"/>
  <c r="E521" i="7" s="1"/>
  <c r="E522" i="7" s="1"/>
  <c r="E523" i="7" s="1"/>
  <c r="E524" i="7" s="1"/>
  <c r="E525" i="7" s="1"/>
  <c r="E526" i="7" s="1"/>
  <c r="E527" i="7" s="1"/>
  <c r="E528" i="7" s="1"/>
  <c r="E529" i="7" s="1"/>
  <c r="E530" i="7" s="1"/>
  <c r="E531" i="7" s="1"/>
  <c r="E532" i="7" s="1"/>
  <c r="E533" i="7" s="1"/>
  <c r="E534" i="7" s="1"/>
  <c r="E535" i="7" s="1"/>
  <c r="E536" i="7" s="1"/>
  <c r="E537" i="7" s="1"/>
  <c r="E538" i="7" s="1"/>
  <c r="E539" i="7" s="1"/>
  <c r="E540" i="7" s="1"/>
  <c r="E541" i="7" s="1"/>
  <c r="E542" i="7" s="1"/>
  <c r="E543" i="7" s="1"/>
  <c r="E544" i="7" s="1"/>
  <c r="E545" i="7" s="1"/>
  <c r="E546" i="7" s="1"/>
  <c r="E547" i="7" s="1"/>
  <c r="E548" i="7" s="1"/>
  <c r="E549" i="7" s="1"/>
  <c r="E550" i="7" s="1"/>
  <c r="E551" i="7" s="1"/>
  <c r="E552" i="7" s="1"/>
  <c r="E553" i="7" s="1"/>
  <c r="E554" i="7" s="1"/>
  <c r="E555" i="7" s="1"/>
  <c r="E556" i="7" s="1"/>
  <c r="L6" i="7"/>
  <c r="K5" i="7"/>
  <c r="J5" i="7"/>
  <c r="I5" i="7"/>
  <c r="H5" i="7"/>
  <c r="L4" i="7"/>
  <c r="A169" i="12"/>
  <c r="A170" i="12" s="1"/>
  <c r="A171" i="12" s="1"/>
  <c r="A172" i="12" s="1"/>
  <c r="A173" i="12" s="1"/>
  <c r="A174" i="12" s="1"/>
  <c r="A175" i="12" s="1"/>
  <c r="A176" i="12" s="1"/>
  <c r="A177" i="12" s="1"/>
  <c r="A178" i="12" s="1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A226" i="12" s="1"/>
  <c r="A227" i="12" s="1"/>
  <c r="A228" i="12" s="1"/>
  <c r="A22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A242" i="12" s="1"/>
  <c r="A243" i="12" s="1"/>
  <c r="A244" i="12" s="1"/>
  <c r="A245" i="12" s="1"/>
  <c r="A246" i="12" s="1"/>
  <c r="A247" i="12" s="1"/>
  <c r="A248" i="12" s="1"/>
  <c r="A249" i="12" s="1"/>
  <c r="A250" i="12" s="1"/>
  <c r="A251" i="12" s="1"/>
  <c r="A252" i="12" s="1"/>
  <c r="A253" i="12" s="1"/>
  <c r="A254" i="12" s="1"/>
  <c r="A255" i="12" s="1"/>
  <c r="A256" i="12" s="1"/>
  <c r="A257" i="12" s="1"/>
  <c r="A258" i="12" s="1"/>
  <c r="A259" i="12" s="1"/>
  <c r="A260" i="12" s="1"/>
  <c r="A261" i="12" s="1"/>
  <c r="A262" i="12" s="1"/>
  <c r="A263" i="12" s="1"/>
  <c r="A264" i="12" s="1"/>
  <c r="A265" i="12" s="1"/>
  <c r="A266" i="12" s="1"/>
  <c r="A267" i="12" s="1"/>
  <c r="A268" i="12" s="1"/>
  <c r="A269" i="12" s="1"/>
  <c r="A270" i="12" s="1"/>
  <c r="A271" i="12" s="1"/>
  <c r="A272" i="12" s="1"/>
  <c r="A273" i="12" s="1"/>
  <c r="A274" i="12" s="1"/>
  <c r="A275" i="12" s="1"/>
  <c r="A276" i="12" s="1"/>
  <c r="A277" i="12" s="1"/>
  <c r="A278" i="12" s="1"/>
  <c r="A279" i="12" s="1"/>
  <c r="A280" i="12" s="1"/>
  <c r="A281" i="12" s="1"/>
  <c r="A282" i="12" s="1"/>
  <c r="A283" i="12" s="1"/>
  <c r="A284" i="12" s="1"/>
  <c r="A285" i="12" s="1"/>
  <c r="A286" i="12" s="1"/>
  <c r="A287" i="12" s="1"/>
  <c r="A288" i="12" s="1"/>
  <c r="A289" i="12" s="1"/>
  <c r="A290" i="12" s="1"/>
  <c r="A291" i="12" s="1"/>
  <c r="A292" i="12" s="1"/>
  <c r="A293" i="12" s="1"/>
  <c r="A294" i="12" s="1"/>
  <c r="A295" i="12" s="1"/>
  <c r="A296" i="12" s="1"/>
  <c r="A297" i="12" s="1"/>
  <c r="A298" i="12" s="1"/>
  <c r="A299" i="12" s="1"/>
  <c r="A300" i="12" s="1"/>
  <c r="A301" i="12" s="1"/>
  <c r="A302" i="12" s="1"/>
  <c r="A303" i="12" s="1"/>
  <c r="A304" i="12" s="1"/>
  <c r="A305" i="12" s="1"/>
  <c r="A306" i="12" s="1"/>
  <c r="A307" i="12" s="1"/>
  <c r="A308" i="12" s="1"/>
  <c r="A309" i="12" s="1"/>
  <c r="A310" i="12" s="1"/>
  <c r="A311" i="12" s="1"/>
  <c r="A312" i="12" s="1"/>
  <c r="A313" i="12" s="1"/>
  <c r="A314" i="12" s="1"/>
  <c r="A315" i="12" s="1"/>
  <c r="A316" i="12" s="1"/>
  <c r="A317" i="12" s="1"/>
  <c r="A318" i="12" s="1"/>
  <c r="A319" i="12" s="1"/>
  <c r="A320" i="12" s="1"/>
  <c r="A321" i="12" s="1"/>
  <c r="A322" i="12" s="1"/>
  <c r="A323" i="12" s="1"/>
  <c r="A324" i="12" s="1"/>
  <c r="A325" i="12" s="1"/>
  <c r="A326" i="12" s="1"/>
  <c r="A327" i="12" s="1"/>
  <c r="A328" i="12" s="1"/>
  <c r="A329" i="12" s="1"/>
  <c r="A330" i="12" s="1"/>
  <c r="A331" i="12" s="1"/>
  <c r="A332" i="12" s="1"/>
  <c r="A333" i="12" s="1"/>
  <c r="A334" i="12" s="1"/>
  <c r="A335" i="12" s="1"/>
  <c r="A336" i="12" s="1"/>
  <c r="A337" i="12" s="1"/>
  <c r="A338" i="12" s="1"/>
  <c r="A339" i="12" s="1"/>
  <c r="A340" i="12" s="1"/>
  <c r="A341" i="12" s="1"/>
  <c r="A342" i="12" s="1"/>
  <c r="A343" i="12" s="1"/>
  <c r="A344" i="12" s="1"/>
  <c r="A345" i="12" s="1"/>
  <c r="A346" i="12" s="1"/>
  <c r="A347" i="12" s="1"/>
  <c r="A348" i="12" s="1"/>
  <c r="A349" i="12" s="1"/>
  <c r="A350" i="12" s="1"/>
  <c r="A351" i="12" s="1"/>
  <c r="A352" i="12" s="1"/>
  <c r="A353" i="12" s="1"/>
  <c r="A354" i="12" s="1"/>
  <c r="A355" i="12" s="1"/>
  <c r="A356" i="12" s="1"/>
  <c r="A357" i="12" s="1"/>
  <c r="A358" i="12" s="1"/>
  <c r="A359" i="12" s="1"/>
  <c r="A360" i="12" s="1"/>
  <c r="A361" i="12" s="1"/>
  <c r="A362" i="12" s="1"/>
  <c r="A363" i="12" s="1"/>
  <c r="A364" i="12" s="1"/>
  <c r="A365" i="12" s="1"/>
  <c r="A366" i="12" s="1"/>
  <c r="A367" i="12" s="1"/>
  <c r="A368" i="12" s="1"/>
  <c r="A369" i="12" s="1"/>
  <c r="A370" i="12" s="1"/>
  <c r="A371" i="12" s="1"/>
  <c r="A372" i="12" s="1"/>
  <c r="A373" i="12" s="1"/>
  <c r="A374" i="12" s="1"/>
  <c r="A375" i="12" s="1"/>
  <c r="A376" i="12" s="1"/>
  <c r="A377" i="12" s="1"/>
  <c r="A378" i="12" s="1"/>
  <c r="A379" i="12" s="1"/>
  <c r="A380" i="12" s="1"/>
  <c r="A381" i="12" s="1"/>
  <c r="A382" i="12" s="1"/>
  <c r="A383" i="12" s="1"/>
  <c r="A384" i="12" s="1"/>
  <c r="A385" i="12" s="1"/>
  <c r="A386" i="12" s="1"/>
  <c r="A387" i="12" s="1"/>
  <c r="A388" i="12" s="1"/>
  <c r="A389" i="12" s="1"/>
  <c r="A390" i="12" s="1"/>
  <c r="A391" i="12" s="1"/>
  <c r="A392" i="12" s="1"/>
  <c r="A393" i="12" s="1"/>
  <c r="A394" i="12" s="1"/>
  <c r="A395" i="12" s="1"/>
  <c r="A396" i="12" s="1"/>
  <c r="A397" i="12" s="1"/>
  <c r="A398" i="12" s="1"/>
  <c r="A399" i="12" s="1"/>
  <c r="A400" i="12" s="1"/>
  <c r="A401" i="12" s="1"/>
  <c r="A402" i="12" s="1"/>
  <c r="A403" i="12" s="1"/>
  <c r="A404" i="12" s="1"/>
  <c r="A405" i="12" s="1"/>
  <c r="A406" i="12" s="1"/>
  <c r="A407" i="12" s="1"/>
  <c r="A408" i="12" s="1"/>
  <c r="A409" i="12" s="1"/>
  <c r="A410" i="12" s="1"/>
  <c r="A411" i="12" s="1"/>
  <c r="A412" i="12" s="1"/>
  <c r="A413" i="12" s="1"/>
  <c r="A414" i="12" s="1"/>
  <c r="A415" i="12" s="1"/>
  <c r="A416" i="12" s="1"/>
  <c r="A417" i="12" s="1"/>
  <c r="A418" i="12" s="1"/>
  <c r="A419" i="12" s="1"/>
  <c r="A420" i="12" s="1"/>
  <c r="A421" i="12" s="1"/>
  <c r="A422" i="12" s="1"/>
  <c r="A423" i="12" s="1"/>
  <c r="A424" i="12" s="1"/>
  <c r="A425" i="12" s="1"/>
  <c r="A426" i="12" s="1"/>
  <c r="A427" i="12" s="1"/>
  <c r="A428" i="12" s="1"/>
  <c r="A429" i="12" s="1"/>
  <c r="A430" i="12" s="1"/>
  <c r="A431" i="12" s="1"/>
  <c r="A432" i="12" s="1"/>
  <c r="A433" i="12" s="1"/>
  <c r="A434" i="12" s="1"/>
  <c r="A435" i="12" s="1"/>
  <c r="A436" i="12" s="1"/>
  <c r="A437" i="12" s="1"/>
  <c r="A438" i="12" s="1"/>
  <c r="A439" i="12" s="1"/>
  <c r="A440" i="12" s="1"/>
  <c r="A441" i="12" s="1"/>
  <c r="A442" i="12" s="1"/>
  <c r="A443" i="12" s="1"/>
  <c r="A444" i="12" s="1"/>
  <c r="A445" i="12" s="1"/>
  <c r="A446" i="12" s="1"/>
  <c r="A447" i="12" s="1"/>
  <c r="A448" i="12" s="1"/>
  <c r="A449" i="12" s="1"/>
  <c r="A450" i="12" s="1"/>
  <c r="A451" i="12" s="1"/>
  <c r="A452" i="12" s="1"/>
  <c r="A453" i="12" s="1"/>
  <c r="A454" i="12" s="1"/>
  <c r="A455" i="12" s="1"/>
  <c r="A456" i="12" s="1"/>
  <c r="J7" i="12"/>
  <c r="AZ7" i="18" l="1"/>
  <c r="BC7" i="18" s="1"/>
  <c r="J7" i="7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J84" i="7" s="1"/>
  <c r="J85" i="7" s="1"/>
  <c r="J86" i="7" s="1"/>
  <c r="J87" i="7" s="1"/>
  <c r="J88" i="7" s="1"/>
  <c r="J89" i="7" s="1"/>
  <c r="J90" i="7" s="1"/>
  <c r="J91" i="7" s="1"/>
  <c r="J92" i="7" s="1"/>
  <c r="J93" i="7" s="1"/>
  <c r="J94" i="7" s="1"/>
  <c r="J95" i="7" s="1"/>
  <c r="J96" i="7" s="1"/>
  <c r="J97" i="7" s="1"/>
  <c r="J98" i="7" s="1"/>
  <c r="J99" i="7" s="1"/>
  <c r="J100" i="7" s="1"/>
  <c r="J101" i="7" s="1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19" i="7" s="1"/>
  <c r="J120" i="7" s="1"/>
  <c r="J121" i="7" s="1"/>
  <c r="J122" i="7" s="1"/>
  <c r="J123" i="7" s="1"/>
  <c r="J124" i="7" s="1"/>
  <c r="J125" i="7" s="1"/>
  <c r="J126" i="7" s="1"/>
  <c r="J127" i="7" s="1"/>
  <c r="J128" i="7" s="1"/>
  <c r="J129" i="7" s="1"/>
  <c r="J130" i="7" s="1"/>
  <c r="J131" i="7" s="1"/>
  <c r="J132" i="7" s="1"/>
  <c r="J133" i="7" s="1"/>
  <c r="J134" i="7" s="1"/>
  <c r="J135" i="7" s="1"/>
  <c r="J136" i="7" s="1"/>
  <c r="J137" i="7" s="1"/>
  <c r="J138" i="7" s="1"/>
  <c r="J139" i="7" s="1"/>
  <c r="J140" i="7" s="1"/>
  <c r="J141" i="7" s="1"/>
  <c r="J142" i="7" s="1"/>
  <c r="J143" i="7" s="1"/>
  <c r="J144" i="7" s="1"/>
  <c r="J145" i="7" s="1"/>
  <c r="J146" i="7" s="1"/>
  <c r="J147" i="7" s="1"/>
  <c r="J148" i="7" s="1"/>
  <c r="J149" i="7" s="1"/>
  <c r="J150" i="7" s="1"/>
  <c r="J151" i="7" s="1"/>
  <c r="J152" i="7" s="1"/>
  <c r="J153" i="7" s="1"/>
  <c r="J154" i="7" s="1"/>
  <c r="J155" i="7" s="1"/>
  <c r="J156" i="7" s="1"/>
  <c r="J157" i="7" s="1"/>
  <c r="J158" i="7" s="1"/>
  <c r="J159" i="7" s="1"/>
  <c r="J160" i="7" s="1"/>
  <c r="J161" i="7" s="1"/>
  <c r="J162" i="7" s="1"/>
  <c r="J163" i="7" s="1"/>
  <c r="J164" i="7" s="1"/>
  <c r="J165" i="7" s="1"/>
  <c r="J166" i="7" s="1"/>
  <c r="J167" i="7" s="1"/>
  <c r="J168" i="7" s="1"/>
  <c r="J169" i="7" s="1"/>
  <c r="J170" i="7" s="1"/>
  <c r="J171" i="7" s="1"/>
  <c r="J172" i="7" s="1"/>
  <c r="J173" i="7" s="1"/>
  <c r="J174" i="7" s="1"/>
  <c r="J175" i="7" s="1"/>
  <c r="J176" i="7" s="1"/>
  <c r="J177" i="7" s="1"/>
  <c r="J178" i="7" s="1"/>
  <c r="J179" i="7" s="1"/>
  <c r="J180" i="7" s="1"/>
  <c r="J181" i="7" s="1"/>
  <c r="J182" i="7" s="1"/>
  <c r="J183" i="7" s="1"/>
  <c r="J184" i="7" s="1"/>
  <c r="J185" i="7" s="1"/>
  <c r="J186" i="7" s="1"/>
  <c r="J187" i="7" s="1"/>
  <c r="J188" i="7" s="1"/>
  <c r="J189" i="7" s="1"/>
  <c r="J190" i="7" s="1"/>
  <c r="J191" i="7" s="1"/>
  <c r="J192" i="7" s="1"/>
  <c r="J193" i="7" s="1"/>
  <c r="J194" i="7" s="1"/>
  <c r="J195" i="7" s="1"/>
  <c r="J196" i="7" s="1"/>
  <c r="J197" i="7" s="1"/>
  <c r="J198" i="7" s="1"/>
  <c r="J199" i="7" s="1"/>
  <c r="J200" i="7" s="1"/>
  <c r="J201" i="7" s="1"/>
  <c r="J202" i="7" s="1"/>
  <c r="J203" i="7" s="1"/>
  <c r="J204" i="7" s="1"/>
  <c r="J205" i="7" s="1"/>
  <c r="J206" i="7" s="1"/>
  <c r="J207" i="7" s="1"/>
  <c r="J208" i="7" s="1"/>
  <c r="J209" i="7" s="1"/>
  <c r="J210" i="7" s="1"/>
  <c r="J211" i="7" s="1"/>
  <c r="J212" i="7" s="1"/>
  <c r="J213" i="7" s="1"/>
  <c r="J214" i="7" s="1"/>
  <c r="J215" i="7" s="1"/>
  <c r="J216" i="7" s="1"/>
  <c r="J217" i="7" s="1"/>
  <c r="J218" i="7" s="1"/>
  <c r="J219" i="7" s="1"/>
  <c r="J220" i="7" s="1"/>
  <c r="J221" i="7" s="1"/>
  <c r="J222" i="7" s="1"/>
  <c r="J223" i="7" s="1"/>
  <c r="J224" i="7" s="1"/>
  <c r="J225" i="7" s="1"/>
  <c r="J226" i="7" s="1"/>
  <c r="J227" i="7" s="1"/>
  <c r="J228" i="7" s="1"/>
  <c r="J229" i="7" s="1"/>
  <c r="J230" i="7" s="1"/>
  <c r="J231" i="7" s="1"/>
  <c r="J232" i="7" s="1"/>
  <c r="J233" i="7" s="1"/>
  <c r="J234" i="7" s="1"/>
  <c r="J235" i="7" s="1"/>
  <c r="J236" i="7" s="1"/>
  <c r="J237" i="7" s="1"/>
  <c r="J238" i="7" s="1"/>
  <c r="J239" i="7" s="1"/>
  <c r="J240" i="7" s="1"/>
  <c r="J241" i="7" s="1"/>
  <c r="J242" i="7" s="1"/>
  <c r="J243" i="7" s="1"/>
  <c r="J244" i="7" s="1"/>
  <c r="J245" i="7" s="1"/>
  <c r="J246" i="7" s="1"/>
  <c r="J247" i="7" s="1"/>
  <c r="J248" i="7" s="1"/>
  <c r="J249" i="7" s="1"/>
  <c r="J250" i="7" s="1"/>
  <c r="J251" i="7" s="1"/>
  <c r="J252" i="7" s="1"/>
  <c r="J253" i="7" s="1"/>
  <c r="J254" i="7" s="1"/>
  <c r="J255" i="7" s="1"/>
  <c r="J256" i="7" s="1"/>
  <c r="J257" i="7" s="1"/>
  <c r="J258" i="7" s="1"/>
  <c r="J259" i="7" s="1"/>
  <c r="J260" i="7" s="1"/>
  <c r="J261" i="7" s="1"/>
  <c r="J262" i="7" s="1"/>
  <c r="J263" i="7" s="1"/>
  <c r="J264" i="7" s="1"/>
  <c r="J265" i="7" s="1"/>
  <c r="AB56" i="18"/>
  <c r="K7" i="7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K84" i="7" s="1"/>
  <c r="K85" i="7" s="1"/>
  <c r="K86" i="7" s="1"/>
  <c r="K87" i="7" s="1"/>
  <c r="K88" i="7" s="1"/>
  <c r="K89" i="7" s="1"/>
  <c r="K90" i="7" s="1"/>
  <c r="K91" i="7" s="1"/>
  <c r="K92" i="7" s="1"/>
  <c r="K93" i="7" s="1"/>
  <c r="K94" i="7" s="1"/>
  <c r="K95" i="7" s="1"/>
  <c r="K96" i="7" s="1"/>
  <c r="K97" i="7" s="1"/>
  <c r="K98" i="7" s="1"/>
  <c r="K99" i="7" s="1"/>
  <c r="K100" i="7" s="1"/>
  <c r="K101" i="7" s="1"/>
  <c r="K102" i="7" s="1"/>
  <c r="K103" i="7" s="1"/>
  <c r="K104" i="7" s="1"/>
  <c r="K105" i="7" s="1"/>
  <c r="K106" i="7" s="1"/>
  <c r="K107" i="7" s="1"/>
  <c r="K108" i="7" s="1"/>
  <c r="K109" i="7" s="1"/>
  <c r="K110" i="7" s="1"/>
  <c r="K111" i="7" s="1"/>
  <c r="K112" i="7" s="1"/>
  <c r="K113" i="7" s="1"/>
  <c r="K114" i="7" s="1"/>
  <c r="K115" i="7" s="1"/>
  <c r="K116" i="7" s="1"/>
  <c r="K117" i="7" s="1"/>
  <c r="K118" i="7" s="1"/>
  <c r="K119" i="7" s="1"/>
  <c r="K120" i="7" s="1"/>
  <c r="K121" i="7" s="1"/>
  <c r="K122" i="7" s="1"/>
  <c r="K123" i="7" s="1"/>
  <c r="K124" i="7" s="1"/>
  <c r="K125" i="7" s="1"/>
  <c r="K126" i="7" s="1"/>
  <c r="K127" i="7" s="1"/>
  <c r="K128" i="7" s="1"/>
  <c r="K129" i="7" s="1"/>
  <c r="K130" i="7" s="1"/>
  <c r="K131" i="7" s="1"/>
  <c r="K132" i="7" s="1"/>
  <c r="K133" i="7" s="1"/>
  <c r="K134" i="7" s="1"/>
  <c r="K135" i="7" s="1"/>
  <c r="K136" i="7" s="1"/>
  <c r="K137" i="7" s="1"/>
  <c r="K138" i="7" s="1"/>
  <c r="K139" i="7" s="1"/>
  <c r="K140" i="7" s="1"/>
  <c r="K141" i="7" s="1"/>
  <c r="K142" i="7" s="1"/>
  <c r="K143" i="7" s="1"/>
  <c r="K144" i="7" s="1"/>
  <c r="K145" i="7" s="1"/>
  <c r="K146" i="7" s="1"/>
  <c r="K147" i="7" s="1"/>
  <c r="K148" i="7" s="1"/>
  <c r="K149" i="7" s="1"/>
  <c r="K150" i="7" s="1"/>
  <c r="K151" i="7" s="1"/>
  <c r="K152" i="7" s="1"/>
  <c r="K153" i="7" s="1"/>
  <c r="K154" i="7" s="1"/>
  <c r="K155" i="7" s="1"/>
  <c r="K156" i="7" s="1"/>
  <c r="K157" i="7" s="1"/>
  <c r="K158" i="7" s="1"/>
  <c r="K159" i="7" s="1"/>
  <c r="K160" i="7" s="1"/>
  <c r="K161" i="7" s="1"/>
  <c r="K162" i="7" s="1"/>
  <c r="K163" i="7" s="1"/>
  <c r="K164" i="7" s="1"/>
  <c r="K165" i="7" s="1"/>
  <c r="K166" i="7" s="1"/>
  <c r="K167" i="7" s="1"/>
  <c r="K168" i="7" s="1"/>
  <c r="K169" i="7" s="1"/>
  <c r="K170" i="7" s="1"/>
  <c r="K171" i="7" s="1"/>
  <c r="K172" i="7" s="1"/>
  <c r="K173" i="7" s="1"/>
  <c r="K174" i="7" s="1"/>
  <c r="K175" i="7" s="1"/>
  <c r="K176" i="7" s="1"/>
  <c r="K177" i="7" s="1"/>
  <c r="K178" i="7" s="1"/>
  <c r="K179" i="7" s="1"/>
  <c r="K180" i="7" s="1"/>
  <c r="K181" i="7" s="1"/>
  <c r="K182" i="7" s="1"/>
  <c r="K183" i="7" s="1"/>
  <c r="K184" i="7" s="1"/>
  <c r="K185" i="7" s="1"/>
  <c r="K186" i="7" s="1"/>
  <c r="K187" i="7" s="1"/>
  <c r="K188" i="7" s="1"/>
  <c r="K189" i="7" s="1"/>
  <c r="K190" i="7" s="1"/>
  <c r="K191" i="7" s="1"/>
  <c r="K192" i="7" s="1"/>
  <c r="K193" i="7" s="1"/>
  <c r="K194" i="7" s="1"/>
  <c r="K195" i="7" s="1"/>
  <c r="K196" i="7" s="1"/>
  <c r="K197" i="7" s="1"/>
  <c r="K198" i="7" s="1"/>
  <c r="K199" i="7" s="1"/>
  <c r="K200" i="7" s="1"/>
  <c r="K201" i="7" s="1"/>
  <c r="K202" i="7" s="1"/>
  <c r="K203" i="7" s="1"/>
  <c r="K204" i="7" s="1"/>
  <c r="K205" i="7" s="1"/>
  <c r="K206" i="7" s="1"/>
  <c r="K207" i="7" s="1"/>
  <c r="K208" i="7" s="1"/>
  <c r="K209" i="7" s="1"/>
  <c r="K210" i="7" s="1"/>
  <c r="K211" i="7" s="1"/>
  <c r="K212" i="7" s="1"/>
  <c r="K213" i="7" s="1"/>
  <c r="K214" i="7" s="1"/>
  <c r="K215" i="7" s="1"/>
  <c r="K216" i="7" s="1"/>
  <c r="K217" i="7" s="1"/>
  <c r="K218" i="7" s="1"/>
  <c r="K219" i="7" s="1"/>
  <c r="K220" i="7" s="1"/>
  <c r="K221" i="7" s="1"/>
  <c r="K222" i="7" s="1"/>
  <c r="K223" i="7" s="1"/>
  <c r="K224" i="7" s="1"/>
  <c r="K225" i="7" s="1"/>
  <c r="K226" i="7" s="1"/>
  <c r="K227" i="7" s="1"/>
  <c r="K228" i="7" s="1"/>
  <c r="K229" i="7" s="1"/>
  <c r="K230" i="7" s="1"/>
  <c r="K231" i="7" s="1"/>
  <c r="K232" i="7" s="1"/>
  <c r="K233" i="7" s="1"/>
  <c r="K234" i="7" s="1"/>
  <c r="K235" i="7" s="1"/>
  <c r="K236" i="7" s="1"/>
  <c r="K237" i="7" s="1"/>
  <c r="K238" i="7" s="1"/>
  <c r="K239" i="7" s="1"/>
  <c r="K240" i="7" s="1"/>
  <c r="K241" i="7" s="1"/>
  <c r="K242" i="7" s="1"/>
  <c r="K243" i="7" s="1"/>
  <c r="K244" i="7" s="1"/>
  <c r="K245" i="7" s="1"/>
  <c r="K246" i="7" s="1"/>
  <c r="K247" i="7" s="1"/>
  <c r="K248" i="7" s="1"/>
  <c r="K249" i="7" s="1"/>
  <c r="K250" i="7" s="1"/>
  <c r="K251" i="7" s="1"/>
  <c r="K252" i="7" s="1"/>
  <c r="K253" i="7" s="1"/>
  <c r="K254" i="7" s="1"/>
  <c r="K255" i="7" s="1"/>
  <c r="K256" i="7" s="1"/>
  <c r="K257" i="7" s="1"/>
  <c r="K258" i="7" s="1"/>
  <c r="K259" i="7" s="1"/>
  <c r="K260" i="7" s="1"/>
  <c r="K261" i="7" s="1"/>
  <c r="K262" i="7" s="1"/>
  <c r="K263" i="7" s="1"/>
  <c r="K264" i="7" s="1"/>
  <c r="K265" i="7" s="1"/>
  <c r="AM10" i="17"/>
  <c r="AP9" i="17"/>
  <c r="AZ7" i="17"/>
  <c r="BC7" i="17" s="1"/>
  <c r="AX6" i="18"/>
  <c r="BA6" i="18" s="1"/>
  <c r="BD6" i="18" s="1"/>
  <c r="H7" i="7"/>
  <c r="H8" i="7" s="1"/>
  <c r="H9" i="7" s="1"/>
  <c r="H10" i="7" s="1"/>
  <c r="H11" i="7" s="1"/>
  <c r="H12" i="7" s="1"/>
  <c r="H13" i="7" s="1"/>
  <c r="H14" i="7" s="1"/>
  <c r="H15" i="7" s="1"/>
  <c r="H16" i="7" s="1"/>
  <c r="H17" i="7" s="1"/>
  <c r="H18" i="7" s="1"/>
  <c r="H19" i="7" s="1"/>
  <c r="H20" i="7" s="1"/>
  <c r="H21" i="7" s="1"/>
  <c r="H22" i="7" s="1"/>
  <c r="H23" i="7" s="1"/>
  <c r="H24" i="7" s="1"/>
  <c r="H25" i="7" s="1"/>
  <c r="H26" i="7" s="1"/>
  <c r="H27" i="7" s="1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H47" i="7" s="1"/>
  <c r="H48" i="7" s="1"/>
  <c r="H49" i="7" s="1"/>
  <c r="H50" i="7" s="1"/>
  <c r="H51" i="7" s="1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H95" i="7" s="1"/>
  <c r="H96" i="7" s="1"/>
  <c r="H97" i="7" s="1"/>
  <c r="H98" i="7" s="1"/>
  <c r="H99" i="7" s="1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H132" i="7" s="1"/>
  <c r="H133" i="7" s="1"/>
  <c r="H134" i="7" s="1"/>
  <c r="H135" i="7" s="1"/>
  <c r="H136" i="7" s="1"/>
  <c r="H137" i="7" s="1"/>
  <c r="H138" i="7" s="1"/>
  <c r="H139" i="7" s="1"/>
  <c r="H140" i="7" s="1"/>
  <c r="H141" i="7" s="1"/>
  <c r="H142" i="7" s="1"/>
  <c r="H143" i="7" s="1"/>
  <c r="H144" i="7" s="1"/>
  <c r="H145" i="7" s="1"/>
  <c r="H146" i="7" s="1"/>
  <c r="H147" i="7" s="1"/>
  <c r="H148" i="7" s="1"/>
  <c r="H149" i="7" s="1"/>
  <c r="H150" i="7" s="1"/>
  <c r="H151" i="7" s="1"/>
  <c r="H152" i="7" s="1"/>
  <c r="H153" i="7" s="1"/>
  <c r="H154" i="7" s="1"/>
  <c r="H155" i="7" s="1"/>
  <c r="H156" i="7" s="1"/>
  <c r="H157" i="7" s="1"/>
  <c r="H158" i="7" s="1"/>
  <c r="H159" i="7" s="1"/>
  <c r="H160" i="7" s="1"/>
  <c r="H161" i="7" s="1"/>
  <c r="H162" i="7" s="1"/>
  <c r="H163" i="7" s="1"/>
  <c r="H164" i="7" s="1"/>
  <c r="H165" i="7" s="1"/>
  <c r="H166" i="7" s="1"/>
  <c r="H167" i="7" s="1"/>
  <c r="H168" i="7" s="1"/>
  <c r="H169" i="7" s="1"/>
  <c r="H170" i="7" s="1"/>
  <c r="H171" i="7" s="1"/>
  <c r="H172" i="7" s="1"/>
  <c r="H173" i="7" s="1"/>
  <c r="H174" i="7" s="1"/>
  <c r="H175" i="7" s="1"/>
  <c r="H176" i="7" s="1"/>
  <c r="H177" i="7" s="1"/>
  <c r="H178" i="7" s="1"/>
  <c r="H179" i="7" s="1"/>
  <c r="H180" i="7" s="1"/>
  <c r="H181" i="7" s="1"/>
  <c r="H182" i="7" s="1"/>
  <c r="H183" i="7" s="1"/>
  <c r="H184" i="7" s="1"/>
  <c r="H185" i="7" s="1"/>
  <c r="H186" i="7" s="1"/>
  <c r="H187" i="7" s="1"/>
  <c r="H188" i="7" s="1"/>
  <c r="H189" i="7" s="1"/>
  <c r="H190" i="7" s="1"/>
  <c r="H191" i="7" s="1"/>
  <c r="H192" i="7" s="1"/>
  <c r="H193" i="7" s="1"/>
  <c r="H194" i="7" s="1"/>
  <c r="H195" i="7" s="1"/>
  <c r="H196" i="7" s="1"/>
  <c r="H197" i="7" s="1"/>
  <c r="H198" i="7" s="1"/>
  <c r="H199" i="7" s="1"/>
  <c r="H200" i="7" s="1"/>
  <c r="H201" i="7" s="1"/>
  <c r="H202" i="7" s="1"/>
  <c r="H203" i="7" s="1"/>
  <c r="H204" i="7" s="1"/>
  <c r="H205" i="7" s="1"/>
  <c r="H206" i="7" s="1"/>
  <c r="H207" i="7" s="1"/>
  <c r="H208" i="7" s="1"/>
  <c r="H209" i="7" s="1"/>
  <c r="H210" i="7" s="1"/>
  <c r="H211" i="7" s="1"/>
  <c r="H212" i="7" s="1"/>
  <c r="H213" i="7" s="1"/>
  <c r="H214" i="7" s="1"/>
  <c r="H215" i="7" s="1"/>
  <c r="H216" i="7" s="1"/>
  <c r="H217" i="7" s="1"/>
  <c r="H218" i="7" s="1"/>
  <c r="H219" i="7" s="1"/>
  <c r="H220" i="7" s="1"/>
  <c r="H221" i="7" s="1"/>
  <c r="H222" i="7" s="1"/>
  <c r="H223" i="7" s="1"/>
  <c r="H224" i="7" s="1"/>
  <c r="H225" i="7" s="1"/>
  <c r="H226" i="7" s="1"/>
  <c r="H227" i="7" s="1"/>
  <c r="H228" i="7" s="1"/>
  <c r="H229" i="7" s="1"/>
  <c r="H230" i="7" s="1"/>
  <c r="H231" i="7" s="1"/>
  <c r="H232" i="7" s="1"/>
  <c r="H233" i="7" s="1"/>
  <c r="H234" i="7" s="1"/>
  <c r="H235" i="7" s="1"/>
  <c r="H236" i="7" s="1"/>
  <c r="H237" i="7" s="1"/>
  <c r="H238" i="7" s="1"/>
  <c r="H239" i="7" s="1"/>
  <c r="H240" i="7" s="1"/>
  <c r="H241" i="7" s="1"/>
  <c r="H242" i="7" s="1"/>
  <c r="H243" i="7" s="1"/>
  <c r="H244" i="7" s="1"/>
  <c r="H245" i="7" s="1"/>
  <c r="H246" i="7" s="1"/>
  <c r="H247" i="7" s="1"/>
  <c r="H248" i="7" s="1"/>
  <c r="H249" i="7" s="1"/>
  <c r="H250" i="7" s="1"/>
  <c r="H251" i="7" s="1"/>
  <c r="H252" i="7" s="1"/>
  <c r="H253" i="7" s="1"/>
  <c r="H254" i="7" s="1"/>
  <c r="H255" i="7" s="1"/>
  <c r="H256" i="7" s="1"/>
  <c r="H257" i="7" s="1"/>
  <c r="H258" i="7" s="1"/>
  <c r="H259" i="7" s="1"/>
  <c r="H260" i="7" s="1"/>
  <c r="H261" i="7" s="1"/>
  <c r="H262" i="7" s="1"/>
  <c r="H263" i="7" s="1"/>
  <c r="H264" i="7" s="1"/>
  <c r="H265" i="7" s="1"/>
  <c r="BH55" i="17"/>
  <c r="F265" i="19"/>
  <c r="BG74" i="17"/>
  <c r="BK74" i="17" s="1"/>
  <c r="L9" i="20"/>
  <c r="G10" i="20"/>
  <c r="L12" i="19"/>
  <c r="G13" i="19"/>
  <c r="AO12" i="18"/>
  <c r="AL13" i="18"/>
  <c r="AA55" i="18"/>
  <c r="F265" i="7" s="1"/>
  <c r="AD56" i="18"/>
  <c r="BG75" i="18"/>
  <c r="BK74" i="18"/>
  <c r="BK65" i="18"/>
  <c r="BG66" i="18"/>
  <c r="BF64" i="18"/>
  <c r="BJ63" i="18"/>
  <c r="BI73" i="18"/>
  <c r="BE74" i="18"/>
  <c r="AQ10" i="18"/>
  <c r="AN11" i="18"/>
  <c r="AP11" i="18"/>
  <c r="AM12" i="18"/>
  <c r="AR7" i="18"/>
  <c r="BF74" i="18"/>
  <c r="BJ73" i="18"/>
  <c r="U57" i="18"/>
  <c r="R56" i="18"/>
  <c r="S56" i="18"/>
  <c r="AB57" i="18" s="1"/>
  <c r="V57" i="18"/>
  <c r="AV7" i="18"/>
  <c r="AJ8" i="18" s="1"/>
  <c r="BP7" i="18"/>
  <c r="BM7" i="18"/>
  <c r="AC57" i="18"/>
  <c r="Z56" i="18"/>
  <c r="BH55" i="18"/>
  <c r="T58" i="18"/>
  <c r="AT8" i="18"/>
  <c r="BE65" i="18"/>
  <c r="BI64" i="18"/>
  <c r="S56" i="17"/>
  <c r="V57" i="17"/>
  <c r="BK63" i="17"/>
  <c r="BG64" i="17"/>
  <c r="Z56" i="17"/>
  <c r="AC57" i="17"/>
  <c r="AT8" i="17"/>
  <c r="AN11" i="17"/>
  <c r="AQ10" i="17"/>
  <c r="AV7" i="17"/>
  <c r="AJ8" i="17" s="1"/>
  <c r="BM7" i="17"/>
  <c r="BP7" i="17"/>
  <c r="BI73" i="17"/>
  <c r="BE74" i="17"/>
  <c r="R56" i="17"/>
  <c r="U57" i="17"/>
  <c r="BJ74" i="17"/>
  <c r="BF75" i="17"/>
  <c r="BF64" i="17"/>
  <c r="BJ63" i="17"/>
  <c r="BI65" i="17"/>
  <c r="BE66" i="17"/>
  <c r="AL11" i="17"/>
  <c r="AO10" i="17"/>
  <c r="AR7" i="17"/>
  <c r="T59" i="17"/>
  <c r="AA56" i="17"/>
  <c r="AD57" i="17"/>
  <c r="AD58" i="17" s="1"/>
  <c r="AD59" i="17" s="1"/>
  <c r="AD60" i="17" s="1"/>
  <c r="AD61" i="17" s="1"/>
  <c r="AD62" i="17" s="1"/>
  <c r="AD63" i="17" s="1"/>
  <c r="AD64" i="17" s="1"/>
  <c r="AD65" i="17" s="1"/>
  <c r="AD66" i="17" s="1"/>
  <c r="AD67" i="17" s="1"/>
  <c r="AD68" i="17" s="1"/>
  <c r="AD69" i="17" s="1"/>
  <c r="AD70" i="17" s="1"/>
  <c r="AD71" i="17" s="1"/>
  <c r="AD72" i="17" s="1"/>
  <c r="AD73" i="17" s="1"/>
  <c r="AD74" i="17" s="1"/>
  <c r="AD75" i="17" s="1"/>
  <c r="AD76" i="17" s="1"/>
  <c r="AD77" i="17" s="1"/>
  <c r="AD78" i="17" s="1"/>
  <c r="AD79" i="17" s="1"/>
  <c r="AD80" i="17" s="1"/>
  <c r="AD81" i="17" s="1"/>
  <c r="AD82" i="17" s="1"/>
  <c r="AD83" i="17" s="1"/>
  <c r="AD84" i="17" s="1"/>
  <c r="AD85" i="17" s="1"/>
  <c r="AD86" i="17" s="1"/>
  <c r="AD87" i="17" s="1"/>
  <c r="AD88" i="17" s="1"/>
  <c r="AD89" i="17" s="1"/>
  <c r="AD90" i="17" s="1"/>
  <c r="AD91" i="17" s="1"/>
  <c r="AD92" i="17" s="1"/>
  <c r="AD93" i="17" s="1"/>
  <c r="AD94" i="17" s="1"/>
  <c r="AD95" i="17" s="1"/>
  <c r="AD96" i="17" s="1"/>
  <c r="AD97" i="17" s="1"/>
  <c r="AD98" i="17" s="1"/>
  <c r="AD99" i="17" s="1"/>
  <c r="AD100" i="17" s="1"/>
  <c r="AD101" i="17" s="1"/>
  <c r="AD102" i="17" s="1"/>
  <c r="AD103" i="17" s="1"/>
  <c r="AD104" i="17" s="1"/>
  <c r="AD105" i="17" s="1"/>
  <c r="AD106" i="17" s="1"/>
  <c r="AD107" i="17" s="1"/>
  <c r="AD108" i="17" s="1"/>
  <c r="AD109" i="17" s="1"/>
  <c r="AD110" i="17" s="1"/>
  <c r="AD111" i="17" s="1"/>
  <c r="AD112" i="17" s="1"/>
  <c r="AD113" i="17" s="1"/>
  <c r="AD114" i="17" s="1"/>
  <c r="AD115" i="17" s="1"/>
  <c r="AD116" i="17" s="1"/>
  <c r="AD117" i="17" s="1"/>
  <c r="AD118" i="17" s="1"/>
  <c r="AD119" i="17" s="1"/>
  <c r="AD120" i="17" s="1"/>
  <c r="AD121" i="17" s="1"/>
  <c r="AD122" i="17" s="1"/>
  <c r="AD123" i="17" s="1"/>
  <c r="AD124" i="17" s="1"/>
  <c r="AD125" i="17" s="1"/>
  <c r="AD126" i="17" s="1"/>
  <c r="AD127" i="17" s="1"/>
  <c r="AD128" i="17" s="1"/>
  <c r="AD129" i="17" s="1"/>
  <c r="AD130" i="17" s="1"/>
  <c r="AD131" i="17" s="1"/>
  <c r="AD132" i="17" s="1"/>
  <c r="AD133" i="17" s="1"/>
  <c r="AD134" i="17" s="1"/>
  <c r="AD135" i="17" s="1"/>
  <c r="AD136" i="17" s="1"/>
  <c r="AD137" i="17" s="1"/>
  <c r="AD138" i="17" s="1"/>
  <c r="AD139" i="17" s="1"/>
  <c r="AD140" i="17" s="1"/>
  <c r="AD141" i="17" s="1"/>
  <c r="AD142" i="17" s="1"/>
  <c r="AD143" i="17" s="1"/>
  <c r="AD144" i="17" s="1"/>
  <c r="AD145" i="17" s="1"/>
  <c r="AD146" i="17" s="1"/>
  <c r="AD147" i="17" s="1"/>
  <c r="AD148" i="17" s="1"/>
  <c r="AD149" i="17" s="1"/>
  <c r="AD150" i="17" s="1"/>
  <c r="AD151" i="17" s="1"/>
  <c r="AD152" i="17" s="1"/>
  <c r="AD153" i="17" s="1"/>
  <c r="AD154" i="17" s="1"/>
  <c r="AD155" i="17" s="1"/>
  <c r="AD156" i="17" s="1"/>
  <c r="AD157" i="17" s="1"/>
  <c r="AD158" i="17" s="1"/>
  <c r="AD159" i="17" s="1"/>
  <c r="AD160" i="17" s="1"/>
  <c r="AD161" i="17" s="1"/>
  <c r="AD162" i="17" s="1"/>
  <c r="AD163" i="17" s="1"/>
  <c r="AD164" i="17" s="1"/>
  <c r="AD165" i="17" s="1"/>
  <c r="AD166" i="17" s="1"/>
  <c r="AD167" i="17" s="1"/>
  <c r="AD168" i="17" s="1"/>
  <c r="AD169" i="17" s="1"/>
  <c r="AD170" i="17" s="1"/>
  <c r="AD171" i="17" s="1"/>
  <c r="AD172" i="17" s="1"/>
  <c r="AD173" i="17" s="1"/>
  <c r="AD174" i="17" s="1"/>
  <c r="AD175" i="17" s="1"/>
  <c r="AD176" i="17" s="1"/>
  <c r="AD177" i="17" s="1"/>
  <c r="AD178" i="17" s="1"/>
  <c r="AD179" i="17" s="1"/>
  <c r="AD180" i="17" s="1"/>
  <c r="AD181" i="17" s="1"/>
  <c r="AD182" i="17" s="1"/>
  <c r="AD183" i="17" s="1"/>
  <c r="AD184" i="17" s="1"/>
  <c r="AD185" i="17" s="1"/>
  <c r="AD186" i="17" s="1"/>
  <c r="AD187" i="17" s="1"/>
  <c r="AD188" i="17" s="1"/>
  <c r="AD189" i="17" s="1"/>
  <c r="AD190" i="17" s="1"/>
  <c r="AD191" i="17" s="1"/>
  <c r="AD192" i="17" s="1"/>
  <c r="AD193" i="17" s="1"/>
  <c r="AD194" i="17" s="1"/>
  <c r="AD195" i="17" s="1"/>
  <c r="AD196" i="17" s="1"/>
  <c r="AD197" i="17" s="1"/>
  <c r="AD198" i="17" s="1"/>
  <c r="AD199" i="17" s="1"/>
  <c r="AD200" i="17" s="1"/>
  <c r="AD201" i="17" s="1"/>
  <c r="AD202" i="17" s="1"/>
  <c r="AD203" i="17" s="1"/>
  <c r="AD204" i="17" s="1"/>
  <c r="AD205" i="17" s="1"/>
  <c r="AD206" i="17" s="1"/>
  <c r="AD207" i="17" s="1"/>
  <c r="AD208" i="17" s="1"/>
  <c r="AD209" i="17" s="1"/>
  <c r="AD210" i="17" s="1"/>
  <c r="AD211" i="17" s="1"/>
  <c r="AD212" i="17" s="1"/>
  <c r="AD213" i="17" s="1"/>
  <c r="AD214" i="17" s="1"/>
  <c r="AD215" i="17" s="1"/>
  <c r="AD216" i="17" s="1"/>
  <c r="AD217" i="17" s="1"/>
  <c r="AD218" i="17" s="1"/>
  <c r="AD219" i="17" s="1"/>
  <c r="AD220" i="17" s="1"/>
  <c r="AD221" i="17" s="1"/>
  <c r="AD222" i="17" s="1"/>
  <c r="AD223" i="17" s="1"/>
  <c r="AD224" i="17" s="1"/>
  <c r="AD225" i="17" s="1"/>
  <c r="AD226" i="17" s="1"/>
  <c r="AD227" i="17" s="1"/>
  <c r="AD228" i="17" s="1"/>
  <c r="AD229" i="17" s="1"/>
  <c r="AD230" i="17" s="1"/>
  <c r="AD231" i="17" s="1"/>
  <c r="AD232" i="17" s="1"/>
  <c r="AD233" i="17" s="1"/>
  <c r="AD234" i="17" s="1"/>
  <c r="AD235" i="17" s="1"/>
  <c r="AD236" i="17" s="1"/>
  <c r="AD237" i="17" s="1"/>
  <c r="AD238" i="17" s="1"/>
  <c r="AD239" i="17" s="1"/>
  <c r="AD240" i="17" s="1"/>
  <c r="AD241" i="17" s="1"/>
  <c r="AD242" i="17" s="1"/>
  <c r="AD243" i="17" s="1"/>
  <c r="AD244" i="17" s="1"/>
  <c r="AD245" i="17" s="1"/>
  <c r="AD246" i="17" s="1"/>
  <c r="AD247" i="17" s="1"/>
  <c r="AD248" i="17" s="1"/>
  <c r="AD249" i="17" s="1"/>
  <c r="AD250" i="17" s="1"/>
  <c r="AD251" i="17" s="1"/>
  <c r="AD252" i="17" s="1"/>
  <c r="AD253" i="17" s="1"/>
  <c r="AD254" i="17" s="1"/>
  <c r="AD255" i="17" s="1"/>
  <c r="AD256" i="17" s="1"/>
  <c r="AD257" i="17" s="1"/>
  <c r="AD258" i="17" s="1"/>
  <c r="AD259" i="17" s="1"/>
  <c r="AD260" i="17" s="1"/>
  <c r="AD261" i="17" s="1"/>
  <c r="AD262" i="17" s="1"/>
  <c r="AD263" i="17" s="1"/>
  <c r="AD264" i="17" s="1"/>
  <c r="AD265" i="17" s="1"/>
  <c r="AD266" i="17" s="1"/>
  <c r="AD267" i="17" s="1"/>
  <c r="AD268" i="17" s="1"/>
  <c r="AD269" i="17" s="1"/>
  <c r="AD270" i="17" s="1"/>
  <c r="AD271" i="17" s="1"/>
  <c r="AD272" i="17" s="1"/>
  <c r="AD273" i="17" s="1"/>
  <c r="AD274" i="17" s="1"/>
  <c r="AD275" i="17" s="1"/>
  <c r="AD276" i="17" s="1"/>
  <c r="AD277" i="17" s="1"/>
  <c r="AD278" i="17" s="1"/>
  <c r="AD279" i="17" s="1"/>
  <c r="AD280" i="17" s="1"/>
  <c r="AD281" i="17" s="1"/>
  <c r="AD282" i="17" s="1"/>
  <c r="AD283" i="17" s="1"/>
  <c r="AD284" i="17" s="1"/>
  <c r="AD285" i="17" s="1"/>
  <c r="AD286" i="17" s="1"/>
  <c r="AD287" i="17" s="1"/>
  <c r="AD288" i="17" s="1"/>
  <c r="AD289" i="17" s="1"/>
  <c r="AD290" i="17" s="1"/>
  <c r="AD291" i="17" s="1"/>
  <c r="AD292" i="17" s="1"/>
  <c r="AD293" i="17" s="1"/>
  <c r="AD294" i="17" s="1"/>
  <c r="AD295" i="17" s="1"/>
  <c r="AD296" i="17" s="1"/>
  <c r="AD297" i="17" s="1"/>
  <c r="AD298" i="17" s="1"/>
  <c r="AD299" i="17" s="1"/>
  <c r="AD300" i="17" s="1"/>
  <c r="AD301" i="17" s="1"/>
  <c r="AD302" i="17" s="1"/>
  <c r="AD303" i="17" s="1"/>
  <c r="AD304" i="17" s="1"/>
  <c r="AD305" i="17" s="1"/>
  <c r="AD306" i="17" s="1"/>
  <c r="AD307" i="17" s="1"/>
  <c r="AD308" i="17" s="1"/>
  <c r="AD309" i="17" s="1"/>
  <c r="AD310" i="17" s="1"/>
  <c r="AD311" i="17" s="1"/>
  <c r="AD312" i="17" s="1"/>
  <c r="AD313" i="17" s="1"/>
  <c r="AD314" i="17" s="1"/>
  <c r="AD315" i="17" s="1"/>
  <c r="AD316" i="17" s="1"/>
  <c r="AD317" i="17" s="1"/>
  <c r="AD318" i="17" s="1"/>
  <c r="AD319" i="17" s="1"/>
  <c r="AD320" i="17" s="1"/>
  <c r="AD321" i="17" s="1"/>
  <c r="AD322" i="17" s="1"/>
  <c r="AD323" i="17" s="1"/>
  <c r="AD324" i="17" s="1"/>
  <c r="AD325" i="17" s="1"/>
  <c r="AD326" i="17" s="1"/>
  <c r="AD327" i="17" s="1"/>
  <c r="AD328" i="17" s="1"/>
  <c r="AD329" i="17" s="1"/>
  <c r="AD330" i="17" s="1"/>
  <c r="AD331" i="17" s="1"/>
  <c r="AD332" i="17" s="1"/>
  <c r="AD333" i="17" s="1"/>
  <c r="AD334" i="17" s="1"/>
  <c r="AD335" i="17" s="1"/>
  <c r="AD336" i="17" s="1"/>
  <c r="AD337" i="17" s="1"/>
  <c r="AD338" i="17" s="1"/>
  <c r="AD339" i="17" s="1"/>
  <c r="AD340" i="17" s="1"/>
  <c r="AD341" i="17" s="1"/>
  <c r="AD342" i="17" s="1"/>
  <c r="AD343" i="17" s="1"/>
  <c r="AD344" i="17" s="1"/>
  <c r="AD345" i="17" s="1"/>
  <c r="AD346" i="17" s="1"/>
  <c r="AE57" i="17"/>
  <c r="AE58" i="17" s="1"/>
  <c r="AE59" i="17" s="1"/>
  <c r="AE60" i="17" s="1"/>
  <c r="AE61" i="17" s="1"/>
  <c r="AE62" i="17" s="1"/>
  <c r="AE63" i="17" s="1"/>
  <c r="AE64" i="17" s="1"/>
  <c r="AE65" i="17" s="1"/>
  <c r="AE66" i="17" s="1"/>
  <c r="AE67" i="17" s="1"/>
  <c r="AE68" i="17" s="1"/>
  <c r="AE69" i="17" s="1"/>
  <c r="AE70" i="17" s="1"/>
  <c r="AE71" i="17" s="1"/>
  <c r="AE72" i="17" s="1"/>
  <c r="AE73" i="17" s="1"/>
  <c r="AE74" i="17" s="1"/>
  <c r="AE75" i="17" s="1"/>
  <c r="AE76" i="17" s="1"/>
  <c r="AE77" i="17" s="1"/>
  <c r="AE78" i="17" s="1"/>
  <c r="AE79" i="17" s="1"/>
  <c r="AE80" i="17" s="1"/>
  <c r="AE81" i="17" s="1"/>
  <c r="AE82" i="17" s="1"/>
  <c r="AE83" i="17" s="1"/>
  <c r="AE84" i="17" s="1"/>
  <c r="AE85" i="17" s="1"/>
  <c r="AE86" i="17" s="1"/>
  <c r="AE87" i="17" s="1"/>
  <c r="AE88" i="17" s="1"/>
  <c r="AE89" i="17" s="1"/>
  <c r="AE90" i="17" s="1"/>
  <c r="AE91" i="17" s="1"/>
  <c r="AE92" i="17" s="1"/>
  <c r="AE93" i="17" s="1"/>
  <c r="AE94" i="17" s="1"/>
  <c r="AE95" i="17" s="1"/>
  <c r="AE96" i="17" s="1"/>
  <c r="AE97" i="17" s="1"/>
  <c r="AE98" i="17" s="1"/>
  <c r="AE99" i="17" s="1"/>
  <c r="AE100" i="17" s="1"/>
  <c r="AE101" i="17" s="1"/>
  <c r="AE102" i="17" s="1"/>
  <c r="AE103" i="17" s="1"/>
  <c r="AE104" i="17" s="1"/>
  <c r="AE105" i="17" s="1"/>
  <c r="AE106" i="17" s="1"/>
  <c r="AE107" i="17" s="1"/>
  <c r="AE108" i="17" s="1"/>
  <c r="AE109" i="17" s="1"/>
  <c r="AE110" i="17" s="1"/>
  <c r="AE111" i="17" s="1"/>
  <c r="AE112" i="17" s="1"/>
  <c r="AE113" i="17" s="1"/>
  <c r="AE114" i="17" s="1"/>
  <c r="AE115" i="17" s="1"/>
  <c r="AE116" i="17" s="1"/>
  <c r="AE117" i="17" s="1"/>
  <c r="AE118" i="17" s="1"/>
  <c r="AE119" i="17" s="1"/>
  <c r="AE120" i="17" s="1"/>
  <c r="AE121" i="17" s="1"/>
  <c r="AE122" i="17" s="1"/>
  <c r="AE123" i="17" s="1"/>
  <c r="AE124" i="17" s="1"/>
  <c r="AE125" i="17" s="1"/>
  <c r="AE126" i="17" s="1"/>
  <c r="AE127" i="17" s="1"/>
  <c r="AE128" i="17" s="1"/>
  <c r="AE129" i="17" s="1"/>
  <c r="AE130" i="17" s="1"/>
  <c r="AE131" i="17" s="1"/>
  <c r="AE132" i="17" s="1"/>
  <c r="AE133" i="17" s="1"/>
  <c r="AE134" i="17" s="1"/>
  <c r="AE135" i="17" s="1"/>
  <c r="AE136" i="17" s="1"/>
  <c r="AE137" i="17" s="1"/>
  <c r="AE138" i="17" s="1"/>
  <c r="AE139" i="17" s="1"/>
  <c r="AE140" i="17" s="1"/>
  <c r="AE141" i="17" s="1"/>
  <c r="AE142" i="17" s="1"/>
  <c r="AE143" i="17" s="1"/>
  <c r="AE144" i="17" s="1"/>
  <c r="AE145" i="17" s="1"/>
  <c r="AE146" i="17" s="1"/>
  <c r="AE147" i="17" s="1"/>
  <c r="AE148" i="17" s="1"/>
  <c r="AE149" i="17" s="1"/>
  <c r="AE150" i="17" s="1"/>
  <c r="AE151" i="17" s="1"/>
  <c r="AE152" i="17" s="1"/>
  <c r="AE153" i="17" s="1"/>
  <c r="AE154" i="17" s="1"/>
  <c r="AE155" i="17" s="1"/>
  <c r="AE156" i="17" s="1"/>
  <c r="AE157" i="17" s="1"/>
  <c r="AE158" i="17" s="1"/>
  <c r="AE159" i="17" s="1"/>
  <c r="AE160" i="17" s="1"/>
  <c r="AE161" i="17" s="1"/>
  <c r="AE162" i="17" s="1"/>
  <c r="AE163" i="17" s="1"/>
  <c r="AE164" i="17" s="1"/>
  <c r="AE165" i="17" s="1"/>
  <c r="AE166" i="17" s="1"/>
  <c r="AE167" i="17" s="1"/>
  <c r="AE168" i="17" s="1"/>
  <c r="AE169" i="17" s="1"/>
  <c r="AE170" i="17" s="1"/>
  <c r="AE171" i="17" s="1"/>
  <c r="AE172" i="17" s="1"/>
  <c r="AE173" i="17" s="1"/>
  <c r="AE174" i="17" s="1"/>
  <c r="AE175" i="17" s="1"/>
  <c r="AE176" i="17" s="1"/>
  <c r="AE177" i="17" s="1"/>
  <c r="AE178" i="17" s="1"/>
  <c r="AE179" i="17" s="1"/>
  <c r="AE180" i="17" s="1"/>
  <c r="AE181" i="17" s="1"/>
  <c r="AE182" i="17" s="1"/>
  <c r="AE183" i="17" s="1"/>
  <c r="AE184" i="17" s="1"/>
  <c r="AE185" i="17" s="1"/>
  <c r="AE186" i="17" s="1"/>
  <c r="AE187" i="17" s="1"/>
  <c r="AE188" i="17" s="1"/>
  <c r="AE189" i="17" s="1"/>
  <c r="AE190" i="17" s="1"/>
  <c r="AE191" i="17" s="1"/>
  <c r="AE192" i="17" s="1"/>
  <c r="AE193" i="17" s="1"/>
  <c r="AE194" i="17" s="1"/>
  <c r="AE195" i="17" s="1"/>
  <c r="AE196" i="17" s="1"/>
  <c r="AE197" i="17" s="1"/>
  <c r="AE198" i="17" s="1"/>
  <c r="AE199" i="17" s="1"/>
  <c r="AE200" i="17" s="1"/>
  <c r="AE201" i="17" s="1"/>
  <c r="AE202" i="17" s="1"/>
  <c r="AE203" i="17" s="1"/>
  <c r="AE204" i="17" s="1"/>
  <c r="AE205" i="17" s="1"/>
  <c r="AE206" i="17" s="1"/>
  <c r="AE207" i="17" s="1"/>
  <c r="AE208" i="17" s="1"/>
  <c r="AE209" i="17" s="1"/>
  <c r="AE210" i="17" s="1"/>
  <c r="AE211" i="17" s="1"/>
  <c r="AE212" i="17" s="1"/>
  <c r="AE213" i="17" s="1"/>
  <c r="AE214" i="17" s="1"/>
  <c r="AE215" i="17" s="1"/>
  <c r="AE216" i="17" s="1"/>
  <c r="AE217" i="17" s="1"/>
  <c r="AE218" i="17" s="1"/>
  <c r="AE219" i="17" s="1"/>
  <c r="AE220" i="17" s="1"/>
  <c r="AE221" i="17" s="1"/>
  <c r="AE222" i="17" s="1"/>
  <c r="AE223" i="17" s="1"/>
  <c r="AE224" i="17" s="1"/>
  <c r="AE225" i="17" s="1"/>
  <c r="AE226" i="17" s="1"/>
  <c r="AE227" i="17" s="1"/>
  <c r="AE228" i="17" s="1"/>
  <c r="AE229" i="17" s="1"/>
  <c r="AE230" i="17" s="1"/>
  <c r="AE231" i="17" s="1"/>
  <c r="AE232" i="17" s="1"/>
  <c r="AE233" i="17" s="1"/>
  <c r="AE234" i="17" s="1"/>
  <c r="AE235" i="17" s="1"/>
  <c r="AE236" i="17" s="1"/>
  <c r="AE237" i="17" s="1"/>
  <c r="AE238" i="17" s="1"/>
  <c r="AE239" i="17" s="1"/>
  <c r="AE240" i="17" s="1"/>
  <c r="AE241" i="17" s="1"/>
  <c r="AE242" i="17" s="1"/>
  <c r="AE243" i="17" s="1"/>
  <c r="AE244" i="17" s="1"/>
  <c r="AE245" i="17" s="1"/>
  <c r="AE246" i="17" s="1"/>
  <c r="AE247" i="17" s="1"/>
  <c r="AE248" i="17" s="1"/>
  <c r="AE249" i="17" s="1"/>
  <c r="AE250" i="17" s="1"/>
  <c r="AE251" i="17" s="1"/>
  <c r="AE252" i="17" s="1"/>
  <c r="AE253" i="17" s="1"/>
  <c r="AE254" i="17" s="1"/>
  <c r="AE255" i="17" s="1"/>
  <c r="AE256" i="17" s="1"/>
  <c r="AE257" i="17" s="1"/>
  <c r="AE258" i="17" s="1"/>
  <c r="AE259" i="17" s="1"/>
  <c r="AE260" i="17" s="1"/>
  <c r="AE261" i="17" s="1"/>
  <c r="AE262" i="17" s="1"/>
  <c r="AE263" i="17" s="1"/>
  <c r="AE264" i="17" s="1"/>
  <c r="AE265" i="17" s="1"/>
  <c r="AE266" i="17" s="1"/>
  <c r="AE267" i="17" s="1"/>
  <c r="AE268" i="17" s="1"/>
  <c r="AE269" i="17" s="1"/>
  <c r="AE270" i="17" s="1"/>
  <c r="AE271" i="17" s="1"/>
  <c r="AE272" i="17" s="1"/>
  <c r="AE273" i="17" s="1"/>
  <c r="AE274" i="17" s="1"/>
  <c r="AE275" i="17" s="1"/>
  <c r="AE276" i="17" s="1"/>
  <c r="AE277" i="17" s="1"/>
  <c r="AE278" i="17" s="1"/>
  <c r="AE279" i="17" s="1"/>
  <c r="AE280" i="17" s="1"/>
  <c r="AE281" i="17" s="1"/>
  <c r="AE282" i="17" s="1"/>
  <c r="AE283" i="17" s="1"/>
  <c r="AE284" i="17" s="1"/>
  <c r="AE285" i="17" s="1"/>
  <c r="AE286" i="17" s="1"/>
  <c r="AE287" i="17" s="1"/>
  <c r="AE288" i="17" s="1"/>
  <c r="AE289" i="17" s="1"/>
  <c r="AE290" i="17" s="1"/>
  <c r="AE291" i="17" s="1"/>
  <c r="AE292" i="17" s="1"/>
  <c r="AE293" i="17" s="1"/>
  <c r="AE294" i="17" s="1"/>
  <c r="AE295" i="17" s="1"/>
  <c r="AE296" i="17" s="1"/>
  <c r="AE297" i="17" s="1"/>
  <c r="AE298" i="17" s="1"/>
  <c r="AE299" i="17" s="1"/>
  <c r="AE300" i="17" s="1"/>
  <c r="AE301" i="17" s="1"/>
  <c r="AE302" i="17" s="1"/>
  <c r="AE303" i="17" s="1"/>
  <c r="AE304" i="17" s="1"/>
  <c r="AE305" i="17" s="1"/>
  <c r="AE306" i="17" s="1"/>
  <c r="AE307" i="17" s="1"/>
  <c r="AE308" i="17" s="1"/>
  <c r="AE309" i="17" s="1"/>
  <c r="AE310" i="17" s="1"/>
  <c r="AE311" i="17" s="1"/>
  <c r="AE312" i="17" s="1"/>
  <c r="AE313" i="17" s="1"/>
  <c r="AE314" i="17" s="1"/>
  <c r="AE315" i="17" s="1"/>
  <c r="AE316" i="17" s="1"/>
  <c r="AE317" i="17" s="1"/>
  <c r="AE318" i="17" s="1"/>
  <c r="AE319" i="17" s="1"/>
  <c r="AE320" i="17" s="1"/>
  <c r="AE321" i="17" s="1"/>
  <c r="AE322" i="17" s="1"/>
  <c r="AE323" i="17" s="1"/>
  <c r="AE324" i="17" s="1"/>
  <c r="AE325" i="17" s="1"/>
  <c r="AE326" i="17" s="1"/>
  <c r="AE327" i="17" s="1"/>
  <c r="AE328" i="17" s="1"/>
  <c r="AE329" i="17" s="1"/>
  <c r="AE330" i="17" s="1"/>
  <c r="AE331" i="17" s="1"/>
  <c r="AE332" i="17" s="1"/>
  <c r="AE333" i="17" s="1"/>
  <c r="AE334" i="17" s="1"/>
  <c r="AE335" i="17" s="1"/>
  <c r="AE336" i="17" s="1"/>
  <c r="AE337" i="17" s="1"/>
  <c r="AE338" i="17" s="1"/>
  <c r="AE339" i="17" s="1"/>
  <c r="AE340" i="17" s="1"/>
  <c r="AE341" i="17" s="1"/>
  <c r="AE342" i="17" s="1"/>
  <c r="AE343" i="17" s="1"/>
  <c r="AE344" i="17" s="1"/>
  <c r="AE345" i="17" s="1"/>
  <c r="AE346" i="17" s="1"/>
  <c r="AB56" i="17"/>
  <c r="AX6" i="17"/>
  <c r="BA6" i="17" s="1"/>
  <c r="BP6" i="13"/>
  <c r="BO6" i="13"/>
  <c r="AX6" i="13"/>
  <c r="BA6" i="13" s="1"/>
  <c r="BQ6" i="13"/>
  <c r="AM8" i="13"/>
  <c r="AP8" i="13" s="1"/>
  <c r="AW6" i="13"/>
  <c r="AZ6" i="13" s="1"/>
  <c r="BC6" i="13" s="1"/>
  <c r="BM6" i="13"/>
  <c r="AN8" i="13"/>
  <c r="AQ8" i="13" s="1"/>
  <c r="AV6" i="13"/>
  <c r="AJ7" i="13" s="1"/>
  <c r="AS7" i="13" s="1"/>
  <c r="BL6" i="13"/>
  <c r="BN6" i="13"/>
  <c r="AQ7" i="13"/>
  <c r="AP7" i="13"/>
  <c r="V5" i="13"/>
  <c r="U5" i="13"/>
  <c r="T5" i="13"/>
  <c r="I7" i="7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I84" i="7" s="1"/>
  <c r="I85" i="7" s="1"/>
  <c r="I86" i="7" s="1"/>
  <c r="I87" i="7" s="1"/>
  <c r="I88" i="7" s="1"/>
  <c r="I89" i="7" s="1"/>
  <c r="I90" i="7" s="1"/>
  <c r="I91" i="7" s="1"/>
  <c r="I92" i="7" s="1"/>
  <c r="I93" i="7" s="1"/>
  <c r="I94" i="7" s="1"/>
  <c r="I95" i="7" s="1"/>
  <c r="I96" i="7" s="1"/>
  <c r="I97" i="7" s="1"/>
  <c r="I98" i="7" s="1"/>
  <c r="I99" i="7" s="1"/>
  <c r="I100" i="7" s="1"/>
  <c r="I101" i="7" s="1"/>
  <c r="I102" i="7" s="1"/>
  <c r="I103" i="7" s="1"/>
  <c r="I104" i="7" s="1"/>
  <c r="I105" i="7" s="1"/>
  <c r="I106" i="7" s="1"/>
  <c r="I107" i="7" s="1"/>
  <c r="I108" i="7" s="1"/>
  <c r="I109" i="7" s="1"/>
  <c r="I110" i="7" s="1"/>
  <c r="I111" i="7" s="1"/>
  <c r="I112" i="7" s="1"/>
  <c r="I113" i="7" s="1"/>
  <c r="I114" i="7" s="1"/>
  <c r="I115" i="7" s="1"/>
  <c r="I116" i="7" s="1"/>
  <c r="I117" i="7" s="1"/>
  <c r="I118" i="7" s="1"/>
  <c r="I119" i="7" s="1"/>
  <c r="I120" i="7" s="1"/>
  <c r="I121" i="7" s="1"/>
  <c r="I122" i="7" s="1"/>
  <c r="I123" i="7" s="1"/>
  <c r="I124" i="7" s="1"/>
  <c r="I125" i="7" s="1"/>
  <c r="I126" i="7" s="1"/>
  <c r="I127" i="7" s="1"/>
  <c r="I128" i="7" s="1"/>
  <c r="I129" i="7" s="1"/>
  <c r="I130" i="7" s="1"/>
  <c r="I131" i="7" s="1"/>
  <c r="I132" i="7" s="1"/>
  <c r="I133" i="7" s="1"/>
  <c r="I134" i="7" s="1"/>
  <c r="I135" i="7" s="1"/>
  <c r="I136" i="7" s="1"/>
  <c r="I137" i="7" s="1"/>
  <c r="I138" i="7" s="1"/>
  <c r="I139" i="7" s="1"/>
  <c r="I140" i="7" s="1"/>
  <c r="I141" i="7" s="1"/>
  <c r="I142" i="7" s="1"/>
  <c r="I143" i="7" s="1"/>
  <c r="I144" i="7" s="1"/>
  <c r="I145" i="7" s="1"/>
  <c r="I146" i="7" s="1"/>
  <c r="I147" i="7" s="1"/>
  <c r="I148" i="7" s="1"/>
  <c r="I149" i="7" s="1"/>
  <c r="I150" i="7" s="1"/>
  <c r="I151" i="7" s="1"/>
  <c r="I152" i="7" s="1"/>
  <c r="I153" i="7" s="1"/>
  <c r="I154" i="7" s="1"/>
  <c r="I155" i="7" s="1"/>
  <c r="I156" i="7" s="1"/>
  <c r="I157" i="7" s="1"/>
  <c r="I158" i="7" s="1"/>
  <c r="I159" i="7" s="1"/>
  <c r="I160" i="7" s="1"/>
  <c r="I161" i="7" s="1"/>
  <c r="I162" i="7" s="1"/>
  <c r="I163" i="7" s="1"/>
  <c r="I164" i="7" s="1"/>
  <c r="I165" i="7" s="1"/>
  <c r="I166" i="7" s="1"/>
  <c r="I167" i="7" s="1"/>
  <c r="I168" i="7" s="1"/>
  <c r="I169" i="7" s="1"/>
  <c r="I170" i="7" s="1"/>
  <c r="I171" i="7" s="1"/>
  <c r="I172" i="7" s="1"/>
  <c r="I173" i="7" s="1"/>
  <c r="I174" i="7" s="1"/>
  <c r="I175" i="7" s="1"/>
  <c r="I176" i="7" s="1"/>
  <c r="I177" i="7" s="1"/>
  <c r="I178" i="7" s="1"/>
  <c r="I179" i="7" s="1"/>
  <c r="I180" i="7" s="1"/>
  <c r="I181" i="7" s="1"/>
  <c r="I182" i="7" s="1"/>
  <c r="I183" i="7" s="1"/>
  <c r="I184" i="7" s="1"/>
  <c r="I185" i="7" s="1"/>
  <c r="I186" i="7" s="1"/>
  <c r="I187" i="7" s="1"/>
  <c r="I188" i="7" s="1"/>
  <c r="I189" i="7" s="1"/>
  <c r="I190" i="7" s="1"/>
  <c r="I191" i="7" s="1"/>
  <c r="I192" i="7" s="1"/>
  <c r="I193" i="7" s="1"/>
  <c r="I194" i="7" s="1"/>
  <c r="I195" i="7" s="1"/>
  <c r="I196" i="7" s="1"/>
  <c r="I197" i="7" s="1"/>
  <c r="I198" i="7" s="1"/>
  <c r="I199" i="7" s="1"/>
  <c r="I200" i="7" s="1"/>
  <c r="I201" i="7" s="1"/>
  <c r="I202" i="7" s="1"/>
  <c r="I203" i="7" s="1"/>
  <c r="I204" i="7" s="1"/>
  <c r="I205" i="7" s="1"/>
  <c r="I206" i="7" s="1"/>
  <c r="I207" i="7" s="1"/>
  <c r="I208" i="7" s="1"/>
  <c r="I209" i="7" s="1"/>
  <c r="I210" i="7" s="1"/>
  <c r="I211" i="7" s="1"/>
  <c r="I212" i="7" s="1"/>
  <c r="I213" i="7" s="1"/>
  <c r="I214" i="7" s="1"/>
  <c r="I215" i="7" s="1"/>
  <c r="I216" i="7" s="1"/>
  <c r="I217" i="7" s="1"/>
  <c r="I218" i="7" s="1"/>
  <c r="I219" i="7" s="1"/>
  <c r="I220" i="7" s="1"/>
  <c r="I221" i="7" s="1"/>
  <c r="I222" i="7" s="1"/>
  <c r="I223" i="7" s="1"/>
  <c r="I224" i="7" s="1"/>
  <c r="I225" i="7" s="1"/>
  <c r="I226" i="7" s="1"/>
  <c r="I227" i="7" s="1"/>
  <c r="I228" i="7" s="1"/>
  <c r="I229" i="7" s="1"/>
  <c r="I230" i="7" s="1"/>
  <c r="I231" i="7" s="1"/>
  <c r="I232" i="7" s="1"/>
  <c r="I233" i="7" s="1"/>
  <c r="I234" i="7" s="1"/>
  <c r="I235" i="7" s="1"/>
  <c r="I236" i="7" s="1"/>
  <c r="I237" i="7" s="1"/>
  <c r="I238" i="7" s="1"/>
  <c r="I239" i="7" s="1"/>
  <c r="I240" i="7" s="1"/>
  <c r="I241" i="7" s="1"/>
  <c r="I242" i="7" s="1"/>
  <c r="I243" i="7" s="1"/>
  <c r="I244" i="7" s="1"/>
  <c r="I245" i="7" s="1"/>
  <c r="I246" i="7" s="1"/>
  <c r="I247" i="7" s="1"/>
  <c r="I248" i="7" s="1"/>
  <c r="I249" i="7" s="1"/>
  <c r="I250" i="7" s="1"/>
  <c r="I251" i="7" s="1"/>
  <c r="I252" i="7" s="1"/>
  <c r="I253" i="7" s="1"/>
  <c r="I254" i="7" s="1"/>
  <c r="I255" i="7" s="1"/>
  <c r="I256" i="7" s="1"/>
  <c r="I257" i="7" s="1"/>
  <c r="I258" i="7" s="1"/>
  <c r="I259" i="7" s="1"/>
  <c r="I260" i="7" s="1"/>
  <c r="I261" i="7" s="1"/>
  <c r="I262" i="7" s="1"/>
  <c r="I263" i="7" s="1"/>
  <c r="I264" i="7" s="1"/>
  <c r="I265" i="7" s="1"/>
  <c r="G7" i="7"/>
  <c r="C165" i="12"/>
  <c r="C161" i="12"/>
  <c r="C157" i="12"/>
  <c r="C153" i="12"/>
  <c r="C167" i="12"/>
  <c r="C163" i="12"/>
  <c r="C159" i="12"/>
  <c r="C155" i="12"/>
  <c r="C151" i="12"/>
  <c r="C147" i="12"/>
  <c r="C143" i="12"/>
  <c r="C139" i="12"/>
  <c r="C135" i="12"/>
  <c r="C131" i="12"/>
  <c r="C127" i="12"/>
  <c r="C123" i="12"/>
  <c r="C119" i="12"/>
  <c r="C115" i="12"/>
  <c r="C111" i="12"/>
  <c r="C168" i="12"/>
  <c r="C164" i="12"/>
  <c r="C160" i="12"/>
  <c r="C156" i="12"/>
  <c r="C152" i="12"/>
  <c r="C148" i="12"/>
  <c r="C144" i="12"/>
  <c r="C140" i="12"/>
  <c r="C136" i="12"/>
  <c r="C132" i="12"/>
  <c r="C128" i="12"/>
  <c r="C124" i="12"/>
  <c r="C120" i="12"/>
  <c r="C116" i="12"/>
  <c r="C112" i="12"/>
  <c r="C108" i="12"/>
  <c r="C104" i="12"/>
  <c r="C100" i="12"/>
  <c r="C96" i="12"/>
  <c r="C92" i="12"/>
  <c r="C88" i="12"/>
  <c r="C84" i="12"/>
  <c r="C80" i="12"/>
  <c r="C76" i="12"/>
  <c r="C31" i="12"/>
  <c r="C51" i="12"/>
  <c r="C55" i="12"/>
  <c r="C71" i="12"/>
  <c r="C9" i="12"/>
  <c r="C13" i="12"/>
  <c r="C17" i="12"/>
  <c r="C21" i="12"/>
  <c r="C25" i="12"/>
  <c r="C29" i="12"/>
  <c r="C33" i="12"/>
  <c r="C37" i="12"/>
  <c r="C41" i="12"/>
  <c r="C45" i="12"/>
  <c r="C49" i="12"/>
  <c r="C53" i="12"/>
  <c r="C57" i="12"/>
  <c r="C61" i="12"/>
  <c r="C65" i="12"/>
  <c r="C69" i="12"/>
  <c r="C73" i="12"/>
  <c r="C74" i="12"/>
  <c r="C75" i="12"/>
  <c r="C77" i="12"/>
  <c r="C78" i="12"/>
  <c r="C79" i="12"/>
  <c r="C81" i="12"/>
  <c r="C82" i="12"/>
  <c r="C83" i="12"/>
  <c r="C85" i="12"/>
  <c r="C86" i="12"/>
  <c r="C87" i="12"/>
  <c r="C89" i="12"/>
  <c r="C90" i="12"/>
  <c r="C91" i="12"/>
  <c r="C93" i="12"/>
  <c r="C94" i="12"/>
  <c r="C95" i="12"/>
  <c r="C97" i="12"/>
  <c r="C98" i="12"/>
  <c r="C99" i="12"/>
  <c r="C101" i="12"/>
  <c r="C102" i="12"/>
  <c r="C103" i="12"/>
  <c r="C105" i="12"/>
  <c r="C106" i="12"/>
  <c r="C107" i="12"/>
  <c r="C109" i="12"/>
  <c r="C110" i="12"/>
  <c r="C114" i="12"/>
  <c r="C118" i="12"/>
  <c r="C122" i="12"/>
  <c r="C126" i="12"/>
  <c r="C130" i="12"/>
  <c r="C134" i="12"/>
  <c r="C138" i="12"/>
  <c r="C142" i="12"/>
  <c r="C146" i="12"/>
  <c r="C150" i="12"/>
  <c r="C11" i="12"/>
  <c r="C19" i="12"/>
  <c r="C23" i="12"/>
  <c r="C27" i="12"/>
  <c r="C35" i="12"/>
  <c r="C39" i="12"/>
  <c r="C43" i="12"/>
  <c r="C47" i="12"/>
  <c r="C59" i="12"/>
  <c r="C63" i="12"/>
  <c r="C67" i="12"/>
  <c r="C6" i="12"/>
  <c r="C8" i="12"/>
  <c r="C12" i="12"/>
  <c r="C16" i="12"/>
  <c r="C20" i="12"/>
  <c r="C24" i="12"/>
  <c r="C28" i="12"/>
  <c r="C32" i="12"/>
  <c r="C36" i="12"/>
  <c r="C40" i="12"/>
  <c r="C44" i="12"/>
  <c r="C48" i="12"/>
  <c r="C52" i="12"/>
  <c r="C56" i="12"/>
  <c r="C60" i="12"/>
  <c r="C64" i="12"/>
  <c r="C68" i="12"/>
  <c r="C72" i="12"/>
  <c r="C7" i="12"/>
  <c r="C15" i="12"/>
  <c r="C10" i="12"/>
  <c r="C14" i="12"/>
  <c r="C18" i="12"/>
  <c r="C22" i="12"/>
  <c r="C26" i="12"/>
  <c r="C30" i="12"/>
  <c r="C34" i="12"/>
  <c r="C38" i="12"/>
  <c r="C42" i="12"/>
  <c r="C46" i="12"/>
  <c r="C50" i="12"/>
  <c r="C54" i="12"/>
  <c r="C58" i="12"/>
  <c r="C62" i="12"/>
  <c r="C66" i="12"/>
  <c r="C70" i="12"/>
  <c r="C113" i="12"/>
  <c r="C117" i="12"/>
  <c r="C121" i="12"/>
  <c r="C125" i="12"/>
  <c r="C129" i="12"/>
  <c r="C133" i="12"/>
  <c r="C137" i="12"/>
  <c r="C141" i="12"/>
  <c r="C145" i="12"/>
  <c r="C149" i="12"/>
  <c r="C154" i="12"/>
  <c r="C158" i="12"/>
  <c r="C162" i="12"/>
  <c r="C166" i="12"/>
  <c r="AN9" i="13" l="1"/>
  <c r="AQ9" i="13" s="1"/>
  <c r="AK7" i="13"/>
  <c r="AT7" i="13" s="1"/>
  <c r="F266" i="19"/>
  <c r="I266" i="19"/>
  <c r="I267" i="19" s="1"/>
  <c r="K266" i="19"/>
  <c r="K267" i="19" s="1"/>
  <c r="H266" i="19"/>
  <c r="H267" i="19" s="1"/>
  <c r="J266" i="19"/>
  <c r="J267" i="19" s="1"/>
  <c r="AY7" i="18"/>
  <c r="BB7" i="18" s="1"/>
  <c r="AM11" i="17"/>
  <c r="AP10" i="17"/>
  <c r="BG75" i="17"/>
  <c r="BG76" i="17" s="1"/>
  <c r="L10" i="20"/>
  <c r="G11" i="20"/>
  <c r="G14" i="19"/>
  <c r="L13" i="19"/>
  <c r="T59" i="18"/>
  <c r="AA56" i="18"/>
  <c r="F266" i="7" s="1"/>
  <c r="AD57" i="18"/>
  <c r="AD58" i="18" s="1"/>
  <c r="AD59" i="18" s="1"/>
  <c r="AD60" i="18" s="1"/>
  <c r="AD61" i="18" s="1"/>
  <c r="AD62" i="18" s="1"/>
  <c r="AD63" i="18" s="1"/>
  <c r="AD64" i="18" s="1"/>
  <c r="AD65" i="18" s="1"/>
  <c r="AD66" i="18" s="1"/>
  <c r="AD67" i="18" s="1"/>
  <c r="AD68" i="18" s="1"/>
  <c r="AD69" i="18" s="1"/>
  <c r="AD70" i="18" s="1"/>
  <c r="AD71" i="18" s="1"/>
  <c r="AD72" i="18" s="1"/>
  <c r="AD73" i="18" s="1"/>
  <c r="AD74" i="18" s="1"/>
  <c r="AD75" i="18" s="1"/>
  <c r="AD76" i="18" s="1"/>
  <c r="AD77" i="18" s="1"/>
  <c r="AD78" i="18" s="1"/>
  <c r="AD79" i="18" s="1"/>
  <c r="AD80" i="18" s="1"/>
  <c r="AD81" i="18" s="1"/>
  <c r="AD82" i="18" s="1"/>
  <c r="AD83" i="18" s="1"/>
  <c r="AD84" i="18" s="1"/>
  <c r="AD85" i="18" s="1"/>
  <c r="AD86" i="18" s="1"/>
  <c r="AD87" i="18" s="1"/>
  <c r="AD88" i="18" s="1"/>
  <c r="AD89" i="18" s="1"/>
  <c r="AD90" i="18" s="1"/>
  <c r="AD91" i="18" s="1"/>
  <c r="AD92" i="18" s="1"/>
  <c r="AD93" i="18" s="1"/>
  <c r="AD94" i="18" s="1"/>
  <c r="AD95" i="18" s="1"/>
  <c r="AD96" i="18" s="1"/>
  <c r="AD97" i="18" s="1"/>
  <c r="AD98" i="18" s="1"/>
  <c r="AD99" i="18" s="1"/>
  <c r="AD100" i="18" s="1"/>
  <c r="AD101" i="18" s="1"/>
  <c r="AD102" i="18" s="1"/>
  <c r="AD103" i="18" s="1"/>
  <c r="AD104" i="18" s="1"/>
  <c r="AD105" i="18" s="1"/>
  <c r="AD106" i="18" s="1"/>
  <c r="AD107" i="18" s="1"/>
  <c r="AD108" i="18" s="1"/>
  <c r="AD109" i="18" s="1"/>
  <c r="AD110" i="18" s="1"/>
  <c r="AD111" i="18" s="1"/>
  <c r="AD112" i="18" s="1"/>
  <c r="AD113" i="18" s="1"/>
  <c r="AD114" i="18" s="1"/>
  <c r="AD115" i="18" s="1"/>
  <c r="AD116" i="18" s="1"/>
  <c r="AD117" i="18" s="1"/>
  <c r="AD118" i="18" s="1"/>
  <c r="AD119" i="18" s="1"/>
  <c r="AD120" i="18" s="1"/>
  <c r="AD121" i="18" s="1"/>
  <c r="AD122" i="18" s="1"/>
  <c r="AD123" i="18" s="1"/>
  <c r="AD124" i="18" s="1"/>
  <c r="AD125" i="18" s="1"/>
  <c r="AD126" i="18" s="1"/>
  <c r="AD127" i="18" s="1"/>
  <c r="AD128" i="18" s="1"/>
  <c r="AD129" i="18" s="1"/>
  <c r="AD130" i="18" s="1"/>
  <c r="AD131" i="18" s="1"/>
  <c r="AD132" i="18" s="1"/>
  <c r="AD133" i="18" s="1"/>
  <c r="AD134" i="18" s="1"/>
  <c r="AD135" i="18" s="1"/>
  <c r="AD136" i="18" s="1"/>
  <c r="AD137" i="18" s="1"/>
  <c r="AD138" i="18" s="1"/>
  <c r="AD139" i="18" s="1"/>
  <c r="AD140" i="18" s="1"/>
  <c r="AD141" i="18" s="1"/>
  <c r="AD142" i="18" s="1"/>
  <c r="AD143" i="18" s="1"/>
  <c r="AD144" i="18" s="1"/>
  <c r="AD145" i="18" s="1"/>
  <c r="AD146" i="18" s="1"/>
  <c r="AD147" i="18" s="1"/>
  <c r="AD148" i="18" s="1"/>
  <c r="AD149" i="18" s="1"/>
  <c r="AD150" i="18" s="1"/>
  <c r="AD151" i="18" s="1"/>
  <c r="AD152" i="18" s="1"/>
  <c r="AD153" i="18" s="1"/>
  <c r="AD154" i="18" s="1"/>
  <c r="AD155" i="18" s="1"/>
  <c r="AD156" i="18" s="1"/>
  <c r="AD157" i="18" s="1"/>
  <c r="AD158" i="18" s="1"/>
  <c r="AD159" i="18" s="1"/>
  <c r="AD160" i="18" s="1"/>
  <c r="AD161" i="18" s="1"/>
  <c r="AD162" i="18" s="1"/>
  <c r="AD163" i="18" s="1"/>
  <c r="AD164" i="18" s="1"/>
  <c r="AD165" i="18" s="1"/>
  <c r="AD166" i="18" s="1"/>
  <c r="AD167" i="18" s="1"/>
  <c r="AD168" i="18" s="1"/>
  <c r="AD169" i="18" s="1"/>
  <c r="AD170" i="18" s="1"/>
  <c r="AD171" i="18" s="1"/>
  <c r="AD172" i="18" s="1"/>
  <c r="AD173" i="18" s="1"/>
  <c r="AD174" i="18" s="1"/>
  <c r="AD175" i="18" s="1"/>
  <c r="AD176" i="18" s="1"/>
  <c r="AD177" i="18" s="1"/>
  <c r="AD178" i="18" s="1"/>
  <c r="AD179" i="18" s="1"/>
  <c r="AD180" i="18" s="1"/>
  <c r="AD181" i="18" s="1"/>
  <c r="AD182" i="18" s="1"/>
  <c r="AD183" i="18" s="1"/>
  <c r="AD184" i="18" s="1"/>
  <c r="AD185" i="18" s="1"/>
  <c r="AD186" i="18" s="1"/>
  <c r="AD187" i="18" s="1"/>
  <c r="AD188" i="18" s="1"/>
  <c r="AD189" i="18" s="1"/>
  <c r="AD190" i="18" s="1"/>
  <c r="AD191" i="18" s="1"/>
  <c r="AD192" i="18" s="1"/>
  <c r="AD193" i="18" s="1"/>
  <c r="AD194" i="18" s="1"/>
  <c r="AD195" i="18" s="1"/>
  <c r="AD196" i="18" s="1"/>
  <c r="AD197" i="18" s="1"/>
  <c r="AD198" i="18" s="1"/>
  <c r="AD199" i="18" s="1"/>
  <c r="AD200" i="18" s="1"/>
  <c r="AD201" i="18" s="1"/>
  <c r="AD202" i="18" s="1"/>
  <c r="AD203" i="18" s="1"/>
  <c r="AD204" i="18" s="1"/>
  <c r="AD205" i="18" s="1"/>
  <c r="AD206" i="18" s="1"/>
  <c r="AD207" i="18" s="1"/>
  <c r="AD208" i="18" s="1"/>
  <c r="AD209" i="18" s="1"/>
  <c r="AD210" i="18" s="1"/>
  <c r="AD211" i="18" s="1"/>
  <c r="AD212" i="18" s="1"/>
  <c r="AD213" i="18" s="1"/>
  <c r="AD214" i="18" s="1"/>
  <c r="AD215" i="18" s="1"/>
  <c r="AD216" i="18" s="1"/>
  <c r="AD217" i="18" s="1"/>
  <c r="AD218" i="18" s="1"/>
  <c r="AD219" i="18" s="1"/>
  <c r="AD220" i="18" s="1"/>
  <c r="AD221" i="18" s="1"/>
  <c r="AD222" i="18" s="1"/>
  <c r="AD223" i="18" s="1"/>
  <c r="AD224" i="18" s="1"/>
  <c r="AD225" i="18" s="1"/>
  <c r="AD226" i="18" s="1"/>
  <c r="AD227" i="18" s="1"/>
  <c r="AD228" i="18" s="1"/>
  <c r="AD229" i="18" s="1"/>
  <c r="AD230" i="18" s="1"/>
  <c r="AD231" i="18" s="1"/>
  <c r="AD232" i="18" s="1"/>
  <c r="AD233" i="18" s="1"/>
  <c r="AD234" i="18" s="1"/>
  <c r="AD235" i="18" s="1"/>
  <c r="AD236" i="18" s="1"/>
  <c r="AD237" i="18" s="1"/>
  <c r="AD238" i="18" s="1"/>
  <c r="AD239" i="18" s="1"/>
  <c r="AD240" i="18" s="1"/>
  <c r="AD241" i="18" s="1"/>
  <c r="AD242" i="18" s="1"/>
  <c r="AD243" i="18" s="1"/>
  <c r="AD244" i="18" s="1"/>
  <c r="AD245" i="18" s="1"/>
  <c r="AD246" i="18" s="1"/>
  <c r="AD247" i="18" s="1"/>
  <c r="AD248" i="18" s="1"/>
  <c r="AD249" i="18" s="1"/>
  <c r="AD250" i="18" s="1"/>
  <c r="AD251" i="18" s="1"/>
  <c r="AD252" i="18" s="1"/>
  <c r="AD253" i="18" s="1"/>
  <c r="AD254" i="18" s="1"/>
  <c r="AD255" i="18" s="1"/>
  <c r="AD256" i="18" s="1"/>
  <c r="AD257" i="18" s="1"/>
  <c r="AD258" i="18" s="1"/>
  <c r="AD259" i="18" s="1"/>
  <c r="AD260" i="18" s="1"/>
  <c r="AD261" i="18" s="1"/>
  <c r="AD262" i="18" s="1"/>
  <c r="AD263" i="18" s="1"/>
  <c r="AD264" i="18" s="1"/>
  <c r="AD265" i="18" s="1"/>
  <c r="AD266" i="18" s="1"/>
  <c r="AD267" i="18" s="1"/>
  <c r="AD268" i="18" s="1"/>
  <c r="AD269" i="18" s="1"/>
  <c r="AD270" i="18" s="1"/>
  <c r="AD271" i="18" s="1"/>
  <c r="AD272" i="18" s="1"/>
  <c r="AD273" i="18" s="1"/>
  <c r="AD274" i="18" s="1"/>
  <c r="AD275" i="18" s="1"/>
  <c r="AD276" i="18" s="1"/>
  <c r="AD277" i="18" s="1"/>
  <c r="AD278" i="18" s="1"/>
  <c r="AD279" i="18" s="1"/>
  <c r="AD280" i="18" s="1"/>
  <c r="AD281" i="18" s="1"/>
  <c r="AD282" i="18" s="1"/>
  <c r="AD283" i="18" s="1"/>
  <c r="AD284" i="18" s="1"/>
  <c r="AD285" i="18" s="1"/>
  <c r="AD286" i="18" s="1"/>
  <c r="AD287" i="18" s="1"/>
  <c r="AD288" i="18" s="1"/>
  <c r="AD289" i="18" s="1"/>
  <c r="AD290" i="18" s="1"/>
  <c r="AD291" i="18" s="1"/>
  <c r="AD292" i="18" s="1"/>
  <c r="AD293" i="18" s="1"/>
  <c r="AD294" i="18" s="1"/>
  <c r="AD295" i="18" s="1"/>
  <c r="AD296" i="18" s="1"/>
  <c r="AD297" i="18" s="1"/>
  <c r="AD298" i="18" s="1"/>
  <c r="AD299" i="18" s="1"/>
  <c r="AD300" i="18" s="1"/>
  <c r="AD301" i="18" s="1"/>
  <c r="AD302" i="18" s="1"/>
  <c r="AD303" i="18" s="1"/>
  <c r="AD304" i="18" s="1"/>
  <c r="AD305" i="18" s="1"/>
  <c r="AD306" i="18" s="1"/>
  <c r="AD307" i="18" s="1"/>
  <c r="AD308" i="18" s="1"/>
  <c r="AD309" i="18" s="1"/>
  <c r="AD310" i="18" s="1"/>
  <c r="AD311" i="18" s="1"/>
  <c r="AD312" i="18" s="1"/>
  <c r="AD313" i="18" s="1"/>
  <c r="AD314" i="18" s="1"/>
  <c r="AD315" i="18" s="1"/>
  <c r="AD316" i="18" s="1"/>
  <c r="AD317" i="18" s="1"/>
  <c r="AD318" i="18" s="1"/>
  <c r="AD319" i="18" s="1"/>
  <c r="AD320" i="18" s="1"/>
  <c r="AD321" i="18" s="1"/>
  <c r="AD322" i="18" s="1"/>
  <c r="AD323" i="18" s="1"/>
  <c r="AD324" i="18" s="1"/>
  <c r="AD325" i="18" s="1"/>
  <c r="AD326" i="18" s="1"/>
  <c r="AD327" i="18" s="1"/>
  <c r="AD328" i="18" s="1"/>
  <c r="AD329" i="18" s="1"/>
  <c r="AD330" i="18" s="1"/>
  <c r="AD331" i="18" s="1"/>
  <c r="AD332" i="18" s="1"/>
  <c r="AD333" i="18" s="1"/>
  <c r="AD334" i="18" s="1"/>
  <c r="AD335" i="18" s="1"/>
  <c r="AD336" i="18" s="1"/>
  <c r="AD337" i="18" s="1"/>
  <c r="AD338" i="18" s="1"/>
  <c r="AD339" i="18" s="1"/>
  <c r="AD340" i="18" s="1"/>
  <c r="AD341" i="18" s="1"/>
  <c r="AD342" i="18" s="1"/>
  <c r="AD343" i="18" s="1"/>
  <c r="AD344" i="18" s="1"/>
  <c r="AD345" i="18" s="1"/>
  <c r="AD346" i="18" s="1"/>
  <c r="AC58" i="18"/>
  <c r="AC59" i="18" s="1"/>
  <c r="AC60" i="18" s="1"/>
  <c r="AC61" i="18" s="1"/>
  <c r="AC62" i="18" s="1"/>
  <c r="AC63" i="18" s="1"/>
  <c r="AC64" i="18" s="1"/>
  <c r="AC65" i="18" s="1"/>
  <c r="AC66" i="18" s="1"/>
  <c r="AC67" i="18" s="1"/>
  <c r="AC68" i="18" s="1"/>
  <c r="AC69" i="18" s="1"/>
  <c r="AC70" i="18" s="1"/>
  <c r="AC71" i="18" s="1"/>
  <c r="AC72" i="18" s="1"/>
  <c r="AC73" i="18" s="1"/>
  <c r="AC74" i="18" s="1"/>
  <c r="AC75" i="18" s="1"/>
  <c r="AC76" i="18" s="1"/>
  <c r="AC77" i="18" s="1"/>
  <c r="AC78" i="18" s="1"/>
  <c r="AC79" i="18" s="1"/>
  <c r="AC80" i="18" s="1"/>
  <c r="AC81" i="18" s="1"/>
  <c r="AC82" i="18" s="1"/>
  <c r="AC83" i="18" s="1"/>
  <c r="AC84" i="18" s="1"/>
  <c r="AC85" i="18" s="1"/>
  <c r="AC86" i="18" s="1"/>
  <c r="AC87" i="18" s="1"/>
  <c r="AC88" i="18" s="1"/>
  <c r="AC89" i="18" s="1"/>
  <c r="AC90" i="18" s="1"/>
  <c r="AC91" i="18" s="1"/>
  <c r="AC92" i="18" s="1"/>
  <c r="AC93" i="18" s="1"/>
  <c r="AC94" i="18" s="1"/>
  <c r="AC95" i="18" s="1"/>
  <c r="AC96" i="18" s="1"/>
  <c r="AC97" i="18" s="1"/>
  <c r="AC98" i="18" s="1"/>
  <c r="AC99" i="18" s="1"/>
  <c r="AC100" i="18" s="1"/>
  <c r="AC101" i="18" s="1"/>
  <c r="AC102" i="18" s="1"/>
  <c r="AC103" i="18" s="1"/>
  <c r="AC104" i="18" s="1"/>
  <c r="AC105" i="18" s="1"/>
  <c r="AC106" i="18" s="1"/>
  <c r="AC107" i="18" s="1"/>
  <c r="AC108" i="18" s="1"/>
  <c r="AC109" i="18" s="1"/>
  <c r="AC110" i="18" s="1"/>
  <c r="AC111" i="18" s="1"/>
  <c r="AC112" i="18" s="1"/>
  <c r="AC113" i="18" s="1"/>
  <c r="AC114" i="18" s="1"/>
  <c r="AC115" i="18" s="1"/>
  <c r="AC116" i="18" s="1"/>
  <c r="AC117" i="18" s="1"/>
  <c r="AC118" i="18" s="1"/>
  <c r="AC119" i="18" s="1"/>
  <c r="AC120" i="18" s="1"/>
  <c r="AC121" i="18" s="1"/>
  <c r="AC122" i="18" s="1"/>
  <c r="AC123" i="18" s="1"/>
  <c r="AC124" i="18" s="1"/>
  <c r="AC125" i="18" s="1"/>
  <c r="AC126" i="18" s="1"/>
  <c r="AC127" i="18" s="1"/>
  <c r="AC128" i="18" s="1"/>
  <c r="AC129" i="18" s="1"/>
  <c r="AC130" i="18" s="1"/>
  <c r="AC131" i="18" s="1"/>
  <c r="AC132" i="18" s="1"/>
  <c r="AC133" i="18" s="1"/>
  <c r="AC134" i="18" s="1"/>
  <c r="AC135" i="18" s="1"/>
  <c r="AC136" i="18" s="1"/>
  <c r="AC137" i="18" s="1"/>
  <c r="AC138" i="18" s="1"/>
  <c r="AC139" i="18" s="1"/>
  <c r="AC140" i="18" s="1"/>
  <c r="AC141" i="18" s="1"/>
  <c r="AC142" i="18" s="1"/>
  <c r="AC143" i="18" s="1"/>
  <c r="AC144" i="18" s="1"/>
  <c r="AC145" i="18" s="1"/>
  <c r="AC146" i="18" s="1"/>
  <c r="AC147" i="18" s="1"/>
  <c r="AC148" i="18" s="1"/>
  <c r="AC149" i="18" s="1"/>
  <c r="AC150" i="18" s="1"/>
  <c r="AC151" i="18" s="1"/>
  <c r="AC152" i="18" s="1"/>
  <c r="AC153" i="18" s="1"/>
  <c r="AC154" i="18" s="1"/>
  <c r="AC155" i="18" s="1"/>
  <c r="AC156" i="18" s="1"/>
  <c r="AC157" i="18" s="1"/>
  <c r="AC158" i="18" s="1"/>
  <c r="AC159" i="18" s="1"/>
  <c r="AC160" i="18" s="1"/>
  <c r="AC161" i="18" s="1"/>
  <c r="AC162" i="18" s="1"/>
  <c r="AC163" i="18" s="1"/>
  <c r="AC164" i="18" s="1"/>
  <c r="AC165" i="18" s="1"/>
  <c r="AC166" i="18" s="1"/>
  <c r="AC167" i="18" s="1"/>
  <c r="AC168" i="18" s="1"/>
  <c r="AC169" i="18" s="1"/>
  <c r="AC170" i="18" s="1"/>
  <c r="AC171" i="18" s="1"/>
  <c r="AC172" i="18" s="1"/>
  <c r="AC173" i="18" s="1"/>
  <c r="AC174" i="18" s="1"/>
  <c r="AC175" i="18" s="1"/>
  <c r="AC176" i="18" s="1"/>
  <c r="AC177" i="18" s="1"/>
  <c r="AC178" i="18" s="1"/>
  <c r="AC179" i="18" s="1"/>
  <c r="AC180" i="18" s="1"/>
  <c r="AC181" i="18" s="1"/>
  <c r="AC182" i="18" s="1"/>
  <c r="AC183" i="18" s="1"/>
  <c r="AC184" i="18" s="1"/>
  <c r="AC185" i="18" s="1"/>
  <c r="AC186" i="18" s="1"/>
  <c r="AC187" i="18" s="1"/>
  <c r="AC188" i="18" s="1"/>
  <c r="AC189" i="18" s="1"/>
  <c r="AC190" i="18" s="1"/>
  <c r="AC191" i="18" s="1"/>
  <c r="AC192" i="18" s="1"/>
  <c r="AC193" i="18" s="1"/>
  <c r="AC194" i="18" s="1"/>
  <c r="AC195" i="18" s="1"/>
  <c r="AC196" i="18" s="1"/>
  <c r="AC197" i="18" s="1"/>
  <c r="AC198" i="18" s="1"/>
  <c r="AC199" i="18" s="1"/>
  <c r="AC200" i="18" s="1"/>
  <c r="AC201" i="18" s="1"/>
  <c r="AC202" i="18" s="1"/>
  <c r="AC203" i="18" s="1"/>
  <c r="AC204" i="18" s="1"/>
  <c r="AC205" i="18" s="1"/>
  <c r="AC206" i="18" s="1"/>
  <c r="AC207" i="18" s="1"/>
  <c r="AC208" i="18" s="1"/>
  <c r="AC209" i="18" s="1"/>
  <c r="AC210" i="18" s="1"/>
  <c r="AC211" i="18" s="1"/>
  <c r="AC212" i="18" s="1"/>
  <c r="AC213" i="18" s="1"/>
  <c r="AC214" i="18" s="1"/>
  <c r="AC215" i="18" s="1"/>
  <c r="AC216" i="18" s="1"/>
  <c r="AC217" i="18" s="1"/>
  <c r="AC218" i="18" s="1"/>
  <c r="AC219" i="18" s="1"/>
  <c r="AC220" i="18" s="1"/>
  <c r="AC221" i="18" s="1"/>
  <c r="AC222" i="18" s="1"/>
  <c r="AC223" i="18" s="1"/>
  <c r="AC224" i="18" s="1"/>
  <c r="AC225" i="18" s="1"/>
  <c r="AC226" i="18" s="1"/>
  <c r="AC227" i="18" s="1"/>
  <c r="AC228" i="18" s="1"/>
  <c r="AC229" i="18" s="1"/>
  <c r="AC230" i="18" s="1"/>
  <c r="AC231" i="18" s="1"/>
  <c r="AC232" i="18" s="1"/>
  <c r="AC233" i="18" s="1"/>
  <c r="AC234" i="18" s="1"/>
  <c r="AC235" i="18" s="1"/>
  <c r="AC236" i="18" s="1"/>
  <c r="AC237" i="18" s="1"/>
  <c r="AC238" i="18" s="1"/>
  <c r="AC239" i="18" s="1"/>
  <c r="AC240" i="18" s="1"/>
  <c r="AC241" i="18" s="1"/>
  <c r="AC242" i="18" s="1"/>
  <c r="AC243" i="18" s="1"/>
  <c r="AC244" i="18" s="1"/>
  <c r="AC245" i="18" s="1"/>
  <c r="AC246" i="18" s="1"/>
  <c r="AC247" i="18" s="1"/>
  <c r="AC248" i="18" s="1"/>
  <c r="AC249" i="18" s="1"/>
  <c r="AC250" i="18" s="1"/>
  <c r="AC251" i="18" s="1"/>
  <c r="AC252" i="18" s="1"/>
  <c r="AC253" i="18" s="1"/>
  <c r="AC254" i="18" s="1"/>
  <c r="AC255" i="18" s="1"/>
  <c r="AC256" i="18" s="1"/>
  <c r="AC257" i="18" s="1"/>
  <c r="AC258" i="18" s="1"/>
  <c r="AC259" i="18" s="1"/>
  <c r="AC260" i="18" s="1"/>
  <c r="AC261" i="18" s="1"/>
  <c r="AC262" i="18" s="1"/>
  <c r="AC263" i="18" s="1"/>
  <c r="AC264" i="18" s="1"/>
  <c r="AC265" i="18" s="1"/>
  <c r="AC266" i="18" s="1"/>
  <c r="AC267" i="18" s="1"/>
  <c r="AC268" i="18" s="1"/>
  <c r="AC269" i="18" s="1"/>
  <c r="AC270" i="18" s="1"/>
  <c r="AC271" i="18" s="1"/>
  <c r="AC272" i="18" s="1"/>
  <c r="AC273" i="18" s="1"/>
  <c r="AC274" i="18" s="1"/>
  <c r="AC275" i="18" s="1"/>
  <c r="AC276" i="18" s="1"/>
  <c r="AC277" i="18" s="1"/>
  <c r="AC278" i="18" s="1"/>
  <c r="AC279" i="18" s="1"/>
  <c r="AC280" i="18" s="1"/>
  <c r="AC281" i="18" s="1"/>
  <c r="AC282" i="18" s="1"/>
  <c r="AC283" i="18" s="1"/>
  <c r="AC284" i="18" s="1"/>
  <c r="AC285" i="18" s="1"/>
  <c r="AC286" i="18" s="1"/>
  <c r="AC287" i="18" s="1"/>
  <c r="AC288" i="18" s="1"/>
  <c r="AC289" i="18" s="1"/>
  <c r="AC290" i="18" s="1"/>
  <c r="AC291" i="18" s="1"/>
  <c r="AC292" i="18" s="1"/>
  <c r="AC293" i="18" s="1"/>
  <c r="AC294" i="18" s="1"/>
  <c r="AC295" i="18" s="1"/>
  <c r="AC296" i="18" s="1"/>
  <c r="AC297" i="18" s="1"/>
  <c r="AC298" i="18" s="1"/>
  <c r="AC299" i="18" s="1"/>
  <c r="AC300" i="18" s="1"/>
  <c r="AC301" i="18" s="1"/>
  <c r="AC302" i="18" s="1"/>
  <c r="AC303" i="18" s="1"/>
  <c r="AC304" i="18" s="1"/>
  <c r="AC305" i="18" s="1"/>
  <c r="AC306" i="18" s="1"/>
  <c r="AC307" i="18" s="1"/>
  <c r="AC308" i="18" s="1"/>
  <c r="AC309" i="18" s="1"/>
  <c r="AC310" i="18" s="1"/>
  <c r="AC311" i="18" s="1"/>
  <c r="AC312" i="18" s="1"/>
  <c r="AC313" i="18" s="1"/>
  <c r="AC314" i="18" s="1"/>
  <c r="AC315" i="18" s="1"/>
  <c r="AC316" i="18" s="1"/>
  <c r="AC317" i="18" s="1"/>
  <c r="AC318" i="18" s="1"/>
  <c r="AC319" i="18" s="1"/>
  <c r="AC320" i="18" s="1"/>
  <c r="AC321" i="18" s="1"/>
  <c r="AC322" i="18" s="1"/>
  <c r="AC323" i="18" s="1"/>
  <c r="AC324" i="18" s="1"/>
  <c r="AC325" i="18" s="1"/>
  <c r="AC326" i="18" s="1"/>
  <c r="AC327" i="18" s="1"/>
  <c r="AC328" i="18" s="1"/>
  <c r="AC329" i="18" s="1"/>
  <c r="AC330" i="18" s="1"/>
  <c r="AC331" i="18" s="1"/>
  <c r="AC332" i="18" s="1"/>
  <c r="AC333" i="18" s="1"/>
  <c r="AC334" i="18" s="1"/>
  <c r="AC335" i="18" s="1"/>
  <c r="AC336" i="18" s="1"/>
  <c r="AC337" i="18" s="1"/>
  <c r="AC338" i="18" s="1"/>
  <c r="AC339" i="18" s="1"/>
  <c r="AC340" i="18" s="1"/>
  <c r="AC341" i="18" s="1"/>
  <c r="AC342" i="18" s="1"/>
  <c r="AC343" i="18" s="1"/>
  <c r="AC344" i="18" s="1"/>
  <c r="AC345" i="18" s="1"/>
  <c r="AC346" i="18" s="1"/>
  <c r="Z57" i="18"/>
  <c r="U58" i="18"/>
  <c r="BK75" i="18"/>
  <c r="BG76" i="18"/>
  <c r="V58" i="18"/>
  <c r="AU7" i="18"/>
  <c r="AI8" i="18" s="1"/>
  <c r="BO7" i="18"/>
  <c r="BL7" i="18"/>
  <c r="BE75" i="18"/>
  <c r="BI74" i="18"/>
  <c r="AO13" i="18"/>
  <c r="AL14" i="18"/>
  <c r="AW8" i="18"/>
  <c r="AK9" i="18" s="1"/>
  <c r="BQ8" i="18"/>
  <c r="BN8" i="18"/>
  <c r="AS8" i="18"/>
  <c r="BJ74" i="18"/>
  <c r="BF75" i="18"/>
  <c r="AP12" i="18"/>
  <c r="AM13" i="18"/>
  <c r="BG67" i="18"/>
  <c r="BK66" i="18"/>
  <c r="BI65" i="18"/>
  <c r="BE66" i="18"/>
  <c r="AQ11" i="18"/>
  <c r="AN12" i="18"/>
  <c r="BF65" i="18"/>
  <c r="BJ64" i="18"/>
  <c r="BH56" i="18"/>
  <c r="AU7" i="17"/>
  <c r="AI8" i="17" s="1"/>
  <c r="BO7" i="17"/>
  <c r="BL7" i="17"/>
  <c r="BF76" i="17"/>
  <c r="BJ75" i="17"/>
  <c r="AQ11" i="17"/>
  <c r="AN12" i="17"/>
  <c r="AC58" i="17"/>
  <c r="AC59" i="17" s="1"/>
  <c r="AC60" i="17" s="1"/>
  <c r="AC61" i="17" s="1"/>
  <c r="AC62" i="17" s="1"/>
  <c r="AC63" i="17" s="1"/>
  <c r="AC64" i="17" s="1"/>
  <c r="AC65" i="17" s="1"/>
  <c r="AC66" i="17" s="1"/>
  <c r="AC67" i="17" s="1"/>
  <c r="AC68" i="17" s="1"/>
  <c r="AC69" i="17" s="1"/>
  <c r="AC70" i="17" s="1"/>
  <c r="AC71" i="17" s="1"/>
  <c r="AC72" i="17" s="1"/>
  <c r="AC73" i="17" s="1"/>
  <c r="AC74" i="17" s="1"/>
  <c r="AC75" i="17" s="1"/>
  <c r="AC76" i="17" s="1"/>
  <c r="AC77" i="17" s="1"/>
  <c r="AC78" i="17" s="1"/>
  <c r="AC79" i="17" s="1"/>
  <c r="AC80" i="17" s="1"/>
  <c r="AC81" i="17" s="1"/>
  <c r="AC82" i="17" s="1"/>
  <c r="AC83" i="17" s="1"/>
  <c r="AC84" i="17" s="1"/>
  <c r="AC85" i="17" s="1"/>
  <c r="AC86" i="17" s="1"/>
  <c r="AC87" i="17" s="1"/>
  <c r="AC88" i="17" s="1"/>
  <c r="AC89" i="17" s="1"/>
  <c r="AC90" i="17" s="1"/>
  <c r="AC91" i="17" s="1"/>
  <c r="AC92" i="17" s="1"/>
  <c r="AC93" i="17" s="1"/>
  <c r="AC94" i="17" s="1"/>
  <c r="AC95" i="17" s="1"/>
  <c r="AC96" i="17" s="1"/>
  <c r="AC97" i="17" s="1"/>
  <c r="AC98" i="17" s="1"/>
  <c r="AC99" i="17" s="1"/>
  <c r="AC100" i="17" s="1"/>
  <c r="AC101" i="17" s="1"/>
  <c r="AC102" i="17" s="1"/>
  <c r="AC103" i="17" s="1"/>
  <c r="AC104" i="17" s="1"/>
  <c r="AC105" i="17" s="1"/>
  <c r="AC106" i="17" s="1"/>
  <c r="AC107" i="17" s="1"/>
  <c r="AC108" i="17" s="1"/>
  <c r="AC109" i="17" s="1"/>
  <c r="AC110" i="17" s="1"/>
  <c r="AC111" i="17" s="1"/>
  <c r="AC112" i="17" s="1"/>
  <c r="AC113" i="17" s="1"/>
  <c r="AC114" i="17" s="1"/>
  <c r="AC115" i="17" s="1"/>
  <c r="AC116" i="17" s="1"/>
  <c r="AC117" i="17" s="1"/>
  <c r="AC118" i="17" s="1"/>
  <c r="AC119" i="17" s="1"/>
  <c r="AC120" i="17" s="1"/>
  <c r="AC121" i="17" s="1"/>
  <c r="AC122" i="17" s="1"/>
  <c r="AC123" i="17" s="1"/>
  <c r="AC124" i="17" s="1"/>
  <c r="AC125" i="17" s="1"/>
  <c r="AC126" i="17" s="1"/>
  <c r="AC127" i="17" s="1"/>
  <c r="AC128" i="17" s="1"/>
  <c r="AC129" i="17" s="1"/>
  <c r="AC130" i="17" s="1"/>
  <c r="AC131" i="17" s="1"/>
  <c r="AC132" i="17" s="1"/>
  <c r="AC133" i="17" s="1"/>
  <c r="AC134" i="17" s="1"/>
  <c r="AC135" i="17" s="1"/>
  <c r="AC136" i="17" s="1"/>
  <c r="AC137" i="17" s="1"/>
  <c r="AC138" i="17" s="1"/>
  <c r="AC139" i="17" s="1"/>
  <c r="AC140" i="17" s="1"/>
  <c r="AC141" i="17" s="1"/>
  <c r="AC142" i="17" s="1"/>
  <c r="AC143" i="17" s="1"/>
  <c r="AC144" i="17" s="1"/>
  <c r="AC145" i="17" s="1"/>
  <c r="AC146" i="17" s="1"/>
  <c r="AC147" i="17" s="1"/>
  <c r="AC148" i="17" s="1"/>
  <c r="AC149" i="17" s="1"/>
  <c r="AC150" i="17" s="1"/>
  <c r="AC151" i="17" s="1"/>
  <c r="AC152" i="17" s="1"/>
  <c r="AC153" i="17" s="1"/>
  <c r="AC154" i="17" s="1"/>
  <c r="AC155" i="17" s="1"/>
  <c r="AC156" i="17" s="1"/>
  <c r="AC157" i="17" s="1"/>
  <c r="AC158" i="17" s="1"/>
  <c r="AC159" i="17" s="1"/>
  <c r="AC160" i="17" s="1"/>
  <c r="AC161" i="17" s="1"/>
  <c r="AC162" i="17" s="1"/>
  <c r="AC163" i="17" s="1"/>
  <c r="AC164" i="17" s="1"/>
  <c r="AC165" i="17" s="1"/>
  <c r="AC166" i="17" s="1"/>
  <c r="AC167" i="17" s="1"/>
  <c r="AC168" i="17" s="1"/>
  <c r="AC169" i="17" s="1"/>
  <c r="AC170" i="17" s="1"/>
  <c r="AC171" i="17" s="1"/>
  <c r="AC172" i="17" s="1"/>
  <c r="AC173" i="17" s="1"/>
  <c r="AC174" i="17" s="1"/>
  <c r="AC175" i="17" s="1"/>
  <c r="AC176" i="17" s="1"/>
  <c r="AC177" i="17" s="1"/>
  <c r="AC178" i="17" s="1"/>
  <c r="AC179" i="17" s="1"/>
  <c r="AC180" i="17" s="1"/>
  <c r="AC181" i="17" s="1"/>
  <c r="AC182" i="17" s="1"/>
  <c r="AC183" i="17" s="1"/>
  <c r="AC184" i="17" s="1"/>
  <c r="AC185" i="17" s="1"/>
  <c r="AC186" i="17" s="1"/>
  <c r="AC187" i="17" s="1"/>
  <c r="AC188" i="17" s="1"/>
  <c r="AC189" i="17" s="1"/>
  <c r="AC190" i="17" s="1"/>
  <c r="AC191" i="17" s="1"/>
  <c r="AC192" i="17" s="1"/>
  <c r="AC193" i="17" s="1"/>
  <c r="AC194" i="17" s="1"/>
  <c r="AC195" i="17" s="1"/>
  <c r="AC196" i="17" s="1"/>
  <c r="AC197" i="17" s="1"/>
  <c r="AC198" i="17" s="1"/>
  <c r="AC199" i="17" s="1"/>
  <c r="AC200" i="17" s="1"/>
  <c r="AC201" i="17" s="1"/>
  <c r="AC202" i="17" s="1"/>
  <c r="AC203" i="17" s="1"/>
  <c r="AC204" i="17" s="1"/>
  <c r="AC205" i="17" s="1"/>
  <c r="AC206" i="17" s="1"/>
  <c r="AC207" i="17" s="1"/>
  <c r="AC208" i="17" s="1"/>
  <c r="AC209" i="17" s="1"/>
  <c r="AC210" i="17" s="1"/>
  <c r="AC211" i="17" s="1"/>
  <c r="AC212" i="17" s="1"/>
  <c r="AC213" i="17" s="1"/>
  <c r="AC214" i="17" s="1"/>
  <c r="AC215" i="17" s="1"/>
  <c r="AC216" i="17" s="1"/>
  <c r="AC217" i="17" s="1"/>
  <c r="AC218" i="17" s="1"/>
  <c r="AC219" i="17" s="1"/>
  <c r="AC220" i="17" s="1"/>
  <c r="AC221" i="17" s="1"/>
  <c r="AC222" i="17" s="1"/>
  <c r="AC223" i="17" s="1"/>
  <c r="AC224" i="17" s="1"/>
  <c r="AC225" i="17" s="1"/>
  <c r="AC226" i="17" s="1"/>
  <c r="AC227" i="17" s="1"/>
  <c r="AC228" i="17" s="1"/>
  <c r="AC229" i="17" s="1"/>
  <c r="AC230" i="17" s="1"/>
  <c r="AC231" i="17" s="1"/>
  <c r="AC232" i="17" s="1"/>
  <c r="AC233" i="17" s="1"/>
  <c r="AC234" i="17" s="1"/>
  <c r="AC235" i="17" s="1"/>
  <c r="AC236" i="17" s="1"/>
  <c r="AC237" i="17" s="1"/>
  <c r="AC238" i="17" s="1"/>
  <c r="AC239" i="17" s="1"/>
  <c r="AC240" i="17" s="1"/>
  <c r="AC241" i="17" s="1"/>
  <c r="AC242" i="17" s="1"/>
  <c r="AC243" i="17" s="1"/>
  <c r="AC244" i="17" s="1"/>
  <c r="AC245" i="17" s="1"/>
  <c r="AC246" i="17" s="1"/>
  <c r="AC247" i="17" s="1"/>
  <c r="AC248" i="17" s="1"/>
  <c r="AC249" i="17" s="1"/>
  <c r="AC250" i="17" s="1"/>
  <c r="AC251" i="17" s="1"/>
  <c r="AC252" i="17" s="1"/>
  <c r="AC253" i="17" s="1"/>
  <c r="AC254" i="17" s="1"/>
  <c r="AC255" i="17" s="1"/>
  <c r="AC256" i="17" s="1"/>
  <c r="AC257" i="17" s="1"/>
  <c r="AC258" i="17" s="1"/>
  <c r="AC259" i="17" s="1"/>
  <c r="AC260" i="17" s="1"/>
  <c r="AC261" i="17" s="1"/>
  <c r="AC262" i="17" s="1"/>
  <c r="AC263" i="17" s="1"/>
  <c r="AC264" i="17" s="1"/>
  <c r="AC265" i="17" s="1"/>
  <c r="AC266" i="17" s="1"/>
  <c r="AC267" i="17" s="1"/>
  <c r="AC268" i="17" s="1"/>
  <c r="AC269" i="17" s="1"/>
  <c r="AC270" i="17" s="1"/>
  <c r="AC271" i="17" s="1"/>
  <c r="AC272" i="17" s="1"/>
  <c r="AC273" i="17" s="1"/>
  <c r="AC274" i="17" s="1"/>
  <c r="AC275" i="17" s="1"/>
  <c r="AC276" i="17" s="1"/>
  <c r="AC277" i="17" s="1"/>
  <c r="AC278" i="17" s="1"/>
  <c r="AC279" i="17" s="1"/>
  <c r="AC280" i="17" s="1"/>
  <c r="AC281" i="17" s="1"/>
  <c r="AC282" i="17" s="1"/>
  <c r="AC283" i="17" s="1"/>
  <c r="AC284" i="17" s="1"/>
  <c r="AC285" i="17" s="1"/>
  <c r="AC286" i="17" s="1"/>
  <c r="AC287" i="17" s="1"/>
  <c r="AC288" i="17" s="1"/>
  <c r="AC289" i="17" s="1"/>
  <c r="AC290" i="17" s="1"/>
  <c r="AC291" i="17" s="1"/>
  <c r="AC292" i="17" s="1"/>
  <c r="AC293" i="17" s="1"/>
  <c r="AC294" i="17" s="1"/>
  <c r="AC295" i="17" s="1"/>
  <c r="AC296" i="17" s="1"/>
  <c r="AC297" i="17" s="1"/>
  <c r="AC298" i="17" s="1"/>
  <c r="AC299" i="17" s="1"/>
  <c r="AC300" i="17" s="1"/>
  <c r="AC301" i="17" s="1"/>
  <c r="AC302" i="17" s="1"/>
  <c r="AC303" i="17" s="1"/>
  <c r="AC304" i="17" s="1"/>
  <c r="AC305" i="17" s="1"/>
  <c r="AC306" i="17" s="1"/>
  <c r="AC307" i="17" s="1"/>
  <c r="AC308" i="17" s="1"/>
  <c r="AC309" i="17" s="1"/>
  <c r="AC310" i="17" s="1"/>
  <c r="AC311" i="17" s="1"/>
  <c r="AC312" i="17" s="1"/>
  <c r="AC313" i="17" s="1"/>
  <c r="AC314" i="17" s="1"/>
  <c r="AC315" i="17" s="1"/>
  <c r="AC316" i="17" s="1"/>
  <c r="AC317" i="17" s="1"/>
  <c r="AC318" i="17" s="1"/>
  <c r="AC319" i="17" s="1"/>
  <c r="AC320" i="17" s="1"/>
  <c r="AC321" i="17" s="1"/>
  <c r="AC322" i="17" s="1"/>
  <c r="AC323" i="17" s="1"/>
  <c r="AC324" i="17" s="1"/>
  <c r="AC325" i="17" s="1"/>
  <c r="AC326" i="17" s="1"/>
  <c r="AC327" i="17" s="1"/>
  <c r="AC328" i="17" s="1"/>
  <c r="AC329" i="17" s="1"/>
  <c r="AC330" i="17" s="1"/>
  <c r="AC331" i="17" s="1"/>
  <c r="AC332" i="17" s="1"/>
  <c r="AC333" i="17" s="1"/>
  <c r="AC334" i="17" s="1"/>
  <c r="AC335" i="17" s="1"/>
  <c r="AC336" i="17" s="1"/>
  <c r="AC337" i="17" s="1"/>
  <c r="AC338" i="17" s="1"/>
  <c r="AC339" i="17" s="1"/>
  <c r="AC340" i="17" s="1"/>
  <c r="AC341" i="17" s="1"/>
  <c r="AC342" i="17" s="1"/>
  <c r="AC343" i="17" s="1"/>
  <c r="AC344" i="17" s="1"/>
  <c r="AC345" i="17" s="1"/>
  <c r="AC346" i="17" s="1"/>
  <c r="Z57" i="17"/>
  <c r="T60" i="17"/>
  <c r="BI66" i="17"/>
  <c r="BE67" i="17"/>
  <c r="BQ8" i="17"/>
  <c r="AW8" i="17"/>
  <c r="AK9" i="17" s="1"/>
  <c r="BN8" i="17"/>
  <c r="BK64" i="17"/>
  <c r="BG65" i="17"/>
  <c r="AA57" i="17"/>
  <c r="AY7" i="17"/>
  <c r="BB7" i="17" s="1"/>
  <c r="AB57" i="17"/>
  <c r="BF65" i="17"/>
  <c r="BJ64" i="17"/>
  <c r="U58" i="17"/>
  <c r="AS8" i="17"/>
  <c r="V58" i="17"/>
  <c r="AL12" i="17"/>
  <c r="AO11" i="17"/>
  <c r="BE75" i="17"/>
  <c r="BI74" i="17"/>
  <c r="BH56" i="17"/>
  <c r="AY6" i="13"/>
  <c r="BB6" i="13" s="1"/>
  <c r="BD6" i="13" s="1"/>
  <c r="BD6" i="17" s="1"/>
  <c r="BP7" i="13"/>
  <c r="BQ7" i="13"/>
  <c r="AW7" i="13"/>
  <c r="AK8" i="13" s="1"/>
  <c r="AT8" i="13" s="1"/>
  <c r="BN7" i="13"/>
  <c r="Y346" i="13"/>
  <c r="Y344" i="13"/>
  <c r="Y342" i="13"/>
  <c r="Y340" i="13"/>
  <c r="Y338" i="13"/>
  <c r="Y336" i="13"/>
  <c r="Y334" i="13"/>
  <c r="Y332" i="13"/>
  <c r="Y330" i="13"/>
  <c r="Y328" i="13"/>
  <c r="Y326" i="13"/>
  <c r="Y324" i="13"/>
  <c r="Y322" i="13"/>
  <c r="Y320" i="13"/>
  <c r="Y318" i="13"/>
  <c r="Y316" i="13"/>
  <c r="Y314" i="13"/>
  <c r="Y312" i="13"/>
  <c r="Y310" i="13"/>
  <c r="Y308" i="13"/>
  <c r="Y306" i="13"/>
  <c r="Y304" i="13"/>
  <c r="Y302" i="13"/>
  <c r="Y300" i="13"/>
  <c r="Y298" i="13"/>
  <c r="Y296" i="13"/>
  <c r="Y294" i="13"/>
  <c r="Y292" i="13"/>
  <c r="Y290" i="13"/>
  <c r="Y288" i="13"/>
  <c r="Y286" i="13"/>
  <c r="Y284" i="13"/>
  <c r="Y282" i="13"/>
  <c r="Y280" i="13"/>
  <c r="Y278" i="13"/>
  <c r="Y276" i="13"/>
  <c r="Y274" i="13"/>
  <c r="Y272" i="13"/>
  <c r="Y270" i="13"/>
  <c r="Y268" i="13"/>
  <c r="Y266" i="13"/>
  <c r="Y264" i="13"/>
  <c r="Y262" i="13"/>
  <c r="Y260" i="13"/>
  <c r="Y258" i="13"/>
  <c r="Y256" i="13"/>
  <c r="Y254" i="13"/>
  <c r="Y252" i="13"/>
  <c r="Y250" i="13"/>
  <c r="Y248" i="13"/>
  <c r="Y246" i="13"/>
  <c r="Y244" i="13"/>
  <c r="Y242" i="13"/>
  <c r="Y240" i="13"/>
  <c r="Y238" i="13"/>
  <c r="Y236" i="13"/>
  <c r="Y234" i="13"/>
  <c r="Y232" i="13"/>
  <c r="Y230" i="13"/>
  <c r="Y228" i="13"/>
  <c r="Y226" i="13"/>
  <c r="Y224" i="13"/>
  <c r="Y222" i="13"/>
  <c r="Y220" i="13"/>
  <c r="Y218" i="13"/>
  <c r="Y216" i="13"/>
  <c r="Y214" i="13"/>
  <c r="Y212" i="13"/>
  <c r="Y210" i="13"/>
  <c r="Y208" i="13"/>
  <c r="Y206" i="13"/>
  <c r="Y204" i="13"/>
  <c r="Y202" i="13"/>
  <c r="Y200" i="13"/>
  <c r="Y198" i="13"/>
  <c r="Y196" i="13"/>
  <c r="Y194" i="13"/>
  <c r="Y192" i="13"/>
  <c r="Y190" i="13"/>
  <c r="Y188" i="13"/>
  <c r="Y186" i="13"/>
  <c r="Y184" i="13"/>
  <c r="Y182" i="13"/>
  <c r="Y337" i="13"/>
  <c r="Y333" i="13"/>
  <c r="Y325" i="13"/>
  <c r="Y317" i="13"/>
  <c r="Y309" i="13"/>
  <c r="Y305" i="13"/>
  <c r="Y297" i="13"/>
  <c r="Y289" i="13"/>
  <c r="Y343" i="13"/>
  <c r="Y339" i="13"/>
  <c r="Y335" i="13"/>
  <c r="Y331" i="13"/>
  <c r="Y327" i="13"/>
  <c r="Y323" i="13"/>
  <c r="Y319" i="13"/>
  <c r="Y315" i="13"/>
  <c r="Y311" i="13"/>
  <c r="Y307" i="13"/>
  <c r="Y303" i="13"/>
  <c r="Y299" i="13"/>
  <c r="Y295" i="13"/>
  <c r="Y291" i="13"/>
  <c r="Y287" i="13"/>
  <c r="Y283" i="13"/>
  <c r="Y279" i="13"/>
  <c r="Y275" i="13"/>
  <c r="Y271" i="13"/>
  <c r="Y267" i="13"/>
  <c r="Y263" i="13"/>
  <c r="Y259" i="13"/>
  <c r="Y255" i="13"/>
  <c r="Y251" i="13"/>
  <c r="Y247" i="13"/>
  <c r="Y243" i="13"/>
  <c r="Y239" i="13"/>
  <c r="Y235" i="13"/>
  <c r="Y231" i="13"/>
  <c r="Y227" i="13"/>
  <c r="Y223" i="13"/>
  <c r="Y219" i="13"/>
  <c r="Y215" i="13"/>
  <c r="Y211" i="13"/>
  <c r="Y207" i="13"/>
  <c r="Y203" i="13"/>
  <c r="Y199" i="13"/>
  <c r="Y195" i="13"/>
  <c r="Y191" i="13"/>
  <c r="Y187" i="13"/>
  <c r="Y183" i="13"/>
  <c r="Y179" i="13"/>
  <c r="Y177" i="13"/>
  <c r="Y175" i="13"/>
  <c r="Y173" i="13"/>
  <c r="Y171" i="13"/>
  <c r="Y169" i="13"/>
  <c r="Y167" i="13"/>
  <c r="Y165" i="13"/>
  <c r="Y163" i="13"/>
  <c r="Y161" i="13"/>
  <c r="Y159" i="13"/>
  <c r="Y157" i="13"/>
  <c r="Y155" i="13"/>
  <c r="Y153" i="13"/>
  <c r="Y151" i="13"/>
  <c r="Y149" i="13"/>
  <c r="Y147" i="13"/>
  <c r="Y145" i="13"/>
  <c r="Y143" i="13"/>
  <c r="Y141" i="13"/>
  <c r="Y139" i="13"/>
  <c r="Y137" i="13"/>
  <c r="Y135" i="13"/>
  <c r="Y133" i="13"/>
  <c r="Y131" i="13"/>
  <c r="Y129" i="13"/>
  <c r="Y127" i="13"/>
  <c r="Y125" i="13"/>
  <c r="Y123" i="13"/>
  <c r="Y121" i="13"/>
  <c r="Y119" i="13"/>
  <c r="Y117" i="13"/>
  <c r="Y115" i="13"/>
  <c r="Y113" i="13"/>
  <c r="Y111" i="13"/>
  <c r="Y109" i="13"/>
  <c r="Y107" i="13"/>
  <c r="Y105" i="13"/>
  <c r="Y103" i="13"/>
  <c r="Y101" i="13"/>
  <c r="Y99" i="13"/>
  <c r="Y97" i="13"/>
  <c r="Y95" i="13"/>
  <c r="Y93" i="13"/>
  <c r="Y91" i="13"/>
  <c r="Y89" i="13"/>
  <c r="Y87" i="13"/>
  <c r="Y85" i="13"/>
  <c r="Y83" i="13"/>
  <c r="Y81" i="13"/>
  <c r="Y79" i="13"/>
  <c r="Y77" i="13"/>
  <c r="Y75" i="13"/>
  <c r="Y73" i="13"/>
  <c r="Y71" i="13"/>
  <c r="Y69" i="13"/>
  <c r="Y67" i="13"/>
  <c r="Y65" i="13"/>
  <c r="Y63" i="13"/>
  <c r="Y61" i="13"/>
  <c r="Y59" i="13"/>
  <c r="Y58" i="13"/>
  <c r="Y345" i="13"/>
  <c r="Y341" i="13"/>
  <c r="Y329" i="13"/>
  <c r="Y321" i="13"/>
  <c r="Y313" i="13"/>
  <c r="Y301" i="13"/>
  <c r="Y293" i="13"/>
  <c r="Y285" i="13"/>
  <c r="Y269" i="13"/>
  <c r="Y253" i="13"/>
  <c r="Y237" i="13"/>
  <c r="Y221" i="13"/>
  <c r="Y205" i="13"/>
  <c r="Y189" i="13"/>
  <c r="Y174" i="13"/>
  <c r="Y166" i="13"/>
  <c r="Y158" i="13"/>
  <c r="Y150" i="13"/>
  <c r="Y142" i="13"/>
  <c r="Y134" i="13"/>
  <c r="Y126" i="13"/>
  <c r="Y118" i="13"/>
  <c r="Y110" i="13"/>
  <c r="Y102" i="13"/>
  <c r="Y94" i="13"/>
  <c r="Y86" i="13"/>
  <c r="Y78" i="13"/>
  <c r="Y70" i="13"/>
  <c r="Y62" i="13"/>
  <c r="Y257" i="13"/>
  <c r="Y193" i="13"/>
  <c r="Y176" i="13"/>
  <c r="Y144" i="13"/>
  <c r="Y136" i="13"/>
  <c r="Y64" i="13"/>
  <c r="Y281" i="13"/>
  <c r="Y265" i="13"/>
  <c r="Y249" i="13"/>
  <c r="Y233" i="13"/>
  <c r="Y217" i="13"/>
  <c r="Y201" i="13"/>
  <c r="Y185" i="13"/>
  <c r="Y180" i="13"/>
  <c r="Y172" i="13"/>
  <c r="Y164" i="13"/>
  <c r="Y156" i="13"/>
  <c r="Y148" i="13"/>
  <c r="Y140" i="13"/>
  <c r="Y132" i="13"/>
  <c r="Y124" i="13"/>
  <c r="Y116" i="13"/>
  <c r="Y108" i="13"/>
  <c r="Y100" i="13"/>
  <c r="Y92" i="13"/>
  <c r="Y84" i="13"/>
  <c r="Y76" i="13"/>
  <c r="Y68" i="13"/>
  <c r="Y60" i="13"/>
  <c r="Y277" i="13"/>
  <c r="Y261" i="13"/>
  <c r="Y245" i="13"/>
  <c r="Y229" i="13"/>
  <c r="Y213" i="13"/>
  <c r="Y197" i="13"/>
  <c r="Y181" i="13"/>
  <c r="Y178" i="13"/>
  <c r="Y170" i="13"/>
  <c r="Y162" i="13"/>
  <c r="Y154" i="13"/>
  <c r="Y146" i="13"/>
  <c r="Y138" i="13"/>
  <c r="Y130" i="13"/>
  <c r="Y122" i="13"/>
  <c r="Y114" i="13"/>
  <c r="Y106" i="13"/>
  <c r="Y98" i="13"/>
  <c r="Y90" i="13"/>
  <c r="Y82" i="13"/>
  <c r="Y74" i="13"/>
  <c r="Y66" i="13"/>
  <c r="Y273" i="13"/>
  <c r="Y241" i="13"/>
  <c r="Y225" i="13"/>
  <c r="Y209" i="13"/>
  <c r="Y168" i="13"/>
  <c r="Y160" i="13"/>
  <c r="Y152" i="13"/>
  <c r="Y128" i="13"/>
  <c r="Y120" i="13"/>
  <c r="Y112" i="13"/>
  <c r="Y104" i="13"/>
  <c r="Y96" i="13"/>
  <c r="Y88" i="13"/>
  <c r="Y80" i="13"/>
  <c r="Y72" i="13"/>
  <c r="AV7" i="13"/>
  <c r="AJ8" i="13" s="1"/>
  <c r="AS8" i="13" s="1"/>
  <c r="AV8" i="13" s="1"/>
  <c r="AJ9" i="13" s="1"/>
  <c r="BM7" i="13"/>
  <c r="W57" i="13"/>
  <c r="T57" i="13" s="1"/>
  <c r="W345" i="13"/>
  <c r="W343" i="13"/>
  <c r="W341" i="13"/>
  <c r="W339" i="13"/>
  <c r="W337" i="13"/>
  <c r="W335" i="13"/>
  <c r="W333" i="13"/>
  <c r="W331" i="13"/>
  <c r="W329" i="13"/>
  <c r="W327" i="13"/>
  <c r="W325" i="13"/>
  <c r="W323" i="13"/>
  <c r="W321" i="13"/>
  <c r="W319" i="13"/>
  <c r="W317" i="13"/>
  <c r="W315" i="13"/>
  <c r="W313" i="13"/>
  <c r="W311" i="13"/>
  <c r="W309" i="13"/>
  <c r="W307" i="13"/>
  <c r="W305" i="13"/>
  <c r="W303" i="13"/>
  <c r="W301" i="13"/>
  <c r="W299" i="13"/>
  <c r="W297" i="13"/>
  <c r="W295" i="13"/>
  <c r="W293" i="13"/>
  <c r="W291" i="13"/>
  <c r="W289" i="13"/>
  <c r="W287" i="13"/>
  <c r="W285" i="13"/>
  <c r="W283" i="13"/>
  <c r="W281" i="13"/>
  <c r="W279" i="13"/>
  <c r="W277" i="13"/>
  <c r="W275" i="13"/>
  <c r="W273" i="13"/>
  <c r="W271" i="13"/>
  <c r="W269" i="13"/>
  <c r="W267" i="13"/>
  <c r="W265" i="13"/>
  <c r="W263" i="13"/>
  <c r="W261" i="13"/>
  <c r="W259" i="13"/>
  <c r="W257" i="13"/>
  <c r="W255" i="13"/>
  <c r="W253" i="13"/>
  <c r="W251" i="13"/>
  <c r="W249" i="13"/>
  <c r="W247" i="13"/>
  <c r="W245" i="13"/>
  <c r="W243" i="13"/>
  <c r="W241" i="13"/>
  <c r="W239" i="13"/>
  <c r="W237" i="13"/>
  <c r="W235" i="13"/>
  <c r="W233" i="13"/>
  <c r="W231" i="13"/>
  <c r="W229" i="13"/>
  <c r="W227" i="13"/>
  <c r="W225" i="13"/>
  <c r="W223" i="13"/>
  <c r="W221" i="13"/>
  <c r="W219" i="13"/>
  <c r="W217" i="13"/>
  <c r="W215" i="13"/>
  <c r="W213" i="13"/>
  <c r="W211" i="13"/>
  <c r="W209" i="13"/>
  <c r="W207" i="13"/>
  <c r="W205" i="13"/>
  <c r="W203" i="13"/>
  <c r="W201" i="13"/>
  <c r="W199" i="13"/>
  <c r="W197" i="13"/>
  <c r="W195" i="13"/>
  <c r="W193" i="13"/>
  <c r="W191" i="13"/>
  <c r="W189" i="13"/>
  <c r="W187" i="13"/>
  <c r="W185" i="13"/>
  <c r="W183" i="13"/>
  <c r="W181" i="13"/>
  <c r="W328" i="13"/>
  <c r="W320" i="13"/>
  <c r="W312" i="13"/>
  <c r="W300" i="13"/>
  <c r="W292" i="13"/>
  <c r="W284" i="13"/>
  <c r="W346" i="13"/>
  <c r="W342" i="13"/>
  <c r="W338" i="13"/>
  <c r="W334" i="13"/>
  <c r="W330" i="13"/>
  <c r="W326" i="13"/>
  <c r="W322" i="13"/>
  <c r="W318" i="13"/>
  <c r="W314" i="13"/>
  <c r="W310" i="13"/>
  <c r="W306" i="13"/>
  <c r="W302" i="13"/>
  <c r="W298" i="13"/>
  <c r="W294" i="13"/>
  <c r="W290" i="13"/>
  <c r="W286" i="13"/>
  <c r="W282" i="13"/>
  <c r="W278" i="13"/>
  <c r="W274" i="13"/>
  <c r="W270" i="13"/>
  <c r="W266" i="13"/>
  <c r="W262" i="13"/>
  <c r="W258" i="13"/>
  <c r="W254" i="13"/>
  <c r="W250" i="13"/>
  <c r="W246" i="13"/>
  <c r="W242" i="13"/>
  <c r="W238" i="13"/>
  <c r="W234" i="13"/>
  <c r="W230" i="13"/>
  <c r="W226" i="13"/>
  <c r="W222" i="13"/>
  <c r="W218" i="13"/>
  <c r="W214" i="13"/>
  <c r="W210" i="13"/>
  <c r="W206" i="13"/>
  <c r="W202" i="13"/>
  <c r="W198" i="13"/>
  <c r="W194" i="13"/>
  <c r="W190" i="13"/>
  <c r="W186" i="13"/>
  <c r="W182" i="13"/>
  <c r="W180" i="13"/>
  <c r="W178" i="13"/>
  <c r="W176" i="13"/>
  <c r="W174" i="13"/>
  <c r="W172" i="13"/>
  <c r="W170" i="13"/>
  <c r="W168" i="13"/>
  <c r="W166" i="13"/>
  <c r="W164" i="13"/>
  <c r="W162" i="13"/>
  <c r="W160" i="13"/>
  <c r="W158" i="13"/>
  <c r="W156" i="13"/>
  <c r="W154" i="13"/>
  <c r="W152" i="13"/>
  <c r="W150" i="13"/>
  <c r="W148" i="13"/>
  <c r="W146" i="13"/>
  <c r="W144" i="13"/>
  <c r="W142" i="13"/>
  <c r="W140" i="13"/>
  <c r="W138" i="13"/>
  <c r="W136" i="13"/>
  <c r="W134" i="13"/>
  <c r="W132" i="13"/>
  <c r="W130" i="13"/>
  <c r="W128" i="13"/>
  <c r="W126" i="13"/>
  <c r="W124" i="13"/>
  <c r="W122" i="13"/>
  <c r="W120" i="13"/>
  <c r="W118" i="13"/>
  <c r="W116" i="13"/>
  <c r="W114" i="13"/>
  <c r="W112" i="13"/>
  <c r="W110" i="13"/>
  <c r="W108" i="13"/>
  <c r="W106" i="13"/>
  <c r="W104" i="13"/>
  <c r="W102" i="13"/>
  <c r="W100" i="13"/>
  <c r="W98" i="13"/>
  <c r="W96" i="13"/>
  <c r="W94" i="13"/>
  <c r="W92" i="13"/>
  <c r="W90" i="13"/>
  <c r="W88" i="13"/>
  <c r="W86" i="13"/>
  <c r="W84" i="13"/>
  <c r="W82" i="13"/>
  <c r="W80" i="13"/>
  <c r="W78" i="13"/>
  <c r="W76" i="13"/>
  <c r="W74" i="13"/>
  <c r="W72" i="13"/>
  <c r="W70" i="13"/>
  <c r="W68" i="13"/>
  <c r="W66" i="13"/>
  <c r="W64" i="13"/>
  <c r="W62" i="13"/>
  <c r="W60" i="13"/>
  <c r="W344" i="13"/>
  <c r="W340" i="13"/>
  <c r="W336" i="13"/>
  <c r="W332" i="13"/>
  <c r="W324" i="13"/>
  <c r="W316" i="13"/>
  <c r="W308" i="13"/>
  <c r="W304" i="13"/>
  <c r="W296" i="13"/>
  <c r="W288" i="13"/>
  <c r="W280" i="13"/>
  <c r="W264" i="13"/>
  <c r="W248" i="13"/>
  <c r="W232" i="13"/>
  <c r="W216" i="13"/>
  <c r="W200" i="13"/>
  <c r="W184" i="13"/>
  <c r="W177" i="13"/>
  <c r="W169" i="13"/>
  <c r="W161" i="13"/>
  <c r="W153" i="13"/>
  <c r="W145" i="13"/>
  <c r="W137" i="13"/>
  <c r="W129" i="13"/>
  <c r="W121" i="13"/>
  <c r="W113" i="13"/>
  <c r="W105" i="13"/>
  <c r="W97" i="13"/>
  <c r="W89" i="13"/>
  <c r="W81" i="13"/>
  <c r="W73" i="13"/>
  <c r="W65" i="13"/>
  <c r="W220" i="13"/>
  <c r="W155" i="13"/>
  <c r="W75" i="13"/>
  <c r="W276" i="13"/>
  <c r="W260" i="13"/>
  <c r="W244" i="13"/>
  <c r="W228" i="13"/>
  <c r="W212" i="13"/>
  <c r="W196" i="13"/>
  <c r="W175" i="13"/>
  <c r="W167" i="13"/>
  <c r="W159" i="13"/>
  <c r="W151" i="13"/>
  <c r="W143" i="13"/>
  <c r="W135" i="13"/>
  <c r="W127" i="13"/>
  <c r="W119" i="13"/>
  <c r="W111" i="13"/>
  <c r="W103" i="13"/>
  <c r="W95" i="13"/>
  <c r="W87" i="13"/>
  <c r="W79" i="13"/>
  <c r="W71" i="13"/>
  <c r="W63" i="13"/>
  <c r="W58" i="13"/>
  <c r="W272" i="13"/>
  <c r="W256" i="13"/>
  <c r="W240" i="13"/>
  <c r="W224" i="13"/>
  <c r="W208" i="13"/>
  <c r="W192" i="13"/>
  <c r="W173" i="13"/>
  <c r="W165" i="13"/>
  <c r="W157" i="13"/>
  <c r="W149" i="13"/>
  <c r="W141" i="13"/>
  <c r="W133" i="13"/>
  <c r="W125" i="13"/>
  <c r="W117" i="13"/>
  <c r="W109" i="13"/>
  <c r="W101" i="13"/>
  <c r="W93" i="13"/>
  <c r="W85" i="13"/>
  <c r="W77" i="13"/>
  <c r="W69" i="13"/>
  <c r="W61" i="13"/>
  <c r="W268" i="13"/>
  <c r="W252" i="13"/>
  <c r="W236" i="13"/>
  <c r="W204" i="13"/>
  <c r="W188" i="13"/>
  <c r="W179" i="13"/>
  <c r="W171" i="13"/>
  <c r="W163" i="13"/>
  <c r="W147" i="13"/>
  <c r="W139" i="13"/>
  <c r="W131" i="13"/>
  <c r="W123" i="13"/>
  <c r="W115" i="13"/>
  <c r="W107" i="13"/>
  <c r="W99" i="13"/>
  <c r="W91" i="13"/>
  <c r="W83" i="13"/>
  <c r="W67" i="13"/>
  <c r="W59" i="13"/>
  <c r="X346" i="13"/>
  <c r="X344" i="13"/>
  <c r="X342" i="13"/>
  <c r="X340" i="13"/>
  <c r="X338" i="13"/>
  <c r="X336" i="13"/>
  <c r="X334" i="13"/>
  <c r="X332" i="13"/>
  <c r="X330" i="13"/>
  <c r="X328" i="13"/>
  <c r="X326" i="13"/>
  <c r="X324" i="13"/>
  <c r="X322" i="13"/>
  <c r="X320" i="13"/>
  <c r="X318" i="13"/>
  <c r="X316" i="13"/>
  <c r="X314" i="13"/>
  <c r="X312" i="13"/>
  <c r="X310" i="13"/>
  <c r="X308" i="13"/>
  <c r="X306" i="13"/>
  <c r="X304" i="13"/>
  <c r="X302" i="13"/>
  <c r="X300" i="13"/>
  <c r="X298" i="13"/>
  <c r="X296" i="13"/>
  <c r="X294" i="13"/>
  <c r="X292" i="13"/>
  <c r="X290" i="13"/>
  <c r="X288" i="13"/>
  <c r="X286" i="13"/>
  <c r="X284" i="13"/>
  <c r="X282" i="13"/>
  <c r="X280" i="13"/>
  <c r="X278" i="13"/>
  <c r="X276" i="13"/>
  <c r="X274" i="13"/>
  <c r="X272" i="13"/>
  <c r="X270" i="13"/>
  <c r="X268" i="13"/>
  <c r="X266" i="13"/>
  <c r="X264" i="13"/>
  <c r="X262" i="13"/>
  <c r="X260" i="13"/>
  <c r="X258" i="13"/>
  <c r="X256" i="13"/>
  <c r="X254" i="13"/>
  <c r="X252" i="13"/>
  <c r="X250" i="13"/>
  <c r="X248" i="13"/>
  <c r="X246" i="13"/>
  <c r="X244" i="13"/>
  <c r="X242" i="13"/>
  <c r="X240" i="13"/>
  <c r="X238" i="13"/>
  <c r="X236" i="13"/>
  <c r="X234" i="13"/>
  <c r="X232" i="13"/>
  <c r="X230" i="13"/>
  <c r="X228" i="13"/>
  <c r="X226" i="13"/>
  <c r="X224" i="13"/>
  <c r="X222" i="13"/>
  <c r="X220" i="13"/>
  <c r="X218" i="13"/>
  <c r="X216" i="13"/>
  <c r="X214" i="13"/>
  <c r="X212" i="13"/>
  <c r="X210" i="13"/>
  <c r="X208" i="13"/>
  <c r="X206" i="13"/>
  <c r="X204" i="13"/>
  <c r="X202" i="13"/>
  <c r="X200" i="13"/>
  <c r="X198" i="13"/>
  <c r="X196" i="13"/>
  <c r="X194" i="13"/>
  <c r="X192" i="13"/>
  <c r="X190" i="13"/>
  <c r="X188" i="13"/>
  <c r="X186" i="13"/>
  <c r="X184" i="13"/>
  <c r="X182" i="13"/>
  <c r="X343" i="13"/>
  <c r="X339" i="13"/>
  <c r="X335" i="13"/>
  <c r="X331" i="13"/>
  <c r="X327" i="13"/>
  <c r="X323" i="13"/>
  <c r="X319" i="13"/>
  <c r="X315" i="13"/>
  <c r="X311" i="13"/>
  <c r="X307" i="13"/>
  <c r="X303" i="13"/>
  <c r="X299" i="13"/>
  <c r="X295" i="13"/>
  <c r="X291" i="13"/>
  <c r="X287" i="13"/>
  <c r="X283" i="13"/>
  <c r="X279" i="13"/>
  <c r="X275" i="13"/>
  <c r="X271" i="13"/>
  <c r="X267" i="13"/>
  <c r="X263" i="13"/>
  <c r="X259" i="13"/>
  <c r="X255" i="13"/>
  <c r="X251" i="13"/>
  <c r="X247" i="13"/>
  <c r="X243" i="13"/>
  <c r="X239" i="13"/>
  <c r="X235" i="13"/>
  <c r="X231" i="13"/>
  <c r="X227" i="13"/>
  <c r="X223" i="13"/>
  <c r="X219" i="13"/>
  <c r="X215" i="13"/>
  <c r="X211" i="13"/>
  <c r="X207" i="13"/>
  <c r="X203" i="13"/>
  <c r="X199" i="13"/>
  <c r="X195" i="13"/>
  <c r="X191" i="13"/>
  <c r="X187" i="13"/>
  <c r="X183" i="13"/>
  <c r="X179" i="13"/>
  <c r="X177" i="13"/>
  <c r="X175" i="13"/>
  <c r="X173" i="13"/>
  <c r="X171" i="13"/>
  <c r="X169" i="13"/>
  <c r="X167" i="13"/>
  <c r="X165" i="13"/>
  <c r="X163" i="13"/>
  <c r="X161" i="13"/>
  <c r="X159" i="13"/>
  <c r="X157" i="13"/>
  <c r="X155" i="13"/>
  <c r="X153" i="13"/>
  <c r="X151" i="13"/>
  <c r="X149" i="13"/>
  <c r="X147" i="13"/>
  <c r="X145" i="13"/>
  <c r="X143" i="13"/>
  <c r="X141" i="13"/>
  <c r="X139" i="13"/>
  <c r="X137" i="13"/>
  <c r="X135" i="13"/>
  <c r="X133" i="13"/>
  <c r="X131" i="13"/>
  <c r="X129" i="13"/>
  <c r="X127" i="13"/>
  <c r="X125" i="13"/>
  <c r="X123" i="13"/>
  <c r="X121" i="13"/>
  <c r="X119" i="13"/>
  <c r="X117" i="13"/>
  <c r="X115" i="13"/>
  <c r="X113" i="13"/>
  <c r="X111" i="13"/>
  <c r="X109" i="13"/>
  <c r="X107" i="13"/>
  <c r="X105" i="13"/>
  <c r="X103" i="13"/>
  <c r="X101" i="13"/>
  <c r="X99" i="13"/>
  <c r="X97" i="13"/>
  <c r="X95" i="13"/>
  <c r="X93" i="13"/>
  <c r="X91" i="13"/>
  <c r="X89" i="13"/>
  <c r="X87" i="13"/>
  <c r="X85" i="13"/>
  <c r="X83" i="13"/>
  <c r="X81" i="13"/>
  <c r="X79" i="13"/>
  <c r="X77" i="13"/>
  <c r="X75" i="13"/>
  <c r="X73" i="13"/>
  <c r="X71" i="13"/>
  <c r="X69" i="13"/>
  <c r="X67" i="13"/>
  <c r="X65" i="13"/>
  <c r="X63" i="13"/>
  <c r="X61" i="13"/>
  <c r="X59" i="13"/>
  <c r="X58" i="13"/>
  <c r="X345" i="13"/>
  <c r="X337" i="13"/>
  <c r="X329" i="13"/>
  <c r="X321" i="13"/>
  <c r="X313" i="13"/>
  <c r="X305" i="13"/>
  <c r="X297" i="13"/>
  <c r="X289" i="13"/>
  <c r="X281" i="13"/>
  <c r="X273" i="13"/>
  <c r="X265" i="13"/>
  <c r="X253" i="13"/>
  <c r="X245" i="13"/>
  <c r="X233" i="13"/>
  <c r="X225" i="13"/>
  <c r="X217" i="13"/>
  <c r="X209" i="13"/>
  <c r="X201" i="13"/>
  <c r="X193" i="13"/>
  <c r="X185" i="13"/>
  <c r="X180" i="13"/>
  <c r="X176" i="13"/>
  <c r="X172" i="13"/>
  <c r="X168" i="13"/>
  <c r="X164" i="13"/>
  <c r="X160" i="13"/>
  <c r="X156" i="13"/>
  <c r="X152" i="13"/>
  <c r="X148" i="13"/>
  <c r="X144" i="13"/>
  <c r="X140" i="13"/>
  <c r="X136" i="13"/>
  <c r="X132" i="13"/>
  <c r="X128" i="13"/>
  <c r="X124" i="13"/>
  <c r="X120" i="13"/>
  <c r="X116" i="13"/>
  <c r="X112" i="13"/>
  <c r="X108" i="13"/>
  <c r="X104" i="13"/>
  <c r="X100" i="13"/>
  <c r="X96" i="13"/>
  <c r="X92" i="13"/>
  <c r="X88" i="13"/>
  <c r="X84" i="13"/>
  <c r="X80" i="13"/>
  <c r="X76" i="13"/>
  <c r="X72" i="13"/>
  <c r="X68" i="13"/>
  <c r="X64" i="13"/>
  <c r="X60" i="13"/>
  <c r="X341" i="13"/>
  <c r="X333" i="13"/>
  <c r="X325" i="13"/>
  <c r="X317" i="13"/>
  <c r="X309" i="13"/>
  <c r="X301" i="13"/>
  <c r="X293" i="13"/>
  <c r="X285" i="13"/>
  <c r="X277" i="13"/>
  <c r="X269" i="13"/>
  <c r="X261" i="13"/>
  <c r="X257" i="13"/>
  <c r="X249" i="13"/>
  <c r="X241" i="13"/>
  <c r="X237" i="13"/>
  <c r="X229" i="13"/>
  <c r="X221" i="13"/>
  <c r="X213" i="13"/>
  <c r="X205" i="13"/>
  <c r="X197" i="13"/>
  <c r="X189" i="13"/>
  <c r="X181" i="13"/>
  <c r="X178" i="13"/>
  <c r="X174" i="13"/>
  <c r="X170" i="13"/>
  <c r="X166" i="13"/>
  <c r="X162" i="13"/>
  <c r="X158" i="13"/>
  <c r="X154" i="13"/>
  <c r="X150" i="13"/>
  <c r="X146" i="13"/>
  <c r="X142" i="13"/>
  <c r="X138" i="13"/>
  <c r="X134" i="13"/>
  <c r="X130" i="13"/>
  <c r="X126" i="13"/>
  <c r="X122" i="13"/>
  <c r="X118" i="13"/>
  <c r="X114" i="13"/>
  <c r="X110" i="13"/>
  <c r="X106" i="13"/>
  <c r="X102" i="13"/>
  <c r="X98" i="13"/>
  <c r="X94" i="13"/>
  <c r="X90" i="13"/>
  <c r="X86" i="13"/>
  <c r="X82" i="13"/>
  <c r="X78" i="13"/>
  <c r="X74" i="13"/>
  <c r="X70" i="13"/>
  <c r="X66" i="13"/>
  <c r="X62" i="13"/>
  <c r="AM9" i="13"/>
  <c r="AM10" i="13" s="1"/>
  <c r="AP10" i="13" s="1"/>
  <c r="Y56" i="13"/>
  <c r="V56" i="13" s="1"/>
  <c r="Y57" i="13"/>
  <c r="X57" i="13"/>
  <c r="X56" i="13"/>
  <c r="U56" i="13" s="1"/>
  <c r="AN10" i="13"/>
  <c r="AQ10" i="13" s="1"/>
  <c r="G8" i="7"/>
  <c r="L7" i="7"/>
  <c r="AP9" i="13" l="1"/>
  <c r="AA57" i="18"/>
  <c r="F267" i="7"/>
  <c r="AS9" i="13"/>
  <c r="K268" i="19"/>
  <c r="AZ8" i="17"/>
  <c r="BC8" i="17" s="1"/>
  <c r="AX7" i="18"/>
  <c r="BA7" i="18" s="1"/>
  <c r="BD7" i="18" s="1"/>
  <c r="AP11" i="17"/>
  <c r="AM12" i="17"/>
  <c r="F267" i="19"/>
  <c r="I268" i="19" s="1"/>
  <c r="BK75" i="17"/>
  <c r="L11" i="20"/>
  <c r="G12" i="20"/>
  <c r="L14" i="19"/>
  <c r="G15" i="19"/>
  <c r="BK67" i="18"/>
  <c r="BG68" i="18"/>
  <c r="BF76" i="18"/>
  <c r="BJ75" i="18"/>
  <c r="AT9" i="18"/>
  <c r="V59" i="18"/>
  <c r="AN13" i="18"/>
  <c r="AQ12" i="18"/>
  <c r="BP8" i="18"/>
  <c r="AV8" i="18"/>
  <c r="AJ9" i="18" s="1"/>
  <c r="BM8" i="18"/>
  <c r="T60" i="18"/>
  <c r="BE67" i="18"/>
  <c r="BI66" i="18"/>
  <c r="BI75" i="18"/>
  <c r="BE76" i="18"/>
  <c r="AR8" i="18"/>
  <c r="BG77" i="18"/>
  <c r="BK76" i="18"/>
  <c r="U59" i="18"/>
  <c r="AZ8" i="18"/>
  <c r="BC8" i="18" s="1"/>
  <c r="BF66" i="18"/>
  <c r="BJ65" i="18"/>
  <c r="AM14" i="18"/>
  <c r="AP13" i="18"/>
  <c r="AL15" i="18"/>
  <c r="AO14" i="18"/>
  <c r="BH57" i="18"/>
  <c r="U59" i="17"/>
  <c r="T61" i="17"/>
  <c r="AN13" i="17"/>
  <c r="AQ12" i="17"/>
  <c r="AR8" i="17"/>
  <c r="V59" i="17"/>
  <c r="BG77" i="17"/>
  <c r="BK76" i="17"/>
  <c r="BE76" i="17"/>
  <c r="BI75" i="17"/>
  <c r="AO12" i="17"/>
  <c r="AL13" i="17"/>
  <c r="BF66" i="17"/>
  <c r="BJ65" i="17"/>
  <c r="BG66" i="17"/>
  <c r="BK65" i="17"/>
  <c r="AT9" i="17"/>
  <c r="BH57" i="17"/>
  <c r="AX7" i="17"/>
  <c r="BA7" i="17" s="1"/>
  <c r="BF77" i="17"/>
  <c r="BJ76" i="17"/>
  <c r="AV8" i="17"/>
  <c r="AJ9" i="17" s="1"/>
  <c r="BP8" i="17"/>
  <c r="BM8" i="17"/>
  <c r="BE68" i="17"/>
  <c r="BI67" i="17"/>
  <c r="AY7" i="13"/>
  <c r="BB7" i="13" s="1"/>
  <c r="BP8" i="13"/>
  <c r="AY8" i="13"/>
  <c r="BB8" i="13" s="1"/>
  <c r="T58" i="13"/>
  <c r="BP9" i="13"/>
  <c r="AW8" i="13"/>
  <c r="AK9" i="13" s="1"/>
  <c r="AT9" i="13" s="1"/>
  <c r="AW9" i="13" s="1"/>
  <c r="AK10" i="13" s="1"/>
  <c r="BQ8" i="13"/>
  <c r="AZ7" i="13"/>
  <c r="BC7" i="13" s="1"/>
  <c r="T59" i="13"/>
  <c r="T60" i="13" s="1"/>
  <c r="T61" i="13" s="1"/>
  <c r="BM9" i="13"/>
  <c r="AV9" i="13"/>
  <c r="AJ10" i="13" s="1"/>
  <c r="AS10" i="13" s="1"/>
  <c r="BN8" i="13"/>
  <c r="BM8" i="13"/>
  <c r="AM11" i="13"/>
  <c r="AP11" i="13" s="1"/>
  <c r="V57" i="13"/>
  <c r="V58" i="13" s="1"/>
  <c r="V59" i="13" s="1"/>
  <c r="V60" i="13" s="1"/>
  <c r="V61" i="13" s="1"/>
  <c r="V62" i="13" s="1"/>
  <c r="S56" i="13"/>
  <c r="U57" i="13"/>
  <c r="U58" i="13" s="1"/>
  <c r="U59" i="13" s="1"/>
  <c r="U60" i="13" s="1"/>
  <c r="U61" i="13" s="1"/>
  <c r="R56" i="13"/>
  <c r="AN11" i="13"/>
  <c r="AQ11" i="13" s="1"/>
  <c r="L8" i="7"/>
  <c r="G9" i="7"/>
  <c r="H268" i="19" l="1"/>
  <c r="AY8" i="17"/>
  <c r="BB8" i="17" s="1"/>
  <c r="AY8" i="18"/>
  <c r="BB8" i="18" s="1"/>
  <c r="AP12" i="17"/>
  <c r="AM13" i="17"/>
  <c r="J268" i="19"/>
  <c r="G13" i="20"/>
  <c r="L12" i="20"/>
  <c r="G16" i="19"/>
  <c r="L15" i="19"/>
  <c r="V60" i="18"/>
  <c r="AM15" i="18"/>
  <c r="AP14" i="18"/>
  <c r="T61" i="18"/>
  <c r="AU8" i="18"/>
  <c r="AI9" i="18" s="1"/>
  <c r="BO8" i="18"/>
  <c r="BL8" i="18"/>
  <c r="BJ76" i="18"/>
  <c r="BF77" i="18"/>
  <c r="AL16" i="18"/>
  <c r="AO15" i="18"/>
  <c r="U60" i="18"/>
  <c r="BE77" i="18"/>
  <c r="BI76" i="18"/>
  <c r="BK77" i="18"/>
  <c r="BG78" i="18"/>
  <c r="AN14" i="18"/>
  <c r="AQ13" i="18"/>
  <c r="BG69" i="18"/>
  <c r="BK68" i="18"/>
  <c r="BJ66" i="18"/>
  <c r="BF67" i="18"/>
  <c r="BI67" i="18"/>
  <c r="BE68" i="18"/>
  <c r="AS9" i="18"/>
  <c r="AW9" i="18"/>
  <c r="AK10" i="18" s="1"/>
  <c r="BQ9" i="18"/>
  <c r="BN9" i="18"/>
  <c r="BF78" i="17"/>
  <c r="BJ77" i="17"/>
  <c r="AW9" i="17"/>
  <c r="AK10" i="17" s="1"/>
  <c r="BQ9" i="17"/>
  <c r="BN9" i="17"/>
  <c r="BG78" i="17"/>
  <c r="BK77" i="17"/>
  <c r="BG67" i="17"/>
  <c r="BK66" i="17"/>
  <c r="BJ66" i="17"/>
  <c r="BF67" i="17"/>
  <c r="V60" i="17"/>
  <c r="BO8" i="17"/>
  <c r="BL8" i="17"/>
  <c r="AU8" i="17"/>
  <c r="AI9" i="17" s="1"/>
  <c r="AN14" i="17"/>
  <c r="AQ13" i="17"/>
  <c r="U60" i="17"/>
  <c r="BE69" i="17"/>
  <c r="BI68" i="17"/>
  <c r="AS9" i="17"/>
  <c r="AO13" i="17"/>
  <c r="AL14" i="17"/>
  <c r="BE77" i="17"/>
  <c r="BI76" i="17"/>
  <c r="T62" i="17"/>
  <c r="AM12" i="13"/>
  <c r="AP12" i="13" s="1"/>
  <c r="BP10" i="13"/>
  <c r="BQ9" i="13"/>
  <c r="AZ9" i="13"/>
  <c r="BC9" i="13" s="1"/>
  <c r="BN9" i="13"/>
  <c r="AZ8" i="13"/>
  <c r="BC8" i="13" s="1"/>
  <c r="AY9" i="13"/>
  <c r="BB9" i="13" s="1"/>
  <c r="AT10" i="13"/>
  <c r="BM10" i="13"/>
  <c r="AV10" i="13"/>
  <c r="AJ11" i="13" s="1"/>
  <c r="AS11" i="13" s="1"/>
  <c r="V63" i="13"/>
  <c r="U62" i="13"/>
  <c r="T62" i="13"/>
  <c r="AN12" i="13"/>
  <c r="AQ12" i="13" s="1"/>
  <c r="G10" i="7"/>
  <c r="L9" i="7"/>
  <c r="AZ9" i="18" l="1"/>
  <c r="BC9" i="18" s="1"/>
  <c r="AM14" i="17"/>
  <c r="AP13" i="17"/>
  <c r="L13" i="20"/>
  <c r="G14" i="20"/>
  <c r="L16" i="19"/>
  <c r="G17" i="19"/>
  <c r="V61" i="18"/>
  <c r="BK69" i="18"/>
  <c r="BG70" i="18"/>
  <c r="AQ14" i="18"/>
  <c r="AN15" i="18"/>
  <c r="AO16" i="18"/>
  <c r="AL17" i="18"/>
  <c r="AV9" i="18"/>
  <c r="AJ10" i="18" s="1"/>
  <c r="BP9" i="18"/>
  <c r="BM9" i="18"/>
  <c r="AX8" i="18"/>
  <c r="BA8" i="18" s="1"/>
  <c r="BD8" i="18" s="1"/>
  <c r="BE69" i="18"/>
  <c r="BI68" i="18"/>
  <c r="BG79" i="18"/>
  <c r="BK78" i="18"/>
  <c r="U61" i="18"/>
  <c r="BF78" i="18"/>
  <c r="BJ77" i="18"/>
  <c r="AT10" i="18"/>
  <c r="BF68" i="18"/>
  <c r="BJ67" i="18"/>
  <c r="T62" i="18"/>
  <c r="BI77" i="18"/>
  <c r="BE78" i="18"/>
  <c r="AR9" i="18"/>
  <c r="AP15" i="18"/>
  <c r="AM16" i="18"/>
  <c r="BP9" i="17"/>
  <c r="AV9" i="17"/>
  <c r="AJ10" i="17" s="1"/>
  <c r="BM9" i="17"/>
  <c r="T63" i="17"/>
  <c r="U61" i="17"/>
  <c r="AQ14" i="17"/>
  <c r="AN15" i="17"/>
  <c r="BK67" i="17"/>
  <c r="BG68" i="17"/>
  <c r="AX8" i="17"/>
  <c r="BA8" i="17" s="1"/>
  <c r="AZ9" i="17"/>
  <c r="BC9" i="17" s="1"/>
  <c r="BI77" i="17"/>
  <c r="BE78" i="17"/>
  <c r="V61" i="17"/>
  <c r="BG79" i="17"/>
  <c r="BK78" i="17"/>
  <c r="BJ78" i="17"/>
  <c r="BF79" i="17"/>
  <c r="AR9" i="17"/>
  <c r="AL15" i="17"/>
  <c r="AO14" i="17"/>
  <c r="BI69" i="17"/>
  <c r="BE70" i="17"/>
  <c r="BJ67" i="17"/>
  <c r="BF68" i="17"/>
  <c r="AT10" i="17"/>
  <c r="AM13" i="13"/>
  <c r="AP13" i="13" s="1"/>
  <c r="BQ10" i="13"/>
  <c r="BP11" i="13"/>
  <c r="AY10" i="13"/>
  <c r="BB10" i="13" s="1"/>
  <c r="BN10" i="13"/>
  <c r="AW10" i="13"/>
  <c r="AK11" i="13" s="1"/>
  <c r="AT11" i="13" s="1"/>
  <c r="BM11" i="13"/>
  <c r="AV11" i="13"/>
  <c r="AJ12" i="13" s="1"/>
  <c r="AS12" i="13" s="1"/>
  <c r="V64" i="13"/>
  <c r="T63" i="13"/>
  <c r="U63" i="13"/>
  <c r="AN13" i="13"/>
  <c r="AQ13" i="13" s="1"/>
  <c r="L10" i="7"/>
  <c r="G11" i="7"/>
  <c r="AY9" i="18" l="1"/>
  <c r="BB9" i="18" s="1"/>
  <c r="AM15" i="17"/>
  <c r="AP14" i="17"/>
  <c r="L14" i="20"/>
  <c r="G15" i="20"/>
  <c r="G18" i="19"/>
  <c r="L17" i="19"/>
  <c r="U62" i="18"/>
  <c r="BK79" i="18"/>
  <c r="BG80" i="18"/>
  <c r="AO17" i="18"/>
  <c r="AL18" i="18"/>
  <c r="V62" i="18"/>
  <c r="AW10" i="18"/>
  <c r="AK11" i="18" s="1"/>
  <c r="BQ10" i="18"/>
  <c r="BN10" i="18"/>
  <c r="BK70" i="18"/>
  <c r="BO9" i="18"/>
  <c r="AU9" i="18"/>
  <c r="AI10" i="18" s="1"/>
  <c r="BL9" i="18"/>
  <c r="BI69" i="18"/>
  <c r="BE70" i="18"/>
  <c r="BJ78" i="18"/>
  <c r="BF79" i="18"/>
  <c r="AQ15" i="18"/>
  <c r="AN16" i="18"/>
  <c r="AP16" i="18"/>
  <c r="AM17" i="18"/>
  <c r="BE79" i="18"/>
  <c r="BI78" i="18"/>
  <c r="T63" i="18"/>
  <c r="BF69" i="18"/>
  <c r="BJ68" i="18"/>
  <c r="AS10" i="18"/>
  <c r="AL16" i="17"/>
  <c r="AO15" i="17"/>
  <c r="BK79" i="17"/>
  <c r="BG80" i="17"/>
  <c r="BE79" i="17"/>
  <c r="BI78" i="17"/>
  <c r="BF69" i="17"/>
  <c r="BJ68" i="17"/>
  <c r="AQ15" i="17"/>
  <c r="AN16" i="17"/>
  <c r="AS10" i="17"/>
  <c r="V62" i="17"/>
  <c r="U62" i="17"/>
  <c r="AY9" i="17"/>
  <c r="BB9" i="17" s="1"/>
  <c r="BI70" i="17"/>
  <c r="BF80" i="17"/>
  <c r="BJ79" i="17"/>
  <c r="AW10" i="17"/>
  <c r="AK11" i="17" s="1"/>
  <c r="BN10" i="17"/>
  <c r="BQ10" i="17"/>
  <c r="AU9" i="17"/>
  <c r="AI10" i="17" s="1"/>
  <c r="BO9" i="17"/>
  <c r="BL9" i="17"/>
  <c r="BG69" i="17"/>
  <c r="BK68" i="17"/>
  <c r="T64" i="17"/>
  <c r="AM14" i="13"/>
  <c r="AP14" i="13" s="1"/>
  <c r="AZ10" i="13"/>
  <c r="BC10" i="13" s="1"/>
  <c r="BQ11" i="13"/>
  <c r="BP12" i="13"/>
  <c r="AY11" i="13"/>
  <c r="BB11" i="13" s="1"/>
  <c r="BN11" i="13"/>
  <c r="AW11" i="13"/>
  <c r="AK12" i="13" s="1"/>
  <c r="AT12" i="13" s="1"/>
  <c r="BM12" i="13"/>
  <c r="AV12" i="13"/>
  <c r="AJ13" i="13" s="1"/>
  <c r="AS13" i="13" s="1"/>
  <c r="U64" i="13"/>
  <c r="V65" i="13"/>
  <c r="T64" i="13"/>
  <c r="AN14" i="13"/>
  <c r="AQ14" i="13" s="1"/>
  <c r="L11" i="7"/>
  <c r="G12" i="7"/>
  <c r="AX9" i="18" l="1"/>
  <c r="BA9" i="18" s="1"/>
  <c r="BD9" i="18" s="1"/>
  <c r="AM16" i="17"/>
  <c r="AP15" i="17"/>
  <c r="L15" i="20"/>
  <c r="G16" i="20"/>
  <c r="L18" i="19"/>
  <c r="G19" i="19"/>
  <c r="BF70" i="18"/>
  <c r="BJ69" i="18"/>
  <c r="AM18" i="18"/>
  <c r="AP17" i="18"/>
  <c r="T64" i="18"/>
  <c r="BI79" i="18"/>
  <c r="BE80" i="18"/>
  <c r="AN17" i="18"/>
  <c r="AQ16" i="18"/>
  <c r="AV10" i="18"/>
  <c r="AJ11" i="18" s="1"/>
  <c r="BP10" i="18"/>
  <c r="BM10" i="18"/>
  <c r="V63" i="18"/>
  <c r="BG81" i="18"/>
  <c r="BK80" i="18"/>
  <c r="U63" i="18"/>
  <c r="AT11" i="18"/>
  <c r="BF80" i="18"/>
  <c r="BJ79" i="18"/>
  <c r="BI70" i="18"/>
  <c r="AR10" i="18"/>
  <c r="AL19" i="18"/>
  <c r="AO18" i="18"/>
  <c r="AZ10" i="18"/>
  <c r="BC10" i="18" s="1"/>
  <c r="BG70" i="17"/>
  <c r="BK69" i="17"/>
  <c r="AT11" i="17"/>
  <c r="U63" i="17"/>
  <c r="AO16" i="17"/>
  <c r="AL17" i="17"/>
  <c r="AV10" i="17"/>
  <c r="AJ11" i="17" s="1"/>
  <c r="BP10" i="17"/>
  <c r="BM10" i="17"/>
  <c r="T65" i="17"/>
  <c r="BF81" i="17"/>
  <c r="BJ80" i="17"/>
  <c r="V63" i="17"/>
  <c r="AR10" i="17"/>
  <c r="BG81" i="17"/>
  <c r="BK80" i="17"/>
  <c r="AN17" i="17"/>
  <c r="AQ16" i="17"/>
  <c r="BF70" i="17"/>
  <c r="BJ69" i="17"/>
  <c r="BE80" i="17"/>
  <c r="BI79" i="17"/>
  <c r="AX9" i="17"/>
  <c r="BA9" i="17" s="1"/>
  <c r="AZ10" i="17"/>
  <c r="BC10" i="17" s="1"/>
  <c r="AZ11" i="13"/>
  <c r="BC11" i="13" s="1"/>
  <c r="AM15" i="13"/>
  <c r="AP15" i="13" s="1"/>
  <c r="BQ12" i="13"/>
  <c r="AV13" i="13"/>
  <c r="AJ14" i="13" s="1"/>
  <c r="AS14" i="13" s="1"/>
  <c r="BM14" i="13" s="1"/>
  <c r="BP13" i="13"/>
  <c r="AY12" i="13"/>
  <c r="BB12" i="13" s="1"/>
  <c r="BN12" i="13"/>
  <c r="AW12" i="13"/>
  <c r="AK13" i="13" s="1"/>
  <c r="AT13" i="13" s="1"/>
  <c r="BM13" i="13"/>
  <c r="T65" i="13"/>
  <c r="U65" i="13"/>
  <c r="V66" i="13"/>
  <c r="AN15" i="13"/>
  <c r="AQ15" i="13" s="1"/>
  <c r="L12" i="7"/>
  <c r="G13" i="7"/>
  <c r="AY10" i="18" l="1"/>
  <c r="BB10" i="18" s="1"/>
  <c r="AY10" i="17"/>
  <c r="BB10" i="17" s="1"/>
  <c r="AM17" i="17"/>
  <c r="AP16" i="17"/>
  <c r="G17" i="20"/>
  <c r="L16" i="20"/>
  <c r="G20" i="19"/>
  <c r="L19" i="19"/>
  <c r="BQ11" i="18"/>
  <c r="AW11" i="18"/>
  <c r="AK12" i="18" s="1"/>
  <c r="BN11" i="18"/>
  <c r="BK81" i="18"/>
  <c r="BG82" i="18"/>
  <c r="BE81" i="18"/>
  <c r="BI80" i="18"/>
  <c r="BJ80" i="18"/>
  <c r="BF81" i="18"/>
  <c r="U64" i="18"/>
  <c r="V64" i="18"/>
  <c r="AS11" i="18"/>
  <c r="AN18" i="18"/>
  <c r="AQ17" i="18"/>
  <c r="BJ70" i="18"/>
  <c r="AU10" i="18"/>
  <c r="AI11" i="18" s="1"/>
  <c r="BO10" i="18"/>
  <c r="AX10" i="18"/>
  <c r="BA10" i="18" s="1"/>
  <c r="BD10" i="18" s="1"/>
  <c r="BL10" i="18"/>
  <c r="T65" i="18"/>
  <c r="AL20" i="18"/>
  <c r="AO19" i="18"/>
  <c r="AM19" i="18"/>
  <c r="AP18" i="18"/>
  <c r="BF82" i="17"/>
  <c r="BJ81" i="17"/>
  <c r="BQ11" i="17"/>
  <c r="AW11" i="17"/>
  <c r="AK12" i="17" s="1"/>
  <c r="BN11" i="17"/>
  <c r="BG82" i="17"/>
  <c r="BK81" i="17"/>
  <c r="BK70" i="17"/>
  <c r="BE81" i="17"/>
  <c r="BI80" i="17"/>
  <c r="BJ70" i="17"/>
  <c r="AS11" i="17"/>
  <c r="U64" i="17"/>
  <c r="AO17" i="17"/>
  <c r="AL18" i="17"/>
  <c r="AN18" i="17"/>
  <c r="AQ17" i="17"/>
  <c r="BO10" i="17"/>
  <c r="AU10" i="17"/>
  <c r="AI11" i="17" s="1"/>
  <c r="BL10" i="17"/>
  <c r="V64" i="17"/>
  <c r="T66" i="17"/>
  <c r="AV14" i="13"/>
  <c r="AJ15" i="13" s="1"/>
  <c r="AS15" i="13" s="1"/>
  <c r="BP15" i="13" s="1"/>
  <c r="AM16" i="13"/>
  <c r="AP16" i="13" s="1"/>
  <c r="AZ12" i="13"/>
  <c r="BC12" i="13" s="1"/>
  <c r="BP14" i="13"/>
  <c r="BQ13" i="13"/>
  <c r="AY13" i="13"/>
  <c r="BB13" i="13" s="1"/>
  <c r="BN13" i="13"/>
  <c r="AW13" i="13"/>
  <c r="AK14" i="13" s="1"/>
  <c r="AT14" i="13" s="1"/>
  <c r="T66" i="13"/>
  <c r="U66" i="13"/>
  <c r="V67" i="13"/>
  <c r="AN16" i="13"/>
  <c r="AQ16" i="13" s="1"/>
  <c r="L13" i="7"/>
  <c r="G14" i="7"/>
  <c r="AX10" i="17" l="1"/>
  <c r="BA10" i="17" s="1"/>
  <c r="AZ11" i="18"/>
  <c r="BC11" i="18" s="1"/>
  <c r="AM18" i="17"/>
  <c r="AP17" i="17"/>
  <c r="L17" i="20"/>
  <c r="G18" i="20"/>
  <c r="L20" i="19"/>
  <c r="G21" i="19"/>
  <c r="AP19" i="18"/>
  <c r="AM20" i="18"/>
  <c r="AT12" i="18"/>
  <c r="AR11" i="18"/>
  <c r="AQ18" i="18"/>
  <c r="AN19" i="18"/>
  <c r="T66" i="18"/>
  <c r="V65" i="18"/>
  <c r="BF82" i="18"/>
  <c r="BJ81" i="18"/>
  <c r="U65" i="18"/>
  <c r="BG83" i="18"/>
  <c r="BK82" i="18"/>
  <c r="AO20" i="18"/>
  <c r="AL21" i="18"/>
  <c r="AY11" i="18"/>
  <c r="BB11" i="18" s="1"/>
  <c r="AV11" i="18"/>
  <c r="AJ12" i="18" s="1"/>
  <c r="BP11" i="18"/>
  <c r="BM11" i="18"/>
  <c r="BI81" i="18"/>
  <c r="BE82" i="18"/>
  <c r="BI81" i="17"/>
  <c r="BE82" i="17"/>
  <c r="BG83" i="17"/>
  <c r="BK82" i="17"/>
  <c r="BJ82" i="17"/>
  <c r="BF83" i="17"/>
  <c r="AL19" i="17"/>
  <c r="AO18" i="17"/>
  <c r="V65" i="17"/>
  <c r="AR11" i="17"/>
  <c r="AQ18" i="17"/>
  <c r="AN19" i="17"/>
  <c r="AZ11" i="17"/>
  <c r="BC11" i="17" s="1"/>
  <c r="T67" i="17"/>
  <c r="U65" i="17"/>
  <c r="AT12" i="17"/>
  <c r="BM11" i="17"/>
  <c r="BP11" i="17"/>
  <c r="AV11" i="17"/>
  <c r="AJ12" i="17" s="1"/>
  <c r="AY14" i="13"/>
  <c r="BB14" i="13" s="1"/>
  <c r="AV15" i="13"/>
  <c r="AJ16" i="13" s="1"/>
  <c r="AS16" i="13" s="1"/>
  <c r="BP16" i="13" s="1"/>
  <c r="BM15" i="13"/>
  <c r="AM17" i="13"/>
  <c r="AP17" i="13" s="1"/>
  <c r="BQ14" i="13"/>
  <c r="AZ13" i="13"/>
  <c r="BC13" i="13" s="1"/>
  <c r="AW14" i="13"/>
  <c r="AK15" i="13" s="1"/>
  <c r="AT15" i="13" s="1"/>
  <c r="BN14" i="13"/>
  <c r="V68" i="13"/>
  <c r="T67" i="13"/>
  <c r="U67" i="13"/>
  <c r="AN17" i="13"/>
  <c r="AQ17" i="13" s="1"/>
  <c r="L14" i="7"/>
  <c r="G15" i="7"/>
  <c r="AV16" i="13" l="1"/>
  <c r="AJ17" i="13" s="1"/>
  <c r="BM16" i="13"/>
  <c r="AS17" i="13"/>
  <c r="AZ14" i="13"/>
  <c r="BC14" i="13" s="1"/>
  <c r="AY11" i="17"/>
  <c r="BB11" i="17" s="1"/>
  <c r="AM19" i="17"/>
  <c r="AP18" i="17"/>
  <c r="L18" i="20"/>
  <c r="G19" i="20"/>
  <c r="G22" i="19"/>
  <c r="L21" i="19"/>
  <c r="AO21" i="18"/>
  <c r="AL22" i="18"/>
  <c r="AP20" i="18"/>
  <c r="AM21" i="18"/>
  <c r="BE83" i="18"/>
  <c r="BI82" i="18"/>
  <c r="V66" i="18"/>
  <c r="AS12" i="18"/>
  <c r="BJ82" i="18"/>
  <c r="BF83" i="18"/>
  <c r="AQ19" i="18"/>
  <c r="AN20" i="18"/>
  <c r="AW12" i="18"/>
  <c r="AK13" i="18" s="1"/>
  <c r="BQ12" i="18"/>
  <c r="BN12" i="18"/>
  <c r="BK83" i="18"/>
  <c r="BG84" i="18"/>
  <c r="T67" i="18"/>
  <c r="AU11" i="18"/>
  <c r="AI12" i="18" s="1"/>
  <c r="BO11" i="18"/>
  <c r="BL11" i="18"/>
  <c r="U66" i="18"/>
  <c r="AU11" i="17"/>
  <c r="AI12" i="17" s="1"/>
  <c r="BL11" i="17"/>
  <c r="BO11" i="17"/>
  <c r="BK83" i="17"/>
  <c r="BG84" i="17"/>
  <c r="BF84" i="17"/>
  <c r="BJ83" i="17"/>
  <c r="AS12" i="17"/>
  <c r="AW12" i="17"/>
  <c r="AK13" i="17" s="1"/>
  <c r="BQ12" i="17"/>
  <c r="BN12" i="17"/>
  <c r="T68" i="17"/>
  <c r="AQ19" i="17"/>
  <c r="AN20" i="17"/>
  <c r="AL20" i="17"/>
  <c r="AO19" i="17"/>
  <c r="BI82" i="17"/>
  <c r="BE83" i="17"/>
  <c r="V66" i="17"/>
  <c r="U66" i="17"/>
  <c r="AY15" i="13"/>
  <c r="BB15" i="13" s="1"/>
  <c r="AM18" i="13"/>
  <c r="AP18" i="13" s="1"/>
  <c r="BQ15" i="13"/>
  <c r="BP17" i="13"/>
  <c r="AY16" i="13"/>
  <c r="BB16" i="13" s="1"/>
  <c r="AW15" i="13"/>
  <c r="AK16" i="13" s="1"/>
  <c r="AT16" i="13" s="1"/>
  <c r="BN15" i="13"/>
  <c r="BM17" i="13"/>
  <c r="U68" i="13"/>
  <c r="V69" i="13"/>
  <c r="T68" i="13"/>
  <c r="AV17" i="13"/>
  <c r="AJ18" i="13" s="1"/>
  <c r="AM19" i="13"/>
  <c r="AP19" i="13" s="1"/>
  <c r="AN18" i="13"/>
  <c r="AQ18" i="13" s="1"/>
  <c r="L15" i="7"/>
  <c r="G16" i="7"/>
  <c r="AX11" i="18" l="1"/>
  <c r="BA11" i="18" s="1"/>
  <c r="BD11" i="18" s="1"/>
  <c r="AX11" i="17"/>
  <c r="BA11" i="17" s="1"/>
  <c r="AP19" i="17"/>
  <c r="AM20" i="17"/>
  <c r="AZ12" i="18"/>
  <c r="BC12" i="18" s="1"/>
  <c r="L19" i="20"/>
  <c r="G20" i="20"/>
  <c r="L22" i="19"/>
  <c r="G23" i="19"/>
  <c r="AM22" i="18"/>
  <c r="AP21" i="18"/>
  <c r="AR12" i="18"/>
  <c r="AL23" i="18"/>
  <c r="AO22" i="18"/>
  <c r="AT13" i="18"/>
  <c r="BJ83" i="18"/>
  <c r="BF84" i="18"/>
  <c r="BG85" i="18"/>
  <c r="BK84" i="18"/>
  <c r="BP12" i="18"/>
  <c r="AV12" i="18"/>
  <c r="AJ13" i="18" s="1"/>
  <c r="BM12" i="18"/>
  <c r="U67" i="18"/>
  <c r="V67" i="18"/>
  <c r="BE84" i="18"/>
  <c r="BI83" i="18"/>
  <c r="T68" i="18"/>
  <c r="AN21" i="18"/>
  <c r="AQ20" i="18"/>
  <c r="AO20" i="17"/>
  <c r="AL21" i="17"/>
  <c r="AT13" i="17"/>
  <c r="BF85" i="17"/>
  <c r="BJ84" i="17"/>
  <c r="AR12" i="17"/>
  <c r="U67" i="17"/>
  <c r="BK84" i="17"/>
  <c r="BG85" i="17"/>
  <c r="AZ12" i="17"/>
  <c r="BC12" i="17" s="1"/>
  <c r="BE84" i="17"/>
  <c r="BI83" i="17"/>
  <c r="V67" i="17"/>
  <c r="AN21" i="17"/>
  <c r="AQ20" i="17"/>
  <c r="T69" i="17"/>
  <c r="BP12" i="17"/>
  <c r="AV12" i="17"/>
  <c r="AJ13" i="17" s="1"/>
  <c r="BM12" i="17"/>
  <c r="AY17" i="13"/>
  <c r="BB17" i="13" s="1"/>
  <c r="AS18" i="13"/>
  <c r="BP18" i="13" s="1"/>
  <c r="BQ16" i="13"/>
  <c r="AZ15" i="13"/>
  <c r="BC15" i="13" s="1"/>
  <c r="BN16" i="13"/>
  <c r="AW16" i="13"/>
  <c r="AK17" i="13" s="1"/>
  <c r="AT17" i="13" s="1"/>
  <c r="BM18" i="13"/>
  <c r="T69" i="13"/>
  <c r="U69" i="13"/>
  <c r="V70" i="13"/>
  <c r="AM20" i="13"/>
  <c r="AP20" i="13" s="1"/>
  <c r="AN19" i="13"/>
  <c r="AQ19" i="13" s="1"/>
  <c r="L16" i="7"/>
  <c r="G17" i="7"/>
  <c r="AY12" i="18" l="1"/>
  <c r="BB12" i="18" s="1"/>
  <c r="AV18" i="13"/>
  <c r="AJ19" i="13" s="1"/>
  <c r="AS19" i="13" s="1"/>
  <c r="AY12" i="17"/>
  <c r="BB12" i="17" s="1"/>
  <c r="AM21" i="17"/>
  <c r="AP20" i="17"/>
  <c r="G21" i="20"/>
  <c r="L20" i="20"/>
  <c r="G24" i="19"/>
  <c r="L23" i="19"/>
  <c r="AL24" i="18"/>
  <c r="AO23" i="18"/>
  <c r="AN22" i="18"/>
  <c r="AQ21" i="18"/>
  <c r="AS13" i="18"/>
  <c r="BK85" i="18"/>
  <c r="BG86" i="18"/>
  <c r="BJ84" i="18"/>
  <c r="BF85" i="18"/>
  <c r="AU12" i="18"/>
  <c r="AI13" i="18" s="1"/>
  <c r="BO12" i="18"/>
  <c r="BL12" i="18"/>
  <c r="AM23" i="18"/>
  <c r="AP22" i="18"/>
  <c r="V68" i="18"/>
  <c r="AW13" i="18"/>
  <c r="AK14" i="18" s="1"/>
  <c r="BQ13" i="18"/>
  <c r="BN13" i="18"/>
  <c r="T69" i="18"/>
  <c r="BE85" i="18"/>
  <c r="BI84" i="18"/>
  <c r="U68" i="18"/>
  <c r="BG86" i="17"/>
  <c r="BK85" i="17"/>
  <c r="AW13" i="17"/>
  <c r="AK14" i="17" s="1"/>
  <c r="BN13" i="17"/>
  <c r="BQ13" i="17"/>
  <c r="BO12" i="17"/>
  <c r="AU12" i="17"/>
  <c r="AI13" i="17" s="1"/>
  <c r="BL12" i="17"/>
  <c r="AO21" i="17"/>
  <c r="AL22" i="17"/>
  <c r="AS13" i="17"/>
  <c r="V68" i="17"/>
  <c r="BE85" i="17"/>
  <c r="BI84" i="17"/>
  <c r="BF86" i="17"/>
  <c r="BJ85" i="17"/>
  <c r="T70" i="17"/>
  <c r="AN22" i="17"/>
  <c r="AQ21" i="17"/>
  <c r="U68" i="17"/>
  <c r="AZ16" i="13"/>
  <c r="BC16" i="13" s="1"/>
  <c r="BQ17" i="13"/>
  <c r="BP19" i="13"/>
  <c r="AY18" i="13"/>
  <c r="BB18" i="13" s="1"/>
  <c r="AW17" i="13"/>
  <c r="AK18" i="13" s="1"/>
  <c r="AT18" i="13" s="1"/>
  <c r="BN17" i="13"/>
  <c r="BM19" i="13"/>
  <c r="T70" i="13"/>
  <c r="V71" i="13"/>
  <c r="U70" i="13"/>
  <c r="AV19" i="13"/>
  <c r="AJ20" i="13" s="1"/>
  <c r="AS20" i="13" s="1"/>
  <c r="AN20" i="13"/>
  <c r="AQ20" i="13" s="1"/>
  <c r="AM21" i="13"/>
  <c r="AP21" i="13" s="1"/>
  <c r="L17" i="7"/>
  <c r="G18" i="7"/>
  <c r="AZ13" i="17" l="1"/>
  <c r="BC13" i="17" s="1"/>
  <c r="AX12" i="18"/>
  <c r="BA12" i="18" s="1"/>
  <c r="BD12" i="18" s="1"/>
  <c r="AZ13" i="18"/>
  <c r="BC13" i="18" s="1"/>
  <c r="AM22" i="17"/>
  <c r="AP21" i="17"/>
  <c r="L21" i="20"/>
  <c r="G22" i="20"/>
  <c r="L24" i="19"/>
  <c r="G25" i="19"/>
  <c r="V69" i="18"/>
  <c r="AP23" i="18"/>
  <c r="AM24" i="18"/>
  <c r="BG87" i="18"/>
  <c r="BK86" i="18"/>
  <c r="T70" i="18"/>
  <c r="U69" i="18"/>
  <c r="BI85" i="18"/>
  <c r="BE86" i="18"/>
  <c r="AO24" i="18"/>
  <c r="AL25" i="18"/>
  <c r="BF86" i="18"/>
  <c r="BJ85" i="18"/>
  <c r="AT14" i="18"/>
  <c r="AR13" i="18"/>
  <c r="AV13" i="18"/>
  <c r="AJ14" i="18" s="1"/>
  <c r="BP13" i="18"/>
  <c r="BM13" i="18"/>
  <c r="AQ22" i="18"/>
  <c r="AN23" i="18"/>
  <c r="V69" i="17"/>
  <c r="AQ22" i="17"/>
  <c r="AN23" i="17"/>
  <c r="AV13" i="17"/>
  <c r="AJ14" i="17" s="1"/>
  <c r="BP13" i="17"/>
  <c r="BM13" i="17"/>
  <c r="AY13" i="17"/>
  <c r="BB13" i="17" s="1"/>
  <c r="AX12" i="17"/>
  <c r="BA12" i="17" s="1"/>
  <c r="BG87" i="17"/>
  <c r="BK86" i="17"/>
  <c r="AL23" i="17"/>
  <c r="AO22" i="17"/>
  <c r="AR13" i="17"/>
  <c r="U69" i="17"/>
  <c r="T71" i="17"/>
  <c r="BJ86" i="17"/>
  <c r="BF87" i="17"/>
  <c r="BI85" i="17"/>
  <c r="BE86" i="17"/>
  <c r="AT14" i="17"/>
  <c r="BQ18" i="13"/>
  <c r="AZ17" i="13"/>
  <c r="BC17" i="13" s="1"/>
  <c r="BP20" i="13"/>
  <c r="AY19" i="13"/>
  <c r="BB19" i="13" s="1"/>
  <c r="AW18" i="13"/>
  <c r="AK19" i="13" s="1"/>
  <c r="AT19" i="13" s="1"/>
  <c r="BN18" i="13"/>
  <c r="BM20" i="13"/>
  <c r="T71" i="13"/>
  <c r="V72" i="13"/>
  <c r="U71" i="13"/>
  <c r="AV20" i="13"/>
  <c r="AJ21" i="13" s="1"/>
  <c r="AS21" i="13" s="1"/>
  <c r="AM22" i="13"/>
  <c r="AP22" i="13" s="1"/>
  <c r="AN21" i="13"/>
  <c r="AQ21" i="13" s="1"/>
  <c r="L18" i="7"/>
  <c r="G19" i="7"/>
  <c r="AZ18" i="13" l="1"/>
  <c r="BC18" i="13" s="1"/>
  <c r="AP22" i="17"/>
  <c r="AM23" i="17"/>
  <c r="L22" i="20"/>
  <c r="G23" i="20"/>
  <c r="G26" i="19"/>
  <c r="L25" i="19"/>
  <c r="AO25" i="18"/>
  <c r="AL26" i="18"/>
  <c r="T71" i="18"/>
  <c r="BK87" i="18"/>
  <c r="BG88" i="18"/>
  <c r="AW14" i="18"/>
  <c r="AK15" i="18" s="1"/>
  <c r="BQ14" i="18"/>
  <c r="BN14" i="18"/>
  <c r="U70" i="18"/>
  <c r="BO13" i="18"/>
  <c r="AU13" i="18"/>
  <c r="AI14" i="18" s="1"/>
  <c r="BL13" i="18"/>
  <c r="V70" i="18"/>
  <c r="AS14" i="18"/>
  <c r="AQ23" i="18"/>
  <c r="AN24" i="18"/>
  <c r="BJ86" i="18"/>
  <c r="BF87" i="18"/>
  <c r="BE87" i="18"/>
  <c r="BI86" i="18"/>
  <c r="AP24" i="18"/>
  <c r="AM25" i="18"/>
  <c r="AY13" i="18"/>
  <c r="BB13" i="18" s="1"/>
  <c r="T72" i="17"/>
  <c r="AS14" i="17"/>
  <c r="BO13" i="17"/>
  <c r="AU13" i="17"/>
  <c r="AI14" i="17" s="1"/>
  <c r="BL13" i="17"/>
  <c r="AL24" i="17"/>
  <c r="AO23" i="17"/>
  <c r="V70" i="17"/>
  <c r="BJ87" i="17"/>
  <c r="BF88" i="17"/>
  <c r="BN14" i="17"/>
  <c r="BQ14" i="17"/>
  <c r="AW14" i="17"/>
  <c r="AK15" i="17" s="1"/>
  <c r="BE87" i="17"/>
  <c r="BI86" i="17"/>
  <c r="U70" i="17"/>
  <c r="BK87" i="17"/>
  <c r="BG88" i="17"/>
  <c r="AQ23" i="17"/>
  <c r="AN24" i="17"/>
  <c r="BP21" i="13"/>
  <c r="BQ19" i="13"/>
  <c r="AY20" i="13"/>
  <c r="BB20" i="13" s="1"/>
  <c r="BN19" i="13"/>
  <c r="AW19" i="13"/>
  <c r="AK20" i="13" s="1"/>
  <c r="AT20" i="13" s="1"/>
  <c r="BM21" i="13"/>
  <c r="U72" i="13"/>
  <c r="T72" i="13"/>
  <c r="V73" i="13"/>
  <c r="AN22" i="13"/>
  <c r="AQ22" i="13" s="1"/>
  <c r="AM23" i="13"/>
  <c r="AP23" i="13" s="1"/>
  <c r="AV21" i="13"/>
  <c r="AJ22" i="13" s="1"/>
  <c r="AS22" i="13" s="1"/>
  <c r="G20" i="7"/>
  <c r="L19" i="7"/>
  <c r="AX13" i="18" l="1"/>
  <c r="BA13" i="18" s="1"/>
  <c r="BD13" i="18" s="1"/>
  <c r="AP23" i="17"/>
  <c r="AM24" i="17"/>
  <c r="L23" i="20"/>
  <c r="G24" i="20"/>
  <c r="L26" i="19"/>
  <c r="G27" i="19"/>
  <c r="BI87" i="18"/>
  <c r="BE88" i="18"/>
  <c r="U71" i="18"/>
  <c r="AT15" i="18"/>
  <c r="V71" i="18"/>
  <c r="AL27" i="18"/>
  <c r="AO26" i="18"/>
  <c r="AM26" i="18"/>
  <c r="AP25" i="18"/>
  <c r="BF88" i="18"/>
  <c r="BJ87" i="18"/>
  <c r="AR14" i="18"/>
  <c r="AZ14" i="18"/>
  <c r="BC14" i="18" s="1"/>
  <c r="AN25" i="18"/>
  <c r="AQ24" i="18"/>
  <c r="BP14" i="18"/>
  <c r="AV14" i="18"/>
  <c r="AJ15" i="18" s="1"/>
  <c r="BM14" i="18"/>
  <c r="BG89" i="18"/>
  <c r="BK88" i="18"/>
  <c r="T72" i="18"/>
  <c r="BF89" i="17"/>
  <c r="BJ88" i="17"/>
  <c r="AR14" i="17"/>
  <c r="U71" i="17"/>
  <c r="BE88" i="17"/>
  <c r="BI87" i="17"/>
  <c r="AX13" i="17"/>
  <c r="BA13" i="17" s="1"/>
  <c r="AZ14" i="17"/>
  <c r="BC14" i="17" s="1"/>
  <c r="AN25" i="17"/>
  <c r="AQ24" i="17"/>
  <c r="BK88" i="17"/>
  <c r="BG89" i="17"/>
  <c r="AT15" i="17"/>
  <c r="V71" i="17"/>
  <c r="T73" i="17"/>
  <c r="AO24" i="17"/>
  <c r="AL25" i="17"/>
  <c r="AV14" i="17"/>
  <c r="AJ15" i="17" s="1"/>
  <c r="BM14" i="17"/>
  <c r="BP14" i="17"/>
  <c r="BQ20" i="13"/>
  <c r="AY21" i="13"/>
  <c r="BB21" i="13" s="1"/>
  <c r="BP22" i="13"/>
  <c r="AZ19" i="13"/>
  <c r="BC19" i="13" s="1"/>
  <c r="AW20" i="13"/>
  <c r="AK21" i="13" s="1"/>
  <c r="AT21" i="13" s="1"/>
  <c r="BN20" i="13"/>
  <c r="BM22" i="13"/>
  <c r="V74" i="13"/>
  <c r="U73" i="13"/>
  <c r="T73" i="13"/>
  <c r="AV22" i="13"/>
  <c r="AJ23" i="13" s="1"/>
  <c r="AS23" i="13" s="1"/>
  <c r="AN23" i="13"/>
  <c r="AQ23" i="13" s="1"/>
  <c r="AM24" i="13"/>
  <c r="AP24" i="13" s="1"/>
  <c r="L20" i="7"/>
  <c r="G21" i="7"/>
  <c r="AP24" i="17" l="1"/>
  <c r="AM25" i="17"/>
  <c r="AY14" i="17"/>
  <c r="BB14" i="17" s="1"/>
  <c r="G25" i="20"/>
  <c r="L24" i="20"/>
  <c r="G28" i="19"/>
  <c r="L27" i="19"/>
  <c r="T73" i="18"/>
  <c r="AL28" i="18"/>
  <c r="AO27" i="18"/>
  <c r="BE89" i="18"/>
  <c r="BI88" i="18"/>
  <c r="BK89" i="18"/>
  <c r="BG90" i="18"/>
  <c r="AN26" i="18"/>
  <c r="AQ25" i="18"/>
  <c r="AU14" i="18"/>
  <c r="AI15" i="18" s="1"/>
  <c r="BO14" i="18"/>
  <c r="AX14" i="18"/>
  <c r="BA14" i="18" s="1"/>
  <c r="BL14" i="18"/>
  <c r="BJ88" i="18"/>
  <c r="BF89" i="18"/>
  <c r="AS15" i="18"/>
  <c r="AM27" i="18"/>
  <c r="AP26" i="18"/>
  <c r="V72" i="18"/>
  <c r="U72" i="18"/>
  <c r="BQ15" i="18"/>
  <c r="AW15" i="18"/>
  <c r="AK16" i="18" s="1"/>
  <c r="BN15" i="18"/>
  <c r="AY14" i="18"/>
  <c r="BB14" i="18" s="1"/>
  <c r="T74" i="17"/>
  <c r="AU14" i="17"/>
  <c r="AI15" i="17" s="1"/>
  <c r="BO14" i="17"/>
  <c r="AX14" i="17"/>
  <c r="BA14" i="17" s="1"/>
  <c r="BL14" i="17"/>
  <c r="AN26" i="17"/>
  <c r="AQ25" i="17"/>
  <c r="BF90" i="17"/>
  <c r="BJ89" i="17"/>
  <c r="AO25" i="17"/>
  <c r="AL26" i="17"/>
  <c r="V72" i="17"/>
  <c r="BK89" i="17"/>
  <c r="BG90" i="17"/>
  <c r="U72" i="17"/>
  <c r="BQ15" i="17"/>
  <c r="AW15" i="17"/>
  <c r="AK16" i="17" s="1"/>
  <c r="BN15" i="17"/>
  <c r="AS15" i="17"/>
  <c r="BE89" i="17"/>
  <c r="BI88" i="17"/>
  <c r="BP23" i="13"/>
  <c r="AZ20" i="13"/>
  <c r="BC20" i="13" s="1"/>
  <c r="BQ21" i="13"/>
  <c r="AY22" i="13"/>
  <c r="BB22" i="13" s="1"/>
  <c r="BN21" i="13"/>
  <c r="AW21" i="13"/>
  <c r="AK22" i="13" s="1"/>
  <c r="AT22" i="13" s="1"/>
  <c r="BM23" i="13"/>
  <c r="V75" i="13"/>
  <c r="U74" i="13"/>
  <c r="T74" i="13"/>
  <c r="AN24" i="13"/>
  <c r="AQ24" i="13" s="1"/>
  <c r="AM25" i="13"/>
  <c r="AP25" i="13" s="1"/>
  <c r="AV23" i="13"/>
  <c r="AJ24" i="13" s="1"/>
  <c r="AS24" i="13" s="1"/>
  <c r="G22" i="7"/>
  <c r="L21" i="7"/>
  <c r="AZ15" i="18" l="1"/>
  <c r="BC15" i="18" s="1"/>
  <c r="BD14" i="18"/>
  <c r="AZ21" i="13"/>
  <c r="BC21" i="13" s="1"/>
  <c r="AP25" i="17"/>
  <c r="AM26" i="17"/>
  <c r="AY23" i="13"/>
  <c r="BB23" i="13" s="1"/>
  <c r="L25" i="20"/>
  <c r="G26" i="20"/>
  <c r="L28" i="19"/>
  <c r="G29" i="19"/>
  <c r="AQ26" i="18"/>
  <c r="AN27" i="18"/>
  <c r="BI89" i="18"/>
  <c r="BE90" i="18"/>
  <c r="AO28" i="18"/>
  <c r="AL29" i="18"/>
  <c r="AP27" i="18"/>
  <c r="AM28" i="18"/>
  <c r="AT16" i="18"/>
  <c r="U73" i="18"/>
  <c r="BF90" i="18"/>
  <c r="BJ89" i="18"/>
  <c r="T74" i="18"/>
  <c r="AV15" i="18"/>
  <c r="AJ16" i="18" s="1"/>
  <c r="BP15" i="18"/>
  <c r="BM15" i="18"/>
  <c r="V73" i="18"/>
  <c r="AR15" i="18"/>
  <c r="BG91" i="18"/>
  <c r="BK90" i="18"/>
  <c r="BM15" i="17"/>
  <c r="BP15" i="17"/>
  <c r="AV15" i="17"/>
  <c r="AJ16" i="17" s="1"/>
  <c r="T75" i="17"/>
  <c r="BI89" i="17"/>
  <c r="BE90" i="17"/>
  <c r="AL27" i="17"/>
  <c r="AO26" i="17"/>
  <c r="AQ26" i="17"/>
  <c r="AN27" i="17"/>
  <c r="AR15" i="17"/>
  <c r="AZ15" i="17"/>
  <c r="BC15" i="17" s="1"/>
  <c r="U73" i="17"/>
  <c r="V73" i="17"/>
  <c r="AT16" i="17"/>
  <c r="BJ90" i="17"/>
  <c r="BF91" i="17"/>
  <c r="BG91" i="17"/>
  <c r="BK90" i="17"/>
  <c r="BP24" i="13"/>
  <c r="BQ22" i="13"/>
  <c r="BN22" i="13"/>
  <c r="AW22" i="13"/>
  <c r="AK23" i="13" s="1"/>
  <c r="AT23" i="13" s="1"/>
  <c r="BM24" i="13"/>
  <c r="T75" i="13"/>
  <c r="U75" i="13"/>
  <c r="V76" i="13"/>
  <c r="AV24" i="13"/>
  <c r="AJ25" i="13" s="1"/>
  <c r="AS25" i="13" s="1"/>
  <c r="AN25" i="13"/>
  <c r="AQ25" i="13" s="1"/>
  <c r="AM26" i="13"/>
  <c r="AP26" i="13" s="1"/>
  <c r="L22" i="7"/>
  <c r="G23" i="7"/>
  <c r="AY15" i="17" l="1"/>
  <c r="BB15" i="17" s="1"/>
  <c r="AY15" i="18"/>
  <c r="BB15" i="18" s="1"/>
  <c r="AM27" i="17"/>
  <c r="AP26" i="17"/>
  <c r="L26" i="20"/>
  <c r="G27" i="20"/>
  <c r="G30" i="19"/>
  <c r="L29" i="19"/>
  <c r="BK91" i="18"/>
  <c r="BG92" i="18"/>
  <c r="V74" i="18"/>
  <c r="AS16" i="18"/>
  <c r="AO29" i="18"/>
  <c r="AL30" i="18"/>
  <c r="AQ27" i="18"/>
  <c r="AN28" i="18"/>
  <c r="AW16" i="18"/>
  <c r="AK17" i="18" s="1"/>
  <c r="BQ16" i="18"/>
  <c r="BN16" i="18"/>
  <c r="BI90" i="18"/>
  <c r="BE91" i="18"/>
  <c r="BO15" i="18"/>
  <c r="AU15" i="18"/>
  <c r="AI16" i="18" s="1"/>
  <c r="BL15" i="18"/>
  <c r="T75" i="18"/>
  <c r="BJ90" i="18"/>
  <c r="BF91" i="18"/>
  <c r="U74" i="18"/>
  <c r="AP28" i="18"/>
  <c r="AM29" i="18"/>
  <c r="AW16" i="17"/>
  <c r="AK17" i="17" s="1"/>
  <c r="BQ16" i="17"/>
  <c r="BN16" i="17"/>
  <c r="AL28" i="17"/>
  <c r="AO27" i="17"/>
  <c r="BJ91" i="17"/>
  <c r="BF92" i="17"/>
  <c r="BI90" i="17"/>
  <c r="BE91" i="17"/>
  <c r="BK91" i="17"/>
  <c r="BG92" i="17"/>
  <c r="AU15" i="17"/>
  <c r="AI16" i="17" s="1"/>
  <c r="BL15" i="17"/>
  <c r="BO15" i="17"/>
  <c r="T76" i="17"/>
  <c r="V74" i="17"/>
  <c r="AQ27" i="17"/>
  <c r="AN28" i="17"/>
  <c r="U74" i="17"/>
  <c r="AS16" i="17"/>
  <c r="AY24" i="13"/>
  <c r="BB24" i="13" s="1"/>
  <c r="BP25" i="13"/>
  <c r="AZ22" i="13"/>
  <c r="BC22" i="13" s="1"/>
  <c r="BQ23" i="13"/>
  <c r="AW23" i="13"/>
  <c r="AK24" i="13" s="1"/>
  <c r="AT24" i="13" s="1"/>
  <c r="BN23" i="13"/>
  <c r="BM25" i="13"/>
  <c r="V77" i="13"/>
  <c r="T76" i="13"/>
  <c r="U76" i="13"/>
  <c r="AN26" i="13"/>
  <c r="AQ26" i="13" s="1"/>
  <c r="AM27" i="13"/>
  <c r="AP27" i="13" s="1"/>
  <c r="AV25" i="13"/>
  <c r="AJ26" i="13" s="1"/>
  <c r="AS26" i="13" s="1"/>
  <c r="G24" i="7"/>
  <c r="L23" i="7"/>
  <c r="AX15" i="18" l="1"/>
  <c r="BA15" i="18" s="1"/>
  <c r="BD15" i="18" s="1"/>
  <c r="AP27" i="17"/>
  <c r="AM28" i="17"/>
  <c r="L27" i="20"/>
  <c r="G28" i="20"/>
  <c r="L30" i="19"/>
  <c r="G31" i="19"/>
  <c r="AL31" i="18"/>
  <c r="AO30" i="18"/>
  <c r="BJ91" i="18"/>
  <c r="BF92" i="18"/>
  <c r="T76" i="18"/>
  <c r="AT17" i="18"/>
  <c r="BG93" i="18"/>
  <c r="BK92" i="18"/>
  <c r="U75" i="18"/>
  <c r="AR16" i="18"/>
  <c r="BE92" i="18"/>
  <c r="BI91" i="18"/>
  <c r="AZ16" i="18"/>
  <c r="BC16" i="18" s="1"/>
  <c r="AN29" i="18"/>
  <c r="AQ28" i="18"/>
  <c r="BP16" i="18"/>
  <c r="AV16" i="18"/>
  <c r="AJ17" i="18" s="1"/>
  <c r="BM16" i="18"/>
  <c r="AM30" i="18"/>
  <c r="AP29" i="18"/>
  <c r="V75" i="18"/>
  <c r="AN29" i="17"/>
  <c r="AQ28" i="17"/>
  <c r="U75" i="17"/>
  <c r="T77" i="17"/>
  <c r="AX15" i="17"/>
  <c r="BA15" i="17" s="1"/>
  <c r="AZ16" i="17"/>
  <c r="BC16" i="17" s="1"/>
  <c r="BP16" i="17"/>
  <c r="AV16" i="17"/>
  <c r="AJ17" i="17" s="1"/>
  <c r="BM16" i="17"/>
  <c r="V75" i="17"/>
  <c r="BK92" i="17"/>
  <c r="BG93" i="17"/>
  <c r="BJ92" i="17"/>
  <c r="BF93" i="17"/>
  <c r="AT17" i="17"/>
  <c r="AR16" i="17"/>
  <c r="BE92" i="17"/>
  <c r="BI91" i="17"/>
  <c r="AO28" i="17"/>
  <c r="AL29" i="17"/>
  <c r="BP26" i="13"/>
  <c r="BQ24" i="13"/>
  <c r="AY25" i="13"/>
  <c r="BB25" i="13" s="1"/>
  <c r="AZ23" i="13"/>
  <c r="BC23" i="13" s="1"/>
  <c r="AW24" i="13"/>
  <c r="AK25" i="13" s="1"/>
  <c r="AT25" i="13" s="1"/>
  <c r="BN24" i="13"/>
  <c r="BM26" i="13"/>
  <c r="U77" i="13"/>
  <c r="V78" i="13"/>
  <c r="T77" i="13"/>
  <c r="AV26" i="13"/>
  <c r="AJ27" i="13" s="1"/>
  <c r="AS27" i="13" s="1"/>
  <c r="AN27" i="13"/>
  <c r="AQ27" i="13" s="1"/>
  <c r="AM28" i="13"/>
  <c r="AP28" i="13" s="1"/>
  <c r="L24" i="7"/>
  <c r="G25" i="7"/>
  <c r="AY26" i="13" l="1"/>
  <c r="BB26" i="13" s="1"/>
  <c r="AP28" i="17"/>
  <c r="AM29" i="17"/>
  <c r="AY16" i="18"/>
  <c r="BB16" i="18" s="1"/>
  <c r="G29" i="20"/>
  <c r="L28" i="20"/>
  <c r="G32" i="19"/>
  <c r="L31" i="19"/>
  <c r="BF93" i="18"/>
  <c r="BJ92" i="18"/>
  <c r="AS17" i="18"/>
  <c r="BE93" i="18"/>
  <c r="BI92" i="18"/>
  <c r="U76" i="18"/>
  <c r="BG94" i="18"/>
  <c r="BK93" i="18"/>
  <c r="V76" i="18"/>
  <c r="AM31" i="18"/>
  <c r="AP30" i="18"/>
  <c r="AU16" i="18"/>
  <c r="AI17" i="18" s="1"/>
  <c r="BO16" i="18"/>
  <c r="BL16" i="18"/>
  <c r="AL32" i="18"/>
  <c r="AO31" i="18"/>
  <c r="AN30" i="18"/>
  <c r="AQ29" i="18"/>
  <c r="AW17" i="18"/>
  <c r="AK18" i="18" s="1"/>
  <c r="BQ17" i="18"/>
  <c r="BN17" i="18"/>
  <c r="T77" i="18"/>
  <c r="U76" i="17"/>
  <c r="AU16" i="17"/>
  <c r="AI17" i="17" s="1"/>
  <c r="BO16" i="17"/>
  <c r="BL16" i="17"/>
  <c r="BF94" i="17"/>
  <c r="BJ93" i="17"/>
  <c r="BG94" i="17"/>
  <c r="BK93" i="17"/>
  <c r="T78" i="17"/>
  <c r="AS17" i="17"/>
  <c r="AN30" i="17"/>
  <c r="AQ29" i="17"/>
  <c r="AO29" i="17"/>
  <c r="AL30" i="17"/>
  <c r="BE93" i="17"/>
  <c r="BI92" i="17"/>
  <c r="AW17" i="17"/>
  <c r="AK18" i="17" s="1"/>
  <c r="BQ17" i="17"/>
  <c r="BN17" i="17"/>
  <c r="V76" i="17"/>
  <c r="AY16" i="17"/>
  <c r="BB16" i="17" s="1"/>
  <c r="BQ25" i="13"/>
  <c r="BP27" i="13"/>
  <c r="AZ24" i="13"/>
  <c r="BC24" i="13" s="1"/>
  <c r="AW25" i="13"/>
  <c r="AK26" i="13" s="1"/>
  <c r="AT26" i="13" s="1"/>
  <c r="BN25" i="13"/>
  <c r="BM27" i="13"/>
  <c r="T78" i="13"/>
  <c r="V79" i="13"/>
  <c r="U78" i="13"/>
  <c r="AN28" i="13"/>
  <c r="AQ28" i="13" s="1"/>
  <c r="AM29" i="13"/>
  <c r="AP29" i="13" s="1"/>
  <c r="AV27" i="13"/>
  <c r="AJ28" i="13" s="1"/>
  <c r="AS28" i="13" s="1"/>
  <c r="G26" i="7"/>
  <c r="L25" i="7"/>
  <c r="AZ17" i="18" l="1"/>
  <c r="BC17" i="18" s="1"/>
  <c r="AX16" i="17"/>
  <c r="BA16" i="17" s="1"/>
  <c r="AM30" i="17"/>
  <c r="AP29" i="17"/>
  <c r="L29" i="20"/>
  <c r="G30" i="20"/>
  <c r="L32" i="19"/>
  <c r="G33" i="19"/>
  <c r="U77" i="18"/>
  <c r="T78" i="18"/>
  <c r="BG95" i="18"/>
  <c r="BK94" i="18"/>
  <c r="AV17" i="18"/>
  <c r="AJ18" i="18" s="1"/>
  <c r="BP17" i="18"/>
  <c r="BM17" i="18"/>
  <c r="BF94" i="18"/>
  <c r="BJ93" i="18"/>
  <c r="AX16" i="18"/>
  <c r="BA16" i="18" s="1"/>
  <c r="BD16" i="18" s="1"/>
  <c r="AP31" i="18"/>
  <c r="AM32" i="18"/>
  <c r="BI93" i="18"/>
  <c r="BE94" i="18"/>
  <c r="AT18" i="18"/>
  <c r="AQ30" i="18"/>
  <c r="AN31" i="18"/>
  <c r="AO32" i="18"/>
  <c r="AL33" i="18"/>
  <c r="AR17" i="18"/>
  <c r="V77" i="18"/>
  <c r="T79" i="17"/>
  <c r="AL31" i="17"/>
  <c r="AO30" i="17"/>
  <c r="BG95" i="17"/>
  <c r="BK94" i="17"/>
  <c r="BJ94" i="17"/>
  <c r="BF95" i="17"/>
  <c r="V77" i="17"/>
  <c r="AT18" i="17"/>
  <c r="AV17" i="17"/>
  <c r="AJ18" i="17" s="1"/>
  <c r="BP17" i="17"/>
  <c r="BM17" i="17"/>
  <c r="U77" i="17"/>
  <c r="AQ30" i="17"/>
  <c r="AN31" i="17"/>
  <c r="BI93" i="17"/>
  <c r="BE94" i="17"/>
  <c r="AR17" i="17"/>
  <c r="AZ17" i="17"/>
  <c r="BC17" i="17" s="1"/>
  <c r="BP28" i="13"/>
  <c r="AZ25" i="13"/>
  <c r="BC25" i="13" s="1"/>
  <c r="BQ26" i="13"/>
  <c r="AY27" i="13"/>
  <c r="BB27" i="13" s="1"/>
  <c r="AW26" i="13"/>
  <c r="AK27" i="13" s="1"/>
  <c r="AT27" i="13" s="1"/>
  <c r="BN26" i="13"/>
  <c r="BM28" i="13"/>
  <c r="U79" i="13"/>
  <c r="T79" i="13"/>
  <c r="V80" i="13"/>
  <c r="AV28" i="13"/>
  <c r="AJ29" i="13" s="1"/>
  <c r="AS29" i="13" s="1"/>
  <c r="AN29" i="13"/>
  <c r="AQ29" i="13" s="1"/>
  <c r="AM30" i="13"/>
  <c r="AP30" i="13" s="1"/>
  <c r="L26" i="7"/>
  <c r="G27" i="7"/>
  <c r="AY17" i="17" l="1"/>
  <c r="BB17" i="17" s="1"/>
  <c r="AM31" i="17"/>
  <c r="AP30" i="17"/>
  <c r="AY28" i="13"/>
  <c r="BB28" i="13" s="1"/>
  <c r="AY17" i="18"/>
  <c r="BB17" i="18" s="1"/>
  <c r="L30" i="20"/>
  <c r="G31" i="20"/>
  <c r="G34" i="19"/>
  <c r="L33" i="19"/>
  <c r="BO17" i="18"/>
  <c r="AU17" i="18"/>
  <c r="AI18" i="18" s="1"/>
  <c r="BL17" i="18"/>
  <c r="AQ31" i="18"/>
  <c r="AN32" i="18"/>
  <c r="BK95" i="18"/>
  <c r="BG96" i="18"/>
  <c r="U78" i="18"/>
  <c r="AW18" i="18"/>
  <c r="AK19" i="18" s="1"/>
  <c r="BQ18" i="18"/>
  <c r="BN18" i="18"/>
  <c r="V78" i="18"/>
  <c r="AO33" i="18"/>
  <c r="AL34" i="18"/>
  <c r="BE95" i="18"/>
  <c r="BI94" i="18"/>
  <c r="AP32" i="18"/>
  <c r="AM33" i="18"/>
  <c r="BJ94" i="18"/>
  <c r="BF95" i="18"/>
  <c r="AS18" i="18"/>
  <c r="T79" i="18"/>
  <c r="AQ31" i="17"/>
  <c r="AN32" i="17"/>
  <c r="T80" i="17"/>
  <c r="BJ95" i="17"/>
  <c r="BF96" i="17"/>
  <c r="BK95" i="17"/>
  <c r="BG96" i="17"/>
  <c r="BO17" i="17"/>
  <c r="AU17" i="17"/>
  <c r="AI18" i="17" s="1"/>
  <c r="BL17" i="17"/>
  <c r="BI94" i="17"/>
  <c r="BE95" i="17"/>
  <c r="BN18" i="17"/>
  <c r="BQ18" i="17"/>
  <c r="AW18" i="17"/>
  <c r="AK19" i="17" s="1"/>
  <c r="AL32" i="17"/>
  <c r="AO31" i="17"/>
  <c r="U78" i="17"/>
  <c r="AS18" i="17"/>
  <c r="V78" i="17"/>
  <c r="BQ27" i="13"/>
  <c r="BP29" i="13"/>
  <c r="AZ26" i="13"/>
  <c r="BC26" i="13" s="1"/>
  <c r="AW27" i="13"/>
  <c r="AK28" i="13" s="1"/>
  <c r="AT28" i="13" s="1"/>
  <c r="BN27" i="13"/>
  <c r="AV29" i="13"/>
  <c r="AJ30" i="13" s="1"/>
  <c r="AS30" i="13" s="1"/>
  <c r="V81" i="13"/>
  <c r="U80" i="13"/>
  <c r="T80" i="13"/>
  <c r="AN30" i="13"/>
  <c r="AQ30" i="13" s="1"/>
  <c r="AM31" i="13"/>
  <c r="AP31" i="13" s="1"/>
  <c r="G28" i="7"/>
  <c r="L27" i="7"/>
  <c r="AX17" i="18" l="1"/>
  <c r="BA17" i="18" s="1"/>
  <c r="BD17" i="18" s="1"/>
  <c r="AX17" i="17"/>
  <c r="BA17" i="17" s="1"/>
  <c r="AZ18" i="17"/>
  <c r="BC18" i="17" s="1"/>
  <c r="AM32" i="17"/>
  <c r="AP31" i="17"/>
  <c r="L31" i="20"/>
  <c r="G32" i="20"/>
  <c r="L34" i="19"/>
  <c r="G35" i="19"/>
  <c r="T80" i="18"/>
  <c r="BF96" i="18"/>
  <c r="BJ95" i="18"/>
  <c r="BE96" i="18"/>
  <c r="BI95" i="18"/>
  <c r="BG97" i="18"/>
  <c r="BK96" i="18"/>
  <c r="AM34" i="18"/>
  <c r="AP33" i="18"/>
  <c r="AR18" i="18"/>
  <c r="AZ18" i="18"/>
  <c r="BC18" i="18" s="1"/>
  <c r="AN33" i="18"/>
  <c r="AQ32" i="18"/>
  <c r="BP18" i="18"/>
  <c r="AV18" i="18"/>
  <c r="AJ19" i="18" s="1"/>
  <c r="BM18" i="18"/>
  <c r="AL35" i="18"/>
  <c r="AO34" i="18"/>
  <c r="V79" i="18"/>
  <c r="AT19" i="18"/>
  <c r="U79" i="18"/>
  <c r="AR18" i="17"/>
  <c r="BK96" i="17"/>
  <c r="BG97" i="17"/>
  <c r="AV18" i="17"/>
  <c r="AJ19" i="17" s="1"/>
  <c r="BP18" i="17"/>
  <c r="BM18" i="17"/>
  <c r="AT19" i="17"/>
  <c r="BF97" i="17"/>
  <c r="BJ96" i="17"/>
  <c r="AN33" i="17"/>
  <c r="AQ32" i="17"/>
  <c r="U79" i="17"/>
  <c r="BI95" i="17"/>
  <c r="BE96" i="17"/>
  <c r="V79" i="17"/>
  <c r="AO32" i="17"/>
  <c r="AL33" i="17"/>
  <c r="T81" i="17"/>
  <c r="BP30" i="13"/>
  <c r="AZ27" i="13"/>
  <c r="BC27" i="13" s="1"/>
  <c r="AY29" i="13"/>
  <c r="BB29" i="13" s="1"/>
  <c r="BQ28" i="13"/>
  <c r="BN28" i="13"/>
  <c r="AW28" i="13"/>
  <c r="AK29" i="13" s="1"/>
  <c r="AT29" i="13" s="1"/>
  <c r="AV30" i="13"/>
  <c r="AY30" i="13" s="1"/>
  <c r="BB30" i="13" s="1"/>
  <c r="BM29" i="13"/>
  <c r="T81" i="13"/>
  <c r="V82" i="13"/>
  <c r="U81" i="13"/>
  <c r="AN31" i="13"/>
  <c r="AQ31" i="13" s="1"/>
  <c r="AM32" i="13"/>
  <c r="AP32" i="13" s="1"/>
  <c r="L28" i="7"/>
  <c r="G29" i="7"/>
  <c r="AY18" i="17" l="1"/>
  <c r="BB18" i="17" s="1"/>
  <c r="AP32" i="17"/>
  <c r="AM33" i="17"/>
  <c r="AY18" i="18"/>
  <c r="BB18" i="18" s="1"/>
  <c r="G33" i="20"/>
  <c r="L32" i="20"/>
  <c r="G36" i="19"/>
  <c r="L35" i="19"/>
  <c r="U80" i="18"/>
  <c r="AL36" i="18"/>
  <c r="AO35" i="18"/>
  <c r="AN34" i="18"/>
  <c r="AQ33" i="18"/>
  <c r="BG98" i="18"/>
  <c r="BK97" i="18"/>
  <c r="V80" i="18"/>
  <c r="AU18" i="18"/>
  <c r="AI19" i="18" s="1"/>
  <c r="BO18" i="18"/>
  <c r="BL18" i="18"/>
  <c r="AM35" i="18"/>
  <c r="AP34" i="18"/>
  <c r="T81" i="18"/>
  <c r="BE97" i="18"/>
  <c r="BI96" i="18"/>
  <c r="BQ19" i="18"/>
  <c r="AZ19" i="18"/>
  <c r="BC19" i="18" s="1"/>
  <c r="AW19" i="18"/>
  <c r="AK20" i="18" s="1"/>
  <c r="BN19" i="18"/>
  <c r="AS19" i="18"/>
  <c r="BF97" i="18"/>
  <c r="BJ96" i="18"/>
  <c r="BE97" i="17"/>
  <c r="BI96" i="17"/>
  <c r="U80" i="17"/>
  <c r="AN34" i="17"/>
  <c r="AQ33" i="17"/>
  <c r="AU18" i="17"/>
  <c r="AI19" i="17" s="1"/>
  <c r="BO18" i="17"/>
  <c r="BL18" i="17"/>
  <c r="AO33" i="17"/>
  <c r="AL34" i="17"/>
  <c r="AS19" i="17"/>
  <c r="T82" i="17"/>
  <c r="BG98" i="17"/>
  <c r="BK97" i="17"/>
  <c r="BQ19" i="17"/>
  <c r="AW19" i="17"/>
  <c r="AK20" i="17" s="1"/>
  <c r="BN19" i="17"/>
  <c r="V80" i="17"/>
  <c r="BF98" i="17"/>
  <c r="BJ97" i="17"/>
  <c r="AJ31" i="13"/>
  <c r="AS31" i="13" s="1"/>
  <c r="BP31" i="13" s="1"/>
  <c r="AZ28" i="13"/>
  <c r="BC28" i="13" s="1"/>
  <c r="BQ29" i="13"/>
  <c r="AW29" i="13"/>
  <c r="AK30" i="13" s="1"/>
  <c r="AT30" i="13" s="1"/>
  <c r="BN29" i="13"/>
  <c r="BM30" i="13"/>
  <c r="T82" i="13"/>
  <c r="V83" i="13"/>
  <c r="U82" i="13"/>
  <c r="AM33" i="13"/>
  <c r="AP33" i="13" s="1"/>
  <c r="AN32" i="13"/>
  <c r="AQ32" i="13" s="1"/>
  <c r="G30" i="7"/>
  <c r="L29" i="7"/>
  <c r="AM34" i="17" l="1"/>
  <c r="AP33" i="17"/>
  <c r="AZ19" i="17"/>
  <c r="BC19" i="17" s="1"/>
  <c r="L33" i="20"/>
  <c r="G34" i="20"/>
  <c r="L36" i="19"/>
  <c r="G37" i="19"/>
  <c r="AV19" i="18"/>
  <c r="AJ20" i="18" s="1"/>
  <c r="BP19" i="18"/>
  <c r="BM19" i="18"/>
  <c r="AR19" i="18"/>
  <c r="BG99" i="18"/>
  <c r="BK98" i="18"/>
  <c r="AT20" i="18"/>
  <c r="BI97" i="18"/>
  <c r="BE98" i="18"/>
  <c r="T82" i="18"/>
  <c r="V81" i="18"/>
  <c r="U81" i="18"/>
  <c r="AP35" i="18"/>
  <c r="AM36" i="18"/>
  <c r="AQ34" i="18"/>
  <c r="AN35" i="18"/>
  <c r="BF98" i="18"/>
  <c r="BJ97" i="18"/>
  <c r="AO36" i="18"/>
  <c r="AL37" i="18"/>
  <c r="AX18" i="18"/>
  <c r="BA18" i="18" s="1"/>
  <c r="BD18" i="18" s="1"/>
  <c r="BG99" i="17"/>
  <c r="BK98" i="17"/>
  <c r="U81" i="17"/>
  <c r="V81" i="17"/>
  <c r="BJ98" i="17"/>
  <c r="BF99" i="17"/>
  <c r="AT20" i="17"/>
  <c r="T83" i="17"/>
  <c r="AL35" i="17"/>
  <c r="AO34" i="17"/>
  <c r="AQ34" i="17"/>
  <c r="AN35" i="17"/>
  <c r="BM19" i="17"/>
  <c r="AV19" i="17"/>
  <c r="AJ20" i="17" s="1"/>
  <c r="BP19" i="17"/>
  <c r="AR19" i="17"/>
  <c r="BI97" i="17"/>
  <c r="BE98" i="17"/>
  <c r="AX18" i="17"/>
  <c r="BA18" i="17" s="1"/>
  <c r="AV31" i="13"/>
  <c r="AJ32" i="13" s="1"/>
  <c r="AS32" i="13" s="1"/>
  <c r="BP32" i="13" s="1"/>
  <c r="BM31" i="13"/>
  <c r="AZ29" i="13"/>
  <c r="BC29" i="13" s="1"/>
  <c r="BQ30" i="13"/>
  <c r="BN30" i="13"/>
  <c r="AW30" i="13"/>
  <c r="AK31" i="13" s="1"/>
  <c r="AT31" i="13" s="1"/>
  <c r="T83" i="13"/>
  <c r="U83" i="13"/>
  <c r="V84" i="13"/>
  <c r="AN33" i="13"/>
  <c r="AQ33" i="13" s="1"/>
  <c r="AM34" i="13"/>
  <c r="AP34" i="13" s="1"/>
  <c r="L30" i="7"/>
  <c r="G31" i="7"/>
  <c r="AY19" i="17" l="1"/>
  <c r="BB19" i="17" s="1"/>
  <c r="AP34" i="17"/>
  <c r="AM35" i="17"/>
  <c r="L34" i="20"/>
  <c r="G35" i="20"/>
  <c r="G38" i="19"/>
  <c r="L37" i="19"/>
  <c r="BE99" i="18"/>
  <c r="BI98" i="18"/>
  <c r="AS20" i="18"/>
  <c r="AQ35" i="18"/>
  <c r="AN36" i="18"/>
  <c r="AO37" i="18"/>
  <c r="AL38" i="18"/>
  <c r="BJ98" i="18"/>
  <c r="BF99" i="18"/>
  <c r="T83" i="18"/>
  <c r="AY19" i="18"/>
  <c r="BB19" i="18" s="1"/>
  <c r="V82" i="18"/>
  <c r="AU19" i="18"/>
  <c r="AI20" i="18" s="1"/>
  <c r="BO19" i="18"/>
  <c r="BL19" i="18"/>
  <c r="AW20" i="18"/>
  <c r="AK21" i="18" s="1"/>
  <c r="BQ20" i="18"/>
  <c r="BN20" i="18"/>
  <c r="BK99" i="18"/>
  <c r="BG100" i="18"/>
  <c r="AP36" i="18"/>
  <c r="AM37" i="18"/>
  <c r="U82" i="18"/>
  <c r="BK99" i="17"/>
  <c r="BG100" i="17"/>
  <c r="AU19" i="17"/>
  <c r="AI20" i="17" s="1"/>
  <c r="BL19" i="17"/>
  <c r="BO19" i="17"/>
  <c r="AQ35" i="17"/>
  <c r="AN36" i="17"/>
  <c r="AL36" i="17"/>
  <c r="AO35" i="17"/>
  <c r="V82" i="17"/>
  <c r="AS20" i="17"/>
  <c r="AW20" i="17"/>
  <c r="AK21" i="17" s="1"/>
  <c r="BQ20" i="17"/>
  <c r="BN20" i="17"/>
  <c r="BI98" i="17"/>
  <c r="BE99" i="17"/>
  <c r="T84" i="17"/>
  <c r="BJ99" i="17"/>
  <c r="BF100" i="17"/>
  <c r="U82" i="17"/>
  <c r="AY31" i="13"/>
  <c r="BB31" i="13" s="1"/>
  <c r="AV32" i="13"/>
  <c r="AJ33" i="13" s="1"/>
  <c r="AS33" i="13" s="1"/>
  <c r="BP33" i="13" s="1"/>
  <c r="BM32" i="13"/>
  <c r="BQ31" i="13"/>
  <c r="AZ30" i="13"/>
  <c r="BC30" i="13" s="1"/>
  <c r="AW31" i="13"/>
  <c r="AK32" i="13" s="1"/>
  <c r="AT32" i="13" s="1"/>
  <c r="BN31" i="13"/>
  <c r="V85" i="13"/>
  <c r="T84" i="13"/>
  <c r="U84" i="13"/>
  <c r="AN34" i="13"/>
  <c r="AQ34" i="13" s="1"/>
  <c r="AM35" i="13"/>
  <c r="AP35" i="13" s="1"/>
  <c r="G32" i="7"/>
  <c r="L31" i="7"/>
  <c r="AV33" i="13" l="1"/>
  <c r="AJ34" i="13" s="1"/>
  <c r="AS34" i="13" s="1"/>
  <c r="AX19" i="18"/>
  <c r="BA19" i="18" s="1"/>
  <c r="BD19" i="18" s="1"/>
  <c r="AZ31" i="13"/>
  <c r="BC31" i="13" s="1"/>
  <c r="BM33" i="13"/>
  <c r="AP35" i="17"/>
  <c r="AM36" i="17"/>
  <c r="L35" i="20"/>
  <c r="G36" i="20"/>
  <c r="L38" i="19"/>
  <c r="G39" i="19"/>
  <c r="BF100" i="18"/>
  <c r="BJ99" i="18"/>
  <c r="BE100" i="18"/>
  <c r="BI99" i="18"/>
  <c r="AR20" i="18"/>
  <c r="U83" i="18"/>
  <c r="T84" i="18"/>
  <c r="AN37" i="18"/>
  <c r="AQ36" i="18"/>
  <c r="AT21" i="18"/>
  <c r="BP20" i="18"/>
  <c r="AV20" i="18"/>
  <c r="AJ21" i="18" s="1"/>
  <c r="BM20" i="18"/>
  <c r="AM38" i="18"/>
  <c r="AP37" i="18"/>
  <c r="BG101" i="18"/>
  <c r="BK100" i="18"/>
  <c r="V83" i="18"/>
  <c r="AL39" i="18"/>
  <c r="AO38" i="18"/>
  <c r="AZ20" i="18"/>
  <c r="BC20" i="18" s="1"/>
  <c r="V83" i="17"/>
  <c r="U83" i="17"/>
  <c r="AN37" i="17"/>
  <c r="AQ36" i="17"/>
  <c r="BK100" i="17"/>
  <c r="BG101" i="17"/>
  <c r="AO36" i="17"/>
  <c r="AL37" i="17"/>
  <c r="AZ20" i="17"/>
  <c r="BC20" i="17" s="1"/>
  <c r="BE100" i="17"/>
  <c r="BI99" i="17"/>
  <c r="AT21" i="17"/>
  <c r="AR20" i="17"/>
  <c r="BF101" i="17"/>
  <c r="BJ100" i="17"/>
  <c r="T85" i="17"/>
  <c r="BP20" i="17"/>
  <c r="AV20" i="17"/>
  <c r="AJ21" i="17" s="1"/>
  <c r="BM20" i="17"/>
  <c r="AX19" i="17"/>
  <c r="BA19" i="17" s="1"/>
  <c r="AY32" i="13"/>
  <c r="BB32" i="13" s="1"/>
  <c r="BP34" i="13"/>
  <c r="BQ32" i="13"/>
  <c r="AY33" i="13"/>
  <c r="BB33" i="13" s="1"/>
  <c r="BN32" i="13"/>
  <c r="AW32" i="13"/>
  <c r="AK33" i="13" s="1"/>
  <c r="AT33" i="13" s="1"/>
  <c r="U85" i="13"/>
  <c r="V86" i="13"/>
  <c r="T85" i="13"/>
  <c r="AM36" i="13"/>
  <c r="AP36" i="13" s="1"/>
  <c r="AN35" i="13"/>
  <c r="AQ35" i="13" s="1"/>
  <c r="L32" i="7"/>
  <c r="G33" i="7"/>
  <c r="AM37" i="17" l="1"/>
  <c r="AP36" i="17"/>
  <c r="AY20" i="17"/>
  <c r="BB20" i="17" s="1"/>
  <c r="G37" i="20"/>
  <c r="L36" i="20"/>
  <c r="G40" i="19"/>
  <c r="L39" i="19"/>
  <c r="AS21" i="18"/>
  <c r="AN38" i="18"/>
  <c r="AQ37" i="18"/>
  <c r="BF101" i="18"/>
  <c r="BJ100" i="18"/>
  <c r="V84" i="18"/>
  <c r="BQ21" i="18"/>
  <c r="AW21" i="18"/>
  <c r="AK22" i="18" s="1"/>
  <c r="BN21" i="18"/>
  <c r="U84" i="18"/>
  <c r="AU20" i="18"/>
  <c r="AI21" i="18" s="1"/>
  <c r="BO20" i="18"/>
  <c r="BL20" i="18"/>
  <c r="BE101" i="18"/>
  <c r="BI100" i="18"/>
  <c r="AY20" i="18"/>
  <c r="BB20" i="18" s="1"/>
  <c r="AL40" i="18"/>
  <c r="AO39" i="18"/>
  <c r="BG102" i="18"/>
  <c r="BK101" i="18"/>
  <c r="AM39" i="18"/>
  <c r="AP38" i="18"/>
  <c r="T85" i="18"/>
  <c r="AW21" i="17"/>
  <c r="AK22" i="17" s="1"/>
  <c r="BQ21" i="17"/>
  <c r="BN21" i="17"/>
  <c r="AO37" i="17"/>
  <c r="AL38" i="17"/>
  <c r="AS21" i="17"/>
  <c r="BL20" i="17"/>
  <c r="BO20" i="17"/>
  <c r="AU20" i="17"/>
  <c r="AI21" i="17" s="1"/>
  <c r="BF102" i="17"/>
  <c r="BJ101" i="17"/>
  <c r="BE101" i="17"/>
  <c r="BI100" i="17"/>
  <c r="AN38" i="17"/>
  <c r="AQ37" i="17"/>
  <c r="BG102" i="17"/>
  <c r="BK101" i="17"/>
  <c r="V84" i="17"/>
  <c r="T86" i="17"/>
  <c r="U84" i="17"/>
  <c r="BQ33" i="13"/>
  <c r="AZ32" i="13"/>
  <c r="BC32" i="13" s="1"/>
  <c r="AW33" i="13"/>
  <c r="AK34" i="13" s="1"/>
  <c r="AT34" i="13" s="1"/>
  <c r="BN33" i="13"/>
  <c r="BM34" i="13"/>
  <c r="AV34" i="13"/>
  <c r="T86" i="13"/>
  <c r="U86" i="13"/>
  <c r="V87" i="13"/>
  <c r="AN36" i="13"/>
  <c r="AQ36" i="13" s="1"/>
  <c r="AM37" i="13"/>
  <c r="AP37" i="13" s="1"/>
  <c r="G34" i="7"/>
  <c r="L33" i="7"/>
  <c r="AZ21" i="17" l="1"/>
  <c r="BC21" i="17" s="1"/>
  <c r="AZ21" i="18"/>
  <c r="BC21" i="18" s="1"/>
  <c r="AM38" i="17"/>
  <c r="AP37" i="17"/>
  <c r="L37" i="20"/>
  <c r="G38" i="20"/>
  <c r="L40" i="19"/>
  <c r="G41" i="19"/>
  <c r="AP39" i="18"/>
  <c r="AM40" i="18"/>
  <c r="AR21" i="18"/>
  <c r="V85" i="18"/>
  <c r="AO40" i="18"/>
  <c r="AL41" i="18"/>
  <c r="BI101" i="18"/>
  <c r="BE102" i="18"/>
  <c r="AT22" i="18"/>
  <c r="AX20" i="18"/>
  <c r="BA20" i="18" s="1"/>
  <c r="BD20" i="18" s="1"/>
  <c r="T86" i="18"/>
  <c r="AV21" i="18"/>
  <c r="AJ22" i="18" s="1"/>
  <c r="BP21" i="18"/>
  <c r="BM21" i="18"/>
  <c r="BF102" i="18"/>
  <c r="BJ101" i="18"/>
  <c r="BG103" i="18"/>
  <c r="BK102" i="18"/>
  <c r="U85" i="18"/>
  <c r="AQ38" i="18"/>
  <c r="AN39" i="18"/>
  <c r="BG103" i="17"/>
  <c r="BK102" i="17"/>
  <c r="BI101" i="17"/>
  <c r="BE102" i="17"/>
  <c r="AR21" i="17"/>
  <c r="BJ102" i="17"/>
  <c r="BF103" i="17"/>
  <c r="AT22" i="17"/>
  <c r="U85" i="17"/>
  <c r="AL39" i="17"/>
  <c r="AO38" i="17"/>
  <c r="AX20" i="17"/>
  <c r="BA20" i="17" s="1"/>
  <c r="AQ38" i="17"/>
  <c r="AN39" i="17"/>
  <c r="AV21" i="17"/>
  <c r="AJ22" i="17" s="1"/>
  <c r="BP21" i="17"/>
  <c r="BM21" i="17"/>
  <c r="T87" i="17"/>
  <c r="V85" i="17"/>
  <c r="AZ33" i="13"/>
  <c r="BC33" i="13" s="1"/>
  <c r="AJ35" i="13"/>
  <c r="AS35" i="13" s="1"/>
  <c r="AY34" i="13"/>
  <c r="BB34" i="13" s="1"/>
  <c r="BQ34" i="13"/>
  <c r="BN34" i="13"/>
  <c r="AW34" i="13"/>
  <c r="AK35" i="13" s="1"/>
  <c r="AT35" i="13" s="1"/>
  <c r="V88" i="13"/>
  <c r="T87" i="13"/>
  <c r="U87" i="13"/>
  <c r="AM38" i="13"/>
  <c r="AP38" i="13" s="1"/>
  <c r="AN37" i="13"/>
  <c r="AQ37" i="13" s="1"/>
  <c r="L34" i="7"/>
  <c r="G35" i="7"/>
  <c r="AP38" i="17" l="1"/>
  <c r="AM39" i="17"/>
  <c r="L38" i="20"/>
  <c r="G39" i="20"/>
  <c r="G42" i="19"/>
  <c r="L41" i="19"/>
  <c r="BJ102" i="18"/>
  <c r="BF103" i="18"/>
  <c r="AP40" i="18"/>
  <c r="AM41" i="18"/>
  <c r="AQ39" i="18"/>
  <c r="AN40" i="18"/>
  <c r="BK103" i="18"/>
  <c r="BG104" i="18"/>
  <c r="T87" i="18"/>
  <c r="AO41" i="18"/>
  <c r="AL42" i="18"/>
  <c r="BO21" i="18"/>
  <c r="AU21" i="18"/>
  <c r="AI22" i="18" s="1"/>
  <c r="BL21" i="18"/>
  <c r="AS22" i="18"/>
  <c r="V86" i="18"/>
  <c r="U86" i="18"/>
  <c r="AW22" i="18"/>
  <c r="AK23" i="18" s="1"/>
  <c r="BQ22" i="18"/>
  <c r="BN22" i="18"/>
  <c r="BE103" i="18"/>
  <c r="BI102" i="18"/>
  <c r="AY21" i="18"/>
  <c r="BB21" i="18" s="1"/>
  <c r="BI102" i="17"/>
  <c r="BE103" i="17"/>
  <c r="V86" i="17"/>
  <c r="BN22" i="17"/>
  <c r="BQ22" i="17"/>
  <c r="AW22" i="17"/>
  <c r="AK23" i="17" s="1"/>
  <c r="AQ39" i="17"/>
  <c r="AN40" i="17"/>
  <c r="U86" i="17"/>
  <c r="BJ103" i="17"/>
  <c r="BF104" i="17"/>
  <c r="AY21" i="17"/>
  <c r="BB21" i="17" s="1"/>
  <c r="BO21" i="17"/>
  <c r="AU21" i="17"/>
  <c r="AI22" i="17" s="1"/>
  <c r="BL21" i="17"/>
  <c r="BK103" i="17"/>
  <c r="BG104" i="17"/>
  <c r="T88" i="17"/>
  <c r="AS22" i="17"/>
  <c r="AL40" i="17"/>
  <c r="AO39" i="17"/>
  <c r="BQ35" i="13"/>
  <c r="AZ34" i="13"/>
  <c r="BC34" i="13" s="1"/>
  <c r="BP35" i="13"/>
  <c r="AV35" i="13"/>
  <c r="AJ36" i="13" s="1"/>
  <c r="AS36" i="13" s="1"/>
  <c r="BN35" i="13"/>
  <c r="AW35" i="13"/>
  <c r="AK36" i="13" s="1"/>
  <c r="AT36" i="13" s="1"/>
  <c r="BM35" i="13"/>
  <c r="U88" i="13"/>
  <c r="V89" i="13"/>
  <c r="T88" i="13"/>
  <c r="AN38" i="13"/>
  <c r="AQ38" i="13" s="1"/>
  <c r="AM39" i="13"/>
  <c r="AP39" i="13" s="1"/>
  <c r="G36" i="7"/>
  <c r="L35" i="7"/>
  <c r="AX21" i="17" l="1"/>
  <c r="BA21" i="17" s="1"/>
  <c r="AX21" i="18"/>
  <c r="BA21" i="18" s="1"/>
  <c r="AZ22" i="18"/>
  <c r="BC22" i="18" s="1"/>
  <c r="AM40" i="17"/>
  <c r="AP39" i="17"/>
  <c r="L39" i="20"/>
  <c r="G40" i="20"/>
  <c r="L42" i="19"/>
  <c r="G43" i="19"/>
  <c r="BP22" i="18"/>
  <c r="AV22" i="18"/>
  <c r="AJ23" i="18" s="1"/>
  <c r="BM22" i="18"/>
  <c r="BF104" i="18"/>
  <c r="BJ103" i="18"/>
  <c r="U87" i="18"/>
  <c r="AL43" i="18"/>
  <c r="AO42" i="18"/>
  <c r="T88" i="18"/>
  <c r="AN41" i="18"/>
  <c r="AQ40" i="18"/>
  <c r="BD21" i="18"/>
  <c r="AM42" i="18"/>
  <c r="AP41" i="18"/>
  <c r="V87" i="18"/>
  <c r="BE104" i="18"/>
  <c r="BI103" i="18"/>
  <c r="AT23" i="18"/>
  <c r="AR22" i="18"/>
  <c r="BG105" i="18"/>
  <c r="BK104" i="18"/>
  <c r="BF105" i="17"/>
  <c r="BJ104" i="17"/>
  <c r="AV22" i="17"/>
  <c r="AJ23" i="17" s="1"/>
  <c r="BP22" i="17"/>
  <c r="BM22" i="17"/>
  <c r="BK104" i="17"/>
  <c r="BG105" i="17"/>
  <c r="AN41" i="17"/>
  <c r="AQ40" i="17"/>
  <c r="V87" i="17"/>
  <c r="AT23" i="17"/>
  <c r="U87" i="17"/>
  <c r="BE104" i="17"/>
  <c r="BI103" i="17"/>
  <c r="AO40" i="17"/>
  <c r="AL41" i="17"/>
  <c r="T89" i="17"/>
  <c r="AR22" i="17"/>
  <c r="AZ22" i="17"/>
  <c r="BC22" i="17" s="1"/>
  <c r="AY35" i="13"/>
  <c r="BB35" i="13" s="1"/>
  <c r="AZ35" i="13"/>
  <c r="BC35" i="13" s="1"/>
  <c r="BP36" i="13"/>
  <c r="BQ36" i="13"/>
  <c r="AW36" i="13"/>
  <c r="AK37" i="13" s="1"/>
  <c r="AT37" i="13" s="1"/>
  <c r="BN36" i="13"/>
  <c r="BM36" i="13"/>
  <c r="AV36" i="13"/>
  <c r="AJ37" i="13" s="1"/>
  <c r="AS37" i="13" s="1"/>
  <c r="T89" i="13"/>
  <c r="U89" i="13"/>
  <c r="V90" i="13"/>
  <c r="AM40" i="13"/>
  <c r="AP40" i="13" s="1"/>
  <c r="AN39" i="13"/>
  <c r="AQ39" i="13" s="1"/>
  <c r="L36" i="7"/>
  <c r="G37" i="7"/>
  <c r="AP40" i="17" l="1"/>
  <c r="AM41" i="17"/>
  <c r="G41" i="20"/>
  <c r="L40" i="20"/>
  <c r="G44" i="19"/>
  <c r="L43" i="19"/>
  <c r="BQ23" i="18"/>
  <c r="AW23" i="18"/>
  <c r="AK24" i="18" s="1"/>
  <c r="BN23" i="18"/>
  <c r="BE105" i="18"/>
  <c r="BI104" i="18"/>
  <c r="AN42" i="18"/>
  <c r="AQ41" i="18"/>
  <c r="AS23" i="18"/>
  <c r="AU22" i="18"/>
  <c r="AI23" i="18" s="1"/>
  <c r="BO22" i="18"/>
  <c r="BL22" i="18"/>
  <c r="V88" i="18"/>
  <c r="AM43" i="18"/>
  <c r="AP42" i="18"/>
  <c r="T89" i="18"/>
  <c r="U88" i="18"/>
  <c r="AY22" i="18"/>
  <c r="BB22" i="18" s="1"/>
  <c r="AL44" i="18"/>
  <c r="AO43" i="18"/>
  <c r="BF105" i="18"/>
  <c r="BJ104" i="18"/>
  <c r="BG106" i="18"/>
  <c r="BK105" i="18"/>
  <c r="AS23" i="17"/>
  <c r="BE105" i="17"/>
  <c r="BI104" i="17"/>
  <c r="V88" i="17"/>
  <c r="AN42" i="17"/>
  <c r="AQ41" i="17"/>
  <c r="BF106" i="17"/>
  <c r="BJ105" i="17"/>
  <c r="AU22" i="17"/>
  <c r="AI23" i="17" s="1"/>
  <c r="BO22" i="17"/>
  <c r="AX22" i="17"/>
  <c r="BA22" i="17" s="1"/>
  <c r="BL22" i="17"/>
  <c r="AO41" i="17"/>
  <c r="AL42" i="17"/>
  <c r="BK105" i="17"/>
  <c r="BG106" i="17"/>
  <c r="BQ23" i="17"/>
  <c r="AW23" i="17"/>
  <c r="AK24" i="17" s="1"/>
  <c r="BN23" i="17"/>
  <c r="T90" i="17"/>
  <c r="U88" i="17"/>
  <c r="AY22" i="17"/>
  <c r="BB22" i="17" s="1"/>
  <c r="AZ36" i="13"/>
  <c r="BC36" i="13" s="1"/>
  <c r="BP37" i="13"/>
  <c r="BQ37" i="13"/>
  <c r="AY36" i="13"/>
  <c r="BB36" i="13" s="1"/>
  <c r="AW37" i="13"/>
  <c r="AK38" i="13" s="1"/>
  <c r="AT38" i="13" s="1"/>
  <c r="BN37" i="13"/>
  <c r="AV37" i="13"/>
  <c r="AJ38" i="13" s="1"/>
  <c r="AS38" i="13" s="1"/>
  <c r="V91" i="13"/>
  <c r="T90" i="13"/>
  <c r="U90" i="13"/>
  <c r="AN40" i="13"/>
  <c r="AQ40" i="13" s="1"/>
  <c r="AM41" i="13"/>
  <c r="AP41" i="13" s="1"/>
  <c r="G38" i="7"/>
  <c r="L37" i="7"/>
  <c r="AZ23" i="17" l="1"/>
  <c r="BC23" i="17" s="1"/>
  <c r="AZ23" i="18"/>
  <c r="BC23" i="18" s="1"/>
  <c r="AM42" i="17"/>
  <c r="AP41" i="17"/>
  <c r="L41" i="20"/>
  <c r="G42" i="20"/>
  <c r="L44" i="19"/>
  <c r="G45" i="19"/>
  <c r="U89" i="18"/>
  <c r="AR23" i="18"/>
  <c r="T90" i="18"/>
  <c r="AT24" i="18"/>
  <c r="BF106" i="18"/>
  <c r="BJ105" i="18"/>
  <c r="AO44" i="18"/>
  <c r="AL45" i="18"/>
  <c r="AP43" i="18"/>
  <c r="AM44" i="18"/>
  <c r="AV23" i="18"/>
  <c r="AJ24" i="18" s="1"/>
  <c r="BP23" i="18"/>
  <c r="BM23" i="18"/>
  <c r="AQ42" i="18"/>
  <c r="AN43" i="18"/>
  <c r="BI105" i="18"/>
  <c r="BE106" i="18"/>
  <c r="V89" i="18"/>
  <c r="BG107" i="18"/>
  <c r="BK106" i="18"/>
  <c r="AX22" i="18"/>
  <c r="BA22" i="18" s="1"/>
  <c r="BD22" i="18" s="1"/>
  <c r="T91" i="17"/>
  <c r="AQ42" i="17"/>
  <c r="AN43" i="17"/>
  <c r="U89" i="17"/>
  <c r="BG107" i="17"/>
  <c r="BK106" i="17"/>
  <c r="AR23" i="17"/>
  <c r="BI105" i="17"/>
  <c r="BE106" i="17"/>
  <c r="AL43" i="17"/>
  <c r="AO42" i="17"/>
  <c r="AT24" i="17"/>
  <c r="BM23" i="17"/>
  <c r="AY23" i="17"/>
  <c r="BB23" i="17" s="1"/>
  <c r="AV23" i="17"/>
  <c r="AJ24" i="17" s="1"/>
  <c r="BP23" i="17"/>
  <c r="BJ106" i="17"/>
  <c r="BF107" i="17"/>
  <c r="V89" i="17"/>
  <c r="AY37" i="13"/>
  <c r="BB37" i="13" s="1"/>
  <c r="BQ38" i="13"/>
  <c r="BP38" i="13"/>
  <c r="AZ37" i="13"/>
  <c r="BC37" i="13" s="1"/>
  <c r="BN38" i="13"/>
  <c r="AW38" i="13"/>
  <c r="AK39" i="13" s="1"/>
  <c r="AT39" i="13" s="1"/>
  <c r="AV38" i="13"/>
  <c r="AJ39" i="13" s="1"/>
  <c r="AS39" i="13" s="1"/>
  <c r="BM37" i="13"/>
  <c r="U91" i="13"/>
  <c r="V92" i="13"/>
  <c r="T91" i="13"/>
  <c r="AM42" i="13"/>
  <c r="AP42" i="13" s="1"/>
  <c r="AN41" i="13"/>
  <c r="AQ41" i="13" s="1"/>
  <c r="L38" i="7"/>
  <c r="G39" i="7"/>
  <c r="AP42" i="17" l="1"/>
  <c r="AM43" i="17"/>
  <c r="L42" i="20"/>
  <c r="G43" i="20"/>
  <c r="G46" i="19"/>
  <c r="L45" i="19"/>
  <c r="AQ43" i="18"/>
  <c r="AN44" i="18"/>
  <c r="BK107" i="18"/>
  <c r="BG108" i="18"/>
  <c r="AO45" i="18"/>
  <c r="AL46" i="18"/>
  <c r="BJ106" i="18"/>
  <c r="BF107" i="18"/>
  <c r="U90" i="18"/>
  <c r="AS24" i="18"/>
  <c r="T91" i="18"/>
  <c r="BE107" i="18"/>
  <c r="BI106" i="18"/>
  <c r="V90" i="18"/>
  <c r="AP44" i="18"/>
  <c r="AM45" i="18"/>
  <c r="AW24" i="18"/>
  <c r="AK25" i="18" s="1"/>
  <c r="BQ24" i="18"/>
  <c r="BN24" i="18"/>
  <c r="BO23" i="18"/>
  <c r="AU23" i="18"/>
  <c r="AI24" i="18" s="1"/>
  <c r="BL23" i="18"/>
  <c r="AY23" i="18"/>
  <c r="BB23" i="18" s="1"/>
  <c r="AS24" i="17"/>
  <c r="BI106" i="17"/>
  <c r="BE107" i="17"/>
  <c r="U90" i="17"/>
  <c r="V90" i="17"/>
  <c r="AW24" i="17"/>
  <c r="AK25" i="17" s="1"/>
  <c r="BQ24" i="17"/>
  <c r="AZ24" i="17"/>
  <c r="BC24" i="17" s="1"/>
  <c r="BN24" i="17"/>
  <c r="AL44" i="17"/>
  <c r="AO43" i="17"/>
  <c r="T92" i="17"/>
  <c r="BJ107" i="17"/>
  <c r="BF108" i="17"/>
  <c r="AU23" i="17"/>
  <c r="AI24" i="17" s="1"/>
  <c r="BL23" i="17"/>
  <c r="BO23" i="17"/>
  <c r="BK107" i="17"/>
  <c r="BG108" i="17"/>
  <c r="AQ43" i="17"/>
  <c r="AN44" i="17"/>
  <c r="AY38" i="13"/>
  <c r="BB38" i="13" s="1"/>
  <c r="AZ38" i="13"/>
  <c r="BC38" i="13" s="1"/>
  <c r="BQ39" i="13"/>
  <c r="BP39" i="13"/>
  <c r="AW39" i="13"/>
  <c r="AK40" i="13" s="1"/>
  <c r="AT40" i="13" s="1"/>
  <c r="BN39" i="13"/>
  <c r="BM39" i="13"/>
  <c r="AV39" i="13"/>
  <c r="AJ40" i="13" s="1"/>
  <c r="AS40" i="13" s="1"/>
  <c r="BM38" i="13"/>
  <c r="T92" i="13"/>
  <c r="U92" i="13"/>
  <c r="V93" i="13"/>
  <c r="AN42" i="13"/>
  <c r="AQ42" i="13" s="1"/>
  <c r="AM43" i="13"/>
  <c r="AP43" i="13" s="1"/>
  <c r="G40" i="7"/>
  <c r="L39" i="7"/>
  <c r="AX23" i="18" l="1"/>
  <c r="BA23" i="18" s="1"/>
  <c r="BD23" i="18" s="1"/>
  <c r="AP43" i="17"/>
  <c r="AM44" i="17"/>
  <c r="L43" i="20"/>
  <c r="G44" i="20"/>
  <c r="L46" i="19"/>
  <c r="G47" i="19"/>
  <c r="AM46" i="18"/>
  <c r="AP45" i="18"/>
  <c r="V91" i="18"/>
  <c r="BG109" i="18"/>
  <c r="BK108" i="18"/>
  <c r="AT25" i="18"/>
  <c r="BE108" i="18"/>
  <c r="BI107" i="18"/>
  <c r="AN45" i="18"/>
  <c r="AQ44" i="18"/>
  <c r="AR24" i="18"/>
  <c r="T92" i="18"/>
  <c r="AL47" i="18"/>
  <c r="AO46" i="18"/>
  <c r="AZ24" i="18"/>
  <c r="BC24" i="18" s="1"/>
  <c r="U91" i="18"/>
  <c r="BP24" i="18"/>
  <c r="AV24" i="18"/>
  <c r="AJ25" i="18" s="1"/>
  <c r="BM24" i="18"/>
  <c r="BF108" i="18"/>
  <c r="BJ107" i="18"/>
  <c r="V91" i="17"/>
  <c r="T93" i="17"/>
  <c r="BP24" i="17"/>
  <c r="AV24" i="17"/>
  <c r="AJ25" i="17" s="1"/>
  <c r="BM24" i="17"/>
  <c r="AO44" i="17"/>
  <c r="AL45" i="17"/>
  <c r="AT25" i="17"/>
  <c r="U91" i="17"/>
  <c r="AX23" i="17"/>
  <c r="BA23" i="17" s="1"/>
  <c r="BF109" i="17"/>
  <c r="BJ108" i="17"/>
  <c r="BE108" i="17"/>
  <c r="BI107" i="17"/>
  <c r="AN45" i="17"/>
  <c r="AQ44" i="17"/>
  <c r="BK108" i="17"/>
  <c r="BG109" i="17"/>
  <c r="AR24" i="17"/>
  <c r="AZ39" i="13"/>
  <c r="BC39" i="13" s="1"/>
  <c r="BP40" i="13"/>
  <c r="BQ40" i="13"/>
  <c r="AY39" i="13"/>
  <c r="BB39" i="13" s="1"/>
  <c r="BN40" i="13"/>
  <c r="AW40" i="13"/>
  <c r="AK41" i="13" s="1"/>
  <c r="AT41" i="13" s="1"/>
  <c r="BM40" i="13"/>
  <c r="AV40" i="13"/>
  <c r="AJ41" i="13" s="1"/>
  <c r="AS41" i="13" s="1"/>
  <c r="T93" i="13"/>
  <c r="V94" i="13"/>
  <c r="U93" i="13"/>
  <c r="AN43" i="13"/>
  <c r="AQ43" i="13" s="1"/>
  <c r="AM44" i="13"/>
  <c r="AP44" i="13" s="1"/>
  <c r="L40" i="7"/>
  <c r="G41" i="7"/>
  <c r="AY24" i="18" l="1"/>
  <c r="BB24" i="18" s="1"/>
  <c r="AY24" i="17"/>
  <c r="BB24" i="17" s="1"/>
  <c r="AM45" i="17"/>
  <c r="AP44" i="17"/>
  <c r="G45" i="20"/>
  <c r="L44" i="20"/>
  <c r="G48" i="19"/>
  <c r="L47" i="19"/>
  <c r="AW25" i="18"/>
  <c r="AK26" i="18" s="1"/>
  <c r="BQ25" i="18"/>
  <c r="BN25" i="18"/>
  <c r="AU24" i="18"/>
  <c r="AI25" i="18" s="1"/>
  <c r="AX24" i="18"/>
  <c r="BA24" i="18" s="1"/>
  <c r="BD24" i="18" s="1"/>
  <c r="BO24" i="18"/>
  <c r="BL24" i="18"/>
  <c r="U92" i="18"/>
  <c r="V92" i="18"/>
  <c r="AM47" i="18"/>
  <c r="AP46" i="18"/>
  <c r="AL48" i="18"/>
  <c r="AO47" i="18"/>
  <c r="BF109" i="18"/>
  <c r="BJ108" i="18"/>
  <c r="AN46" i="18"/>
  <c r="AQ45" i="18"/>
  <c r="BG110" i="18"/>
  <c r="BK109" i="18"/>
  <c r="AS25" i="18"/>
  <c r="T93" i="18"/>
  <c r="BE109" i="18"/>
  <c r="BI108" i="18"/>
  <c r="BG110" i="17"/>
  <c r="BK109" i="17"/>
  <c r="BE109" i="17"/>
  <c r="BI108" i="17"/>
  <c r="U92" i="17"/>
  <c r="AS25" i="17"/>
  <c r="T94" i="17"/>
  <c r="BF110" i="17"/>
  <c r="BJ109" i="17"/>
  <c r="AN46" i="17"/>
  <c r="AQ45" i="17"/>
  <c r="AO45" i="17"/>
  <c r="AL46" i="17"/>
  <c r="BL24" i="17"/>
  <c r="BO24" i="17"/>
  <c r="AU24" i="17"/>
  <c r="AI25" i="17" s="1"/>
  <c r="AW25" i="17"/>
  <c r="AK26" i="17" s="1"/>
  <c r="BN25" i="17"/>
  <c r="BQ25" i="17"/>
  <c r="V92" i="17"/>
  <c r="BP41" i="13"/>
  <c r="BQ41" i="13"/>
  <c r="AY40" i="13"/>
  <c r="BB40" i="13" s="1"/>
  <c r="AZ40" i="13"/>
  <c r="BC40" i="13" s="1"/>
  <c r="BN41" i="13"/>
  <c r="AW41" i="13"/>
  <c r="AK42" i="13" s="1"/>
  <c r="AT42" i="13" s="1"/>
  <c r="AV41" i="13"/>
  <c r="AJ42" i="13" s="1"/>
  <c r="AS42" i="13" s="1"/>
  <c r="T94" i="13"/>
  <c r="V95" i="13"/>
  <c r="U94" i="13"/>
  <c r="AM45" i="13"/>
  <c r="AP45" i="13" s="1"/>
  <c r="AN44" i="13"/>
  <c r="AQ44" i="13" s="1"/>
  <c r="L41" i="7"/>
  <c r="G42" i="7"/>
  <c r="AZ25" i="17" l="1"/>
  <c r="BC25" i="17" s="1"/>
  <c r="AM46" i="17"/>
  <c r="AP45" i="17"/>
  <c r="L45" i="20"/>
  <c r="G46" i="20"/>
  <c r="L48" i="19"/>
  <c r="G49" i="19"/>
  <c r="T94" i="18"/>
  <c r="AQ46" i="18"/>
  <c r="AN47" i="18"/>
  <c r="BI109" i="18"/>
  <c r="BE110" i="18"/>
  <c r="BF110" i="18"/>
  <c r="BJ109" i="18"/>
  <c r="AO48" i="18"/>
  <c r="AL49" i="18"/>
  <c r="AR25" i="18"/>
  <c r="AZ25" i="18"/>
  <c r="BC25" i="18" s="1"/>
  <c r="AV25" i="18"/>
  <c r="AJ26" i="18" s="1"/>
  <c r="BP25" i="18"/>
  <c r="AY25" i="18"/>
  <c r="BB25" i="18" s="1"/>
  <c r="BM25" i="18"/>
  <c r="AP47" i="18"/>
  <c r="AM48" i="18"/>
  <c r="U93" i="18"/>
  <c r="AT26" i="18"/>
  <c r="BG111" i="18"/>
  <c r="BK110" i="18"/>
  <c r="V93" i="18"/>
  <c r="AR25" i="17"/>
  <c r="T95" i="17"/>
  <c r="AL47" i="17"/>
  <c r="AO46" i="17"/>
  <c r="BJ110" i="17"/>
  <c r="BF111" i="17"/>
  <c r="V93" i="17"/>
  <c r="AT26" i="17"/>
  <c r="AV25" i="17"/>
  <c r="AJ26" i="17" s="1"/>
  <c r="BP25" i="17"/>
  <c r="BM25" i="17"/>
  <c r="AX24" i="17"/>
  <c r="BA24" i="17" s="1"/>
  <c r="AQ46" i="17"/>
  <c r="AN47" i="17"/>
  <c r="U93" i="17"/>
  <c r="BG111" i="17"/>
  <c r="BK110" i="17"/>
  <c r="BI109" i="17"/>
  <c r="BE110" i="17"/>
  <c r="BP42" i="13"/>
  <c r="AY41" i="13"/>
  <c r="BB41" i="13" s="1"/>
  <c r="BQ42" i="13"/>
  <c r="AZ41" i="13"/>
  <c r="BC41" i="13" s="1"/>
  <c r="AW42" i="13"/>
  <c r="AK43" i="13" s="1"/>
  <c r="AT43" i="13" s="1"/>
  <c r="BN42" i="13"/>
  <c r="AV42" i="13"/>
  <c r="AJ43" i="13" s="1"/>
  <c r="AS43" i="13" s="1"/>
  <c r="BM41" i="13"/>
  <c r="V96" i="13"/>
  <c r="U95" i="13"/>
  <c r="T95" i="13"/>
  <c r="AN45" i="13"/>
  <c r="AQ45" i="13" s="1"/>
  <c r="AM46" i="13"/>
  <c r="AP46" i="13" s="1"/>
  <c r="L42" i="7"/>
  <c r="G43" i="7"/>
  <c r="AM47" i="17" l="1"/>
  <c r="AP46" i="17"/>
  <c r="L46" i="20"/>
  <c r="G47" i="20"/>
  <c r="G50" i="19"/>
  <c r="L49" i="19"/>
  <c r="AO49" i="18"/>
  <c r="AL50" i="18"/>
  <c r="BJ110" i="18"/>
  <c r="BF111" i="18"/>
  <c r="AW26" i="18"/>
  <c r="AK27" i="18" s="1"/>
  <c r="BQ26" i="18"/>
  <c r="BN26" i="18"/>
  <c r="AS26" i="18"/>
  <c r="BO25" i="18"/>
  <c r="AU25" i="18"/>
  <c r="AI26" i="18" s="1"/>
  <c r="BL25" i="18"/>
  <c r="T95" i="18"/>
  <c r="AP48" i="18"/>
  <c r="AM49" i="18"/>
  <c r="BE111" i="18"/>
  <c r="BI110" i="18"/>
  <c r="V94" i="18"/>
  <c r="BK111" i="18"/>
  <c r="BG112" i="18"/>
  <c r="U94" i="18"/>
  <c r="AQ47" i="18"/>
  <c r="AN48" i="18"/>
  <c r="AL48" i="17"/>
  <c r="AO47" i="17"/>
  <c r="AS26" i="17"/>
  <c r="BO25" i="17"/>
  <c r="AU25" i="17"/>
  <c r="AI26" i="17" s="1"/>
  <c r="BL25" i="17"/>
  <c r="AQ47" i="17"/>
  <c r="AN48" i="17"/>
  <c r="BJ111" i="17"/>
  <c r="BF112" i="17"/>
  <c r="BI110" i="17"/>
  <c r="BE111" i="17"/>
  <c r="BK111" i="17"/>
  <c r="BG112" i="17"/>
  <c r="BN26" i="17"/>
  <c r="AW26" i="17"/>
  <c r="AK27" i="17" s="1"/>
  <c r="BQ26" i="17"/>
  <c r="U94" i="17"/>
  <c r="V94" i="17"/>
  <c r="T96" i="17"/>
  <c r="AY25" i="17"/>
  <c r="BB25" i="17" s="1"/>
  <c r="AY42" i="13"/>
  <c r="BB42" i="13" s="1"/>
  <c r="BQ43" i="13"/>
  <c r="BP43" i="13"/>
  <c r="AZ42" i="13"/>
  <c r="BC42" i="13" s="1"/>
  <c r="BN43" i="13"/>
  <c r="AW43" i="13"/>
  <c r="AK44" i="13" s="1"/>
  <c r="AT44" i="13" s="1"/>
  <c r="AV43" i="13"/>
  <c r="AJ44" i="13" s="1"/>
  <c r="AS44" i="13" s="1"/>
  <c r="BM42" i="13"/>
  <c r="T96" i="13"/>
  <c r="V97" i="13"/>
  <c r="U96" i="13"/>
  <c r="AN46" i="13"/>
  <c r="AQ46" i="13" s="1"/>
  <c r="AM47" i="13"/>
  <c r="AP47" i="13" s="1"/>
  <c r="G44" i="7"/>
  <c r="L43" i="7"/>
  <c r="AZ26" i="17" l="1"/>
  <c r="BC26" i="17" s="1"/>
  <c r="AX25" i="18"/>
  <c r="BA25" i="18" s="1"/>
  <c r="BD25" i="18" s="1"/>
  <c r="AM48" i="17"/>
  <c r="AP47" i="17"/>
  <c r="L47" i="20"/>
  <c r="G48" i="20"/>
  <c r="L50" i="19"/>
  <c r="G51" i="19"/>
  <c r="BF112" i="18"/>
  <c r="BJ111" i="18"/>
  <c r="BG113" i="18"/>
  <c r="BK112" i="18"/>
  <c r="V95" i="18"/>
  <c r="AL51" i="18"/>
  <c r="AO50" i="18"/>
  <c r="T96" i="18"/>
  <c r="AM50" i="18"/>
  <c r="AP49" i="18"/>
  <c r="AR26" i="18"/>
  <c r="AT27" i="18"/>
  <c r="AN49" i="18"/>
  <c r="AQ48" i="18"/>
  <c r="U95" i="18"/>
  <c r="BE112" i="18"/>
  <c r="BI111" i="18"/>
  <c r="BP26" i="18"/>
  <c r="AV26" i="18"/>
  <c r="AJ27" i="18" s="1"/>
  <c r="BM26" i="18"/>
  <c r="AZ26" i="18"/>
  <c r="BC26" i="18" s="1"/>
  <c r="AO48" i="17"/>
  <c r="AL49" i="17"/>
  <c r="AT27" i="17"/>
  <c r="BK112" i="17"/>
  <c r="BG113" i="17"/>
  <c r="T97" i="17"/>
  <c r="BI111" i="17"/>
  <c r="BE112" i="17"/>
  <c r="BF113" i="17"/>
  <c r="BJ112" i="17"/>
  <c r="AX25" i="17"/>
  <c r="BA25" i="17" s="1"/>
  <c r="V95" i="17"/>
  <c r="AV26" i="17"/>
  <c r="AJ27" i="17" s="1"/>
  <c r="BM26" i="17"/>
  <c r="BP26" i="17"/>
  <c r="U95" i="17"/>
  <c r="AN49" i="17"/>
  <c r="AQ48" i="17"/>
  <c r="AR26" i="17"/>
  <c r="AY43" i="13"/>
  <c r="BB43" i="13" s="1"/>
  <c r="BQ44" i="13"/>
  <c r="BP44" i="13"/>
  <c r="AZ43" i="13"/>
  <c r="BC43" i="13" s="1"/>
  <c r="BN44" i="13"/>
  <c r="AW44" i="13"/>
  <c r="AK45" i="13" s="1"/>
  <c r="AT45" i="13" s="1"/>
  <c r="BM44" i="13"/>
  <c r="AV44" i="13"/>
  <c r="AJ45" i="13" s="1"/>
  <c r="AS45" i="13" s="1"/>
  <c r="BM43" i="13"/>
  <c r="T97" i="13"/>
  <c r="U97" i="13"/>
  <c r="V98" i="13"/>
  <c r="AN47" i="13"/>
  <c r="AQ47" i="13" s="1"/>
  <c r="AM48" i="13"/>
  <c r="AP48" i="13" s="1"/>
  <c r="L44" i="7"/>
  <c r="G45" i="7"/>
  <c r="AY26" i="17" l="1"/>
  <c r="BB26" i="17" s="1"/>
  <c r="AY26" i="18"/>
  <c r="BB26" i="18" s="1"/>
  <c r="AP48" i="17"/>
  <c r="AM49" i="17"/>
  <c r="G49" i="20"/>
  <c r="L48" i="20"/>
  <c r="G52" i="19"/>
  <c r="L51" i="19"/>
  <c r="U96" i="18"/>
  <c r="AN50" i="18"/>
  <c r="AQ49" i="18"/>
  <c r="BF113" i="18"/>
  <c r="BJ112" i="18"/>
  <c r="AU26" i="18"/>
  <c r="AI27" i="18" s="1"/>
  <c r="BO26" i="18"/>
  <c r="BL26" i="18"/>
  <c r="AS27" i="18"/>
  <c r="BQ27" i="18"/>
  <c r="AW27" i="18"/>
  <c r="AK28" i="18" s="1"/>
  <c r="BN27" i="18"/>
  <c r="AL52" i="18"/>
  <c r="AO51" i="18"/>
  <c r="BG114" i="18"/>
  <c r="BK113" i="18"/>
  <c r="AM51" i="18"/>
  <c r="AP50" i="18"/>
  <c r="BE113" i="18"/>
  <c r="BI112" i="18"/>
  <c r="T97" i="18"/>
  <c r="V96" i="18"/>
  <c r="T98" i="17"/>
  <c r="BE113" i="17"/>
  <c r="BI112" i="17"/>
  <c r="AU26" i="17"/>
  <c r="AI27" i="17" s="1"/>
  <c r="BO26" i="17"/>
  <c r="BL26" i="17"/>
  <c r="AN50" i="17"/>
  <c r="AQ49" i="17"/>
  <c r="AS27" i="17"/>
  <c r="AO49" i="17"/>
  <c r="AL50" i="17"/>
  <c r="BQ27" i="17"/>
  <c r="AW27" i="17"/>
  <c r="AK28" i="17" s="1"/>
  <c r="BN27" i="17"/>
  <c r="U96" i="17"/>
  <c r="V96" i="17"/>
  <c r="BF114" i="17"/>
  <c r="BJ113" i="17"/>
  <c r="BG114" i="17"/>
  <c r="BK113" i="17"/>
  <c r="BQ45" i="13"/>
  <c r="AZ44" i="13"/>
  <c r="BC44" i="13" s="1"/>
  <c r="BP45" i="13"/>
  <c r="AY44" i="13"/>
  <c r="BB44" i="13" s="1"/>
  <c r="BN45" i="13"/>
  <c r="AW45" i="13"/>
  <c r="AK46" i="13" s="1"/>
  <c r="AT46" i="13" s="1"/>
  <c r="BM45" i="13"/>
  <c r="AV45" i="13"/>
  <c r="AJ46" i="13" s="1"/>
  <c r="AS46" i="13" s="1"/>
  <c r="V99" i="13"/>
  <c r="T98" i="13"/>
  <c r="U98" i="13"/>
  <c r="AN48" i="13"/>
  <c r="AQ48" i="13" s="1"/>
  <c r="AM49" i="13"/>
  <c r="AP49" i="13" s="1"/>
  <c r="G46" i="7"/>
  <c r="L45" i="7"/>
  <c r="AX26" i="17" l="1"/>
  <c r="BA26" i="17" s="1"/>
  <c r="AZ27" i="18"/>
  <c r="BC27" i="18" s="1"/>
  <c r="AM50" i="17"/>
  <c r="AP49" i="17"/>
  <c r="AX26" i="18"/>
  <c r="BA26" i="18" s="1"/>
  <c r="BD26" i="18" s="1"/>
  <c r="L49" i="20"/>
  <c r="G50" i="20"/>
  <c r="L52" i="19"/>
  <c r="G53" i="19"/>
  <c r="AV27" i="18"/>
  <c r="AJ28" i="18" s="1"/>
  <c r="BP27" i="18"/>
  <c r="BM27" i="18"/>
  <c r="AP51" i="18"/>
  <c r="AM52" i="18"/>
  <c r="AQ50" i="18"/>
  <c r="AN51" i="18"/>
  <c r="V97" i="18"/>
  <c r="BI113" i="18"/>
  <c r="BE114" i="18"/>
  <c r="AT28" i="18"/>
  <c r="AR27" i="18"/>
  <c r="U97" i="18"/>
  <c r="T98" i="18"/>
  <c r="BG115" i="18"/>
  <c r="BK114" i="18"/>
  <c r="AO52" i="18"/>
  <c r="AL53" i="18"/>
  <c r="BF114" i="18"/>
  <c r="BJ113" i="18"/>
  <c r="AT28" i="17"/>
  <c r="V97" i="17"/>
  <c r="AL51" i="17"/>
  <c r="AO50" i="17"/>
  <c r="T99" i="17"/>
  <c r="BG115" i="17"/>
  <c r="BK114" i="17"/>
  <c r="BJ114" i="17"/>
  <c r="BF115" i="17"/>
  <c r="BM27" i="17"/>
  <c r="BP27" i="17"/>
  <c r="AV27" i="17"/>
  <c r="AJ28" i="17" s="1"/>
  <c r="AQ50" i="17"/>
  <c r="AN51" i="17"/>
  <c r="AR27" i="17"/>
  <c r="BI113" i="17"/>
  <c r="BE114" i="17"/>
  <c r="AZ27" i="17"/>
  <c r="BC27" i="17" s="1"/>
  <c r="U97" i="17"/>
  <c r="AZ45" i="13"/>
  <c r="BC45" i="13" s="1"/>
  <c r="BP46" i="13"/>
  <c r="BQ46" i="13"/>
  <c r="AY45" i="13"/>
  <c r="BB45" i="13" s="1"/>
  <c r="BN46" i="13"/>
  <c r="AW46" i="13"/>
  <c r="AK47" i="13" s="1"/>
  <c r="AT47" i="13" s="1"/>
  <c r="BM46" i="13"/>
  <c r="AV46" i="13"/>
  <c r="AJ47" i="13" s="1"/>
  <c r="AS47" i="13" s="1"/>
  <c r="U99" i="13"/>
  <c r="V100" i="13"/>
  <c r="T99" i="13"/>
  <c r="AM50" i="13"/>
  <c r="AP50" i="13" s="1"/>
  <c r="AN49" i="13"/>
  <c r="AQ49" i="13" s="1"/>
  <c r="L46" i="7"/>
  <c r="G47" i="7"/>
  <c r="AM51" i="17" l="1"/>
  <c r="AP50" i="17"/>
  <c r="AY27" i="17"/>
  <c r="BB27" i="17" s="1"/>
  <c r="L50" i="20"/>
  <c r="G51" i="20"/>
  <c r="G54" i="19"/>
  <c r="L53" i="19"/>
  <c r="AO53" i="18"/>
  <c r="AL54" i="18"/>
  <c r="BK115" i="18"/>
  <c r="BG116" i="18"/>
  <c r="AP52" i="18"/>
  <c r="AM53" i="18"/>
  <c r="BI114" i="18"/>
  <c r="BE115" i="18"/>
  <c r="T99" i="18"/>
  <c r="U98" i="18"/>
  <c r="AQ51" i="18"/>
  <c r="AN52" i="18"/>
  <c r="AY27" i="18"/>
  <c r="BB27" i="18" s="1"/>
  <c r="AW28" i="18"/>
  <c r="AK29" i="18" s="1"/>
  <c r="BQ28" i="18"/>
  <c r="BN28" i="18"/>
  <c r="AS28" i="18"/>
  <c r="V98" i="18"/>
  <c r="BJ114" i="18"/>
  <c r="BF115" i="18"/>
  <c r="AU27" i="18"/>
  <c r="AI28" i="18" s="1"/>
  <c r="BO27" i="18"/>
  <c r="BL27" i="18"/>
  <c r="AQ51" i="17"/>
  <c r="AN52" i="17"/>
  <c r="AL52" i="17"/>
  <c r="AO51" i="17"/>
  <c r="BI114" i="17"/>
  <c r="BE115" i="17"/>
  <c r="BJ115" i="17"/>
  <c r="BF116" i="17"/>
  <c r="AW28" i="17"/>
  <c r="AK29" i="17" s="1"/>
  <c r="BQ28" i="17"/>
  <c r="BN28" i="17"/>
  <c r="AS28" i="17"/>
  <c r="T100" i="17"/>
  <c r="U98" i="17"/>
  <c r="BK115" i="17"/>
  <c r="BG116" i="17"/>
  <c r="AU27" i="17"/>
  <c r="AI28" i="17" s="1"/>
  <c r="BO27" i="17"/>
  <c r="BL27" i="17"/>
  <c r="V98" i="17"/>
  <c r="AZ46" i="13"/>
  <c r="BC46" i="13" s="1"/>
  <c r="AY46" i="13"/>
  <c r="BB46" i="13" s="1"/>
  <c r="BQ47" i="13"/>
  <c r="BP47" i="13"/>
  <c r="AW47" i="13"/>
  <c r="AK48" i="13" s="1"/>
  <c r="AT48" i="13" s="1"/>
  <c r="BN47" i="13"/>
  <c r="BM47" i="13"/>
  <c r="AV47" i="13"/>
  <c r="AJ48" i="13" s="1"/>
  <c r="AS48" i="13" s="1"/>
  <c r="T100" i="13"/>
  <c r="U100" i="13"/>
  <c r="V101" i="13"/>
  <c r="AN50" i="13"/>
  <c r="AQ50" i="13" s="1"/>
  <c r="AM51" i="13"/>
  <c r="AP51" i="13" s="1"/>
  <c r="G48" i="7"/>
  <c r="L47" i="7"/>
  <c r="AX27" i="18" l="1"/>
  <c r="BA27" i="18" s="1"/>
  <c r="BD27" i="18" s="1"/>
  <c r="AZ28" i="18"/>
  <c r="BC28" i="18" s="1"/>
  <c r="AP51" i="17"/>
  <c r="AM52" i="17"/>
  <c r="L51" i="20"/>
  <c r="G52" i="20"/>
  <c r="L54" i="19"/>
  <c r="G55" i="19"/>
  <c r="BG117" i="18"/>
  <c r="BK116" i="18"/>
  <c r="BF116" i="18"/>
  <c r="BJ115" i="18"/>
  <c r="V99" i="18"/>
  <c r="AO54" i="18"/>
  <c r="AL55" i="18"/>
  <c r="AR28" i="18"/>
  <c r="AT29" i="18"/>
  <c r="U99" i="18"/>
  <c r="AM54" i="18"/>
  <c r="AP53" i="18"/>
  <c r="BP28" i="18"/>
  <c r="AY28" i="18"/>
  <c r="BB28" i="18" s="1"/>
  <c r="AV28" i="18"/>
  <c r="AJ29" i="18" s="1"/>
  <c r="BM28" i="18"/>
  <c r="T100" i="18"/>
  <c r="AN53" i="18"/>
  <c r="AQ52" i="18"/>
  <c r="BE116" i="18"/>
  <c r="BI115" i="18"/>
  <c r="AR28" i="17"/>
  <c r="T101" i="17"/>
  <c r="BP28" i="17"/>
  <c r="AV28" i="17"/>
  <c r="AJ29" i="17" s="1"/>
  <c r="BM28" i="17"/>
  <c r="U99" i="17"/>
  <c r="AN53" i="17"/>
  <c r="AQ52" i="17"/>
  <c r="AT29" i="17"/>
  <c r="BK116" i="17"/>
  <c r="BG117" i="17"/>
  <c r="V99" i="17"/>
  <c r="BF117" i="17"/>
  <c r="BJ116" i="17"/>
  <c r="BE116" i="17"/>
  <c r="BI115" i="17"/>
  <c r="AO52" i="17"/>
  <c r="AL53" i="17"/>
  <c r="AX27" i="17"/>
  <c r="BA27" i="17" s="1"/>
  <c r="AZ28" i="17"/>
  <c r="BC28" i="17" s="1"/>
  <c r="BP48" i="13"/>
  <c r="AY47" i="13"/>
  <c r="BB47" i="13" s="1"/>
  <c r="BQ48" i="13"/>
  <c r="AZ47" i="13"/>
  <c r="BC47" i="13" s="1"/>
  <c r="BN48" i="13"/>
  <c r="AW48" i="13"/>
  <c r="AK49" i="13" s="1"/>
  <c r="AT49" i="13" s="1"/>
  <c r="AV48" i="13"/>
  <c r="AJ49" i="13" s="1"/>
  <c r="AS49" i="13" s="1"/>
  <c r="T101" i="13"/>
  <c r="V102" i="13"/>
  <c r="U101" i="13"/>
  <c r="AM52" i="13"/>
  <c r="AP52" i="13" s="1"/>
  <c r="AN51" i="13"/>
  <c r="AQ51" i="13" s="1"/>
  <c r="L48" i="7"/>
  <c r="G49" i="7"/>
  <c r="AM53" i="17" l="1"/>
  <c r="AP52" i="17"/>
  <c r="G53" i="20"/>
  <c r="L52" i="20"/>
  <c r="G56" i="19"/>
  <c r="L55" i="19"/>
  <c r="AM55" i="18"/>
  <c r="AP54" i="18"/>
  <c r="T101" i="18"/>
  <c r="BE117" i="18"/>
  <c r="BI116" i="18"/>
  <c r="AN54" i="18"/>
  <c r="AQ53" i="18"/>
  <c r="AS29" i="18"/>
  <c r="U100" i="18"/>
  <c r="AU28" i="18"/>
  <c r="AI29" i="18" s="1"/>
  <c r="BO28" i="18"/>
  <c r="BL28" i="18"/>
  <c r="BF117" i="18"/>
  <c r="BJ116" i="18"/>
  <c r="BG118" i="18"/>
  <c r="BK117" i="18"/>
  <c r="AZ29" i="18"/>
  <c r="BC29" i="18" s="1"/>
  <c r="BQ29" i="18"/>
  <c r="AW29" i="18"/>
  <c r="AK30" i="18" s="1"/>
  <c r="BN29" i="18"/>
  <c r="AO55" i="18"/>
  <c r="AL56" i="18"/>
  <c r="V100" i="18"/>
  <c r="BE117" i="17"/>
  <c r="BI116" i="17"/>
  <c r="BF118" i="17"/>
  <c r="BJ117" i="17"/>
  <c r="BL28" i="17"/>
  <c r="AU28" i="17"/>
  <c r="AI29" i="17" s="1"/>
  <c r="BO28" i="17"/>
  <c r="V100" i="17"/>
  <c r="AN54" i="17"/>
  <c r="AQ53" i="17"/>
  <c r="T102" i="17"/>
  <c r="AY28" i="17"/>
  <c r="BB28" i="17" s="1"/>
  <c r="AO53" i="17"/>
  <c r="AL54" i="17"/>
  <c r="BG118" i="17"/>
  <c r="BK117" i="17"/>
  <c r="U100" i="17"/>
  <c r="AS29" i="17"/>
  <c r="AW29" i="17"/>
  <c r="AK30" i="17" s="1"/>
  <c r="BQ29" i="17"/>
  <c r="BN29" i="17"/>
  <c r="AY48" i="13"/>
  <c r="BB48" i="13" s="1"/>
  <c r="AZ48" i="13"/>
  <c r="BC48" i="13" s="1"/>
  <c r="BQ49" i="13"/>
  <c r="BP49" i="13"/>
  <c r="BN49" i="13"/>
  <c r="AW49" i="13"/>
  <c r="AK50" i="13" s="1"/>
  <c r="AT50" i="13" s="1"/>
  <c r="BM49" i="13"/>
  <c r="AV49" i="13"/>
  <c r="AJ50" i="13" s="1"/>
  <c r="AS50" i="13" s="1"/>
  <c r="BM48" i="13"/>
  <c r="U102" i="13"/>
  <c r="T102" i="13"/>
  <c r="V103" i="13"/>
  <c r="AN52" i="13"/>
  <c r="AQ52" i="13" s="1"/>
  <c r="AM53" i="13"/>
  <c r="L49" i="7"/>
  <c r="G50" i="7"/>
  <c r="AX28" i="17" l="1"/>
  <c r="BA28" i="17" s="1"/>
  <c r="AM54" i="17"/>
  <c r="AP53" i="17"/>
  <c r="L53" i="20"/>
  <c r="G54" i="20"/>
  <c r="L56" i="19"/>
  <c r="G57" i="19"/>
  <c r="V101" i="18"/>
  <c r="BF118" i="18"/>
  <c r="BJ117" i="18"/>
  <c r="AR29" i="18"/>
  <c r="BI117" i="18"/>
  <c r="BE118" i="18"/>
  <c r="U101" i="18"/>
  <c r="T102" i="18"/>
  <c r="AM56" i="18"/>
  <c r="AP55" i="18"/>
  <c r="AX28" i="18"/>
  <c r="BA28" i="18" s="1"/>
  <c r="BD28" i="18" s="1"/>
  <c r="AV29" i="18"/>
  <c r="AJ30" i="18" s="1"/>
  <c r="BP29" i="18"/>
  <c r="BM29" i="18"/>
  <c r="AO56" i="18"/>
  <c r="AO57" i="18" s="1"/>
  <c r="AO58" i="18" s="1"/>
  <c r="AO59" i="18" s="1"/>
  <c r="AO60" i="18" s="1"/>
  <c r="AO61" i="18" s="1"/>
  <c r="AO62" i="18" s="1"/>
  <c r="AO63" i="18" s="1"/>
  <c r="AO64" i="18" s="1"/>
  <c r="AO65" i="18" s="1"/>
  <c r="AO66" i="18" s="1"/>
  <c r="AO67" i="18" s="1"/>
  <c r="AO68" i="18" s="1"/>
  <c r="AO69" i="18" s="1"/>
  <c r="AO70" i="18" s="1"/>
  <c r="AO71" i="18" s="1"/>
  <c r="AO72" i="18" s="1"/>
  <c r="AO73" i="18" s="1"/>
  <c r="AO74" i="18" s="1"/>
  <c r="AO75" i="18" s="1"/>
  <c r="AO76" i="18" s="1"/>
  <c r="AO77" i="18" s="1"/>
  <c r="AO78" i="18" s="1"/>
  <c r="AO79" i="18" s="1"/>
  <c r="AO80" i="18" s="1"/>
  <c r="AO81" i="18" s="1"/>
  <c r="AO82" i="18" s="1"/>
  <c r="AO83" i="18" s="1"/>
  <c r="AO84" i="18" s="1"/>
  <c r="AO85" i="18" s="1"/>
  <c r="AO86" i="18" s="1"/>
  <c r="AO87" i="18" s="1"/>
  <c r="AO88" i="18" s="1"/>
  <c r="AO89" i="18" s="1"/>
  <c r="AO90" i="18" s="1"/>
  <c r="AO91" i="18" s="1"/>
  <c r="AO92" i="18" s="1"/>
  <c r="AO93" i="18" s="1"/>
  <c r="AO94" i="18" s="1"/>
  <c r="AO95" i="18" s="1"/>
  <c r="AO96" i="18" s="1"/>
  <c r="AO97" i="18" s="1"/>
  <c r="AO98" i="18" s="1"/>
  <c r="AO99" i="18" s="1"/>
  <c r="AO100" i="18" s="1"/>
  <c r="AO101" i="18" s="1"/>
  <c r="AO102" i="18" s="1"/>
  <c r="AO103" i="18" s="1"/>
  <c r="AO104" i="18" s="1"/>
  <c r="AO105" i="18" s="1"/>
  <c r="AO106" i="18" s="1"/>
  <c r="AO107" i="18" s="1"/>
  <c r="AO108" i="18" s="1"/>
  <c r="AO109" i="18" s="1"/>
  <c r="AO110" i="18" s="1"/>
  <c r="AO111" i="18" s="1"/>
  <c r="AO112" i="18" s="1"/>
  <c r="AO113" i="18" s="1"/>
  <c r="AO114" i="18" s="1"/>
  <c r="AO115" i="18" s="1"/>
  <c r="AO116" i="18" s="1"/>
  <c r="AO117" i="18" s="1"/>
  <c r="AO118" i="18" s="1"/>
  <c r="AO119" i="18" s="1"/>
  <c r="AO120" i="18" s="1"/>
  <c r="AO121" i="18" s="1"/>
  <c r="AO122" i="18" s="1"/>
  <c r="AO123" i="18" s="1"/>
  <c r="AO124" i="18" s="1"/>
  <c r="AO125" i="18" s="1"/>
  <c r="AO126" i="18" s="1"/>
  <c r="AO127" i="18" s="1"/>
  <c r="AO128" i="18" s="1"/>
  <c r="AO129" i="18" s="1"/>
  <c r="AO130" i="18" s="1"/>
  <c r="AO131" i="18" s="1"/>
  <c r="AO132" i="18" s="1"/>
  <c r="AO133" i="18" s="1"/>
  <c r="AO134" i="18" s="1"/>
  <c r="AO135" i="18" s="1"/>
  <c r="AO136" i="18" s="1"/>
  <c r="AO137" i="18" s="1"/>
  <c r="AO138" i="18" s="1"/>
  <c r="AO139" i="18" s="1"/>
  <c r="AO140" i="18" s="1"/>
  <c r="AO141" i="18" s="1"/>
  <c r="AO142" i="18" s="1"/>
  <c r="AO143" i="18" s="1"/>
  <c r="AO144" i="18" s="1"/>
  <c r="AO145" i="18" s="1"/>
  <c r="AO146" i="18" s="1"/>
  <c r="AO147" i="18" s="1"/>
  <c r="AO148" i="18" s="1"/>
  <c r="AO149" i="18" s="1"/>
  <c r="AO150" i="18" s="1"/>
  <c r="AO151" i="18" s="1"/>
  <c r="AO152" i="18" s="1"/>
  <c r="AO153" i="18" s="1"/>
  <c r="AO154" i="18" s="1"/>
  <c r="AO155" i="18" s="1"/>
  <c r="AO156" i="18" s="1"/>
  <c r="AO157" i="18" s="1"/>
  <c r="AO158" i="18" s="1"/>
  <c r="AO159" i="18" s="1"/>
  <c r="AO160" i="18" s="1"/>
  <c r="AO161" i="18" s="1"/>
  <c r="AO162" i="18" s="1"/>
  <c r="AO163" i="18" s="1"/>
  <c r="AO164" i="18" s="1"/>
  <c r="AO165" i="18" s="1"/>
  <c r="AO166" i="18" s="1"/>
  <c r="AO167" i="18" s="1"/>
  <c r="AO168" i="18" s="1"/>
  <c r="AO169" i="18" s="1"/>
  <c r="AO170" i="18" s="1"/>
  <c r="AO171" i="18" s="1"/>
  <c r="AO172" i="18" s="1"/>
  <c r="AO173" i="18" s="1"/>
  <c r="AO174" i="18" s="1"/>
  <c r="AO175" i="18" s="1"/>
  <c r="AO176" i="18" s="1"/>
  <c r="AO177" i="18" s="1"/>
  <c r="AO178" i="18" s="1"/>
  <c r="AO179" i="18" s="1"/>
  <c r="AO180" i="18" s="1"/>
  <c r="AO181" i="18" s="1"/>
  <c r="AO182" i="18" s="1"/>
  <c r="AO183" i="18" s="1"/>
  <c r="AO184" i="18" s="1"/>
  <c r="AO185" i="18" s="1"/>
  <c r="AO186" i="18" s="1"/>
  <c r="AO187" i="18" s="1"/>
  <c r="AO188" i="18" s="1"/>
  <c r="AO189" i="18" s="1"/>
  <c r="AO190" i="18" s="1"/>
  <c r="AO191" i="18" s="1"/>
  <c r="AO192" i="18" s="1"/>
  <c r="AO193" i="18" s="1"/>
  <c r="AO194" i="18" s="1"/>
  <c r="AO195" i="18" s="1"/>
  <c r="AO196" i="18" s="1"/>
  <c r="AO197" i="18" s="1"/>
  <c r="AO198" i="18" s="1"/>
  <c r="AO199" i="18" s="1"/>
  <c r="AO200" i="18" s="1"/>
  <c r="AO201" i="18" s="1"/>
  <c r="AO202" i="18" s="1"/>
  <c r="AO203" i="18" s="1"/>
  <c r="AO204" i="18" s="1"/>
  <c r="AO205" i="18" s="1"/>
  <c r="AO206" i="18" s="1"/>
  <c r="AO207" i="18" s="1"/>
  <c r="AO208" i="18" s="1"/>
  <c r="AO209" i="18" s="1"/>
  <c r="AO210" i="18" s="1"/>
  <c r="AO211" i="18" s="1"/>
  <c r="AO212" i="18" s="1"/>
  <c r="AO213" i="18" s="1"/>
  <c r="AO214" i="18" s="1"/>
  <c r="AO215" i="18" s="1"/>
  <c r="AO216" i="18" s="1"/>
  <c r="AO217" i="18" s="1"/>
  <c r="AO218" i="18" s="1"/>
  <c r="AO219" i="18" s="1"/>
  <c r="AO220" i="18" s="1"/>
  <c r="AO221" i="18" s="1"/>
  <c r="AO222" i="18" s="1"/>
  <c r="AO223" i="18" s="1"/>
  <c r="AO224" i="18" s="1"/>
  <c r="AO225" i="18" s="1"/>
  <c r="AO226" i="18" s="1"/>
  <c r="AO227" i="18" s="1"/>
  <c r="AO228" i="18" s="1"/>
  <c r="AO229" i="18" s="1"/>
  <c r="AO230" i="18" s="1"/>
  <c r="AO231" i="18" s="1"/>
  <c r="AO232" i="18" s="1"/>
  <c r="AO233" i="18" s="1"/>
  <c r="AO234" i="18" s="1"/>
  <c r="AO235" i="18" s="1"/>
  <c r="AO236" i="18" s="1"/>
  <c r="AO237" i="18" s="1"/>
  <c r="AO238" i="18" s="1"/>
  <c r="AO239" i="18" s="1"/>
  <c r="AO240" i="18" s="1"/>
  <c r="AO241" i="18" s="1"/>
  <c r="AO242" i="18" s="1"/>
  <c r="AO243" i="18" s="1"/>
  <c r="AO244" i="18" s="1"/>
  <c r="AO245" i="18" s="1"/>
  <c r="AO246" i="18" s="1"/>
  <c r="AO247" i="18" s="1"/>
  <c r="AO248" i="18" s="1"/>
  <c r="AO249" i="18" s="1"/>
  <c r="AO250" i="18" s="1"/>
  <c r="AO251" i="18" s="1"/>
  <c r="AO252" i="18" s="1"/>
  <c r="AO253" i="18" s="1"/>
  <c r="AO254" i="18" s="1"/>
  <c r="AO255" i="18" s="1"/>
  <c r="AO256" i="18" s="1"/>
  <c r="AO257" i="18" s="1"/>
  <c r="AO258" i="18" s="1"/>
  <c r="AO259" i="18" s="1"/>
  <c r="AO260" i="18" s="1"/>
  <c r="AO261" i="18" s="1"/>
  <c r="AO262" i="18" s="1"/>
  <c r="AO263" i="18" s="1"/>
  <c r="AO264" i="18" s="1"/>
  <c r="AO265" i="18" s="1"/>
  <c r="AO266" i="18" s="1"/>
  <c r="AO267" i="18" s="1"/>
  <c r="AO268" i="18" s="1"/>
  <c r="AO269" i="18" s="1"/>
  <c r="AO270" i="18" s="1"/>
  <c r="AO271" i="18" s="1"/>
  <c r="AO272" i="18" s="1"/>
  <c r="AO273" i="18" s="1"/>
  <c r="AO274" i="18" s="1"/>
  <c r="AO275" i="18" s="1"/>
  <c r="AO276" i="18" s="1"/>
  <c r="AO277" i="18" s="1"/>
  <c r="AO278" i="18" s="1"/>
  <c r="AO279" i="18" s="1"/>
  <c r="AO280" i="18" s="1"/>
  <c r="AO281" i="18" s="1"/>
  <c r="AO282" i="18" s="1"/>
  <c r="AO283" i="18" s="1"/>
  <c r="AO284" i="18" s="1"/>
  <c r="AO285" i="18" s="1"/>
  <c r="AO286" i="18" s="1"/>
  <c r="AO287" i="18" s="1"/>
  <c r="AO288" i="18" s="1"/>
  <c r="AO289" i="18" s="1"/>
  <c r="AO290" i="18" s="1"/>
  <c r="AO291" i="18" s="1"/>
  <c r="AO292" i="18" s="1"/>
  <c r="AO293" i="18" s="1"/>
  <c r="AO294" i="18" s="1"/>
  <c r="AO295" i="18" s="1"/>
  <c r="AO296" i="18" s="1"/>
  <c r="AO297" i="18" s="1"/>
  <c r="AO298" i="18" s="1"/>
  <c r="AO299" i="18" s="1"/>
  <c r="AO300" i="18" s="1"/>
  <c r="AO301" i="18" s="1"/>
  <c r="AO302" i="18" s="1"/>
  <c r="AO303" i="18" s="1"/>
  <c r="AO304" i="18" s="1"/>
  <c r="AO305" i="18" s="1"/>
  <c r="AO306" i="18" s="1"/>
  <c r="AO307" i="18" s="1"/>
  <c r="AO308" i="18" s="1"/>
  <c r="AO309" i="18" s="1"/>
  <c r="AO310" i="18" s="1"/>
  <c r="AO311" i="18" s="1"/>
  <c r="AO312" i="18" s="1"/>
  <c r="AO313" i="18" s="1"/>
  <c r="AO314" i="18" s="1"/>
  <c r="AO315" i="18" s="1"/>
  <c r="AO316" i="18" s="1"/>
  <c r="AO317" i="18" s="1"/>
  <c r="AO318" i="18" s="1"/>
  <c r="AO319" i="18" s="1"/>
  <c r="AO320" i="18" s="1"/>
  <c r="AO321" i="18" s="1"/>
  <c r="AO322" i="18" s="1"/>
  <c r="AO323" i="18" s="1"/>
  <c r="AO324" i="18" s="1"/>
  <c r="AO325" i="18" s="1"/>
  <c r="AO326" i="18" s="1"/>
  <c r="AO327" i="18" s="1"/>
  <c r="AO328" i="18" s="1"/>
  <c r="AO329" i="18" s="1"/>
  <c r="AO330" i="18" s="1"/>
  <c r="AO331" i="18" s="1"/>
  <c r="AO332" i="18" s="1"/>
  <c r="AO333" i="18" s="1"/>
  <c r="AO334" i="18" s="1"/>
  <c r="AO335" i="18" s="1"/>
  <c r="AO336" i="18" s="1"/>
  <c r="AO337" i="18" s="1"/>
  <c r="AO338" i="18" s="1"/>
  <c r="AO339" i="18" s="1"/>
  <c r="AO340" i="18" s="1"/>
  <c r="AO341" i="18" s="1"/>
  <c r="AO342" i="18" s="1"/>
  <c r="AO343" i="18" s="1"/>
  <c r="AO344" i="18" s="1"/>
  <c r="AO345" i="18" s="1"/>
  <c r="AO346" i="18" s="1"/>
  <c r="AQ54" i="18"/>
  <c r="AN55" i="18"/>
  <c r="AT30" i="18"/>
  <c r="BG119" i="18"/>
  <c r="BK118" i="18"/>
  <c r="BG119" i="17"/>
  <c r="BK118" i="17"/>
  <c r="V101" i="17"/>
  <c r="BJ118" i="17"/>
  <c r="BF119" i="17"/>
  <c r="AV29" i="17"/>
  <c r="AJ30" i="17" s="1"/>
  <c r="BP29" i="17"/>
  <c r="BM29" i="17"/>
  <c r="AQ54" i="17"/>
  <c r="AN55" i="17"/>
  <c r="AZ29" i="17"/>
  <c r="BC29" i="17" s="1"/>
  <c r="BI117" i="17"/>
  <c r="BE118" i="17"/>
  <c r="T103" i="17"/>
  <c r="AR29" i="17"/>
  <c r="AT30" i="17"/>
  <c r="U101" i="17"/>
  <c r="AL55" i="17"/>
  <c r="AO54" i="17"/>
  <c r="BP50" i="13"/>
  <c r="BQ50" i="13"/>
  <c r="AZ49" i="13"/>
  <c r="BC49" i="13" s="1"/>
  <c r="AY49" i="13"/>
  <c r="BB49" i="13" s="1"/>
  <c r="AP53" i="13"/>
  <c r="BN50" i="13"/>
  <c r="AW50" i="13"/>
  <c r="AK51" i="13" s="1"/>
  <c r="AT51" i="13" s="1"/>
  <c r="BM50" i="13"/>
  <c r="AV50" i="13"/>
  <c r="AJ51" i="13" s="1"/>
  <c r="AS51" i="13" s="1"/>
  <c r="V104" i="13"/>
  <c r="U103" i="13"/>
  <c r="T103" i="13"/>
  <c r="AM54" i="13"/>
  <c r="AN53" i="13"/>
  <c r="L50" i="7"/>
  <c r="G51" i="7"/>
  <c r="AP54" i="17" l="1"/>
  <c r="AM55" i="17"/>
  <c r="L54" i="20"/>
  <c r="G55" i="20"/>
  <c r="G58" i="19"/>
  <c r="L57" i="19"/>
  <c r="BK119" i="18"/>
  <c r="BG120" i="18"/>
  <c r="AQ55" i="18"/>
  <c r="AN56" i="18"/>
  <c r="AS30" i="18"/>
  <c r="BJ118" i="18"/>
  <c r="BF119" i="18"/>
  <c r="AW30" i="18"/>
  <c r="AK31" i="18" s="1"/>
  <c r="BQ30" i="18"/>
  <c r="BN30" i="18"/>
  <c r="AP56" i="18"/>
  <c r="AP57" i="18" s="1"/>
  <c r="AP58" i="18" s="1"/>
  <c r="AP59" i="18" s="1"/>
  <c r="AP60" i="18" s="1"/>
  <c r="AP61" i="18" s="1"/>
  <c r="AP62" i="18" s="1"/>
  <c r="AP63" i="18" s="1"/>
  <c r="AP64" i="18" s="1"/>
  <c r="AP65" i="18" s="1"/>
  <c r="AP66" i="18" s="1"/>
  <c r="AP67" i="18" s="1"/>
  <c r="AP68" i="18" s="1"/>
  <c r="AP69" i="18" s="1"/>
  <c r="AP70" i="18" s="1"/>
  <c r="AP71" i="18" s="1"/>
  <c r="AP72" i="18" s="1"/>
  <c r="AP73" i="18" s="1"/>
  <c r="AP74" i="18" s="1"/>
  <c r="AP75" i="18" s="1"/>
  <c r="AP76" i="18" s="1"/>
  <c r="AP77" i="18" s="1"/>
  <c r="AP78" i="18" s="1"/>
  <c r="AP79" i="18" s="1"/>
  <c r="AP80" i="18" s="1"/>
  <c r="AP81" i="18" s="1"/>
  <c r="AP82" i="18" s="1"/>
  <c r="AP83" i="18" s="1"/>
  <c r="AP84" i="18" s="1"/>
  <c r="AP85" i="18" s="1"/>
  <c r="AP86" i="18" s="1"/>
  <c r="AP87" i="18" s="1"/>
  <c r="AP88" i="18" s="1"/>
  <c r="AP89" i="18" s="1"/>
  <c r="AP90" i="18" s="1"/>
  <c r="AP91" i="18" s="1"/>
  <c r="AP92" i="18" s="1"/>
  <c r="AP93" i="18" s="1"/>
  <c r="AP94" i="18" s="1"/>
  <c r="AP95" i="18" s="1"/>
  <c r="AP96" i="18" s="1"/>
  <c r="AP97" i="18" s="1"/>
  <c r="AP98" i="18" s="1"/>
  <c r="AP99" i="18" s="1"/>
  <c r="AP100" i="18" s="1"/>
  <c r="AP101" i="18" s="1"/>
  <c r="AP102" i="18" s="1"/>
  <c r="AP103" i="18" s="1"/>
  <c r="AP104" i="18" s="1"/>
  <c r="AP105" i="18" s="1"/>
  <c r="AP106" i="18" s="1"/>
  <c r="AP107" i="18" s="1"/>
  <c r="AP108" i="18" s="1"/>
  <c r="AP109" i="18" s="1"/>
  <c r="AP110" i="18" s="1"/>
  <c r="AP111" i="18" s="1"/>
  <c r="AP112" i="18" s="1"/>
  <c r="AP113" i="18" s="1"/>
  <c r="AP114" i="18" s="1"/>
  <c r="AP115" i="18" s="1"/>
  <c r="AP116" i="18" s="1"/>
  <c r="AP117" i="18" s="1"/>
  <c r="AP118" i="18" s="1"/>
  <c r="AP119" i="18" s="1"/>
  <c r="AP120" i="18" s="1"/>
  <c r="AP121" i="18" s="1"/>
  <c r="AP122" i="18" s="1"/>
  <c r="AP123" i="18" s="1"/>
  <c r="AP124" i="18" s="1"/>
  <c r="AP125" i="18" s="1"/>
  <c r="AP126" i="18" s="1"/>
  <c r="AP127" i="18" s="1"/>
  <c r="AP128" i="18" s="1"/>
  <c r="AP129" i="18" s="1"/>
  <c r="AP130" i="18" s="1"/>
  <c r="AP131" i="18" s="1"/>
  <c r="AP132" i="18" s="1"/>
  <c r="AP133" i="18" s="1"/>
  <c r="AP134" i="18" s="1"/>
  <c r="AP135" i="18" s="1"/>
  <c r="AP136" i="18" s="1"/>
  <c r="AP137" i="18" s="1"/>
  <c r="AP138" i="18" s="1"/>
  <c r="AP139" i="18" s="1"/>
  <c r="AP140" i="18" s="1"/>
  <c r="AP141" i="18" s="1"/>
  <c r="AP142" i="18" s="1"/>
  <c r="AP143" i="18" s="1"/>
  <c r="AP144" i="18" s="1"/>
  <c r="AP145" i="18" s="1"/>
  <c r="AP146" i="18" s="1"/>
  <c r="AP147" i="18" s="1"/>
  <c r="AP148" i="18" s="1"/>
  <c r="AP149" i="18" s="1"/>
  <c r="AP150" i="18" s="1"/>
  <c r="AP151" i="18" s="1"/>
  <c r="AP152" i="18" s="1"/>
  <c r="AP153" i="18" s="1"/>
  <c r="AP154" i="18" s="1"/>
  <c r="AP155" i="18" s="1"/>
  <c r="AP156" i="18" s="1"/>
  <c r="AP157" i="18" s="1"/>
  <c r="AP158" i="18" s="1"/>
  <c r="AP159" i="18" s="1"/>
  <c r="AP160" i="18" s="1"/>
  <c r="AP161" i="18" s="1"/>
  <c r="AP162" i="18" s="1"/>
  <c r="AP163" i="18" s="1"/>
  <c r="AP164" i="18" s="1"/>
  <c r="AP165" i="18" s="1"/>
  <c r="AP166" i="18" s="1"/>
  <c r="AP167" i="18" s="1"/>
  <c r="AP168" i="18" s="1"/>
  <c r="AP169" i="18" s="1"/>
  <c r="AP170" i="18" s="1"/>
  <c r="AP171" i="18" s="1"/>
  <c r="AP172" i="18" s="1"/>
  <c r="AP173" i="18" s="1"/>
  <c r="AP174" i="18" s="1"/>
  <c r="AP175" i="18" s="1"/>
  <c r="AP176" i="18" s="1"/>
  <c r="AP177" i="18" s="1"/>
  <c r="AP178" i="18" s="1"/>
  <c r="AP179" i="18" s="1"/>
  <c r="AP180" i="18" s="1"/>
  <c r="AP181" i="18" s="1"/>
  <c r="AP182" i="18" s="1"/>
  <c r="AP183" i="18" s="1"/>
  <c r="AP184" i="18" s="1"/>
  <c r="AP185" i="18" s="1"/>
  <c r="AP186" i="18" s="1"/>
  <c r="AP187" i="18" s="1"/>
  <c r="AP188" i="18" s="1"/>
  <c r="AP189" i="18" s="1"/>
  <c r="AP190" i="18" s="1"/>
  <c r="AP191" i="18" s="1"/>
  <c r="AP192" i="18" s="1"/>
  <c r="AP193" i="18" s="1"/>
  <c r="AP194" i="18" s="1"/>
  <c r="AP195" i="18" s="1"/>
  <c r="AP196" i="18" s="1"/>
  <c r="AP197" i="18" s="1"/>
  <c r="AP198" i="18" s="1"/>
  <c r="AP199" i="18" s="1"/>
  <c r="AP200" i="18" s="1"/>
  <c r="AP201" i="18" s="1"/>
  <c r="AP202" i="18" s="1"/>
  <c r="AP203" i="18" s="1"/>
  <c r="AP204" i="18" s="1"/>
  <c r="AP205" i="18" s="1"/>
  <c r="AP206" i="18" s="1"/>
  <c r="AP207" i="18" s="1"/>
  <c r="AP208" i="18" s="1"/>
  <c r="AP209" i="18" s="1"/>
  <c r="AP210" i="18" s="1"/>
  <c r="AP211" i="18" s="1"/>
  <c r="AP212" i="18" s="1"/>
  <c r="AP213" i="18" s="1"/>
  <c r="AP214" i="18" s="1"/>
  <c r="AP215" i="18" s="1"/>
  <c r="AP216" i="18" s="1"/>
  <c r="AP217" i="18" s="1"/>
  <c r="AP218" i="18" s="1"/>
  <c r="AP219" i="18" s="1"/>
  <c r="AP220" i="18" s="1"/>
  <c r="AP221" i="18" s="1"/>
  <c r="AP222" i="18" s="1"/>
  <c r="AP223" i="18" s="1"/>
  <c r="AP224" i="18" s="1"/>
  <c r="AP225" i="18" s="1"/>
  <c r="AP226" i="18" s="1"/>
  <c r="AP227" i="18" s="1"/>
  <c r="AP228" i="18" s="1"/>
  <c r="AP229" i="18" s="1"/>
  <c r="AP230" i="18" s="1"/>
  <c r="AP231" i="18" s="1"/>
  <c r="AP232" i="18" s="1"/>
  <c r="AP233" i="18" s="1"/>
  <c r="AP234" i="18" s="1"/>
  <c r="AP235" i="18" s="1"/>
  <c r="AP236" i="18" s="1"/>
  <c r="AP237" i="18" s="1"/>
  <c r="AP238" i="18" s="1"/>
  <c r="AP239" i="18" s="1"/>
  <c r="AP240" i="18" s="1"/>
  <c r="AP241" i="18" s="1"/>
  <c r="AP242" i="18" s="1"/>
  <c r="AP243" i="18" s="1"/>
  <c r="AP244" i="18" s="1"/>
  <c r="AP245" i="18" s="1"/>
  <c r="AP246" i="18" s="1"/>
  <c r="AP247" i="18" s="1"/>
  <c r="AP248" i="18" s="1"/>
  <c r="AP249" i="18" s="1"/>
  <c r="AP250" i="18" s="1"/>
  <c r="AP251" i="18" s="1"/>
  <c r="AP252" i="18" s="1"/>
  <c r="AP253" i="18" s="1"/>
  <c r="AP254" i="18" s="1"/>
  <c r="AP255" i="18" s="1"/>
  <c r="AP256" i="18" s="1"/>
  <c r="AP257" i="18" s="1"/>
  <c r="AP258" i="18" s="1"/>
  <c r="AP259" i="18" s="1"/>
  <c r="AP260" i="18" s="1"/>
  <c r="AP261" i="18" s="1"/>
  <c r="AP262" i="18" s="1"/>
  <c r="AP263" i="18" s="1"/>
  <c r="AP264" i="18" s="1"/>
  <c r="AP265" i="18" s="1"/>
  <c r="AP266" i="18" s="1"/>
  <c r="AP267" i="18" s="1"/>
  <c r="AP268" i="18" s="1"/>
  <c r="AP269" i="18" s="1"/>
  <c r="AP270" i="18" s="1"/>
  <c r="AP271" i="18" s="1"/>
  <c r="AP272" i="18" s="1"/>
  <c r="AP273" i="18" s="1"/>
  <c r="AP274" i="18" s="1"/>
  <c r="AP275" i="18" s="1"/>
  <c r="AP276" i="18" s="1"/>
  <c r="AP277" i="18" s="1"/>
  <c r="AP278" i="18" s="1"/>
  <c r="AP279" i="18" s="1"/>
  <c r="AP280" i="18" s="1"/>
  <c r="AP281" i="18" s="1"/>
  <c r="AP282" i="18" s="1"/>
  <c r="AP283" i="18" s="1"/>
  <c r="AP284" i="18" s="1"/>
  <c r="AP285" i="18" s="1"/>
  <c r="AP286" i="18" s="1"/>
  <c r="AP287" i="18" s="1"/>
  <c r="AP288" i="18" s="1"/>
  <c r="AP289" i="18" s="1"/>
  <c r="AP290" i="18" s="1"/>
  <c r="AP291" i="18" s="1"/>
  <c r="AP292" i="18" s="1"/>
  <c r="AP293" i="18" s="1"/>
  <c r="AP294" i="18" s="1"/>
  <c r="AP295" i="18" s="1"/>
  <c r="AP296" i="18" s="1"/>
  <c r="AP297" i="18" s="1"/>
  <c r="AP298" i="18" s="1"/>
  <c r="AP299" i="18" s="1"/>
  <c r="AP300" i="18" s="1"/>
  <c r="AP301" i="18" s="1"/>
  <c r="AP302" i="18" s="1"/>
  <c r="AP303" i="18" s="1"/>
  <c r="AP304" i="18" s="1"/>
  <c r="AP305" i="18" s="1"/>
  <c r="AP306" i="18" s="1"/>
  <c r="AP307" i="18" s="1"/>
  <c r="AP308" i="18" s="1"/>
  <c r="AP309" i="18" s="1"/>
  <c r="AP310" i="18" s="1"/>
  <c r="AP311" i="18" s="1"/>
  <c r="AP312" i="18" s="1"/>
  <c r="AP313" i="18" s="1"/>
  <c r="AP314" i="18" s="1"/>
  <c r="AP315" i="18" s="1"/>
  <c r="AP316" i="18" s="1"/>
  <c r="AP317" i="18" s="1"/>
  <c r="AP318" i="18" s="1"/>
  <c r="AP319" i="18" s="1"/>
  <c r="AP320" i="18" s="1"/>
  <c r="AP321" i="18" s="1"/>
  <c r="AP322" i="18" s="1"/>
  <c r="AP323" i="18" s="1"/>
  <c r="AP324" i="18" s="1"/>
  <c r="AP325" i="18" s="1"/>
  <c r="AP326" i="18" s="1"/>
  <c r="AP327" i="18" s="1"/>
  <c r="AP328" i="18" s="1"/>
  <c r="AP329" i="18" s="1"/>
  <c r="AP330" i="18" s="1"/>
  <c r="AP331" i="18" s="1"/>
  <c r="AP332" i="18" s="1"/>
  <c r="AP333" i="18" s="1"/>
  <c r="AP334" i="18" s="1"/>
  <c r="AP335" i="18" s="1"/>
  <c r="AP336" i="18" s="1"/>
  <c r="AP337" i="18" s="1"/>
  <c r="AP338" i="18" s="1"/>
  <c r="AP339" i="18" s="1"/>
  <c r="AP340" i="18" s="1"/>
  <c r="AP341" i="18" s="1"/>
  <c r="AP342" i="18" s="1"/>
  <c r="AP343" i="18" s="1"/>
  <c r="AP344" i="18" s="1"/>
  <c r="AP345" i="18" s="1"/>
  <c r="AP346" i="18" s="1"/>
  <c r="V102" i="18"/>
  <c r="BE119" i="18"/>
  <c r="BI118" i="18"/>
  <c r="T103" i="18"/>
  <c r="BO29" i="18"/>
  <c r="AU29" i="18"/>
  <c r="AI30" i="18" s="1"/>
  <c r="BL29" i="18"/>
  <c r="U102" i="18"/>
  <c r="AL57" i="18"/>
  <c r="AY29" i="18"/>
  <c r="BB29" i="18" s="1"/>
  <c r="AS30" i="17"/>
  <c r="BK119" i="17"/>
  <c r="BG120" i="17"/>
  <c r="BN30" i="17"/>
  <c r="BQ30" i="17"/>
  <c r="AW30" i="17"/>
  <c r="AK31" i="17" s="1"/>
  <c r="BI118" i="17"/>
  <c r="BE119" i="17"/>
  <c r="AQ55" i="17"/>
  <c r="AN56" i="17"/>
  <c r="U102" i="17"/>
  <c r="BJ119" i="17"/>
  <c r="BF120" i="17"/>
  <c r="V102" i="17"/>
  <c r="AL56" i="17"/>
  <c r="AO55" i="17"/>
  <c r="T104" i="17"/>
  <c r="BO29" i="17"/>
  <c r="AU29" i="17"/>
  <c r="AI30" i="17" s="1"/>
  <c r="BL29" i="17"/>
  <c r="AY29" i="17"/>
  <c r="BB29" i="17" s="1"/>
  <c r="AY50" i="13"/>
  <c r="BB50" i="13" s="1"/>
  <c r="BQ51" i="13"/>
  <c r="BP51" i="13"/>
  <c r="AZ50" i="13"/>
  <c r="BC50" i="13" s="1"/>
  <c r="AP54" i="13"/>
  <c r="AQ53" i="13"/>
  <c r="AW51" i="13"/>
  <c r="AK52" i="13" s="1"/>
  <c r="AT52" i="13" s="1"/>
  <c r="BN51" i="13"/>
  <c r="BM51" i="13"/>
  <c r="AV51" i="13"/>
  <c r="AJ52" i="13" s="1"/>
  <c r="AS52" i="13" s="1"/>
  <c r="T104" i="13"/>
  <c r="V105" i="13"/>
  <c r="U104" i="13"/>
  <c r="AN54" i="13"/>
  <c r="AM55" i="13"/>
  <c r="L51" i="7"/>
  <c r="G52" i="7"/>
  <c r="AX29" i="17" l="1"/>
  <c r="BA29" i="17" s="1"/>
  <c r="AZ51" i="13"/>
  <c r="BC51" i="13" s="1"/>
  <c r="AP55" i="17"/>
  <c r="AM56" i="17"/>
  <c r="AP56" i="17" s="1"/>
  <c r="AP57" i="17" s="1"/>
  <c r="AP58" i="17" s="1"/>
  <c r="AP59" i="17" s="1"/>
  <c r="AP60" i="17" s="1"/>
  <c r="AP61" i="17" s="1"/>
  <c r="AP62" i="17" s="1"/>
  <c r="AP63" i="17" s="1"/>
  <c r="AP64" i="17" s="1"/>
  <c r="AP65" i="17" s="1"/>
  <c r="AP66" i="17" s="1"/>
  <c r="AP67" i="17" s="1"/>
  <c r="AP68" i="17" s="1"/>
  <c r="AP69" i="17" s="1"/>
  <c r="AP70" i="17" s="1"/>
  <c r="AP71" i="17" s="1"/>
  <c r="AP72" i="17" s="1"/>
  <c r="AP73" i="17" s="1"/>
  <c r="AP74" i="17" s="1"/>
  <c r="AP75" i="17" s="1"/>
  <c r="AP76" i="17" s="1"/>
  <c r="AP77" i="17" s="1"/>
  <c r="AP78" i="17" s="1"/>
  <c r="AP79" i="17" s="1"/>
  <c r="AP80" i="17" s="1"/>
  <c r="AP81" i="17" s="1"/>
  <c r="AP82" i="17" s="1"/>
  <c r="AP83" i="17" s="1"/>
  <c r="AP84" i="17" s="1"/>
  <c r="AP85" i="17" s="1"/>
  <c r="AP86" i="17" s="1"/>
  <c r="AP87" i="17" s="1"/>
  <c r="AP88" i="17" s="1"/>
  <c r="AP89" i="17" s="1"/>
  <c r="AP90" i="17" s="1"/>
  <c r="AP91" i="17" s="1"/>
  <c r="AP92" i="17" s="1"/>
  <c r="AP93" i="17" s="1"/>
  <c r="AP94" i="17" s="1"/>
  <c r="AP95" i="17" s="1"/>
  <c r="AP96" i="17" s="1"/>
  <c r="AP97" i="17" s="1"/>
  <c r="AP98" i="17" s="1"/>
  <c r="AP99" i="17" s="1"/>
  <c r="AP100" i="17" s="1"/>
  <c r="AP101" i="17" s="1"/>
  <c r="AP102" i="17" s="1"/>
  <c r="AP103" i="17" s="1"/>
  <c r="AP104" i="17" s="1"/>
  <c r="AP105" i="17" s="1"/>
  <c r="AP106" i="17" s="1"/>
  <c r="AP107" i="17" s="1"/>
  <c r="AP108" i="17" s="1"/>
  <c r="AP109" i="17" s="1"/>
  <c r="AP110" i="17" s="1"/>
  <c r="AP111" i="17" s="1"/>
  <c r="AP112" i="17" s="1"/>
  <c r="AP113" i="17" s="1"/>
  <c r="AP114" i="17" s="1"/>
  <c r="AP115" i="17" s="1"/>
  <c r="AP116" i="17" s="1"/>
  <c r="AP117" i="17" s="1"/>
  <c r="AP118" i="17" s="1"/>
  <c r="AP119" i="17" s="1"/>
  <c r="AP120" i="17" s="1"/>
  <c r="AP121" i="17" s="1"/>
  <c r="AP122" i="17" s="1"/>
  <c r="AP123" i="17" s="1"/>
  <c r="AP124" i="17" s="1"/>
  <c r="AP125" i="17" s="1"/>
  <c r="AP126" i="17" s="1"/>
  <c r="AP127" i="17" s="1"/>
  <c r="AP128" i="17" s="1"/>
  <c r="AP129" i="17" s="1"/>
  <c r="AP130" i="17" s="1"/>
  <c r="AP131" i="17" s="1"/>
  <c r="AP132" i="17" s="1"/>
  <c r="AP133" i="17" s="1"/>
  <c r="AP134" i="17" s="1"/>
  <c r="AP135" i="17" s="1"/>
  <c r="AP136" i="17" s="1"/>
  <c r="AP137" i="17" s="1"/>
  <c r="AP138" i="17" s="1"/>
  <c r="AP139" i="17" s="1"/>
  <c r="AP140" i="17" s="1"/>
  <c r="AP141" i="17" s="1"/>
  <c r="AP142" i="17" s="1"/>
  <c r="AP143" i="17" s="1"/>
  <c r="AP144" i="17" s="1"/>
  <c r="AP145" i="17" s="1"/>
  <c r="AP146" i="17" s="1"/>
  <c r="AP147" i="17" s="1"/>
  <c r="AP148" i="17" s="1"/>
  <c r="AP149" i="17" s="1"/>
  <c r="AP150" i="17" s="1"/>
  <c r="AP151" i="17" s="1"/>
  <c r="AP152" i="17" s="1"/>
  <c r="AP153" i="17" s="1"/>
  <c r="AP154" i="17" s="1"/>
  <c r="AP155" i="17" s="1"/>
  <c r="AP156" i="17" s="1"/>
  <c r="AP157" i="17" s="1"/>
  <c r="AP158" i="17" s="1"/>
  <c r="AP159" i="17" s="1"/>
  <c r="AP160" i="17" s="1"/>
  <c r="AP161" i="17" s="1"/>
  <c r="AP162" i="17" s="1"/>
  <c r="AP163" i="17" s="1"/>
  <c r="AP164" i="17" s="1"/>
  <c r="AP165" i="17" s="1"/>
  <c r="AP166" i="17" s="1"/>
  <c r="AP167" i="17" s="1"/>
  <c r="AP168" i="17" s="1"/>
  <c r="AP169" i="17" s="1"/>
  <c r="AP170" i="17" s="1"/>
  <c r="AP171" i="17" s="1"/>
  <c r="AP172" i="17" s="1"/>
  <c r="AP173" i="17" s="1"/>
  <c r="AP174" i="17" s="1"/>
  <c r="AP175" i="17" s="1"/>
  <c r="AP176" i="17" s="1"/>
  <c r="AP177" i="17" s="1"/>
  <c r="AP178" i="17" s="1"/>
  <c r="AP179" i="17" s="1"/>
  <c r="AP180" i="17" s="1"/>
  <c r="AP181" i="17" s="1"/>
  <c r="AP182" i="17" s="1"/>
  <c r="AP183" i="17" s="1"/>
  <c r="AP184" i="17" s="1"/>
  <c r="AP185" i="17" s="1"/>
  <c r="AP186" i="17" s="1"/>
  <c r="AP187" i="17" s="1"/>
  <c r="AP188" i="17" s="1"/>
  <c r="AP189" i="17" s="1"/>
  <c r="AP190" i="17" s="1"/>
  <c r="AP191" i="17" s="1"/>
  <c r="AP192" i="17" s="1"/>
  <c r="AP193" i="17" s="1"/>
  <c r="AP194" i="17" s="1"/>
  <c r="AP195" i="17" s="1"/>
  <c r="AP196" i="17" s="1"/>
  <c r="AP197" i="17" s="1"/>
  <c r="AP198" i="17" s="1"/>
  <c r="AP199" i="17" s="1"/>
  <c r="AP200" i="17" s="1"/>
  <c r="AP201" i="17" s="1"/>
  <c r="AP202" i="17" s="1"/>
  <c r="AP203" i="17" s="1"/>
  <c r="AP204" i="17" s="1"/>
  <c r="AP205" i="17" s="1"/>
  <c r="AP206" i="17" s="1"/>
  <c r="AP207" i="17" s="1"/>
  <c r="AP208" i="17" s="1"/>
  <c r="AP209" i="17" s="1"/>
  <c r="AP210" i="17" s="1"/>
  <c r="AP211" i="17" s="1"/>
  <c r="AP212" i="17" s="1"/>
  <c r="AP213" i="17" s="1"/>
  <c r="AP214" i="17" s="1"/>
  <c r="AP215" i="17" s="1"/>
  <c r="AP216" i="17" s="1"/>
  <c r="AP217" i="17" s="1"/>
  <c r="AP218" i="17" s="1"/>
  <c r="AP219" i="17" s="1"/>
  <c r="AP220" i="17" s="1"/>
  <c r="AP221" i="17" s="1"/>
  <c r="AP222" i="17" s="1"/>
  <c r="AP223" i="17" s="1"/>
  <c r="AP224" i="17" s="1"/>
  <c r="AP225" i="17" s="1"/>
  <c r="AP226" i="17" s="1"/>
  <c r="AP227" i="17" s="1"/>
  <c r="AP228" i="17" s="1"/>
  <c r="AP229" i="17" s="1"/>
  <c r="AP230" i="17" s="1"/>
  <c r="AP231" i="17" s="1"/>
  <c r="AP232" i="17" s="1"/>
  <c r="AP233" i="17" s="1"/>
  <c r="AP234" i="17" s="1"/>
  <c r="AP235" i="17" s="1"/>
  <c r="AP236" i="17" s="1"/>
  <c r="AP237" i="17" s="1"/>
  <c r="AP238" i="17" s="1"/>
  <c r="AP239" i="17" s="1"/>
  <c r="AP240" i="17" s="1"/>
  <c r="AP241" i="17" s="1"/>
  <c r="AP242" i="17" s="1"/>
  <c r="AP243" i="17" s="1"/>
  <c r="AP244" i="17" s="1"/>
  <c r="AP245" i="17" s="1"/>
  <c r="AP246" i="17" s="1"/>
  <c r="AP247" i="17" s="1"/>
  <c r="AP248" i="17" s="1"/>
  <c r="AP249" i="17" s="1"/>
  <c r="AP250" i="17" s="1"/>
  <c r="AP251" i="17" s="1"/>
  <c r="AP252" i="17" s="1"/>
  <c r="AP253" i="17" s="1"/>
  <c r="AP254" i="17" s="1"/>
  <c r="AP255" i="17" s="1"/>
  <c r="AP256" i="17" s="1"/>
  <c r="AP257" i="17" s="1"/>
  <c r="AP258" i="17" s="1"/>
  <c r="AP259" i="17" s="1"/>
  <c r="AP260" i="17" s="1"/>
  <c r="AP261" i="17" s="1"/>
  <c r="AP262" i="17" s="1"/>
  <c r="AP263" i="17" s="1"/>
  <c r="AP264" i="17" s="1"/>
  <c r="AP265" i="17" s="1"/>
  <c r="AP266" i="17" s="1"/>
  <c r="AP267" i="17" s="1"/>
  <c r="AP268" i="17" s="1"/>
  <c r="AP269" i="17" s="1"/>
  <c r="AP270" i="17" s="1"/>
  <c r="AP271" i="17" s="1"/>
  <c r="AP272" i="17" s="1"/>
  <c r="AP273" i="17" s="1"/>
  <c r="AP274" i="17" s="1"/>
  <c r="AP275" i="17" s="1"/>
  <c r="AP276" i="17" s="1"/>
  <c r="AP277" i="17" s="1"/>
  <c r="AP278" i="17" s="1"/>
  <c r="AP279" i="17" s="1"/>
  <c r="AP280" i="17" s="1"/>
  <c r="AP281" i="17" s="1"/>
  <c r="AP282" i="17" s="1"/>
  <c r="AP283" i="17" s="1"/>
  <c r="AP284" i="17" s="1"/>
  <c r="AP285" i="17" s="1"/>
  <c r="AP286" i="17" s="1"/>
  <c r="AP287" i="17" s="1"/>
  <c r="AP288" i="17" s="1"/>
  <c r="AP289" i="17" s="1"/>
  <c r="AP290" i="17" s="1"/>
  <c r="AP291" i="17" s="1"/>
  <c r="AP292" i="17" s="1"/>
  <c r="AP293" i="17" s="1"/>
  <c r="AP294" i="17" s="1"/>
  <c r="AP295" i="17" s="1"/>
  <c r="AP296" i="17" s="1"/>
  <c r="AP297" i="17" s="1"/>
  <c r="AP298" i="17" s="1"/>
  <c r="AP299" i="17" s="1"/>
  <c r="AP300" i="17" s="1"/>
  <c r="AP301" i="17" s="1"/>
  <c r="AP302" i="17" s="1"/>
  <c r="AP303" i="17" s="1"/>
  <c r="AP304" i="17" s="1"/>
  <c r="AP305" i="17" s="1"/>
  <c r="AP306" i="17" s="1"/>
  <c r="AP307" i="17" s="1"/>
  <c r="AP308" i="17" s="1"/>
  <c r="AP309" i="17" s="1"/>
  <c r="AP310" i="17" s="1"/>
  <c r="AP311" i="17" s="1"/>
  <c r="AP312" i="17" s="1"/>
  <c r="AP313" i="17" s="1"/>
  <c r="AP314" i="17" s="1"/>
  <c r="AP315" i="17" s="1"/>
  <c r="AP316" i="17" s="1"/>
  <c r="AP317" i="17" s="1"/>
  <c r="AP318" i="17" s="1"/>
  <c r="AP319" i="17" s="1"/>
  <c r="AP320" i="17" s="1"/>
  <c r="AP321" i="17" s="1"/>
  <c r="AP322" i="17" s="1"/>
  <c r="AP323" i="17" s="1"/>
  <c r="AP324" i="17" s="1"/>
  <c r="AP325" i="17" s="1"/>
  <c r="AP326" i="17" s="1"/>
  <c r="AP327" i="17" s="1"/>
  <c r="AP328" i="17" s="1"/>
  <c r="AP329" i="17" s="1"/>
  <c r="AP330" i="17" s="1"/>
  <c r="AP331" i="17" s="1"/>
  <c r="AP332" i="17" s="1"/>
  <c r="AP333" i="17" s="1"/>
  <c r="AP334" i="17" s="1"/>
  <c r="AP335" i="17" s="1"/>
  <c r="AP336" i="17" s="1"/>
  <c r="AP337" i="17" s="1"/>
  <c r="AP338" i="17" s="1"/>
  <c r="AP339" i="17" s="1"/>
  <c r="AP340" i="17" s="1"/>
  <c r="AP341" i="17" s="1"/>
  <c r="AP342" i="17" s="1"/>
  <c r="AP343" i="17" s="1"/>
  <c r="AP344" i="17" s="1"/>
  <c r="AP345" i="17" s="1"/>
  <c r="AP346" i="17" s="1"/>
  <c r="L55" i="20"/>
  <c r="G56" i="20"/>
  <c r="L58" i="19"/>
  <c r="G59" i="19"/>
  <c r="V103" i="18"/>
  <c r="BJ119" i="18"/>
  <c r="BF120" i="18"/>
  <c r="BG121" i="18"/>
  <c r="BK120" i="18"/>
  <c r="AR30" i="18"/>
  <c r="T104" i="18"/>
  <c r="AT31" i="18"/>
  <c r="AQ56" i="18"/>
  <c r="AQ57" i="18" s="1"/>
  <c r="AQ58" i="18" s="1"/>
  <c r="AQ59" i="18" s="1"/>
  <c r="AQ60" i="18" s="1"/>
  <c r="AQ61" i="18" s="1"/>
  <c r="AQ62" i="18" s="1"/>
  <c r="AQ63" i="18" s="1"/>
  <c r="AQ64" i="18" s="1"/>
  <c r="AQ65" i="18" s="1"/>
  <c r="AQ66" i="18" s="1"/>
  <c r="AQ67" i="18" s="1"/>
  <c r="AQ68" i="18" s="1"/>
  <c r="AQ69" i="18" s="1"/>
  <c r="AQ70" i="18" s="1"/>
  <c r="AQ71" i="18" s="1"/>
  <c r="AQ72" i="18" s="1"/>
  <c r="AQ73" i="18" s="1"/>
  <c r="AQ74" i="18" s="1"/>
  <c r="AQ75" i="18" s="1"/>
  <c r="AQ76" i="18" s="1"/>
  <c r="AQ77" i="18" s="1"/>
  <c r="AQ78" i="18" s="1"/>
  <c r="AQ79" i="18" s="1"/>
  <c r="AQ80" i="18" s="1"/>
  <c r="AQ81" i="18" s="1"/>
  <c r="AQ82" i="18" s="1"/>
  <c r="AQ83" i="18" s="1"/>
  <c r="AQ84" i="18" s="1"/>
  <c r="AQ85" i="18" s="1"/>
  <c r="AQ86" i="18" s="1"/>
  <c r="AQ87" i="18" s="1"/>
  <c r="AQ88" i="18" s="1"/>
  <c r="AQ89" i="18" s="1"/>
  <c r="AQ90" i="18" s="1"/>
  <c r="AQ91" i="18" s="1"/>
  <c r="AQ92" i="18" s="1"/>
  <c r="AQ93" i="18" s="1"/>
  <c r="AQ94" i="18" s="1"/>
  <c r="AQ95" i="18" s="1"/>
  <c r="AQ96" i="18" s="1"/>
  <c r="AQ97" i="18" s="1"/>
  <c r="AQ98" i="18" s="1"/>
  <c r="AQ99" i="18" s="1"/>
  <c r="AQ100" i="18" s="1"/>
  <c r="AQ101" i="18" s="1"/>
  <c r="AQ102" i="18" s="1"/>
  <c r="AQ103" i="18" s="1"/>
  <c r="AQ104" i="18" s="1"/>
  <c r="AQ105" i="18" s="1"/>
  <c r="AQ106" i="18" s="1"/>
  <c r="AQ107" i="18" s="1"/>
  <c r="AQ108" i="18" s="1"/>
  <c r="AQ109" i="18" s="1"/>
  <c r="AQ110" i="18" s="1"/>
  <c r="AQ111" i="18" s="1"/>
  <c r="AQ112" i="18" s="1"/>
  <c r="AQ113" i="18" s="1"/>
  <c r="AQ114" i="18" s="1"/>
  <c r="AQ115" i="18" s="1"/>
  <c r="AQ116" i="18" s="1"/>
  <c r="AQ117" i="18" s="1"/>
  <c r="AQ118" i="18" s="1"/>
  <c r="AQ119" i="18" s="1"/>
  <c r="AQ120" i="18" s="1"/>
  <c r="AQ121" i="18" s="1"/>
  <c r="AQ122" i="18" s="1"/>
  <c r="AQ123" i="18" s="1"/>
  <c r="AQ124" i="18" s="1"/>
  <c r="AQ125" i="18" s="1"/>
  <c r="AQ126" i="18" s="1"/>
  <c r="AQ127" i="18" s="1"/>
  <c r="AQ128" i="18" s="1"/>
  <c r="AQ129" i="18" s="1"/>
  <c r="AQ130" i="18" s="1"/>
  <c r="AQ131" i="18" s="1"/>
  <c r="AQ132" i="18" s="1"/>
  <c r="AQ133" i="18" s="1"/>
  <c r="AQ134" i="18" s="1"/>
  <c r="AQ135" i="18" s="1"/>
  <c r="AQ136" i="18" s="1"/>
  <c r="AQ137" i="18" s="1"/>
  <c r="AQ138" i="18" s="1"/>
  <c r="AQ139" i="18" s="1"/>
  <c r="AQ140" i="18" s="1"/>
  <c r="AQ141" i="18" s="1"/>
  <c r="AQ142" i="18" s="1"/>
  <c r="AQ143" i="18" s="1"/>
  <c r="AQ144" i="18" s="1"/>
  <c r="AQ145" i="18" s="1"/>
  <c r="AQ146" i="18" s="1"/>
  <c r="AQ147" i="18" s="1"/>
  <c r="AQ148" i="18" s="1"/>
  <c r="AQ149" i="18" s="1"/>
  <c r="AQ150" i="18" s="1"/>
  <c r="AQ151" i="18" s="1"/>
  <c r="AQ152" i="18" s="1"/>
  <c r="AQ153" i="18" s="1"/>
  <c r="AQ154" i="18" s="1"/>
  <c r="AQ155" i="18" s="1"/>
  <c r="AQ156" i="18" s="1"/>
  <c r="AQ157" i="18" s="1"/>
  <c r="AQ158" i="18" s="1"/>
  <c r="AQ159" i="18" s="1"/>
  <c r="AQ160" i="18" s="1"/>
  <c r="AQ161" i="18" s="1"/>
  <c r="AQ162" i="18" s="1"/>
  <c r="AQ163" i="18" s="1"/>
  <c r="AQ164" i="18" s="1"/>
  <c r="AQ165" i="18" s="1"/>
  <c r="AQ166" i="18" s="1"/>
  <c r="AQ167" i="18" s="1"/>
  <c r="AQ168" i="18" s="1"/>
  <c r="AQ169" i="18" s="1"/>
  <c r="AQ170" i="18" s="1"/>
  <c r="AQ171" i="18" s="1"/>
  <c r="AQ172" i="18" s="1"/>
  <c r="AQ173" i="18" s="1"/>
  <c r="AQ174" i="18" s="1"/>
  <c r="AQ175" i="18" s="1"/>
  <c r="AQ176" i="18" s="1"/>
  <c r="AQ177" i="18" s="1"/>
  <c r="AQ178" i="18" s="1"/>
  <c r="AQ179" i="18" s="1"/>
  <c r="AQ180" i="18" s="1"/>
  <c r="AQ181" i="18" s="1"/>
  <c r="AQ182" i="18" s="1"/>
  <c r="AQ183" i="18" s="1"/>
  <c r="AQ184" i="18" s="1"/>
  <c r="AQ185" i="18" s="1"/>
  <c r="AQ186" i="18" s="1"/>
  <c r="AQ187" i="18" s="1"/>
  <c r="AQ188" i="18" s="1"/>
  <c r="AQ189" i="18" s="1"/>
  <c r="AQ190" i="18" s="1"/>
  <c r="AQ191" i="18" s="1"/>
  <c r="AQ192" i="18" s="1"/>
  <c r="AQ193" i="18" s="1"/>
  <c r="AQ194" i="18" s="1"/>
  <c r="AQ195" i="18" s="1"/>
  <c r="AQ196" i="18" s="1"/>
  <c r="AQ197" i="18" s="1"/>
  <c r="AQ198" i="18" s="1"/>
  <c r="AQ199" i="18" s="1"/>
  <c r="AQ200" i="18" s="1"/>
  <c r="AQ201" i="18" s="1"/>
  <c r="AQ202" i="18" s="1"/>
  <c r="AQ203" i="18" s="1"/>
  <c r="AQ204" i="18" s="1"/>
  <c r="AQ205" i="18" s="1"/>
  <c r="AQ206" i="18" s="1"/>
  <c r="AQ207" i="18" s="1"/>
  <c r="AQ208" i="18" s="1"/>
  <c r="AQ209" i="18" s="1"/>
  <c r="AQ210" i="18" s="1"/>
  <c r="AQ211" i="18" s="1"/>
  <c r="AQ212" i="18" s="1"/>
  <c r="AQ213" i="18" s="1"/>
  <c r="AQ214" i="18" s="1"/>
  <c r="AQ215" i="18" s="1"/>
  <c r="AQ216" i="18" s="1"/>
  <c r="AQ217" i="18" s="1"/>
  <c r="AQ218" i="18" s="1"/>
  <c r="AQ219" i="18" s="1"/>
  <c r="AQ220" i="18" s="1"/>
  <c r="AQ221" i="18" s="1"/>
  <c r="AQ222" i="18" s="1"/>
  <c r="AQ223" i="18" s="1"/>
  <c r="AQ224" i="18" s="1"/>
  <c r="AQ225" i="18" s="1"/>
  <c r="AQ226" i="18" s="1"/>
  <c r="AQ227" i="18" s="1"/>
  <c r="AQ228" i="18" s="1"/>
  <c r="AQ229" i="18" s="1"/>
  <c r="AQ230" i="18" s="1"/>
  <c r="AQ231" i="18" s="1"/>
  <c r="AQ232" i="18" s="1"/>
  <c r="AQ233" i="18" s="1"/>
  <c r="AQ234" i="18" s="1"/>
  <c r="AQ235" i="18" s="1"/>
  <c r="AQ236" i="18" s="1"/>
  <c r="AQ237" i="18" s="1"/>
  <c r="AQ238" i="18" s="1"/>
  <c r="AQ239" i="18" s="1"/>
  <c r="AQ240" i="18" s="1"/>
  <c r="AQ241" i="18" s="1"/>
  <c r="AQ242" i="18" s="1"/>
  <c r="AQ243" i="18" s="1"/>
  <c r="AQ244" i="18" s="1"/>
  <c r="AQ245" i="18" s="1"/>
  <c r="AQ246" i="18" s="1"/>
  <c r="AQ247" i="18" s="1"/>
  <c r="AQ248" i="18" s="1"/>
  <c r="AQ249" i="18" s="1"/>
  <c r="AQ250" i="18" s="1"/>
  <c r="AQ251" i="18" s="1"/>
  <c r="AQ252" i="18" s="1"/>
  <c r="AQ253" i="18" s="1"/>
  <c r="AQ254" i="18" s="1"/>
  <c r="AQ255" i="18" s="1"/>
  <c r="AQ256" i="18" s="1"/>
  <c r="AQ257" i="18" s="1"/>
  <c r="AQ258" i="18" s="1"/>
  <c r="AQ259" i="18" s="1"/>
  <c r="AQ260" i="18" s="1"/>
  <c r="AQ261" i="18" s="1"/>
  <c r="AQ262" i="18" s="1"/>
  <c r="AQ263" i="18" s="1"/>
  <c r="AQ264" i="18" s="1"/>
  <c r="AQ265" i="18" s="1"/>
  <c r="AQ266" i="18" s="1"/>
  <c r="AQ267" i="18" s="1"/>
  <c r="AQ268" i="18" s="1"/>
  <c r="AQ269" i="18" s="1"/>
  <c r="AQ270" i="18" s="1"/>
  <c r="AQ271" i="18" s="1"/>
  <c r="AQ272" i="18" s="1"/>
  <c r="AQ273" i="18" s="1"/>
  <c r="AQ274" i="18" s="1"/>
  <c r="AQ275" i="18" s="1"/>
  <c r="AQ276" i="18" s="1"/>
  <c r="AQ277" i="18" s="1"/>
  <c r="AQ278" i="18" s="1"/>
  <c r="AQ279" i="18" s="1"/>
  <c r="AQ280" i="18" s="1"/>
  <c r="AQ281" i="18" s="1"/>
  <c r="AQ282" i="18" s="1"/>
  <c r="AQ283" i="18" s="1"/>
  <c r="AQ284" i="18" s="1"/>
  <c r="AQ285" i="18" s="1"/>
  <c r="AQ286" i="18" s="1"/>
  <c r="AQ287" i="18" s="1"/>
  <c r="AQ288" i="18" s="1"/>
  <c r="AQ289" i="18" s="1"/>
  <c r="AQ290" i="18" s="1"/>
  <c r="AQ291" i="18" s="1"/>
  <c r="AQ292" i="18" s="1"/>
  <c r="AQ293" i="18" s="1"/>
  <c r="AQ294" i="18" s="1"/>
  <c r="AQ295" i="18" s="1"/>
  <c r="AQ296" i="18" s="1"/>
  <c r="AQ297" i="18" s="1"/>
  <c r="AQ298" i="18" s="1"/>
  <c r="AQ299" i="18" s="1"/>
  <c r="AQ300" i="18" s="1"/>
  <c r="AQ301" i="18" s="1"/>
  <c r="AQ302" i="18" s="1"/>
  <c r="AQ303" i="18" s="1"/>
  <c r="AQ304" i="18" s="1"/>
  <c r="AQ305" i="18" s="1"/>
  <c r="AQ306" i="18" s="1"/>
  <c r="AQ307" i="18" s="1"/>
  <c r="AQ308" i="18" s="1"/>
  <c r="AQ309" i="18" s="1"/>
  <c r="AQ310" i="18" s="1"/>
  <c r="AQ311" i="18" s="1"/>
  <c r="AQ312" i="18" s="1"/>
  <c r="AQ313" i="18" s="1"/>
  <c r="AQ314" i="18" s="1"/>
  <c r="AQ315" i="18" s="1"/>
  <c r="AQ316" i="18" s="1"/>
  <c r="AQ317" i="18" s="1"/>
  <c r="AQ318" i="18" s="1"/>
  <c r="AQ319" i="18" s="1"/>
  <c r="AQ320" i="18" s="1"/>
  <c r="AQ321" i="18" s="1"/>
  <c r="AQ322" i="18" s="1"/>
  <c r="AQ323" i="18" s="1"/>
  <c r="AQ324" i="18" s="1"/>
  <c r="AQ325" i="18" s="1"/>
  <c r="AQ326" i="18" s="1"/>
  <c r="AQ327" i="18" s="1"/>
  <c r="AQ328" i="18" s="1"/>
  <c r="AQ329" i="18" s="1"/>
  <c r="AQ330" i="18" s="1"/>
  <c r="AQ331" i="18" s="1"/>
  <c r="AQ332" i="18" s="1"/>
  <c r="AQ333" i="18" s="1"/>
  <c r="AQ334" i="18" s="1"/>
  <c r="AQ335" i="18" s="1"/>
  <c r="AQ336" i="18" s="1"/>
  <c r="AQ337" i="18" s="1"/>
  <c r="AQ338" i="18" s="1"/>
  <c r="AQ339" i="18" s="1"/>
  <c r="AQ340" i="18" s="1"/>
  <c r="AQ341" i="18" s="1"/>
  <c r="AQ342" i="18" s="1"/>
  <c r="AQ343" i="18" s="1"/>
  <c r="AQ344" i="18" s="1"/>
  <c r="AQ345" i="18" s="1"/>
  <c r="AQ346" i="18" s="1"/>
  <c r="AL58" i="18"/>
  <c r="BE120" i="18"/>
  <c r="BI119" i="18"/>
  <c r="U103" i="18"/>
  <c r="BP30" i="18"/>
  <c r="AV30" i="18"/>
  <c r="AJ31" i="18" s="1"/>
  <c r="BM30" i="18"/>
  <c r="AX29" i="18"/>
  <c r="BA29" i="18" s="1"/>
  <c r="BD29" i="18" s="1"/>
  <c r="AM57" i="18"/>
  <c r="AZ30" i="18"/>
  <c r="BC30" i="18" s="1"/>
  <c r="AT31" i="17"/>
  <c r="AO56" i="17"/>
  <c r="AO57" i="17" s="1"/>
  <c r="AO58" i="17" s="1"/>
  <c r="AO59" i="17" s="1"/>
  <c r="AO60" i="17" s="1"/>
  <c r="AO61" i="17" s="1"/>
  <c r="AO62" i="17" s="1"/>
  <c r="AO63" i="17" s="1"/>
  <c r="AO64" i="17" s="1"/>
  <c r="AO65" i="17" s="1"/>
  <c r="AO66" i="17" s="1"/>
  <c r="AO67" i="17" s="1"/>
  <c r="AO68" i="17" s="1"/>
  <c r="AO69" i="17" s="1"/>
  <c r="AO70" i="17" s="1"/>
  <c r="AO71" i="17" s="1"/>
  <c r="AO72" i="17" s="1"/>
  <c r="AO73" i="17" s="1"/>
  <c r="AO74" i="17" s="1"/>
  <c r="AO75" i="17" s="1"/>
  <c r="AO76" i="17" s="1"/>
  <c r="AO77" i="17" s="1"/>
  <c r="AO78" i="17" s="1"/>
  <c r="AO79" i="17" s="1"/>
  <c r="AO80" i="17" s="1"/>
  <c r="AO81" i="17" s="1"/>
  <c r="AO82" i="17" s="1"/>
  <c r="AO83" i="17" s="1"/>
  <c r="AO84" i="17" s="1"/>
  <c r="AO85" i="17" s="1"/>
  <c r="AO86" i="17" s="1"/>
  <c r="AO87" i="17" s="1"/>
  <c r="AO88" i="17" s="1"/>
  <c r="AO89" i="17" s="1"/>
  <c r="AO90" i="17" s="1"/>
  <c r="AO91" i="17" s="1"/>
  <c r="AO92" i="17" s="1"/>
  <c r="AO93" i="17" s="1"/>
  <c r="AO94" i="17" s="1"/>
  <c r="AO95" i="17" s="1"/>
  <c r="AO96" i="17" s="1"/>
  <c r="AO97" i="17" s="1"/>
  <c r="AO98" i="17" s="1"/>
  <c r="AO99" i="17" s="1"/>
  <c r="AO100" i="17" s="1"/>
  <c r="AO101" i="17" s="1"/>
  <c r="AO102" i="17" s="1"/>
  <c r="AO103" i="17" s="1"/>
  <c r="AO104" i="17" s="1"/>
  <c r="AO105" i="17" s="1"/>
  <c r="AO106" i="17" s="1"/>
  <c r="AO107" i="17" s="1"/>
  <c r="AO108" i="17" s="1"/>
  <c r="AO109" i="17" s="1"/>
  <c r="AO110" i="17" s="1"/>
  <c r="AO111" i="17" s="1"/>
  <c r="AO112" i="17" s="1"/>
  <c r="AO113" i="17" s="1"/>
  <c r="AO114" i="17" s="1"/>
  <c r="AO115" i="17" s="1"/>
  <c r="AO116" i="17" s="1"/>
  <c r="AO117" i="17" s="1"/>
  <c r="AO118" i="17" s="1"/>
  <c r="AO119" i="17" s="1"/>
  <c r="AO120" i="17" s="1"/>
  <c r="AO121" i="17" s="1"/>
  <c r="AO122" i="17" s="1"/>
  <c r="AO123" i="17" s="1"/>
  <c r="AO124" i="17" s="1"/>
  <c r="AO125" i="17" s="1"/>
  <c r="AO126" i="17" s="1"/>
  <c r="AO127" i="17" s="1"/>
  <c r="AO128" i="17" s="1"/>
  <c r="AO129" i="17" s="1"/>
  <c r="AO130" i="17" s="1"/>
  <c r="AO131" i="17" s="1"/>
  <c r="AO132" i="17" s="1"/>
  <c r="AO133" i="17" s="1"/>
  <c r="AO134" i="17" s="1"/>
  <c r="AO135" i="17" s="1"/>
  <c r="AO136" i="17" s="1"/>
  <c r="AO137" i="17" s="1"/>
  <c r="AO138" i="17" s="1"/>
  <c r="AO139" i="17" s="1"/>
  <c r="AO140" i="17" s="1"/>
  <c r="AO141" i="17" s="1"/>
  <c r="AO142" i="17" s="1"/>
  <c r="AO143" i="17" s="1"/>
  <c r="AO144" i="17" s="1"/>
  <c r="AO145" i="17" s="1"/>
  <c r="AO146" i="17" s="1"/>
  <c r="AO147" i="17" s="1"/>
  <c r="AO148" i="17" s="1"/>
  <c r="AO149" i="17" s="1"/>
  <c r="AO150" i="17" s="1"/>
  <c r="AO151" i="17" s="1"/>
  <c r="AO152" i="17" s="1"/>
  <c r="AO153" i="17" s="1"/>
  <c r="AO154" i="17" s="1"/>
  <c r="AO155" i="17" s="1"/>
  <c r="AO156" i="17" s="1"/>
  <c r="AO157" i="17" s="1"/>
  <c r="AO158" i="17" s="1"/>
  <c r="AO159" i="17" s="1"/>
  <c r="AO160" i="17" s="1"/>
  <c r="AO161" i="17" s="1"/>
  <c r="AO162" i="17" s="1"/>
  <c r="AO163" i="17" s="1"/>
  <c r="AO164" i="17" s="1"/>
  <c r="AO165" i="17" s="1"/>
  <c r="AO166" i="17" s="1"/>
  <c r="AO167" i="17" s="1"/>
  <c r="AO168" i="17" s="1"/>
  <c r="AO169" i="17" s="1"/>
  <c r="AO170" i="17" s="1"/>
  <c r="AO171" i="17" s="1"/>
  <c r="AO172" i="17" s="1"/>
  <c r="AO173" i="17" s="1"/>
  <c r="AO174" i="17" s="1"/>
  <c r="AO175" i="17" s="1"/>
  <c r="AO176" i="17" s="1"/>
  <c r="AO177" i="17" s="1"/>
  <c r="AO178" i="17" s="1"/>
  <c r="AO179" i="17" s="1"/>
  <c r="AO180" i="17" s="1"/>
  <c r="AO181" i="17" s="1"/>
  <c r="AO182" i="17" s="1"/>
  <c r="AO183" i="17" s="1"/>
  <c r="AO184" i="17" s="1"/>
  <c r="AO185" i="17" s="1"/>
  <c r="AO186" i="17" s="1"/>
  <c r="AO187" i="17" s="1"/>
  <c r="AO188" i="17" s="1"/>
  <c r="AO189" i="17" s="1"/>
  <c r="AO190" i="17" s="1"/>
  <c r="AO191" i="17" s="1"/>
  <c r="AO192" i="17" s="1"/>
  <c r="AO193" i="17" s="1"/>
  <c r="AO194" i="17" s="1"/>
  <c r="AO195" i="17" s="1"/>
  <c r="AO196" i="17" s="1"/>
  <c r="AO197" i="17" s="1"/>
  <c r="AO198" i="17" s="1"/>
  <c r="AO199" i="17" s="1"/>
  <c r="AO200" i="17" s="1"/>
  <c r="AO201" i="17" s="1"/>
  <c r="AO202" i="17" s="1"/>
  <c r="AO203" i="17" s="1"/>
  <c r="AO204" i="17" s="1"/>
  <c r="AO205" i="17" s="1"/>
  <c r="AO206" i="17" s="1"/>
  <c r="AO207" i="17" s="1"/>
  <c r="AO208" i="17" s="1"/>
  <c r="AO209" i="17" s="1"/>
  <c r="AO210" i="17" s="1"/>
  <c r="AO211" i="17" s="1"/>
  <c r="AO212" i="17" s="1"/>
  <c r="AO213" i="17" s="1"/>
  <c r="AO214" i="17" s="1"/>
  <c r="AO215" i="17" s="1"/>
  <c r="AO216" i="17" s="1"/>
  <c r="AO217" i="17" s="1"/>
  <c r="AO218" i="17" s="1"/>
  <c r="AO219" i="17" s="1"/>
  <c r="AO220" i="17" s="1"/>
  <c r="AO221" i="17" s="1"/>
  <c r="AO222" i="17" s="1"/>
  <c r="AO223" i="17" s="1"/>
  <c r="AO224" i="17" s="1"/>
  <c r="AO225" i="17" s="1"/>
  <c r="AO226" i="17" s="1"/>
  <c r="AO227" i="17" s="1"/>
  <c r="AO228" i="17" s="1"/>
  <c r="AO229" i="17" s="1"/>
  <c r="AO230" i="17" s="1"/>
  <c r="AO231" i="17" s="1"/>
  <c r="AO232" i="17" s="1"/>
  <c r="AO233" i="17" s="1"/>
  <c r="AO234" i="17" s="1"/>
  <c r="AO235" i="17" s="1"/>
  <c r="AO236" i="17" s="1"/>
  <c r="AO237" i="17" s="1"/>
  <c r="AO238" i="17" s="1"/>
  <c r="AO239" i="17" s="1"/>
  <c r="AO240" i="17" s="1"/>
  <c r="AO241" i="17" s="1"/>
  <c r="AO242" i="17" s="1"/>
  <c r="AO243" i="17" s="1"/>
  <c r="AO244" i="17" s="1"/>
  <c r="AO245" i="17" s="1"/>
  <c r="AO246" i="17" s="1"/>
  <c r="AO247" i="17" s="1"/>
  <c r="AO248" i="17" s="1"/>
  <c r="AO249" i="17" s="1"/>
  <c r="AO250" i="17" s="1"/>
  <c r="AO251" i="17" s="1"/>
  <c r="AO252" i="17" s="1"/>
  <c r="AO253" i="17" s="1"/>
  <c r="AO254" i="17" s="1"/>
  <c r="AO255" i="17" s="1"/>
  <c r="AO256" i="17" s="1"/>
  <c r="AO257" i="17" s="1"/>
  <c r="AO258" i="17" s="1"/>
  <c r="AO259" i="17" s="1"/>
  <c r="AO260" i="17" s="1"/>
  <c r="AO261" i="17" s="1"/>
  <c r="AO262" i="17" s="1"/>
  <c r="AO263" i="17" s="1"/>
  <c r="AO264" i="17" s="1"/>
  <c r="AO265" i="17" s="1"/>
  <c r="AO266" i="17" s="1"/>
  <c r="AO267" i="17" s="1"/>
  <c r="AO268" i="17" s="1"/>
  <c r="AO269" i="17" s="1"/>
  <c r="AO270" i="17" s="1"/>
  <c r="AO271" i="17" s="1"/>
  <c r="AO272" i="17" s="1"/>
  <c r="AO273" i="17" s="1"/>
  <c r="AO274" i="17" s="1"/>
  <c r="AO275" i="17" s="1"/>
  <c r="AO276" i="17" s="1"/>
  <c r="AO277" i="17" s="1"/>
  <c r="AO278" i="17" s="1"/>
  <c r="AO279" i="17" s="1"/>
  <c r="AO280" i="17" s="1"/>
  <c r="AO281" i="17" s="1"/>
  <c r="AO282" i="17" s="1"/>
  <c r="AO283" i="17" s="1"/>
  <c r="AO284" i="17" s="1"/>
  <c r="AO285" i="17" s="1"/>
  <c r="AO286" i="17" s="1"/>
  <c r="AO287" i="17" s="1"/>
  <c r="AO288" i="17" s="1"/>
  <c r="AO289" i="17" s="1"/>
  <c r="AO290" i="17" s="1"/>
  <c r="AO291" i="17" s="1"/>
  <c r="AO292" i="17" s="1"/>
  <c r="AO293" i="17" s="1"/>
  <c r="AO294" i="17" s="1"/>
  <c r="AO295" i="17" s="1"/>
  <c r="AO296" i="17" s="1"/>
  <c r="AO297" i="17" s="1"/>
  <c r="AO298" i="17" s="1"/>
  <c r="AO299" i="17" s="1"/>
  <c r="AO300" i="17" s="1"/>
  <c r="AO301" i="17" s="1"/>
  <c r="AO302" i="17" s="1"/>
  <c r="AO303" i="17" s="1"/>
  <c r="AO304" i="17" s="1"/>
  <c r="AO305" i="17" s="1"/>
  <c r="AO306" i="17" s="1"/>
  <c r="AO307" i="17" s="1"/>
  <c r="AO308" i="17" s="1"/>
  <c r="AO309" i="17" s="1"/>
  <c r="AO310" i="17" s="1"/>
  <c r="AO311" i="17" s="1"/>
  <c r="AO312" i="17" s="1"/>
  <c r="AO313" i="17" s="1"/>
  <c r="AO314" i="17" s="1"/>
  <c r="AO315" i="17" s="1"/>
  <c r="AO316" i="17" s="1"/>
  <c r="AO317" i="17" s="1"/>
  <c r="AO318" i="17" s="1"/>
  <c r="AO319" i="17" s="1"/>
  <c r="AO320" i="17" s="1"/>
  <c r="AO321" i="17" s="1"/>
  <c r="AO322" i="17" s="1"/>
  <c r="AO323" i="17" s="1"/>
  <c r="AO324" i="17" s="1"/>
  <c r="AO325" i="17" s="1"/>
  <c r="AO326" i="17" s="1"/>
  <c r="AO327" i="17" s="1"/>
  <c r="AO328" i="17" s="1"/>
  <c r="AO329" i="17" s="1"/>
  <c r="AO330" i="17" s="1"/>
  <c r="AO331" i="17" s="1"/>
  <c r="AO332" i="17" s="1"/>
  <c r="AO333" i="17" s="1"/>
  <c r="AO334" i="17" s="1"/>
  <c r="AO335" i="17" s="1"/>
  <c r="AO336" i="17" s="1"/>
  <c r="AO337" i="17" s="1"/>
  <c r="AO338" i="17" s="1"/>
  <c r="AO339" i="17" s="1"/>
  <c r="AO340" i="17" s="1"/>
  <c r="AO341" i="17" s="1"/>
  <c r="AO342" i="17" s="1"/>
  <c r="AO343" i="17" s="1"/>
  <c r="AO344" i="17" s="1"/>
  <c r="AO345" i="17" s="1"/>
  <c r="AO346" i="17" s="1"/>
  <c r="AQ56" i="17"/>
  <c r="AQ57" i="17" s="1"/>
  <c r="AQ58" i="17" s="1"/>
  <c r="AQ59" i="17" s="1"/>
  <c r="AQ60" i="17" s="1"/>
  <c r="AQ61" i="17" s="1"/>
  <c r="AQ62" i="17" s="1"/>
  <c r="AQ63" i="17" s="1"/>
  <c r="AQ64" i="17" s="1"/>
  <c r="AQ65" i="17" s="1"/>
  <c r="AQ66" i="17" s="1"/>
  <c r="AQ67" i="17" s="1"/>
  <c r="AQ68" i="17" s="1"/>
  <c r="AQ69" i="17" s="1"/>
  <c r="AQ70" i="17" s="1"/>
  <c r="AQ71" i="17" s="1"/>
  <c r="AQ72" i="17" s="1"/>
  <c r="AQ73" i="17" s="1"/>
  <c r="AQ74" i="17" s="1"/>
  <c r="AQ75" i="17" s="1"/>
  <c r="AQ76" i="17" s="1"/>
  <c r="AQ77" i="17" s="1"/>
  <c r="AQ78" i="17" s="1"/>
  <c r="AQ79" i="17" s="1"/>
  <c r="AQ80" i="17" s="1"/>
  <c r="AQ81" i="17" s="1"/>
  <c r="AQ82" i="17" s="1"/>
  <c r="AQ83" i="17" s="1"/>
  <c r="AQ84" i="17" s="1"/>
  <c r="AQ85" i="17" s="1"/>
  <c r="AQ86" i="17" s="1"/>
  <c r="AQ87" i="17" s="1"/>
  <c r="AQ88" i="17" s="1"/>
  <c r="AQ89" i="17" s="1"/>
  <c r="AQ90" i="17" s="1"/>
  <c r="AQ91" i="17" s="1"/>
  <c r="AQ92" i="17" s="1"/>
  <c r="AQ93" i="17" s="1"/>
  <c r="AQ94" i="17" s="1"/>
  <c r="AQ95" i="17" s="1"/>
  <c r="AQ96" i="17" s="1"/>
  <c r="AQ97" i="17" s="1"/>
  <c r="AQ98" i="17" s="1"/>
  <c r="AQ99" i="17" s="1"/>
  <c r="AQ100" i="17" s="1"/>
  <c r="AQ101" i="17" s="1"/>
  <c r="AQ102" i="17" s="1"/>
  <c r="AQ103" i="17" s="1"/>
  <c r="AQ104" i="17" s="1"/>
  <c r="AQ105" i="17" s="1"/>
  <c r="AQ106" i="17" s="1"/>
  <c r="AQ107" i="17" s="1"/>
  <c r="AQ108" i="17" s="1"/>
  <c r="AQ109" i="17" s="1"/>
  <c r="AQ110" i="17" s="1"/>
  <c r="AQ111" i="17" s="1"/>
  <c r="AQ112" i="17" s="1"/>
  <c r="AQ113" i="17" s="1"/>
  <c r="AQ114" i="17" s="1"/>
  <c r="AQ115" i="17" s="1"/>
  <c r="AQ116" i="17" s="1"/>
  <c r="AQ117" i="17" s="1"/>
  <c r="AQ118" i="17" s="1"/>
  <c r="AQ119" i="17" s="1"/>
  <c r="AQ120" i="17" s="1"/>
  <c r="AQ121" i="17" s="1"/>
  <c r="AQ122" i="17" s="1"/>
  <c r="AQ123" i="17" s="1"/>
  <c r="AQ124" i="17" s="1"/>
  <c r="AQ125" i="17" s="1"/>
  <c r="AQ126" i="17" s="1"/>
  <c r="AQ127" i="17" s="1"/>
  <c r="AQ128" i="17" s="1"/>
  <c r="AQ129" i="17" s="1"/>
  <c r="AQ130" i="17" s="1"/>
  <c r="AQ131" i="17" s="1"/>
  <c r="AQ132" i="17" s="1"/>
  <c r="AQ133" i="17" s="1"/>
  <c r="AQ134" i="17" s="1"/>
  <c r="AQ135" i="17" s="1"/>
  <c r="AQ136" i="17" s="1"/>
  <c r="AQ137" i="17" s="1"/>
  <c r="AQ138" i="17" s="1"/>
  <c r="AQ139" i="17" s="1"/>
  <c r="AQ140" i="17" s="1"/>
  <c r="AQ141" i="17" s="1"/>
  <c r="AQ142" i="17" s="1"/>
  <c r="AQ143" i="17" s="1"/>
  <c r="AQ144" i="17" s="1"/>
  <c r="AQ145" i="17" s="1"/>
  <c r="AQ146" i="17" s="1"/>
  <c r="AQ147" i="17" s="1"/>
  <c r="AQ148" i="17" s="1"/>
  <c r="AQ149" i="17" s="1"/>
  <c r="AQ150" i="17" s="1"/>
  <c r="AQ151" i="17" s="1"/>
  <c r="AQ152" i="17" s="1"/>
  <c r="AQ153" i="17" s="1"/>
  <c r="AQ154" i="17" s="1"/>
  <c r="AQ155" i="17" s="1"/>
  <c r="AQ156" i="17" s="1"/>
  <c r="AQ157" i="17" s="1"/>
  <c r="AQ158" i="17" s="1"/>
  <c r="AQ159" i="17" s="1"/>
  <c r="AQ160" i="17" s="1"/>
  <c r="AQ161" i="17" s="1"/>
  <c r="AQ162" i="17" s="1"/>
  <c r="AQ163" i="17" s="1"/>
  <c r="AQ164" i="17" s="1"/>
  <c r="AQ165" i="17" s="1"/>
  <c r="AQ166" i="17" s="1"/>
  <c r="AQ167" i="17" s="1"/>
  <c r="AQ168" i="17" s="1"/>
  <c r="AQ169" i="17" s="1"/>
  <c r="AQ170" i="17" s="1"/>
  <c r="AQ171" i="17" s="1"/>
  <c r="AQ172" i="17" s="1"/>
  <c r="AQ173" i="17" s="1"/>
  <c r="AQ174" i="17" s="1"/>
  <c r="AQ175" i="17" s="1"/>
  <c r="AQ176" i="17" s="1"/>
  <c r="AQ177" i="17" s="1"/>
  <c r="AQ178" i="17" s="1"/>
  <c r="AQ179" i="17" s="1"/>
  <c r="AQ180" i="17" s="1"/>
  <c r="AQ181" i="17" s="1"/>
  <c r="AQ182" i="17" s="1"/>
  <c r="AQ183" i="17" s="1"/>
  <c r="AQ184" i="17" s="1"/>
  <c r="AQ185" i="17" s="1"/>
  <c r="AQ186" i="17" s="1"/>
  <c r="AQ187" i="17" s="1"/>
  <c r="AQ188" i="17" s="1"/>
  <c r="AQ189" i="17" s="1"/>
  <c r="AQ190" i="17" s="1"/>
  <c r="AQ191" i="17" s="1"/>
  <c r="AQ192" i="17" s="1"/>
  <c r="AQ193" i="17" s="1"/>
  <c r="AQ194" i="17" s="1"/>
  <c r="AQ195" i="17" s="1"/>
  <c r="AQ196" i="17" s="1"/>
  <c r="AQ197" i="17" s="1"/>
  <c r="AQ198" i="17" s="1"/>
  <c r="AQ199" i="17" s="1"/>
  <c r="AQ200" i="17" s="1"/>
  <c r="AQ201" i="17" s="1"/>
  <c r="AQ202" i="17" s="1"/>
  <c r="AQ203" i="17" s="1"/>
  <c r="AQ204" i="17" s="1"/>
  <c r="AQ205" i="17" s="1"/>
  <c r="AQ206" i="17" s="1"/>
  <c r="AQ207" i="17" s="1"/>
  <c r="AQ208" i="17" s="1"/>
  <c r="AQ209" i="17" s="1"/>
  <c r="AQ210" i="17" s="1"/>
  <c r="AQ211" i="17" s="1"/>
  <c r="AQ212" i="17" s="1"/>
  <c r="AQ213" i="17" s="1"/>
  <c r="AQ214" i="17" s="1"/>
  <c r="AQ215" i="17" s="1"/>
  <c r="AQ216" i="17" s="1"/>
  <c r="AQ217" i="17" s="1"/>
  <c r="AQ218" i="17" s="1"/>
  <c r="AQ219" i="17" s="1"/>
  <c r="AQ220" i="17" s="1"/>
  <c r="AQ221" i="17" s="1"/>
  <c r="AQ222" i="17" s="1"/>
  <c r="AQ223" i="17" s="1"/>
  <c r="AQ224" i="17" s="1"/>
  <c r="AQ225" i="17" s="1"/>
  <c r="AQ226" i="17" s="1"/>
  <c r="AQ227" i="17" s="1"/>
  <c r="AQ228" i="17" s="1"/>
  <c r="AQ229" i="17" s="1"/>
  <c r="AQ230" i="17" s="1"/>
  <c r="AQ231" i="17" s="1"/>
  <c r="AQ232" i="17" s="1"/>
  <c r="AQ233" i="17" s="1"/>
  <c r="AQ234" i="17" s="1"/>
  <c r="AQ235" i="17" s="1"/>
  <c r="AQ236" i="17" s="1"/>
  <c r="AQ237" i="17" s="1"/>
  <c r="AQ238" i="17" s="1"/>
  <c r="AQ239" i="17" s="1"/>
  <c r="AQ240" i="17" s="1"/>
  <c r="AQ241" i="17" s="1"/>
  <c r="AQ242" i="17" s="1"/>
  <c r="AQ243" i="17" s="1"/>
  <c r="AQ244" i="17" s="1"/>
  <c r="AQ245" i="17" s="1"/>
  <c r="AQ246" i="17" s="1"/>
  <c r="AQ247" i="17" s="1"/>
  <c r="AQ248" i="17" s="1"/>
  <c r="AQ249" i="17" s="1"/>
  <c r="AQ250" i="17" s="1"/>
  <c r="AQ251" i="17" s="1"/>
  <c r="AQ252" i="17" s="1"/>
  <c r="AQ253" i="17" s="1"/>
  <c r="AQ254" i="17" s="1"/>
  <c r="AQ255" i="17" s="1"/>
  <c r="AQ256" i="17" s="1"/>
  <c r="AQ257" i="17" s="1"/>
  <c r="AQ258" i="17" s="1"/>
  <c r="AQ259" i="17" s="1"/>
  <c r="AQ260" i="17" s="1"/>
  <c r="AQ261" i="17" s="1"/>
  <c r="AQ262" i="17" s="1"/>
  <c r="AQ263" i="17" s="1"/>
  <c r="AQ264" i="17" s="1"/>
  <c r="AQ265" i="17" s="1"/>
  <c r="AQ266" i="17" s="1"/>
  <c r="AQ267" i="17" s="1"/>
  <c r="AQ268" i="17" s="1"/>
  <c r="AQ269" i="17" s="1"/>
  <c r="AQ270" i="17" s="1"/>
  <c r="AQ271" i="17" s="1"/>
  <c r="AQ272" i="17" s="1"/>
  <c r="AQ273" i="17" s="1"/>
  <c r="AQ274" i="17" s="1"/>
  <c r="AQ275" i="17" s="1"/>
  <c r="AQ276" i="17" s="1"/>
  <c r="AQ277" i="17" s="1"/>
  <c r="AQ278" i="17" s="1"/>
  <c r="AQ279" i="17" s="1"/>
  <c r="AQ280" i="17" s="1"/>
  <c r="AQ281" i="17" s="1"/>
  <c r="AQ282" i="17" s="1"/>
  <c r="AQ283" i="17" s="1"/>
  <c r="AQ284" i="17" s="1"/>
  <c r="AQ285" i="17" s="1"/>
  <c r="AQ286" i="17" s="1"/>
  <c r="AQ287" i="17" s="1"/>
  <c r="AQ288" i="17" s="1"/>
  <c r="AQ289" i="17" s="1"/>
  <c r="AQ290" i="17" s="1"/>
  <c r="AQ291" i="17" s="1"/>
  <c r="AQ292" i="17" s="1"/>
  <c r="AQ293" i="17" s="1"/>
  <c r="AQ294" i="17" s="1"/>
  <c r="AQ295" i="17" s="1"/>
  <c r="AQ296" i="17" s="1"/>
  <c r="AQ297" i="17" s="1"/>
  <c r="AQ298" i="17" s="1"/>
  <c r="AQ299" i="17" s="1"/>
  <c r="AQ300" i="17" s="1"/>
  <c r="AQ301" i="17" s="1"/>
  <c r="AQ302" i="17" s="1"/>
  <c r="AQ303" i="17" s="1"/>
  <c r="AQ304" i="17" s="1"/>
  <c r="AQ305" i="17" s="1"/>
  <c r="AQ306" i="17" s="1"/>
  <c r="AQ307" i="17" s="1"/>
  <c r="AQ308" i="17" s="1"/>
  <c r="AQ309" i="17" s="1"/>
  <c r="AQ310" i="17" s="1"/>
  <c r="AQ311" i="17" s="1"/>
  <c r="AQ312" i="17" s="1"/>
  <c r="AQ313" i="17" s="1"/>
  <c r="AQ314" i="17" s="1"/>
  <c r="AQ315" i="17" s="1"/>
  <c r="AQ316" i="17" s="1"/>
  <c r="AQ317" i="17" s="1"/>
  <c r="AQ318" i="17" s="1"/>
  <c r="AQ319" i="17" s="1"/>
  <c r="AQ320" i="17" s="1"/>
  <c r="AQ321" i="17" s="1"/>
  <c r="AQ322" i="17" s="1"/>
  <c r="AQ323" i="17" s="1"/>
  <c r="AQ324" i="17" s="1"/>
  <c r="AQ325" i="17" s="1"/>
  <c r="AQ326" i="17" s="1"/>
  <c r="AQ327" i="17" s="1"/>
  <c r="AQ328" i="17" s="1"/>
  <c r="AQ329" i="17" s="1"/>
  <c r="AQ330" i="17" s="1"/>
  <c r="AQ331" i="17" s="1"/>
  <c r="AQ332" i="17" s="1"/>
  <c r="AQ333" i="17" s="1"/>
  <c r="AQ334" i="17" s="1"/>
  <c r="AQ335" i="17" s="1"/>
  <c r="AQ336" i="17" s="1"/>
  <c r="AQ337" i="17" s="1"/>
  <c r="AQ338" i="17" s="1"/>
  <c r="AQ339" i="17" s="1"/>
  <c r="AQ340" i="17" s="1"/>
  <c r="AQ341" i="17" s="1"/>
  <c r="AQ342" i="17" s="1"/>
  <c r="AQ343" i="17" s="1"/>
  <c r="AQ344" i="17" s="1"/>
  <c r="AQ345" i="17" s="1"/>
  <c r="AQ346" i="17" s="1"/>
  <c r="AM57" i="17"/>
  <c r="AZ30" i="17"/>
  <c r="BC30" i="17" s="1"/>
  <c r="T105" i="17"/>
  <c r="U103" i="17"/>
  <c r="AV30" i="17"/>
  <c r="AJ31" i="17" s="1"/>
  <c r="BM30" i="17"/>
  <c r="BP30" i="17"/>
  <c r="AR30" i="17"/>
  <c r="V103" i="17"/>
  <c r="BF121" i="17"/>
  <c r="BJ120" i="17"/>
  <c r="BE120" i="17"/>
  <c r="BI119" i="17"/>
  <c r="BK120" i="17"/>
  <c r="BG121" i="17"/>
  <c r="BP52" i="13"/>
  <c r="BQ52" i="13"/>
  <c r="AY51" i="13"/>
  <c r="BB51" i="13" s="1"/>
  <c r="AP55" i="13"/>
  <c r="AQ54" i="13"/>
  <c r="BN52" i="13"/>
  <c r="AW52" i="13"/>
  <c r="AK53" i="13" s="1"/>
  <c r="AT53" i="13" s="1"/>
  <c r="BM52" i="13"/>
  <c r="AV52" i="13"/>
  <c r="AJ53" i="13" s="1"/>
  <c r="AS53" i="13" s="1"/>
  <c r="T105" i="13"/>
  <c r="U105" i="13"/>
  <c r="V106" i="13"/>
  <c r="AM56" i="13"/>
  <c r="AN55" i="13"/>
  <c r="L52" i="7"/>
  <c r="G53" i="7"/>
  <c r="AY30" i="17" l="1"/>
  <c r="BB30" i="17" s="1"/>
  <c r="AL57" i="17"/>
  <c r="AY30" i="18"/>
  <c r="BB30" i="18" s="1"/>
  <c r="AN57" i="17"/>
  <c r="G57" i="20"/>
  <c r="L56" i="20"/>
  <c r="G60" i="19"/>
  <c r="L59" i="19"/>
  <c r="T105" i="18"/>
  <c r="BG122" i="18"/>
  <c r="BK121" i="18"/>
  <c r="U104" i="18"/>
  <c r="BE121" i="18"/>
  <c r="BI120" i="18"/>
  <c r="BF121" i="18"/>
  <c r="BJ120" i="18"/>
  <c r="AM58" i="18"/>
  <c r="AL59" i="18"/>
  <c r="BQ31" i="18"/>
  <c r="AW31" i="18"/>
  <c r="AK32" i="18" s="1"/>
  <c r="BN31" i="18"/>
  <c r="AU30" i="18"/>
  <c r="AI31" i="18" s="1"/>
  <c r="BO30" i="18"/>
  <c r="BL30" i="18"/>
  <c r="V104" i="18"/>
  <c r="AS31" i="18"/>
  <c r="AN57" i="18"/>
  <c r="AL58" i="17"/>
  <c r="BE121" i="17"/>
  <c r="BI120" i="17"/>
  <c r="T106" i="17"/>
  <c r="AN58" i="17"/>
  <c r="BK121" i="17"/>
  <c r="BG122" i="17"/>
  <c r="AU30" i="17"/>
  <c r="AI31" i="17" s="1"/>
  <c r="BO30" i="17"/>
  <c r="BL30" i="17"/>
  <c r="AM58" i="17"/>
  <c r="U104" i="17"/>
  <c r="BQ31" i="17"/>
  <c r="AW31" i="17"/>
  <c r="AK32" i="17" s="1"/>
  <c r="BN31" i="17"/>
  <c r="BF122" i="17"/>
  <c r="BJ121" i="17"/>
  <c r="AS31" i="17"/>
  <c r="V104" i="17"/>
  <c r="AY52" i="13"/>
  <c r="BB52" i="13" s="1"/>
  <c r="BQ53" i="13"/>
  <c r="BP53" i="13"/>
  <c r="AZ52" i="13"/>
  <c r="BC52" i="13" s="1"/>
  <c r="AQ55" i="13"/>
  <c r="BN53" i="13"/>
  <c r="AW53" i="13"/>
  <c r="AK54" i="13" s="1"/>
  <c r="AT54" i="13" s="1"/>
  <c r="AV53" i="13"/>
  <c r="AJ54" i="13" s="1"/>
  <c r="AS54" i="13" s="1"/>
  <c r="AP56" i="13"/>
  <c r="AP57" i="13" s="1"/>
  <c r="T106" i="13"/>
  <c r="U106" i="13"/>
  <c r="V107" i="13"/>
  <c r="AN56" i="13"/>
  <c r="L53" i="7"/>
  <c r="G54" i="7"/>
  <c r="AX30" i="18" l="1"/>
  <c r="BA30" i="18" s="1"/>
  <c r="BD30" i="18" s="1"/>
  <c r="AZ31" i="17"/>
  <c r="BC31" i="17" s="1"/>
  <c r="L57" i="20"/>
  <c r="G58" i="20"/>
  <c r="L60" i="19"/>
  <c r="G61" i="19"/>
  <c r="BF122" i="18"/>
  <c r="BJ121" i="18"/>
  <c r="U105" i="18"/>
  <c r="AR31" i="18"/>
  <c r="AM59" i="18"/>
  <c r="AT32" i="18"/>
  <c r="AV31" i="18"/>
  <c r="AJ32" i="18" s="1"/>
  <c r="AY31" i="18"/>
  <c r="BB31" i="18" s="1"/>
  <c r="BP31" i="18"/>
  <c r="BM31" i="18"/>
  <c r="AL60" i="18"/>
  <c r="T106" i="18"/>
  <c r="AN58" i="18"/>
  <c r="V105" i="18"/>
  <c r="BI121" i="18"/>
  <c r="BE122" i="18"/>
  <c r="BG123" i="18"/>
  <c r="BK122" i="18"/>
  <c r="AZ31" i="18"/>
  <c r="BC31" i="18" s="1"/>
  <c r="V105" i="17"/>
  <c r="BG123" i="17"/>
  <c r="BK122" i="17"/>
  <c r="AN59" i="17"/>
  <c r="AL59" i="17"/>
  <c r="U105" i="17"/>
  <c r="BM31" i="17"/>
  <c r="BP31" i="17"/>
  <c r="AV31" i="17"/>
  <c r="AJ32" i="17" s="1"/>
  <c r="BJ122" i="17"/>
  <c r="BF123" i="17"/>
  <c r="AM59" i="17"/>
  <c r="BI121" i="17"/>
  <c r="BE122" i="17"/>
  <c r="AR31" i="17"/>
  <c r="AT32" i="17"/>
  <c r="T107" i="17"/>
  <c r="AX30" i="17"/>
  <c r="BA30" i="17" s="1"/>
  <c r="AZ53" i="13"/>
  <c r="BC53" i="13" s="1"/>
  <c r="AY53" i="13"/>
  <c r="BB53" i="13" s="1"/>
  <c r="BQ54" i="13"/>
  <c r="BP54" i="13"/>
  <c r="AM57" i="13"/>
  <c r="AP58" i="13"/>
  <c r="AP59" i="13" s="1"/>
  <c r="AP60" i="13" s="1"/>
  <c r="AP61" i="13" s="1"/>
  <c r="AP62" i="13" s="1"/>
  <c r="AP63" i="13" s="1"/>
  <c r="AP64" i="13" s="1"/>
  <c r="AP65" i="13" s="1"/>
  <c r="AP66" i="13" s="1"/>
  <c r="AP67" i="13" s="1"/>
  <c r="AP68" i="13" s="1"/>
  <c r="AP69" i="13" s="1"/>
  <c r="AP70" i="13" s="1"/>
  <c r="AP71" i="13" s="1"/>
  <c r="AP72" i="13" s="1"/>
  <c r="AP73" i="13" s="1"/>
  <c r="AP74" i="13" s="1"/>
  <c r="AP75" i="13" s="1"/>
  <c r="AP76" i="13" s="1"/>
  <c r="AP77" i="13" s="1"/>
  <c r="AP78" i="13" s="1"/>
  <c r="AP79" i="13" s="1"/>
  <c r="AP80" i="13" s="1"/>
  <c r="AP81" i="13" s="1"/>
  <c r="AP82" i="13" s="1"/>
  <c r="AP83" i="13" s="1"/>
  <c r="AP84" i="13" s="1"/>
  <c r="AP85" i="13" s="1"/>
  <c r="AP86" i="13" s="1"/>
  <c r="AP87" i="13" s="1"/>
  <c r="AP88" i="13" s="1"/>
  <c r="AP89" i="13" s="1"/>
  <c r="AP90" i="13" s="1"/>
  <c r="AP91" i="13" s="1"/>
  <c r="AP92" i="13" s="1"/>
  <c r="AP93" i="13" s="1"/>
  <c r="AP94" i="13" s="1"/>
  <c r="AP95" i="13" s="1"/>
  <c r="AP96" i="13" s="1"/>
  <c r="AP97" i="13" s="1"/>
  <c r="AP98" i="13" s="1"/>
  <c r="AP99" i="13" s="1"/>
  <c r="AP100" i="13" s="1"/>
  <c r="AP101" i="13" s="1"/>
  <c r="AP102" i="13" s="1"/>
  <c r="AP103" i="13" s="1"/>
  <c r="AP104" i="13" s="1"/>
  <c r="AP105" i="13" s="1"/>
  <c r="AP106" i="13" s="1"/>
  <c r="AP107" i="13" s="1"/>
  <c r="AP108" i="13" s="1"/>
  <c r="AP109" i="13" s="1"/>
  <c r="AP110" i="13" s="1"/>
  <c r="AP111" i="13" s="1"/>
  <c r="AP112" i="13" s="1"/>
  <c r="AP113" i="13" s="1"/>
  <c r="AP114" i="13" s="1"/>
  <c r="AP115" i="13" s="1"/>
  <c r="AP116" i="13" s="1"/>
  <c r="AP117" i="13" s="1"/>
  <c r="AP118" i="13" s="1"/>
  <c r="AP119" i="13" s="1"/>
  <c r="AP120" i="13" s="1"/>
  <c r="AP121" i="13" s="1"/>
  <c r="AP122" i="13" s="1"/>
  <c r="AP123" i="13" s="1"/>
  <c r="AP124" i="13" s="1"/>
  <c r="AP125" i="13" s="1"/>
  <c r="AP126" i="13" s="1"/>
  <c r="AP127" i="13" s="1"/>
  <c r="AP128" i="13" s="1"/>
  <c r="AP129" i="13" s="1"/>
  <c r="AP130" i="13" s="1"/>
  <c r="AP131" i="13" s="1"/>
  <c r="AP132" i="13" s="1"/>
  <c r="AP133" i="13" s="1"/>
  <c r="AP134" i="13" s="1"/>
  <c r="AP135" i="13" s="1"/>
  <c r="AP136" i="13" s="1"/>
  <c r="AP137" i="13" s="1"/>
  <c r="AP138" i="13" s="1"/>
  <c r="AP139" i="13" s="1"/>
  <c r="AP140" i="13" s="1"/>
  <c r="AP141" i="13" s="1"/>
  <c r="AP142" i="13" s="1"/>
  <c r="AP143" i="13" s="1"/>
  <c r="AP144" i="13" s="1"/>
  <c r="AP145" i="13" s="1"/>
  <c r="AP146" i="13" s="1"/>
  <c r="AP147" i="13" s="1"/>
  <c r="AP148" i="13" s="1"/>
  <c r="AP149" i="13" s="1"/>
  <c r="AP150" i="13" s="1"/>
  <c r="AP151" i="13" s="1"/>
  <c r="AP152" i="13" s="1"/>
  <c r="AP153" i="13" s="1"/>
  <c r="AP154" i="13" s="1"/>
  <c r="AP155" i="13" s="1"/>
  <c r="AP156" i="13" s="1"/>
  <c r="AP157" i="13" s="1"/>
  <c r="AP158" i="13" s="1"/>
  <c r="AP159" i="13" s="1"/>
  <c r="AP160" i="13" s="1"/>
  <c r="AP161" i="13" s="1"/>
  <c r="AP162" i="13" s="1"/>
  <c r="AP163" i="13" s="1"/>
  <c r="AP164" i="13" s="1"/>
  <c r="AP165" i="13" s="1"/>
  <c r="AP166" i="13" s="1"/>
  <c r="AP167" i="13" s="1"/>
  <c r="AP168" i="13" s="1"/>
  <c r="AP169" i="13" s="1"/>
  <c r="AP170" i="13" s="1"/>
  <c r="AP171" i="13" s="1"/>
  <c r="AP172" i="13" s="1"/>
  <c r="AP173" i="13" s="1"/>
  <c r="AP174" i="13" s="1"/>
  <c r="AP175" i="13" s="1"/>
  <c r="AP176" i="13" s="1"/>
  <c r="AP177" i="13" s="1"/>
  <c r="AP178" i="13" s="1"/>
  <c r="AP179" i="13" s="1"/>
  <c r="AP180" i="13" s="1"/>
  <c r="AP181" i="13" s="1"/>
  <c r="AP182" i="13" s="1"/>
  <c r="AP183" i="13" s="1"/>
  <c r="AP184" i="13" s="1"/>
  <c r="AP185" i="13" s="1"/>
  <c r="AP186" i="13" s="1"/>
  <c r="AP187" i="13" s="1"/>
  <c r="AP188" i="13" s="1"/>
  <c r="AP189" i="13" s="1"/>
  <c r="AP190" i="13" s="1"/>
  <c r="AP191" i="13" s="1"/>
  <c r="AP192" i="13" s="1"/>
  <c r="AP193" i="13" s="1"/>
  <c r="AP194" i="13" s="1"/>
  <c r="AP195" i="13" s="1"/>
  <c r="AP196" i="13" s="1"/>
  <c r="AP197" i="13" s="1"/>
  <c r="AP198" i="13" s="1"/>
  <c r="AP199" i="13" s="1"/>
  <c r="AP200" i="13" s="1"/>
  <c r="AP201" i="13" s="1"/>
  <c r="AP202" i="13" s="1"/>
  <c r="AP203" i="13" s="1"/>
  <c r="AP204" i="13" s="1"/>
  <c r="AP205" i="13" s="1"/>
  <c r="AP206" i="13" s="1"/>
  <c r="AP207" i="13" s="1"/>
  <c r="AP208" i="13" s="1"/>
  <c r="AP209" i="13" s="1"/>
  <c r="AP210" i="13" s="1"/>
  <c r="AP211" i="13" s="1"/>
  <c r="AP212" i="13" s="1"/>
  <c r="AP213" i="13" s="1"/>
  <c r="AP214" i="13" s="1"/>
  <c r="AP215" i="13" s="1"/>
  <c r="AP216" i="13" s="1"/>
  <c r="AP217" i="13" s="1"/>
  <c r="AP218" i="13" s="1"/>
  <c r="AP219" i="13" s="1"/>
  <c r="AP220" i="13" s="1"/>
  <c r="AP221" i="13" s="1"/>
  <c r="AP222" i="13" s="1"/>
  <c r="AP223" i="13" s="1"/>
  <c r="AP224" i="13" s="1"/>
  <c r="AP225" i="13" s="1"/>
  <c r="AP226" i="13" s="1"/>
  <c r="AP227" i="13" s="1"/>
  <c r="AP228" i="13" s="1"/>
  <c r="AP229" i="13" s="1"/>
  <c r="AP230" i="13" s="1"/>
  <c r="AP231" i="13" s="1"/>
  <c r="AP232" i="13" s="1"/>
  <c r="AP233" i="13" s="1"/>
  <c r="AP234" i="13" s="1"/>
  <c r="AP235" i="13" s="1"/>
  <c r="AP236" i="13" s="1"/>
  <c r="AP237" i="13" s="1"/>
  <c r="AP238" i="13" s="1"/>
  <c r="AP239" i="13" s="1"/>
  <c r="AP240" i="13" s="1"/>
  <c r="AP241" i="13" s="1"/>
  <c r="AP242" i="13" s="1"/>
  <c r="AP243" i="13" s="1"/>
  <c r="AP244" i="13" s="1"/>
  <c r="AP245" i="13" s="1"/>
  <c r="AP246" i="13" s="1"/>
  <c r="AP247" i="13" s="1"/>
  <c r="AP248" i="13" s="1"/>
  <c r="AP249" i="13" s="1"/>
  <c r="AP250" i="13" s="1"/>
  <c r="AP251" i="13" s="1"/>
  <c r="AP252" i="13" s="1"/>
  <c r="AP253" i="13" s="1"/>
  <c r="AP254" i="13" s="1"/>
  <c r="AP255" i="13" s="1"/>
  <c r="AP256" i="13" s="1"/>
  <c r="AP257" i="13" s="1"/>
  <c r="AP258" i="13" s="1"/>
  <c r="AP259" i="13" s="1"/>
  <c r="AP260" i="13" s="1"/>
  <c r="AP261" i="13" s="1"/>
  <c r="AP262" i="13" s="1"/>
  <c r="AP263" i="13" s="1"/>
  <c r="AP264" i="13" s="1"/>
  <c r="AP265" i="13" s="1"/>
  <c r="AP266" i="13" s="1"/>
  <c r="AP267" i="13" s="1"/>
  <c r="AP268" i="13" s="1"/>
  <c r="AP269" i="13" s="1"/>
  <c r="AP270" i="13" s="1"/>
  <c r="AP271" i="13" s="1"/>
  <c r="AP272" i="13" s="1"/>
  <c r="AP273" i="13" s="1"/>
  <c r="AP274" i="13" s="1"/>
  <c r="AP275" i="13" s="1"/>
  <c r="AP276" i="13" s="1"/>
  <c r="AP277" i="13" s="1"/>
  <c r="AP278" i="13" s="1"/>
  <c r="AP279" i="13" s="1"/>
  <c r="AP280" i="13" s="1"/>
  <c r="AP281" i="13" s="1"/>
  <c r="AP282" i="13" s="1"/>
  <c r="AP283" i="13" s="1"/>
  <c r="AP284" i="13" s="1"/>
  <c r="AP285" i="13" s="1"/>
  <c r="AP286" i="13" s="1"/>
  <c r="AP287" i="13" s="1"/>
  <c r="AP288" i="13" s="1"/>
  <c r="AP289" i="13" s="1"/>
  <c r="AP290" i="13" s="1"/>
  <c r="AP291" i="13" s="1"/>
  <c r="AP292" i="13" s="1"/>
  <c r="AP293" i="13" s="1"/>
  <c r="AP294" i="13" s="1"/>
  <c r="AP295" i="13" s="1"/>
  <c r="AP296" i="13" s="1"/>
  <c r="AP297" i="13" s="1"/>
  <c r="AP298" i="13" s="1"/>
  <c r="AP299" i="13" s="1"/>
  <c r="AP300" i="13" s="1"/>
  <c r="AP301" i="13" s="1"/>
  <c r="AP302" i="13" s="1"/>
  <c r="AP303" i="13" s="1"/>
  <c r="AP304" i="13" s="1"/>
  <c r="AP305" i="13" s="1"/>
  <c r="AP306" i="13" s="1"/>
  <c r="AP307" i="13" s="1"/>
  <c r="AP308" i="13" s="1"/>
  <c r="AP309" i="13" s="1"/>
  <c r="AP310" i="13" s="1"/>
  <c r="AP311" i="13" s="1"/>
  <c r="AP312" i="13" s="1"/>
  <c r="AP313" i="13" s="1"/>
  <c r="AP314" i="13" s="1"/>
  <c r="AP315" i="13" s="1"/>
  <c r="AP316" i="13" s="1"/>
  <c r="AP317" i="13" s="1"/>
  <c r="AP318" i="13" s="1"/>
  <c r="AP319" i="13" s="1"/>
  <c r="AP320" i="13" s="1"/>
  <c r="AP321" i="13" s="1"/>
  <c r="AP322" i="13" s="1"/>
  <c r="AP323" i="13" s="1"/>
  <c r="AP324" i="13" s="1"/>
  <c r="AP325" i="13" s="1"/>
  <c r="AP326" i="13" s="1"/>
  <c r="AP327" i="13" s="1"/>
  <c r="AP328" i="13" s="1"/>
  <c r="AP329" i="13" s="1"/>
  <c r="AP330" i="13" s="1"/>
  <c r="AP331" i="13" s="1"/>
  <c r="AP332" i="13" s="1"/>
  <c r="AP333" i="13" s="1"/>
  <c r="AP334" i="13" s="1"/>
  <c r="AP335" i="13" s="1"/>
  <c r="AP336" i="13" s="1"/>
  <c r="AP337" i="13" s="1"/>
  <c r="AP338" i="13" s="1"/>
  <c r="AP339" i="13" s="1"/>
  <c r="AP340" i="13" s="1"/>
  <c r="AP341" i="13" s="1"/>
  <c r="AP342" i="13" s="1"/>
  <c r="AP343" i="13" s="1"/>
  <c r="AP344" i="13" s="1"/>
  <c r="AP345" i="13" s="1"/>
  <c r="AP346" i="13" s="1"/>
  <c r="AW54" i="13"/>
  <c r="AK55" i="13" s="1"/>
  <c r="AT55" i="13" s="1"/>
  <c r="BN54" i="13"/>
  <c r="BM54" i="13"/>
  <c r="AV54" i="13"/>
  <c r="AJ55" i="13" s="1"/>
  <c r="AS55" i="13" s="1"/>
  <c r="BM53" i="13"/>
  <c r="AQ56" i="13"/>
  <c r="AQ57" i="13" s="1"/>
  <c r="U107" i="13"/>
  <c r="V108" i="13"/>
  <c r="T107" i="13"/>
  <c r="L54" i="7"/>
  <c r="G55" i="7"/>
  <c r="AY31" i="17" l="1"/>
  <c r="BB31" i="17" s="1"/>
  <c r="L58" i="20"/>
  <c r="G59" i="20"/>
  <c r="G62" i="19"/>
  <c r="L61" i="19"/>
  <c r="V106" i="18"/>
  <c r="BK123" i="18"/>
  <c r="BG124" i="18"/>
  <c r="AN59" i="18"/>
  <c r="AL61" i="18"/>
  <c r="AS32" i="18"/>
  <c r="BJ122" i="18"/>
  <c r="BF123" i="18"/>
  <c r="BE123" i="18"/>
  <c r="BI122" i="18"/>
  <c r="BO31" i="18"/>
  <c r="AU31" i="18"/>
  <c r="AI32" i="18" s="1"/>
  <c r="BL31" i="18"/>
  <c r="T107" i="18"/>
  <c r="AW32" i="18"/>
  <c r="AK33" i="18" s="1"/>
  <c r="BQ32" i="18"/>
  <c r="BN32" i="18"/>
  <c r="AM60" i="18"/>
  <c r="U106" i="18"/>
  <c r="BJ123" i="17"/>
  <c r="BF124" i="17"/>
  <c r="AL60" i="17"/>
  <c r="AW32" i="17"/>
  <c r="AK33" i="17" s="1"/>
  <c r="BQ32" i="17"/>
  <c r="BN32" i="17"/>
  <c r="BI122" i="17"/>
  <c r="BE123" i="17"/>
  <c r="U106" i="17"/>
  <c r="AN60" i="17"/>
  <c r="V106" i="17"/>
  <c r="AM60" i="17"/>
  <c r="AS32" i="17"/>
  <c r="BK123" i="17"/>
  <c r="BG124" i="17"/>
  <c r="T108" i="17"/>
  <c r="AU31" i="17"/>
  <c r="AI32" i="17" s="1"/>
  <c r="BL31" i="17"/>
  <c r="BO31" i="17"/>
  <c r="AZ54" i="13"/>
  <c r="BC54" i="13" s="1"/>
  <c r="AY54" i="13"/>
  <c r="BB54" i="13" s="1"/>
  <c r="AN57" i="13"/>
  <c r="AQ58" i="13"/>
  <c r="AQ59" i="13" s="1"/>
  <c r="AQ60" i="13" s="1"/>
  <c r="AQ61" i="13" s="1"/>
  <c r="AQ62" i="13" s="1"/>
  <c r="AQ63" i="13" s="1"/>
  <c r="AQ64" i="13" s="1"/>
  <c r="AQ65" i="13" s="1"/>
  <c r="AQ66" i="13" s="1"/>
  <c r="AQ67" i="13" s="1"/>
  <c r="AQ68" i="13" s="1"/>
  <c r="AQ69" i="13" s="1"/>
  <c r="AQ70" i="13" s="1"/>
  <c r="AQ71" i="13" s="1"/>
  <c r="AQ72" i="13" s="1"/>
  <c r="AQ73" i="13" s="1"/>
  <c r="AQ74" i="13" s="1"/>
  <c r="AQ75" i="13" s="1"/>
  <c r="AQ76" i="13" s="1"/>
  <c r="AQ77" i="13" s="1"/>
  <c r="AQ78" i="13" s="1"/>
  <c r="AQ79" i="13" s="1"/>
  <c r="AQ80" i="13" s="1"/>
  <c r="AQ81" i="13" s="1"/>
  <c r="AQ82" i="13" s="1"/>
  <c r="AQ83" i="13" s="1"/>
  <c r="AQ84" i="13" s="1"/>
  <c r="AQ85" i="13" s="1"/>
  <c r="AQ86" i="13" s="1"/>
  <c r="AQ87" i="13" s="1"/>
  <c r="AQ88" i="13" s="1"/>
  <c r="AQ89" i="13" s="1"/>
  <c r="AQ90" i="13" s="1"/>
  <c r="AQ91" i="13" s="1"/>
  <c r="AQ92" i="13" s="1"/>
  <c r="AQ93" i="13" s="1"/>
  <c r="AQ94" i="13" s="1"/>
  <c r="AQ95" i="13" s="1"/>
  <c r="AQ96" i="13" s="1"/>
  <c r="AQ97" i="13" s="1"/>
  <c r="AQ98" i="13" s="1"/>
  <c r="AQ99" i="13" s="1"/>
  <c r="AQ100" i="13" s="1"/>
  <c r="AQ101" i="13" s="1"/>
  <c r="AQ102" i="13" s="1"/>
  <c r="AQ103" i="13" s="1"/>
  <c r="AQ104" i="13" s="1"/>
  <c r="AQ105" i="13" s="1"/>
  <c r="AQ106" i="13" s="1"/>
  <c r="AQ107" i="13" s="1"/>
  <c r="AQ108" i="13" s="1"/>
  <c r="AQ109" i="13" s="1"/>
  <c r="AQ110" i="13" s="1"/>
  <c r="AQ111" i="13" s="1"/>
  <c r="AQ112" i="13" s="1"/>
  <c r="AQ113" i="13" s="1"/>
  <c r="AQ114" i="13" s="1"/>
  <c r="AQ115" i="13" s="1"/>
  <c r="AQ116" i="13" s="1"/>
  <c r="AQ117" i="13" s="1"/>
  <c r="AQ118" i="13" s="1"/>
  <c r="AQ119" i="13" s="1"/>
  <c r="AQ120" i="13" s="1"/>
  <c r="AQ121" i="13" s="1"/>
  <c r="AQ122" i="13" s="1"/>
  <c r="AQ123" i="13" s="1"/>
  <c r="AQ124" i="13" s="1"/>
  <c r="AQ125" i="13" s="1"/>
  <c r="AQ126" i="13" s="1"/>
  <c r="AQ127" i="13" s="1"/>
  <c r="AQ128" i="13" s="1"/>
  <c r="AQ129" i="13" s="1"/>
  <c r="AQ130" i="13" s="1"/>
  <c r="AQ131" i="13" s="1"/>
  <c r="AQ132" i="13" s="1"/>
  <c r="AQ133" i="13" s="1"/>
  <c r="AQ134" i="13" s="1"/>
  <c r="AQ135" i="13" s="1"/>
  <c r="AQ136" i="13" s="1"/>
  <c r="AQ137" i="13" s="1"/>
  <c r="AQ138" i="13" s="1"/>
  <c r="AQ139" i="13" s="1"/>
  <c r="AQ140" i="13" s="1"/>
  <c r="AQ141" i="13" s="1"/>
  <c r="AQ142" i="13" s="1"/>
  <c r="AQ143" i="13" s="1"/>
  <c r="AQ144" i="13" s="1"/>
  <c r="AQ145" i="13" s="1"/>
  <c r="AQ146" i="13" s="1"/>
  <c r="AQ147" i="13" s="1"/>
  <c r="AQ148" i="13" s="1"/>
  <c r="AQ149" i="13" s="1"/>
  <c r="AQ150" i="13" s="1"/>
  <c r="AQ151" i="13" s="1"/>
  <c r="AQ152" i="13" s="1"/>
  <c r="AQ153" i="13" s="1"/>
  <c r="AQ154" i="13" s="1"/>
  <c r="AQ155" i="13" s="1"/>
  <c r="AQ156" i="13" s="1"/>
  <c r="AQ157" i="13" s="1"/>
  <c r="AQ158" i="13" s="1"/>
  <c r="AQ159" i="13" s="1"/>
  <c r="AQ160" i="13" s="1"/>
  <c r="AQ161" i="13" s="1"/>
  <c r="AQ162" i="13" s="1"/>
  <c r="AQ163" i="13" s="1"/>
  <c r="AQ164" i="13" s="1"/>
  <c r="AQ165" i="13" s="1"/>
  <c r="AQ166" i="13" s="1"/>
  <c r="AQ167" i="13" s="1"/>
  <c r="AQ168" i="13" s="1"/>
  <c r="AQ169" i="13" s="1"/>
  <c r="AQ170" i="13" s="1"/>
  <c r="AQ171" i="13" s="1"/>
  <c r="AQ172" i="13" s="1"/>
  <c r="AQ173" i="13" s="1"/>
  <c r="AQ174" i="13" s="1"/>
  <c r="AQ175" i="13" s="1"/>
  <c r="AQ176" i="13" s="1"/>
  <c r="AQ177" i="13" s="1"/>
  <c r="AQ178" i="13" s="1"/>
  <c r="AQ179" i="13" s="1"/>
  <c r="AQ180" i="13" s="1"/>
  <c r="AQ181" i="13" s="1"/>
  <c r="AQ182" i="13" s="1"/>
  <c r="AQ183" i="13" s="1"/>
  <c r="AQ184" i="13" s="1"/>
  <c r="AQ185" i="13" s="1"/>
  <c r="AQ186" i="13" s="1"/>
  <c r="AQ187" i="13" s="1"/>
  <c r="AQ188" i="13" s="1"/>
  <c r="AQ189" i="13" s="1"/>
  <c r="AQ190" i="13" s="1"/>
  <c r="AQ191" i="13" s="1"/>
  <c r="AQ192" i="13" s="1"/>
  <c r="AQ193" i="13" s="1"/>
  <c r="AQ194" i="13" s="1"/>
  <c r="AQ195" i="13" s="1"/>
  <c r="AQ196" i="13" s="1"/>
  <c r="AQ197" i="13" s="1"/>
  <c r="AQ198" i="13" s="1"/>
  <c r="AQ199" i="13" s="1"/>
  <c r="AQ200" i="13" s="1"/>
  <c r="AQ201" i="13" s="1"/>
  <c r="AQ202" i="13" s="1"/>
  <c r="AQ203" i="13" s="1"/>
  <c r="AQ204" i="13" s="1"/>
  <c r="AQ205" i="13" s="1"/>
  <c r="AQ206" i="13" s="1"/>
  <c r="AQ207" i="13" s="1"/>
  <c r="AQ208" i="13" s="1"/>
  <c r="AQ209" i="13" s="1"/>
  <c r="AQ210" i="13" s="1"/>
  <c r="AQ211" i="13" s="1"/>
  <c r="AQ212" i="13" s="1"/>
  <c r="AQ213" i="13" s="1"/>
  <c r="AQ214" i="13" s="1"/>
  <c r="AQ215" i="13" s="1"/>
  <c r="AQ216" i="13" s="1"/>
  <c r="AQ217" i="13" s="1"/>
  <c r="AQ218" i="13" s="1"/>
  <c r="AQ219" i="13" s="1"/>
  <c r="AQ220" i="13" s="1"/>
  <c r="AQ221" i="13" s="1"/>
  <c r="AQ222" i="13" s="1"/>
  <c r="AQ223" i="13" s="1"/>
  <c r="AQ224" i="13" s="1"/>
  <c r="AQ225" i="13" s="1"/>
  <c r="AQ226" i="13" s="1"/>
  <c r="AQ227" i="13" s="1"/>
  <c r="AQ228" i="13" s="1"/>
  <c r="AQ229" i="13" s="1"/>
  <c r="AQ230" i="13" s="1"/>
  <c r="AQ231" i="13" s="1"/>
  <c r="AQ232" i="13" s="1"/>
  <c r="AQ233" i="13" s="1"/>
  <c r="AQ234" i="13" s="1"/>
  <c r="AQ235" i="13" s="1"/>
  <c r="AQ236" i="13" s="1"/>
  <c r="AQ237" i="13" s="1"/>
  <c r="AQ238" i="13" s="1"/>
  <c r="AQ239" i="13" s="1"/>
  <c r="AQ240" i="13" s="1"/>
  <c r="AQ241" i="13" s="1"/>
  <c r="AQ242" i="13" s="1"/>
  <c r="AQ243" i="13" s="1"/>
  <c r="AQ244" i="13" s="1"/>
  <c r="AQ245" i="13" s="1"/>
  <c r="AQ246" i="13" s="1"/>
  <c r="AQ247" i="13" s="1"/>
  <c r="AQ248" i="13" s="1"/>
  <c r="AQ249" i="13" s="1"/>
  <c r="AQ250" i="13" s="1"/>
  <c r="AQ251" i="13" s="1"/>
  <c r="AQ252" i="13" s="1"/>
  <c r="AQ253" i="13" s="1"/>
  <c r="AQ254" i="13" s="1"/>
  <c r="AQ255" i="13" s="1"/>
  <c r="AQ256" i="13" s="1"/>
  <c r="AQ257" i="13" s="1"/>
  <c r="AQ258" i="13" s="1"/>
  <c r="AQ259" i="13" s="1"/>
  <c r="AQ260" i="13" s="1"/>
  <c r="AQ261" i="13" s="1"/>
  <c r="AQ262" i="13" s="1"/>
  <c r="AQ263" i="13" s="1"/>
  <c r="AQ264" i="13" s="1"/>
  <c r="AQ265" i="13" s="1"/>
  <c r="AQ266" i="13" s="1"/>
  <c r="AQ267" i="13" s="1"/>
  <c r="AQ268" i="13" s="1"/>
  <c r="AQ269" i="13" s="1"/>
  <c r="AQ270" i="13" s="1"/>
  <c r="AQ271" i="13" s="1"/>
  <c r="AQ272" i="13" s="1"/>
  <c r="AQ273" i="13" s="1"/>
  <c r="AQ274" i="13" s="1"/>
  <c r="AQ275" i="13" s="1"/>
  <c r="AQ276" i="13" s="1"/>
  <c r="AQ277" i="13" s="1"/>
  <c r="AQ278" i="13" s="1"/>
  <c r="AQ279" i="13" s="1"/>
  <c r="AQ280" i="13" s="1"/>
  <c r="AQ281" i="13" s="1"/>
  <c r="AQ282" i="13" s="1"/>
  <c r="AQ283" i="13" s="1"/>
  <c r="AQ284" i="13" s="1"/>
  <c r="AQ285" i="13" s="1"/>
  <c r="AQ286" i="13" s="1"/>
  <c r="AQ287" i="13" s="1"/>
  <c r="AQ288" i="13" s="1"/>
  <c r="AQ289" i="13" s="1"/>
  <c r="AQ290" i="13" s="1"/>
  <c r="AQ291" i="13" s="1"/>
  <c r="AQ292" i="13" s="1"/>
  <c r="AQ293" i="13" s="1"/>
  <c r="AQ294" i="13" s="1"/>
  <c r="AQ295" i="13" s="1"/>
  <c r="AQ296" i="13" s="1"/>
  <c r="AQ297" i="13" s="1"/>
  <c r="AQ298" i="13" s="1"/>
  <c r="AQ299" i="13" s="1"/>
  <c r="AQ300" i="13" s="1"/>
  <c r="AQ301" i="13" s="1"/>
  <c r="AQ302" i="13" s="1"/>
  <c r="AQ303" i="13" s="1"/>
  <c r="AQ304" i="13" s="1"/>
  <c r="AQ305" i="13" s="1"/>
  <c r="AQ306" i="13" s="1"/>
  <c r="AQ307" i="13" s="1"/>
  <c r="AQ308" i="13" s="1"/>
  <c r="AQ309" i="13" s="1"/>
  <c r="AQ310" i="13" s="1"/>
  <c r="AQ311" i="13" s="1"/>
  <c r="AQ312" i="13" s="1"/>
  <c r="AQ313" i="13" s="1"/>
  <c r="AQ314" i="13" s="1"/>
  <c r="AQ315" i="13" s="1"/>
  <c r="AQ316" i="13" s="1"/>
  <c r="AQ317" i="13" s="1"/>
  <c r="AQ318" i="13" s="1"/>
  <c r="AQ319" i="13" s="1"/>
  <c r="AQ320" i="13" s="1"/>
  <c r="AQ321" i="13" s="1"/>
  <c r="AQ322" i="13" s="1"/>
  <c r="AQ323" i="13" s="1"/>
  <c r="AQ324" i="13" s="1"/>
  <c r="AQ325" i="13" s="1"/>
  <c r="AQ326" i="13" s="1"/>
  <c r="AQ327" i="13" s="1"/>
  <c r="AQ328" i="13" s="1"/>
  <c r="AQ329" i="13" s="1"/>
  <c r="AQ330" i="13" s="1"/>
  <c r="AQ331" i="13" s="1"/>
  <c r="AQ332" i="13" s="1"/>
  <c r="AQ333" i="13" s="1"/>
  <c r="AQ334" i="13" s="1"/>
  <c r="AQ335" i="13" s="1"/>
  <c r="AQ336" i="13" s="1"/>
  <c r="AQ337" i="13" s="1"/>
  <c r="AQ338" i="13" s="1"/>
  <c r="AQ339" i="13" s="1"/>
  <c r="AQ340" i="13" s="1"/>
  <c r="AQ341" i="13" s="1"/>
  <c r="AQ342" i="13" s="1"/>
  <c r="AQ343" i="13" s="1"/>
  <c r="AQ344" i="13" s="1"/>
  <c r="AQ345" i="13" s="1"/>
  <c r="AQ346" i="13" s="1"/>
  <c r="AM58" i="13"/>
  <c r="AW55" i="13"/>
  <c r="AK56" i="13" s="1"/>
  <c r="AT56" i="13" s="1"/>
  <c r="BN55" i="13"/>
  <c r="BM55" i="13"/>
  <c r="AV55" i="13"/>
  <c r="AJ56" i="13" s="1"/>
  <c r="T108" i="13"/>
  <c r="U108" i="13"/>
  <c r="V109" i="13"/>
  <c r="L55" i="7"/>
  <c r="G56" i="7"/>
  <c r="AX31" i="17" l="1"/>
  <c r="BA31" i="17" s="1"/>
  <c r="AX31" i="18"/>
  <c r="BA31" i="18" s="1"/>
  <c r="BD31" i="18" s="1"/>
  <c r="AZ32" i="18"/>
  <c r="BC32" i="18" s="1"/>
  <c r="L59" i="20"/>
  <c r="G60" i="20"/>
  <c r="L62" i="19"/>
  <c r="G63" i="19"/>
  <c r="T108" i="18"/>
  <c r="AN60" i="18"/>
  <c r="U107" i="18"/>
  <c r="BP32" i="18"/>
  <c r="AV32" i="18"/>
  <c r="AJ33" i="18" s="1"/>
  <c r="BM32" i="18"/>
  <c r="AM61" i="18"/>
  <c r="AR32" i="18"/>
  <c r="BF124" i="18"/>
  <c r="BJ123" i="18"/>
  <c r="AL62" i="18"/>
  <c r="BG125" i="18"/>
  <c r="BK124" i="18"/>
  <c r="V107" i="18"/>
  <c r="AT33" i="18"/>
  <c r="BE124" i="18"/>
  <c r="BI123" i="18"/>
  <c r="T109" i="17"/>
  <c r="BK124" i="17"/>
  <c r="BG125" i="17"/>
  <c r="V107" i="17"/>
  <c r="U107" i="17"/>
  <c r="AT33" i="17"/>
  <c r="BP32" i="17"/>
  <c r="AV32" i="17"/>
  <c r="AJ33" i="17" s="1"/>
  <c r="BM32" i="17"/>
  <c r="BF125" i="17"/>
  <c r="BJ124" i="17"/>
  <c r="AR32" i="17"/>
  <c r="AM61" i="17"/>
  <c r="AN61" i="17"/>
  <c r="BE124" i="17"/>
  <c r="BI123" i="17"/>
  <c r="AL61" i="17"/>
  <c r="AZ32" i="17"/>
  <c r="BC32" i="17" s="1"/>
  <c r="AY55" i="13"/>
  <c r="BB55" i="13" s="1"/>
  <c r="AZ55" i="13"/>
  <c r="BC55" i="13" s="1"/>
  <c r="AS56" i="13"/>
  <c r="BM56" i="13" s="1"/>
  <c r="AN58" i="13"/>
  <c r="AM59" i="13"/>
  <c r="BN56" i="13"/>
  <c r="AW56" i="13"/>
  <c r="AK57" i="13" s="1"/>
  <c r="T109" i="13"/>
  <c r="V110" i="13"/>
  <c r="U109" i="13"/>
  <c r="L56" i="7"/>
  <c r="G57" i="7"/>
  <c r="G61" i="20" l="1"/>
  <c r="L60" i="20"/>
  <c r="G64" i="19"/>
  <c r="L63" i="19"/>
  <c r="BG126" i="18"/>
  <c r="BK125" i="18"/>
  <c r="AS33" i="18"/>
  <c r="T109" i="18"/>
  <c r="BE125" i="18"/>
  <c r="BI124" i="18"/>
  <c r="AL63" i="18"/>
  <c r="AU32" i="18"/>
  <c r="AI33" i="18" s="1"/>
  <c r="BO32" i="18"/>
  <c r="BL32" i="18"/>
  <c r="U108" i="18"/>
  <c r="AM62" i="18"/>
  <c r="AN61" i="18"/>
  <c r="BQ33" i="18"/>
  <c r="AW33" i="18"/>
  <c r="AK34" i="18" s="1"/>
  <c r="BN33" i="18"/>
  <c r="V108" i="18"/>
  <c r="BF125" i="18"/>
  <c r="BJ124" i="18"/>
  <c r="AY32" i="18"/>
  <c r="BB32" i="18" s="1"/>
  <c r="BF126" i="17"/>
  <c r="BJ125" i="17"/>
  <c r="U108" i="17"/>
  <c r="BL32" i="17"/>
  <c r="BO32" i="17"/>
  <c r="AU32" i="17"/>
  <c r="AI33" i="17" s="1"/>
  <c r="V108" i="17"/>
  <c r="AM62" i="17"/>
  <c r="AW33" i="17"/>
  <c r="AK34" i="17" s="1"/>
  <c r="BN33" i="17"/>
  <c r="BQ33" i="17"/>
  <c r="AY32" i="17"/>
  <c r="BB32" i="17" s="1"/>
  <c r="AN62" i="17"/>
  <c r="AS33" i="17"/>
  <c r="T110" i="17"/>
  <c r="AL62" i="17"/>
  <c r="BE125" i="17"/>
  <c r="BI124" i="17"/>
  <c r="BG126" i="17"/>
  <c r="BK125" i="17"/>
  <c r="AZ56" i="13"/>
  <c r="BC56" i="13" s="1"/>
  <c r="AV56" i="13"/>
  <c r="AJ57" i="13" s="1"/>
  <c r="AM60" i="13"/>
  <c r="AN59" i="13"/>
  <c r="T110" i="13"/>
  <c r="V111" i="13"/>
  <c r="U110" i="13"/>
  <c r="L57" i="7"/>
  <c r="G58" i="7"/>
  <c r="AY56" i="13" l="1"/>
  <c r="BB56" i="13" s="1"/>
  <c r="AZ33" i="17"/>
  <c r="BC33" i="17" s="1"/>
  <c r="L61" i="20"/>
  <c r="G62" i="20"/>
  <c r="L64" i="19"/>
  <c r="G65" i="19"/>
  <c r="V109" i="18"/>
  <c r="AL64" i="18"/>
  <c r="AV33" i="18"/>
  <c r="AJ34" i="18" s="1"/>
  <c r="BP33" i="18"/>
  <c r="BM33" i="18"/>
  <c r="AT34" i="18"/>
  <c r="AN62" i="18"/>
  <c r="U109" i="18"/>
  <c r="AR33" i="18"/>
  <c r="BG127" i="18"/>
  <c r="BK126" i="18"/>
  <c r="BF126" i="18"/>
  <c r="BJ125" i="18"/>
  <c r="T110" i="18"/>
  <c r="AM63" i="18"/>
  <c r="BI125" i="18"/>
  <c r="BE126" i="18"/>
  <c r="AX32" i="18"/>
  <c r="BA32" i="18" s="1"/>
  <c r="BD32" i="18" s="1"/>
  <c r="AZ33" i="18"/>
  <c r="BC33" i="18" s="1"/>
  <c r="BG127" i="17"/>
  <c r="BK126" i="17"/>
  <c r="AN63" i="17"/>
  <c r="U109" i="17"/>
  <c r="BJ126" i="17"/>
  <c r="BF127" i="17"/>
  <c r="AV33" i="17"/>
  <c r="AJ34" i="17" s="1"/>
  <c r="BP33" i="17"/>
  <c r="BM33" i="17"/>
  <c r="AT34" i="17"/>
  <c r="V109" i="17"/>
  <c r="AX32" i="17"/>
  <c r="BA32" i="17" s="1"/>
  <c r="T111" i="17"/>
  <c r="AR33" i="17"/>
  <c r="AL63" i="17"/>
  <c r="BI125" i="17"/>
  <c r="BE126" i="17"/>
  <c r="AM63" i="17"/>
  <c r="AN60" i="13"/>
  <c r="AM61" i="13"/>
  <c r="V112" i="13"/>
  <c r="U111" i="13"/>
  <c r="T111" i="13"/>
  <c r="L58" i="7"/>
  <c r="G59" i="7"/>
  <c r="AY33" i="17" l="1"/>
  <c r="BB33" i="17" s="1"/>
  <c r="L62" i="20"/>
  <c r="G63" i="20"/>
  <c r="G66" i="19"/>
  <c r="L65" i="19"/>
  <c r="BE127" i="18"/>
  <c r="BI126" i="18"/>
  <c r="AM64" i="18"/>
  <c r="AS34" i="18"/>
  <c r="BK127" i="18"/>
  <c r="BG128" i="18"/>
  <c r="U110" i="18"/>
  <c r="V110" i="18"/>
  <c r="AW34" i="18"/>
  <c r="AK35" i="18" s="1"/>
  <c r="BQ34" i="18"/>
  <c r="BN34" i="18"/>
  <c r="AN63" i="18"/>
  <c r="AL65" i="18"/>
  <c r="T111" i="18"/>
  <c r="BJ126" i="18"/>
  <c r="BF127" i="18"/>
  <c r="BO33" i="18"/>
  <c r="AU33" i="18"/>
  <c r="AI34" i="18" s="1"/>
  <c r="BL33" i="18"/>
  <c r="AY33" i="18"/>
  <c r="BB33" i="18" s="1"/>
  <c r="BO33" i="17"/>
  <c r="AU33" i="17"/>
  <c r="AI34" i="17" s="1"/>
  <c r="BL33" i="17"/>
  <c r="AN64" i="17"/>
  <c r="AL64" i="17"/>
  <c r="V110" i="17"/>
  <c r="U110" i="17"/>
  <c r="T112" i="17"/>
  <c r="AS34" i="17"/>
  <c r="BI126" i="17"/>
  <c r="BE127" i="17"/>
  <c r="BJ127" i="17"/>
  <c r="BF128" i="17"/>
  <c r="BK127" i="17"/>
  <c r="BG128" i="17"/>
  <c r="AM64" i="17"/>
  <c r="BN34" i="17"/>
  <c r="BQ34" i="17"/>
  <c r="AW34" i="17"/>
  <c r="AK35" i="17" s="1"/>
  <c r="AN61" i="13"/>
  <c r="AM62" i="13"/>
  <c r="AM63" i="13" s="1"/>
  <c r="AM64" i="13" s="1"/>
  <c r="AM65" i="13" s="1"/>
  <c r="AM66" i="13" s="1"/>
  <c r="AM67" i="13" s="1"/>
  <c r="AM68" i="13" s="1"/>
  <c r="AM69" i="13" s="1"/>
  <c r="AM70" i="13" s="1"/>
  <c r="AM71" i="13" s="1"/>
  <c r="AM72" i="13" s="1"/>
  <c r="AM73" i="13" s="1"/>
  <c r="AM74" i="13" s="1"/>
  <c r="AM75" i="13" s="1"/>
  <c r="AM76" i="13" s="1"/>
  <c r="AM77" i="13" s="1"/>
  <c r="AM78" i="13" s="1"/>
  <c r="AM79" i="13" s="1"/>
  <c r="AM80" i="13" s="1"/>
  <c r="AM81" i="13" s="1"/>
  <c r="AM82" i="13" s="1"/>
  <c r="AM83" i="13" s="1"/>
  <c r="AM84" i="13" s="1"/>
  <c r="AM85" i="13" s="1"/>
  <c r="AM86" i="13" s="1"/>
  <c r="AM87" i="13" s="1"/>
  <c r="AM88" i="13" s="1"/>
  <c r="AM89" i="13" s="1"/>
  <c r="AM90" i="13" s="1"/>
  <c r="AM91" i="13" s="1"/>
  <c r="AM92" i="13" s="1"/>
  <c r="AM93" i="13" s="1"/>
  <c r="AM94" i="13" s="1"/>
  <c r="AM95" i="13" s="1"/>
  <c r="AM96" i="13" s="1"/>
  <c r="AM97" i="13" s="1"/>
  <c r="AM98" i="13" s="1"/>
  <c r="AM99" i="13" s="1"/>
  <c r="AM100" i="13" s="1"/>
  <c r="AM101" i="13" s="1"/>
  <c r="AM102" i="13" s="1"/>
  <c r="AM103" i="13" s="1"/>
  <c r="AM104" i="13" s="1"/>
  <c r="AM105" i="13" s="1"/>
  <c r="AM106" i="13" s="1"/>
  <c r="AM107" i="13" s="1"/>
  <c r="AM108" i="13" s="1"/>
  <c r="AM109" i="13" s="1"/>
  <c r="AM110" i="13" s="1"/>
  <c r="AM111" i="13" s="1"/>
  <c r="AM112" i="13" s="1"/>
  <c r="AM113" i="13" s="1"/>
  <c r="AM114" i="13" s="1"/>
  <c r="AM115" i="13" s="1"/>
  <c r="AM116" i="13" s="1"/>
  <c r="AM117" i="13" s="1"/>
  <c r="AM118" i="13" s="1"/>
  <c r="AM119" i="13" s="1"/>
  <c r="AM120" i="13" s="1"/>
  <c r="AM121" i="13" s="1"/>
  <c r="AM122" i="13" s="1"/>
  <c r="AM123" i="13" s="1"/>
  <c r="AM124" i="13" s="1"/>
  <c r="AM125" i="13" s="1"/>
  <c r="AM126" i="13" s="1"/>
  <c r="AM127" i="13" s="1"/>
  <c r="AM128" i="13" s="1"/>
  <c r="AM129" i="13" s="1"/>
  <c r="AM130" i="13" s="1"/>
  <c r="AM131" i="13" s="1"/>
  <c r="AM132" i="13" s="1"/>
  <c r="AM133" i="13" s="1"/>
  <c r="AM134" i="13" s="1"/>
  <c r="AM135" i="13" s="1"/>
  <c r="AM136" i="13" s="1"/>
  <c r="AM137" i="13" s="1"/>
  <c r="AM138" i="13" s="1"/>
  <c r="AM139" i="13" s="1"/>
  <c r="AM140" i="13" s="1"/>
  <c r="AM141" i="13" s="1"/>
  <c r="AM142" i="13" s="1"/>
  <c r="AM143" i="13" s="1"/>
  <c r="AM144" i="13" s="1"/>
  <c r="AM145" i="13" s="1"/>
  <c r="AM146" i="13" s="1"/>
  <c r="AM147" i="13" s="1"/>
  <c r="AM148" i="13" s="1"/>
  <c r="AM149" i="13" s="1"/>
  <c r="AM150" i="13" s="1"/>
  <c r="AM151" i="13" s="1"/>
  <c r="AM152" i="13" s="1"/>
  <c r="AM153" i="13" s="1"/>
  <c r="AM154" i="13" s="1"/>
  <c r="AM155" i="13" s="1"/>
  <c r="AM156" i="13" s="1"/>
  <c r="AM157" i="13" s="1"/>
  <c r="AM158" i="13" s="1"/>
  <c r="AM159" i="13" s="1"/>
  <c r="AM160" i="13" s="1"/>
  <c r="AM161" i="13" s="1"/>
  <c r="AM162" i="13" s="1"/>
  <c r="AM163" i="13" s="1"/>
  <c r="AM164" i="13" s="1"/>
  <c r="AM165" i="13" s="1"/>
  <c r="AM166" i="13" s="1"/>
  <c r="AM167" i="13" s="1"/>
  <c r="AM168" i="13" s="1"/>
  <c r="AM169" i="13" s="1"/>
  <c r="AM170" i="13" s="1"/>
  <c r="AM171" i="13" s="1"/>
  <c r="AM172" i="13" s="1"/>
  <c r="AM173" i="13" s="1"/>
  <c r="AM174" i="13" s="1"/>
  <c r="AM175" i="13" s="1"/>
  <c r="AM176" i="13" s="1"/>
  <c r="AM177" i="13" s="1"/>
  <c r="AM178" i="13" s="1"/>
  <c r="AM179" i="13" s="1"/>
  <c r="AM180" i="13" s="1"/>
  <c r="AM181" i="13" s="1"/>
  <c r="AM182" i="13" s="1"/>
  <c r="AM183" i="13" s="1"/>
  <c r="AM184" i="13" s="1"/>
  <c r="AM185" i="13" s="1"/>
  <c r="AM186" i="13" s="1"/>
  <c r="AM187" i="13" s="1"/>
  <c r="AM188" i="13" s="1"/>
  <c r="AM189" i="13" s="1"/>
  <c r="AM190" i="13" s="1"/>
  <c r="AM191" i="13" s="1"/>
  <c r="AM192" i="13" s="1"/>
  <c r="AM193" i="13" s="1"/>
  <c r="AM194" i="13" s="1"/>
  <c r="AM195" i="13" s="1"/>
  <c r="AM196" i="13" s="1"/>
  <c r="AM197" i="13" s="1"/>
  <c r="AM198" i="13" s="1"/>
  <c r="AM199" i="13" s="1"/>
  <c r="AM200" i="13" s="1"/>
  <c r="AM201" i="13" s="1"/>
  <c r="AM202" i="13" s="1"/>
  <c r="AM203" i="13" s="1"/>
  <c r="AM204" i="13" s="1"/>
  <c r="AM205" i="13" s="1"/>
  <c r="AM206" i="13" s="1"/>
  <c r="AM207" i="13" s="1"/>
  <c r="AM208" i="13" s="1"/>
  <c r="AM209" i="13" s="1"/>
  <c r="AM210" i="13" s="1"/>
  <c r="AM211" i="13" s="1"/>
  <c r="AM212" i="13" s="1"/>
  <c r="AM213" i="13" s="1"/>
  <c r="AM214" i="13" s="1"/>
  <c r="AM215" i="13" s="1"/>
  <c r="AM216" i="13" s="1"/>
  <c r="AM217" i="13" s="1"/>
  <c r="AM218" i="13" s="1"/>
  <c r="AM219" i="13" s="1"/>
  <c r="AM220" i="13" s="1"/>
  <c r="AM221" i="13" s="1"/>
  <c r="AM222" i="13" s="1"/>
  <c r="AM223" i="13" s="1"/>
  <c r="AM224" i="13" s="1"/>
  <c r="AM225" i="13" s="1"/>
  <c r="AM226" i="13" s="1"/>
  <c r="AM227" i="13" s="1"/>
  <c r="AM228" i="13" s="1"/>
  <c r="AM229" i="13" s="1"/>
  <c r="AM230" i="13" s="1"/>
  <c r="AM231" i="13" s="1"/>
  <c r="AM232" i="13" s="1"/>
  <c r="AM233" i="13" s="1"/>
  <c r="AM234" i="13" s="1"/>
  <c r="AM235" i="13" s="1"/>
  <c r="AM236" i="13" s="1"/>
  <c r="AM237" i="13" s="1"/>
  <c r="AM238" i="13" s="1"/>
  <c r="AM239" i="13" s="1"/>
  <c r="AM240" i="13" s="1"/>
  <c r="AM241" i="13" s="1"/>
  <c r="AM242" i="13" s="1"/>
  <c r="AM243" i="13" s="1"/>
  <c r="AM244" i="13" s="1"/>
  <c r="AM245" i="13" s="1"/>
  <c r="AM246" i="13" s="1"/>
  <c r="AM247" i="13" s="1"/>
  <c r="AM248" i="13" s="1"/>
  <c r="AM249" i="13" s="1"/>
  <c r="AM250" i="13" s="1"/>
  <c r="AM251" i="13" s="1"/>
  <c r="AM252" i="13" s="1"/>
  <c r="AM253" i="13" s="1"/>
  <c r="AM254" i="13" s="1"/>
  <c r="AM255" i="13" s="1"/>
  <c r="AM256" i="13" s="1"/>
  <c r="AM257" i="13" s="1"/>
  <c r="AM258" i="13" s="1"/>
  <c r="AM259" i="13" s="1"/>
  <c r="AM260" i="13" s="1"/>
  <c r="AM261" i="13" s="1"/>
  <c r="AM262" i="13" s="1"/>
  <c r="AM263" i="13" s="1"/>
  <c r="AM264" i="13" s="1"/>
  <c r="AM265" i="13" s="1"/>
  <c r="AM266" i="13" s="1"/>
  <c r="AM267" i="13" s="1"/>
  <c r="AM268" i="13" s="1"/>
  <c r="AM269" i="13" s="1"/>
  <c r="AM270" i="13" s="1"/>
  <c r="AM271" i="13" s="1"/>
  <c r="AM272" i="13" s="1"/>
  <c r="AM273" i="13" s="1"/>
  <c r="AM274" i="13" s="1"/>
  <c r="AM275" i="13" s="1"/>
  <c r="AM276" i="13" s="1"/>
  <c r="AM277" i="13" s="1"/>
  <c r="AM278" i="13" s="1"/>
  <c r="AM279" i="13" s="1"/>
  <c r="AM280" i="13" s="1"/>
  <c r="AM281" i="13" s="1"/>
  <c r="AM282" i="13" s="1"/>
  <c r="AM283" i="13" s="1"/>
  <c r="AM284" i="13" s="1"/>
  <c r="AM285" i="13" s="1"/>
  <c r="AM286" i="13" s="1"/>
  <c r="AM287" i="13" s="1"/>
  <c r="AM288" i="13" s="1"/>
  <c r="AM289" i="13" s="1"/>
  <c r="AM290" i="13" s="1"/>
  <c r="AM291" i="13" s="1"/>
  <c r="AM292" i="13" s="1"/>
  <c r="AM293" i="13" s="1"/>
  <c r="AM294" i="13" s="1"/>
  <c r="AM295" i="13" s="1"/>
  <c r="AM296" i="13" s="1"/>
  <c r="AM297" i="13" s="1"/>
  <c r="AM298" i="13" s="1"/>
  <c r="AM299" i="13" s="1"/>
  <c r="AM300" i="13" s="1"/>
  <c r="AM301" i="13" s="1"/>
  <c r="AM302" i="13" s="1"/>
  <c r="AM303" i="13" s="1"/>
  <c r="AM304" i="13" s="1"/>
  <c r="AM305" i="13" s="1"/>
  <c r="AM306" i="13" s="1"/>
  <c r="AM307" i="13" s="1"/>
  <c r="AM308" i="13" s="1"/>
  <c r="AM309" i="13" s="1"/>
  <c r="AM310" i="13" s="1"/>
  <c r="AM311" i="13" s="1"/>
  <c r="AM312" i="13" s="1"/>
  <c r="AM313" i="13" s="1"/>
  <c r="AM314" i="13" s="1"/>
  <c r="AM315" i="13" s="1"/>
  <c r="AM316" i="13" s="1"/>
  <c r="AM317" i="13" s="1"/>
  <c r="AM318" i="13" s="1"/>
  <c r="AM319" i="13" s="1"/>
  <c r="AM320" i="13" s="1"/>
  <c r="AM321" i="13" s="1"/>
  <c r="AM322" i="13" s="1"/>
  <c r="AM323" i="13" s="1"/>
  <c r="AM324" i="13" s="1"/>
  <c r="AM325" i="13" s="1"/>
  <c r="AM326" i="13" s="1"/>
  <c r="AM327" i="13" s="1"/>
  <c r="AM328" i="13" s="1"/>
  <c r="AM329" i="13" s="1"/>
  <c r="AM330" i="13" s="1"/>
  <c r="AM331" i="13" s="1"/>
  <c r="AM332" i="13" s="1"/>
  <c r="AM333" i="13" s="1"/>
  <c r="AM334" i="13" s="1"/>
  <c r="AM335" i="13" s="1"/>
  <c r="AM336" i="13" s="1"/>
  <c r="AM337" i="13" s="1"/>
  <c r="AM338" i="13" s="1"/>
  <c r="AM339" i="13" s="1"/>
  <c r="AM340" i="13" s="1"/>
  <c r="AM341" i="13" s="1"/>
  <c r="AM342" i="13" s="1"/>
  <c r="AM343" i="13" s="1"/>
  <c r="AM344" i="13" s="1"/>
  <c r="AM345" i="13" s="1"/>
  <c r="AM346" i="13" s="1"/>
  <c r="T112" i="13"/>
  <c r="V113" i="13"/>
  <c r="U112" i="13"/>
  <c r="L59" i="7"/>
  <c r="G60" i="7"/>
  <c r="AX33" i="18" l="1"/>
  <c r="BA33" i="18" s="1"/>
  <c r="BD33" i="18" s="1"/>
  <c r="L63" i="20"/>
  <c r="G64" i="20"/>
  <c r="L66" i="19"/>
  <c r="G67" i="19"/>
  <c r="AN64" i="18"/>
  <c r="U111" i="18"/>
  <c r="AZ34" i="18"/>
  <c r="BC34" i="18" s="1"/>
  <c r="V111" i="18"/>
  <c r="AM65" i="18"/>
  <c r="BE128" i="18"/>
  <c r="BI127" i="18"/>
  <c r="AR34" i="18"/>
  <c r="AL66" i="18"/>
  <c r="BG129" i="18"/>
  <c r="BK128" i="18"/>
  <c r="BJ127" i="18"/>
  <c r="BF128" i="18"/>
  <c r="T112" i="18"/>
  <c r="AT35" i="18"/>
  <c r="AV34" i="18"/>
  <c r="AJ35" i="18" s="1"/>
  <c r="BP34" i="18"/>
  <c r="BM34" i="18"/>
  <c r="AT35" i="17"/>
  <c r="T113" i="17"/>
  <c r="V111" i="17"/>
  <c r="AN65" i="17"/>
  <c r="BK128" i="17"/>
  <c r="BG129" i="17"/>
  <c r="AR34" i="17"/>
  <c r="BF129" i="17"/>
  <c r="BJ128" i="17"/>
  <c r="U111" i="17"/>
  <c r="AZ34" i="17"/>
  <c r="BC34" i="17" s="1"/>
  <c r="AX33" i="17"/>
  <c r="BA33" i="17" s="1"/>
  <c r="AM65" i="17"/>
  <c r="BI127" i="17"/>
  <c r="BE128" i="17"/>
  <c r="AV34" i="17"/>
  <c r="AJ35" i="17" s="1"/>
  <c r="BM34" i="17"/>
  <c r="BP34" i="17"/>
  <c r="AL65" i="17"/>
  <c r="AN62" i="13"/>
  <c r="AN63" i="13" s="1"/>
  <c r="AN64" i="13" s="1"/>
  <c r="AN65" i="13" s="1"/>
  <c r="AN66" i="13" s="1"/>
  <c r="AN67" i="13" s="1"/>
  <c r="AN68" i="13" s="1"/>
  <c r="AN69" i="13" s="1"/>
  <c r="AN70" i="13" s="1"/>
  <c r="AN71" i="13" s="1"/>
  <c r="AN72" i="13" s="1"/>
  <c r="AN73" i="13" s="1"/>
  <c r="AN74" i="13" s="1"/>
  <c r="AN75" i="13" s="1"/>
  <c r="AN76" i="13" s="1"/>
  <c r="AN77" i="13" s="1"/>
  <c r="AN78" i="13" s="1"/>
  <c r="AN79" i="13" s="1"/>
  <c r="AN80" i="13" s="1"/>
  <c r="AN81" i="13" s="1"/>
  <c r="AN82" i="13" s="1"/>
  <c r="AN83" i="13" s="1"/>
  <c r="AN84" i="13" s="1"/>
  <c r="AN85" i="13" s="1"/>
  <c r="AN86" i="13" s="1"/>
  <c r="AN87" i="13" s="1"/>
  <c r="AN88" i="13" s="1"/>
  <c r="AN89" i="13" s="1"/>
  <c r="AN90" i="13" s="1"/>
  <c r="AN91" i="13" s="1"/>
  <c r="AN92" i="13" s="1"/>
  <c r="AN93" i="13" s="1"/>
  <c r="AN94" i="13" s="1"/>
  <c r="AN95" i="13" s="1"/>
  <c r="AN96" i="13" s="1"/>
  <c r="AN97" i="13" s="1"/>
  <c r="AN98" i="13" s="1"/>
  <c r="AN99" i="13" s="1"/>
  <c r="AN100" i="13" s="1"/>
  <c r="AN101" i="13" s="1"/>
  <c r="AN102" i="13" s="1"/>
  <c r="AN103" i="13" s="1"/>
  <c r="AN104" i="13" s="1"/>
  <c r="AN105" i="13" s="1"/>
  <c r="AN106" i="13" s="1"/>
  <c r="AN107" i="13" s="1"/>
  <c r="AN108" i="13" s="1"/>
  <c r="AN109" i="13" s="1"/>
  <c r="AN110" i="13" s="1"/>
  <c r="AN111" i="13" s="1"/>
  <c r="AN112" i="13" s="1"/>
  <c r="AN113" i="13" s="1"/>
  <c r="AN114" i="13" s="1"/>
  <c r="AN115" i="13" s="1"/>
  <c r="AN116" i="13" s="1"/>
  <c r="AN117" i="13" s="1"/>
  <c r="AN118" i="13" s="1"/>
  <c r="AN119" i="13" s="1"/>
  <c r="AN120" i="13" s="1"/>
  <c r="AN121" i="13" s="1"/>
  <c r="AN122" i="13" s="1"/>
  <c r="AN123" i="13" s="1"/>
  <c r="AN124" i="13" s="1"/>
  <c r="AN125" i="13" s="1"/>
  <c r="AN126" i="13" s="1"/>
  <c r="AN127" i="13" s="1"/>
  <c r="AN128" i="13" s="1"/>
  <c r="AN129" i="13" s="1"/>
  <c r="AN130" i="13" s="1"/>
  <c r="AN131" i="13" s="1"/>
  <c r="AN132" i="13" s="1"/>
  <c r="AN133" i="13" s="1"/>
  <c r="AN134" i="13" s="1"/>
  <c r="AN135" i="13" s="1"/>
  <c r="AN136" i="13" s="1"/>
  <c r="AN137" i="13" s="1"/>
  <c r="AN138" i="13" s="1"/>
  <c r="AN139" i="13" s="1"/>
  <c r="AN140" i="13" s="1"/>
  <c r="AN141" i="13" s="1"/>
  <c r="AN142" i="13" s="1"/>
  <c r="AN143" i="13" s="1"/>
  <c r="AN144" i="13" s="1"/>
  <c r="AN145" i="13" s="1"/>
  <c r="AN146" i="13" s="1"/>
  <c r="AN147" i="13" s="1"/>
  <c r="AN148" i="13" s="1"/>
  <c r="AN149" i="13" s="1"/>
  <c r="AN150" i="13" s="1"/>
  <c r="AN151" i="13" s="1"/>
  <c r="AN152" i="13" s="1"/>
  <c r="AN153" i="13" s="1"/>
  <c r="AN154" i="13" s="1"/>
  <c r="AN155" i="13" s="1"/>
  <c r="AN156" i="13" s="1"/>
  <c r="AN157" i="13" s="1"/>
  <c r="AN158" i="13" s="1"/>
  <c r="AN159" i="13" s="1"/>
  <c r="AN160" i="13" s="1"/>
  <c r="AN161" i="13" s="1"/>
  <c r="AN162" i="13" s="1"/>
  <c r="AN163" i="13" s="1"/>
  <c r="AN164" i="13" s="1"/>
  <c r="AN165" i="13" s="1"/>
  <c r="AN166" i="13" s="1"/>
  <c r="AN167" i="13" s="1"/>
  <c r="AN168" i="13" s="1"/>
  <c r="AN169" i="13" s="1"/>
  <c r="AN170" i="13" s="1"/>
  <c r="AN171" i="13" s="1"/>
  <c r="AN172" i="13" s="1"/>
  <c r="AN173" i="13" s="1"/>
  <c r="AN174" i="13" s="1"/>
  <c r="AN175" i="13" s="1"/>
  <c r="AN176" i="13" s="1"/>
  <c r="AN177" i="13" s="1"/>
  <c r="AN178" i="13" s="1"/>
  <c r="AN179" i="13" s="1"/>
  <c r="AN180" i="13" s="1"/>
  <c r="AN181" i="13" s="1"/>
  <c r="AN182" i="13" s="1"/>
  <c r="AN183" i="13" s="1"/>
  <c r="AN184" i="13" s="1"/>
  <c r="AN185" i="13" s="1"/>
  <c r="AN186" i="13" s="1"/>
  <c r="AN187" i="13" s="1"/>
  <c r="AN188" i="13" s="1"/>
  <c r="AN189" i="13" s="1"/>
  <c r="AN190" i="13" s="1"/>
  <c r="AN191" i="13" s="1"/>
  <c r="AN192" i="13" s="1"/>
  <c r="AN193" i="13" s="1"/>
  <c r="AN194" i="13" s="1"/>
  <c r="AN195" i="13" s="1"/>
  <c r="AN196" i="13" s="1"/>
  <c r="AN197" i="13" s="1"/>
  <c r="AN198" i="13" s="1"/>
  <c r="AN199" i="13" s="1"/>
  <c r="AN200" i="13" s="1"/>
  <c r="AN201" i="13" s="1"/>
  <c r="AN202" i="13" s="1"/>
  <c r="AN203" i="13" s="1"/>
  <c r="AN204" i="13" s="1"/>
  <c r="AN205" i="13" s="1"/>
  <c r="AN206" i="13" s="1"/>
  <c r="AN207" i="13" s="1"/>
  <c r="AN208" i="13" s="1"/>
  <c r="AN209" i="13" s="1"/>
  <c r="AN210" i="13" s="1"/>
  <c r="AN211" i="13" s="1"/>
  <c r="AN212" i="13" s="1"/>
  <c r="AN213" i="13" s="1"/>
  <c r="AN214" i="13" s="1"/>
  <c r="AN215" i="13" s="1"/>
  <c r="AN216" i="13" s="1"/>
  <c r="AN217" i="13" s="1"/>
  <c r="AN218" i="13" s="1"/>
  <c r="AN219" i="13" s="1"/>
  <c r="AN220" i="13" s="1"/>
  <c r="AN221" i="13" s="1"/>
  <c r="AN222" i="13" s="1"/>
  <c r="AN223" i="13" s="1"/>
  <c r="AN224" i="13" s="1"/>
  <c r="AN225" i="13" s="1"/>
  <c r="AN226" i="13" s="1"/>
  <c r="AN227" i="13" s="1"/>
  <c r="AN228" i="13" s="1"/>
  <c r="AN229" i="13" s="1"/>
  <c r="AN230" i="13" s="1"/>
  <c r="AN231" i="13" s="1"/>
  <c r="AN232" i="13" s="1"/>
  <c r="AN233" i="13" s="1"/>
  <c r="AN234" i="13" s="1"/>
  <c r="AN235" i="13" s="1"/>
  <c r="AN236" i="13" s="1"/>
  <c r="AN237" i="13" s="1"/>
  <c r="AN238" i="13" s="1"/>
  <c r="AN239" i="13" s="1"/>
  <c r="AN240" i="13" s="1"/>
  <c r="AN241" i="13" s="1"/>
  <c r="AN242" i="13" s="1"/>
  <c r="AN243" i="13" s="1"/>
  <c r="AN244" i="13" s="1"/>
  <c r="AN245" i="13" s="1"/>
  <c r="AN246" i="13" s="1"/>
  <c r="AN247" i="13" s="1"/>
  <c r="AN248" i="13" s="1"/>
  <c r="AN249" i="13" s="1"/>
  <c r="AN250" i="13" s="1"/>
  <c r="AN251" i="13" s="1"/>
  <c r="AN252" i="13" s="1"/>
  <c r="AN253" i="13" s="1"/>
  <c r="AN254" i="13" s="1"/>
  <c r="AN255" i="13" s="1"/>
  <c r="AN256" i="13" s="1"/>
  <c r="AN257" i="13" s="1"/>
  <c r="AN258" i="13" s="1"/>
  <c r="AN259" i="13" s="1"/>
  <c r="AN260" i="13" s="1"/>
  <c r="AN261" i="13" s="1"/>
  <c r="AN262" i="13" s="1"/>
  <c r="AN263" i="13" s="1"/>
  <c r="AN264" i="13" s="1"/>
  <c r="AN265" i="13" s="1"/>
  <c r="AN266" i="13" s="1"/>
  <c r="AN267" i="13" s="1"/>
  <c r="AN268" i="13" s="1"/>
  <c r="AN269" i="13" s="1"/>
  <c r="AN270" i="13" s="1"/>
  <c r="AN271" i="13" s="1"/>
  <c r="AN272" i="13" s="1"/>
  <c r="AN273" i="13" s="1"/>
  <c r="AN274" i="13" s="1"/>
  <c r="AN275" i="13" s="1"/>
  <c r="AN276" i="13" s="1"/>
  <c r="AN277" i="13" s="1"/>
  <c r="AN278" i="13" s="1"/>
  <c r="AN279" i="13" s="1"/>
  <c r="AN280" i="13" s="1"/>
  <c r="AN281" i="13" s="1"/>
  <c r="AN282" i="13" s="1"/>
  <c r="AN283" i="13" s="1"/>
  <c r="AN284" i="13" s="1"/>
  <c r="AN285" i="13" s="1"/>
  <c r="AN286" i="13" s="1"/>
  <c r="AN287" i="13" s="1"/>
  <c r="AN288" i="13" s="1"/>
  <c r="AN289" i="13" s="1"/>
  <c r="AN290" i="13" s="1"/>
  <c r="AN291" i="13" s="1"/>
  <c r="AN292" i="13" s="1"/>
  <c r="AN293" i="13" s="1"/>
  <c r="AN294" i="13" s="1"/>
  <c r="AN295" i="13" s="1"/>
  <c r="AN296" i="13" s="1"/>
  <c r="AN297" i="13" s="1"/>
  <c r="AN298" i="13" s="1"/>
  <c r="AN299" i="13" s="1"/>
  <c r="AN300" i="13" s="1"/>
  <c r="AN301" i="13" s="1"/>
  <c r="AN302" i="13" s="1"/>
  <c r="AN303" i="13" s="1"/>
  <c r="AN304" i="13" s="1"/>
  <c r="AN305" i="13" s="1"/>
  <c r="AN306" i="13" s="1"/>
  <c r="AN307" i="13" s="1"/>
  <c r="AN308" i="13" s="1"/>
  <c r="AN309" i="13" s="1"/>
  <c r="AN310" i="13" s="1"/>
  <c r="AN311" i="13" s="1"/>
  <c r="AN312" i="13" s="1"/>
  <c r="AN313" i="13" s="1"/>
  <c r="AN314" i="13" s="1"/>
  <c r="AN315" i="13" s="1"/>
  <c r="AN316" i="13" s="1"/>
  <c r="AN317" i="13" s="1"/>
  <c r="AN318" i="13" s="1"/>
  <c r="AN319" i="13" s="1"/>
  <c r="AN320" i="13" s="1"/>
  <c r="AN321" i="13" s="1"/>
  <c r="AN322" i="13" s="1"/>
  <c r="AN323" i="13" s="1"/>
  <c r="AN324" i="13" s="1"/>
  <c r="AN325" i="13" s="1"/>
  <c r="AN326" i="13" s="1"/>
  <c r="AN327" i="13" s="1"/>
  <c r="AN328" i="13" s="1"/>
  <c r="AN329" i="13" s="1"/>
  <c r="AN330" i="13" s="1"/>
  <c r="AN331" i="13" s="1"/>
  <c r="AN332" i="13" s="1"/>
  <c r="AN333" i="13" s="1"/>
  <c r="AN334" i="13" s="1"/>
  <c r="AN335" i="13" s="1"/>
  <c r="AN336" i="13" s="1"/>
  <c r="AN337" i="13" s="1"/>
  <c r="AN338" i="13" s="1"/>
  <c r="AN339" i="13" s="1"/>
  <c r="AN340" i="13" s="1"/>
  <c r="AN341" i="13" s="1"/>
  <c r="AN342" i="13" s="1"/>
  <c r="AN343" i="13" s="1"/>
  <c r="AN344" i="13" s="1"/>
  <c r="AN345" i="13" s="1"/>
  <c r="AN346" i="13" s="1"/>
  <c r="T113" i="13"/>
  <c r="U113" i="13"/>
  <c r="V114" i="13"/>
  <c r="L60" i="7"/>
  <c r="G61" i="7"/>
  <c r="AY34" i="17" l="1"/>
  <c r="BB34" i="17" s="1"/>
  <c r="G65" i="20"/>
  <c r="L64" i="20"/>
  <c r="G68" i="19"/>
  <c r="L67" i="19"/>
  <c r="AS35" i="18"/>
  <c r="T113" i="18"/>
  <c r="AL67" i="18"/>
  <c r="AM66" i="18"/>
  <c r="AN65" i="18"/>
  <c r="AY34" i="18"/>
  <c r="BB34" i="18" s="1"/>
  <c r="BQ35" i="18"/>
  <c r="AW35" i="18"/>
  <c r="AK36" i="18" s="1"/>
  <c r="BN35" i="18"/>
  <c r="BF129" i="18"/>
  <c r="BJ128" i="18"/>
  <c r="BG130" i="18"/>
  <c r="BK129" i="18"/>
  <c r="AU34" i="18"/>
  <c r="AI35" i="18" s="1"/>
  <c r="BO34" i="18"/>
  <c r="BL34" i="18"/>
  <c r="BE129" i="18"/>
  <c r="BI128" i="18"/>
  <c r="V112" i="18"/>
  <c r="U112" i="18"/>
  <c r="BE129" i="17"/>
  <c r="BI128" i="17"/>
  <c r="AM66" i="17"/>
  <c r="AU34" i="17"/>
  <c r="AI35" i="17" s="1"/>
  <c r="BO34" i="17"/>
  <c r="AX34" i="17"/>
  <c r="BA34" i="17" s="1"/>
  <c r="BL34" i="17"/>
  <c r="V112" i="17"/>
  <c r="U112" i="17"/>
  <c r="BQ35" i="17"/>
  <c r="AW35" i="17"/>
  <c r="AK36" i="17" s="1"/>
  <c r="BN35" i="17"/>
  <c r="AL66" i="17"/>
  <c r="AS35" i="17"/>
  <c r="BF130" i="17"/>
  <c r="BJ129" i="17"/>
  <c r="BG130" i="17"/>
  <c r="BK129" i="17"/>
  <c r="T114" i="17"/>
  <c r="AN66" i="17"/>
  <c r="T114" i="13"/>
  <c r="V115" i="13"/>
  <c r="U114" i="13"/>
  <c r="G62" i="7"/>
  <c r="L61" i="7"/>
  <c r="L65" i="20" l="1"/>
  <c r="G66" i="20"/>
  <c r="L68" i="19"/>
  <c r="G69" i="19"/>
  <c r="BI129" i="18"/>
  <c r="BE130" i="18"/>
  <c r="V113" i="18"/>
  <c r="AN66" i="18"/>
  <c r="AL68" i="18"/>
  <c r="BG131" i="18"/>
  <c r="BK130" i="18"/>
  <c r="AX34" i="18"/>
  <c r="BA34" i="18" s="1"/>
  <c r="BD34" i="18" s="1"/>
  <c r="AR35" i="18"/>
  <c r="AT36" i="18"/>
  <c r="AV35" i="18"/>
  <c r="AJ36" i="18" s="1"/>
  <c r="AY35" i="18"/>
  <c r="BB35" i="18" s="1"/>
  <c r="BP35" i="18"/>
  <c r="BM35" i="18"/>
  <c r="U113" i="18"/>
  <c r="BF130" i="18"/>
  <c r="BJ129" i="18"/>
  <c r="AM67" i="18"/>
  <c r="T114" i="18"/>
  <c r="AZ35" i="18"/>
  <c r="BC35" i="18" s="1"/>
  <c r="AN67" i="17"/>
  <c r="AT36" i="17"/>
  <c r="BI129" i="17"/>
  <c r="BE130" i="17"/>
  <c r="T115" i="17"/>
  <c r="U113" i="17"/>
  <c r="AM67" i="17"/>
  <c r="BG131" i="17"/>
  <c r="BK130" i="17"/>
  <c r="BJ130" i="17"/>
  <c r="BF131" i="17"/>
  <c r="AL67" i="17"/>
  <c r="AR35" i="17"/>
  <c r="BM35" i="17"/>
  <c r="BP35" i="17"/>
  <c r="AV35" i="17"/>
  <c r="AJ36" i="17" s="1"/>
  <c r="V113" i="17"/>
  <c r="AZ35" i="17"/>
  <c r="BC35" i="17" s="1"/>
  <c r="U115" i="13"/>
  <c r="T115" i="13"/>
  <c r="V116" i="13"/>
  <c r="L62" i="7"/>
  <c r="G63" i="7"/>
  <c r="L66" i="20" l="1"/>
  <c r="G67" i="20"/>
  <c r="G70" i="19"/>
  <c r="L69" i="19"/>
  <c r="AM68" i="18"/>
  <c r="BO35" i="18"/>
  <c r="AU35" i="18"/>
  <c r="AI36" i="18" s="1"/>
  <c r="BL35" i="18"/>
  <c r="AL69" i="18"/>
  <c r="V114" i="18"/>
  <c r="AW36" i="18"/>
  <c r="AK37" i="18" s="1"/>
  <c r="BQ36" i="18"/>
  <c r="BN36" i="18"/>
  <c r="BK131" i="18"/>
  <c r="BG132" i="18"/>
  <c r="BI130" i="18"/>
  <c r="BE131" i="18"/>
  <c r="BJ130" i="18"/>
  <c r="BF131" i="18"/>
  <c r="T115" i="18"/>
  <c r="U114" i="18"/>
  <c r="AS36" i="18"/>
  <c r="AN67" i="18"/>
  <c r="AS36" i="17"/>
  <c r="AL68" i="17"/>
  <c r="AM68" i="17"/>
  <c r="T116" i="17"/>
  <c r="BI130" i="17"/>
  <c r="BE131" i="17"/>
  <c r="AN68" i="17"/>
  <c r="V114" i="17"/>
  <c r="BJ131" i="17"/>
  <c r="BF132" i="17"/>
  <c r="BK131" i="17"/>
  <c r="BG132" i="17"/>
  <c r="U114" i="17"/>
  <c r="AY35" i="17"/>
  <c r="BB35" i="17" s="1"/>
  <c r="AU35" i="17"/>
  <c r="AI36" i="17" s="1"/>
  <c r="BL35" i="17"/>
  <c r="BO35" i="17"/>
  <c r="AW36" i="17"/>
  <c r="AK37" i="17" s="1"/>
  <c r="BQ36" i="17"/>
  <c r="BN36" i="17"/>
  <c r="V117" i="13"/>
  <c r="U116" i="13"/>
  <c r="T116" i="13"/>
  <c r="G64" i="7"/>
  <c r="L63" i="7"/>
  <c r="AX35" i="17" l="1"/>
  <c r="BA35" i="17" s="1"/>
  <c r="AX35" i="18"/>
  <c r="BA35" i="18" s="1"/>
  <c r="BD35" i="18" s="1"/>
  <c r="AZ36" i="17"/>
  <c r="BC36" i="17" s="1"/>
  <c r="L67" i="20"/>
  <c r="G68" i="20"/>
  <c r="L70" i="19"/>
  <c r="G71" i="19"/>
  <c r="AM69" i="18"/>
  <c r="BF132" i="18"/>
  <c r="BJ131" i="18"/>
  <c r="AN68" i="18"/>
  <c r="T116" i="18"/>
  <c r="BE132" i="18"/>
  <c r="BI131" i="18"/>
  <c r="BK132" i="18"/>
  <c r="BG133" i="18"/>
  <c r="V115" i="18"/>
  <c r="AR36" i="18"/>
  <c r="AZ36" i="18"/>
  <c r="BC36" i="18" s="1"/>
  <c r="BP36" i="18"/>
  <c r="AV36" i="18"/>
  <c r="AJ37" i="18" s="1"/>
  <c r="BM36" i="18"/>
  <c r="AT37" i="18"/>
  <c r="U115" i="18"/>
  <c r="AL70" i="18"/>
  <c r="BF133" i="17"/>
  <c r="BJ132" i="17"/>
  <c r="V115" i="17"/>
  <c r="BE132" i="17"/>
  <c r="BI131" i="17"/>
  <c r="T117" i="17"/>
  <c r="BK132" i="17"/>
  <c r="BG133" i="17"/>
  <c r="AN69" i="17"/>
  <c r="AM69" i="17"/>
  <c r="BP36" i="17"/>
  <c r="AV36" i="17"/>
  <c r="AJ37" i="17" s="1"/>
  <c r="BM36" i="17"/>
  <c r="AT37" i="17"/>
  <c r="U115" i="17"/>
  <c r="AR36" i="17"/>
  <c r="AL69" i="17"/>
  <c r="T117" i="13"/>
  <c r="V118" i="13"/>
  <c r="U117" i="13"/>
  <c r="L64" i="7"/>
  <c r="G65" i="7"/>
  <c r="AY36" i="18" l="1"/>
  <c r="BB36" i="18" s="1"/>
  <c r="G69" i="20"/>
  <c r="L68" i="20"/>
  <c r="G72" i="19"/>
  <c r="L71" i="19"/>
  <c r="AL71" i="18"/>
  <c r="AN69" i="18"/>
  <c r="U116" i="18"/>
  <c r="AM70" i="18"/>
  <c r="V116" i="18"/>
  <c r="AW37" i="18"/>
  <c r="AK38" i="18" s="1"/>
  <c r="BQ37" i="18"/>
  <c r="BN37" i="18"/>
  <c r="BE133" i="18"/>
  <c r="BI132" i="18"/>
  <c r="AS37" i="18"/>
  <c r="AU36" i="18"/>
  <c r="AI37" i="18" s="1"/>
  <c r="BO36" i="18"/>
  <c r="BL36" i="18"/>
  <c r="BG134" i="18"/>
  <c r="BK133" i="18"/>
  <c r="T117" i="18"/>
  <c r="BF133" i="18"/>
  <c r="BJ132" i="18"/>
  <c r="BG134" i="17"/>
  <c r="BK133" i="17"/>
  <c r="AW37" i="17"/>
  <c r="AK38" i="17" s="1"/>
  <c r="BN37" i="17"/>
  <c r="BQ37" i="17"/>
  <c r="AN70" i="17"/>
  <c r="BE133" i="17"/>
  <c r="BI132" i="17"/>
  <c r="AL70" i="17"/>
  <c r="U116" i="17"/>
  <c r="AM70" i="17"/>
  <c r="T118" i="17"/>
  <c r="BF134" i="17"/>
  <c r="BJ133" i="17"/>
  <c r="BL36" i="17"/>
  <c r="AU36" i="17"/>
  <c r="AI37" i="17" s="1"/>
  <c r="BO36" i="17"/>
  <c r="AS37" i="17"/>
  <c r="V116" i="17"/>
  <c r="AY36" i="17"/>
  <c r="BB36" i="17" s="1"/>
  <c r="T118" i="13"/>
  <c r="V119" i="13"/>
  <c r="U118" i="13"/>
  <c r="G66" i="7"/>
  <c r="L65" i="7"/>
  <c r="AX36" i="17" l="1"/>
  <c r="BA36" i="17" s="1"/>
  <c r="AX36" i="18"/>
  <c r="BA36" i="18" s="1"/>
  <c r="BD36" i="18" s="1"/>
  <c r="L69" i="20"/>
  <c r="G70" i="20"/>
  <c r="L72" i="19"/>
  <c r="G73" i="19"/>
  <c r="AV37" i="18"/>
  <c r="AJ38" i="18" s="1"/>
  <c r="BP37" i="18"/>
  <c r="BM37" i="18"/>
  <c r="AT38" i="18"/>
  <c r="AL72" i="18"/>
  <c r="T118" i="18"/>
  <c r="BF134" i="18"/>
  <c r="BJ133" i="18"/>
  <c r="BI133" i="18"/>
  <c r="BE134" i="18"/>
  <c r="U117" i="18"/>
  <c r="AZ37" i="18"/>
  <c r="BC37" i="18" s="1"/>
  <c r="BG135" i="18"/>
  <c r="BK134" i="18"/>
  <c r="AR37" i="18"/>
  <c r="V117" i="18"/>
  <c r="AM71" i="18"/>
  <c r="AN70" i="18"/>
  <c r="T119" i="17"/>
  <c r="AL71" i="17"/>
  <c r="BI133" i="17"/>
  <c r="BE134" i="17"/>
  <c r="BG135" i="17"/>
  <c r="BK134" i="17"/>
  <c r="V117" i="17"/>
  <c r="U117" i="17"/>
  <c r="AN71" i="17"/>
  <c r="AT38" i="17"/>
  <c r="AV37" i="17"/>
  <c r="AJ38" i="17" s="1"/>
  <c r="BP37" i="17"/>
  <c r="BM37" i="17"/>
  <c r="BJ134" i="17"/>
  <c r="BF135" i="17"/>
  <c r="AR37" i="17"/>
  <c r="AM71" i="17"/>
  <c r="AZ37" i="17"/>
  <c r="BC37" i="17" s="1"/>
  <c r="T119" i="13"/>
  <c r="U119" i="13"/>
  <c r="V120" i="13"/>
  <c r="L66" i="7"/>
  <c r="G67" i="7"/>
  <c r="AY37" i="18" l="1"/>
  <c r="BB37" i="18" s="1"/>
  <c r="L70" i="20"/>
  <c r="G71" i="20"/>
  <c r="G74" i="19"/>
  <c r="L73" i="19"/>
  <c r="AM72" i="18"/>
  <c r="U118" i="18"/>
  <c r="AW38" i="18"/>
  <c r="AK39" i="18" s="1"/>
  <c r="BQ38" i="18"/>
  <c r="BN38" i="18"/>
  <c r="BO37" i="18"/>
  <c r="AU37" i="18"/>
  <c r="AI38" i="18" s="1"/>
  <c r="BL37" i="18"/>
  <c r="V118" i="18"/>
  <c r="AN71" i="18"/>
  <c r="AS38" i="18"/>
  <c r="T119" i="18"/>
  <c r="BK135" i="18"/>
  <c r="BG136" i="18"/>
  <c r="BE135" i="18"/>
  <c r="BI134" i="18"/>
  <c r="BJ134" i="18"/>
  <c r="BF135" i="18"/>
  <c r="AL73" i="18"/>
  <c r="BN38" i="17"/>
  <c r="BQ38" i="17"/>
  <c r="AW38" i="17"/>
  <c r="AK39" i="17" s="1"/>
  <c r="AN72" i="17"/>
  <c r="V118" i="17"/>
  <c r="BK135" i="17"/>
  <c r="BG136" i="17"/>
  <c r="AY37" i="17"/>
  <c r="BB37" i="17" s="1"/>
  <c r="U118" i="17"/>
  <c r="BI134" i="17"/>
  <c r="BE135" i="17"/>
  <c r="T120" i="17"/>
  <c r="BO37" i="17"/>
  <c r="AU37" i="17"/>
  <c r="AI38" i="17" s="1"/>
  <c r="AX37" i="17"/>
  <c r="BA37" i="17" s="1"/>
  <c r="BL37" i="17"/>
  <c r="AS38" i="17"/>
  <c r="AL72" i="17"/>
  <c r="AM72" i="17"/>
  <c r="BJ135" i="17"/>
  <c r="BF136" i="17"/>
  <c r="V121" i="13"/>
  <c r="T120" i="13"/>
  <c r="U120" i="13"/>
  <c r="G68" i="7"/>
  <c r="L67" i="7"/>
  <c r="AZ38" i="18" l="1"/>
  <c r="BC38" i="18" s="1"/>
  <c r="AX37" i="18"/>
  <c r="BA37" i="18" s="1"/>
  <c r="BD37" i="18" s="1"/>
  <c r="AZ38" i="17"/>
  <c r="BC38" i="17" s="1"/>
  <c r="L71" i="20"/>
  <c r="G72" i="20"/>
  <c r="L74" i="19"/>
  <c r="G75" i="19"/>
  <c r="AM73" i="18"/>
  <c r="T120" i="18"/>
  <c r="BE136" i="18"/>
  <c r="BI135" i="18"/>
  <c r="V119" i="18"/>
  <c r="AT39" i="18"/>
  <c r="BF136" i="18"/>
  <c r="BJ135" i="18"/>
  <c r="AY38" i="18"/>
  <c r="BB38" i="18" s="1"/>
  <c r="AV38" i="18"/>
  <c r="AJ39" i="18" s="1"/>
  <c r="BP38" i="18"/>
  <c r="BM38" i="18"/>
  <c r="BG137" i="18"/>
  <c r="BK136" i="18"/>
  <c r="AR38" i="18"/>
  <c r="AL74" i="18"/>
  <c r="AN72" i="18"/>
  <c r="U119" i="18"/>
  <c r="AN73" i="17"/>
  <c r="BK136" i="17"/>
  <c r="BG137" i="17"/>
  <c r="BF137" i="17"/>
  <c r="BJ136" i="17"/>
  <c r="AM73" i="17"/>
  <c r="BE136" i="17"/>
  <c r="BI135" i="17"/>
  <c r="U119" i="17"/>
  <c r="V119" i="17"/>
  <c r="T121" i="17"/>
  <c r="AL73" i="17"/>
  <c r="AV38" i="17"/>
  <c r="AJ39" i="17" s="1"/>
  <c r="BM38" i="17"/>
  <c r="BP38" i="17"/>
  <c r="AR38" i="17"/>
  <c r="AT39" i="17"/>
  <c r="T121" i="13"/>
  <c r="U121" i="13"/>
  <c r="V122" i="13"/>
  <c r="L68" i="7"/>
  <c r="G69" i="7"/>
  <c r="AY38" i="17" l="1"/>
  <c r="BB38" i="17" s="1"/>
  <c r="G73" i="20"/>
  <c r="L72" i="20"/>
  <c r="G76" i="19"/>
  <c r="L75" i="19"/>
  <c r="AU38" i="18"/>
  <c r="AI39" i="18" s="1"/>
  <c r="BO38" i="18"/>
  <c r="BL38" i="18"/>
  <c r="AL75" i="18"/>
  <c r="BG138" i="18"/>
  <c r="BK137" i="18"/>
  <c r="T121" i="18"/>
  <c r="AN73" i="18"/>
  <c r="AM74" i="18"/>
  <c r="V120" i="18"/>
  <c r="BE137" i="18"/>
  <c r="BI136" i="18"/>
  <c r="AS39" i="18"/>
  <c r="U120" i="18"/>
  <c r="BF137" i="18"/>
  <c r="BJ136" i="18"/>
  <c r="BQ39" i="18"/>
  <c r="AW39" i="18"/>
  <c r="AK40" i="18" s="1"/>
  <c r="BN39" i="18"/>
  <c r="V120" i="17"/>
  <c r="BK137" i="17"/>
  <c r="BG138" i="17"/>
  <c r="AS39" i="17"/>
  <c r="AM74" i="17"/>
  <c r="AN74" i="17"/>
  <c r="BF138" i="17"/>
  <c r="BJ137" i="17"/>
  <c r="T122" i="17"/>
  <c r="AU38" i="17"/>
  <c r="AI39" i="17" s="1"/>
  <c r="BO38" i="17"/>
  <c r="BL38" i="17"/>
  <c r="BQ39" i="17"/>
  <c r="AW39" i="17"/>
  <c r="AK40" i="17" s="1"/>
  <c r="BN39" i="17"/>
  <c r="AL74" i="17"/>
  <c r="U120" i="17"/>
  <c r="BE137" i="17"/>
  <c r="BI136" i="17"/>
  <c r="T122" i="13"/>
  <c r="V123" i="13"/>
  <c r="U122" i="13"/>
  <c r="L69" i="7"/>
  <c r="G70" i="7"/>
  <c r="AZ39" i="18" l="1"/>
  <c r="BC39" i="18" s="1"/>
  <c r="L73" i="20"/>
  <c r="G74" i="20"/>
  <c r="L76" i="19"/>
  <c r="G77" i="19"/>
  <c r="AN74" i="18"/>
  <c r="AR39" i="18"/>
  <c r="AL76" i="18"/>
  <c r="BI137" i="18"/>
  <c r="BE138" i="18"/>
  <c r="AM75" i="18"/>
  <c r="T122" i="18"/>
  <c r="AX38" i="18"/>
  <c r="BA38" i="18" s="1"/>
  <c r="BD38" i="18" s="1"/>
  <c r="U121" i="18"/>
  <c r="V121" i="18"/>
  <c r="AT40" i="18"/>
  <c r="BF138" i="18"/>
  <c r="BJ137" i="18"/>
  <c r="AV39" i="18"/>
  <c r="AJ40" i="18" s="1"/>
  <c r="BP39" i="18"/>
  <c r="BM39" i="18"/>
  <c r="BG139" i="18"/>
  <c r="BK138" i="18"/>
  <c r="U121" i="17"/>
  <c r="BI137" i="17"/>
  <c r="BE138" i="17"/>
  <c r="AL75" i="17"/>
  <c r="AR39" i="17"/>
  <c r="AT40" i="17"/>
  <c r="AN75" i="17"/>
  <c r="BM39" i="17"/>
  <c r="BP39" i="17"/>
  <c r="AV39" i="17"/>
  <c r="AJ40" i="17" s="1"/>
  <c r="T123" i="17"/>
  <c r="AM75" i="17"/>
  <c r="BG139" i="17"/>
  <c r="BK138" i="17"/>
  <c r="V121" i="17"/>
  <c r="BJ138" i="17"/>
  <c r="BF139" i="17"/>
  <c r="AZ39" i="17"/>
  <c r="BC39" i="17" s="1"/>
  <c r="AX38" i="17"/>
  <c r="BA38" i="17" s="1"/>
  <c r="U123" i="13"/>
  <c r="V124" i="13"/>
  <c r="T123" i="13"/>
  <c r="L70" i="7"/>
  <c r="G71" i="7"/>
  <c r="AY39" i="18" l="1"/>
  <c r="BB39" i="18" s="1"/>
  <c r="L74" i="20"/>
  <c r="G75" i="20"/>
  <c r="G78" i="19"/>
  <c r="L77" i="19"/>
  <c r="U122" i="18"/>
  <c r="AW40" i="18"/>
  <c r="AK41" i="18" s="1"/>
  <c r="BQ40" i="18"/>
  <c r="BN40" i="18"/>
  <c r="AL77" i="18"/>
  <c r="AS40" i="18"/>
  <c r="BJ138" i="18"/>
  <c r="BF139" i="18"/>
  <c r="V122" i="18"/>
  <c r="AM76" i="18"/>
  <c r="BE139" i="18"/>
  <c r="BI138" i="18"/>
  <c r="AN75" i="18"/>
  <c r="BK139" i="18"/>
  <c r="BG140" i="18"/>
  <c r="T123" i="18"/>
  <c r="AU39" i="18"/>
  <c r="AI40" i="18" s="1"/>
  <c r="BO39" i="18"/>
  <c r="BL39" i="18"/>
  <c r="U122" i="17"/>
  <c r="AU39" i="17"/>
  <c r="AI40" i="17" s="1"/>
  <c r="BL39" i="17"/>
  <c r="BO39" i="17"/>
  <c r="V122" i="17"/>
  <c r="BK139" i="17"/>
  <c r="BG140" i="17"/>
  <c r="AL76" i="17"/>
  <c r="BJ139" i="17"/>
  <c r="BF140" i="17"/>
  <c r="AM76" i="17"/>
  <c r="AS40" i="17"/>
  <c r="AN76" i="17"/>
  <c r="T124" i="17"/>
  <c r="AW40" i="17"/>
  <c r="AK41" i="17" s="1"/>
  <c r="BQ40" i="17"/>
  <c r="BN40" i="17"/>
  <c r="BI138" i="17"/>
  <c r="BE139" i="17"/>
  <c r="AY39" i="17"/>
  <c r="BB39" i="17" s="1"/>
  <c r="T124" i="13"/>
  <c r="U124" i="13"/>
  <c r="V125" i="13"/>
  <c r="L71" i="7"/>
  <c r="G72" i="7"/>
  <c r="AX39" i="18" l="1"/>
  <c r="BA39" i="18" s="1"/>
  <c r="BD39" i="18" s="1"/>
  <c r="AZ40" i="17"/>
  <c r="BC40" i="17" s="1"/>
  <c r="L75" i="20"/>
  <c r="G76" i="20"/>
  <c r="L78" i="19"/>
  <c r="G79" i="19"/>
  <c r="V123" i="18"/>
  <c r="AT41" i="18"/>
  <c r="T124" i="18"/>
  <c r="AN76" i="18"/>
  <c r="BE140" i="18"/>
  <c r="BI139" i="18"/>
  <c r="AM77" i="18"/>
  <c r="AZ40" i="18"/>
  <c r="BC40" i="18" s="1"/>
  <c r="BP40" i="18"/>
  <c r="AY40" i="18"/>
  <c r="BB40" i="18" s="1"/>
  <c r="AV40" i="18"/>
  <c r="AJ41" i="18" s="1"/>
  <c r="BM40" i="18"/>
  <c r="U123" i="18"/>
  <c r="AR40" i="18"/>
  <c r="BK140" i="18"/>
  <c r="BG141" i="18"/>
  <c r="BF140" i="18"/>
  <c r="BJ139" i="18"/>
  <c r="AL78" i="18"/>
  <c r="BE140" i="17"/>
  <c r="BI139" i="17"/>
  <c r="T125" i="17"/>
  <c r="U123" i="17"/>
  <c r="BP40" i="17"/>
  <c r="AV40" i="17"/>
  <c r="AJ41" i="17" s="1"/>
  <c r="BM40" i="17"/>
  <c r="AT41" i="17"/>
  <c r="AN77" i="17"/>
  <c r="V123" i="17"/>
  <c r="AX39" i="17"/>
  <c r="BA39" i="17" s="1"/>
  <c r="AL77" i="17"/>
  <c r="BJ140" i="17"/>
  <c r="BF141" i="17"/>
  <c r="BK140" i="17"/>
  <c r="BG141" i="17"/>
  <c r="AM77" i="17"/>
  <c r="AR40" i="17"/>
  <c r="T125" i="13"/>
  <c r="V126" i="13"/>
  <c r="U125" i="13"/>
  <c r="L72" i="7"/>
  <c r="G73" i="7"/>
  <c r="AY40" i="17" l="1"/>
  <c r="BB40" i="17" s="1"/>
  <c r="G77" i="20"/>
  <c r="L76" i="20"/>
  <c r="G80" i="19"/>
  <c r="L79" i="19"/>
  <c r="U124" i="18"/>
  <c r="AM78" i="18"/>
  <c r="BE141" i="18"/>
  <c r="BI140" i="18"/>
  <c r="V124" i="18"/>
  <c r="BG142" i="18"/>
  <c r="BK141" i="18"/>
  <c r="AS41" i="18"/>
  <c r="AN77" i="18"/>
  <c r="BF141" i="18"/>
  <c r="BJ140" i="18"/>
  <c r="T125" i="18"/>
  <c r="AL79" i="18"/>
  <c r="AU40" i="18"/>
  <c r="AI41" i="18" s="1"/>
  <c r="BO40" i="18"/>
  <c r="BL40" i="18"/>
  <c r="BQ41" i="18"/>
  <c r="AW41" i="18"/>
  <c r="AK42" i="18" s="1"/>
  <c r="BN41" i="18"/>
  <c r="V124" i="17"/>
  <c r="BF142" i="17"/>
  <c r="BJ141" i="17"/>
  <c r="AW41" i="17"/>
  <c r="AK42" i="17" s="1"/>
  <c r="BN41" i="17"/>
  <c r="BQ41" i="17"/>
  <c r="AM78" i="17"/>
  <c r="AL78" i="17"/>
  <c r="AN78" i="17"/>
  <c r="AS41" i="17"/>
  <c r="BL40" i="17"/>
  <c r="BO40" i="17"/>
  <c r="AU40" i="17"/>
  <c r="AI41" i="17" s="1"/>
  <c r="T126" i="17"/>
  <c r="BE141" i="17"/>
  <c r="BI140" i="17"/>
  <c r="BK141" i="17"/>
  <c r="BG142" i="17"/>
  <c r="U124" i="17"/>
  <c r="U126" i="13"/>
  <c r="T126" i="13"/>
  <c r="V127" i="13"/>
  <c r="L73" i="7"/>
  <c r="G74" i="7"/>
  <c r="AZ41" i="18" l="1"/>
  <c r="BC41" i="18" s="1"/>
  <c r="AX40" i="17"/>
  <c r="BA40" i="17" s="1"/>
  <c r="AZ41" i="17"/>
  <c r="BC41" i="17" s="1"/>
  <c r="L77" i="20"/>
  <c r="G78" i="20"/>
  <c r="L80" i="19"/>
  <c r="G81" i="19"/>
  <c r="AR41" i="18"/>
  <c r="V125" i="18"/>
  <c r="AV41" i="18"/>
  <c r="AJ42" i="18" s="1"/>
  <c r="BP41" i="18"/>
  <c r="AY41" i="18"/>
  <c r="BB41" i="18" s="1"/>
  <c r="BM41" i="18"/>
  <c r="AL80" i="18"/>
  <c r="AN78" i="18"/>
  <c r="BI141" i="18"/>
  <c r="BE142" i="18"/>
  <c r="U125" i="18"/>
  <c r="T126" i="18"/>
  <c r="BF142" i="18"/>
  <c r="BJ141" i="18"/>
  <c r="AT42" i="18"/>
  <c r="BG143" i="18"/>
  <c r="BK142" i="18"/>
  <c r="AM79" i="18"/>
  <c r="AX40" i="18"/>
  <c r="BA40" i="18" s="1"/>
  <c r="BD40" i="18" s="1"/>
  <c r="U125" i="17"/>
  <c r="V125" i="17"/>
  <c r="AR41" i="17"/>
  <c r="AN79" i="17"/>
  <c r="AM79" i="17"/>
  <c r="AT42" i="17"/>
  <c r="BF143" i="17"/>
  <c r="BJ142" i="17"/>
  <c r="T127" i="17"/>
  <c r="AV41" i="17"/>
  <c r="AJ42" i="17" s="1"/>
  <c r="BP41" i="17"/>
  <c r="AY41" i="17"/>
  <c r="BB41" i="17" s="1"/>
  <c r="BM41" i="17"/>
  <c r="BE142" i="17"/>
  <c r="BI141" i="17"/>
  <c r="BK142" i="17"/>
  <c r="BG143" i="17"/>
  <c r="AL79" i="17"/>
  <c r="V128" i="13"/>
  <c r="U127" i="13"/>
  <c r="T127" i="13"/>
  <c r="L74" i="7"/>
  <c r="G75" i="7"/>
  <c r="L78" i="20" l="1"/>
  <c r="G79" i="20"/>
  <c r="G82" i="19"/>
  <c r="L81" i="19"/>
  <c r="T127" i="18"/>
  <c r="BE143" i="18"/>
  <c r="BI142" i="18"/>
  <c r="AL81" i="18"/>
  <c r="BO41" i="18"/>
  <c r="AU41" i="18"/>
  <c r="AI42" i="18" s="1"/>
  <c r="BL41" i="18"/>
  <c r="AM80" i="18"/>
  <c r="BJ142" i="18"/>
  <c r="BF143" i="18"/>
  <c r="V126" i="18"/>
  <c r="U126" i="18"/>
  <c r="AS42" i="18"/>
  <c r="AZ42" i="18"/>
  <c r="BC42" i="18" s="1"/>
  <c r="AW42" i="18"/>
  <c r="AK43" i="18" s="1"/>
  <c r="BQ42" i="18"/>
  <c r="BN42" i="18"/>
  <c r="BK143" i="18"/>
  <c r="BG144" i="18"/>
  <c r="AN79" i="18"/>
  <c r="BF144" i="17"/>
  <c r="BJ143" i="17"/>
  <c r="T128" i="17"/>
  <c r="AM80" i="17"/>
  <c r="U126" i="17"/>
  <c r="BG144" i="17"/>
  <c r="BK143" i="17"/>
  <c r="BO41" i="17"/>
  <c r="AU41" i="17"/>
  <c r="AI42" i="17" s="1"/>
  <c r="AX41" i="17"/>
  <c r="BA41" i="17" s="1"/>
  <c r="BL41" i="17"/>
  <c r="AL80" i="17"/>
  <c r="BE143" i="17"/>
  <c r="BI142" i="17"/>
  <c r="AS42" i="17"/>
  <c r="BN42" i="17"/>
  <c r="AW42" i="17"/>
  <c r="AK43" i="17" s="1"/>
  <c r="BQ42" i="17"/>
  <c r="AN80" i="17"/>
  <c r="V126" i="17"/>
  <c r="T128" i="13"/>
  <c r="V129" i="13"/>
  <c r="U128" i="13"/>
  <c r="G76" i="7"/>
  <c r="L75" i="7"/>
  <c r="AX41" i="18" l="1"/>
  <c r="BA41" i="18" s="1"/>
  <c r="BD41" i="18" s="1"/>
  <c r="L79" i="20"/>
  <c r="G80" i="20"/>
  <c r="L82" i="19"/>
  <c r="G83" i="19"/>
  <c r="AN80" i="18"/>
  <c r="V127" i="18"/>
  <c r="AT43" i="18"/>
  <c r="U127" i="18"/>
  <c r="BF144" i="18"/>
  <c r="BJ143" i="18"/>
  <c r="AM81" i="18"/>
  <c r="T128" i="18"/>
  <c r="BP42" i="18"/>
  <c r="AV42" i="18"/>
  <c r="AJ43" i="18" s="1"/>
  <c r="BM42" i="18"/>
  <c r="AR42" i="18"/>
  <c r="BG145" i="18"/>
  <c r="BK144" i="18"/>
  <c r="AL82" i="18"/>
  <c r="BE144" i="18"/>
  <c r="BI143" i="18"/>
  <c r="AV42" i="17"/>
  <c r="AJ43" i="17" s="1"/>
  <c r="BM42" i="17"/>
  <c r="BP42" i="17"/>
  <c r="AN81" i="17"/>
  <c r="V127" i="17"/>
  <c r="AT43" i="17"/>
  <c r="BI143" i="17"/>
  <c r="BE144" i="17"/>
  <c r="BG145" i="17"/>
  <c r="BK144" i="17"/>
  <c r="BJ144" i="17"/>
  <c r="BF145" i="17"/>
  <c r="U127" i="17"/>
  <c r="AL81" i="17"/>
  <c r="AR42" i="17"/>
  <c r="AM81" i="17"/>
  <c r="T129" i="17"/>
  <c r="AZ42" i="17"/>
  <c r="BC42" i="17" s="1"/>
  <c r="T129" i="13"/>
  <c r="U129" i="13"/>
  <c r="V130" i="13"/>
  <c r="L76" i="7"/>
  <c r="G77" i="7"/>
  <c r="AY42" i="17" l="1"/>
  <c r="BB42" i="17" s="1"/>
  <c r="G81" i="20"/>
  <c r="L80" i="20"/>
  <c r="G84" i="19"/>
  <c r="L83" i="19"/>
  <c r="AL83" i="18"/>
  <c r="AU42" i="18"/>
  <c r="AI43" i="18" s="1"/>
  <c r="BO42" i="18"/>
  <c r="BL42" i="18"/>
  <c r="U128" i="18"/>
  <c r="V128" i="18"/>
  <c r="AS43" i="18"/>
  <c r="AM82" i="18"/>
  <c r="AN81" i="18"/>
  <c r="BG146" i="18"/>
  <c r="BK145" i="18"/>
  <c r="T129" i="18"/>
  <c r="BF145" i="18"/>
  <c r="BJ144" i="18"/>
  <c r="BQ43" i="18"/>
  <c r="AW43" i="18"/>
  <c r="AK44" i="18" s="1"/>
  <c r="BN43" i="18"/>
  <c r="BE145" i="18"/>
  <c r="BI144" i="18"/>
  <c r="AY42" i="18"/>
  <c r="BB42" i="18" s="1"/>
  <c r="AM82" i="17"/>
  <c r="AS43" i="17"/>
  <c r="AU42" i="17"/>
  <c r="AI43" i="17" s="1"/>
  <c r="BO42" i="17"/>
  <c r="BL42" i="17"/>
  <c r="U128" i="17"/>
  <c r="BK145" i="17"/>
  <c r="BG146" i="17"/>
  <c r="V128" i="17"/>
  <c r="AL82" i="17"/>
  <c r="T130" i="17"/>
  <c r="BQ43" i="17"/>
  <c r="AW43" i="17"/>
  <c r="AK44" i="17" s="1"/>
  <c r="AZ43" i="17"/>
  <c r="BC43" i="17" s="1"/>
  <c r="BN43" i="17"/>
  <c r="AN82" i="17"/>
  <c r="BJ145" i="17"/>
  <c r="BF146" i="17"/>
  <c r="BE145" i="17"/>
  <c r="BI144" i="17"/>
  <c r="T130" i="13"/>
  <c r="U130" i="13"/>
  <c r="V131" i="13"/>
  <c r="G78" i="7"/>
  <c r="L77" i="7"/>
  <c r="AZ43" i="18" l="1"/>
  <c r="BC43" i="18" s="1"/>
  <c r="AX42" i="18"/>
  <c r="BA42" i="18" s="1"/>
  <c r="BD42" i="18" s="1"/>
  <c r="L81" i="20"/>
  <c r="G82" i="20"/>
  <c r="L84" i="19"/>
  <c r="G85" i="19"/>
  <c r="AN82" i="18"/>
  <c r="AV43" i="18"/>
  <c r="AJ44" i="18" s="1"/>
  <c r="BP43" i="18"/>
  <c r="BM43" i="18"/>
  <c r="BI145" i="18"/>
  <c r="BE146" i="18"/>
  <c r="T130" i="18"/>
  <c r="BG147" i="18"/>
  <c r="BK146" i="18"/>
  <c r="AM83" i="18"/>
  <c r="V129" i="18"/>
  <c r="AL84" i="18"/>
  <c r="AT44" i="18"/>
  <c r="BF146" i="18"/>
  <c r="BJ145" i="18"/>
  <c r="U129" i="18"/>
  <c r="AR43" i="18"/>
  <c r="BF147" i="17"/>
  <c r="BJ146" i="17"/>
  <c r="AL83" i="17"/>
  <c r="U129" i="17"/>
  <c r="AM83" i="17"/>
  <c r="AN83" i="17"/>
  <c r="AT44" i="17"/>
  <c r="V129" i="17"/>
  <c r="AX42" i="17"/>
  <c r="BA42" i="17" s="1"/>
  <c r="T131" i="17"/>
  <c r="AR43" i="17"/>
  <c r="BE146" i="17"/>
  <c r="BI145" i="17"/>
  <c r="BG147" i="17"/>
  <c r="BK146" i="17"/>
  <c r="BM43" i="17"/>
  <c r="BP43" i="17"/>
  <c r="AV43" i="17"/>
  <c r="AJ44" i="17" s="1"/>
  <c r="U131" i="13"/>
  <c r="V132" i="13"/>
  <c r="T131" i="13"/>
  <c r="L78" i="7"/>
  <c r="G79" i="7"/>
  <c r="AY43" i="18" l="1"/>
  <c r="BB43" i="18" s="1"/>
  <c r="L82" i="20"/>
  <c r="G83" i="20"/>
  <c r="G86" i="19"/>
  <c r="L85" i="19"/>
  <c r="BJ146" i="18"/>
  <c r="BF147" i="18"/>
  <c r="AM84" i="18"/>
  <c r="T131" i="18"/>
  <c r="AL85" i="18"/>
  <c r="BK147" i="18"/>
  <c r="BG148" i="18"/>
  <c r="BE147" i="18"/>
  <c r="BI146" i="18"/>
  <c r="BO43" i="18"/>
  <c r="AU43" i="18"/>
  <c r="AI44" i="18" s="1"/>
  <c r="BL43" i="18"/>
  <c r="V130" i="18"/>
  <c r="AN83" i="18"/>
  <c r="U130" i="18"/>
  <c r="AW44" i="18"/>
  <c r="AK45" i="18" s="1"/>
  <c r="BQ44" i="18"/>
  <c r="AZ44" i="18"/>
  <c r="BC44" i="18" s="1"/>
  <c r="BN44" i="18"/>
  <c r="AS44" i="18"/>
  <c r="AW44" i="17"/>
  <c r="AK45" i="17" s="1"/>
  <c r="BQ44" i="17"/>
  <c r="BN44" i="17"/>
  <c r="BF148" i="17"/>
  <c r="BJ147" i="17"/>
  <c r="V130" i="17"/>
  <c r="AN84" i="17"/>
  <c r="AY43" i="17"/>
  <c r="BB43" i="17" s="1"/>
  <c r="AS44" i="17"/>
  <c r="AU43" i="17"/>
  <c r="AI44" i="17" s="1"/>
  <c r="BO43" i="17"/>
  <c r="BL43" i="17"/>
  <c r="U130" i="17"/>
  <c r="BG148" i="17"/>
  <c r="BK147" i="17"/>
  <c r="BE147" i="17"/>
  <c r="BI146" i="17"/>
  <c r="T132" i="17"/>
  <c r="AM84" i="17"/>
  <c r="AL84" i="17"/>
  <c r="T132" i="13"/>
  <c r="U132" i="13"/>
  <c r="V133" i="13"/>
  <c r="G80" i="7"/>
  <c r="L79" i="7"/>
  <c r="AX43" i="17" l="1"/>
  <c r="BA43" i="17" s="1"/>
  <c r="AX43" i="18"/>
  <c r="BA43" i="18" s="1"/>
  <c r="BD43" i="18" s="1"/>
  <c r="L83" i="20"/>
  <c r="G84" i="20"/>
  <c r="L86" i="19"/>
  <c r="G87" i="19"/>
  <c r="BP44" i="18"/>
  <c r="AV44" i="18"/>
  <c r="AJ45" i="18" s="1"/>
  <c r="BM44" i="18"/>
  <c r="AN84" i="18"/>
  <c r="BG149" i="18"/>
  <c r="BK148" i="18"/>
  <c r="V131" i="18"/>
  <c r="AL86" i="18"/>
  <c r="AM85" i="18"/>
  <c r="U131" i="18"/>
  <c r="BE148" i="18"/>
  <c r="BI147" i="18"/>
  <c r="T132" i="18"/>
  <c r="AT45" i="18"/>
  <c r="AR44" i="18"/>
  <c r="BF148" i="18"/>
  <c r="BJ147" i="18"/>
  <c r="BJ148" i="17"/>
  <c r="BF149" i="17"/>
  <c r="BI147" i="17"/>
  <c r="BE148" i="17"/>
  <c r="AL85" i="17"/>
  <c r="AM85" i="17"/>
  <c r="U131" i="17"/>
  <c r="AT45" i="17"/>
  <c r="T133" i="17"/>
  <c r="AR44" i="17"/>
  <c r="AN85" i="17"/>
  <c r="BG149" i="17"/>
  <c r="BK148" i="17"/>
  <c r="BP44" i="17"/>
  <c r="AV44" i="17"/>
  <c r="AJ45" i="17" s="1"/>
  <c r="BM44" i="17"/>
  <c r="V131" i="17"/>
  <c r="AZ44" i="17"/>
  <c r="BC44" i="17" s="1"/>
  <c r="T133" i="13"/>
  <c r="U133" i="13"/>
  <c r="V134" i="13"/>
  <c r="L80" i="7"/>
  <c r="G81" i="7"/>
  <c r="AY44" i="17" l="1"/>
  <c r="BB44" i="17" s="1"/>
  <c r="AY44" i="18"/>
  <c r="BB44" i="18" s="1"/>
  <c r="G85" i="20"/>
  <c r="L84" i="20"/>
  <c r="G88" i="19"/>
  <c r="L87" i="19"/>
  <c r="AL87" i="18"/>
  <c r="BG150" i="18"/>
  <c r="BK149" i="18"/>
  <c r="BF149" i="18"/>
  <c r="BJ148" i="18"/>
  <c r="BQ45" i="18"/>
  <c r="AW45" i="18"/>
  <c r="AK46" i="18" s="1"/>
  <c r="BN45" i="18"/>
  <c r="U132" i="18"/>
  <c r="AN85" i="18"/>
  <c r="T133" i="18"/>
  <c r="AM86" i="18"/>
  <c r="AU44" i="18"/>
  <c r="AI45" i="18" s="1"/>
  <c r="BO44" i="18"/>
  <c r="BL44" i="18"/>
  <c r="BE149" i="18"/>
  <c r="BI148" i="18"/>
  <c r="V132" i="18"/>
  <c r="AS45" i="18"/>
  <c r="AN86" i="17"/>
  <c r="V132" i="17"/>
  <c r="U132" i="17"/>
  <c r="BF150" i="17"/>
  <c r="BJ149" i="17"/>
  <c r="AS45" i="17"/>
  <c r="BK149" i="17"/>
  <c r="BG150" i="17"/>
  <c r="BI148" i="17"/>
  <c r="BE149" i="17"/>
  <c r="T134" i="17"/>
  <c r="AL86" i="17"/>
  <c r="BL44" i="17"/>
  <c r="AU44" i="17"/>
  <c r="AI45" i="17" s="1"/>
  <c r="BO44" i="17"/>
  <c r="AW45" i="17"/>
  <c r="AK46" i="17" s="1"/>
  <c r="BQ45" i="17"/>
  <c r="BN45" i="17"/>
  <c r="AM86" i="17"/>
  <c r="V135" i="13"/>
  <c r="T134" i="13"/>
  <c r="U134" i="13"/>
  <c r="G82" i="7"/>
  <c r="L81" i="7"/>
  <c r="AX44" i="17" l="1"/>
  <c r="BA44" i="17" s="1"/>
  <c r="AZ45" i="18"/>
  <c r="BC45" i="18" s="1"/>
  <c r="L85" i="20"/>
  <c r="G86" i="20"/>
  <c r="L88" i="19"/>
  <c r="G89" i="19"/>
  <c r="AV45" i="18"/>
  <c r="AJ46" i="18" s="1"/>
  <c r="BP45" i="18"/>
  <c r="BM45" i="18"/>
  <c r="AM87" i="18"/>
  <c r="BG151" i="18"/>
  <c r="BK150" i="18"/>
  <c r="BI149" i="18"/>
  <c r="BE150" i="18"/>
  <c r="AR45" i="18"/>
  <c r="U133" i="18"/>
  <c r="V133" i="18"/>
  <c r="T134" i="18"/>
  <c r="AL88" i="18"/>
  <c r="AN86" i="18"/>
  <c r="AT46" i="18"/>
  <c r="BF150" i="18"/>
  <c r="BJ149" i="18"/>
  <c r="AX44" i="18"/>
  <c r="BA44" i="18" s="1"/>
  <c r="BD44" i="18" s="1"/>
  <c r="AL87" i="17"/>
  <c r="BK150" i="17"/>
  <c r="BG151" i="17"/>
  <c r="U133" i="17"/>
  <c r="AV45" i="17"/>
  <c r="AJ46" i="17" s="1"/>
  <c r="BP45" i="17"/>
  <c r="BM45" i="17"/>
  <c r="AM87" i="17"/>
  <c r="AT46" i="17"/>
  <c r="T135" i="17"/>
  <c r="BE150" i="17"/>
  <c r="BI149" i="17"/>
  <c r="AR45" i="17"/>
  <c r="AN87" i="17"/>
  <c r="BF151" i="17"/>
  <c r="BJ150" i="17"/>
  <c r="V133" i="17"/>
  <c r="AZ45" i="17"/>
  <c r="BC45" i="17" s="1"/>
  <c r="V136" i="13"/>
  <c r="U135" i="13"/>
  <c r="T135" i="13"/>
  <c r="L82" i="7"/>
  <c r="G83" i="7"/>
  <c r="L86" i="20" l="1"/>
  <c r="G87" i="20"/>
  <c r="G90" i="19"/>
  <c r="L89" i="19"/>
  <c r="BJ150" i="18"/>
  <c r="BF151" i="18"/>
  <c r="U134" i="18"/>
  <c r="AN87" i="18"/>
  <c r="T135" i="18"/>
  <c r="AM88" i="18"/>
  <c r="AS46" i="18"/>
  <c r="V134" i="18"/>
  <c r="AW46" i="18"/>
  <c r="AK47" i="18" s="1"/>
  <c r="BQ46" i="18"/>
  <c r="BN46" i="18"/>
  <c r="AL89" i="18"/>
  <c r="BO45" i="18"/>
  <c r="AU45" i="18"/>
  <c r="AI46" i="18" s="1"/>
  <c r="BL45" i="18"/>
  <c r="BE151" i="18"/>
  <c r="BI150" i="18"/>
  <c r="BK151" i="18"/>
  <c r="BG152" i="18"/>
  <c r="AY45" i="18"/>
  <c r="BB45" i="18" s="1"/>
  <c r="T136" i="17"/>
  <c r="U134" i="17"/>
  <c r="AL88" i="17"/>
  <c r="V134" i="17"/>
  <c r="AY45" i="17"/>
  <c r="BB45" i="17" s="1"/>
  <c r="AM88" i="17"/>
  <c r="BG152" i="17"/>
  <c r="BK151" i="17"/>
  <c r="AN88" i="17"/>
  <c r="BF152" i="17"/>
  <c r="BJ151" i="17"/>
  <c r="BO45" i="17"/>
  <c r="AU45" i="17"/>
  <c r="AI46" i="17" s="1"/>
  <c r="BL45" i="17"/>
  <c r="BE151" i="17"/>
  <c r="BI150" i="17"/>
  <c r="BN46" i="17"/>
  <c r="BQ46" i="17"/>
  <c r="AW46" i="17"/>
  <c r="AK47" i="17" s="1"/>
  <c r="AS46" i="17"/>
  <c r="T136" i="13"/>
  <c r="V137" i="13"/>
  <c r="U136" i="13"/>
  <c r="G84" i="7"/>
  <c r="L83" i="7"/>
  <c r="AZ46" i="18" l="1"/>
  <c r="BC46" i="18" s="1"/>
  <c r="AZ46" i="17"/>
  <c r="BC46" i="17" s="1"/>
  <c r="L87" i="20"/>
  <c r="G88" i="20"/>
  <c r="L90" i="19"/>
  <c r="G91" i="19"/>
  <c r="BG153" i="18"/>
  <c r="BK152" i="18"/>
  <c r="AR46" i="18"/>
  <c r="T136" i="18"/>
  <c r="AL90" i="18"/>
  <c r="AT47" i="18"/>
  <c r="BP46" i="18"/>
  <c r="AV46" i="18"/>
  <c r="AJ47" i="18" s="1"/>
  <c r="BM46" i="18"/>
  <c r="U135" i="18"/>
  <c r="V135" i="18"/>
  <c r="BE152" i="18"/>
  <c r="BI151" i="18"/>
  <c r="AM89" i="18"/>
  <c r="AN88" i="18"/>
  <c r="BF152" i="18"/>
  <c r="BJ151" i="18"/>
  <c r="AX45" i="18"/>
  <c r="BA45" i="18" s="1"/>
  <c r="BD45" i="18" s="1"/>
  <c r="BI151" i="17"/>
  <c r="BE152" i="17"/>
  <c r="T137" i="17"/>
  <c r="AM89" i="17"/>
  <c r="V135" i="17"/>
  <c r="U135" i="17"/>
  <c r="AX45" i="17"/>
  <c r="BA45" i="17" s="1"/>
  <c r="AL89" i="17"/>
  <c r="AV46" i="17"/>
  <c r="AJ47" i="17" s="1"/>
  <c r="BM46" i="17"/>
  <c r="BP46" i="17"/>
  <c r="AR46" i="17"/>
  <c r="BJ152" i="17"/>
  <c r="BF153" i="17"/>
  <c r="BG153" i="17"/>
  <c r="BK152" i="17"/>
  <c r="AT47" i="17"/>
  <c r="AN89" i="17"/>
  <c r="U137" i="13"/>
  <c r="T137" i="13"/>
  <c r="V138" i="13"/>
  <c r="L84" i="7"/>
  <c r="G85" i="7"/>
  <c r="AY46" i="18" l="1"/>
  <c r="BB46" i="18" s="1"/>
  <c r="G89" i="20"/>
  <c r="L88" i="20"/>
  <c r="G92" i="19"/>
  <c r="L91" i="19"/>
  <c r="AM90" i="18"/>
  <c r="AL91" i="18"/>
  <c r="BF153" i="18"/>
  <c r="BJ152" i="18"/>
  <c r="BE153" i="18"/>
  <c r="BI152" i="18"/>
  <c r="U136" i="18"/>
  <c r="AU46" i="18"/>
  <c r="AI47" i="18" s="1"/>
  <c r="BO46" i="18"/>
  <c r="BL46" i="18"/>
  <c r="AN89" i="18"/>
  <c r="AS47" i="18"/>
  <c r="T137" i="18"/>
  <c r="BG154" i="18"/>
  <c r="BK153" i="18"/>
  <c r="V136" i="18"/>
  <c r="BQ47" i="18"/>
  <c r="AZ47" i="18"/>
  <c r="BC47" i="18" s="1"/>
  <c r="AW47" i="18"/>
  <c r="AK48" i="18" s="1"/>
  <c r="BN47" i="18"/>
  <c r="V136" i="17"/>
  <c r="T138" i="17"/>
  <c r="BE153" i="17"/>
  <c r="BI152" i="17"/>
  <c r="BJ153" i="17"/>
  <c r="BF154" i="17"/>
  <c r="AY46" i="17"/>
  <c r="BB46" i="17" s="1"/>
  <c r="AN90" i="17"/>
  <c r="AL90" i="17"/>
  <c r="BQ47" i="17"/>
  <c r="AW47" i="17"/>
  <c r="AK48" i="17" s="1"/>
  <c r="BN47" i="17"/>
  <c r="BK153" i="17"/>
  <c r="BG154" i="17"/>
  <c r="AU46" i="17"/>
  <c r="AI47" i="17" s="1"/>
  <c r="BO46" i="17"/>
  <c r="BL46" i="17"/>
  <c r="AS47" i="17"/>
  <c r="U136" i="17"/>
  <c r="AM90" i="17"/>
  <c r="V139" i="13"/>
  <c r="U138" i="13"/>
  <c r="T138" i="13"/>
  <c r="G86" i="7"/>
  <c r="L85" i="7"/>
  <c r="AZ47" i="17" l="1"/>
  <c r="BC47" i="17" s="1"/>
  <c r="AX46" i="18"/>
  <c r="BA46" i="18" s="1"/>
  <c r="BD46" i="18" s="1"/>
  <c r="L89" i="20"/>
  <c r="G90" i="20"/>
  <c r="L92" i="19"/>
  <c r="G93" i="19"/>
  <c r="V137" i="18"/>
  <c r="U137" i="18"/>
  <c r="BI153" i="18"/>
  <c r="BE154" i="18"/>
  <c r="AL92" i="18"/>
  <c r="BG155" i="18"/>
  <c r="BK154" i="18"/>
  <c r="AV47" i="18"/>
  <c r="AJ48" i="18" s="1"/>
  <c r="BP47" i="18"/>
  <c r="BM47" i="18"/>
  <c r="AR47" i="18"/>
  <c r="BF154" i="18"/>
  <c r="BJ153" i="18"/>
  <c r="AM91" i="18"/>
  <c r="AT48" i="18"/>
  <c r="T138" i="18"/>
  <c r="AN90" i="18"/>
  <c r="AM91" i="17"/>
  <c r="BE154" i="17"/>
  <c r="BI153" i="17"/>
  <c r="V137" i="17"/>
  <c r="BG155" i="17"/>
  <c r="BK154" i="17"/>
  <c r="AT48" i="17"/>
  <c r="BF155" i="17"/>
  <c r="BJ154" i="17"/>
  <c r="AX46" i="17"/>
  <c r="BA46" i="17" s="1"/>
  <c r="AR47" i="17"/>
  <c r="BM47" i="17"/>
  <c r="BP47" i="17"/>
  <c r="AV47" i="17"/>
  <c r="AJ48" i="17" s="1"/>
  <c r="AN91" i="17"/>
  <c r="U137" i="17"/>
  <c r="AL91" i="17"/>
  <c r="T139" i="17"/>
  <c r="U139" i="13"/>
  <c r="T139" i="13"/>
  <c r="V140" i="13"/>
  <c r="L86" i="7"/>
  <c r="G87" i="7"/>
  <c r="AY47" i="18" l="1"/>
  <c r="BB47" i="18" s="1"/>
  <c r="L90" i="20"/>
  <c r="G91" i="20"/>
  <c r="G94" i="19"/>
  <c r="L93" i="19"/>
  <c r="T139" i="18"/>
  <c r="BJ154" i="18"/>
  <c r="BF155" i="18"/>
  <c r="V138" i="18"/>
  <c r="AN91" i="18"/>
  <c r="AW48" i="18"/>
  <c r="AK49" i="18" s="1"/>
  <c r="BQ48" i="18"/>
  <c r="AZ48" i="18"/>
  <c r="BC48" i="18" s="1"/>
  <c r="BN48" i="18"/>
  <c r="AL93" i="18"/>
  <c r="AM92" i="18"/>
  <c r="AU47" i="18"/>
  <c r="AI48" i="18" s="1"/>
  <c r="BO47" i="18"/>
  <c r="BL47" i="18"/>
  <c r="AS48" i="18"/>
  <c r="BK155" i="18"/>
  <c r="BG156" i="18"/>
  <c r="BE155" i="18"/>
  <c r="BI154" i="18"/>
  <c r="U138" i="18"/>
  <c r="AU47" i="17"/>
  <c r="AI48" i="17" s="1"/>
  <c r="BL47" i="17"/>
  <c r="BO47" i="17"/>
  <c r="AM92" i="17"/>
  <c r="AN92" i="17"/>
  <c r="BF156" i="17"/>
  <c r="BJ155" i="17"/>
  <c r="AY47" i="17"/>
  <c r="BB47" i="17" s="1"/>
  <c r="T140" i="17"/>
  <c r="AS48" i="17"/>
  <c r="AW48" i="17"/>
  <c r="AK49" i="17" s="1"/>
  <c r="BQ48" i="17"/>
  <c r="BN48" i="17"/>
  <c r="AL92" i="17"/>
  <c r="BG156" i="17"/>
  <c r="BK155" i="17"/>
  <c r="U138" i="17"/>
  <c r="V138" i="17"/>
  <c r="BE155" i="17"/>
  <c r="BI154" i="17"/>
  <c r="V141" i="13"/>
  <c r="U140" i="13"/>
  <c r="T140" i="13"/>
  <c r="G88" i="7"/>
  <c r="L87" i="7"/>
  <c r="AX47" i="18" l="1"/>
  <c r="BA47" i="18" s="1"/>
  <c r="BD47" i="18" s="1"/>
  <c r="AX47" i="17"/>
  <c r="BA47" i="17" s="1"/>
  <c r="AZ48" i="17"/>
  <c r="BC48" i="17" s="1"/>
  <c r="L91" i="20"/>
  <c r="G92" i="20"/>
  <c r="L94" i="19"/>
  <c r="G95" i="19"/>
  <c r="U139" i="18"/>
  <c r="BE156" i="18"/>
  <c r="BI155" i="18"/>
  <c r="AM93" i="18"/>
  <c r="AN92" i="18"/>
  <c r="BF156" i="18"/>
  <c r="BJ155" i="18"/>
  <c r="T140" i="18"/>
  <c r="BG157" i="18"/>
  <c r="BK156" i="18"/>
  <c r="AL94" i="18"/>
  <c r="AT49" i="18"/>
  <c r="V139" i="18"/>
  <c r="BP48" i="18"/>
  <c r="AV48" i="18"/>
  <c r="AJ49" i="18" s="1"/>
  <c r="BM48" i="18"/>
  <c r="AR48" i="18"/>
  <c r="BJ156" i="17"/>
  <c r="BF157" i="17"/>
  <c r="AM93" i="17"/>
  <c r="BP48" i="17"/>
  <c r="AV48" i="17"/>
  <c r="AJ49" i="17" s="1"/>
  <c r="BM48" i="17"/>
  <c r="AR48" i="17"/>
  <c r="AT49" i="17"/>
  <c r="T141" i="17"/>
  <c r="AN93" i="17"/>
  <c r="V139" i="17"/>
  <c r="BG157" i="17"/>
  <c r="BK156" i="17"/>
  <c r="BI155" i="17"/>
  <c r="BE156" i="17"/>
  <c r="U139" i="17"/>
  <c r="AL93" i="17"/>
  <c r="V142" i="13"/>
  <c r="U141" i="13"/>
  <c r="T141" i="13"/>
  <c r="L88" i="7"/>
  <c r="G89" i="7"/>
  <c r="AY48" i="18" l="1"/>
  <c r="BB48" i="18" s="1"/>
  <c r="G93" i="20"/>
  <c r="L92" i="20"/>
  <c r="G96" i="19"/>
  <c r="L95" i="19"/>
  <c r="V140" i="18"/>
  <c r="BF157" i="18"/>
  <c r="BJ156" i="18"/>
  <c r="BE157" i="18"/>
  <c r="BI156" i="18"/>
  <c r="BG158" i="18"/>
  <c r="BK157" i="18"/>
  <c r="AN93" i="18"/>
  <c r="AU48" i="18"/>
  <c r="AI49" i="18" s="1"/>
  <c r="BO48" i="18"/>
  <c r="BL48" i="18"/>
  <c r="AW49" i="18"/>
  <c r="AK50" i="18" s="1"/>
  <c r="BQ49" i="18"/>
  <c r="BN49" i="18"/>
  <c r="T141" i="18"/>
  <c r="U140" i="18"/>
  <c r="AS49" i="18"/>
  <c r="AL95" i="18"/>
  <c r="AM94" i="18"/>
  <c r="BF158" i="17"/>
  <c r="BJ157" i="17"/>
  <c r="AW49" i="17"/>
  <c r="AK50" i="17" s="1"/>
  <c r="BN49" i="17"/>
  <c r="BQ49" i="17"/>
  <c r="U140" i="17"/>
  <c r="BK157" i="17"/>
  <c r="BG158" i="17"/>
  <c r="T142" i="17"/>
  <c r="BI156" i="17"/>
  <c r="BE157" i="17"/>
  <c r="BL48" i="17"/>
  <c r="BO48" i="17"/>
  <c r="AU48" i="17"/>
  <c r="AI49" i="17" s="1"/>
  <c r="AS49" i="17"/>
  <c r="AL94" i="17"/>
  <c r="V140" i="17"/>
  <c r="AN94" i="17"/>
  <c r="AM94" i="17"/>
  <c r="AY48" i="17"/>
  <c r="BB48" i="17" s="1"/>
  <c r="V143" i="13"/>
  <c r="T142" i="13"/>
  <c r="U142" i="13"/>
  <c r="G90" i="7"/>
  <c r="L89" i="7"/>
  <c r="AX48" i="17" l="1"/>
  <c r="BA48" i="17" s="1"/>
  <c r="AX48" i="18"/>
  <c r="BA48" i="18" s="1"/>
  <c r="BD48" i="18" s="1"/>
  <c r="L93" i="20"/>
  <c r="G94" i="20"/>
  <c r="L96" i="19"/>
  <c r="G97" i="19"/>
  <c r="AM95" i="18"/>
  <c r="AV49" i="18"/>
  <c r="AJ50" i="18" s="1"/>
  <c r="BP49" i="18"/>
  <c r="BM49" i="18"/>
  <c r="T142" i="18"/>
  <c r="AT50" i="18"/>
  <c r="BF158" i="18"/>
  <c r="BJ157" i="18"/>
  <c r="U141" i="18"/>
  <c r="AN94" i="18"/>
  <c r="AL96" i="18"/>
  <c r="BI157" i="18"/>
  <c r="BE158" i="18"/>
  <c r="V141" i="18"/>
  <c r="AR49" i="18"/>
  <c r="BG159" i="18"/>
  <c r="BK158" i="18"/>
  <c r="AZ49" i="18"/>
  <c r="BC49" i="18" s="1"/>
  <c r="BF159" i="17"/>
  <c r="BJ158" i="17"/>
  <c r="AM95" i="17"/>
  <c r="AN95" i="17"/>
  <c r="AR49" i="17"/>
  <c r="BE158" i="17"/>
  <c r="BI157" i="17"/>
  <c r="T143" i="17"/>
  <c r="AT50" i="17"/>
  <c r="V141" i="17"/>
  <c r="AV49" i="17"/>
  <c r="AJ50" i="17" s="1"/>
  <c r="BP49" i="17"/>
  <c r="AY49" i="17"/>
  <c r="BB49" i="17" s="1"/>
  <c r="BM49" i="17"/>
  <c r="BK158" i="17"/>
  <c r="BG159" i="17"/>
  <c r="AL95" i="17"/>
  <c r="U141" i="17"/>
  <c r="AZ49" i="17"/>
  <c r="BC49" i="17" s="1"/>
  <c r="V144" i="13"/>
  <c r="U143" i="13"/>
  <c r="T143" i="13"/>
  <c r="L90" i="7"/>
  <c r="G91" i="7"/>
  <c r="AY49" i="18" l="1"/>
  <c r="BB49" i="18" s="1"/>
  <c r="L94" i="20"/>
  <c r="G95" i="20"/>
  <c r="G98" i="19"/>
  <c r="L97" i="19"/>
  <c r="BK159" i="18"/>
  <c r="BG160" i="18"/>
  <c r="V142" i="18"/>
  <c r="T143" i="18"/>
  <c r="AN95" i="18"/>
  <c r="AM96" i="18"/>
  <c r="U142" i="18"/>
  <c r="AW50" i="18"/>
  <c r="AK51" i="18" s="1"/>
  <c r="BQ50" i="18"/>
  <c r="BN50" i="18"/>
  <c r="BO49" i="18"/>
  <c r="AU49" i="18"/>
  <c r="AI50" i="18" s="1"/>
  <c r="BL49" i="18"/>
  <c r="BE159" i="18"/>
  <c r="BI158" i="18"/>
  <c r="AL97" i="18"/>
  <c r="BJ158" i="18"/>
  <c r="BF159" i="18"/>
  <c r="AS50" i="18"/>
  <c r="T144" i="17"/>
  <c r="BF160" i="17"/>
  <c r="BJ159" i="17"/>
  <c r="BG160" i="17"/>
  <c r="BK159" i="17"/>
  <c r="AS50" i="17"/>
  <c r="BN50" i="17"/>
  <c r="BQ50" i="17"/>
  <c r="AW50" i="17"/>
  <c r="AK51" i="17" s="1"/>
  <c r="BO49" i="17"/>
  <c r="AU49" i="17"/>
  <c r="AI50" i="17" s="1"/>
  <c r="BL49" i="17"/>
  <c r="U142" i="17"/>
  <c r="BE159" i="17"/>
  <c r="BI158" i="17"/>
  <c r="AN96" i="17"/>
  <c r="AL96" i="17"/>
  <c r="V142" i="17"/>
  <c r="AM96" i="17"/>
  <c r="T144" i="13"/>
  <c r="V145" i="13"/>
  <c r="U144" i="13"/>
  <c r="G92" i="7"/>
  <c r="L91" i="7"/>
  <c r="AX49" i="17" l="1"/>
  <c r="BA49" i="17" s="1"/>
  <c r="AZ50" i="18"/>
  <c r="BC50" i="18" s="1"/>
  <c r="L95" i="20"/>
  <c r="G96" i="20"/>
  <c r="L98" i="19"/>
  <c r="G99" i="19"/>
  <c r="AY50" i="18"/>
  <c r="BB50" i="18" s="1"/>
  <c r="BP50" i="18"/>
  <c r="AV50" i="18"/>
  <c r="AJ51" i="18" s="1"/>
  <c r="BM50" i="18"/>
  <c r="AR50" i="18"/>
  <c r="V143" i="18"/>
  <c r="U143" i="18"/>
  <c r="AN96" i="18"/>
  <c r="BF160" i="18"/>
  <c r="BJ159" i="18"/>
  <c r="T144" i="18"/>
  <c r="AL98" i="18"/>
  <c r="BE160" i="18"/>
  <c r="BI159" i="18"/>
  <c r="AT51" i="18"/>
  <c r="AM97" i="18"/>
  <c r="BG161" i="18"/>
  <c r="BK160" i="18"/>
  <c r="AX49" i="18"/>
  <c r="BA49" i="18" s="1"/>
  <c r="BD49" i="18" s="1"/>
  <c r="AM97" i="17"/>
  <c r="AL97" i="17"/>
  <c r="U143" i="17"/>
  <c r="AV50" i="17"/>
  <c r="AJ51" i="17" s="1"/>
  <c r="BM50" i="17"/>
  <c r="BP50" i="17"/>
  <c r="T145" i="17"/>
  <c r="V143" i="17"/>
  <c r="AN97" i="17"/>
  <c r="BI159" i="17"/>
  <c r="BE160" i="17"/>
  <c r="BG161" i="17"/>
  <c r="BK160" i="17"/>
  <c r="BJ160" i="17"/>
  <c r="BF161" i="17"/>
  <c r="AT51" i="17"/>
  <c r="AR50" i="17"/>
  <c r="AZ50" i="17"/>
  <c r="BC50" i="17" s="1"/>
  <c r="T145" i="13"/>
  <c r="U145" i="13"/>
  <c r="V146" i="13"/>
  <c r="L92" i="7"/>
  <c r="G93" i="7"/>
  <c r="G97" i="20" l="1"/>
  <c r="L96" i="20"/>
  <c r="G100" i="19"/>
  <c r="L99" i="19"/>
  <c r="T145" i="18"/>
  <c r="V144" i="18"/>
  <c r="BG162" i="18"/>
  <c r="BK161" i="18"/>
  <c r="BQ51" i="18"/>
  <c r="AW51" i="18"/>
  <c r="AK52" i="18" s="1"/>
  <c r="BN51" i="18"/>
  <c r="BE161" i="18"/>
  <c r="BI160" i="18"/>
  <c r="AL99" i="18"/>
  <c r="BF161" i="18"/>
  <c r="BJ160" i="18"/>
  <c r="U144" i="18"/>
  <c r="AU50" i="18"/>
  <c r="AI51" i="18" s="1"/>
  <c r="BO50" i="18"/>
  <c r="BL50" i="18"/>
  <c r="AM98" i="18"/>
  <c r="AN97" i="18"/>
  <c r="AS51" i="18"/>
  <c r="BQ51" i="17"/>
  <c r="AW51" i="17"/>
  <c r="AK52" i="17" s="1"/>
  <c r="BN51" i="17"/>
  <c r="AM98" i="17"/>
  <c r="AU50" i="17"/>
  <c r="AI51" i="17" s="1"/>
  <c r="BO50" i="17"/>
  <c r="BL50" i="17"/>
  <c r="AN98" i="17"/>
  <c r="T146" i="17"/>
  <c r="AY50" i="17"/>
  <c r="BB50" i="17" s="1"/>
  <c r="BK161" i="17"/>
  <c r="BG162" i="17"/>
  <c r="V144" i="17"/>
  <c r="U144" i="17"/>
  <c r="BJ161" i="17"/>
  <c r="BF162" i="17"/>
  <c r="BE161" i="17"/>
  <c r="BI160" i="17"/>
  <c r="AS51" i="17"/>
  <c r="AL98" i="17"/>
  <c r="T146" i="13"/>
  <c r="U146" i="13"/>
  <c r="V147" i="13"/>
  <c r="G94" i="7"/>
  <c r="L93" i="7"/>
  <c r="AZ51" i="18" l="1"/>
  <c r="BC51" i="18" s="1"/>
  <c r="AX50" i="18"/>
  <c r="BA50" i="18" s="1"/>
  <c r="BD50" i="18" s="1"/>
  <c r="AX50" i="17"/>
  <c r="BA50" i="17" s="1"/>
  <c r="L97" i="20"/>
  <c r="G98" i="20"/>
  <c r="L100" i="19"/>
  <c r="G101" i="19"/>
  <c r="AV51" i="18"/>
  <c r="AJ52" i="18" s="1"/>
  <c r="BP51" i="18"/>
  <c r="BM51" i="18"/>
  <c r="AM99" i="18"/>
  <c r="AL100" i="18"/>
  <c r="BI161" i="18"/>
  <c r="BE162" i="18"/>
  <c r="V145" i="18"/>
  <c r="U145" i="18"/>
  <c r="AN98" i="18"/>
  <c r="AT52" i="18"/>
  <c r="BG163" i="18"/>
  <c r="BK162" i="18"/>
  <c r="T146" i="18"/>
  <c r="AR51" i="18"/>
  <c r="BF162" i="18"/>
  <c r="BJ161" i="18"/>
  <c r="BM51" i="17"/>
  <c r="BP51" i="17"/>
  <c r="AV51" i="17"/>
  <c r="AJ52" i="17" s="1"/>
  <c r="T147" i="17"/>
  <c r="AL99" i="17"/>
  <c r="AT52" i="17"/>
  <c r="BF163" i="17"/>
  <c r="BJ162" i="17"/>
  <c r="BG163" i="17"/>
  <c r="BK162" i="17"/>
  <c r="AN99" i="17"/>
  <c r="AR51" i="17"/>
  <c r="AZ51" i="17"/>
  <c r="BC51" i="17" s="1"/>
  <c r="BE162" i="17"/>
  <c r="BI161" i="17"/>
  <c r="V145" i="17"/>
  <c r="AM99" i="17"/>
  <c r="U145" i="17"/>
  <c r="U147" i="13"/>
  <c r="V148" i="13"/>
  <c r="T147" i="13"/>
  <c r="L94" i="7"/>
  <c r="G95" i="7"/>
  <c r="AY51" i="17" l="1"/>
  <c r="BB51" i="17" s="1"/>
  <c r="L98" i="20"/>
  <c r="G99" i="20"/>
  <c r="G102" i="19"/>
  <c r="L101" i="19"/>
  <c r="BJ162" i="18"/>
  <c r="BF163" i="18"/>
  <c r="AW52" i="18"/>
  <c r="AK53" i="18" s="1"/>
  <c r="BQ52" i="18"/>
  <c r="BN52" i="18"/>
  <c r="AL101" i="18"/>
  <c r="T147" i="18"/>
  <c r="BK163" i="18"/>
  <c r="BG164" i="18"/>
  <c r="V146" i="18"/>
  <c r="AM100" i="18"/>
  <c r="AS52" i="18"/>
  <c r="AN99" i="18"/>
  <c r="BO51" i="18"/>
  <c r="AU51" i="18"/>
  <c r="AI52" i="18" s="1"/>
  <c r="BL51" i="18"/>
  <c r="U146" i="18"/>
  <c r="BI162" i="18"/>
  <c r="BE163" i="18"/>
  <c r="AY51" i="18"/>
  <c r="BB51" i="18" s="1"/>
  <c r="V146" i="17"/>
  <c r="AM100" i="17"/>
  <c r="AW52" i="17"/>
  <c r="AK53" i="17" s="1"/>
  <c r="BQ52" i="17"/>
  <c r="BN52" i="17"/>
  <c r="T148" i="17"/>
  <c r="BG164" i="17"/>
  <c r="BK163" i="17"/>
  <c r="AL100" i="17"/>
  <c r="U146" i="17"/>
  <c r="BE163" i="17"/>
  <c r="BI162" i="17"/>
  <c r="AN100" i="17"/>
  <c r="AU51" i="17"/>
  <c r="AI52" i="17" s="1"/>
  <c r="BO51" i="17"/>
  <c r="BL51" i="17"/>
  <c r="BF164" i="17"/>
  <c r="BJ163" i="17"/>
  <c r="AS52" i="17"/>
  <c r="T148" i="13"/>
  <c r="U148" i="13"/>
  <c r="V149" i="13"/>
  <c r="G96" i="7"/>
  <c r="L95" i="7"/>
  <c r="AX51" i="17" l="1"/>
  <c r="BA51" i="17" s="1"/>
  <c r="L99" i="20"/>
  <c r="G100" i="20"/>
  <c r="L102" i="19"/>
  <c r="G103" i="19"/>
  <c r="BE164" i="18"/>
  <c r="BI163" i="18"/>
  <c r="U147" i="18"/>
  <c r="BP52" i="18"/>
  <c r="AV52" i="18"/>
  <c r="AJ53" i="18" s="1"/>
  <c r="BM52" i="18"/>
  <c r="AT53" i="18"/>
  <c r="AR52" i="18"/>
  <c r="AL102" i="18"/>
  <c r="AN100" i="18"/>
  <c r="AM101" i="18"/>
  <c r="BG165" i="18"/>
  <c r="BK164" i="18"/>
  <c r="T148" i="18"/>
  <c r="BF164" i="18"/>
  <c r="BJ163" i="18"/>
  <c r="V147" i="18"/>
  <c r="AZ52" i="18"/>
  <c r="BC52" i="18" s="1"/>
  <c r="AX51" i="18"/>
  <c r="BA51" i="18" s="1"/>
  <c r="BD51" i="18" s="1"/>
  <c r="AR52" i="17"/>
  <c r="T149" i="17"/>
  <c r="V147" i="17"/>
  <c r="AN101" i="17"/>
  <c r="BI163" i="17"/>
  <c r="BE164" i="17"/>
  <c r="AL101" i="17"/>
  <c r="AM101" i="17"/>
  <c r="BP52" i="17"/>
  <c r="AV52" i="17"/>
  <c r="AJ53" i="17" s="1"/>
  <c r="BM52" i="17"/>
  <c r="BJ164" i="17"/>
  <c r="BF165" i="17"/>
  <c r="U147" i="17"/>
  <c r="AT53" i="17"/>
  <c r="BG165" i="17"/>
  <c r="BK164" i="17"/>
  <c r="AZ52" i="17"/>
  <c r="BC52" i="17" s="1"/>
  <c r="T149" i="13"/>
  <c r="V150" i="13"/>
  <c r="U149" i="13"/>
  <c r="L96" i="7"/>
  <c r="G97" i="7"/>
  <c r="AY52" i="18" l="1"/>
  <c r="BB52" i="18" s="1"/>
  <c r="AY52" i="17"/>
  <c r="BB52" i="17" s="1"/>
  <c r="G101" i="20"/>
  <c r="L100" i="20"/>
  <c r="G104" i="19"/>
  <c r="L103" i="19"/>
  <c r="T149" i="18"/>
  <c r="AM102" i="18"/>
  <c r="AW53" i="18"/>
  <c r="AK54" i="18" s="1"/>
  <c r="BQ53" i="18"/>
  <c r="BN53" i="18"/>
  <c r="AN101" i="18"/>
  <c r="AS53" i="18"/>
  <c r="V148" i="18"/>
  <c r="BG166" i="18"/>
  <c r="BK165" i="18"/>
  <c r="AU52" i="18"/>
  <c r="AI53" i="18" s="1"/>
  <c r="BO52" i="18"/>
  <c r="BL52" i="18"/>
  <c r="U148" i="18"/>
  <c r="BE165" i="18"/>
  <c r="BI164" i="18"/>
  <c r="BF165" i="18"/>
  <c r="BJ164" i="18"/>
  <c r="AL103" i="18"/>
  <c r="U148" i="17"/>
  <c r="V148" i="17"/>
  <c r="BL52" i="17"/>
  <c r="AU52" i="17"/>
  <c r="AI53" i="17" s="1"/>
  <c r="BO52" i="17"/>
  <c r="BF166" i="17"/>
  <c r="BJ165" i="17"/>
  <c r="AS53" i="17"/>
  <c r="AM102" i="17"/>
  <c r="AN102" i="17"/>
  <c r="T150" i="17"/>
  <c r="BK165" i="17"/>
  <c r="BG166" i="17"/>
  <c r="AL102" i="17"/>
  <c r="AZ53" i="17"/>
  <c r="BC53" i="17" s="1"/>
  <c r="AW53" i="17"/>
  <c r="AK54" i="17" s="1"/>
  <c r="BN53" i="17"/>
  <c r="BQ53" i="17"/>
  <c r="BI164" i="17"/>
  <c r="BE165" i="17"/>
  <c r="U150" i="13"/>
  <c r="T150" i="13"/>
  <c r="V151" i="13"/>
  <c r="G98" i="7"/>
  <c r="L97" i="7"/>
  <c r="AX52" i="18" l="1"/>
  <c r="BA52" i="18" s="1"/>
  <c r="BD52" i="18" s="1"/>
  <c r="AZ53" i="18"/>
  <c r="BC53" i="18" s="1"/>
  <c r="AX52" i="17"/>
  <c r="BA52" i="17" s="1"/>
  <c r="L101" i="20"/>
  <c r="G102" i="20"/>
  <c r="L104" i="19"/>
  <c r="G105" i="19"/>
  <c r="AL104" i="18"/>
  <c r="BI165" i="18"/>
  <c r="BE166" i="18"/>
  <c r="BG167" i="18"/>
  <c r="BK166" i="18"/>
  <c r="AV53" i="18"/>
  <c r="AJ54" i="18" s="1"/>
  <c r="BP53" i="18"/>
  <c r="BM53" i="18"/>
  <c r="AM103" i="18"/>
  <c r="BF166" i="18"/>
  <c r="BJ165" i="18"/>
  <c r="AN102" i="18"/>
  <c r="U149" i="18"/>
  <c r="V149" i="18"/>
  <c r="AT54" i="18"/>
  <c r="T150" i="18"/>
  <c r="AR53" i="18"/>
  <c r="AN103" i="17"/>
  <c r="BK166" i="17"/>
  <c r="BG167" i="17"/>
  <c r="U149" i="17"/>
  <c r="BE166" i="17"/>
  <c r="BI165" i="17"/>
  <c r="AL103" i="17"/>
  <c r="AM103" i="17"/>
  <c r="AR53" i="17"/>
  <c r="V149" i="17"/>
  <c r="AV53" i="17"/>
  <c r="AJ54" i="17" s="1"/>
  <c r="BP53" i="17"/>
  <c r="BM53" i="17"/>
  <c r="AT54" i="17"/>
  <c r="T151" i="17"/>
  <c r="BF167" i="17"/>
  <c r="BJ166" i="17"/>
  <c r="V152" i="13"/>
  <c r="U151" i="13"/>
  <c r="T151" i="13"/>
  <c r="L98" i="7"/>
  <c r="G99" i="7"/>
  <c r="AY53" i="18" l="1"/>
  <c r="BB53" i="18" s="1"/>
  <c r="AY53" i="17"/>
  <c r="BB53" i="17" s="1"/>
  <c r="L102" i="20"/>
  <c r="G103" i="20"/>
  <c r="G106" i="19"/>
  <c r="L105" i="19"/>
  <c r="T151" i="18"/>
  <c r="AN103" i="18"/>
  <c r="BJ166" i="18"/>
  <c r="BF167" i="18"/>
  <c r="BE167" i="18"/>
  <c r="BI166" i="18"/>
  <c r="U150" i="18"/>
  <c r="BO53" i="18"/>
  <c r="AU53" i="18"/>
  <c r="AI54" i="18" s="1"/>
  <c r="BL53" i="18"/>
  <c r="AW54" i="18"/>
  <c r="AK55" i="18" s="1"/>
  <c r="BQ54" i="18"/>
  <c r="BN54" i="18"/>
  <c r="AM104" i="18"/>
  <c r="AS54" i="18"/>
  <c r="AL105" i="18"/>
  <c r="V150" i="18"/>
  <c r="BK167" i="18"/>
  <c r="BG168" i="18"/>
  <c r="T152" i="17"/>
  <c r="BO53" i="17"/>
  <c r="AU53" i="17"/>
  <c r="AI54" i="17" s="1"/>
  <c r="AX53" i="17"/>
  <c r="BA53" i="17" s="1"/>
  <c r="BL53" i="17"/>
  <c r="BE167" i="17"/>
  <c r="BI166" i="17"/>
  <c r="AS54" i="17"/>
  <c r="AM104" i="17"/>
  <c r="AN104" i="17"/>
  <c r="BF168" i="17"/>
  <c r="BJ167" i="17"/>
  <c r="BN54" i="17"/>
  <c r="BQ54" i="17"/>
  <c r="AW54" i="17"/>
  <c r="AK55" i="17" s="1"/>
  <c r="V150" i="17"/>
  <c r="U150" i="17"/>
  <c r="BG168" i="17"/>
  <c r="BK167" i="17"/>
  <c r="AL104" i="17"/>
  <c r="T152" i="13"/>
  <c r="V153" i="13"/>
  <c r="U152" i="13"/>
  <c r="G100" i="7"/>
  <c r="L99" i="7"/>
  <c r="AZ54" i="17" l="1"/>
  <c r="BC54" i="17" s="1"/>
  <c r="L103" i="20"/>
  <c r="G104" i="20"/>
  <c r="L106" i="19"/>
  <c r="G6" i="15" s="1"/>
  <c r="H6" i="15" s="1"/>
  <c r="G107" i="19"/>
  <c r="BG169" i="18"/>
  <c r="BK168" i="18"/>
  <c r="V151" i="18"/>
  <c r="AR54" i="18"/>
  <c r="AN104" i="18"/>
  <c r="BP54" i="18"/>
  <c r="AV54" i="18"/>
  <c r="AJ55" i="18" s="1"/>
  <c r="BM54" i="18"/>
  <c r="U151" i="18"/>
  <c r="BE168" i="18"/>
  <c r="BI167" i="18"/>
  <c r="T152" i="18"/>
  <c r="AT55" i="18"/>
  <c r="AL106" i="18"/>
  <c r="AM105" i="18"/>
  <c r="BF168" i="18"/>
  <c r="BJ167" i="18"/>
  <c r="AZ54" i="18"/>
  <c r="BC54" i="18" s="1"/>
  <c r="AX53" i="18"/>
  <c r="BA53" i="18" s="1"/>
  <c r="BD53" i="18" s="1"/>
  <c r="V151" i="17"/>
  <c r="BJ168" i="17"/>
  <c r="BF169" i="17"/>
  <c r="AM105" i="17"/>
  <c r="BG169" i="17"/>
  <c r="BK168" i="17"/>
  <c r="T153" i="17"/>
  <c r="AT55" i="17"/>
  <c r="AN105" i="17"/>
  <c r="BI167" i="17"/>
  <c r="BE168" i="17"/>
  <c r="U151" i="17"/>
  <c r="AL105" i="17"/>
  <c r="AV54" i="17"/>
  <c r="AJ55" i="17" s="1"/>
  <c r="BP54" i="17"/>
  <c r="BM54" i="17"/>
  <c r="AR54" i="17"/>
  <c r="T153" i="13"/>
  <c r="U153" i="13"/>
  <c r="V154" i="13"/>
  <c r="L100" i="7"/>
  <c r="G101" i="7"/>
  <c r="G105" i="20" l="1"/>
  <c r="L104" i="20"/>
  <c r="G108" i="19"/>
  <c r="L107" i="19"/>
  <c r="G7" i="15" s="1"/>
  <c r="H7" i="15" s="1"/>
  <c r="I7" i="15" s="1"/>
  <c r="AL107" i="18"/>
  <c r="T153" i="18"/>
  <c r="AS55" i="18"/>
  <c r="AN105" i="18"/>
  <c r="BF169" i="18"/>
  <c r="BJ168" i="18"/>
  <c r="BE169" i="18"/>
  <c r="BI168" i="18"/>
  <c r="V152" i="18"/>
  <c r="BG170" i="18"/>
  <c r="BK169" i="18"/>
  <c r="AM106" i="18"/>
  <c r="AW55" i="18"/>
  <c r="AK56" i="18" s="1"/>
  <c r="AZ55" i="18"/>
  <c r="BC55" i="18" s="1"/>
  <c r="BQ55" i="18"/>
  <c r="BN55" i="18"/>
  <c r="U152" i="18"/>
  <c r="AU54" i="18"/>
  <c r="AI55" i="18" s="1"/>
  <c r="BO54" i="18"/>
  <c r="BL54" i="18"/>
  <c r="AY54" i="18"/>
  <c r="BB54" i="18" s="1"/>
  <c r="BJ169" i="17"/>
  <c r="BF170" i="17"/>
  <c r="BN55" i="17"/>
  <c r="AW55" i="17"/>
  <c r="AK56" i="17" s="1"/>
  <c r="BQ55" i="17"/>
  <c r="U152" i="17"/>
  <c r="AN106" i="17"/>
  <c r="T154" i="17"/>
  <c r="AM106" i="17"/>
  <c r="AY54" i="17"/>
  <c r="BB54" i="17" s="1"/>
  <c r="V152" i="17"/>
  <c r="AL106" i="17"/>
  <c r="BE169" i="17"/>
  <c r="BI168" i="17"/>
  <c r="AU54" i="17"/>
  <c r="AI55" i="17" s="1"/>
  <c r="BO54" i="17"/>
  <c r="BL54" i="17"/>
  <c r="AS55" i="17"/>
  <c r="BK169" i="17"/>
  <c r="BG170" i="17"/>
  <c r="V155" i="13"/>
  <c r="T154" i="13"/>
  <c r="U154" i="13"/>
  <c r="G102" i="7"/>
  <c r="L101" i="7"/>
  <c r="J8" i="15" l="1"/>
  <c r="AX54" i="17"/>
  <c r="BA54" i="17" s="1"/>
  <c r="AZ55" i="17"/>
  <c r="BC55" i="17" s="1"/>
  <c r="L105" i="20"/>
  <c r="G106" i="20"/>
  <c r="L108" i="19"/>
  <c r="G8" i="15" s="1"/>
  <c r="H8" i="15" s="1"/>
  <c r="I8" i="15" s="1"/>
  <c r="G109" i="19"/>
  <c r="BI169" i="18"/>
  <c r="BE170" i="18"/>
  <c r="AN106" i="18"/>
  <c r="T154" i="18"/>
  <c r="AR55" i="18"/>
  <c r="V153" i="18"/>
  <c r="AM107" i="18"/>
  <c r="BF170" i="18"/>
  <c r="BJ169" i="18"/>
  <c r="BP55" i="18"/>
  <c r="AV55" i="18"/>
  <c r="AJ56" i="18" s="1"/>
  <c r="BM55" i="18"/>
  <c r="AL108" i="18"/>
  <c r="U153" i="18"/>
  <c r="AT56" i="18"/>
  <c r="BG171" i="18"/>
  <c r="BK170" i="18"/>
  <c r="AX54" i="18"/>
  <c r="BA54" i="18" s="1"/>
  <c r="BD54" i="18" s="1"/>
  <c r="AV55" i="17"/>
  <c r="AJ56" i="17" s="1"/>
  <c r="BM55" i="17"/>
  <c r="BP55" i="17"/>
  <c r="BE170" i="17"/>
  <c r="BI169" i="17"/>
  <c r="U153" i="17"/>
  <c r="AN107" i="17"/>
  <c r="BG171" i="17"/>
  <c r="BK170" i="17"/>
  <c r="AM107" i="17"/>
  <c r="BF171" i="17"/>
  <c r="BJ170" i="17"/>
  <c r="AL107" i="17"/>
  <c r="AT56" i="17"/>
  <c r="AR55" i="17"/>
  <c r="V153" i="17"/>
  <c r="T155" i="17"/>
  <c r="U155" i="13"/>
  <c r="V156" i="13"/>
  <c r="T155" i="13"/>
  <c r="L102" i="7"/>
  <c r="G103" i="7"/>
  <c r="AY55" i="17" l="1"/>
  <c r="BB55" i="17" s="1"/>
  <c r="J9" i="15"/>
  <c r="L106" i="20"/>
  <c r="G6" i="12" s="1"/>
  <c r="H6" i="12" s="1"/>
  <c r="G107" i="20"/>
  <c r="G110" i="19"/>
  <c r="L109" i="19"/>
  <c r="G9" i="15" s="1"/>
  <c r="H9" i="15" s="1"/>
  <c r="I9" i="15" s="1"/>
  <c r="BK171" i="18"/>
  <c r="BG172" i="18"/>
  <c r="U154" i="18"/>
  <c r="AS56" i="18"/>
  <c r="T155" i="18"/>
  <c r="AM108" i="18"/>
  <c r="AU55" i="18"/>
  <c r="AI56" i="18" s="1"/>
  <c r="BO55" i="18"/>
  <c r="BL55" i="18"/>
  <c r="AN107" i="18"/>
  <c r="AW56" i="18"/>
  <c r="AK57" i="18" s="1"/>
  <c r="BQ56" i="18"/>
  <c r="AZ56" i="18"/>
  <c r="BC56" i="18" s="1"/>
  <c r="BN56" i="18"/>
  <c r="AL109" i="18"/>
  <c r="BJ170" i="18"/>
  <c r="BF171" i="18"/>
  <c r="V154" i="18"/>
  <c r="BE171" i="18"/>
  <c r="BI170" i="18"/>
  <c r="AY55" i="18"/>
  <c r="BB55" i="18" s="1"/>
  <c r="T156" i="17"/>
  <c r="BG172" i="17"/>
  <c r="BK171" i="17"/>
  <c r="U154" i="17"/>
  <c r="BE171" i="17"/>
  <c r="BI170" i="17"/>
  <c r="AS56" i="17"/>
  <c r="V154" i="17"/>
  <c r="AW56" i="17"/>
  <c r="AK57" i="17" s="1"/>
  <c r="BQ56" i="17"/>
  <c r="AZ56" i="17"/>
  <c r="BC56" i="17" s="1"/>
  <c r="BN56" i="17"/>
  <c r="BF172" i="17"/>
  <c r="BJ171" i="17"/>
  <c r="AU55" i="17"/>
  <c r="AI56" i="17" s="1"/>
  <c r="BO55" i="17"/>
  <c r="BL55" i="17"/>
  <c r="AL108" i="17"/>
  <c r="AM108" i="17"/>
  <c r="AN108" i="17"/>
  <c r="T156" i="13"/>
  <c r="U156" i="13"/>
  <c r="V157" i="13"/>
  <c r="L103" i="7"/>
  <c r="G104" i="7"/>
  <c r="J10" i="15" l="1"/>
  <c r="AX55" i="17"/>
  <c r="BA55" i="17" s="1"/>
  <c r="L107" i="20"/>
  <c r="G7" i="12" s="1"/>
  <c r="H7" i="12" s="1"/>
  <c r="I7" i="12" s="1"/>
  <c r="G108" i="20"/>
  <c r="L110" i="19"/>
  <c r="G10" i="15" s="1"/>
  <c r="H10" i="15" s="1"/>
  <c r="I10" i="15" s="1"/>
  <c r="G111" i="19"/>
  <c r="AR56" i="18"/>
  <c r="T156" i="18"/>
  <c r="AN108" i="18"/>
  <c r="U155" i="18"/>
  <c r="BF172" i="18"/>
  <c r="BJ171" i="18"/>
  <c r="AT57" i="18"/>
  <c r="BE172" i="18"/>
  <c r="BI171" i="18"/>
  <c r="V155" i="18"/>
  <c r="AL110" i="18"/>
  <c r="AM109" i="18"/>
  <c r="BP56" i="18"/>
  <c r="AV56" i="18"/>
  <c r="AJ57" i="18" s="1"/>
  <c r="BM56" i="18"/>
  <c r="BG173" i="18"/>
  <c r="BK172" i="18"/>
  <c r="AX55" i="18"/>
  <c r="BA55" i="18" s="1"/>
  <c r="BD55" i="18" s="1"/>
  <c r="U155" i="17"/>
  <c r="T157" i="17"/>
  <c r="V155" i="17"/>
  <c r="AL109" i="17"/>
  <c r="BP56" i="17"/>
  <c r="AV56" i="17"/>
  <c r="AJ57" i="17" s="1"/>
  <c r="BM56" i="17"/>
  <c r="AM109" i="17"/>
  <c r="AN109" i="17"/>
  <c r="AR56" i="17"/>
  <c r="BJ172" i="17"/>
  <c r="BF173" i="17"/>
  <c r="AT57" i="17"/>
  <c r="BI171" i="17"/>
  <c r="BE172" i="17"/>
  <c r="BG173" i="17"/>
  <c r="BK172" i="17"/>
  <c r="V158" i="13"/>
  <c r="T157" i="13"/>
  <c r="U157" i="13"/>
  <c r="L104" i="7"/>
  <c r="G105" i="7"/>
  <c r="J8" i="12" l="1"/>
  <c r="J11" i="15"/>
  <c r="AY56" i="18"/>
  <c r="BB56" i="18" s="1"/>
  <c r="G109" i="20"/>
  <c r="L108" i="20"/>
  <c r="G8" i="12" s="1"/>
  <c r="H8" i="12" s="1"/>
  <c r="I8" i="12" s="1"/>
  <c r="G112" i="19"/>
  <c r="L111" i="19"/>
  <c r="G11" i="15" s="1"/>
  <c r="H11" i="15" s="1"/>
  <c r="I11" i="15" s="1"/>
  <c r="AL111" i="18"/>
  <c r="U156" i="18"/>
  <c r="BG174" i="18"/>
  <c r="BK173" i="18"/>
  <c r="AW57" i="18"/>
  <c r="AK58" i="18" s="1"/>
  <c r="BQ57" i="18"/>
  <c r="J57" i="18"/>
  <c r="BN57" i="18"/>
  <c r="AN109" i="18"/>
  <c r="AS57" i="18"/>
  <c r="BF173" i="18"/>
  <c r="BJ172" i="18"/>
  <c r="AU56" i="18"/>
  <c r="AI57" i="18" s="1"/>
  <c r="BO56" i="18"/>
  <c r="BL56" i="18"/>
  <c r="AM110" i="18"/>
  <c r="V156" i="18"/>
  <c r="BE173" i="18"/>
  <c r="BI172" i="18"/>
  <c r="T157" i="18"/>
  <c r="BN57" i="17"/>
  <c r="BQ57" i="17"/>
  <c r="J57" i="17"/>
  <c r="AW57" i="17"/>
  <c r="AK58" i="17" s="1"/>
  <c r="AN110" i="17"/>
  <c r="AS57" i="17"/>
  <c r="V156" i="17"/>
  <c r="U156" i="17"/>
  <c r="BK173" i="17"/>
  <c r="BG174" i="17"/>
  <c r="BF174" i="17"/>
  <c r="BJ173" i="17"/>
  <c r="AL110" i="17"/>
  <c r="AM110" i="17"/>
  <c r="T158" i="17"/>
  <c r="BI172" i="17"/>
  <c r="BE173" i="17"/>
  <c r="BL56" i="17"/>
  <c r="AU56" i="17"/>
  <c r="AI57" i="17" s="1"/>
  <c r="BO56" i="17"/>
  <c r="AY56" i="17"/>
  <c r="BB56" i="17" s="1"/>
  <c r="V159" i="13"/>
  <c r="U158" i="13"/>
  <c r="T158" i="13"/>
  <c r="G106" i="7"/>
  <c r="L105" i="7"/>
  <c r="AX56" i="17" l="1"/>
  <c r="BA56" i="17" s="1"/>
  <c r="AZ57" i="18"/>
  <c r="BC57" i="18" s="1"/>
  <c r="J12" i="15"/>
  <c r="J9" i="12"/>
  <c r="L109" i="20"/>
  <c r="G9" i="12" s="1"/>
  <c r="H9" i="12" s="1"/>
  <c r="I9" i="12" s="1"/>
  <c r="G110" i="20"/>
  <c r="L112" i="19"/>
  <c r="G12" i="15" s="1"/>
  <c r="H12" i="15" s="1"/>
  <c r="I12" i="15" s="1"/>
  <c r="G113" i="19"/>
  <c r="BI173" i="18"/>
  <c r="BE174" i="18"/>
  <c r="AR57" i="18"/>
  <c r="AV57" i="18"/>
  <c r="AJ58" i="18" s="1"/>
  <c r="BP57" i="18"/>
  <c r="I57" i="18"/>
  <c r="BM57" i="18"/>
  <c r="T158" i="18"/>
  <c r="AM111" i="18"/>
  <c r="AT58" i="18"/>
  <c r="BF174" i="18"/>
  <c r="BJ173" i="18"/>
  <c r="AN110" i="18"/>
  <c r="BK174" i="18"/>
  <c r="BG175" i="18"/>
  <c r="AL112" i="18"/>
  <c r="V157" i="18"/>
  <c r="M57" i="18"/>
  <c r="S57" i="18"/>
  <c r="AB58" i="18" s="1"/>
  <c r="U157" i="18"/>
  <c r="AX56" i="18"/>
  <c r="BA56" i="18" s="1"/>
  <c r="BD56" i="18" s="1"/>
  <c r="AV57" i="17"/>
  <c r="AJ58" i="17" s="1"/>
  <c r="BP57" i="17"/>
  <c r="I57" i="17"/>
  <c r="BM57" i="17"/>
  <c r="AR57" i="17"/>
  <c r="T159" i="17"/>
  <c r="AL111" i="17"/>
  <c r="BK174" i="17"/>
  <c r="BG175" i="17"/>
  <c r="AN111" i="17"/>
  <c r="AZ57" i="17"/>
  <c r="BC57" i="17" s="1"/>
  <c r="BF175" i="17"/>
  <c r="BJ174" i="17"/>
  <c r="U157" i="17"/>
  <c r="AT58" i="17"/>
  <c r="AM111" i="17"/>
  <c r="V157" i="17"/>
  <c r="BE174" i="17"/>
  <c r="BI173" i="17"/>
  <c r="M57" i="17"/>
  <c r="S57" i="17"/>
  <c r="AB58" i="17" s="1"/>
  <c r="T159" i="13"/>
  <c r="V160" i="13"/>
  <c r="U159" i="13"/>
  <c r="L106" i="7"/>
  <c r="G6" i="16" s="1"/>
  <c r="H6" i="16" s="1"/>
  <c r="G107" i="7"/>
  <c r="AY57" i="17" l="1"/>
  <c r="BB57" i="17" s="1"/>
  <c r="J10" i="12"/>
  <c r="J13" i="15"/>
  <c r="L110" i="20"/>
  <c r="G10" i="12" s="1"/>
  <c r="H10" i="12" s="1"/>
  <c r="I10" i="12" s="1"/>
  <c r="G111" i="20"/>
  <c r="G114" i="19"/>
  <c r="L113" i="19"/>
  <c r="G13" i="15" s="1"/>
  <c r="H13" i="15" s="1"/>
  <c r="I13" i="15" s="1"/>
  <c r="U158" i="18"/>
  <c r="V158" i="18"/>
  <c r="BG176" i="18"/>
  <c r="BK175" i="18"/>
  <c r="AS58" i="18"/>
  <c r="AW58" i="18"/>
  <c r="AK59" i="18" s="1"/>
  <c r="BQ58" i="18"/>
  <c r="J58" i="18"/>
  <c r="BN58" i="18"/>
  <c r="T159" i="18"/>
  <c r="P57" i="18"/>
  <c r="AN111" i="18"/>
  <c r="BJ174" i="18"/>
  <c r="BF175" i="18"/>
  <c r="AM112" i="18"/>
  <c r="L57" i="18"/>
  <c r="R57" i="18"/>
  <c r="AA58" i="18" s="1"/>
  <c r="AU57" i="18"/>
  <c r="AI58" i="18" s="1"/>
  <c r="BO57" i="18"/>
  <c r="H57" i="18"/>
  <c r="BL57" i="18"/>
  <c r="BE175" i="18"/>
  <c r="BI174" i="18"/>
  <c r="AL113" i="18"/>
  <c r="AY57" i="18"/>
  <c r="BB57" i="18" s="1"/>
  <c r="V158" i="17"/>
  <c r="BG176" i="17"/>
  <c r="BK175" i="17"/>
  <c r="AL112" i="17"/>
  <c r="P57" i="17"/>
  <c r="AM112" i="17"/>
  <c r="AU57" i="17"/>
  <c r="AI58" i="17" s="1"/>
  <c r="BO57" i="17"/>
  <c r="H57" i="17"/>
  <c r="BL57" i="17"/>
  <c r="BF176" i="17"/>
  <c r="BJ175" i="17"/>
  <c r="T160" i="17"/>
  <c r="AW58" i="17"/>
  <c r="AK59" i="17" s="1"/>
  <c r="BQ58" i="17"/>
  <c r="J58" i="17"/>
  <c r="BN58" i="17"/>
  <c r="AS58" i="17"/>
  <c r="BE175" i="17"/>
  <c r="BI174" i="17"/>
  <c r="U158" i="17"/>
  <c r="AN112" i="17"/>
  <c r="L57" i="17"/>
  <c r="R57" i="17"/>
  <c r="AA58" i="17" s="1"/>
  <c r="T160" i="13"/>
  <c r="U160" i="13"/>
  <c r="V161" i="13"/>
  <c r="G108" i="7"/>
  <c r="L107" i="7"/>
  <c r="G7" i="16" s="1"/>
  <c r="H7" i="16" s="1"/>
  <c r="I7" i="16" s="1"/>
  <c r="AX57" i="17" l="1"/>
  <c r="BA57" i="17" s="1"/>
  <c r="J14" i="15"/>
  <c r="J8" i="16"/>
  <c r="J11" i="12"/>
  <c r="AZ58" i="18"/>
  <c r="BC58" i="18" s="1"/>
  <c r="L111" i="20"/>
  <c r="G11" i="12" s="1"/>
  <c r="H11" i="12" s="1"/>
  <c r="I11" i="12" s="1"/>
  <c r="G112" i="20"/>
  <c r="L114" i="19"/>
  <c r="G14" i="15" s="1"/>
  <c r="H14" i="15" s="1"/>
  <c r="I14" i="15" s="1"/>
  <c r="G115" i="19"/>
  <c r="AR58" i="18"/>
  <c r="AN112" i="18"/>
  <c r="M58" i="18"/>
  <c r="S58" i="18"/>
  <c r="AB59" i="18" s="1"/>
  <c r="BE176" i="18"/>
  <c r="BI175" i="18"/>
  <c r="AM113" i="18"/>
  <c r="BP58" i="18"/>
  <c r="I58" i="18"/>
  <c r="AV58" i="18"/>
  <c r="AJ59" i="18" s="1"/>
  <c r="BM58" i="18"/>
  <c r="AL114" i="18"/>
  <c r="BR57" i="18"/>
  <c r="K57" i="18"/>
  <c r="Q57" i="18"/>
  <c r="Z58" i="18" s="1"/>
  <c r="O57" i="18"/>
  <c r="BF176" i="18"/>
  <c r="BJ175" i="18"/>
  <c r="AT59" i="18"/>
  <c r="BG177" i="18"/>
  <c r="BK176" i="18"/>
  <c r="U159" i="18"/>
  <c r="T160" i="18"/>
  <c r="V159" i="18"/>
  <c r="AX57" i="18"/>
  <c r="BA57" i="18" s="1"/>
  <c r="BD57" i="18" s="1"/>
  <c r="BP58" i="17"/>
  <c r="I58" i="17"/>
  <c r="AV58" i="17"/>
  <c r="AJ59" i="17" s="1"/>
  <c r="BM58" i="17"/>
  <c r="M58" i="17"/>
  <c r="S58" i="17"/>
  <c r="AB59" i="17" s="1"/>
  <c r="BR57" i="17"/>
  <c r="K57" i="17"/>
  <c r="Q57" i="17"/>
  <c r="Z58" i="17" s="1"/>
  <c r="AM113" i="17"/>
  <c r="AL113" i="17"/>
  <c r="V159" i="17"/>
  <c r="O57" i="17"/>
  <c r="U159" i="17"/>
  <c r="BI175" i="17"/>
  <c r="BE176" i="17"/>
  <c r="T161" i="17"/>
  <c r="BJ176" i="17"/>
  <c r="BF177" i="17"/>
  <c r="AZ58" i="17"/>
  <c r="BC58" i="17" s="1"/>
  <c r="AN113" i="17"/>
  <c r="AT59" i="17"/>
  <c r="AR58" i="17"/>
  <c r="BG177" i="17"/>
  <c r="BK176" i="17"/>
  <c r="V162" i="13"/>
  <c r="U161" i="13"/>
  <c r="T161" i="13"/>
  <c r="L108" i="7"/>
  <c r="G8" i="16" s="1"/>
  <c r="H8" i="16" s="1"/>
  <c r="I8" i="16" s="1"/>
  <c r="G109" i="7"/>
  <c r="BH58" i="17" l="1"/>
  <c r="F268" i="19"/>
  <c r="J12" i="12"/>
  <c r="J9" i="16"/>
  <c r="BH58" i="18"/>
  <c r="F268" i="7"/>
  <c r="J15" i="15"/>
  <c r="AY58" i="17"/>
  <c r="BB58" i="17" s="1"/>
  <c r="G113" i="20"/>
  <c r="L112" i="20"/>
  <c r="G12" i="12" s="1"/>
  <c r="H12" i="12" s="1"/>
  <c r="I12" i="12" s="1"/>
  <c r="G116" i="19"/>
  <c r="L115" i="19"/>
  <c r="G15" i="15" s="1"/>
  <c r="H15" i="15" s="1"/>
  <c r="I15" i="15" s="1"/>
  <c r="AS59" i="18"/>
  <c r="AM114" i="18"/>
  <c r="AW59" i="18"/>
  <c r="AK60" i="18" s="1"/>
  <c r="BQ59" i="18"/>
  <c r="J59" i="18"/>
  <c r="BN59" i="18"/>
  <c r="N57" i="18"/>
  <c r="P58" i="18"/>
  <c r="V160" i="18"/>
  <c r="U160" i="18"/>
  <c r="BF177" i="18"/>
  <c r="BJ176" i="18"/>
  <c r="AL115" i="18"/>
  <c r="L58" i="18"/>
  <c r="R58" i="18"/>
  <c r="AA59" i="18" s="1"/>
  <c r="AU58" i="18"/>
  <c r="AI59" i="18" s="1"/>
  <c r="BO58" i="18"/>
  <c r="H58" i="18"/>
  <c r="BL58" i="18"/>
  <c r="T161" i="18"/>
  <c r="BG178" i="18"/>
  <c r="BK177" i="18"/>
  <c r="BI176" i="18"/>
  <c r="BE177" i="18"/>
  <c r="AN113" i="18"/>
  <c r="AY58" i="18"/>
  <c r="BB58" i="18" s="1"/>
  <c r="BL58" i="17"/>
  <c r="AX58" i="17"/>
  <c r="BA58" i="17" s="1"/>
  <c r="BO58" i="17"/>
  <c r="AU58" i="17"/>
  <c r="AI59" i="17" s="1"/>
  <c r="H58" i="17"/>
  <c r="BE177" i="17"/>
  <c r="BI176" i="17"/>
  <c r="P58" i="17"/>
  <c r="V160" i="17"/>
  <c r="AN114" i="17"/>
  <c r="BJ177" i="17"/>
  <c r="BF178" i="17"/>
  <c r="T162" i="17"/>
  <c r="N57" i="17"/>
  <c r="AL114" i="17"/>
  <c r="L58" i="17"/>
  <c r="R58" i="17"/>
  <c r="AA59" i="17" s="1"/>
  <c r="BK177" i="17"/>
  <c r="BG178" i="17"/>
  <c r="U160" i="17"/>
  <c r="BN59" i="17"/>
  <c r="J59" i="17"/>
  <c r="AW59" i="17"/>
  <c r="AK60" i="17" s="1"/>
  <c r="BQ59" i="17"/>
  <c r="AM114" i="17"/>
  <c r="AS59" i="17"/>
  <c r="T162" i="13"/>
  <c r="U162" i="13"/>
  <c r="V163" i="13"/>
  <c r="G110" i="7"/>
  <c r="L109" i="7"/>
  <c r="G9" i="16" s="1"/>
  <c r="H9" i="16" s="1"/>
  <c r="I9" i="16" s="1"/>
  <c r="AZ59" i="17" l="1"/>
  <c r="BC59" i="17" s="1"/>
  <c r="J10" i="16"/>
  <c r="J13" i="12"/>
  <c r="AZ59" i="18"/>
  <c r="BC59" i="18" s="1"/>
  <c r="I269" i="19"/>
  <c r="K269" i="19"/>
  <c r="H269" i="19"/>
  <c r="J269" i="19"/>
  <c r="J16" i="15"/>
  <c r="L113" i="20"/>
  <c r="G13" i="12" s="1"/>
  <c r="H13" i="12" s="1"/>
  <c r="I13" i="12" s="1"/>
  <c r="G114" i="20"/>
  <c r="L116" i="19"/>
  <c r="G16" i="15" s="1"/>
  <c r="H16" i="15" s="1"/>
  <c r="I16" i="15" s="1"/>
  <c r="G117" i="19"/>
  <c r="AN114" i="18"/>
  <c r="BK178" i="18"/>
  <c r="BG179" i="18"/>
  <c r="BR58" i="18"/>
  <c r="K58" i="18"/>
  <c r="Q58" i="18"/>
  <c r="Z59" i="18" s="1"/>
  <c r="BH59" i="18" s="1"/>
  <c r="U161" i="18"/>
  <c r="M59" i="18"/>
  <c r="S59" i="18"/>
  <c r="AB60" i="18" s="1"/>
  <c r="AM115" i="18"/>
  <c r="BE178" i="18"/>
  <c r="BI177" i="18"/>
  <c r="AR59" i="18"/>
  <c r="AL116" i="18"/>
  <c r="BJ177" i="18"/>
  <c r="BF178" i="18"/>
  <c r="AT60" i="18"/>
  <c r="AY59" i="18"/>
  <c r="BB59" i="18" s="1"/>
  <c r="I59" i="18"/>
  <c r="AV59" i="18"/>
  <c r="AJ60" i="18" s="1"/>
  <c r="BP59" i="18"/>
  <c r="BM59" i="18"/>
  <c r="T162" i="18"/>
  <c r="O58" i="18"/>
  <c r="V161" i="18"/>
  <c r="AX58" i="18"/>
  <c r="BA58" i="18" s="1"/>
  <c r="BD58" i="18" s="1"/>
  <c r="AY59" i="17"/>
  <c r="BB59" i="17" s="1"/>
  <c r="AV59" i="17"/>
  <c r="AJ60" i="17" s="1"/>
  <c r="BM59" i="17"/>
  <c r="BP59" i="17"/>
  <c r="I59" i="17"/>
  <c r="BF179" i="17"/>
  <c r="BJ178" i="17"/>
  <c r="AN115" i="17"/>
  <c r="AT60" i="17"/>
  <c r="U161" i="17"/>
  <c r="AL115" i="17"/>
  <c r="K58" i="17"/>
  <c r="BR58" i="17"/>
  <c r="Q58" i="17"/>
  <c r="Z59" i="17" s="1"/>
  <c r="BH59" i="17" s="1"/>
  <c r="BG179" i="17"/>
  <c r="BK178" i="17"/>
  <c r="O58" i="17"/>
  <c r="T163" i="17"/>
  <c r="BE178" i="17"/>
  <c r="BI177" i="17"/>
  <c r="AM115" i="17"/>
  <c r="M59" i="17"/>
  <c r="S59" i="17"/>
  <c r="AB60" i="17" s="1"/>
  <c r="V161" i="17"/>
  <c r="AR59" i="17"/>
  <c r="V164" i="13"/>
  <c r="T163" i="13"/>
  <c r="U163" i="13"/>
  <c r="L110" i="7"/>
  <c r="G10" i="16" s="1"/>
  <c r="H10" i="16" s="1"/>
  <c r="I10" i="16" s="1"/>
  <c r="G111" i="7"/>
  <c r="F269" i="19" l="1"/>
  <c r="F269" i="7"/>
  <c r="J14" i="12"/>
  <c r="J17" i="15"/>
  <c r="J11" i="16"/>
  <c r="L114" i="20"/>
  <c r="G14" i="12" s="1"/>
  <c r="H14" i="12" s="1"/>
  <c r="I14" i="12" s="1"/>
  <c r="G115" i="20"/>
  <c r="G118" i="19"/>
  <c r="L117" i="19"/>
  <c r="G17" i="15" s="1"/>
  <c r="H17" i="15" s="1"/>
  <c r="I17" i="15" s="1"/>
  <c r="AU59" i="18"/>
  <c r="AI60" i="18" s="1"/>
  <c r="BO59" i="18"/>
  <c r="H59" i="18"/>
  <c r="AX59" i="18"/>
  <c r="BA59" i="18" s="1"/>
  <c r="BD59" i="18" s="1"/>
  <c r="BL59" i="18"/>
  <c r="BE179" i="18"/>
  <c r="BI178" i="18"/>
  <c r="V162" i="18"/>
  <c r="L59" i="18"/>
  <c r="R59" i="18"/>
  <c r="AA60" i="18" s="1"/>
  <c r="BF179" i="18"/>
  <c r="BJ178" i="18"/>
  <c r="AM116" i="18"/>
  <c r="U162" i="18"/>
  <c r="BK179" i="18"/>
  <c r="BG180" i="18"/>
  <c r="T163" i="18"/>
  <c r="AS60" i="18"/>
  <c r="AL117" i="18"/>
  <c r="AN115" i="18"/>
  <c r="AW60" i="18"/>
  <c r="AK61" i="18" s="1"/>
  <c r="BQ60" i="18"/>
  <c r="J60" i="18"/>
  <c r="BN60" i="18"/>
  <c r="P59" i="18"/>
  <c r="N58" i="18"/>
  <c r="T164" i="17"/>
  <c r="AM116" i="17"/>
  <c r="U162" i="17"/>
  <c r="AS60" i="17"/>
  <c r="V162" i="17"/>
  <c r="BE179" i="17"/>
  <c r="BI178" i="17"/>
  <c r="AL116" i="17"/>
  <c r="BF180" i="17"/>
  <c r="BJ179" i="17"/>
  <c r="AU59" i="17"/>
  <c r="AI60" i="17" s="1"/>
  <c r="BO59" i="17"/>
  <c r="H59" i="17"/>
  <c r="BL59" i="17"/>
  <c r="N58" i="17"/>
  <c r="L59" i="17"/>
  <c r="R59" i="17"/>
  <c r="AA60" i="17" s="1"/>
  <c r="AN116" i="17"/>
  <c r="P59" i="17"/>
  <c r="BG180" i="17"/>
  <c r="BK179" i="17"/>
  <c r="AW60" i="17"/>
  <c r="AK61" i="17" s="1"/>
  <c r="BQ60" i="17"/>
  <c r="J60" i="17"/>
  <c r="BN60" i="17"/>
  <c r="U164" i="13"/>
  <c r="V165" i="13"/>
  <c r="T164" i="13"/>
  <c r="G112" i="7"/>
  <c r="L111" i="7"/>
  <c r="G11" i="16" s="1"/>
  <c r="H11" i="16" s="1"/>
  <c r="I11" i="16" s="1"/>
  <c r="J15" i="12" l="1"/>
  <c r="K270" i="19"/>
  <c r="I270" i="19"/>
  <c r="H270" i="19"/>
  <c r="J270" i="19"/>
  <c r="J18" i="15"/>
  <c r="J12" i="16"/>
  <c r="L115" i="20"/>
  <c r="G15" i="12" s="1"/>
  <c r="H15" i="12" s="1"/>
  <c r="I15" i="12" s="1"/>
  <c r="G116" i="20"/>
  <c r="L118" i="19"/>
  <c r="G18" i="15" s="1"/>
  <c r="H18" i="15" s="1"/>
  <c r="I18" i="15" s="1"/>
  <c r="G119" i="19"/>
  <c r="T164" i="18"/>
  <c r="U163" i="18"/>
  <c r="O59" i="18"/>
  <c r="AL118" i="18"/>
  <c r="AR60" i="18"/>
  <c r="M60" i="18"/>
  <c r="S60" i="18"/>
  <c r="AB61" i="18" s="1"/>
  <c r="AM117" i="18"/>
  <c r="V163" i="18"/>
  <c r="AN116" i="18"/>
  <c r="BP60" i="18"/>
  <c r="I60" i="18"/>
  <c r="AV60" i="18"/>
  <c r="AJ61" i="18" s="1"/>
  <c r="BM60" i="18"/>
  <c r="BG181" i="18"/>
  <c r="BK180" i="18"/>
  <c r="BF180" i="18"/>
  <c r="BJ179" i="18"/>
  <c r="BE180" i="18"/>
  <c r="BI179" i="18"/>
  <c r="BR59" i="18"/>
  <c r="K59" i="18"/>
  <c r="Q59" i="18"/>
  <c r="Z60" i="18" s="1"/>
  <c r="BH60" i="18" s="1"/>
  <c r="AZ60" i="18"/>
  <c r="BC60" i="18" s="1"/>
  <c r="AR60" i="17"/>
  <c r="AL117" i="17"/>
  <c r="BP60" i="17"/>
  <c r="I60" i="17"/>
  <c r="AV60" i="17"/>
  <c r="AJ61" i="17" s="1"/>
  <c r="BM60" i="17"/>
  <c r="AN117" i="17"/>
  <c r="BJ180" i="17"/>
  <c r="BF181" i="17"/>
  <c r="U163" i="17"/>
  <c r="M60" i="17"/>
  <c r="S60" i="17"/>
  <c r="AB61" i="17" s="1"/>
  <c r="BG181" i="17"/>
  <c r="BK180" i="17"/>
  <c r="BR59" i="17"/>
  <c r="K59" i="17"/>
  <c r="Q59" i="17"/>
  <c r="Z60" i="17" s="1"/>
  <c r="BH60" i="17" s="1"/>
  <c r="V163" i="17"/>
  <c r="T165" i="17"/>
  <c r="O59" i="17"/>
  <c r="BI179" i="17"/>
  <c r="BE180" i="17"/>
  <c r="AM117" i="17"/>
  <c r="AZ60" i="17"/>
  <c r="BC60" i="17" s="1"/>
  <c r="AX59" i="17"/>
  <c r="BA59" i="17" s="1"/>
  <c r="U165" i="13"/>
  <c r="V166" i="13"/>
  <c r="T165" i="13"/>
  <c r="L112" i="7"/>
  <c r="G12" i="16" s="1"/>
  <c r="H12" i="16" s="1"/>
  <c r="I12" i="16" s="1"/>
  <c r="G113" i="7"/>
  <c r="F270" i="19" l="1"/>
  <c r="F270" i="7"/>
  <c r="J13" i="16"/>
  <c r="J16" i="12"/>
  <c r="J19" i="15"/>
  <c r="G117" i="20"/>
  <c r="L116" i="20"/>
  <c r="G16" i="12" s="1"/>
  <c r="H16" i="12" s="1"/>
  <c r="I16" i="12" s="1"/>
  <c r="G120" i="19"/>
  <c r="L119" i="19"/>
  <c r="G19" i="15" s="1"/>
  <c r="H19" i="15" s="1"/>
  <c r="I19" i="15" s="1"/>
  <c r="N59" i="18"/>
  <c r="P60" i="18"/>
  <c r="AL119" i="18"/>
  <c r="BF181" i="18"/>
  <c r="BJ180" i="18"/>
  <c r="L60" i="18"/>
  <c r="R60" i="18"/>
  <c r="AA61" i="18" s="1"/>
  <c r="V164" i="18"/>
  <c r="U164" i="18"/>
  <c r="BG182" i="18"/>
  <c r="BK181" i="18"/>
  <c r="AN117" i="18"/>
  <c r="T165" i="18"/>
  <c r="AY60" i="18"/>
  <c r="BB60" i="18" s="1"/>
  <c r="BI180" i="18"/>
  <c r="BE181" i="18"/>
  <c r="AM118" i="18"/>
  <c r="AU60" i="18"/>
  <c r="AI61" i="18" s="1"/>
  <c r="BO60" i="18"/>
  <c r="H60" i="18"/>
  <c r="BL60" i="18"/>
  <c r="BI180" i="17"/>
  <c r="BE181" i="17"/>
  <c r="AN118" i="17"/>
  <c r="L60" i="17"/>
  <c r="R60" i="17"/>
  <c r="AA61" i="17" s="1"/>
  <c r="BL60" i="17"/>
  <c r="H60" i="17"/>
  <c r="BO60" i="17"/>
  <c r="AU60" i="17"/>
  <c r="AI61" i="17" s="1"/>
  <c r="AM118" i="17"/>
  <c r="T166" i="17"/>
  <c r="N59" i="17"/>
  <c r="BK181" i="17"/>
  <c r="BG182" i="17"/>
  <c r="U164" i="17"/>
  <c r="AL118" i="17"/>
  <c r="V164" i="17"/>
  <c r="P60" i="17"/>
  <c r="BF182" i="17"/>
  <c r="BJ181" i="17"/>
  <c r="AY60" i="17"/>
  <c r="BB60" i="17" s="1"/>
  <c r="U166" i="13"/>
  <c r="T166" i="13"/>
  <c r="V167" i="13"/>
  <c r="G114" i="7"/>
  <c r="L113" i="7"/>
  <c r="G13" i="16" s="1"/>
  <c r="H13" i="16" s="1"/>
  <c r="I13" i="16" s="1"/>
  <c r="J14" i="16" l="1"/>
  <c r="K271" i="19"/>
  <c r="H271" i="19"/>
  <c r="I271" i="19"/>
  <c r="J271" i="19"/>
  <c r="J20" i="15"/>
  <c r="J17" i="12"/>
  <c r="L117" i="20"/>
  <c r="G17" i="12" s="1"/>
  <c r="H17" i="12" s="1"/>
  <c r="I17" i="12" s="1"/>
  <c r="G118" i="20"/>
  <c r="L120" i="19"/>
  <c r="G20" i="15" s="1"/>
  <c r="H20" i="15" s="1"/>
  <c r="I20" i="15" s="1"/>
  <c r="G121" i="19"/>
  <c r="AL120" i="18"/>
  <c r="BR60" i="18"/>
  <c r="K60" i="18"/>
  <c r="Q60" i="18"/>
  <c r="Z61" i="18" s="1"/>
  <c r="BH61" i="18" s="1"/>
  <c r="AM119" i="18"/>
  <c r="BE182" i="18"/>
  <c r="BI181" i="18"/>
  <c r="V165" i="18"/>
  <c r="T166" i="18"/>
  <c r="U165" i="18"/>
  <c r="O60" i="18"/>
  <c r="BJ181" i="18"/>
  <c r="BF182" i="18"/>
  <c r="AN118" i="18"/>
  <c r="BK182" i="18"/>
  <c r="BG183" i="18"/>
  <c r="AX60" i="18"/>
  <c r="BA60" i="18" s="1"/>
  <c r="BD60" i="18" s="1"/>
  <c r="U165" i="17"/>
  <c r="T167" i="17"/>
  <c r="V165" i="17"/>
  <c r="BF183" i="17"/>
  <c r="BJ182" i="17"/>
  <c r="BK182" i="17"/>
  <c r="BG183" i="17"/>
  <c r="AN119" i="17"/>
  <c r="AL119" i="17"/>
  <c r="AM119" i="17"/>
  <c r="K60" i="17"/>
  <c r="BR60" i="17"/>
  <c r="Q60" i="17"/>
  <c r="Z61" i="17" s="1"/>
  <c r="BH61" i="17" s="1"/>
  <c r="O60" i="17"/>
  <c r="BE182" i="17"/>
  <c r="BI181" i="17"/>
  <c r="AX60" i="17"/>
  <c r="BA60" i="17" s="1"/>
  <c r="V168" i="13"/>
  <c r="U167" i="13"/>
  <c r="T167" i="13"/>
  <c r="L114" i="7"/>
  <c r="G14" i="16" s="1"/>
  <c r="H14" i="16" s="1"/>
  <c r="I14" i="16" s="1"/>
  <c r="G115" i="7"/>
  <c r="F271" i="19" l="1"/>
  <c r="J272" i="19" s="1"/>
  <c r="J15" i="16"/>
  <c r="J18" i="12"/>
  <c r="F271" i="7"/>
  <c r="J21" i="15"/>
  <c r="L118" i="20"/>
  <c r="G18" i="12" s="1"/>
  <c r="H18" i="12" s="1"/>
  <c r="I18" i="12" s="1"/>
  <c r="G119" i="20"/>
  <c r="G122" i="19"/>
  <c r="L121" i="19"/>
  <c r="G21" i="15" s="1"/>
  <c r="H21" i="15" s="1"/>
  <c r="I21" i="15" s="1"/>
  <c r="BE183" i="18"/>
  <c r="BI182" i="18"/>
  <c r="AN119" i="18"/>
  <c r="U166" i="18"/>
  <c r="V166" i="18"/>
  <c r="N60" i="18"/>
  <c r="AL121" i="18"/>
  <c r="BG184" i="18"/>
  <c r="BK183" i="18"/>
  <c r="BJ182" i="18"/>
  <c r="BF183" i="18"/>
  <c r="AM120" i="18"/>
  <c r="T167" i="18"/>
  <c r="BE183" i="17"/>
  <c r="BI182" i="17"/>
  <c r="AM120" i="17"/>
  <c r="AN120" i="17"/>
  <c r="T168" i="17"/>
  <c r="N60" i="17"/>
  <c r="AL120" i="17"/>
  <c r="BG184" i="17"/>
  <c r="BK183" i="17"/>
  <c r="BF184" i="17"/>
  <c r="BJ183" i="17"/>
  <c r="V166" i="17"/>
  <c r="U166" i="17"/>
  <c r="T168" i="13"/>
  <c r="V169" i="13"/>
  <c r="U168" i="13"/>
  <c r="G116" i="7"/>
  <c r="L115" i="7"/>
  <c r="G15" i="16" s="1"/>
  <c r="H15" i="16" s="1"/>
  <c r="I15" i="16" s="1"/>
  <c r="J19" i="12" l="1"/>
  <c r="J16" i="16"/>
  <c r="H272" i="19"/>
  <c r="I272" i="19"/>
  <c r="K272" i="19"/>
  <c r="J22" i="15"/>
  <c r="L119" i="20"/>
  <c r="G19" i="12" s="1"/>
  <c r="H19" i="12" s="1"/>
  <c r="I19" i="12" s="1"/>
  <c r="G120" i="20"/>
  <c r="L122" i="19"/>
  <c r="G22" i="15" s="1"/>
  <c r="H22" i="15" s="1"/>
  <c r="I22" i="15" s="1"/>
  <c r="G123" i="19"/>
  <c r="T168" i="18"/>
  <c r="V167" i="18"/>
  <c r="BE184" i="18"/>
  <c r="BI183" i="18"/>
  <c r="BF184" i="18"/>
  <c r="BJ183" i="18"/>
  <c r="AM121" i="18"/>
  <c r="AL122" i="18"/>
  <c r="U167" i="18"/>
  <c r="BG185" i="18"/>
  <c r="BK184" i="18"/>
  <c r="AN120" i="18"/>
  <c r="U167" i="17"/>
  <c r="AL121" i="17"/>
  <c r="T169" i="17"/>
  <c r="BG185" i="17"/>
  <c r="BK184" i="17"/>
  <c r="AN121" i="17"/>
  <c r="AM121" i="17"/>
  <c r="BI183" i="17"/>
  <c r="BE184" i="17"/>
  <c r="V167" i="17"/>
  <c r="BJ184" i="17"/>
  <c r="BF185" i="17"/>
  <c r="T169" i="13"/>
  <c r="V170" i="13"/>
  <c r="U169" i="13"/>
  <c r="L116" i="7"/>
  <c r="G16" i="16" s="1"/>
  <c r="H16" i="16" s="1"/>
  <c r="I16" i="16" s="1"/>
  <c r="G117" i="7"/>
  <c r="J17" i="16" l="1"/>
  <c r="J20" i="12"/>
  <c r="J23" i="15"/>
  <c r="G121" i="20"/>
  <c r="L120" i="20"/>
  <c r="G20" i="12" s="1"/>
  <c r="H20" i="12" s="1"/>
  <c r="I20" i="12" s="1"/>
  <c r="G124" i="19"/>
  <c r="L123" i="19"/>
  <c r="G23" i="15" s="1"/>
  <c r="H23" i="15" s="1"/>
  <c r="I23" i="15" s="1"/>
  <c r="AN121" i="18"/>
  <c r="U168" i="18"/>
  <c r="AL123" i="18"/>
  <c r="BF185" i="18"/>
  <c r="BJ184" i="18"/>
  <c r="AM122" i="18"/>
  <c r="BI184" i="18"/>
  <c r="BE185" i="18"/>
  <c r="T169" i="18"/>
  <c r="BG186" i="18"/>
  <c r="BK185" i="18"/>
  <c r="V168" i="18"/>
  <c r="BJ185" i="17"/>
  <c r="BF186" i="17"/>
  <c r="V168" i="17"/>
  <c r="AL122" i="17"/>
  <c r="AM122" i="17"/>
  <c r="T170" i="17"/>
  <c r="U168" i="17"/>
  <c r="AN122" i="17"/>
  <c r="BE185" i="17"/>
  <c r="BI184" i="17"/>
  <c r="BK185" i="17"/>
  <c r="BG186" i="17"/>
  <c r="V171" i="13"/>
  <c r="U170" i="13"/>
  <c r="T170" i="13"/>
  <c r="G118" i="7"/>
  <c r="L117" i="7"/>
  <c r="G17" i="16" s="1"/>
  <c r="H17" i="16" s="1"/>
  <c r="I17" i="16" s="1"/>
  <c r="J24" i="15" l="1"/>
  <c r="J21" i="12"/>
  <c r="J18" i="16"/>
  <c r="L121" i="20"/>
  <c r="G21" i="12" s="1"/>
  <c r="H21" i="12" s="1"/>
  <c r="I21" i="12" s="1"/>
  <c r="G122" i="20"/>
  <c r="L124" i="19"/>
  <c r="G24" i="15" s="1"/>
  <c r="H24" i="15" s="1"/>
  <c r="I24" i="15" s="1"/>
  <c r="G125" i="19"/>
  <c r="BK186" i="18"/>
  <c r="BG187" i="18"/>
  <c r="BI185" i="18"/>
  <c r="BE186" i="18"/>
  <c r="AL124" i="18"/>
  <c r="AM123" i="18"/>
  <c r="U169" i="18"/>
  <c r="T170" i="18"/>
  <c r="AN122" i="18"/>
  <c r="BJ185" i="18"/>
  <c r="BF186" i="18"/>
  <c r="V169" i="18"/>
  <c r="U169" i="17"/>
  <c r="AM123" i="17"/>
  <c r="V169" i="17"/>
  <c r="BG187" i="17"/>
  <c r="BK186" i="17"/>
  <c r="BE186" i="17"/>
  <c r="BI185" i="17"/>
  <c r="T171" i="17"/>
  <c r="AN123" i="17"/>
  <c r="AL123" i="17"/>
  <c r="BF187" i="17"/>
  <c r="BJ186" i="17"/>
  <c r="T171" i="13"/>
  <c r="V172" i="13"/>
  <c r="U171" i="13"/>
  <c r="L118" i="7"/>
  <c r="G18" i="16" s="1"/>
  <c r="H18" i="16" s="1"/>
  <c r="I18" i="16" s="1"/>
  <c r="G119" i="7"/>
  <c r="J19" i="16" l="1"/>
  <c r="J22" i="12"/>
  <c r="J25" i="15"/>
  <c r="L122" i="20"/>
  <c r="G22" i="12" s="1"/>
  <c r="H22" i="12" s="1"/>
  <c r="I22" i="12" s="1"/>
  <c r="G123" i="20"/>
  <c r="G126" i="19"/>
  <c r="L125" i="19"/>
  <c r="G25" i="15" s="1"/>
  <c r="H25" i="15" s="1"/>
  <c r="I25" i="15" s="1"/>
  <c r="T171" i="18"/>
  <c r="U170" i="18"/>
  <c r="AM124" i="18"/>
  <c r="BG188" i="18"/>
  <c r="BK187" i="18"/>
  <c r="V170" i="18"/>
  <c r="AN123" i="18"/>
  <c r="AL125" i="18"/>
  <c r="BE187" i="18"/>
  <c r="BI186" i="18"/>
  <c r="BF187" i="18"/>
  <c r="BJ186" i="18"/>
  <c r="BF188" i="17"/>
  <c r="BJ187" i="17"/>
  <c r="V170" i="17"/>
  <c r="T172" i="17"/>
  <c r="BE187" i="17"/>
  <c r="BI186" i="17"/>
  <c r="BG188" i="17"/>
  <c r="BK187" i="17"/>
  <c r="U170" i="17"/>
  <c r="AL124" i="17"/>
  <c r="AN124" i="17"/>
  <c r="AM124" i="17"/>
  <c r="T172" i="13"/>
  <c r="U172" i="13"/>
  <c r="V173" i="13"/>
  <c r="G120" i="7"/>
  <c r="L119" i="7"/>
  <c r="G19" i="16" s="1"/>
  <c r="H19" i="16" s="1"/>
  <c r="I19" i="16" s="1"/>
  <c r="J26" i="15" l="1"/>
  <c r="J23" i="12"/>
  <c r="J20" i="16"/>
  <c r="L123" i="20"/>
  <c r="G23" i="12" s="1"/>
  <c r="H23" i="12" s="1"/>
  <c r="I23" i="12" s="1"/>
  <c r="G124" i="20"/>
  <c r="L126" i="19"/>
  <c r="G26" i="15" s="1"/>
  <c r="H26" i="15" s="1"/>
  <c r="I26" i="15" s="1"/>
  <c r="G127" i="19"/>
  <c r="U171" i="18"/>
  <c r="AN124" i="18"/>
  <c r="AL126" i="18"/>
  <c r="T172" i="18"/>
  <c r="BG189" i="18"/>
  <c r="BK188" i="18"/>
  <c r="BF188" i="18"/>
  <c r="BJ187" i="18"/>
  <c r="BE188" i="18"/>
  <c r="BI187" i="18"/>
  <c r="V171" i="18"/>
  <c r="AM125" i="18"/>
  <c r="AM125" i="17"/>
  <c r="BG189" i="17"/>
  <c r="BK188" i="17"/>
  <c r="AL125" i="17"/>
  <c r="V171" i="17"/>
  <c r="BJ188" i="17"/>
  <c r="BF189" i="17"/>
  <c r="AN125" i="17"/>
  <c r="U171" i="17"/>
  <c r="T173" i="17"/>
  <c r="BI187" i="17"/>
  <c r="BE188" i="17"/>
  <c r="T173" i="13"/>
  <c r="U173" i="13"/>
  <c r="V174" i="13"/>
  <c r="L120" i="7"/>
  <c r="G20" i="16" s="1"/>
  <c r="H20" i="16" s="1"/>
  <c r="I20" i="16" s="1"/>
  <c r="G121" i="7"/>
  <c r="J21" i="16" l="1"/>
  <c r="J24" i="12"/>
  <c r="J27" i="15"/>
  <c r="G125" i="20"/>
  <c r="L124" i="20"/>
  <c r="G24" i="12" s="1"/>
  <c r="H24" i="12" s="1"/>
  <c r="I24" i="12" s="1"/>
  <c r="G128" i="19"/>
  <c r="L127" i="19"/>
  <c r="G27" i="15" s="1"/>
  <c r="H27" i="15" s="1"/>
  <c r="I27" i="15" s="1"/>
  <c r="BF189" i="18"/>
  <c r="BJ188" i="18"/>
  <c r="AM126" i="18"/>
  <c r="BG190" i="18"/>
  <c r="BK189" i="18"/>
  <c r="AL127" i="18"/>
  <c r="BI188" i="18"/>
  <c r="BE189" i="18"/>
  <c r="V172" i="18"/>
  <c r="T173" i="18"/>
  <c r="U172" i="18"/>
  <c r="AN125" i="18"/>
  <c r="T174" i="17"/>
  <c r="AN126" i="17"/>
  <c r="BI188" i="17"/>
  <c r="BE189" i="17"/>
  <c r="AM126" i="17"/>
  <c r="U172" i="17"/>
  <c r="BF190" i="17"/>
  <c r="BJ189" i="17"/>
  <c r="AL126" i="17"/>
  <c r="V172" i="17"/>
  <c r="BK189" i="17"/>
  <c r="BG190" i="17"/>
  <c r="U174" i="13"/>
  <c r="V175" i="13"/>
  <c r="T174" i="13"/>
  <c r="G122" i="7"/>
  <c r="L121" i="7"/>
  <c r="G21" i="16" s="1"/>
  <c r="H21" i="16" s="1"/>
  <c r="I21" i="16" s="1"/>
  <c r="J28" i="15" l="1"/>
  <c r="J25" i="12"/>
  <c r="J22" i="16"/>
  <c r="L125" i="20"/>
  <c r="G25" i="12" s="1"/>
  <c r="H25" i="12" s="1"/>
  <c r="I25" i="12" s="1"/>
  <c r="G126" i="20"/>
  <c r="L128" i="19"/>
  <c r="G28" i="15" s="1"/>
  <c r="H28" i="15" s="1"/>
  <c r="I28" i="15" s="1"/>
  <c r="G129" i="19"/>
  <c r="AM127" i="18"/>
  <c r="AN126" i="18"/>
  <c r="V173" i="18"/>
  <c r="BE190" i="18"/>
  <c r="BI189" i="18"/>
  <c r="BK190" i="18"/>
  <c r="BG191" i="18"/>
  <c r="T174" i="18"/>
  <c r="BJ189" i="18"/>
  <c r="BF190" i="18"/>
  <c r="AL128" i="18"/>
  <c r="U173" i="18"/>
  <c r="BF191" i="17"/>
  <c r="BJ190" i="17"/>
  <c r="AM127" i="17"/>
  <c r="BK190" i="17"/>
  <c r="BG191" i="17"/>
  <c r="AL127" i="17"/>
  <c r="U173" i="17"/>
  <c r="BE190" i="17"/>
  <c r="BI189" i="17"/>
  <c r="AN127" i="17"/>
  <c r="V173" i="17"/>
  <c r="T175" i="17"/>
  <c r="T175" i="13"/>
  <c r="U175" i="13"/>
  <c r="V176" i="13"/>
  <c r="L122" i="7"/>
  <c r="G22" i="16" s="1"/>
  <c r="H22" i="16" s="1"/>
  <c r="I22" i="16" s="1"/>
  <c r="G123" i="7"/>
  <c r="J23" i="16" l="1"/>
  <c r="J26" i="12"/>
  <c r="J29" i="15"/>
  <c r="L126" i="20"/>
  <c r="G26" i="12" s="1"/>
  <c r="H26" i="12" s="1"/>
  <c r="I26" i="12" s="1"/>
  <c r="G127" i="20"/>
  <c r="G130" i="19"/>
  <c r="L129" i="19"/>
  <c r="G29" i="15" s="1"/>
  <c r="H29" i="15" s="1"/>
  <c r="I29" i="15" s="1"/>
  <c r="AL129" i="18"/>
  <c r="BF191" i="18"/>
  <c r="BJ190" i="18"/>
  <c r="BE191" i="18"/>
  <c r="BI190" i="18"/>
  <c r="U174" i="18"/>
  <c r="T175" i="18"/>
  <c r="AM128" i="18"/>
  <c r="AN127" i="18"/>
  <c r="BG192" i="18"/>
  <c r="BK191" i="18"/>
  <c r="V174" i="18"/>
  <c r="AL128" i="17"/>
  <c r="BG192" i="17"/>
  <c r="BK191" i="17"/>
  <c r="AM128" i="17"/>
  <c r="T176" i="17"/>
  <c r="AN128" i="17"/>
  <c r="BE191" i="17"/>
  <c r="BI190" i="17"/>
  <c r="BF192" i="17"/>
  <c r="BJ191" i="17"/>
  <c r="V174" i="17"/>
  <c r="U174" i="17"/>
  <c r="T176" i="13"/>
  <c r="V177" i="13"/>
  <c r="U176" i="13"/>
  <c r="G124" i="7"/>
  <c r="L123" i="7"/>
  <c r="G23" i="16" s="1"/>
  <c r="H23" i="16" s="1"/>
  <c r="I23" i="16" s="1"/>
  <c r="J30" i="15" l="1"/>
  <c r="J27" i="12"/>
  <c r="J24" i="16"/>
  <c r="L127" i="20"/>
  <c r="G27" i="12" s="1"/>
  <c r="H27" i="12" s="1"/>
  <c r="I27" i="12" s="1"/>
  <c r="G128" i="20"/>
  <c r="L130" i="19"/>
  <c r="G30" i="15" s="1"/>
  <c r="H30" i="15" s="1"/>
  <c r="I30" i="15" s="1"/>
  <c r="G131" i="19"/>
  <c r="V175" i="18"/>
  <c r="AM129" i="18"/>
  <c r="BG193" i="18"/>
  <c r="BK192" i="18"/>
  <c r="U175" i="18"/>
  <c r="BE192" i="18"/>
  <c r="BI191" i="18"/>
  <c r="AL130" i="18"/>
  <c r="AN128" i="18"/>
  <c r="T176" i="18"/>
  <c r="BF192" i="18"/>
  <c r="BJ191" i="18"/>
  <c r="T177" i="17"/>
  <c r="AL129" i="17"/>
  <c r="AN129" i="17"/>
  <c r="AM129" i="17"/>
  <c r="U175" i="17"/>
  <c r="V175" i="17"/>
  <c r="BJ192" i="17"/>
  <c r="BF193" i="17"/>
  <c r="BI191" i="17"/>
  <c r="BE192" i="17"/>
  <c r="BG193" i="17"/>
  <c r="BK192" i="17"/>
  <c r="T177" i="13"/>
  <c r="V178" i="13"/>
  <c r="U177" i="13"/>
  <c r="L124" i="7"/>
  <c r="G24" i="16" s="1"/>
  <c r="H24" i="16" s="1"/>
  <c r="I24" i="16" s="1"/>
  <c r="G125" i="7"/>
  <c r="J25" i="16" l="1"/>
  <c r="J28" i="12"/>
  <c r="J31" i="15"/>
  <c r="G129" i="20"/>
  <c r="L128" i="20"/>
  <c r="G28" i="12" s="1"/>
  <c r="H28" i="12" s="1"/>
  <c r="I28" i="12" s="1"/>
  <c r="G132" i="19"/>
  <c r="L131" i="19"/>
  <c r="G31" i="15" s="1"/>
  <c r="H31" i="15" s="1"/>
  <c r="I31" i="15" s="1"/>
  <c r="BF193" i="18"/>
  <c r="BJ192" i="18"/>
  <c r="V176" i="18"/>
  <c r="AN129" i="18"/>
  <c r="U176" i="18"/>
  <c r="BG194" i="18"/>
  <c r="BK193" i="18"/>
  <c r="T177" i="18"/>
  <c r="AL131" i="18"/>
  <c r="BI192" i="18"/>
  <c r="BE193" i="18"/>
  <c r="AM130" i="18"/>
  <c r="T178" i="17"/>
  <c r="BK193" i="17"/>
  <c r="BG194" i="17"/>
  <c r="BE193" i="17"/>
  <c r="BI192" i="17"/>
  <c r="AN130" i="17"/>
  <c r="BJ193" i="17"/>
  <c r="BF194" i="17"/>
  <c r="V176" i="17"/>
  <c r="U176" i="17"/>
  <c r="AM130" i="17"/>
  <c r="AL130" i="17"/>
  <c r="V179" i="13"/>
  <c r="U178" i="13"/>
  <c r="T178" i="13"/>
  <c r="G126" i="7"/>
  <c r="L125" i="7"/>
  <c r="G25" i="16" s="1"/>
  <c r="H25" i="16" s="1"/>
  <c r="I25" i="16" s="1"/>
  <c r="J32" i="15" l="1"/>
  <c r="J29" i="12"/>
  <c r="J26" i="16"/>
  <c r="L129" i="20"/>
  <c r="G29" i="12" s="1"/>
  <c r="H29" i="12" s="1"/>
  <c r="I29" i="12" s="1"/>
  <c r="G130" i="20"/>
  <c r="G133" i="19"/>
  <c r="L132" i="19"/>
  <c r="G32" i="15" s="1"/>
  <c r="H32" i="15" s="1"/>
  <c r="I32" i="15" s="1"/>
  <c r="BJ193" i="18"/>
  <c r="BF194" i="18"/>
  <c r="AN130" i="18"/>
  <c r="T178" i="18"/>
  <c r="U177" i="18"/>
  <c r="V177" i="18"/>
  <c r="AL132" i="18"/>
  <c r="BK194" i="18"/>
  <c r="BG195" i="18"/>
  <c r="AM131" i="18"/>
  <c r="BE194" i="18"/>
  <c r="BI193" i="18"/>
  <c r="AL131" i="17"/>
  <c r="T179" i="17"/>
  <c r="BF195" i="17"/>
  <c r="BJ194" i="17"/>
  <c r="V177" i="17"/>
  <c r="BE194" i="17"/>
  <c r="BI193" i="17"/>
  <c r="U177" i="17"/>
  <c r="AN131" i="17"/>
  <c r="AM131" i="17"/>
  <c r="BG195" i="17"/>
  <c r="BK194" i="17"/>
  <c r="T179" i="13"/>
  <c r="V180" i="13"/>
  <c r="U179" i="13"/>
  <c r="L126" i="7"/>
  <c r="G26" i="16" s="1"/>
  <c r="H26" i="16" s="1"/>
  <c r="I26" i="16" s="1"/>
  <c r="G127" i="7"/>
  <c r="J27" i="16" l="1"/>
  <c r="J30" i="12"/>
  <c r="J33" i="15"/>
  <c r="L130" i="20"/>
  <c r="G30" i="12" s="1"/>
  <c r="H30" i="12" s="1"/>
  <c r="I30" i="12" s="1"/>
  <c r="G131" i="20"/>
  <c r="G134" i="19"/>
  <c r="L133" i="19"/>
  <c r="G33" i="15" s="1"/>
  <c r="H33" i="15" s="1"/>
  <c r="I33" i="15" s="1"/>
  <c r="BK195" i="18"/>
  <c r="BG196" i="18"/>
  <c r="BE195" i="18"/>
  <c r="BI194" i="18"/>
  <c r="BF195" i="18"/>
  <c r="BJ194" i="18"/>
  <c r="V178" i="18"/>
  <c r="T179" i="18"/>
  <c r="AM132" i="18"/>
  <c r="AL133" i="18"/>
  <c r="U178" i="18"/>
  <c r="AN131" i="18"/>
  <c r="BE195" i="17"/>
  <c r="BI194" i="17"/>
  <c r="AL132" i="17"/>
  <c r="U178" i="17"/>
  <c r="V178" i="17"/>
  <c r="BG196" i="17"/>
  <c r="BK195" i="17"/>
  <c r="AM132" i="17"/>
  <c r="BF196" i="17"/>
  <c r="BJ195" i="17"/>
  <c r="AN132" i="17"/>
  <c r="T180" i="17"/>
  <c r="T180" i="13"/>
  <c r="U180" i="13"/>
  <c r="V181" i="13"/>
  <c r="G128" i="7"/>
  <c r="L127" i="7"/>
  <c r="G27" i="16" s="1"/>
  <c r="H27" i="16" s="1"/>
  <c r="I27" i="16" s="1"/>
  <c r="J34" i="15" l="1"/>
  <c r="J31" i="12"/>
  <c r="J28" i="16"/>
  <c r="L131" i="20"/>
  <c r="G31" i="12" s="1"/>
  <c r="H31" i="12" s="1"/>
  <c r="I31" i="12" s="1"/>
  <c r="G132" i="20"/>
  <c r="G135" i="19"/>
  <c r="L134" i="19"/>
  <c r="G34" i="15" s="1"/>
  <c r="H34" i="15" s="1"/>
  <c r="I34" i="15" s="1"/>
  <c r="U179" i="18"/>
  <c r="V179" i="18"/>
  <c r="BG197" i="18"/>
  <c r="BK196" i="18"/>
  <c r="T180" i="18"/>
  <c r="AN132" i="18"/>
  <c r="AM133" i="18"/>
  <c r="AL134" i="18"/>
  <c r="BF196" i="18"/>
  <c r="BJ195" i="18"/>
  <c r="BE196" i="18"/>
  <c r="BI195" i="18"/>
  <c r="BI195" i="17"/>
  <c r="BE196" i="17"/>
  <c r="T181" i="17"/>
  <c r="BJ196" i="17"/>
  <c r="BF197" i="17"/>
  <c r="BG197" i="17"/>
  <c r="BK196" i="17"/>
  <c r="V179" i="17"/>
  <c r="AL133" i="17"/>
  <c r="AM133" i="17"/>
  <c r="AN133" i="17"/>
  <c r="U179" i="17"/>
  <c r="T181" i="13"/>
  <c r="U181" i="13"/>
  <c r="V182" i="13"/>
  <c r="L128" i="7"/>
  <c r="G28" i="16" s="1"/>
  <c r="H28" i="16" s="1"/>
  <c r="I28" i="16" s="1"/>
  <c r="G129" i="7"/>
  <c r="J29" i="16" l="1"/>
  <c r="J32" i="12"/>
  <c r="J35" i="15"/>
  <c r="G133" i="20"/>
  <c r="L132" i="20"/>
  <c r="G32" i="12" s="1"/>
  <c r="H32" i="12" s="1"/>
  <c r="I32" i="12" s="1"/>
  <c r="G136" i="19"/>
  <c r="L135" i="19"/>
  <c r="G35" i="15" s="1"/>
  <c r="H35" i="15" s="1"/>
  <c r="I35" i="15" s="1"/>
  <c r="AL135" i="18"/>
  <c r="U180" i="18"/>
  <c r="BG198" i="18"/>
  <c r="BK197" i="18"/>
  <c r="BF197" i="18"/>
  <c r="BJ196" i="18"/>
  <c r="AM134" i="18"/>
  <c r="BI196" i="18"/>
  <c r="BE197" i="18"/>
  <c r="T181" i="18"/>
  <c r="AN133" i="18"/>
  <c r="V180" i="18"/>
  <c r="AM134" i="17"/>
  <c r="BK197" i="17"/>
  <c r="BG198" i="17"/>
  <c r="U180" i="17"/>
  <c r="V180" i="17"/>
  <c r="T182" i="17"/>
  <c r="AN134" i="17"/>
  <c r="BI196" i="17"/>
  <c r="BE197" i="17"/>
  <c r="AL134" i="17"/>
  <c r="BF198" i="17"/>
  <c r="BJ197" i="17"/>
  <c r="V183" i="13"/>
  <c r="U182" i="13"/>
  <c r="T182" i="13"/>
  <c r="G130" i="7"/>
  <c r="L129" i="7"/>
  <c r="G29" i="16" s="1"/>
  <c r="H29" i="16" s="1"/>
  <c r="I29" i="16" s="1"/>
  <c r="J36" i="15" l="1"/>
  <c r="J33" i="12"/>
  <c r="J30" i="16"/>
  <c r="L133" i="20"/>
  <c r="G33" i="12" s="1"/>
  <c r="H33" i="12" s="1"/>
  <c r="I33" i="12" s="1"/>
  <c r="G134" i="20"/>
  <c r="L136" i="19"/>
  <c r="G36" i="15" s="1"/>
  <c r="H36" i="15" s="1"/>
  <c r="I36" i="15" s="1"/>
  <c r="G137" i="19"/>
  <c r="T182" i="18"/>
  <c r="BK198" i="18"/>
  <c r="BG199" i="18"/>
  <c r="U181" i="18"/>
  <c r="AN134" i="18"/>
  <c r="AM135" i="18"/>
  <c r="BJ197" i="18"/>
  <c r="BF198" i="18"/>
  <c r="AL136" i="18"/>
  <c r="V181" i="18"/>
  <c r="BE198" i="18"/>
  <c r="BI197" i="18"/>
  <c r="BE198" i="17"/>
  <c r="BI197" i="17"/>
  <c r="V181" i="17"/>
  <c r="T183" i="17"/>
  <c r="BK198" i="17"/>
  <c r="BG199" i="17"/>
  <c r="AL135" i="17"/>
  <c r="AN135" i="17"/>
  <c r="BF199" i="17"/>
  <c r="BJ198" i="17"/>
  <c r="U181" i="17"/>
  <c r="AM135" i="17"/>
  <c r="T183" i="13"/>
  <c r="V184" i="13"/>
  <c r="U183" i="13"/>
  <c r="L130" i="7"/>
  <c r="G30" i="16" s="1"/>
  <c r="H30" i="16" s="1"/>
  <c r="I30" i="16" s="1"/>
  <c r="G131" i="7"/>
  <c r="J31" i="16" l="1"/>
  <c r="J34" i="12"/>
  <c r="J37" i="15"/>
  <c r="L134" i="20"/>
  <c r="G34" i="12" s="1"/>
  <c r="H34" i="12" s="1"/>
  <c r="I34" i="12" s="1"/>
  <c r="G135" i="20"/>
  <c r="G138" i="19"/>
  <c r="L137" i="19"/>
  <c r="G37" i="15" s="1"/>
  <c r="H37" i="15" s="1"/>
  <c r="I37" i="15" s="1"/>
  <c r="V182" i="18"/>
  <c r="AN135" i="18"/>
  <c r="T183" i="18"/>
  <c r="BE199" i="18"/>
  <c r="BI198" i="18"/>
  <c r="AL137" i="18"/>
  <c r="BG200" i="18"/>
  <c r="BK199" i="18"/>
  <c r="BJ198" i="18"/>
  <c r="BF199" i="18"/>
  <c r="AM136" i="18"/>
  <c r="U182" i="18"/>
  <c r="AN136" i="17"/>
  <c r="BG200" i="17"/>
  <c r="BK199" i="17"/>
  <c r="V182" i="17"/>
  <c r="AM136" i="17"/>
  <c r="BF200" i="17"/>
  <c r="BJ199" i="17"/>
  <c r="T184" i="17"/>
  <c r="U182" i="17"/>
  <c r="AL136" i="17"/>
  <c r="BE199" i="17"/>
  <c r="BI198" i="17"/>
  <c r="T184" i="13"/>
  <c r="U184" i="13"/>
  <c r="V185" i="13"/>
  <c r="G132" i="7"/>
  <c r="L131" i="7"/>
  <c r="G31" i="16" s="1"/>
  <c r="H31" i="16" s="1"/>
  <c r="I31" i="16" s="1"/>
  <c r="J38" i="15" l="1"/>
  <c r="J35" i="12"/>
  <c r="J32" i="16"/>
  <c r="L135" i="20"/>
  <c r="G35" i="12" s="1"/>
  <c r="H35" i="12" s="1"/>
  <c r="I35" i="12" s="1"/>
  <c r="G136" i="20"/>
  <c r="G139" i="19"/>
  <c r="L138" i="19"/>
  <c r="G38" i="15" s="1"/>
  <c r="H38" i="15" s="1"/>
  <c r="I38" i="15" s="1"/>
  <c r="AL138" i="18"/>
  <c r="BE200" i="18"/>
  <c r="BI199" i="18"/>
  <c r="V183" i="18"/>
  <c r="T184" i="18"/>
  <c r="U183" i="18"/>
  <c r="AM137" i="18"/>
  <c r="BF200" i="18"/>
  <c r="BJ199" i="18"/>
  <c r="BG201" i="18"/>
  <c r="BK200" i="18"/>
  <c r="AN136" i="18"/>
  <c r="AM137" i="17"/>
  <c r="BI199" i="17"/>
  <c r="BE200" i="17"/>
  <c r="AL137" i="17"/>
  <c r="V183" i="17"/>
  <c r="AN137" i="17"/>
  <c r="T185" i="17"/>
  <c r="U183" i="17"/>
  <c r="BJ200" i="17"/>
  <c r="BF201" i="17"/>
  <c r="BG201" i="17"/>
  <c r="BK200" i="17"/>
  <c r="T185" i="13"/>
  <c r="U185" i="13"/>
  <c r="V186" i="13"/>
  <c r="L132" i="7"/>
  <c r="G32" i="16" s="1"/>
  <c r="H32" i="16" s="1"/>
  <c r="I32" i="16" s="1"/>
  <c r="G133" i="7"/>
  <c r="J33" i="16" l="1"/>
  <c r="J36" i="12"/>
  <c r="J39" i="15"/>
  <c r="G137" i="20"/>
  <c r="L136" i="20"/>
  <c r="G36" i="12" s="1"/>
  <c r="H36" i="12" s="1"/>
  <c r="I36" i="12" s="1"/>
  <c r="G140" i="19"/>
  <c r="L139" i="19"/>
  <c r="G39" i="15" s="1"/>
  <c r="H39" i="15" s="1"/>
  <c r="I39" i="15" s="1"/>
  <c r="BG202" i="18"/>
  <c r="BK201" i="18"/>
  <c r="AM138" i="18"/>
  <c r="U184" i="18"/>
  <c r="AL139" i="18"/>
  <c r="BI200" i="18"/>
  <c r="BE201" i="18"/>
  <c r="V184" i="18"/>
  <c r="BF201" i="18"/>
  <c r="BJ200" i="18"/>
  <c r="AN137" i="18"/>
  <c r="T185" i="18"/>
  <c r="BK201" i="17"/>
  <c r="BG202" i="17"/>
  <c r="AL138" i="17"/>
  <c r="AN138" i="17"/>
  <c r="BE201" i="17"/>
  <c r="BI200" i="17"/>
  <c r="BJ201" i="17"/>
  <c r="BF202" i="17"/>
  <c r="U184" i="17"/>
  <c r="T186" i="17"/>
  <c r="V184" i="17"/>
  <c r="AM138" i="17"/>
  <c r="U186" i="13"/>
  <c r="V187" i="13"/>
  <c r="T186" i="13"/>
  <c r="G134" i="7"/>
  <c r="L133" i="7"/>
  <c r="G33" i="16" s="1"/>
  <c r="H33" i="16" s="1"/>
  <c r="I33" i="16" s="1"/>
  <c r="J40" i="15" l="1"/>
  <c r="J37" i="12"/>
  <c r="J34" i="16"/>
  <c r="L137" i="20"/>
  <c r="G37" i="12" s="1"/>
  <c r="H37" i="12" s="1"/>
  <c r="I37" i="12" s="1"/>
  <c r="G138" i="20"/>
  <c r="G141" i="19"/>
  <c r="L140" i="19"/>
  <c r="G40" i="15" s="1"/>
  <c r="H40" i="15" s="1"/>
  <c r="I40" i="15" s="1"/>
  <c r="V185" i="18"/>
  <c r="T186" i="18"/>
  <c r="AN138" i="18"/>
  <c r="BJ201" i="18"/>
  <c r="BF202" i="18"/>
  <c r="BI201" i="18"/>
  <c r="BE202" i="18"/>
  <c r="AL140" i="18"/>
  <c r="U185" i="18"/>
  <c r="AM139" i="18"/>
  <c r="BK202" i="18"/>
  <c r="BG203" i="18"/>
  <c r="AM139" i="17"/>
  <c r="AN139" i="17"/>
  <c r="V185" i="17"/>
  <c r="BG203" i="17"/>
  <c r="BK202" i="17"/>
  <c r="U185" i="17"/>
  <c r="BF203" i="17"/>
  <c r="BJ202" i="17"/>
  <c r="T187" i="17"/>
  <c r="BE202" i="17"/>
  <c r="BI201" i="17"/>
  <c r="AL139" i="17"/>
  <c r="T187" i="13"/>
  <c r="U187" i="13"/>
  <c r="V188" i="13"/>
  <c r="L134" i="7"/>
  <c r="G34" i="16" s="1"/>
  <c r="H34" i="16" s="1"/>
  <c r="I34" i="16" s="1"/>
  <c r="G135" i="7"/>
  <c r="J35" i="16" l="1"/>
  <c r="J38" i="12"/>
  <c r="J41" i="15"/>
  <c r="L138" i="20"/>
  <c r="G38" i="12" s="1"/>
  <c r="H38" i="12" s="1"/>
  <c r="I38" i="12" s="1"/>
  <c r="G139" i="20"/>
  <c r="G142" i="19"/>
  <c r="L141" i="19"/>
  <c r="G41" i="15" s="1"/>
  <c r="H41" i="15" s="1"/>
  <c r="I41" i="15" s="1"/>
  <c r="AL141" i="18"/>
  <c r="V186" i="18"/>
  <c r="BG204" i="18"/>
  <c r="BK203" i="18"/>
  <c r="AM140" i="18"/>
  <c r="BE203" i="18"/>
  <c r="BI202" i="18"/>
  <c r="BF203" i="18"/>
  <c r="BJ202" i="18"/>
  <c r="U186" i="18"/>
  <c r="T187" i="18"/>
  <c r="AN139" i="18"/>
  <c r="AL140" i="17"/>
  <c r="V186" i="17"/>
  <c r="T188" i="17"/>
  <c r="BF204" i="17"/>
  <c r="BJ203" i="17"/>
  <c r="AM140" i="17"/>
  <c r="BE203" i="17"/>
  <c r="BI202" i="17"/>
  <c r="U186" i="17"/>
  <c r="BG204" i="17"/>
  <c r="BK203" i="17"/>
  <c r="AN140" i="17"/>
  <c r="U188" i="13"/>
  <c r="V189" i="13"/>
  <c r="T188" i="13"/>
  <c r="G136" i="7"/>
  <c r="L135" i="7"/>
  <c r="G35" i="16" s="1"/>
  <c r="H35" i="16" s="1"/>
  <c r="I35" i="16" s="1"/>
  <c r="J42" i="15" l="1"/>
  <c r="J39" i="12"/>
  <c r="J36" i="16"/>
  <c r="L139" i="20"/>
  <c r="G39" i="12" s="1"/>
  <c r="H39" i="12" s="1"/>
  <c r="I39" i="12" s="1"/>
  <c r="G140" i="20"/>
  <c r="G143" i="19"/>
  <c r="L142" i="19"/>
  <c r="G42" i="15" s="1"/>
  <c r="H42" i="15" s="1"/>
  <c r="I42" i="15" s="1"/>
  <c r="BE204" i="18"/>
  <c r="BI203" i="18"/>
  <c r="AM141" i="18"/>
  <c r="BG205" i="18"/>
  <c r="BK204" i="18"/>
  <c r="T188" i="18"/>
  <c r="BF204" i="18"/>
  <c r="BJ203" i="18"/>
  <c r="AL142" i="18"/>
  <c r="AN140" i="18"/>
  <c r="U187" i="18"/>
  <c r="V187" i="18"/>
  <c r="BG205" i="17"/>
  <c r="BK204" i="17"/>
  <c r="U187" i="17"/>
  <c r="BI203" i="17"/>
  <c r="BE204" i="17"/>
  <c r="AL141" i="17"/>
  <c r="BJ204" i="17"/>
  <c r="BF205" i="17"/>
  <c r="T189" i="17"/>
  <c r="AN141" i="17"/>
  <c r="AM141" i="17"/>
  <c r="V187" i="17"/>
  <c r="T189" i="13"/>
  <c r="U189" i="13"/>
  <c r="V190" i="13"/>
  <c r="L136" i="7"/>
  <c r="G36" i="16" s="1"/>
  <c r="H36" i="16" s="1"/>
  <c r="I36" i="16" s="1"/>
  <c r="G137" i="7"/>
  <c r="J37" i="16" l="1"/>
  <c r="J40" i="12"/>
  <c r="J43" i="15"/>
  <c r="G141" i="20"/>
  <c r="L140" i="20"/>
  <c r="G40" i="12" s="1"/>
  <c r="H40" i="12" s="1"/>
  <c r="I40" i="12" s="1"/>
  <c r="G144" i="19"/>
  <c r="L143" i="19"/>
  <c r="G43" i="15" s="1"/>
  <c r="H43" i="15" s="1"/>
  <c r="I43" i="15" s="1"/>
  <c r="AN141" i="18"/>
  <c r="BI204" i="18"/>
  <c r="BE205" i="18"/>
  <c r="BF205" i="18"/>
  <c r="BJ204" i="18"/>
  <c r="BG206" i="18"/>
  <c r="BK205" i="18"/>
  <c r="V188" i="18"/>
  <c r="U188" i="18"/>
  <c r="AL143" i="18"/>
  <c r="T189" i="18"/>
  <c r="AM142" i="18"/>
  <c r="V188" i="17"/>
  <c r="AN142" i="17"/>
  <c r="AL142" i="17"/>
  <c r="BI204" i="17"/>
  <c r="BE205" i="17"/>
  <c r="U188" i="17"/>
  <c r="AM142" i="17"/>
  <c r="T190" i="17"/>
  <c r="BF206" i="17"/>
  <c r="BJ205" i="17"/>
  <c r="BK205" i="17"/>
  <c r="BG206" i="17"/>
  <c r="V191" i="13"/>
  <c r="T190" i="13"/>
  <c r="U190" i="13"/>
  <c r="G138" i="7"/>
  <c r="L137" i="7"/>
  <c r="G37" i="16" s="1"/>
  <c r="H37" i="16" s="1"/>
  <c r="I37" i="16" s="1"/>
  <c r="J44" i="15" l="1"/>
  <c r="J41" i="12"/>
  <c r="J38" i="16"/>
  <c r="L141" i="20"/>
  <c r="G41" i="12" s="1"/>
  <c r="H41" i="12" s="1"/>
  <c r="I41" i="12" s="1"/>
  <c r="G142" i="20"/>
  <c r="L144" i="19"/>
  <c r="G44" i="15" s="1"/>
  <c r="H44" i="15" s="1"/>
  <c r="I44" i="15" s="1"/>
  <c r="G145" i="19"/>
  <c r="T190" i="18"/>
  <c r="V189" i="18"/>
  <c r="AN142" i="18"/>
  <c r="BK206" i="18"/>
  <c r="BG207" i="18"/>
  <c r="AM143" i="18"/>
  <c r="AL144" i="18"/>
  <c r="U189" i="18"/>
  <c r="BJ205" i="18"/>
  <c r="BF206" i="18"/>
  <c r="BE206" i="18"/>
  <c r="BI205" i="18"/>
  <c r="BK206" i="17"/>
  <c r="BG207" i="17"/>
  <c r="BF207" i="17"/>
  <c r="BJ206" i="17"/>
  <c r="V189" i="17"/>
  <c r="T191" i="17"/>
  <c r="U189" i="17"/>
  <c r="AN143" i="17"/>
  <c r="AM143" i="17"/>
  <c r="BE206" i="17"/>
  <c r="BI205" i="17"/>
  <c r="AL143" i="17"/>
  <c r="T191" i="13"/>
  <c r="U191" i="13"/>
  <c r="V192" i="13"/>
  <c r="L138" i="7"/>
  <c r="G38" i="16" s="1"/>
  <c r="H38" i="16" s="1"/>
  <c r="I38" i="16" s="1"/>
  <c r="G139" i="7"/>
  <c r="J39" i="16" l="1"/>
  <c r="J42" i="12"/>
  <c r="J45" i="15"/>
  <c r="L142" i="20"/>
  <c r="G42" i="12" s="1"/>
  <c r="H42" i="12" s="1"/>
  <c r="I42" i="12" s="1"/>
  <c r="G143" i="20"/>
  <c r="G146" i="19"/>
  <c r="L145" i="19"/>
  <c r="G45" i="15" s="1"/>
  <c r="H45" i="15" s="1"/>
  <c r="I45" i="15" s="1"/>
  <c r="BE207" i="18"/>
  <c r="BI206" i="18"/>
  <c r="AN143" i="18"/>
  <c r="V190" i="18"/>
  <c r="U190" i="18"/>
  <c r="AL145" i="18"/>
  <c r="BG208" i="18"/>
  <c r="BK207" i="18"/>
  <c r="T191" i="18"/>
  <c r="AM144" i="18"/>
  <c r="BF207" i="18"/>
  <c r="BJ206" i="18"/>
  <c r="U190" i="17"/>
  <c r="V190" i="17"/>
  <c r="AM144" i="17"/>
  <c r="AN144" i="17"/>
  <c r="BG208" i="17"/>
  <c r="BK207" i="17"/>
  <c r="AL144" i="17"/>
  <c r="BE207" i="17"/>
  <c r="BI206" i="17"/>
  <c r="BF208" i="17"/>
  <c r="BJ207" i="17"/>
  <c r="T192" i="17"/>
  <c r="T192" i="13"/>
  <c r="U192" i="13"/>
  <c r="V193" i="13"/>
  <c r="L139" i="7"/>
  <c r="G39" i="16" s="1"/>
  <c r="H39" i="16" s="1"/>
  <c r="I39" i="16" s="1"/>
  <c r="G140" i="7"/>
  <c r="J46" i="15" l="1"/>
  <c r="J43" i="12"/>
  <c r="J40" i="16"/>
  <c r="L143" i="20"/>
  <c r="G43" i="12" s="1"/>
  <c r="H43" i="12" s="1"/>
  <c r="I43" i="12" s="1"/>
  <c r="G144" i="20"/>
  <c r="G147" i="19"/>
  <c r="L146" i="19"/>
  <c r="G46" i="15" s="1"/>
  <c r="H46" i="15" s="1"/>
  <c r="I46" i="15" s="1"/>
  <c r="BG209" i="18"/>
  <c r="BK208" i="18"/>
  <c r="U191" i="18"/>
  <c r="BE208" i="18"/>
  <c r="BI207" i="18"/>
  <c r="AM145" i="18"/>
  <c r="AN144" i="18"/>
  <c r="BF208" i="18"/>
  <c r="BJ207" i="18"/>
  <c r="T192" i="18"/>
  <c r="AL146" i="18"/>
  <c r="V191" i="18"/>
  <c r="T193" i="17"/>
  <c r="BG209" i="17"/>
  <c r="BK208" i="17"/>
  <c r="AM145" i="17"/>
  <c r="U191" i="17"/>
  <c r="AL145" i="17"/>
  <c r="BJ208" i="17"/>
  <c r="BF209" i="17"/>
  <c r="BI207" i="17"/>
  <c r="BE208" i="17"/>
  <c r="AN145" i="17"/>
  <c r="V191" i="17"/>
  <c r="U193" i="13"/>
  <c r="V194" i="13"/>
  <c r="T193" i="13"/>
  <c r="L140" i="7"/>
  <c r="G40" i="16" s="1"/>
  <c r="H40" i="16" s="1"/>
  <c r="I40" i="16" s="1"/>
  <c r="G141" i="7"/>
  <c r="J44" i="12" l="1"/>
  <c r="J41" i="16"/>
  <c r="J47" i="15"/>
  <c r="G145" i="20"/>
  <c r="L144" i="20"/>
  <c r="G44" i="12" s="1"/>
  <c r="H44" i="12" s="1"/>
  <c r="I44" i="12" s="1"/>
  <c r="G148" i="19"/>
  <c r="L147" i="19"/>
  <c r="G47" i="15" s="1"/>
  <c r="H47" i="15" s="1"/>
  <c r="I47" i="15" s="1"/>
  <c r="BF209" i="18"/>
  <c r="BJ208" i="18"/>
  <c r="BI208" i="18"/>
  <c r="BE209" i="18"/>
  <c r="T193" i="18"/>
  <c r="AN145" i="18"/>
  <c r="AL147" i="18"/>
  <c r="AM146" i="18"/>
  <c r="BG210" i="18"/>
  <c r="BK209" i="18"/>
  <c r="V192" i="18"/>
  <c r="U192" i="18"/>
  <c r="T194" i="17"/>
  <c r="AN146" i="17"/>
  <c r="BE209" i="17"/>
  <c r="BI208" i="17"/>
  <c r="AL146" i="17"/>
  <c r="U192" i="17"/>
  <c r="AM146" i="17"/>
  <c r="V192" i="17"/>
  <c r="BJ209" i="17"/>
  <c r="BF210" i="17"/>
  <c r="BK209" i="17"/>
  <c r="BG210" i="17"/>
  <c r="T194" i="13"/>
  <c r="U194" i="13"/>
  <c r="V195" i="13"/>
  <c r="G142" i="7"/>
  <c r="L141" i="7"/>
  <c r="G41" i="16" s="1"/>
  <c r="H41" i="16" s="1"/>
  <c r="I41" i="16" s="1"/>
  <c r="J45" i="12" l="1"/>
  <c r="J48" i="15"/>
  <c r="J42" i="16"/>
  <c r="L145" i="20"/>
  <c r="G45" i="12" s="1"/>
  <c r="H45" i="12" s="1"/>
  <c r="I45" i="12" s="1"/>
  <c r="G146" i="20"/>
  <c r="G149" i="19"/>
  <c r="L148" i="19"/>
  <c r="G48" i="15" s="1"/>
  <c r="H48" i="15" s="1"/>
  <c r="I48" i="15" s="1"/>
  <c r="AN146" i="18"/>
  <c r="BK210" i="18"/>
  <c r="BG211" i="18"/>
  <c r="BE210" i="18"/>
  <c r="BI209" i="18"/>
  <c r="BJ209" i="18"/>
  <c r="BF210" i="18"/>
  <c r="V193" i="18"/>
  <c r="AM147" i="18"/>
  <c r="AL148" i="18"/>
  <c r="U193" i="18"/>
  <c r="T194" i="18"/>
  <c r="U193" i="17"/>
  <c r="BG211" i="17"/>
  <c r="BK210" i="17"/>
  <c r="AN147" i="17"/>
  <c r="AL147" i="17"/>
  <c r="BE210" i="17"/>
  <c r="BI209" i="17"/>
  <c r="AM147" i="17"/>
  <c r="BF211" i="17"/>
  <c r="BJ210" i="17"/>
  <c r="V193" i="17"/>
  <c r="T195" i="17"/>
  <c r="T195" i="13"/>
  <c r="V196" i="13"/>
  <c r="U195" i="13"/>
  <c r="L142" i="7"/>
  <c r="G42" i="16" s="1"/>
  <c r="H42" i="16" s="1"/>
  <c r="I42" i="16" s="1"/>
  <c r="G143" i="7"/>
  <c r="J43" i="16" l="1"/>
  <c r="J49" i="15"/>
  <c r="J46" i="12"/>
  <c r="G147" i="20"/>
  <c r="L146" i="20"/>
  <c r="G46" i="12" s="1"/>
  <c r="H46" i="12" s="1"/>
  <c r="I46" i="12" s="1"/>
  <c r="G150" i="19"/>
  <c r="L149" i="19"/>
  <c r="G49" i="15" s="1"/>
  <c r="H49" i="15" s="1"/>
  <c r="I49" i="15" s="1"/>
  <c r="U194" i="18"/>
  <c r="BE211" i="18"/>
  <c r="BI210" i="18"/>
  <c r="V194" i="18"/>
  <c r="T195" i="18"/>
  <c r="AM148" i="18"/>
  <c r="BF211" i="18"/>
  <c r="BJ210" i="18"/>
  <c r="BK211" i="18"/>
  <c r="BG212" i="18"/>
  <c r="AL149" i="18"/>
  <c r="AN147" i="18"/>
  <c r="BF212" i="17"/>
  <c r="BJ211" i="17"/>
  <c r="BG212" i="17"/>
  <c r="BK211" i="17"/>
  <c r="U194" i="17"/>
  <c r="AM148" i="17"/>
  <c r="BE211" i="17"/>
  <c r="BI210" i="17"/>
  <c r="AN148" i="17"/>
  <c r="T196" i="17"/>
  <c r="V194" i="17"/>
  <c r="AL148" i="17"/>
  <c r="V197" i="13"/>
  <c r="U196" i="13"/>
  <c r="T196" i="13"/>
  <c r="G144" i="7"/>
  <c r="L143" i="7"/>
  <c r="G43" i="16" s="1"/>
  <c r="H43" i="16" s="1"/>
  <c r="I43" i="16" s="1"/>
  <c r="J47" i="12" l="1"/>
  <c r="J50" i="15"/>
  <c r="J44" i="16"/>
  <c r="L147" i="20"/>
  <c r="G47" i="12" s="1"/>
  <c r="H47" i="12" s="1"/>
  <c r="I47" i="12" s="1"/>
  <c r="G148" i="20"/>
  <c r="G151" i="19"/>
  <c r="L150" i="19"/>
  <c r="G50" i="15" s="1"/>
  <c r="H50" i="15" s="1"/>
  <c r="I50" i="15" s="1"/>
  <c r="AM149" i="18"/>
  <c r="V195" i="18"/>
  <c r="U195" i="18"/>
  <c r="AN148" i="18"/>
  <c r="BG213" i="18"/>
  <c r="BK212" i="18"/>
  <c r="T196" i="18"/>
  <c r="AL150" i="18"/>
  <c r="BF212" i="18"/>
  <c r="BJ211" i="18"/>
  <c r="BE212" i="18"/>
  <c r="BI211" i="18"/>
  <c r="BJ212" i="17"/>
  <c r="BF213" i="17"/>
  <c r="V195" i="17"/>
  <c r="AN149" i="17"/>
  <c r="AM149" i="17"/>
  <c r="BI211" i="17"/>
  <c r="BE212" i="17"/>
  <c r="U195" i="17"/>
  <c r="BG213" i="17"/>
  <c r="BK212" i="17"/>
  <c r="AL149" i="17"/>
  <c r="T197" i="17"/>
  <c r="V198" i="13"/>
  <c r="T197" i="13"/>
  <c r="U197" i="13"/>
  <c r="L144" i="7"/>
  <c r="G44" i="16" s="1"/>
  <c r="H44" i="16" s="1"/>
  <c r="I44" i="16" s="1"/>
  <c r="G145" i="7"/>
  <c r="J45" i="16" l="1"/>
  <c r="J51" i="15"/>
  <c r="J48" i="12"/>
  <c r="G149" i="20"/>
  <c r="L148" i="20"/>
  <c r="G48" i="12" s="1"/>
  <c r="H48" i="12" s="1"/>
  <c r="I48" i="12" s="1"/>
  <c r="G152" i="19"/>
  <c r="L151" i="19"/>
  <c r="G51" i="15" s="1"/>
  <c r="H51" i="15" s="1"/>
  <c r="I51" i="15" s="1"/>
  <c r="AM150" i="18"/>
  <c r="BF213" i="18"/>
  <c r="BJ212" i="18"/>
  <c r="BG214" i="18"/>
  <c r="BK213" i="18"/>
  <c r="BI212" i="18"/>
  <c r="BE213" i="18"/>
  <c r="AL151" i="18"/>
  <c r="U196" i="18"/>
  <c r="T197" i="18"/>
  <c r="AN149" i="18"/>
  <c r="V196" i="18"/>
  <c r="T198" i="17"/>
  <c r="AM150" i="17"/>
  <c r="V196" i="17"/>
  <c r="BF214" i="17"/>
  <c r="BJ213" i="17"/>
  <c r="BK213" i="17"/>
  <c r="BG214" i="17"/>
  <c r="U196" i="17"/>
  <c r="AL150" i="17"/>
  <c r="BI212" i="17"/>
  <c r="BE213" i="17"/>
  <c r="AN150" i="17"/>
  <c r="U198" i="13"/>
  <c r="V199" i="13"/>
  <c r="T198" i="13"/>
  <c r="L145" i="7"/>
  <c r="G45" i="16" s="1"/>
  <c r="H45" i="16" s="1"/>
  <c r="I45" i="16" s="1"/>
  <c r="G146" i="7"/>
  <c r="J49" i="12" l="1"/>
  <c r="J52" i="15"/>
  <c r="J46" i="16"/>
  <c r="G150" i="20"/>
  <c r="L149" i="20"/>
  <c r="G49" i="12" s="1"/>
  <c r="H49" i="12" s="1"/>
  <c r="I49" i="12" s="1"/>
  <c r="L152" i="19"/>
  <c r="G52" i="15" s="1"/>
  <c r="H52" i="15" s="1"/>
  <c r="I52" i="15" s="1"/>
  <c r="G153" i="19"/>
  <c r="AM151" i="18"/>
  <c r="AN150" i="18"/>
  <c r="BE214" i="18"/>
  <c r="BI213" i="18"/>
  <c r="BJ213" i="18"/>
  <c r="BF214" i="18"/>
  <c r="U197" i="18"/>
  <c r="V197" i="18"/>
  <c r="T198" i="18"/>
  <c r="AL152" i="18"/>
  <c r="BK214" i="18"/>
  <c r="BG215" i="18"/>
  <c r="T199" i="17"/>
  <c r="AN151" i="17"/>
  <c r="U197" i="17"/>
  <c r="AL151" i="17"/>
  <c r="V197" i="17"/>
  <c r="BE214" i="17"/>
  <c r="BI213" i="17"/>
  <c r="BK214" i="17"/>
  <c r="BG215" i="17"/>
  <c r="BF215" i="17"/>
  <c r="BJ214" i="17"/>
  <c r="AM151" i="17"/>
  <c r="U199" i="13"/>
  <c r="T199" i="13"/>
  <c r="V200" i="13"/>
  <c r="L146" i="7"/>
  <c r="G46" i="16" s="1"/>
  <c r="H46" i="16" s="1"/>
  <c r="I46" i="16" s="1"/>
  <c r="G147" i="7"/>
  <c r="J50" i="12" l="1"/>
  <c r="J47" i="16"/>
  <c r="J53" i="15"/>
  <c r="G151" i="20"/>
  <c r="L150" i="20"/>
  <c r="G50" i="12" s="1"/>
  <c r="H50" i="12" s="1"/>
  <c r="I50" i="12" s="1"/>
  <c r="G154" i="19"/>
  <c r="L153" i="19"/>
  <c r="G53" i="15" s="1"/>
  <c r="H53" i="15" s="1"/>
  <c r="I53" i="15" s="1"/>
  <c r="BG216" i="18"/>
  <c r="BK215" i="18"/>
  <c r="V198" i="18"/>
  <c r="BJ214" i="18"/>
  <c r="BF215" i="18"/>
  <c r="AM152" i="18"/>
  <c r="BE215" i="18"/>
  <c r="BI214" i="18"/>
  <c r="AL153" i="18"/>
  <c r="T199" i="18"/>
  <c r="U198" i="18"/>
  <c r="AN151" i="18"/>
  <c r="BE215" i="17"/>
  <c r="BI214" i="17"/>
  <c r="BF216" i="17"/>
  <c r="BJ215" i="17"/>
  <c r="AL152" i="17"/>
  <c r="U198" i="17"/>
  <c r="T200" i="17"/>
  <c r="BG216" i="17"/>
  <c r="BK215" i="17"/>
  <c r="AM152" i="17"/>
  <c r="V198" i="17"/>
  <c r="AN152" i="17"/>
  <c r="U200" i="13"/>
  <c r="T200" i="13"/>
  <c r="V201" i="13"/>
  <c r="L147" i="7"/>
  <c r="G47" i="16" s="1"/>
  <c r="H47" i="16" s="1"/>
  <c r="I47" i="16" s="1"/>
  <c r="G148" i="7"/>
  <c r="J51" i="12" l="1"/>
  <c r="J54" i="15"/>
  <c r="J48" i="16"/>
  <c r="L151" i="20"/>
  <c r="G51" i="12" s="1"/>
  <c r="H51" i="12" s="1"/>
  <c r="I51" i="12" s="1"/>
  <c r="G152" i="20"/>
  <c r="G155" i="19"/>
  <c r="L154" i="19"/>
  <c r="G54" i="15" s="1"/>
  <c r="H54" i="15" s="1"/>
  <c r="I54" i="15" s="1"/>
  <c r="AN152" i="18"/>
  <c r="U199" i="18"/>
  <c r="AL154" i="18"/>
  <c r="BI215" i="18"/>
  <c r="BE216" i="18"/>
  <c r="AM153" i="18"/>
  <c r="BF216" i="18"/>
  <c r="BJ215" i="18"/>
  <c r="V199" i="18"/>
  <c r="BG217" i="18"/>
  <c r="BK216" i="18"/>
  <c r="T200" i="18"/>
  <c r="BJ216" i="17"/>
  <c r="BF217" i="17"/>
  <c r="BI215" i="17"/>
  <c r="BE216" i="17"/>
  <c r="T201" i="17"/>
  <c r="V199" i="17"/>
  <c r="U199" i="17"/>
  <c r="AL153" i="17"/>
  <c r="AM153" i="17"/>
  <c r="AN153" i="17"/>
  <c r="BG217" i="17"/>
  <c r="BK216" i="17"/>
  <c r="U201" i="13"/>
  <c r="V202" i="13"/>
  <c r="T201" i="13"/>
  <c r="L148" i="7"/>
  <c r="G48" i="16" s="1"/>
  <c r="H48" i="16" s="1"/>
  <c r="I48" i="16" s="1"/>
  <c r="G149" i="7"/>
  <c r="J49" i="16" l="1"/>
  <c r="J55" i="15"/>
  <c r="J52" i="12"/>
  <c r="G153" i="20"/>
  <c r="L152" i="20"/>
  <c r="G52" i="12" s="1"/>
  <c r="H52" i="12" s="1"/>
  <c r="I52" i="12" s="1"/>
  <c r="G156" i="19"/>
  <c r="L155" i="19"/>
  <c r="G55" i="15" s="1"/>
  <c r="H55" i="15" s="1"/>
  <c r="I55" i="15" s="1"/>
  <c r="BE217" i="18"/>
  <c r="BI216" i="18"/>
  <c r="V200" i="18"/>
  <c r="BJ216" i="18"/>
  <c r="BF217" i="18"/>
  <c r="U200" i="18"/>
  <c r="AL155" i="18"/>
  <c r="AN153" i="18"/>
  <c r="T201" i="18"/>
  <c r="BK217" i="18"/>
  <c r="BG218" i="18"/>
  <c r="AM154" i="18"/>
  <c r="BK217" i="17"/>
  <c r="BG218" i="17"/>
  <c r="AL154" i="17"/>
  <c r="T202" i="17"/>
  <c r="AN154" i="17"/>
  <c r="U200" i="17"/>
  <c r="V200" i="17"/>
  <c r="BJ217" i="17"/>
  <c r="BF218" i="17"/>
  <c r="BE217" i="17"/>
  <c r="BI216" i="17"/>
  <c r="AM154" i="17"/>
  <c r="T202" i="13"/>
  <c r="U202" i="13"/>
  <c r="V203" i="13"/>
  <c r="L149" i="7"/>
  <c r="G49" i="16" s="1"/>
  <c r="H49" i="16" s="1"/>
  <c r="I49" i="16" s="1"/>
  <c r="G150" i="7"/>
  <c r="J53" i="12" l="1"/>
  <c r="J56" i="15"/>
  <c r="J50" i="16"/>
  <c r="L153" i="20"/>
  <c r="G53" i="12" s="1"/>
  <c r="H53" i="12" s="1"/>
  <c r="I53" i="12" s="1"/>
  <c r="G154" i="20"/>
  <c r="G157" i="19"/>
  <c r="L156" i="19"/>
  <c r="G56" i="15" s="1"/>
  <c r="H56" i="15" s="1"/>
  <c r="I56" i="15" s="1"/>
  <c r="AM155" i="18"/>
  <c r="AN154" i="18"/>
  <c r="BG219" i="18"/>
  <c r="BK218" i="18"/>
  <c r="T202" i="18"/>
  <c r="BF218" i="18"/>
  <c r="BJ217" i="18"/>
  <c r="V201" i="18"/>
  <c r="AL156" i="18"/>
  <c r="U201" i="18"/>
  <c r="BE218" i="18"/>
  <c r="BI217" i="18"/>
  <c r="AL155" i="17"/>
  <c r="BF219" i="17"/>
  <c r="BJ218" i="17"/>
  <c r="T203" i="17"/>
  <c r="BG219" i="17"/>
  <c r="BK218" i="17"/>
  <c r="BE218" i="17"/>
  <c r="BI217" i="17"/>
  <c r="U201" i="17"/>
  <c r="AM155" i="17"/>
  <c r="V201" i="17"/>
  <c r="AN155" i="17"/>
  <c r="V204" i="13"/>
  <c r="T203" i="13"/>
  <c r="U203" i="13"/>
  <c r="L150" i="7"/>
  <c r="G50" i="16" s="1"/>
  <c r="H50" i="16" s="1"/>
  <c r="I50" i="16" s="1"/>
  <c r="G151" i="7"/>
  <c r="J51" i="16" l="1"/>
  <c r="J57" i="15"/>
  <c r="J54" i="12"/>
  <c r="G155" i="20"/>
  <c r="L154" i="20"/>
  <c r="G54" i="12" s="1"/>
  <c r="H54" i="12" s="1"/>
  <c r="I54" i="12" s="1"/>
  <c r="G158" i="19"/>
  <c r="L157" i="19"/>
  <c r="G57" i="15" s="1"/>
  <c r="H57" i="15" s="1"/>
  <c r="I57" i="15" s="1"/>
  <c r="BF219" i="18"/>
  <c r="BJ218" i="18"/>
  <c r="T203" i="18"/>
  <c r="V202" i="18"/>
  <c r="BG220" i="18"/>
  <c r="BK219" i="18"/>
  <c r="BE219" i="18"/>
  <c r="BI218" i="18"/>
  <c r="AL157" i="18"/>
  <c r="AN155" i="18"/>
  <c r="U202" i="18"/>
  <c r="AM156" i="18"/>
  <c r="U202" i="17"/>
  <c r="BE219" i="17"/>
  <c r="BI218" i="17"/>
  <c r="AN156" i="17"/>
  <c r="BF220" i="17"/>
  <c r="BJ219" i="17"/>
  <c r="BG220" i="17"/>
  <c r="BK219" i="17"/>
  <c r="AL156" i="17"/>
  <c r="V202" i="17"/>
  <c r="AM156" i="17"/>
  <c r="T204" i="17"/>
  <c r="U204" i="13"/>
  <c r="V205" i="13"/>
  <c r="T204" i="13"/>
  <c r="L151" i="7"/>
  <c r="G51" i="16" s="1"/>
  <c r="H51" i="16" s="1"/>
  <c r="I51" i="16" s="1"/>
  <c r="G152" i="7"/>
  <c r="J58" i="15" l="1"/>
  <c r="J52" i="16"/>
  <c r="J55" i="12"/>
  <c r="G156" i="20"/>
  <c r="L155" i="20"/>
  <c r="G55" i="12" s="1"/>
  <c r="H55" i="12" s="1"/>
  <c r="I55" i="12" s="1"/>
  <c r="G159" i="19"/>
  <c r="L158" i="19"/>
  <c r="G58" i="15" s="1"/>
  <c r="H58" i="15" s="1"/>
  <c r="I58" i="15" s="1"/>
  <c r="AN156" i="18"/>
  <c r="AM157" i="18"/>
  <c r="U203" i="18"/>
  <c r="AL158" i="18"/>
  <c r="V203" i="18"/>
  <c r="BF220" i="18"/>
  <c r="BJ219" i="18"/>
  <c r="BG221" i="18"/>
  <c r="BK220" i="18"/>
  <c r="BI219" i="18"/>
  <c r="BE220" i="18"/>
  <c r="T204" i="18"/>
  <c r="BG221" i="17"/>
  <c r="BK220" i="17"/>
  <c r="AL157" i="17"/>
  <c r="BI219" i="17"/>
  <c r="BE220" i="17"/>
  <c r="U203" i="17"/>
  <c r="T205" i="17"/>
  <c r="V203" i="17"/>
  <c r="AM157" i="17"/>
  <c r="BJ220" i="17"/>
  <c r="BF221" i="17"/>
  <c r="AN157" i="17"/>
  <c r="V206" i="13"/>
  <c r="T205" i="13"/>
  <c r="U205" i="13"/>
  <c r="L152" i="7"/>
  <c r="G52" i="16" s="1"/>
  <c r="H52" i="16" s="1"/>
  <c r="I52" i="16" s="1"/>
  <c r="G153" i="7"/>
  <c r="J53" i="16" l="1"/>
  <c r="J56" i="12"/>
  <c r="J59" i="15"/>
  <c r="G157" i="20"/>
  <c r="L156" i="20"/>
  <c r="G56" i="12" s="1"/>
  <c r="H56" i="12" s="1"/>
  <c r="I56" i="12" s="1"/>
  <c r="G160" i="19"/>
  <c r="L159" i="19"/>
  <c r="G59" i="15" s="1"/>
  <c r="H59" i="15" s="1"/>
  <c r="I59" i="15" s="1"/>
  <c r="U204" i="18"/>
  <c r="T205" i="18"/>
  <c r="BG222" i="18"/>
  <c r="BK221" i="18"/>
  <c r="V204" i="18"/>
  <c r="AM158" i="18"/>
  <c r="BE221" i="18"/>
  <c r="BI220" i="18"/>
  <c r="BJ220" i="18"/>
  <c r="BF221" i="18"/>
  <c r="AL159" i="18"/>
  <c r="AN157" i="18"/>
  <c r="V204" i="17"/>
  <c r="BK221" i="17"/>
  <c r="BG222" i="17"/>
  <c r="T206" i="17"/>
  <c r="BI220" i="17"/>
  <c r="BE221" i="17"/>
  <c r="AM158" i="17"/>
  <c r="U204" i="17"/>
  <c r="AL158" i="17"/>
  <c r="AN158" i="17"/>
  <c r="BF222" i="17"/>
  <c r="BJ221" i="17"/>
  <c r="U206" i="13"/>
  <c r="V207" i="13"/>
  <c r="T206" i="13"/>
  <c r="G154" i="7"/>
  <c r="L153" i="7"/>
  <c r="G53" i="16" s="1"/>
  <c r="H53" i="16" s="1"/>
  <c r="I53" i="16" s="1"/>
  <c r="J60" i="15" l="1"/>
  <c r="J57" i="12"/>
  <c r="J54" i="16"/>
  <c r="G158" i="20"/>
  <c r="L157" i="20"/>
  <c r="G57" i="12" s="1"/>
  <c r="H57" i="12" s="1"/>
  <c r="I57" i="12" s="1"/>
  <c r="L160" i="19"/>
  <c r="G60" i="15" s="1"/>
  <c r="H60" i="15" s="1"/>
  <c r="I60" i="15" s="1"/>
  <c r="G161" i="19"/>
  <c r="AN158" i="18"/>
  <c r="BE222" i="18"/>
  <c r="BI221" i="18"/>
  <c r="T206" i="18"/>
  <c r="BF222" i="18"/>
  <c r="BJ221" i="18"/>
  <c r="U205" i="18"/>
  <c r="AL160" i="18"/>
  <c r="AM159" i="18"/>
  <c r="BK222" i="18"/>
  <c r="BG223" i="18"/>
  <c r="V205" i="18"/>
  <c r="T207" i="17"/>
  <c r="BF223" i="17"/>
  <c r="BJ222" i="17"/>
  <c r="U205" i="17"/>
  <c r="AM159" i="17"/>
  <c r="BE222" i="17"/>
  <c r="BI221" i="17"/>
  <c r="BK222" i="17"/>
  <c r="BG223" i="17"/>
  <c r="V205" i="17"/>
  <c r="AL159" i="17"/>
  <c r="AN159" i="17"/>
  <c r="T207" i="13"/>
  <c r="U207" i="13"/>
  <c r="V208" i="13"/>
  <c r="G155" i="7"/>
  <c r="L154" i="7"/>
  <c r="G54" i="16" s="1"/>
  <c r="H54" i="16" s="1"/>
  <c r="I54" i="16" s="1"/>
  <c r="J55" i="16" l="1"/>
  <c r="J58" i="12"/>
  <c r="J61" i="15"/>
  <c r="G159" i="20"/>
  <c r="L158" i="20"/>
  <c r="G58" i="12" s="1"/>
  <c r="H58" i="12" s="1"/>
  <c r="I58" i="12" s="1"/>
  <c r="G162" i="19"/>
  <c r="L161" i="19"/>
  <c r="G61" i="15" s="1"/>
  <c r="H61" i="15" s="1"/>
  <c r="I61" i="15" s="1"/>
  <c r="BG224" i="18"/>
  <c r="BK223" i="18"/>
  <c r="AM160" i="18"/>
  <c r="U206" i="18"/>
  <c r="V206" i="18"/>
  <c r="BJ222" i="18"/>
  <c r="BF223" i="18"/>
  <c r="AN159" i="18"/>
  <c r="AL161" i="18"/>
  <c r="T207" i="18"/>
  <c r="BI222" i="18"/>
  <c r="BE223" i="18"/>
  <c r="BE223" i="17"/>
  <c r="BI222" i="17"/>
  <c r="U206" i="17"/>
  <c r="AL160" i="17"/>
  <c r="T208" i="17"/>
  <c r="AM160" i="17"/>
  <c r="AN160" i="17"/>
  <c r="V206" i="17"/>
  <c r="BF224" i="17"/>
  <c r="BJ223" i="17"/>
  <c r="BG224" i="17"/>
  <c r="BK223" i="17"/>
  <c r="T208" i="13"/>
  <c r="U208" i="13"/>
  <c r="V209" i="13"/>
  <c r="G156" i="7"/>
  <c r="L155" i="7"/>
  <c r="G55" i="16" s="1"/>
  <c r="H55" i="16" s="1"/>
  <c r="I55" i="16" s="1"/>
  <c r="J62" i="15" l="1"/>
  <c r="J59" i="12"/>
  <c r="J56" i="16"/>
  <c r="L159" i="20"/>
  <c r="G59" i="12" s="1"/>
  <c r="H59" i="12" s="1"/>
  <c r="I59" i="12" s="1"/>
  <c r="G160" i="20"/>
  <c r="L162" i="19"/>
  <c r="G62" i="15" s="1"/>
  <c r="H62" i="15" s="1"/>
  <c r="I62" i="15" s="1"/>
  <c r="G163" i="19"/>
  <c r="AN160" i="18"/>
  <c r="AL162" i="18"/>
  <c r="AM161" i="18"/>
  <c r="T208" i="18"/>
  <c r="V207" i="18"/>
  <c r="BF224" i="18"/>
  <c r="BJ223" i="18"/>
  <c r="BG225" i="18"/>
  <c r="BK224" i="18"/>
  <c r="BE224" i="18"/>
  <c r="BI223" i="18"/>
  <c r="U207" i="18"/>
  <c r="U207" i="17"/>
  <c r="V207" i="17"/>
  <c r="BJ224" i="17"/>
  <c r="BF225" i="17"/>
  <c r="AL161" i="17"/>
  <c r="AM161" i="17"/>
  <c r="BE224" i="17"/>
  <c r="BI223" i="17"/>
  <c r="T209" i="17"/>
  <c r="BG225" i="17"/>
  <c r="BK224" i="17"/>
  <c r="AN161" i="17"/>
  <c r="V210" i="13"/>
  <c r="U209" i="13"/>
  <c r="T209" i="13"/>
  <c r="G157" i="7"/>
  <c r="L156" i="7"/>
  <c r="G56" i="16" s="1"/>
  <c r="H56" i="16" s="1"/>
  <c r="I56" i="16" s="1"/>
  <c r="J57" i="16" l="1"/>
  <c r="J60" i="12"/>
  <c r="J63" i="15"/>
  <c r="G161" i="20"/>
  <c r="L160" i="20"/>
  <c r="G60" i="12" s="1"/>
  <c r="H60" i="12" s="1"/>
  <c r="I60" i="12" s="1"/>
  <c r="G164" i="19"/>
  <c r="L163" i="19"/>
  <c r="G63" i="15" s="1"/>
  <c r="H63" i="15" s="1"/>
  <c r="I63" i="15" s="1"/>
  <c r="BK225" i="18"/>
  <c r="BG226" i="18"/>
  <c r="V208" i="18"/>
  <c r="AM162" i="18"/>
  <c r="BI224" i="18"/>
  <c r="BE225" i="18"/>
  <c r="BJ224" i="18"/>
  <c r="BF225" i="18"/>
  <c r="AL163" i="18"/>
  <c r="U208" i="18"/>
  <c r="AN161" i="18"/>
  <c r="T209" i="18"/>
  <c r="T210" i="17"/>
  <c r="BI224" i="17"/>
  <c r="BE225" i="17"/>
  <c r="U208" i="17"/>
  <c r="BK225" i="17"/>
  <c r="BG226" i="17"/>
  <c r="AN162" i="17"/>
  <c r="AM162" i="17"/>
  <c r="AL162" i="17"/>
  <c r="BJ225" i="17"/>
  <c r="BF226" i="17"/>
  <c r="V208" i="17"/>
  <c r="T210" i="13"/>
  <c r="V211" i="13"/>
  <c r="U210" i="13"/>
  <c r="L157" i="7"/>
  <c r="G57" i="16" s="1"/>
  <c r="H57" i="16" s="1"/>
  <c r="I57" i="16" s="1"/>
  <c r="G158" i="7"/>
  <c r="J64" i="15" l="1"/>
  <c r="J61" i="12"/>
  <c r="J58" i="16"/>
  <c r="L161" i="20"/>
  <c r="G61" i="12" s="1"/>
  <c r="H61" i="12" s="1"/>
  <c r="I61" i="12" s="1"/>
  <c r="G162" i="20"/>
  <c r="G165" i="19"/>
  <c r="L164" i="19"/>
  <c r="G64" i="15" s="1"/>
  <c r="H64" i="15" s="1"/>
  <c r="I64" i="15" s="1"/>
  <c r="BK226" i="18"/>
  <c r="BG227" i="18"/>
  <c r="T210" i="18"/>
  <c r="AL164" i="18"/>
  <c r="AN162" i="18"/>
  <c r="AM163" i="18"/>
  <c r="U209" i="18"/>
  <c r="BJ225" i="18"/>
  <c r="BF226" i="18"/>
  <c r="BE226" i="18"/>
  <c r="BI225" i="18"/>
  <c r="V209" i="18"/>
  <c r="AM163" i="17"/>
  <c r="BE226" i="17"/>
  <c r="BI225" i="17"/>
  <c r="BF227" i="17"/>
  <c r="BJ226" i="17"/>
  <c r="AN163" i="17"/>
  <c r="BK226" i="17"/>
  <c r="BG227" i="17"/>
  <c r="U209" i="17"/>
  <c r="T211" i="17"/>
  <c r="V209" i="17"/>
  <c r="AL163" i="17"/>
  <c r="T211" i="13"/>
  <c r="V212" i="13"/>
  <c r="U211" i="13"/>
  <c r="G159" i="7"/>
  <c r="L158" i="7"/>
  <c r="G58" i="16" s="1"/>
  <c r="H58" i="16" s="1"/>
  <c r="I58" i="16" s="1"/>
  <c r="J59" i="16" l="1"/>
  <c r="J62" i="12"/>
  <c r="J65" i="15"/>
  <c r="G163" i="20"/>
  <c r="L162" i="20"/>
  <c r="G62" i="12" s="1"/>
  <c r="H62" i="12" s="1"/>
  <c r="I62" i="12" s="1"/>
  <c r="G166" i="19"/>
  <c r="L165" i="19"/>
  <c r="G65" i="15" s="1"/>
  <c r="H65" i="15" s="1"/>
  <c r="I65" i="15" s="1"/>
  <c r="BG228" i="18"/>
  <c r="BK227" i="18"/>
  <c r="U210" i="18"/>
  <c r="BE227" i="18"/>
  <c r="BI226" i="18"/>
  <c r="V210" i="18"/>
  <c r="AL165" i="18"/>
  <c r="AN163" i="18"/>
  <c r="BJ226" i="18"/>
  <c r="BF227" i="18"/>
  <c r="AM164" i="18"/>
  <c r="T211" i="18"/>
  <c r="BK227" i="17"/>
  <c r="BG228" i="17"/>
  <c r="V210" i="17"/>
  <c r="BF228" i="17"/>
  <c r="BJ227" i="17"/>
  <c r="BE227" i="17"/>
  <c r="BI226" i="17"/>
  <c r="AM164" i="17"/>
  <c r="AL164" i="17"/>
  <c r="U210" i="17"/>
  <c r="AN164" i="17"/>
  <c r="T212" i="17"/>
  <c r="U212" i="13"/>
  <c r="T212" i="13"/>
  <c r="V213" i="13"/>
  <c r="L159" i="7"/>
  <c r="G59" i="16" s="1"/>
  <c r="H59" i="16" s="1"/>
  <c r="I59" i="16" s="1"/>
  <c r="G160" i="7"/>
  <c r="J66" i="15" l="1"/>
  <c r="J63" i="12"/>
  <c r="J60" i="16"/>
  <c r="L163" i="20"/>
  <c r="G63" i="12" s="1"/>
  <c r="H63" i="12" s="1"/>
  <c r="I63" i="12" s="1"/>
  <c r="G164" i="20"/>
  <c r="G167" i="19"/>
  <c r="L166" i="19"/>
  <c r="G66" i="15" s="1"/>
  <c r="H66" i="15" s="1"/>
  <c r="I66" i="15" s="1"/>
  <c r="AN164" i="18"/>
  <c r="V211" i="18"/>
  <c r="AM165" i="18"/>
  <c r="BG229" i="18"/>
  <c r="BK228" i="18"/>
  <c r="T212" i="18"/>
  <c r="AL166" i="18"/>
  <c r="U211" i="18"/>
  <c r="BF228" i="18"/>
  <c r="BJ227" i="18"/>
  <c r="BI227" i="18"/>
  <c r="BE228" i="18"/>
  <c r="AN165" i="17"/>
  <c r="V211" i="17"/>
  <c r="T213" i="17"/>
  <c r="U211" i="17"/>
  <c r="BI227" i="17"/>
  <c r="BE228" i="17"/>
  <c r="AM165" i="17"/>
  <c r="BJ228" i="17"/>
  <c r="BF229" i="17"/>
  <c r="BG229" i="17"/>
  <c r="BK228" i="17"/>
  <c r="AL165" i="17"/>
  <c r="V214" i="13"/>
  <c r="U213" i="13"/>
  <c r="T213" i="13"/>
  <c r="G161" i="7"/>
  <c r="L160" i="7"/>
  <c r="G60" i="16" s="1"/>
  <c r="H60" i="16" s="1"/>
  <c r="I60" i="16" s="1"/>
  <c r="J61" i="16" l="1"/>
  <c r="J64" i="12"/>
  <c r="J67" i="15"/>
  <c r="G165" i="20"/>
  <c r="L164" i="20"/>
  <c r="G64" i="12" s="1"/>
  <c r="H64" i="12" s="1"/>
  <c r="I64" i="12" s="1"/>
  <c r="G168" i="19"/>
  <c r="L167" i="19"/>
  <c r="G67" i="15" s="1"/>
  <c r="H67" i="15" s="1"/>
  <c r="I67" i="15" s="1"/>
  <c r="AM166" i="18"/>
  <c r="BI228" i="18"/>
  <c r="BE229" i="18"/>
  <c r="BJ228" i="18"/>
  <c r="BF229" i="18"/>
  <c r="T213" i="18"/>
  <c r="BK229" i="18"/>
  <c r="BG230" i="18"/>
  <c r="AN165" i="18"/>
  <c r="U212" i="18"/>
  <c r="AL167" i="18"/>
  <c r="V212" i="18"/>
  <c r="U212" i="17"/>
  <c r="T214" i="17"/>
  <c r="BK229" i="17"/>
  <c r="BG230" i="17"/>
  <c r="BJ229" i="17"/>
  <c r="BF230" i="17"/>
  <c r="AN166" i="17"/>
  <c r="AM166" i="17"/>
  <c r="V212" i="17"/>
  <c r="AL166" i="17"/>
  <c r="BI228" i="17"/>
  <c r="BE229" i="17"/>
  <c r="T214" i="13"/>
  <c r="V215" i="13"/>
  <c r="U214" i="13"/>
  <c r="G162" i="7"/>
  <c r="L161" i="7"/>
  <c r="G61" i="16" s="1"/>
  <c r="H61" i="16" s="1"/>
  <c r="I61" i="16" s="1"/>
  <c r="J68" i="15" l="1"/>
  <c r="J65" i="12"/>
  <c r="J62" i="16"/>
  <c r="G166" i="20"/>
  <c r="L165" i="20"/>
  <c r="G65" i="12" s="1"/>
  <c r="H65" i="12" s="1"/>
  <c r="I65" i="12" s="1"/>
  <c r="L168" i="19"/>
  <c r="G68" i="15" s="1"/>
  <c r="H68" i="15" s="1"/>
  <c r="I68" i="15" s="1"/>
  <c r="G169" i="19"/>
  <c r="V213" i="18"/>
  <c r="AL168" i="18"/>
  <c r="AN166" i="18"/>
  <c r="BK230" i="18"/>
  <c r="BG231" i="18"/>
  <c r="AM167" i="18"/>
  <c r="T214" i="18"/>
  <c r="BI229" i="18"/>
  <c r="BE230" i="18"/>
  <c r="U213" i="18"/>
  <c r="BJ229" i="18"/>
  <c r="BF230" i="18"/>
  <c r="AL167" i="17"/>
  <c r="AN167" i="17"/>
  <c r="T215" i="17"/>
  <c r="AM167" i="17"/>
  <c r="BE230" i="17"/>
  <c r="BI229" i="17"/>
  <c r="V213" i="17"/>
  <c r="BJ230" i="17"/>
  <c r="BF231" i="17"/>
  <c r="BK230" i="17"/>
  <c r="BG231" i="17"/>
  <c r="U213" i="17"/>
  <c r="U215" i="13"/>
  <c r="T215" i="13"/>
  <c r="V216" i="13"/>
  <c r="G163" i="7"/>
  <c r="L162" i="7"/>
  <c r="G62" i="16" s="1"/>
  <c r="H62" i="16" s="1"/>
  <c r="I62" i="16" s="1"/>
  <c r="J63" i="16" l="1"/>
  <c r="J66" i="12"/>
  <c r="J69" i="15"/>
  <c r="G167" i="20"/>
  <c r="L166" i="20"/>
  <c r="G66" i="12" s="1"/>
  <c r="H66" i="12" s="1"/>
  <c r="I66" i="12" s="1"/>
  <c r="G170" i="19"/>
  <c r="L169" i="19"/>
  <c r="G69" i="15" s="1"/>
  <c r="H69" i="15" s="1"/>
  <c r="I69" i="15" s="1"/>
  <c r="U214" i="18"/>
  <c r="BE231" i="18"/>
  <c r="BI230" i="18"/>
  <c r="AM168" i="18"/>
  <c r="AN167" i="18"/>
  <c r="T215" i="18"/>
  <c r="BK231" i="18"/>
  <c r="BG232" i="18"/>
  <c r="V214" i="18"/>
  <c r="BF231" i="18"/>
  <c r="BJ230" i="18"/>
  <c r="AL169" i="18"/>
  <c r="AM168" i="17"/>
  <c r="AL168" i="17"/>
  <c r="BF232" i="17"/>
  <c r="BJ231" i="17"/>
  <c r="BG232" i="17"/>
  <c r="BK231" i="17"/>
  <c r="T216" i="17"/>
  <c r="U214" i="17"/>
  <c r="V214" i="17"/>
  <c r="BE231" i="17"/>
  <c r="BI230" i="17"/>
  <c r="AN168" i="17"/>
  <c r="U216" i="13"/>
  <c r="V217" i="13"/>
  <c r="T216" i="13"/>
  <c r="G164" i="7"/>
  <c r="L163" i="7"/>
  <c r="G63" i="16" s="1"/>
  <c r="H63" i="16" s="1"/>
  <c r="I63" i="16" s="1"/>
  <c r="J70" i="15" l="1"/>
  <c r="J67" i="12"/>
  <c r="J64" i="16"/>
  <c r="L167" i="20"/>
  <c r="G67" i="12" s="1"/>
  <c r="H67" i="12" s="1"/>
  <c r="I67" i="12" s="1"/>
  <c r="G168" i="20"/>
  <c r="G171" i="19"/>
  <c r="L170" i="19"/>
  <c r="G70" i="15" s="1"/>
  <c r="H70" i="15" s="1"/>
  <c r="I70" i="15" s="1"/>
  <c r="AM169" i="18"/>
  <c r="BG233" i="18"/>
  <c r="BK232" i="18"/>
  <c r="T216" i="18"/>
  <c r="U215" i="18"/>
  <c r="BF232" i="18"/>
  <c r="BJ231" i="18"/>
  <c r="BI231" i="18"/>
  <c r="BE232" i="18"/>
  <c r="AL170" i="18"/>
  <c r="V215" i="18"/>
  <c r="AN168" i="18"/>
  <c r="V215" i="17"/>
  <c r="AL169" i="17"/>
  <c r="BI231" i="17"/>
  <c r="BE232" i="17"/>
  <c r="BG233" i="17"/>
  <c r="BK232" i="17"/>
  <c r="AN169" i="17"/>
  <c r="T217" i="17"/>
  <c r="BJ232" i="17"/>
  <c r="BF233" i="17"/>
  <c r="U215" i="17"/>
  <c r="AM169" i="17"/>
  <c r="T217" i="13"/>
  <c r="U217" i="13"/>
  <c r="V218" i="13"/>
  <c r="G165" i="7"/>
  <c r="L164" i="7"/>
  <c r="G64" i="16" s="1"/>
  <c r="H64" i="16" s="1"/>
  <c r="I64" i="16" s="1"/>
  <c r="J68" i="12" l="1"/>
  <c r="J71" i="15"/>
  <c r="J65" i="16"/>
  <c r="G169" i="20"/>
  <c r="L168" i="20"/>
  <c r="G68" i="12" s="1"/>
  <c r="H68" i="12" s="1"/>
  <c r="I68" i="12" s="1"/>
  <c r="G172" i="19"/>
  <c r="L171" i="19"/>
  <c r="G71" i="15" s="1"/>
  <c r="H71" i="15" s="1"/>
  <c r="I71" i="15" s="1"/>
  <c r="AN169" i="18"/>
  <c r="AL171" i="18"/>
  <c r="BI232" i="18"/>
  <c r="BE233" i="18"/>
  <c r="BJ232" i="18"/>
  <c r="BF233" i="18"/>
  <c r="T217" i="18"/>
  <c r="BK233" i="18"/>
  <c r="BG234" i="18"/>
  <c r="U216" i="18"/>
  <c r="V216" i="18"/>
  <c r="AM170" i="18"/>
  <c r="BJ233" i="17"/>
  <c r="BF234" i="17"/>
  <c r="AN170" i="17"/>
  <c r="V216" i="17"/>
  <c r="T218" i="17"/>
  <c r="AM170" i="17"/>
  <c r="BK233" i="17"/>
  <c r="BG234" i="17"/>
  <c r="U216" i="17"/>
  <c r="BI232" i="17"/>
  <c r="BE233" i="17"/>
  <c r="AL170" i="17"/>
  <c r="T218" i="13"/>
  <c r="V219" i="13"/>
  <c r="U218" i="13"/>
  <c r="L165" i="7"/>
  <c r="G65" i="16" s="1"/>
  <c r="H65" i="16" s="1"/>
  <c r="I65" i="16" s="1"/>
  <c r="G166" i="7"/>
  <c r="J66" i="16" l="1"/>
  <c r="J72" i="15"/>
  <c r="J69" i="12"/>
  <c r="L169" i="20"/>
  <c r="G69" i="12" s="1"/>
  <c r="H69" i="12" s="1"/>
  <c r="I69" i="12" s="1"/>
  <c r="G170" i="20"/>
  <c r="G173" i="19"/>
  <c r="L172" i="19"/>
  <c r="G72" i="15" s="1"/>
  <c r="H72" i="15" s="1"/>
  <c r="I72" i="15" s="1"/>
  <c r="U217" i="18"/>
  <c r="BJ233" i="18"/>
  <c r="BF234" i="18"/>
  <c r="BE234" i="18"/>
  <c r="BI233" i="18"/>
  <c r="AN170" i="18"/>
  <c r="AM171" i="18"/>
  <c r="BK234" i="18"/>
  <c r="BG235" i="18"/>
  <c r="V217" i="18"/>
  <c r="T218" i="18"/>
  <c r="AL172" i="18"/>
  <c r="BK234" i="17"/>
  <c r="BG235" i="17"/>
  <c r="V217" i="17"/>
  <c r="BF235" i="17"/>
  <c r="BJ234" i="17"/>
  <c r="AL171" i="17"/>
  <c r="U217" i="17"/>
  <c r="AM171" i="17"/>
  <c r="T219" i="17"/>
  <c r="BI233" i="17"/>
  <c r="BE234" i="17"/>
  <c r="AN171" i="17"/>
  <c r="U219" i="13"/>
  <c r="T219" i="13"/>
  <c r="V220" i="13"/>
  <c r="G167" i="7"/>
  <c r="L166" i="7"/>
  <c r="G66" i="16" s="1"/>
  <c r="H66" i="16" s="1"/>
  <c r="I66" i="16" s="1"/>
  <c r="J73" i="15" l="1"/>
  <c r="J67" i="16"/>
  <c r="J70" i="12"/>
  <c r="L170" i="20"/>
  <c r="G70" i="12" s="1"/>
  <c r="H70" i="12" s="1"/>
  <c r="I70" i="12" s="1"/>
  <c r="G171" i="20"/>
  <c r="G174" i="19"/>
  <c r="L173" i="19"/>
  <c r="G73" i="15" s="1"/>
  <c r="H73" i="15" s="1"/>
  <c r="I73" i="15" s="1"/>
  <c r="T219" i="18"/>
  <c r="AN171" i="18"/>
  <c r="BE235" i="18"/>
  <c r="BI234" i="18"/>
  <c r="V218" i="18"/>
  <c r="BG236" i="18"/>
  <c r="BK235" i="18"/>
  <c r="BJ234" i="18"/>
  <c r="BF235" i="18"/>
  <c r="AL173" i="18"/>
  <c r="AM172" i="18"/>
  <c r="U218" i="18"/>
  <c r="V218" i="17"/>
  <c r="AM172" i="17"/>
  <c r="AN172" i="17"/>
  <c r="BF236" i="17"/>
  <c r="BJ235" i="17"/>
  <c r="BG236" i="17"/>
  <c r="BK235" i="17"/>
  <c r="T220" i="17"/>
  <c r="AL172" i="17"/>
  <c r="BE235" i="17"/>
  <c r="BI234" i="17"/>
  <c r="U218" i="17"/>
  <c r="V221" i="13"/>
  <c r="U220" i="13"/>
  <c r="T220" i="13"/>
  <c r="L167" i="7"/>
  <c r="G67" i="16" s="1"/>
  <c r="H67" i="16" s="1"/>
  <c r="I67" i="16" s="1"/>
  <c r="G168" i="7"/>
  <c r="J71" i="12" l="1"/>
  <c r="J68" i="16"/>
  <c r="J74" i="15"/>
  <c r="G172" i="20"/>
  <c r="L171" i="20"/>
  <c r="G71" i="12" s="1"/>
  <c r="H71" i="12" s="1"/>
  <c r="I71" i="12" s="1"/>
  <c r="G175" i="19"/>
  <c r="L174" i="19"/>
  <c r="G74" i="15" s="1"/>
  <c r="H74" i="15" s="1"/>
  <c r="I74" i="15" s="1"/>
  <c r="U219" i="18"/>
  <c r="BG237" i="18"/>
  <c r="BK236" i="18"/>
  <c r="T220" i="18"/>
  <c r="AL174" i="18"/>
  <c r="AM173" i="18"/>
  <c r="BF236" i="18"/>
  <c r="BJ235" i="18"/>
  <c r="BI235" i="18"/>
  <c r="BE236" i="18"/>
  <c r="V219" i="18"/>
  <c r="AN172" i="18"/>
  <c r="AL173" i="17"/>
  <c r="BG237" i="17"/>
  <c r="BK236" i="17"/>
  <c r="BJ236" i="17"/>
  <c r="BF237" i="17"/>
  <c r="V219" i="17"/>
  <c r="AN173" i="17"/>
  <c r="T221" i="17"/>
  <c r="U219" i="17"/>
  <c r="BI235" i="17"/>
  <c r="BE236" i="17"/>
  <c r="AM173" i="17"/>
  <c r="T221" i="13"/>
  <c r="V222" i="13"/>
  <c r="U221" i="13"/>
  <c r="G169" i="7"/>
  <c r="L168" i="7"/>
  <c r="G68" i="16" s="1"/>
  <c r="H68" i="16" s="1"/>
  <c r="I68" i="16" s="1"/>
  <c r="J75" i="15" l="1"/>
  <c r="J69" i="16"/>
  <c r="J72" i="12"/>
  <c r="L172" i="20"/>
  <c r="G72" i="12" s="1"/>
  <c r="H72" i="12" s="1"/>
  <c r="I72" i="12" s="1"/>
  <c r="G173" i="20"/>
  <c r="G176" i="19"/>
  <c r="L175" i="19"/>
  <c r="G75" i="15" s="1"/>
  <c r="H75" i="15" s="1"/>
  <c r="I75" i="15" s="1"/>
  <c r="AN173" i="18"/>
  <c r="BI236" i="18"/>
  <c r="BE237" i="18"/>
  <c r="BJ236" i="18"/>
  <c r="BF237" i="18"/>
  <c r="T221" i="18"/>
  <c r="BK237" i="18"/>
  <c r="BG238" i="18"/>
  <c r="U220" i="18"/>
  <c r="AM174" i="18"/>
  <c r="AL175" i="18"/>
  <c r="V220" i="18"/>
  <c r="V220" i="17"/>
  <c r="BJ237" i="17"/>
  <c r="BF238" i="17"/>
  <c r="BK237" i="17"/>
  <c r="BG238" i="17"/>
  <c r="AM174" i="17"/>
  <c r="T222" i="17"/>
  <c r="AL174" i="17"/>
  <c r="U220" i="17"/>
  <c r="AN174" i="17"/>
  <c r="BI236" i="17"/>
  <c r="BE237" i="17"/>
  <c r="T222" i="13"/>
  <c r="U222" i="13"/>
  <c r="V223" i="13"/>
  <c r="G170" i="7"/>
  <c r="L169" i="7"/>
  <c r="G69" i="16" s="1"/>
  <c r="H69" i="16" s="1"/>
  <c r="I69" i="16" s="1"/>
  <c r="J73" i="12" l="1"/>
  <c r="J70" i="16"/>
  <c r="J76" i="15"/>
  <c r="L173" i="20"/>
  <c r="G73" i="12" s="1"/>
  <c r="H73" i="12" s="1"/>
  <c r="I73" i="12" s="1"/>
  <c r="G174" i="20"/>
  <c r="L176" i="19"/>
  <c r="G76" i="15" s="1"/>
  <c r="H76" i="15" s="1"/>
  <c r="I76" i="15" s="1"/>
  <c r="G177" i="19"/>
  <c r="AL176" i="18"/>
  <c r="V221" i="18"/>
  <c r="BI237" i="18"/>
  <c r="BE238" i="18"/>
  <c r="BK238" i="18"/>
  <c r="BG239" i="18"/>
  <c r="T222" i="18"/>
  <c r="AM175" i="18"/>
  <c r="U221" i="18"/>
  <c r="BJ237" i="18"/>
  <c r="BF238" i="18"/>
  <c r="AN174" i="18"/>
  <c r="BE238" i="17"/>
  <c r="BI237" i="17"/>
  <c r="T223" i="17"/>
  <c r="BF239" i="17"/>
  <c r="BJ238" i="17"/>
  <c r="V221" i="17"/>
  <c r="AN175" i="17"/>
  <c r="AL175" i="17"/>
  <c r="BK238" i="17"/>
  <c r="BG239" i="17"/>
  <c r="U221" i="17"/>
  <c r="AM175" i="17"/>
  <c r="V224" i="13"/>
  <c r="U223" i="13"/>
  <c r="T223" i="13"/>
  <c r="G171" i="7"/>
  <c r="L170" i="7"/>
  <c r="G70" i="16" s="1"/>
  <c r="H70" i="16" s="1"/>
  <c r="I70" i="16" s="1"/>
  <c r="J77" i="15" l="1"/>
  <c r="J71" i="16"/>
  <c r="J74" i="12"/>
  <c r="L174" i="20"/>
  <c r="G74" i="12" s="1"/>
  <c r="H74" i="12" s="1"/>
  <c r="I74" i="12" s="1"/>
  <c r="G175" i="20"/>
  <c r="G178" i="19"/>
  <c r="L177" i="19"/>
  <c r="G77" i="15" s="1"/>
  <c r="H77" i="15" s="1"/>
  <c r="I77" i="15" s="1"/>
  <c r="U222" i="18"/>
  <c r="AL177" i="18"/>
  <c r="T223" i="18"/>
  <c r="BK239" i="18"/>
  <c r="BG240" i="18"/>
  <c r="AN175" i="18"/>
  <c r="AM176" i="18"/>
  <c r="BF239" i="18"/>
  <c r="BJ238" i="18"/>
  <c r="BE239" i="18"/>
  <c r="BI238" i="18"/>
  <c r="V222" i="18"/>
  <c r="BG240" i="17"/>
  <c r="BK239" i="17"/>
  <c r="AN176" i="17"/>
  <c r="T224" i="17"/>
  <c r="BE239" i="17"/>
  <c r="BI238" i="17"/>
  <c r="AM176" i="17"/>
  <c r="V222" i="17"/>
  <c r="AL176" i="17"/>
  <c r="U222" i="17"/>
  <c r="BF240" i="17"/>
  <c r="BJ239" i="17"/>
  <c r="V225" i="13"/>
  <c r="T224" i="13"/>
  <c r="U224" i="13"/>
  <c r="G172" i="7"/>
  <c r="L171" i="7"/>
  <c r="G71" i="16" s="1"/>
  <c r="H71" i="16" s="1"/>
  <c r="I71" i="16" s="1"/>
  <c r="J75" i="12" l="1"/>
  <c r="J72" i="16"/>
  <c r="J78" i="15"/>
  <c r="G176" i="20"/>
  <c r="L175" i="20"/>
  <c r="G75" i="12" s="1"/>
  <c r="H75" i="12" s="1"/>
  <c r="I75" i="12" s="1"/>
  <c r="G179" i="19"/>
  <c r="L178" i="19"/>
  <c r="G78" i="15" s="1"/>
  <c r="H78" i="15" s="1"/>
  <c r="I78" i="15" s="1"/>
  <c r="BF240" i="18"/>
  <c r="BJ239" i="18"/>
  <c r="AL178" i="18"/>
  <c r="V223" i="18"/>
  <c r="T224" i="18"/>
  <c r="U223" i="18"/>
  <c r="AM177" i="18"/>
  <c r="BG241" i="18"/>
  <c r="BK240" i="18"/>
  <c r="BI239" i="18"/>
  <c r="BE240" i="18"/>
  <c r="AN176" i="18"/>
  <c r="U223" i="17"/>
  <c r="V223" i="17"/>
  <c r="T225" i="17"/>
  <c r="BI239" i="17"/>
  <c r="BE240" i="17"/>
  <c r="BJ240" i="17"/>
  <c r="BF241" i="17"/>
  <c r="AL177" i="17"/>
  <c r="AM177" i="17"/>
  <c r="AN177" i="17"/>
  <c r="BG241" i="17"/>
  <c r="BK240" i="17"/>
  <c r="U225" i="13"/>
  <c r="V226" i="13"/>
  <c r="T225" i="13"/>
  <c r="G173" i="7"/>
  <c r="L172" i="7"/>
  <c r="G72" i="16" s="1"/>
  <c r="H72" i="16" s="1"/>
  <c r="I72" i="16" s="1"/>
  <c r="J76" i="12" l="1"/>
  <c r="J79" i="15"/>
  <c r="J73" i="16"/>
  <c r="L176" i="20"/>
  <c r="G76" i="12" s="1"/>
  <c r="H76" i="12" s="1"/>
  <c r="I76" i="12" s="1"/>
  <c r="G177" i="20"/>
  <c r="G180" i="19"/>
  <c r="L179" i="19"/>
  <c r="G79" i="15" s="1"/>
  <c r="H79" i="15" s="1"/>
  <c r="I79" i="15" s="1"/>
  <c r="BI240" i="18"/>
  <c r="BE241" i="18"/>
  <c r="BK241" i="18"/>
  <c r="BG242" i="18"/>
  <c r="BJ240" i="18"/>
  <c r="BF241" i="18"/>
  <c r="U224" i="18"/>
  <c r="V224" i="18"/>
  <c r="AM178" i="18"/>
  <c r="AN177" i="18"/>
  <c r="T225" i="18"/>
  <c r="AL179" i="18"/>
  <c r="U224" i="17"/>
  <c r="BI240" i="17"/>
  <c r="BE241" i="17"/>
  <c r="AN178" i="17"/>
  <c r="AL178" i="17"/>
  <c r="BJ241" i="17"/>
  <c r="BF242" i="17"/>
  <c r="T226" i="17"/>
  <c r="V224" i="17"/>
  <c r="BK241" i="17"/>
  <c r="BG242" i="17"/>
  <c r="AM178" i="17"/>
  <c r="T226" i="13"/>
  <c r="U226" i="13"/>
  <c r="V227" i="13"/>
  <c r="L173" i="7"/>
  <c r="G73" i="16" s="1"/>
  <c r="H73" i="16" s="1"/>
  <c r="I73" i="16" s="1"/>
  <c r="G174" i="7"/>
  <c r="J74" i="16" l="1"/>
  <c r="J80" i="15"/>
  <c r="J77" i="12"/>
  <c r="L177" i="20"/>
  <c r="G77" i="12" s="1"/>
  <c r="H77" i="12" s="1"/>
  <c r="I77" i="12" s="1"/>
  <c r="G178" i="20"/>
  <c r="G181" i="19"/>
  <c r="L180" i="19"/>
  <c r="G80" i="15" s="1"/>
  <c r="H80" i="15" s="1"/>
  <c r="I80" i="15" s="1"/>
  <c r="AM179" i="18"/>
  <c r="T226" i="18"/>
  <c r="V225" i="18"/>
  <c r="BE242" i="18"/>
  <c r="BI241" i="18"/>
  <c r="BK242" i="18"/>
  <c r="BG243" i="18"/>
  <c r="AL180" i="18"/>
  <c r="AN178" i="18"/>
  <c r="U225" i="18"/>
  <c r="BJ241" i="18"/>
  <c r="BF242" i="18"/>
  <c r="AN179" i="17"/>
  <c r="U225" i="17"/>
  <c r="AM179" i="17"/>
  <c r="BK242" i="17"/>
  <c r="BG243" i="17"/>
  <c r="BF243" i="17"/>
  <c r="BJ242" i="17"/>
  <c r="BE242" i="17"/>
  <c r="BI241" i="17"/>
  <c r="V225" i="17"/>
  <c r="T227" i="17"/>
  <c r="AL179" i="17"/>
  <c r="T227" i="13"/>
  <c r="U227" i="13"/>
  <c r="V228" i="13"/>
  <c r="G175" i="7"/>
  <c r="L174" i="7"/>
  <c r="G74" i="16" s="1"/>
  <c r="H74" i="16" s="1"/>
  <c r="I74" i="16" s="1"/>
  <c r="J78" i="12" l="1"/>
  <c r="J75" i="16"/>
  <c r="J81" i="15"/>
  <c r="L178" i="20"/>
  <c r="G78" i="12" s="1"/>
  <c r="H78" i="12" s="1"/>
  <c r="I78" i="12" s="1"/>
  <c r="G179" i="20"/>
  <c r="G182" i="19"/>
  <c r="L181" i="19"/>
  <c r="G81" i="15" s="1"/>
  <c r="H81" i="15" s="1"/>
  <c r="I81" i="15" s="1"/>
  <c r="BE243" i="18"/>
  <c r="BI242" i="18"/>
  <c r="BJ242" i="18"/>
  <c r="BF243" i="18"/>
  <c r="BG244" i="18"/>
  <c r="BK243" i="18"/>
  <c r="T227" i="18"/>
  <c r="AM180" i="18"/>
  <c r="U226" i="18"/>
  <c r="AL181" i="18"/>
  <c r="AN179" i="18"/>
  <c r="V226" i="18"/>
  <c r="BE243" i="17"/>
  <c r="BI242" i="17"/>
  <c r="AL180" i="17"/>
  <c r="AN180" i="17"/>
  <c r="T228" i="17"/>
  <c r="V226" i="17"/>
  <c r="U226" i="17"/>
  <c r="AM180" i="17"/>
  <c r="BF244" i="17"/>
  <c r="BJ243" i="17"/>
  <c r="BG244" i="17"/>
  <c r="BK243" i="17"/>
  <c r="T228" i="13"/>
  <c r="U228" i="13"/>
  <c r="V229" i="13"/>
  <c r="L175" i="7"/>
  <c r="G75" i="16" s="1"/>
  <c r="H75" i="16" s="1"/>
  <c r="I75" i="16" s="1"/>
  <c r="G176" i="7"/>
  <c r="J76" i="16" l="1"/>
  <c r="J79" i="12"/>
  <c r="J82" i="15"/>
  <c r="G180" i="20"/>
  <c r="L179" i="20"/>
  <c r="G79" i="12" s="1"/>
  <c r="H79" i="12" s="1"/>
  <c r="I79" i="12" s="1"/>
  <c r="G183" i="19"/>
  <c r="L182" i="19"/>
  <c r="G82" i="15" s="1"/>
  <c r="H82" i="15" s="1"/>
  <c r="I82" i="15" s="1"/>
  <c r="T228" i="18"/>
  <c r="BI243" i="18"/>
  <c r="BE244" i="18"/>
  <c r="V227" i="18"/>
  <c r="AN180" i="18"/>
  <c r="U227" i="18"/>
  <c r="BF244" i="18"/>
  <c r="BJ243" i="18"/>
  <c r="BG245" i="18"/>
  <c r="BK244" i="18"/>
  <c r="AL182" i="18"/>
  <c r="AM181" i="18"/>
  <c r="U227" i="17"/>
  <c r="V227" i="17"/>
  <c r="AN181" i="17"/>
  <c r="BG245" i="17"/>
  <c r="BK244" i="17"/>
  <c r="BJ244" i="17"/>
  <c r="BF245" i="17"/>
  <c r="AL181" i="17"/>
  <c r="BI243" i="17"/>
  <c r="BE244" i="17"/>
  <c r="AM181" i="17"/>
  <c r="T229" i="17"/>
  <c r="V230" i="13"/>
  <c r="T229" i="13"/>
  <c r="U229" i="13"/>
  <c r="G177" i="7"/>
  <c r="L176" i="7"/>
  <c r="G76" i="16" s="1"/>
  <c r="H76" i="16" s="1"/>
  <c r="I76" i="16" s="1"/>
  <c r="J83" i="15" l="1"/>
  <c r="J80" i="12"/>
  <c r="J77" i="16"/>
  <c r="L180" i="20"/>
  <c r="G80" i="12" s="1"/>
  <c r="H80" i="12" s="1"/>
  <c r="I80" i="12" s="1"/>
  <c r="G181" i="20"/>
  <c r="G184" i="19"/>
  <c r="L183" i="19"/>
  <c r="G83" i="15" s="1"/>
  <c r="H83" i="15" s="1"/>
  <c r="I83" i="15" s="1"/>
  <c r="T229" i="18"/>
  <c r="AN181" i="18"/>
  <c r="AL183" i="18"/>
  <c r="AM182" i="18"/>
  <c r="BK245" i="18"/>
  <c r="BG246" i="18"/>
  <c r="BJ244" i="18"/>
  <c r="BF245" i="18"/>
  <c r="U228" i="18"/>
  <c r="V228" i="18"/>
  <c r="BI244" i="18"/>
  <c r="BE245" i="18"/>
  <c r="V228" i="17"/>
  <c r="BJ245" i="17"/>
  <c r="BF246" i="17"/>
  <c r="BK245" i="17"/>
  <c r="BG246" i="17"/>
  <c r="U228" i="17"/>
  <c r="T230" i="17"/>
  <c r="AL182" i="17"/>
  <c r="AM182" i="17"/>
  <c r="BI244" i="17"/>
  <c r="BE245" i="17"/>
  <c r="AN182" i="17"/>
  <c r="U230" i="13"/>
  <c r="V231" i="13"/>
  <c r="T230" i="13"/>
  <c r="L177" i="7"/>
  <c r="G77" i="16" s="1"/>
  <c r="H77" i="16" s="1"/>
  <c r="I77" i="16" s="1"/>
  <c r="G178" i="7"/>
  <c r="J78" i="16" l="1"/>
  <c r="J84" i="15"/>
  <c r="J81" i="12"/>
  <c r="L181" i="20"/>
  <c r="G81" i="12" s="1"/>
  <c r="H81" i="12" s="1"/>
  <c r="I81" i="12" s="1"/>
  <c r="G182" i="20"/>
  <c r="G185" i="19"/>
  <c r="L184" i="19"/>
  <c r="G84" i="15" s="1"/>
  <c r="H84" i="15" s="1"/>
  <c r="I84" i="15" s="1"/>
  <c r="V229" i="18"/>
  <c r="U229" i="18"/>
  <c r="AM183" i="18"/>
  <c r="AN182" i="18"/>
  <c r="BI245" i="18"/>
  <c r="BE246" i="18"/>
  <c r="BJ245" i="18"/>
  <c r="BF246" i="18"/>
  <c r="T230" i="18"/>
  <c r="BK246" i="18"/>
  <c r="BG247" i="18"/>
  <c r="AL184" i="18"/>
  <c r="U229" i="17"/>
  <c r="BJ246" i="17"/>
  <c r="BF247" i="17"/>
  <c r="V229" i="17"/>
  <c r="BE246" i="17"/>
  <c r="BI245" i="17"/>
  <c r="T231" i="17"/>
  <c r="AN183" i="17"/>
  <c r="AM183" i="17"/>
  <c r="AL183" i="17"/>
  <c r="BK246" i="17"/>
  <c r="BG247" i="17"/>
  <c r="T231" i="13"/>
  <c r="U231" i="13"/>
  <c r="V232" i="13"/>
  <c r="G179" i="7"/>
  <c r="L178" i="7"/>
  <c r="G78" i="16" s="1"/>
  <c r="H78" i="16" s="1"/>
  <c r="I78" i="16" s="1"/>
  <c r="J82" i="12" l="1"/>
  <c r="J85" i="15"/>
  <c r="J79" i="16"/>
  <c r="L182" i="20"/>
  <c r="G82" i="12" s="1"/>
  <c r="H82" i="12" s="1"/>
  <c r="I82" i="12" s="1"/>
  <c r="G183" i="20"/>
  <c r="G186" i="19"/>
  <c r="L185" i="19"/>
  <c r="G85" i="15" s="1"/>
  <c r="H85" i="15" s="1"/>
  <c r="I85" i="15" s="1"/>
  <c r="AL185" i="18"/>
  <c r="AM184" i="18"/>
  <c r="BF247" i="18"/>
  <c r="BJ246" i="18"/>
  <c r="V230" i="18"/>
  <c r="BK247" i="18"/>
  <c r="BG248" i="18"/>
  <c r="T231" i="18"/>
  <c r="BE247" i="18"/>
  <c r="BI246" i="18"/>
  <c r="AN183" i="18"/>
  <c r="U230" i="18"/>
  <c r="BG248" i="17"/>
  <c r="BK247" i="17"/>
  <c r="AM184" i="17"/>
  <c r="BF248" i="17"/>
  <c r="BJ247" i="17"/>
  <c r="T232" i="17"/>
  <c r="V230" i="17"/>
  <c r="U230" i="17"/>
  <c r="AL184" i="17"/>
  <c r="AN184" i="17"/>
  <c r="BE247" i="17"/>
  <c r="BI246" i="17"/>
  <c r="T232" i="13"/>
  <c r="U232" i="13"/>
  <c r="V233" i="13"/>
  <c r="G180" i="7"/>
  <c r="L179" i="7"/>
  <c r="G79" i="16" s="1"/>
  <c r="H79" i="16" s="1"/>
  <c r="I79" i="16" s="1"/>
  <c r="J80" i="16" l="1"/>
  <c r="J86" i="15"/>
  <c r="J83" i="12"/>
  <c r="G184" i="20"/>
  <c r="L183" i="20"/>
  <c r="G83" i="12" s="1"/>
  <c r="H83" i="12" s="1"/>
  <c r="I83" i="12" s="1"/>
  <c r="G187" i="19"/>
  <c r="L186" i="19"/>
  <c r="G86" i="15" s="1"/>
  <c r="H86" i="15" s="1"/>
  <c r="I86" i="15" s="1"/>
  <c r="AM185" i="18"/>
  <c r="T232" i="18"/>
  <c r="V231" i="18"/>
  <c r="U231" i="18"/>
  <c r="BF248" i="18"/>
  <c r="BJ247" i="18"/>
  <c r="AL186" i="18"/>
  <c r="BG249" i="18"/>
  <c r="BK248" i="18"/>
  <c r="AN184" i="18"/>
  <c r="BI247" i="18"/>
  <c r="BE248" i="18"/>
  <c r="BJ248" i="17"/>
  <c r="BF249" i="17"/>
  <c r="AN185" i="17"/>
  <c r="AM185" i="17"/>
  <c r="U231" i="17"/>
  <c r="T233" i="17"/>
  <c r="BG249" i="17"/>
  <c r="BK248" i="17"/>
  <c r="BI247" i="17"/>
  <c r="BE248" i="17"/>
  <c r="AL185" i="17"/>
  <c r="V231" i="17"/>
  <c r="V234" i="13"/>
  <c r="T233" i="13"/>
  <c r="U233" i="13"/>
  <c r="G181" i="7"/>
  <c r="L180" i="7"/>
  <c r="G80" i="16" s="1"/>
  <c r="H80" i="16" s="1"/>
  <c r="I80" i="16" s="1"/>
  <c r="J84" i="12" l="1"/>
  <c r="J81" i="16"/>
  <c r="J87" i="15"/>
  <c r="L184" i="20"/>
  <c r="G84" i="12" s="1"/>
  <c r="H84" i="12" s="1"/>
  <c r="I84" i="12" s="1"/>
  <c r="G185" i="20"/>
  <c r="G188" i="19"/>
  <c r="L187" i="19"/>
  <c r="G87" i="15" s="1"/>
  <c r="H87" i="15" s="1"/>
  <c r="I87" i="15" s="1"/>
  <c r="AL187" i="18"/>
  <c r="BI248" i="18"/>
  <c r="BE249" i="18"/>
  <c r="BJ248" i="18"/>
  <c r="BF249" i="18"/>
  <c r="AM186" i="18"/>
  <c r="V232" i="18"/>
  <c r="AN185" i="18"/>
  <c r="BK249" i="18"/>
  <c r="BG250" i="18"/>
  <c r="U232" i="18"/>
  <c r="T233" i="18"/>
  <c r="AM186" i="17"/>
  <c r="BJ249" i="17"/>
  <c r="BF250" i="17"/>
  <c r="T234" i="17"/>
  <c r="V232" i="17"/>
  <c r="AL186" i="17"/>
  <c r="BI248" i="17"/>
  <c r="BE249" i="17"/>
  <c r="BK249" i="17"/>
  <c r="BG250" i="17"/>
  <c r="U232" i="17"/>
  <c r="AN186" i="17"/>
  <c r="U234" i="13"/>
  <c r="V235" i="13"/>
  <c r="T234" i="13"/>
  <c r="L181" i="7"/>
  <c r="G81" i="16" s="1"/>
  <c r="H81" i="16" s="1"/>
  <c r="I81" i="16" s="1"/>
  <c r="G182" i="7"/>
  <c r="J88" i="15" l="1"/>
  <c r="J82" i="16"/>
  <c r="J85" i="12"/>
  <c r="L185" i="20"/>
  <c r="G85" i="12" s="1"/>
  <c r="H85" i="12" s="1"/>
  <c r="I85" i="12" s="1"/>
  <c r="G186" i="20"/>
  <c r="G189" i="19"/>
  <c r="L188" i="19"/>
  <c r="G88" i="15" s="1"/>
  <c r="H88" i="15" s="1"/>
  <c r="I88" i="15" s="1"/>
  <c r="V233" i="18"/>
  <c r="AM187" i="18"/>
  <c r="BJ249" i="18"/>
  <c r="BF250" i="18"/>
  <c r="AL188" i="18"/>
  <c r="U233" i="18"/>
  <c r="BG251" i="18"/>
  <c r="BK250" i="18"/>
  <c r="AN186" i="18"/>
  <c r="T234" i="18"/>
  <c r="BE250" i="18"/>
  <c r="BI249" i="18"/>
  <c r="BE250" i="17"/>
  <c r="BI249" i="17"/>
  <c r="BF251" i="17"/>
  <c r="BJ250" i="17"/>
  <c r="AM187" i="17"/>
  <c r="AN187" i="17"/>
  <c r="V233" i="17"/>
  <c r="T235" i="17"/>
  <c r="U233" i="17"/>
  <c r="AL187" i="17"/>
  <c r="BK250" i="17"/>
  <c r="BG251" i="17"/>
  <c r="U235" i="13"/>
  <c r="V236" i="13"/>
  <c r="T235" i="13"/>
  <c r="G183" i="7"/>
  <c r="L182" i="7"/>
  <c r="G82" i="16" s="1"/>
  <c r="H82" i="16" s="1"/>
  <c r="I82" i="16" s="1"/>
  <c r="J86" i="12" l="1"/>
  <c r="J83" i="16"/>
  <c r="J89" i="15"/>
  <c r="L186" i="20"/>
  <c r="G86" i="12" s="1"/>
  <c r="H86" i="12" s="1"/>
  <c r="I86" i="12" s="1"/>
  <c r="G187" i="20"/>
  <c r="G190" i="19"/>
  <c r="L189" i="19"/>
  <c r="G89" i="15" s="1"/>
  <c r="H89" i="15" s="1"/>
  <c r="I89" i="15" s="1"/>
  <c r="BI250" i="18"/>
  <c r="BE251" i="18"/>
  <c r="T235" i="18"/>
  <c r="BK251" i="18"/>
  <c r="BG252" i="18"/>
  <c r="AN187" i="18"/>
  <c r="U234" i="18"/>
  <c r="AL189" i="18"/>
  <c r="V234" i="18"/>
  <c r="BF251" i="18"/>
  <c r="BJ250" i="18"/>
  <c r="AM188" i="18"/>
  <c r="U234" i="17"/>
  <c r="BG252" i="17"/>
  <c r="BK251" i="17"/>
  <c r="AN188" i="17"/>
  <c r="BF252" i="17"/>
  <c r="BJ251" i="17"/>
  <c r="AL188" i="17"/>
  <c r="T236" i="17"/>
  <c r="BE251" i="17"/>
  <c r="BI250" i="17"/>
  <c r="V234" i="17"/>
  <c r="AM188" i="17"/>
  <c r="U236" i="13"/>
  <c r="T236" i="13"/>
  <c r="V237" i="13"/>
  <c r="L183" i="7"/>
  <c r="G83" i="16" s="1"/>
  <c r="H83" i="16" s="1"/>
  <c r="I83" i="16" s="1"/>
  <c r="G184" i="7"/>
  <c r="J90" i="15" l="1"/>
  <c r="J87" i="12"/>
  <c r="J84" i="16"/>
  <c r="G188" i="20"/>
  <c r="L187" i="20"/>
  <c r="G87" i="12" s="1"/>
  <c r="H87" i="12" s="1"/>
  <c r="I87" i="12" s="1"/>
  <c r="G191" i="19"/>
  <c r="L190" i="19"/>
  <c r="G90" i="15" s="1"/>
  <c r="H90" i="15" s="1"/>
  <c r="I90" i="15" s="1"/>
  <c r="BF252" i="18"/>
  <c r="BJ251" i="18"/>
  <c r="AL190" i="18"/>
  <c r="BG253" i="18"/>
  <c r="BK252" i="18"/>
  <c r="AM189" i="18"/>
  <c r="AN188" i="18"/>
  <c r="V235" i="18"/>
  <c r="U235" i="18"/>
  <c r="T236" i="18"/>
  <c r="BI251" i="18"/>
  <c r="BE252" i="18"/>
  <c r="BJ252" i="17"/>
  <c r="BF253" i="17"/>
  <c r="U235" i="17"/>
  <c r="V235" i="17"/>
  <c r="AN189" i="17"/>
  <c r="AM189" i="17"/>
  <c r="BI251" i="17"/>
  <c r="BE252" i="17"/>
  <c r="AL189" i="17"/>
  <c r="T237" i="17"/>
  <c r="BG253" i="17"/>
  <c r="BK252" i="17"/>
  <c r="V238" i="13"/>
  <c r="U237" i="13"/>
  <c r="T237" i="13"/>
  <c r="G185" i="7"/>
  <c r="L184" i="7"/>
  <c r="G84" i="16" s="1"/>
  <c r="H84" i="16" s="1"/>
  <c r="I84" i="16" s="1"/>
  <c r="J85" i="16" l="1"/>
  <c r="J88" i="12"/>
  <c r="J91" i="15"/>
  <c r="L188" i="20"/>
  <c r="G88" i="12" s="1"/>
  <c r="H88" i="12" s="1"/>
  <c r="I88" i="12" s="1"/>
  <c r="G189" i="20"/>
  <c r="G192" i="19"/>
  <c r="L191" i="19"/>
  <c r="G91" i="15" s="1"/>
  <c r="H91" i="15" s="1"/>
  <c r="I91" i="15" s="1"/>
  <c r="U236" i="18"/>
  <c r="AL191" i="18"/>
  <c r="AM190" i="18"/>
  <c r="BG254" i="18"/>
  <c r="BK253" i="18"/>
  <c r="BF253" i="18"/>
  <c r="BJ252" i="18"/>
  <c r="BE253" i="18"/>
  <c r="BI252" i="18"/>
  <c r="AN189" i="18"/>
  <c r="T237" i="18"/>
  <c r="V236" i="18"/>
  <c r="T238" i="17"/>
  <c r="AL190" i="17"/>
  <c r="BI252" i="17"/>
  <c r="BE253" i="17"/>
  <c r="AN190" i="17"/>
  <c r="V236" i="17"/>
  <c r="U236" i="17"/>
  <c r="BK253" i="17"/>
  <c r="BG254" i="17"/>
  <c r="AM190" i="17"/>
  <c r="BJ253" i="17"/>
  <c r="BF254" i="17"/>
  <c r="T238" i="13"/>
  <c r="V239" i="13"/>
  <c r="U238" i="13"/>
  <c r="G186" i="7"/>
  <c r="L185" i="7"/>
  <c r="G85" i="16" s="1"/>
  <c r="H85" i="16" s="1"/>
  <c r="I85" i="16" s="1"/>
  <c r="J92" i="15" l="1"/>
  <c r="J86" i="16"/>
  <c r="J89" i="12"/>
  <c r="L189" i="20"/>
  <c r="G89" i="12" s="1"/>
  <c r="H89" i="12" s="1"/>
  <c r="I89" i="12" s="1"/>
  <c r="G190" i="20"/>
  <c r="G193" i="19"/>
  <c r="L192" i="19"/>
  <c r="G92" i="15" s="1"/>
  <c r="H92" i="15" s="1"/>
  <c r="I92" i="15" s="1"/>
  <c r="T238" i="18"/>
  <c r="BI253" i="18"/>
  <c r="BE254" i="18"/>
  <c r="AM191" i="18"/>
  <c r="V237" i="18"/>
  <c r="AN190" i="18"/>
  <c r="BJ253" i="18"/>
  <c r="BF254" i="18"/>
  <c r="BK254" i="18"/>
  <c r="BG255" i="18"/>
  <c r="U237" i="18"/>
  <c r="AL192" i="18"/>
  <c r="U237" i="17"/>
  <c r="AN191" i="17"/>
  <c r="AL191" i="17"/>
  <c r="AM191" i="17"/>
  <c r="V237" i="17"/>
  <c r="BE254" i="17"/>
  <c r="BI253" i="17"/>
  <c r="BF255" i="17"/>
  <c r="BJ254" i="17"/>
  <c r="BK254" i="17"/>
  <c r="BG255" i="17"/>
  <c r="T239" i="17"/>
  <c r="U239" i="13"/>
  <c r="T239" i="13"/>
  <c r="V240" i="13"/>
  <c r="G187" i="7"/>
  <c r="L186" i="7"/>
  <c r="G86" i="16" s="1"/>
  <c r="H86" i="16" s="1"/>
  <c r="I86" i="16" s="1"/>
  <c r="J90" i="12" l="1"/>
  <c r="J87" i="16"/>
  <c r="J93" i="15"/>
  <c r="L190" i="20"/>
  <c r="G90" i="12" s="1"/>
  <c r="H90" i="12" s="1"/>
  <c r="I90" i="12" s="1"/>
  <c r="G191" i="20"/>
  <c r="G194" i="19"/>
  <c r="L193" i="19"/>
  <c r="G93" i="15" s="1"/>
  <c r="H93" i="15" s="1"/>
  <c r="I93" i="15" s="1"/>
  <c r="U238" i="18"/>
  <c r="BJ254" i="18"/>
  <c r="BF255" i="18"/>
  <c r="BI254" i="18"/>
  <c r="BE255" i="18"/>
  <c r="AN191" i="18"/>
  <c r="AM192" i="18"/>
  <c r="T239" i="18"/>
  <c r="AL193" i="18"/>
  <c r="BK255" i="18"/>
  <c r="BG256" i="18"/>
  <c r="V238" i="18"/>
  <c r="BG256" i="17"/>
  <c r="BK255" i="17"/>
  <c r="BE255" i="17"/>
  <c r="BI254" i="17"/>
  <c r="AM192" i="17"/>
  <c r="AL192" i="17"/>
  <c r="U238" i="17"/>
  <c r="T240" i="17"/>
  <c r="BF256" i="17"/>
  <c r="BJ255" i="17"/>
  <c r="V238" i="17"/>
  <c r="AN192" i="17"/>
  <c r="V241" i="13"/>
  <c r="U240" i="13"/>
  <c r="T240" i="13"/>
  <c r="G188" i="7"/>
  <c r="L187" i="7"/>
  <c r="G87" i="16" s="1"/>
  <c r="H87" i="16" s="1"/>
  <c r="I87" i="16" s="1"/>
  <c r="J94" i="15" l="1"/>
  <c r="J91" i="12"/>
  <c r="J88" i="16"/>
  <c r="G192" i="20"/>
  <c r="L191" i="20"/>
  <c r="G91" i="12" s="1"/>
  <c r="H91" i="12" s="1"/>
  <c r="I91" i="12" s="1"/>
  <c r="G195" i="19"/>
  <c r="L194" i="19"/>
  <c r="G94" i="15" s="1"/>
  <c r="H94" i="15" s="1"/>
  <c r="I94" i="15" s="1"/>
  <c r="V239" i="18"/>
  <c r="T240" i="18"/>
  <c r="BE256" i="18"/>
  <c r="BI255" i="18"/>
  <c r="U239" i="18"/>
  <c r="AM193" i="18"/>
  <c r="BK256" i="18"/>
  <c r="BG257" i="18"/>
  <c r="AL194" i="18"/>
  <c r="AN192" i="18"/>
  <c r="BF256" i="18"/>
  <c r="BJ255" i="18"/>
  <c r="V239" i="17"/>
  <c r="AL193" i="17"/>
  <c r="AN193" i="17"/>
  <c r="BJ256" i="17"/>
  <c r="BF257" i="17"/>
  <c r="BI255" i="17"/>
  <c r="BE256" i="17"/>
  <c r="U239" i="17"/>
  <c r="AM193" i="17"/>
  <c r="T241" i="17"/>
  <c r="BG257" i="17"/>
  <c r="BK256" i="17"/>
  <c r="U241" i="13"/>
  <c r="T241" i="13"/>
  <c r="V242" i="13"/>
  <c r="G189" i="7"/>
  <c r="L188" i="7"/>
  <c r="G88" i="16" s="1"/>
  <c r="H88" i="16" s="1"/>
  <c r="I88" i="16" s="1"/>
  <c r="J89" i="16" l="1"/>
  <c r="J95" i="15"/>
  <c r="J92" i="12"/>
  <c r="L192" i="20"/>
  <c r="G92" i="12" s="1"/>
  <c r="H92" i="12" s="1"/>
  <c r="I92" i="12" s="1"/>
  <c r="G193" i="20"/>
  <c r="G196" i="19"/>
  <c r="L195" i="19"/>
  <c r="G95" i="15" s="1"/>
  <c r="H95" i="15" s="1"/>
  <c r="I95" i="15" s="1"/>
  <c r="AN193" i="18"/>
  <c r="V240" i="18"/>
  <c r="AL195" i="18"/>
  <c r="BF257" i="18"/>
  <c r="BJ256" i="18"/>
  <c r="AM194" i="18"/>
  <c r="U240" i="18"/>
  <c r="BI256" i="18"/>
  <c r="BE257" i="18"/>
  <c r="BG258" i="18"/>
  <c r="BK257" i="18"/>
  <c r="T241" i="18"/>
  <c r="T242" i="17"/>
  <c r="V240" i="17"/>
  <c r="AN194" i="17"/>
  <c r="BI256" i="17"/>
  <c r="BE257" i="17"/>
  <c r="AL194" i="17"/>
  <c r="U240" i="17"/>
  <c r="BK257" i="17"/>
  <c r="BG258" i="17"/>
  <c r="AM194" i="17"/>
  <c r="BJ257" i="17"/>
  <c r="BF258" i="17"/>
  <c r="U242" i="13"/>
  <c r="T242" i="13"/>
  <c r="V243" i="13"/>
  <c r="L189" i="7"/>
  <c r="G89" i="16" s="1"/>
  <c r="H89" i="16" s="1"/>
  <c r="I89" i="16" s="1"/>
  <c r="G190" i="7"/>
  <c r="J93" i="12" l="1"/>
  <c r="J96" i="15"/>
  <c r="J90" i="16"/>
  <c r="L193" i="20"/>
  <c r="G93" i="12" s="1"/>
  <c r="H93" i="12" s="1"/>
  <c r="I93" i="12" s="1"/>
  <c r="G194" i="20"/>
  <c r="G197" i="19"/>
  <c r="L196" i="19"/>
  <c r="G96" i="15" s="1"/>
  <c r="H96" i="15" s="1"/>
  <c r="I96" i="15" s="1"/>
  <c r="BK258" i="18"/>
  <c r="BG259" i="18"/>
  <c r="BI257" i="18"/>
  <c r="BE258" i="18"/>
  <c r="AN194" i="18"/>
  <c r="T242" i="18"/>
  <c r="U241" i="18"/>
  <c r="AL196" i="18"/>
  <c r="V241" i="18"/>
  <c r="AM195" i="18"/>
  <c r="BJ257" i="18"/>
  <c r="BF258" i="18"/>
  <c r="AL195" i="17"/>
  <c r="T243" i="17"/>
  <c r="BK258" i="17"/>
  <c r="BG259" i="17"/>
  <c r="BE258" i="17"/>
  <c r="BI257" i="17"/>
  <c r="AN195" i="17"/>
  <c r="U241" i="17"/>
  <c r="V241" i="17"/>
  <c r="BF259" i="17"/>
  <c r="BJ258" i="17"/>
  <c r="AM195" i="17"/>
  <c r="U243" i="13"/>
  <c r="V244" i="13"/>
  <c r="T243" i="13"/>
  <c r="G191" i="7"/>
  <c r="L190" i="7"/>
  <c r="G90" i="16" s="1"/>
  <c r="H90" i="16" s="1"/>
  <c r="I90" i="16" s="1"/>
  <c r="J91" i="16" l="1"/>
  <c r="J97" i="15"/>
  <c r="J94" i="12"/>
  <c r="L194" i="20"/>
  <c r="G94" i="12" s="1"/>
  <c r="H94" i="12" s="1"/>
  <c r="I94" i="12" s="1"/>
  <c r="G195" i="20"/>
  <c r="G198" i="19"/>
  <c r="L197" i="19"/>
  <c r="G97" i="15" s="1"/>
  <c r="H97" i="15" s="1"/>
  <c r="I97" i="15" s="1"/>
  <c r="V242" i="18"/>
  <c r="U242" i="18"/>
  <c r="BK259" i="18"/>
  <c r="BG260" i="18"/>
  <c r="AL197" i="18"/>
  <c r="AN195" i="18"/>
  <c r="BJ258" i="18"/>
  <c r="BF259" i="18"/>
  <c r="AM196" i="18"/>
  <c r="T243" i="18"/>
  <c r="BE259" i="18"/>
  <c r="BI258" i="18"/>
  <c r="AM196" i="17"/>
  <c r="AL196" i="17"/>
  <c r="BF260" i="17"/>
  <c r="BJ259" i="17"/>
  <c r="U242" i="17"/>
  <c r="AN196" i="17"/>
  <c r="BE259" i="17"/>
  <c r="BI258" i="17"/>
  <c r="BK259" i="17"/>
  <c r="BG260" i="17"/>
  <c r="T244" i="17"/>
  <c r="V242" i="17"/>
  <c r="T244" i="13"/>
  <c r="U244" i="13"/>
  <c r="V245" i="13"/>
  <c r="L191" i="7"/>
  <c r="G91" i="16" s="1"/>
  <c r="H91" i="16" s="1"/>
  <c r="I91" i="16" s="1"/>
  <c r="G192" i="7"/>
  <c r="J95" i="12" l="1"/>
  <c r="J92" i="16"/>
  <c r="J98" i="15"/>
  <c r="G196" i="20"/>
  <c r="L195" i="20"/>
  <c r="G95" i="12" s="1"/>
  <c r="H95" i="12" s="1"/>
  <c r="I95" i="12" s="1"/>
  <c r="G199" i="19"/>
  <c r="L198" i="19"/>
  <c r="G98" i="15" s="1"/>
  <c r="H98" i="15" s="1"/>
  <c r="I98" i="15" s="1"/>
  <c r="BE260" i="18"/>
  <c r="BI259" i="18"/>
  <c r="BJ259" i="18"/>
  <c r="BF260" i="18"/>
  <c r="AN196" i="18"/>
  <c r="U243" i="18"/>
  <c r="T244" i="18"/>
  <c r="AM197" i="18"/>
  <c r="AL198" i="18"/>
  <c r="BG261" i="18"/>
  <c r="BK260" i="18"/>
  <c r="V243" i="18"/>
  <c r="BJ260" i="17"/>
  <c r="BF261" i="17"/>
  <c r="BG261" i="17"/>
  <c r="BK260" i="17"/>
  <c r="V243" i="17"/>
  <c r="AN197" i="17"/>
  <c r="U243" i="17"/>
  <c r="AL197" i="17"/>
  <c r="T245" i="17"/>
  <c r="BI259" i="17"/>
  <c r="BE260" i="17"/>
  <c r="AM197" i="17"/>
  <c r="V246" i="13"/>
  <c r="T245" i="13"/>
  <c r="U245" i="13"/>
  <c r="G193" i="7"/>
  <c r="L192" i="7"/>
  <c r="G92" i="16" s="1"/>
  <c r="H92" i="16" s="1"/>
  <c r="I92" i="16" s="1"/>
  <c r="J99" i="15" l="1"/>
  <c r="J96" i="12"/>
  <c r="J93" i="16"/>
  <c r="L196" i="20"/>
  <c r="G96" i="12" s="1"/>
  <c r="H96" i="12" s="1"/>
  <c r="I96" i="12" s="1"/>
  <c r="G197" i="20"/>
  <c r="G200" i="19"/>
  <c r="L199" i="19"/>
  <c r="G99" i="15" s="1"/>
  <c r="H99" i="15" s="1"/>
  <c r="I99" i="15" s="1"/>
  <c r="AL199" i="18"/>
  <c r="AN197" i="18"/>
  <c r="V244" i="18"/>
  <c r="T245" i="18"/>
  <c r="BI260" i="18"/>
  <c r="BE261" i="18"/>
  <c r="BF261" i="18"/>
  <c r="BJ260" i="18"/>
  <c r="BG262" i="18"/>
  <c r="BK261" i="18"/>
  <c r="AM198" i="18"/>
  <c r="U244" i="18"/>
  <c r="AM198" i="17"/>
  <c r="AL198" i="17"/>
  <c r="V244" i="17"/>
  <c r="BK261" i="17"/>
  <c r="BG262" i="17"/>
  <c r="U244" i="17"/>
  <c r="AN198" i="17"/>
  <c r="T246" i="17"/>
  <c r="BI260" i="17"/>
  <c r="BE261" i="17"/>
  <c r="BJ261" i="17"/>
  <c r="BF262" i="17"/>
  <c r="V247" i="13"/>
  <c r="T246" i="13"/>
  <c r="U246" i="13"/>
  <c r="L193" i="7"/>
  <c r="G93" i="16" s="1"/>
  <c r="H93" i="16" s="1"/>
  <c r="I93" i="16" s="1"/>
  <c r="G194" i="7"/>
  <c r="J94" i="16" l="1"/>
  <c r="J100" i="15"/>
  <c r="J97" i="12"/>
  <c r="L197" i="20"/>
  <c r="G97" i="12" s="1"/>
  <c r="H97" i="12" s="1"/>
  <c r="I97" i="12" s="1"/>
  <c r="G198" i="20"/>
  <c r="G201" i="19"/>
  <c r="L200" i="19"/>
  <c r="G100" i="15" s="1"/>
  <c r="H100" i="15" s="1"/>
  <c r="I100" i="15" s="1"/>
  <c r="BJ261" i="18"/>
  <c r="BF262" i="18"/>
  <c r="T246" i="18"/>
  <c r="V245" i="18"/>
  <c r="AN198" i="18"/>
  <c r="AL200" i="18"/>
  <c r="BI261" i="18"/>
  <c r="BE262" i="18"/>
  <c r="U245" i="18"/>
  <c r="AM199" i="18"/>
  <c r="BK262" i="18"/>
  <c r="BG263" i="18"/>
  <c r="BE262" i="17"/>
  <c r="BI261" i="17"/>
  <c r="AM199" i="17"/>
  <c r="AN199" i="17"/>
  <c r="BK262" i="17"/>
  <c r="BG263" i="17"/>
  <c r="AL199" i="17"/>
  <c r="BJ262" i="17"/>
  <c r="BF263" i="17"/>
  <c r="T247" i="17"/>
  <c r="U245" i="17"/>
  <c r="V245" i="17"/>
  <c r="U247" i="13"/>
  <c r="T247" i="13"/>
  <c r="V248" i="13"/>
  <c r="G195" i="7"/>
  <c r="L194" i="7"/>
  <c r="G94" i="16" s="1"/>
  <c r="H94" i="16" s="1"/>
  <c r="I94" i="16" s="1"/>
  <c r="J98" i="12" l="1"/>
  <c r="J95" i="16"/>
  <c r="J101" i="15"/>
  <c r="L198" i="20"/>
  <c r="G98" i="12" s="1"/>
  <c r="H98" i="12" s="1"/>
  <c r="I98" i="12" s="1"/>
  <c r="G199" i="20"/>
  <c r="G202" i="19"/>
  <c r="L201" i="19"/>
  <c r="G101" i="15" s="1"/>
  <c r="H101" i="15" s="1"/>
  <c r="I101" i="15" s="1"/>
  <c r="BK263" i="18"/>
  <c r="BG264" i="18"/>
  <c r="AN199" i="18"/>
  <c r="BJ262" i="18"/>
  <c r="BF263" i="18"/>
  <c r="U246" i="18"/>
  <c r="V246" i="18"/>
  <c r="AM200" i="18"/>
  <c r="BI262" i="18"/>
  <c r="BE263" i="18"/>
  <c r="AL201" i="18"/>
  <c r="T247" i="18"/>
  <c r="V246" i="17"/>
  <c r="T248" i="17"/>
  <c r="AN200" i="17"/>
  <c r="AM200" i="17"/>
  <c r="BE263" i="17"/>
  <c r="BI262" i="17"/>
  <c r="AL200" i="17"/>
  <c r="U246" i="17"/>
  <c r="BF264" i="17"/>
  <c r="BJ263" i="17"/>
  <c r="BG264" i="17"/>
  <c r="BK263" i="17"/>
  <c r="V249" i="13"/>
  <c r="U248" i="13"/>
  <c r="T248" i="13"/>
  <c r="G196" i="7"/>
  <c r="L195" i="7"/>
  <c r="G95" i="16" s="1"/>
  <c r="H95" i="16" s="1"/>
  <c r="I95" i="16" s="1"/>
  <c r="J102" i="15" l="1"/>
  <c r="J99" i="12"/>
  <c r="J96" i="16"/>
  <c r="G200" i="20"/>
  <c r="L199" i="20"/>
  <c r="G99" i="12" s="1"/>
  <c r="H99" i="12" s="1"/>
  <c r="I99" i="12" s="1"/>
  <c r="G203" i="19"/>
  <c r="L202" i="19"/>
  <c r="G102" i="15" s="1"/>
  <c r="H102" i="15" s="1"/>
  <c r="I102" i="15" s="1"/>
  <c r="AN200" i="18"/>
  <c r="T248" i="18"/>
  <c r="BE264" i="18"/>
  <c r="BI263" i="18"/>
  <c r="AM201" i="18"/>
  <c r="BF264" i="18"/>
  <c r="BJ263" i="18"/>
  <c r="BK264" i="18"/>
  <c r="BG265" i="18"/>
  <c r="V247" i="18"/>
  <c r="AL202" i="18"/>
  <c r="U247" i="18"/>
  <c r="U247" i="17"/>
  <c r="AL201" i="17"/>
  <c r="BI263" i="17"/>
  <c r="BE264" i="17"/>
  <c r="T249" i="17"/>
  <c r="BJ264" i="17"/>
  <c r="BF265" i="17"/>
  <c r="AN201" i="17"/>
  <c r="AM201" i="17"/>
  <c r="BG265" i="17"/>
  <c r="BK264" i="17"/>
  <c r="V247" i="17"/>
  <c r="T249" i="13"/>
  <c r="V250" i="13"/>
  <c r="U249" i="13"/>
  <c r="G197" i="7"/>
  <c r="L196" i="7"/>
  <c r="G96" i="16" s="1"/>
  <c r="H96" i="16" s="1"/>
  <c r="I96" i="16" s="1"/>
  <c r="J97" i="16" l="1"/>
  <c r="J100" i="12"/>
  <c r="J103" i="15"/>
  <c r="L200" i="20"/>
  <c r="G100" i="12" s="1"/>
  <c r="H100" i="12" s="1"/>
  <c r="I100" i="12" s="1"/>
  <c r="G201" i="20"/>
  <c r="G204" i="19"/>
  <c r="L203" i="19"/>
  <c r="G103" i="15" s="1"/>
  <c r="H103" i="15" s="1"/>
  <c r="I103" i="15" s="1"/>
  <c r="T249" i="18"/>
  <c r="AN201" i="18"/>
  <c r="AL203" i="18"/>
  <c r="U248" i="18"/>
  <c r="BG266" i="18"/>
  <c r="BK265" i="18"/>
  <c r="BF265" i="18"/>
  <c r="BJ264" i="18"/>
  <c r="AM202" i="18"/>
  <c r="V248" i="18"/>
  <c r="BI264" i="18"/>
  <c r="BE265" i="18"/>
  <c r="AN202" i="17"/>
  <c r="U248" i="17"/>
  <c r="BK265" i="17"/>
  <c r="BG266" i="17"/>
  <c r="T250" i="17"/>
  <c r="BI264" i="17"/>
  <c r="BE265" i="17"/>
  <c r="V248" i="17"/>
  <c r="BF266" i="17"/>
  <c r="BJ265" i="17"/>
  <c r="AM202" i="17"/>
  <c r="AL202" i="17"/>
  <c r="T250" i="13"/>
  <c r="V251" i="13"/>
  <c r="U250" i="13"/>
  <c r="L197" i="7"/>
  <c r="G97" i="16" s="1"/>
  <c r="H97" i="16" s="1"/>
  <c r="I97" i="16" s="1"/>
  <c r="G198" i="7"/>
  <c r="J104" i="15" l="1"/>
  <c r="J98" i="16"/>
  <c r="J101" i="12"/>
  <c r="L201" i="20"/>
  <c r="G101" i="12" s="1"/>
  <c r="H101" i="12" s="1"/>
  <c r="I101" i="12" s="1"/>
  <c r="G202" i="20"/>
  <c r="G205" i="19"/>
  <c r="L204" i="19"/>
  <c r="G104" i="15" s="1"/>
  <c r="H104" i="15" s="1"/>
  <c r="I104" i="15" s="1"/>
  <c r="AN202" i="18"/>
  <c r="AM203" i="18"/>
  <c r="BI265" i="18"/>
  <c r="BE266" i="18"/>
  <c r="BJ265" i="18"/>
  <c r="BF266" i="18"/>
  <c r="T250" i="18"/>
  <c r="U249" i="18"/>
  <c r="V249" i="18"/>
  <c r="BK266" i="18"/>
  <c r="BG267" i="18"/>
  <c r="AL204" i="18"/>
  <c r="U249" i="17"/>
  <c r="T251" i="17"/>
  <c r="AL203" i="17"/>
  <c r="BE266" i="17"/>
  <c r="BI265" i="17"/>
  <c r="AN203" i="17"/>
  <c r="AM203" i="17"/>
  <c r="BF267" i="17"/>
  <c r="BJ266" i="17"/>
  <c r="V249" i="17"/>
  <c r="BK266" i="17"/>
  <c r="BG267" i="17"/>
  <c r="V252" i="13"/>
  <c r="U251" i="13"/>
  <c r="T251" i="13"/>
  <c r="G199" i="7"/>
  <c r="L198" i="7"/>
  <c r="G98" i="16" s="1"/>
  <c r="H98" i="16" s="1"/>
  <c r="I98" i="16" s="1"/>
  <c r="J102" i="12" l="1"/>
  <c r="J99" i="16"/>
  <c r="J105" i="15"/>
  <c r="L202" i="20"/>
  <c r="G102" i="12" s="1"/>
  <c r="H102" i="12" s="1"/>
  <c r="I102" i="12" s="1"/>
  <c r="G203" i="20"/>
  <c r="G206" i="19"/>
  <c r="L205" i="19"/>
  <c r="G105" i="15" s="1"/>
  <c r="H105" i="15" s="1"/>
  <c r="I105" i="15" s="1"/>
  <c r="BK267" i="18"/>
  <c r="BG268" i="18"/>
  <c r="BJ266" i="18"/>
  <c r="BF267" i="18"/>
  <c r="V250" i="18"/>
  <c r="U250" i="18"/>
  <c r="BE267" i="18"/>
  <c r="BI266" i="18"/>
  <c r="T251" i="18"/>
  <c r="AM204" i="18"/>
  <c r="AN203" i="18"/>
  <c r="AL205" i="18"/>
  <c r="BJ267" i="17"/>
  <c r="BF268" i="17"/>
  <c r="AM204" i="17"/>
  <c r="T252" i="17"/>
  <c r="U250" i="17"/>
  <c r="AN204" i="17"/>
  <c r="BG268" i="17"/>
  <c r="BK267" i="17"/>
  <c r="V250" i="17"/>
  <c r="BI266" i="17"/>
  <c r="BE267" i="17"/>
  <c r="AL204" i="17"/>
  <c r="V253" i="13"/>
  <c r="T252" i="13"/>
  <c r="U252" i="13"/>
  <c r="L199" i="7"/>
  <c r="G99" i="16" s="1"/>
  <c r="H99" i="16" s="1"/>
  <c r="I99" i="16" s="1"/>
  <c r="G200" i="7"/>
  <c r="J106" i="15" l="1"/>
  <c r="J100" i="16"/>
  <c r="J103" i="12"/>
  <c r="G204" i="20"/>
  <c r="L203" i="20"/>
  <c r="G103" i="12" s="1"/>
  <c r="H103" i="12" s="1"/>
  <c r="I103" i="12" s="1"/>
  <c r="G207" i="19"/>
  <c r="L206" i="19"/>
  <c r="G106" i="15" s="1"/>
  <c r="H106" i="15" s="1"/>
  <c r="I106" i="15" s="1"/>
  <c r="AN204" i="18"/>
  <c r="V251" i="18"/>
  <c r="BJ267" i="18"/>
  <c r="BF268" i="18"/>
  <c r="BG269" i="18"/>
  <c r="BK268" i="18"/>
  <c r="AL206" i="18"/>
  <c r="T252" i="18"/>
  <c r="BE268" i="18"/>
  <c r="BI267" i="18"/>
  <c r="AM205" i="18"/>
  <c r="U251" i="18"/>
  <c r="AN205" i="17"/>
  <c r="T253" i="17"/>
  <c r="U251" i="17"/>
  <c r="AM205" i="17"/>
  <c r="BJ268" i="17"/>
  <c r="BF269" i="17"/>
  <c r="AL205" i="17"/>
  <c r="BI267" i="17"/>
  <c r="BE268" i="17"/>
  <c r="V251" i="17"/>
  <c r="BK268" i="17"/>
  <c r="BG269" i="17"/>
  <c r="U253" i="13"/>
  <c r="V254" i="13"/>
  <c r="T253" i="13"/>
  <c r="G201" i="7"/>
  <c r="L200" i="7"/>
  <c r="G100" i="16" s="1"/>
  <c r="H100" i="16" s="1"/>
  <c r="I100" i="16" s="1"/>
  <c r="J101" i="16" l="1"/>
  <c r="J107" i="15"/>
  <c r="J104" i="12"/>
  <c r="L204" i="20"/>
  <c r="G104" i="12" s="1"/>
  <c r="H104" i="12" s="1"/>
  <c r="I104" i="12" s="1"/>
  <c r="G205" i="20"/>
  <c r="G208" i="19"/>
  <c r="L207" i="19"/>
  <c r="G107" i="15" s="1"/>
  <c r="H107" i="15" s="1"/>
  <c r="I107" i="15" s="1"/>
  <c r="U252" i="18"/>
  <c r="T253" i="18"/>
  <c r="BG270" i="18"/>
  <c r="BK269" i="18"/>
  <c r="AN205" i="18"/>
  <c r="AL207" i="18"/>
  <c r="AM206" i="18"/>
  <c r="BI268" i="18"/>
  <c r="BE269" i="18"/>
  <c r="BF269" i="18"/>
  <c r="BJ268" i="18"/>
  <c r="V252" i="18"/>
  <c r="V252" i="17"/>
  <c r="BJ269" i="17"/>
  <c r="BF270" i="17"/>
  <c r="U252" i="17"/>
  <c r="T254" i="17"/>
  <c r="BK269" i="17"/>
  <c r="BG270" i="17"/>
  <c r="AL206" i="17"/>
  <c r="AM206" i="17"/>
  <c r="BE269" i="17"/>
  <c r="BI268" i="17"/>
  <c r="AN206" i="17"/>
  <c r="U254" i="13"/>
  <c r="T254" i="13"/>
  <c r="V255" i="13"/>
  <c r="G202" i="7"/>
  <c r="L201" i="7"/>
  <c r="G101" i="16" s="1"/>
  <c r="H101" i="16" s="1"/>
  <c r="I101" i="16" s="1"/>
  <c r="J105" i="12" l="1"/>
  <c r="J108" i="15"/>
  <c r="J102" i="16"/>
  <c r="L205" i="20"/>
  <c r="G105" i="12" s="1"/>
  <c r="H105" i="12" s="1"/>
  <c r="I105" i="12" s="1"/>
  <c r="G206" i="20"/>
  <c r="G209" i="19"/>
  <c r="L208" i="19"/>
  <c r="G108" i="15" s="1"/>
  <c r="H108" i="15" s="1"/>
  <c r="I108" i="15" s="1"/>
  <c r="AM207" i="18"/>
  <c r="AN206" i="18"/>
  <c r="V253" i="18"/>
  <c r="BJ269" i="18"/>
  <c r="BF270" i="18"/>
  <c r="T254" i="18"/>
  <c r="BI269" i="18"/>
  <c r="BE270" i="18"/>
  <c r="U253" i="18"/>
  <c r="BK270" i="18"/>
  <c r="BG271" i="18"/>
  <c r="AL208" i="18"/>
  <c r="BE270" i="17"/>
  <c r="BI269" i="17"/>
  <c r="BG271" i="17"/>
  <c r="BK270" i="17"/>
  <c r="BF271" i="17"/>
  <c r="BJ270" i="17"/>
  <c r="V253" i="17"/>
  <c r="AM207" i="17"/>
  <c r="T255" i="17"/>
  <c r="U253" i="17"/>
  <c r="AN207" i="17"/>
  <c r="AL207" i="17"/>
  <c r="V256" i="13"/>
  <c r="U255" i="13"/>
  <c r="T255" i="13"/>
  <c r="G203" i="7"/>
  <c r="L202" i="7"/>
  <c r="G102" i="16" s="1"/>
  <c r="H102" i="16" s="1"/>
  <c r="I102" i="16" s="1"/>
  <c r="J103" i="16" l="1"/>
  <c r="J109" i="15"/>
  <c r="J106" i="12"/>
  <c r="L206" i="20"/>
  <c r="G106" i="12" s="1"/>
  <c r="H106" i="12" s="1"/>
  <c r="I106" i="12" s="1"/>
  <c r="G207" i="20"/>
  <c r="G210" i="19"/>
  <c r="L209" i="19"/>
  <c r="G109" i="15" s="1"/>
  <c r="H109" i="15" s="1"/>
  <c r="I109" i="15" s="1"/>
  <c r="T255" i="18"/>
  <c r="AM208" i="18"/>
  <c r="U254" i="18"/>
  <c r="BI270" i="18"/>
  <c r="BE271" i="18"/>
  <c r="V254" i="18"/>
  <c r="BK271" i="18"/>
  <c r="BG272" i="18"/>
  <c r="AL209" i="18"/>
  <c r="BJ270" i="18"/>
  <c r="BF271" i="18"/>
  <c r="AN207" i="18"/>
  <c r="AL208" i="17"/>
  <c r="AN208" i="17"/>
  <c r="T256" i="17"/>
  <c r="BI270" i="17"/>
  <c r="BE271" i="17"/>
  <c r="BG272" i="17"/>
  <c r="BK271" i="17"/>
  <c r="V254" i="17"/>
  <c r="U254" i="17"/>
  <c r="AM208" i="17"/>
  <c r="BJ271" i="17"/>
  <c r="BF272" i="17"/>
  <c r="V257" i="13"/>
  <c r="T256" i="13"/>
  <c r="U256" i="13"/>
  <c r="G204" i="7"/>
  <c r="L203" i="7"/>
  <c r="G103" i="16" s="1"/>
  <c r="H103" i="16" s="1"/>
  <c r="I103" i="16" s="1"/>
  <c r="J107" i="12" l="1"/>
  <c r="J104" i="16"/>
  <c r="J110" i="15"/>
  <c r="G208" i="20"/>
  <c r="L207" i="20"/>
  <c r="G107" i="12" s="1"/>
  <c r="H107" i="12" s="1"/>
  <c r="I107" i="12" s="1"/>
  <c r="G211" i="19"/>
  <c r="L210" i="19"/>
  <c r="G110" i="15" s="1"/>
  <c r="H110" i="15" s="1"/>
  <c r="I110" i="15" s="1"/>
  <c r="BF272" i="18"/>
  <c r="BJ271" i="18"/>
  <c r="V255" i="18"/>
  <c r="BE272" i="18"/>
  <c r="BI271" i="18"/>
  <c r="T256" i="18"/>
  <c r="AL210" i="18"/>
  <c r="AN208" i="18"/>
  <c r="BK272" i="18"/>
  <c r="BG273" i="18"/>
  <c r="U255" i="18"/>
  <c r="AM209" i="18"/>
  <c r="BJ272" i="17"/>
  <c r="BF273" i="17"/>
  <c r="U255" i="17"/>
  <c r="T257" i="17"/>
  <c r="V255" i="17"/>
  <c r="BK272" i="17"/>
  <c r="BG273" i="17"/>
  <c r="AL209" i="17"/>
  <c r="AM209" i="17"/>
  <c r="BI271" i="17"/>
  <c r="BE272" i="17"/>
  <c r="AN209" i="17"/>
  <c r="U257" i="13"/>
  <c r="V258" i="13"/>
  <c r="T257" i="13"/>
  <c r="G205" i="7"/>
  <c r="L204" i="7"/>
  <c r="G104" i="16" s="1"/>
  <c r="H104" i="16" s="1"/>
  <c r="I104" i="16" s="1"/>
  <c r="J111" i="15" l="1"/>
  <c r="J105" i="16"/>
  <c r="J108" i="12"/>
  <c r="L208" i="20"/>
  <c r="G108" i="12" s="1"/>
  <c r="H108" i="12" s="1"/>
  <c r="I108" i="12" s="1"/>
  <c r="G209" i="20"/>
  <c r="G212" i="19"/>
  <c r="L211" i="19"/>
  <c r="G111" i="15" s="1"/>
  <c r="H111" i="15" s="1"/>
  <c r="I111" i="15" s="1"/>
  <c r="T257" i="18"/>
  <c r="U256" i="18"/>
  <c r="BF273" i="18"/>
  <c r="BJ272" i="18"/>
  <c r="BI272" i="18"/>
  <c r="BE273" i="18"/>
  <c r="AN209" i="18"/>
  <c r="AL211" i="18"/>
  <c r="AM210" i="18"/>
  <c r="BG274" i="18"/>
  <c r="BK273" i="18"/>
  <c r="V256" i="18"/>
  <c r="AN210" i="17"/>
  <c r="AL210" i="17"/>
  <c r="BI272" i="17"/>
  <c r="BE273" i="17"/>
  <c r="AM210" i="17"/>
  <c r="BK273" i="17"/>
  <c r="BG274" i="17"/>
  <c r="BF274" i="17"/>
  <c r="BJ273" i="17"/>
  <c r="V256" i="17"/>
  <c r="T258" i="17"/>
  <c r="U256" i="17"/>
  <c r="U258" i="13"/>
  <c r="T258" i="13"/>
  <c r="V259" i="13"/>
  <c r="L205" i="7"/>
  <c r="G105" i="16" s="1"/>
  <c r="H105" i="16" s="1"/>
  <c r="I105" i="16" s="1"/>
  <c r="G206" i="7"/>
  <c r="J109" i="12" l="1"/>
  <c r="J112" i="15"/>
  <c r="J106" i="16"/>
  <c r="L209" i="20"/>
  <c r="G109" i="12" s="1"/>
  <c r="H109" i="12" s="1"/>
  <c r="I109" i="12" s="1"/>
  <c r="G210" i="20"/>
  <c r="G213" i="19"/>
  <c r="L212" i="19"/>
  <c r="G112" i="15" s="1"/>
  <c r="H112" i="15" s="1"/>
  <c r="I112" i="15" s="1"/>
  <c r="AL212" i="18"/>
  <c r="AN210" i="18"/>
  <c r="T258" i="18"/>
  <c r="AM211" i="18"/>
  <c r="V257" i="18"/>
  <c r="BK274" i="18"/>
  <c r="BG275" i="18"/>
  <c r="U257" i="18"/>
  <c r="BJ273" i="18"/>
  <c r="BF274" i="18"/>
  <c r="BI273" i="18"/>
  <c r="BE274" i="18"/>
  <c r="V257" i="17"/>
  <c r="AM211" i="17"/>
  <c r="U257" i="17"/>
  <c r="T259" i="17"/>
  <c r="BF275" i="17"/>
  <c r="BJ274" i="17"/>
  <c r="BK274" i="17"/>
  <c r="BG275" i="17"/>
  <c r="AN211" i="17"/>
  <c r="BE274" i="17"/>
  <c r="BI273" i="17"/>
  <c r="AL211" i="17"/>
  <c r="V260" i="13"/>
  <c r="U259" i="13"/>
  <c r="T259" i="13"/>
  <c r="G207" i="7"/>
  <c r="L206" i="7"/>
  <c r="G106" i="16" s="1"/>
  <c r="H106" i="16" s="1"/>
  <c r="I106" i="16" s="1"/>
  <c r="J107" i="16" l="1"/>
  <c r="J113" i="15"/>
  <c r="J110" i="12"/>
  <c r="L210" i="20"/>
  <c r="G110" i="12" s="1"/>
  <c r="H110" i="12" s="1"/>
  <c r="I110" i="12" s="1"/>
  <c r="G211" i="20"/>
  <c r="G214" i="19"/>
  <c r="L213" i="19"/>
  <c r="G113" i="15" s="1"/>
  <c r="H113" i="15" s="1"/>
  <c r="I113" i="15" s="1"/>
  <c r="BJ274" i="18"/>
  <c r="BF275" i="18"/>
  <c r="BK275" i="18"/>
  <c r="BG276" i="18"/>
  <c r="T259" i="18"/>
  <c r="AN211" i="18"/>
  <c r="BE275" i="18"/>
  <c r="BI274" i="18"/>
  <c r="V258" i="18"/>
  <c r="U258" i="18"/>
  <c r="AM212" i="18"/>
  <c r="AL213" i="18"/>
  <c r="BG276" i="17"/>
  <c r="BK275" i="17"/>
  <c r="V258" i="17"/>
  <c r="BI274" i="17"/>
  <c r="BE275" i="17"/>
  <c r="BJ275" i="17"/>
  <c r="BF276" i="17"/>
  <c r="U258" i="17"/>
  <c r="AL212" i="17"/>
  <c r="AN212" i="17"/>
  <c r="T260" i="17"/>
  <c r="AM212" i="17"/>
  <c r="T260" i="13"/>
  <c r="V261" i="13"/>
  <c r="U260" i="13"/>
  <c r="L207" i="7"/>
  <c r="G107" i="16" s="1"/>
  <c r="H107" i="16" s="1"/>
  <c r="I107" i="16" s="1"/>
  <c r="G208" i="7"/>
  <c r="J111" i="12" l="1"/>
  <c r="J114" i="15"/>
  <c r="J108" i="16"/>
  <c r="G212" i="20"/>
  <c r="L211" i="20"/>
  <c r="G111" i="12" s="1"/>
  <c r="H111" i="12" s="1"/>
  <c r="I111" i="12" s="1"/>
  <c r="G215" i="19"/>
  <c r="L214" i="19"/>
  <c r="G114" i="15" s="1"/>
  <c r="H114" i="15" s="1"/>
  <c r="I114" i="15" s="1"/>
  <c r="AL214" i="18"/>
  <c r="T260" i="18"/>
  <c r="BJ275" i="18"/>
  <c r="BF276" i="18"/>
  <c r="AM213" i="18"/>
  <c r="U259" i="18"/>
  <c r="BE276" i="18"/>
  <c r="BI275" i="18"/>
  <c r="V259" i="18"/>
  <c r="AN212" i="18"/>
  <c r="BG277" i="18"/>
  <c r="BK276" i="18"/>
  <c r="T261" i="17"/>
  <c r="AN213" i="17"/>
  <c r="AM213" i="17"/>
  <c r="AL213" i="17"/>
  <c r="BK276" i="17"/>
  <c r="BG277" i="17"/>
  <c r="U259" i="17"/>
  <c r="BJ276" i="17"/>
  <c r="BF277" i="17"/>
  <c r="BI275" i="17"/>
  <c r="BE276" i="17"/>
  <c r="V259" i="17"/>
  <c r="T261" i="13"/>
  <c r="U261" i="13"/>
  <c r="V262" i="13"/>
  <c r="G209" i="7"/>
  <c r="L208" i="7"/>
  <c r="G108" i="16" s="1"/>
  <c r="H108" i="16" s="1"/>
  <c r="I108" i="16" s="1"/>
  <c r="J109" i="16" l="1"/>
  <c r="J115" i="15"/>
  <c r="J112" i="12"/>
  <c r="L212" i="20"/>
  <c r="G112" i="12" s="1"/>
  <c r="H112" i="12" s="1"/>
  <c r="I112" i="12" s="1"/>
  <c r="G213" i="20"/>
  <c r="G216" i="19"/>
  <c r="L215" i="19"/>
  <c r="G115" i="15" s="1"/>
  <c r="H115" i="15" s="1"/>
  <c r="I115" i="15" s="1"/>
  <c r="AM214" i="18"/>
  <c r="AL215" i="18"/>
  <c r="BF277" i="18"/>
  <c r="BJ276" i="18"/>
  <c r="T261" i="18"/>
  <c r="BG278" i="18"/>
  <c r="BK277" i="18"/>
  <c r="V260" i="18"/>
  <c r="BI276" i="18"/>
  <c r="BE277" i="18"/>
  <c r="U260" i="18"/>
  <c r="AN213" i="18"/>
  <c r="V260" i="17"/>
  <c r="BE277" i="17"/>
  <c r="BI276" i="17"/>
  <c r="BG278" i="17"/>
  <c r="BK277" i="17"/>
  <c r="T262" i="17"/>
  <c r="BF278" i="17"/>
  <c r="BJ277" i="17"/>
  <c r="U260" i="17"/>
  <c r="AM214" i="17"/>
  <c r="AL214" i="17"/>
  <c r="AN214" i="17"/>
  <c r="V263" i="13"/>
  <c r="T262" i="13"/>
  <c r="U262" i="13"/>
  <c r="L209" i="7"/>
  <c r="G109" i="16" s="1"/>
  <c r="H109" i="16" s="1"/>
  <c r="I109" i="16" s="1"/>
  <c r="G210" i="7"/>
  <c r="J113" i="12" l="1"/>
  <c r="J110" i="16"/>
  <c r="J116" i="15"/>
  <c r="L213" i="20"/>
  <c r="G113" i="12" s="1"/>
  <c r="H113" i="12" s="1"/>
  <c r="I113" i="12" s="1"/>
  <c r="G214" i="20"/>
  <c r="L216" i="19"/>
  <c r="G116" i="15" s="1"/>
  <c r="H116" i="15" s="1"/>
  <c r="I116" i="15" s="1"/>
  <c r="G217" i="19"/>
  <c r="V261" i="18"/>
  <c r="AM215" i="18"/>
  <c r="U261" i="18"/>
  <c r="AL216" i="18"/>
  <c r="BK278" i="18"/>
  <c r="BG279" i="18"/>
  <c r="BI277" i="18"/>
  <c r="BE278" i="18"/>
  <c r="AN214" i="18"/>
  <c r="T262" i="18"/>
  <c r="BJ277" i="18"/>
  <c r="BF278" i="18"/>
  <c r="AN215" i="17"/>
  <c r="AM215" i="17"/>
  <c r="V261" i="17"/>
  <c r="BF279" i="17"/>
  <c r="BJ278" i="17"/>
  <c r="T263" i="17"/>
  <c r="BG279" i="17"/>
  <c r="BK278" i="17"/>
  <c r="AL215" i="17"/>
  <c r="U261" i="17"/>
  <c r="BE278" i="17"/>
  <c r="BI277" i="17"/>
  <c r="U263" i="13"/>
  <c r="V264" i="13"/>
  <c r="T263" i="13"/>
  <c r="G211" i="7"/>
  <c r="L210" i="7"/>
  <c r="G110" i="16" s="1"/>
  <c r="H110" i="16" s="1"/>
  <c r="I110" i="16" s="1"/>
  <c r="BW6" i="17" l="1"/>
  <c r="BU6" i="17"/>
  <c r="BV6" i="17"/>
  <c r="J117" i="15"/>
  <c r="J111" i="16"/>
  <c r="J114" i="12"/>
  <c r="L214" i="20"/>
  <c r="G114" i="12" s="1"/>
  <c r="H114" i="12" s="1"/>
  <c r="I114" i="12" s="1"/>
  <c r="G215" i="20"/>
  <c r="G218" i="19"/>
  <c r="L217" i="19"/>
  <c r="G117" i="15" s="1"/>
  <c r="H117" i="15" s="1"/>
  <c r="I117" i="15" s="1"/>
  <c r="V262" i="18"/>
  <c r="BI278" i="18"/>
  <c r="BE279" i="18"/>
  <c r="T263" i="18"/>
  <c r="BK279" i="18"/>
  <c r="BG280" i="18"/>
  <c r="AL217" i="18"/>
  <c r="BJ278" i="18"/>
  <c r="BF279" i="18"/>
  <c r="AN215" i="18"/>
  <c r="U262" i="18"/>
  <c r="AM216" i="18"/>
  <c r="AL216" i="17"/>
  <c r="AN216" i="17"/>
  <c r="BG280" i="17"/>
  <c r="BK279" i="17"/>
  <c r="BJ279" i="17"/>
  <c r="BF280" i="17"/>
  <c r="BI278" i="17"/>
  <c r="BE279" i="17"/>
  <c r="U262" i="17"/>
  <c r="T264" i="17"/>
  <c r="V262" i="17"/>
  <c r="AM216" i="17"/>
  <c r="T264" i="13"/>
  <c r="U264" i="13"/>
  <c r="V265" i="13"/>
  <c r="G212" i="7"/>
  <c r="L211" i="7"/>
  <c r="G111" i="16" s="1"/>
  <c r="H111" i="16" s="1"/>
  <c r="I111" i="16" s="1"/>
  <c r="BU7" i="17" l="1"/>
  <c r="BV7" i="17"/>
  <c r="BW7" i="17"/>
  <c r="J112" i="16"/>
  <c r="J118" i="15"/>
  <c r="J115" i="12"/>
  <c r="G216" i="20"/>
  <c r="L215" i="20"/>
  <c r="G115" i="12" s="1"/>
  <c r="H115" i="12" s="1"/>
  <c r="I115" i="12" s="1"/>
  <c r="G219" i="19"/>
  <c r="L218" i="19"/>
  <c r="G118" i="15" s="1"/>
  <c r="H118" i="15" s="1"/>
  <c r="I118" i="15" s="1"/>
  <c r="BF280" i="18"/>
  <c r="BJ279" i="18"/>
  <c r="BE280" i="18"/>
  <c r="BI279" i="18"/>
  <c r="V263" i="18"/>
  <c r="U263" i="18"/>
  <c r="BK280" i="18"/>
  <c r="BG281" i="18"/>
  <c r="T264" i="18"/>
  <c r="AM217" i="18"/>
  <c r="AN216" i="18"/>
  <c r="AL218" i="18"/>
  <c r="U263" i="17"/>
  <c r="BE280" i="17"/>
  <c r="BI279" i="17"/>
  <c r="AN217" i="17"/>
  <c r="T265" i="17"/>
  <c r="BK280" i="17"/>
  <c r="BG281" i="17"/>
  <c r="AL217" i="17"/>
  <c r="V263" i="17"/>
  <c r="AM217" i="17"/>
  <c r="BF281" i="17"/>
  <c r="BJ280" i="17"/>
  <c r="V266" i="13"/>
  <c r="T265" i="13"/>
  <c r="U265" i="13"/>
  <c r="G213" i="7"/>
  <c r="L212" i="7"/>
  <c r="G112" i="16" s="1"/>
  <c r="H112" i="16" s="1"/>
  <c r="I112" i="16" s="1"/>
  <c r="BW8" i="17" l="1"/>
  <c r="BV8" i="17"/>
  <c r="BU8" i="17"/>
  <c r="J119" i="15"/>
  <c r="J113" i="16"/>
  <c r="J116" i="12"/>
  <c r="L216" i="20"/>
  <c r="G116" i="12" s="1"/>
  <c r="H116" i="12" s="1"/>
  <c r="I116" i="12" s="1"/>
  <c r="G217" i="20"/>
  <c r="G220" i="19"/>
  <c r="L219" i="19"/>
  <c r="G119" i="15" s="1"/>
  <c r="H119" i="15" s="1"/>
  <c r="I119" i="15" s="1"/>
  <c r="BF281" i="18"/>
  <c r="BJ280" i="18"/>
  <c r="T265" i="18"/>
  <c r="U264" i="18"/>
  <c r="AL219" i="18"/>
  <c r="AN217" i="18"/>
  <c r="BI280" i="18"/>
  <c r="BE281" i="18"/>
  <c r="BG282" i="18"/>
  <c r="BK281" i="18"/>
  <c r="AM218" i="18"/>
  <c r="V264" i="18"/>
  <c r="BI280" i="17"/>
  <c r="BE281" i="17"/>
  <c r="AL218" i="17"/>
  <c r="U264" i="17"/>
  <c r="V264" i="17"/>
  <c r="BF282" i="17"/>
  <c r="BJ281" i="17"/>
  <c r="AM218" i="17"/>
  <c r="T266" i="17"/>
  <c r="BK281" i="17"/>
  <c r="BG282" i="17"/>
  <c r="AN218" i="17"/>
  <c r="V267" i="13"/>
  <c r="U266" i="13"/>
  <c r="T266" i="13"/>
  <c r="L213" i="7"/>
  <c r="G113" i="16" s="1"/>
  <c r="H113" i="16" s="1"/>
  <c r="I113" i="16" s="1"/>
  <c r="G214" i="7"/>
  <c r="BW9" i="17" l="1"/>
  <c r="BV9" i="17"/>
  <c r="BU9" i="17"/>
  <c r="J114" i="16"/>
  <c r="J120" i="15"/>
  <c r="J117" i="12"/>
  <c r="L217" i="20"/>
  <c r="G117" i="12" s="1"/>
  <c r="H117" i="12" s="1"/>
  <c r="I117" i="12" s="1"/>
  <c r="G218" i="20"/>
  <c r="G221" i="19"/>
  <c r="L220" i="19"/>
  <c r="G120" i="15" s="1"/>
  <c r="H120" i="15" s="1"/>
  <c r="I120" i="15" s="1"/>
  <c r="BJ281" i="18"/>
  <c r="BF282" i="18"/>
  <c r="BK282" i="18"/>
  <c r="BG283" i="18"/>
  <c r="U265" i="18"/>
  <c r="AM219" i="18"/>
  <c r="T266" i="18"/>
  <c r="AL220" i="18"/>
  <c r="AN218" i="18"/>
  <c r="V265" i="18"/>
  <c r="BI281" i="18"/>
  <c r="BE282" i="18"/>
  <c r="AM219" i="17"/>
  <c r="AL219" i="17"/>
  <c r="BK282" i="17"/>
  <c r="BG283" i="17"/>
  <c r="T267" i="17"/>
  <c r="BF283" i="17"/>
  <c r="BJ282" i="17"/>
  <c r="U265" i="17"/>
  <c r="BE282" i="17"/>
  <c r="BI281" i="17"/>
  <c r="AN219" i="17"/>
  <c r="V265" i="17"/>
  <c r="T267" i="13"/>
  <c r="V268" i="13"/>
  <c r="U267" i="13"/>
  <c r="G215" i="7"/>
  <c r="L214" i="7"/>
  <c r="G114" i="16" s="1"/>
  <c r="H114" i="16" s="1"/>
  <c r="I114" i="16" s="1"/>
  <c r="BU10" i="17" l="1"/>
  <c r="BW10" i="17"/>
  <c r="BV10" i="17"/>
  <c r="J121" i="15"/>
  <c r="J115" i="16"/>
  <c r="J118" i="12"/>
  <c r="L218" i="20"/>
  <c r="G118" i="12" s="1"/>
  <c r="H118" i="12" s="1"/>
  <c r="I118" i="12" s="1"/>
  <c r="G219" i="20"/>
  <c r="G222" i="19"/>
  <c r="L221" i="19"/>
  <c r="G121" i="15" s="1"/>
  <c r="H121" i="15" s="1"/>
  <c r="I121" i="15" s="1"/>
  <c r="V266" i="18"/>
  <c r="T267" i="18"/>
  <c r="BJ282" i="18"/>
  <c r="BF283" i="18"/>
  <c r="U266" i="18"/>
  <c r="BK283" i="18"/>
  <c r="BG284" i="18"/>
  <c r="BE283" i="18"/>
  <c r="BI282" i="18"/>
  <c r="AL221" i="18"/>
  <c r="AN219" i="18"/>
  <c r="AM220" i="18"/>
  <c r="AM220" i="17"/>
  <c r="BI282" i="17"/>
  <c r="BE283" i="17"/>
  <c r="T268" i="17"/>
  <c r="AN220" i="17"/>
  <c r="U266" i="17"/>
  <c r="BJ283" i="17"/>
  <c r="BF284" i="17"/>
  <c r="AL220" i="17"/>
  <c r="V266" i="17"/>
  <c r="BG284" i="17"/>
  <c r="BK283" i="17"/>
  <c r="T268" i="13"/>
  <c r="U268" i="13"/>
  <c r="V269" i="13"/>
  <c r="L215" i="7"/>
  <c r="G115" i="16" s="1"/>
  <c r="H115" i="16" s="1"/>
  <c r="I115" i="16" s="1"/>
  <c r="G216" i="7"/>
  <c r="BV11" i="17" l="1"/>
  <c r="BU11" i="17"/>
  <c r="BW11" i="17"/>
  <c r="J116" i="16"/>
  <c r="J122" i="15"/>
  <c r="J119" i="12"/>
  <c r="G220" i="20"/>
  <c r="L219" i="20"/>
  <c r="G119" i="12" s="1"/>
  <c r="H119" i="12" s="1"/>
  <c r="I119" i="12" s="1"/>
  <c r="G223" i="19"/>
  <c r="L222" i="19"/>
  <c r="G122" i="15" s="1"/>
  <c r="H122" i="15" s="1"/>
  <c r="I122" i="15" s="1"/>
  <c r="AL222" i="18"/>
  <c r="U267" i="18"/>
  <c r="BE284" i="18"/>
  <c r="BI283" i="18"/>
  <c r="AN220" i="18"/>
  <c r="V267" i="18"/>
  <c r="AM221" i="18"/>
  <c r="BG285" i="18"/>
  <c r="BK284" i="18"/>
  <c r="BJ283" i="18"/>
  <c r="BF284" i="18"/>
  <c r="T268" i="18"/>
  <c r="V267" i="17"/>
  <c r="BJ284" i="17"/>
  <c r="BF285" i="17"/>
  <c r="AN221" i="17"/>
  <c r="BI283" i="17"/>
  <c r="BE284" i="17"/>
  <c r="AM221" i="17"/>
  <c r="U267" i="17"/>
  <c r="BK284" i="17"/>
  <c r="BG285" i="17"/>
  <c r="AL221" i="17"/>
  <c r="T269" i="17"/>
  <c r="T269" i="13"/>
  <c r="V270" i="13"/>
  <c r="U269" i="13"/>
  <c r="G217" i="7"/>
  <c r="L216" i="7"/>
  <c r="G116" i="16" s="1"/>
  <c r="H116" i="16" s="1"/>
  <c r="I116" i="16" s="1"/>
  <c r="BW6" i="18" l="1"/>
  <c r="BV6" i="18"/>
  <c r="BU6" i="18"/>
  <c r="BV12" i="17"/>
  <c r="BU12" i="17"/>
  <c r="BW12" i="17"/>
  <c r="J123" i="15"/>
  <c r="J117" i="16"/>
  <c r="J120" i="12"/>
  <c r="L220" i="20"/>
  <c r="G120" i="12" s="1"/>
  <c r="H120" i="12" s="1"/>
  <c r="I120" i="12" s="1"/>
  <c r="G221" i="20"/>
  <c r="G224" i="19"/>
  <c r="L223" i="19"/>
  <c r="G123" i="15" s="1"/>
  <c r="H123" i="15" s="1"/>
  <c r="I123" i="15" s="1"/>
  <c r="AL223" i="18"/>
  <c r="AN221" i="18"/>
  <c r="BI284" i="18"/>
  <c r="BE285" i="18"/>
  <c r="BF285" i="18"/>
  <c r="BJ284" i="18"/>
  <c r="BG286" i="18"/>
  <c r="BK285" i="18"/>
  <c r="V268" i="18"/>
  <c r="T269" i="18"/>
  <c r="AM222" i="18"/>
  <c r="U268" i="18"/>
  <c r="BG286" i="17"/>
  <c r="BK285" i="17"/>
  <c r="U268" i="17"/>
  <c r="BI284" i="17"/>
  <c r="BE285" i="17"/>
  <c r="AN222" i="17"/>
  <c r="V268" i="17"/>
  <c r="AL222" i="17"/>
  <c r="AM222" i="17"/>
  <c r="BJ285" i="17"/>
  <c r="BF286" i="17"/>
  <c r="T270" i="17"/>
  <c r="U270" i="13"/>
  <c r="T270" i="13"/>
  <c r="V271" i="13"/>
  <c r="L217" i="7"/>
  <c r="G117" i="16" s="1"/>
  <c r="H117" i="16" s="1"/>
  <c r="I117" i="16" s="1"/>
  <c r="G218" i="7"/>
  <c r="BW13" i="17" l="1"/>
  <c r="BV13" i="17"/>
  <c r="BU13" i="17"/>
  <c r="BW7" i="18"/>
  <c r="BV7" i="18"/>
  <c r="BU7" i="18"/>
  <c r="J121" i="12"/>
  <c r="J118" i="16"/>
  <c r="J124" i="15"/>
  <c r="L221" i="20"/>
  <c r="G121" i="12" s="1"/>
  <c r="H121" i="12" s="1"/>
  <c r="I121" i="12" s="1"/>
  <c r="G222" i="20"/>
  <c r="G225" i="19"/>
  <c r="L224" i="19"/>
  <c r="G124" i="15" s="1"/>
  <c r="H124" i="15" s="1"/>
  <c r="I124" i="15" s="1"/>
  <c r="U269" i="18"/>
  <c r="AL224" i="18"/>
  <c r="AM223" i="18"/>
  <c r="AN222" i="18"/>
  <c r="T270" i="18"/>
  <c r="V269" i="18"/>
  <c r="BK286" i="18"/>
  <c r="BG287" i="18"/>
  <c r="BI285" i="18"/>
  <c r="BE286" i="18"/>
  <c r="BJ285" i="18"/>
  <c r="BF286" i="18"/>
  <c r="U269" i="17"/>
  <c r="AL223" i="17"/>
  <c r="BE286" i="17"/>
  <c r="BI285" i="17"/>
  <c r="AM223" i="17"/>
  <c r="BG287" i="17"/>
  <c r="BK286" i="17"/>
  <c r="V269" i="17"/>
  <c r="T271" i="17"/>
  <c r="BF287" i="17"/>
  <c r="BJ286" i="17"/>
  <c r="AN223" i="17"/>
  <c r="V272" i="13"/>
  <c r="U271" i="13"/>
  <c r="T271" i="13"/>
  <c r="G219" i="7"/>
  <c r="L218" i="7"/>
  <c r="G118" i="16" s="1"/>
  <c r="H118" i="16" s="1"/>
  <c r="I118" i="16" s="1"/>
  <c r="BW14" i="17" l="1"/>
  <c r="BU14" i="17"/>
  <c r="BV14" i="17"/>
  <c r="BU8" i="18"/>
  <c r="BW8" i="18"/>
  <c r="BV8" i="18"/>
  <c r="J125" i="15"/>
  <c r="J119" i="16"/>
  <c r="J122" i="12"/>
  <c r="L222" i="20"/>
  <c r="G122" i="12" s="1"/>
  <c r="H122" i="12" s="1"/>
  <c r="I122" i="12" s="1"/>
  <c r="G223" i="20"/>
  <c r="G226" i="19"/>
  <c r="L225" i="19"/>
  <c r="G125" i="15" s="1"/>
  <c r="H125" i="15" s="1"/>
  <c r="I125" i="15" s="1"/>
  <c r="AL225" i="18"/>
  <c r="BK287" i="18"/>
  <c r="BG288" i="18"/>
  <c r="AM224" i="18"/>
  <c r="U270" i="18"/>
  <c r="BJ286" i="18"/>
  <c r="BF287" i="18"/>
  <c r="BI286" i="18"/>
  <c r="BE287" i="18"/>
  <c r="V270" i="18"/>
  <c r="T271" i="18"/>
  <c r="AN223" i="18"/>
  <c r="AN224" i="17"/>
  <c r="T272" i="17"/>
  <c r="BI286" i="17"/>
  <c r="BE287" i="17"/>
  <c r="BJ287" i="17"/>
  <c r="BF288" i="17"/>
  <c r="BG288" i="17"/>
  <c r="BK287" i="17"/>
  <c r="AM224" i="17"/>
  <c r="AL224" i="17"/>
  <c r="V270" i="17"/>
  <c r="U270" i="17"/>
  <c r="T272" i="13"/>
  <c r="V273" i="13"/>
  <c r="U272" i="13"/>
  <c r="G220" i="7"/>
  <c r="L219" i="7"/>
  <c r="G119" i="16" s="1"/>
  <c r="H119" i="16" s="1"/>
  <c r="I119" i="16" s="1"/>
  <c r="BU15" i="17" l="1"/>
  <c r="BV15" i="17"/>
  <c r="BW15" i="17"/>
  <c r="BW9" i="18"/>
  <c r="BV9" i="18"/>
  <c r="BU9" i="18"/>
  <c r="J123" i="12"/>
  <c r="J120" i="16"/>
  <c r="J126" i="15"/>
  <c r="G224" i="20"/>
  <c r="L223" i="20"/>
  <c r="G123" i="12" s="1"/>
  <c r="H123" i="12" s="1"/>
  <c r="I123" i="12" s="1"/>
  <c r="G227" i="19"/>
  <c r="L226" i="19"/>
  <c r="G126" i="15" s="1"/>
  <c r="H126" i="15" s="1"/>
  <c r="I126" i="15" s="1"/>
  <c r="T272" i="18"/>
  <c r="BE288" i="18"/>
  <c r="BI287" i="18"/>
  <c r="BF288" i="18"/>
  <c r="BJ287" i="18"/>
  <c r="BG289" i="18"/>
  <c r="BK288" i="18"/>
  <c r="AM225" i="18"/>
  <c r="AL226" i="18"/>
  <c r="AN224" i="18"/>
  <c r="V271" i="18"/>
  <c r="U271" i="18"/>
  <c r="AM225" i="17"/>
  <c r="BF289" i="17"/>
  <c r="BJ288" i="17"/>
  <c r="AN225" i="17"/>
  <c r="BI287" i="17"/>
  <c r="BE288" i="17"/>
  <c r="BK288" i="17"/>
  <c r="BG289" i="17"/>
  <c r="T273" i="17"/>
  <c r="U271" i="17"/>
  <c r="AL225" i="17"/>
  <c r="V271" i="17"/>
  <c r="T273" i="13"/>
  <c r="V274" i="13"/>
  <c r="U273" i="13"/>
  <c r="G221" i="7"/>
  <c r="L220" i="7"/>
  <c r="G120" i="16" s="1"/>
  <c r="H120" i="16" s="1"/>
  <c r="I120" i="16" s="1"/>
  <c r="BW16" i="17" l="1"/>
  <c r="BV16" i="17"/>
  <c r="BU16" i="17"/>
  <c r="BV10" i="18"/>
  <c r="BU10" i="18"/>
  <c r="BW10" i="18"/>
  <c r="J127" i="15"/>
  <c r="J121" i="16"/>
  <c r="J124" i="12"/>
  <c r="L224" i="20"/>
  <c r="G124" i="12" s="1"/>
  <c r="H124" i="12" s="1"/>
  <c r="I124" i="12" s="1"/>
  <c r="G225" i="20"/>
  <c r="G228" i="19"/>
  <c r="L227" i="19"/>
  <c r="G127" i="15" s="1"/>
  <c r="H127" i="15" s="1"/>
  <c r="I127" i="15" s="1"/>
  <c r="U272" i="18"/>
  <c r="AN225" i="18"/>
  <c r="AL227" i="18"/>
  <c r="AM226" i="18"/>
  <c r="BK289" i="18"/>
  <c r="BG290" i="18"/>
  <c r="BI288" i="18"/>
  <c r="BE289" i="18"/>
  <c r="T273" i="18"/>
  <c r="V272" i="18"/>
  <c r="BJ288" i="18"/>
  <c r="BF289" i="18"/>
  <c r="AM226" i="17"/>
  <c r="T274" i="17"/>
  <c r="AN226" i="17"/>
  <c r="BF290" i="17"/>
  <c r="BJ289" i="17"/>
  <c r="V272" i="17"/>
  <c r="U272" i="17"/>
  <c r="AL226" i="17"/>
  <c r="BG290" i="17"/>
  <c r="BK289" i="17"/>
  <c r="BI288" i="17"/>
  <c r="BE289" i="17"/>
  <c r="V275" i="13"/>
  <c r="U274" i="13"/>
  <c r="T274" i="13"/>
  <c r="G222" i="7"/>
  <c r="L221" i="7"/>
  <c r="G121" i="16" s="1"/>
  <c r="H121" i="16" s="1"/>
  <c r="I121" i="16" s="1"/>
  <c r="BW17" i="17" l="1"/>
  <c r="BV17" i="17"/>
  <c r="BU17" i="17"/>
  <c r="BW11" i="18"/>
  <c r="BV11" i="18"/>
  <c r="BU11" i="18"/>
  <c r="J125" i="12"/>
  <c r="J122" i="16"/>
  <c r="J128" i="15"/>
  <c r="L225" i="20"/>
  <c r="G125" i="12" s="1"/>
  <c r="H125" i="12" s="1"/>
  <c r="I125" i="12" s="1"/>
  <c r="G226" i="20"/>
  <c r="G229" i="19"/>
  <c r="L228" i="19"/>
  <c r="G128" i="15" s="1"/>
  <c r="H128" i="15" s="1"/>
  <c r="I128" i="15" s="1"/>
  <c r="BI289" i="18"/>
  <c r="BE290" i="18"/>
  <c r="U273" i="18"/>
  <c r="V273" i="18"/>
  <c r="BG291" i="18"/>
  <c r="BK290" i="18"/>
  <c r="T274" i="18"/>
  <c r="AL228" i="18"/>
  <c r="BF290" i="18"/>
  <c r="BJ289" i="18"/>
  <c r="AM227" i="18"/>
  <c r="AN226" i="18"/>
  <c r="AL227" i="17"/>
  <c r="U273" i="17"/>
  <c r="AN227" i="17"/>
  <c r="AM227" i="17"/>
  <c r="BE290" i="17"/>
  <c r="BI289" i="17"/>
  <c r="BG291" i="17"/>
  <c r="BK290" i="17"/>
  <c r="V273" i="17"/>
  <c r="T275" i="17"/>
  <c r="BF291" i="17"/>
  <c r="BJ290" i="17"/>
  <c r="T275" i="13"/>
  <c r="V276" i="13"/>
  <c r="U275" i="13"/>
  <c r="G223" i="7"/>
  <c r="L222" i="7"/>
  <c r="G122" i="16" s="1"/>
  <c r="H122" i="16" s="1"/>
  <c r="I122" i="16" s="1"/>
  <c r="BU18" i="17" l="1"/>
  <c r="BW18" i="17"/>
  <c r="BV18" i="17"/>
  <c r="BW12" i="18"/>
  <c r="BV12" i="18"/>
  <c r="BU12" i="18"/>
  <c r="J129" i="15"/>
  <c r="J123" i="16"/>
  <c r="J126" i="12"/>
  <c r="L226" i="20"/>
  <c r="G126" i="12" s="1"/>
  <c r="H126" i="12" s="1"/>
  <c r="I126" i="12" s="1"/>
  <c r="G227" i="20"/>
  <c r="G230" i="19"/>
  <c r="L229" i="19"/>
  <c r="G129" i="15" s="1"/>
  <c r="H129" i="15" s="1"/>
  <c r="I129" i="15" s="1"/>
  <c r="V274" i="18"/>
  <c r="AM228" i="18"/>
  <c r="BJ290" i="18"/>
  <c r="BF291" i="18"/>
  <c r="T275" i="18"/>
  <c r="BG292" i="18"/>
  <c r="BK291" i="18"/>
  <c r="AN227" i="18"/>
  <c r="AL229" i="18"/>
  <c r="U274" i="18"/>
  <c r="BE291" i="18"/>
  <c r="BI290" i="18"/>
  <c r="T276" i="17"/>
  <c r="V274" i="17"/>
  <c r="BI290" i="17"/>
  <c r="BE291" i="17"/>
  <c r="AN228" i="17"/>
  <c r="U274" i="17"/>
  <c r="AL228" i="17"/>
  <c r="AM228" i="17"/>
  <c r="BJ291" i="17"/>
  <c r="BF292" i="17"/>
  <c r="BG292" i="17"/>
  <c r="BK291" i="17"/>
  <c r="T276" i="13"/>
  <c r="U276" i="13"/>
  <c r="V277" i="13"/>
  <c r="G224" i="7"/>
  <c r="L223" i="7"/>
  <c r="G123" i="16" s="1"/>
  <c r="H123" i="16" s="1"/>
  <c r="I123" i="16" s="1"/>
  <c r="BV19" i="17" l="1"/>
  <c r="BU19" i="17"/>
  <c r="BW19" i="17"/>
  <c r="BU13" i="18"/>
  <c r="BV13" i="18"/>
  <c r="BW13" i="18"/>
  <c r="J127" i="12"/>
  <c r="J124" i="16"/>
  <c r="J130" i="15"/>
  <c r="G228" i="20"/>
  <c r="L227" i="20"/>
  <c r="G127" i="12" s="1"/>
  <c r="H127" i="12" s="1"/>
  <c r="I127" i="12" s="1"/>
  <c r="G231" i="19"/>
  <c r="L230" i="19"/>
  <c r="G130" i="15" s="1"/>
  <c r="H130" i="15" s="1"/>
  <c r="I130" i="15" s="1"/>
  <c r="AN228" i="18"/>
  <c r="T276" i="18"/>
  <c r="AM229" i="18"/>
  <c r="U275" i="18"/>
  <c r="V275" i="18"/>
  <c r="BF292" i="18"/>
  <c r="BJ291" i="18"/>
  <c r="BI291" i="18"/>
  <c r="BE292" i="18"/>
  <c r="AL230" i="18"/>
  <c r="BK292" i="18"/>
  <c r="BG293" i="18"/>
  <c r="T277" i="17"/>
  <c r="U275" i="17"/>
  <c r="BK292" i="17"/>
  <c r="BG293" i="17"/>
  <c r="AM229" i="17"/>
  <c r="V275" i="17"/>
  <c r="BF293" i="17"/>
  <c r="BJ292" i="17"/>
  <c r="BE292" i="17"/>
  <c r="BI291" i="17"/>
  <c r="AL229" i="17"/>
  <c r="AN229" i="17"/>
  <c r="T277" i="13"/>
  <c r="U277" i="13"/>
  <c r="V278" i="13"/>
  <c r="G225" i="7"/>
  <c r="L224" i="7"/>
  <c r="G124" i="16" s="1"/>
  <c r="H124" i="16" s="1"/>
  <c r="I124" i="16" s="1"/>
  <c r="BV20" i="17" l="1"/>
  <c r="BU20" i="17"/>
  <c r="BW20" i="17"/>
  <c r="BW14" i="18"/>
  <c r="BV14" i="18"/>
  <c r="BU14" i="18"/>
  <c r="J131" i="15"/>
  <c r="J125" i="16"/>
  <c r="J128" i="12"/>
  <c r="L228" i="20"/>
  <c r="G128" i="12" s="1"/>
  <c r="H128" i="12" s="1"/>
  <c r="I128" i="12" s="1"/>
  <c r="G229" i="20"/>
  <c r="G232" i="19"/>
  <c r="L231" i="19"/>
  <c r="G131" i="15" s="1"/>
  <c r="H131" i="15" s="1"/>
  <c r="I131" i="15" s="1"/>
  <c r="BK293" i="18"/>
  <c r="BG294" i="18"/>
  <c r="AN229" i="18"/>
  <c r="AL231" i="18"/>
  <c r="BJ292" i="18"/>
  <c r="BF293" i="18"/>
  <c r="V276" i="18"/>
  <c r="U276" i="18"/>
  <c r="T277" i="18"/>
  <c r="AM230" i="18"/>
  <c r="BI292" i="18"/>
  <c r="BE293" i="18"/>
  <c r="BK293" i="17"/>
  <c r="BG294" i="17"/>
  <c r="AL230" i="17"/>
  <c r="BE293" i="17"/>
  <c r="BI292" i="17"/>
  <c r="AM230" i="17"/>
  <c r="U276" i="17"/>
  <c r="V276" i="17"/>
  <c r="T278" i="17"/>
  <c r="AN230" i="17"/>
  <c r="BF294" i="17"/>
  <c r="BJ293" i="17"/>
  <c r="V279" i="13"/>
  <c r="U278" i="13"/>
  <c r="T278" i="13"/>
  <c r="G226" i="7"/>
  <c r="L225" i="7"/>
  <c r="G125" i="16" s="1"/>
  <c r="H125" i="16" s="1"/>
  <c r="I125" i="16" s="1"/>
  <c r="BW21" i="17" l="1"/>
  <c r="BU21" i="17"/>
  <c r="BV21" i="17"/>
  <c r="BW15" i="18"/>
  <c r="BV15" i="18"/>
  <c r="BU15" i="18"/>
  <c r="J129" i="12"/>
  <c r="J126" i="16"/>
  <c r="J132" i="15"/>
  <c r="L229" i="20"/>
  <c r="G129" i="12" s="1"/>
  <c r="H129" i="12" s="1"/>
  <c r="I129" i="12" s="1"/>
  <c r="G230" i="20"/>
  <c r="G233" i="19"/>
  <c r="L232" i="19"/>
  <c r="G132" i="15" s="1"/>
  <c r="H132" i="15" s="1"/>
  <c r="I132" i="15" s="1"/>
  <c r="T278" i="18"/>
  <c r="V277" i="18"/>
  <c r="AL232" i="18"/>
  <c r="U277" i="18"/>
  <c r="BF294" i="18"/>
  <c r="BJ293" i="18"/>
  <c r="AN230" i="18"/>
  <c r="BK294" i="18"/>
  <c r="BG295" i="18"/>
  <c r="BE294" i="18"/>
  <c r="BI293" i="18"/>
  <c r="AM231" i="18"/>
  <c r="T279" i="17"/>
  <c r="V277" i="17"/>
  <c r="BE294" i="17"/>
  <c r="BI293" i="17"/>
  <c r="AL231" i="17"/>
  <c r="BF295" i="17"/>
  <c r="BJ294" i="17"/>
  <c r="U277" i="17"/>
  <c r="AM231" i="17"/>
  <c r="AN231" i="17"/>
  <c r="BK294" i="17"/>
  <c r="BG295" i="17"/>
  <c r="T279" i="13"/>
  <c r="V280" i="13"/>
  <c r="U279" i="13"/>
  <c r="G227" i="7"/>
  <c r="L226" i="7"/>
  <c r="G126" i="16" s="1"/>
  <c r="H126" i="16" s="1"/>
  <c r="I126" i="16" s="1"/>
  <c r="BU16" i="18" l="1"/>
  <c r="BV16" i="18"/>
  <c r="BW16" i="18"/>
  <c r="BW22" i="17"/>
  <c r="BU22" i="17"/>
  <c r="BV22" i="17"/>
  <c r="J133" i="15"/>
  <c r="J127" i="16"/>
  <c r="J130" i="12"/>
  <c r="L230" i="20"/>
  <c r="G130" i="12" s="1"/>
  <c r="H130" i="12" s="1"/>
  <c r="I130" i="12" s="1"/>
  <c r="G231" i="20"/>
  <c r="G234" i="19"/>
  <c r="L233" i="19"/>
  <c r="G133" i="15" s="1"/>
  <c r="H133" i="15" s="1"/>
  <c r="I133" i="15" s="1"/>
  <c r="U278" i="18"/>
  <c r="AM232" i="18"/>
  <c r="BI294" i="18"/>
  <c r="BE295" i="18"/>
  <c r="BG296" i="18"/>
  <c r="BK295" i="18"/>
  <c r="AN231" i="18"/>
  <c r="AL233" i="18"/>
  <c r="T279" i="18"/>
  <c r="BF295" i="18"/>
  <c r="BJ294" i="18"/>
  <c r="V278" i="18"/>
  <c r="BJ295" i="17"/>
  <c r="BF296" i="17"/>
  <c r="BI294" i="17"/>
  <c r="BE295" i="17"/>
  <c r="AL232" i="17"/>
  <c r="T280" i="17"/>
  <c r="BG296" i="17"/>
  <c r="BK295" i="17"/>
  <c r="AN232" i="17"/>
  <c r="AM232" i="17"/>
  <c r="U278" i="17"/>
  <c r="V278" i="17"/>
  <c r="T280" i="13"/>
  <c r="U280" i="13"/>
  <c r="V281" i="13"/>
  <c r="G228" i="7"/>
  <c r="L227" i="7"/>
  <c r="G127" i="16" s="1"/>
  <c r="H127" i="16" s="1"/>
  <c r="I127" i="16" s="1"/>
  <c r="BW17" i="18" l="1"/>
  <c r="BV17" i="18"/>
  <c r="BU17" i="18"/>
  <c r="BU23" i="17"/>
  <c r="BV23" i="17"/>
  <c r="BW23" i="17"/>
  <c r="J131" i="12"/>
  <c r="J128" i="16"/>
  <c r="J134" i="15"/>
  <c r="G232" i="20"/>
  <c r="L231" i="20"/>
  <c r="G131" i="12" s="1"/>
  <c r="H131" i="12" s="1"/>
  <c r="I131" i="12" s="1"/>
  <c r="G235" i="19"/>
  <c r="L234" i="19"/>
  <c r="G134" i="15" s="1"/>
  <c r="H134" i="15" s="1"/>
  <c r="I134" i="15" s="1"/>
  <c r="V279" i="18"/>
  <c r="BI295" i="18"/>
  <c r="BE296" i="18"/>
  <c r="U279" i="18"/>
  <c r="T280" i="18"/>
  <c r="BK296" i="18"/>
  <c r="BG297" i="18"/>
  <c r="BJ295" i="18"/>
  <c r="BF296" i="18"/>
  <c r="AL234" i="18"/>
  <c r="AN232" i="18"/>
  <c r="AM233" i="18"/>
  <c r="T281" i="17"/>
  <c r="BJ296" i="17"/>
  <c r="BF297" i="17"/>
  <c r="U279" i="17"/>
  <c r="AN233" i="17"/>
  <c r="BK296" i="17"/>
  <c r="BG297" i="17"/>
  <c r="AL233" i="17"/>
  <c r="BE296" i="17"/>
  <c r="BI295" i="17"/>
  <c r="AM233" i="17"/>
  <c r="V279" i="17"/>
  <c r="V282" i="13"/>
  <c r="U281" i="13"/>
  <c r="T281" i="13"/>
  <c r="G229" i="7"/>
  <c r="L228" i="7"/>
  <c r="G128" i="16" s="1"/>
  <c r="H128" i="16" s="1"/>
  <c r="I128" i="16" s="1"/>
  <c r="BW24" i="17" l="1"/>
  <c r="BV24" i="17"/>
  <c r="BU24" i="17"/>
  <c r="BV18" i="18"/>
  <c r="BU18" i="18"/>
  <c r="BW18" i="18"/>
  <c r="J129" i="16"/>
  <c r="J135" i="15"/>
  <c r="J132" i="12"/>
  <c r="L232" i="20"/>
  <c r="G132" i="12" s="1"/>
  <c r="H132" i="12" s="1"/>
  <c r="I132" i="12" s="1"/>
  <c r="G233" i="20"/>
  <c r="G236" i="19"/>
  <c r="L235" i="19"/>
  <c r="G135" i="15" s="1"/>
  <c r="H135" i="15" s="1"/>
  <c r="I135" i="15" s="1"/>
  <c r="BJ296" i="18"/>
  <c r="BF297" i="18"/>
  <c r="U280" i="18"/>
  <c r="BK297" i="18"/>
  <c r="BG298" i="18"/>
  <c r="AL235" i="18"/>
  <c r="AM234" i="18"/>
  <c r="T281" i="18"/>
  <c r="V280" i="18"/>
  <c r="AN233" i="18"/>
  <c r="BE297" i="18"/>
  <c r="BI296" i="18"/>
  <c r="AL234" i="17"/>
  <c r="V280" i="17"/>
  <c r="U280" i="17"/>
  <c r="AM234" i="17"/>
  <c r="BE297" i="17"/>
  <c r="BI296" i="17"/>
  <c r="AN234" i="17"/>
  <c r="BJ297" i="17"/>
  <c r="BF298" i="17"/>
  <c r="T282" i="17"/>
  <c r="BK297" i="17"/>
  <c r="BG298" i="17"/>
  <c r="V283" i="13"/>
  <c r="T282" i="13"/>
  <c r="U282" i="13"/>
  <c r="G230" i="7"/>
  <c r="L229" i="7"/>
  <c r="G129" i="16" s="1"/>
  <c r="H129" i="16" s="1"/>
  <c r="I129" i="16" s="1"/>
  <c r="BW19" i="18" l="1"/>
  <c r="BV19" i="18"/>
  <c r="BU19" i="18"/>
  <c r="BW25" i="17"/>
  <c r="BV25" i="17"/>
  <c r="BU25" i="17"/>
  <c r="J133" i="12"/>
  <c r="J136" i="15"/>
  <c r="J130" i="16"/>
  <c r="L233" i="20"/>
  <c r="G133" i="12" s="1"/>
  <c r="H133" i="12" s="1"/>
  <c r="I133" i="12" s="1"/>
  <c r="G234" i="20"/>
  <c r="G237" i="19"/>
  <c r="L236" i="19"/>
  <c r="G136" i="15" s="1"/>
  <c r="H136" i="15" s="1"/>
  <c r="I136" i="15" s="1"/>
  <c r="V281" i="18"/>
  <c r="AM235" i="18"/>
  <c r="AL236" i="18"/>
  <c r="AN234" i="18"/>
  <c r="BG299" i="18"/>
  <c r="BK298" i="18"/>
  <c r="BJ297" i="18"/>
  <c r="BF298" i="18"/>
  <c r="BE298" i="18"/>
  <c r="BI297" i="18"/>
  <c r="T282" i="18"/>
  <c r="U281" i="18"/>
  <c r="BF299" i="17"/>
  <c r="BJ298" i="17"/>
  <c r="AN235" i="17"/>
  <c r="V281" i="17"/>
  <c r="T283" i="17"/>
  <c r="BE298" i="17"/>
  <c r="BI297" i="17"/>
  <c r="AM235" i="17"/>
  <c r="AL235" i="17"/>
  <c r="BG299" i="17"/>
  <c r="BK298" i="17"/>
  <c r="U281" i="17"/>
  <c r="U283" i="13"/>
  <c r="V284" i="13"/>
  <c r="T283" i="13"/>
  <c r="G231" i="7"/>
  <c r="L230" i="7"/>
  <c r="G130" i="16" s="1"/>
  <c r="H130" i="16" s="1"/>
  <c r="I130" i="16" s="1"/>
  <c r="BW20" i="18" l="1"/>
  <c r="BV20" i="18"/>
  <c r="BU20" i="18"/>
  <c r="BU26" i="17"/>
  <c r="BW26" i="17"/>
  <c r="BV26" i="17"/>
  <c r="J137" i="15"/>
  <c r="J131" i="16"/>
  <c r="J134" i="12"/>
  <c r="L234" i="20"/>
  <c r="G134" i="12" s="1"/>
  <c r="H134" i="12" s="1"/>
  <c r="I134" i="12" s="1"/>
  <c r="G235" i="20"/>
  <c r="G238" i="19"/>
  <c r="L237" i="19"/>
  <c r="G137" i="15" s="1"/>
  <c r="H137" i="15" s="1"/>
  <c r="I137" i="15" s="1"/>
  <c r="BF299" i="18"/>
  <c r="BJ298" i="18"/>
  <c r="U282" i="18"/>
  <c r="BI298" i="18"/>
  <c r="BE299" i="18"/>
  <c r="AN235" i="18"/>
  <c r="V282" i="18"/>
  <c r="BG300" i="18"/>
  <c r="BK299" i="18"/>
  <c r="T283" i="18"/>
  <c r="AL237" i="18"/>
  <c r="AM236" i="18"/>
  <c r="BI298" i="17"/>
  <c r="BE299" i="17"/>
  <c r="BJ299" i="17"/>
  <c r="BF300" i="17"/>
  <c r="AL236" i="17"/>
  <c r="AM236" i="17"/>
  <c r="U282" i="17"/>
  <c r="BG300" i="17"/>
  <c r="BK299" i="17"/>
  <c r="T284" i="17"/>
  <c r="AN236" i="17"/>
  <c r="V282" i="17"/>
  <c r="T284" i="13"/>
  <c r="U284" i="13"/>
  <c r="V285" i="13"/>
  <c r="G232" i="7"/>
  <c r="L231" i="7"/>
  <c r="G131" i="16" s="1"/>
  <c r="H131" i="16" s="1"/>
  <c r="I131" i="16" s="1"/>
  <c r="BU21" i="18" l="1"/>
  <c r="BV21" i="18"/>
  <c r="BW21" i="18"/>
  <c r="BV27" i="17"/>
  <c r="BU27" i="17"/>
  <c r="BW27" i="17"/>
  <c r="J135" i="12"/>
  <c r="J132" i="16"/>
  <c r="J138" i="15"/>
  <c r="G236" i="20"/>
  <c r="L235" i="20"/>
  <c r="G135" i="12" s="1"/>
  <c r="H135" i="12" s="1"/>
  <c r="I135" i="12" s="1"/>
  <c r="G239" i="19"/>
  <c r="L238" i="19"/>
  <c r="G138" i="15" s="1"/>
  <c r="H138" i="15" s="1"/>
  <c r="I138" i="15" s="1"/>
  <c r="V283" i="18"/>
  <c r="BI299" i="18"/>
  <c r="BE300" i="18"/>
  <c r="BJ299" i="18"/>
  <c r="BF300" i="18"/>
  <c r="AL238" i="18"/>
  <c r="T284" i="18"/>
  <c r="U283" i="18"/>
  <c r="AM237" i="18"/>
  <c r="BK300" i="18"/>
  <c r="BG301" i="18"/>
  <c r="AN236" i="18"/>
  <c r="AL237" i="17"/>
  <c r="U283" i="17"/>
  <c r="BF301" i="17"/>
  <c r="BJ300" i="17"/>
  <c r="BI299" i="17"/>
  <c r="BE300" i="17"/>
  <c r="AN237" i="17"/>
  <c r="V283" i="17"/>
  <c r="T285" i="17"/>
  <c r="BK300" i="17"/>
  <c r="BG301" i="17"/>
  <c r="AM237" i="17"/>
  <c r="T285" i="13"/>
  <c r="U285" i="13"/>
  <c r="V286" i="13"/>
  <c r="L232" i="7"/>
  <c r="G132" i="16" s="1"/>
  <c r="H132" i="16" s="1"/>
  <c r="I132" i="16" s="1"/>
  <c r="G233" i="7"/>
  <c r="BV28" i="17" l="1"/>
  <c r="BU28" i="17"/>
  <c r="BW28" i="17"/>
  <c r="BW22" i="18"/>
  <c r="BV22" i="18"/>
  <c r="BU22" i="18"/>
  <c r="J133" i="16"/>
  <c r="J136" i="12"/>
  <c r="J139" i="15"/>
  <c r="L236" i="20"/>
  <c r="G136" i="12" s="1"/>
  <c r="H136" i="12" s="1"/>
  <c r="I136" i="12" s="1"/>
  <c r="G237" i="20"/>
  <c r="G240" i="19"/>
  <c r="L239" i="19"/>
  <c r="G139" i="15" s="1"/>
  <c r="H139" i="15" s="1"/>
  <c r="I139" i="15" s="1"/>
  <c r="V284" i="18"/>
  <c r="T285" i="18"/>
  <c r="BJ300" i="18"/>
  <c r="BF301" i="18"/>
  <c r="AN237" i="18"/>
  <c r="BK301" i="18"/>
  <c r="BG302" i="18"/>
  <c r="AM238" i="18"/>
  <c r="AL239" i="18"/>
  <c r="BI300" i="18"/>
  <c r="BE301" i="18"/>
  <c r="U284" i="18"/>
  <c r="AN238" i="17"/>
  <c r="U284" i="17"/>
  <c r="BF302" i="17"/>
  <c r="BJ301" i="17"/>
  <c r="AL238" i="17"/>
  <c r="AM238" i="17"/>
  <c r="V284" i="17"/>
  <c r="BG302" i="17"/>
  <c r="BK301" i="17"/>
  <c r="T286" i="17"/>
  <c r="BI300" i="17"/>
  <c r="BE301" i="17"/>
  <c r="V287" i="13"/>
  <c r="T286" i="13"/>
  <c r="U286" i="13"/>
  <c r="G234" i="7"/>
  <c r="L233" i="7"/>
  <c r="G133" i="16" s="1"/>
  <c r="H133" i="16" s="1"/>
  <c r="I133" i="16" s="1"/>
  <c r="BW29" i="17" l="1"/>
  <c r="BV29" i="17"/>
  <c r="BU29" i="17"/>
  <c r="BW23" i="18"/>
  <c r="BV23" i="18"/>
  <c r="BU23" i="18"/>
  <c r="J140" i="15"/>
  <c r="J137" i="12"/>
  <c r="J134" i="16"/>
  <c r="L237" i="20"/>
  <c r="G137" i="12" s="1"/>
  <c r="H137" i="12" s="1"/>
  <c r="I137" i="12" s="1"/>
  <c r="G238" i="20"/>
  <c r="G241" i="19"/>
  <c r="L240" i="19"/>
  <c r="G140" i="15" s="1"/>
  <c r="H140" i="15" s="1"/>
  <c r="I140" i="15" s="1"/>
  <c r="AL240" i="18"/>
  <c r="BF302" i="18"/>
  <c r="BJ301" i="18"/>
  <c r="U285" i="18"/>
  <c r="BK302" i="18"/>
  <c r="BG303" i="18"/>
  <c r="T286" i="18"/>
  <c r="BE302" i="18"/>
  <c r="BI301" i="18"/>
  <c r="V285" i="18"/>
  <c r="AM239" i="18"/>
  <c r="AN238" i="18"/>
  <c r="BG303" i="17"/>
  <c r="BK302" i="17"/>
  <c r="AL239" i="17"/>
  <c r="U285" i="17"/>
  <c r="BF303" i="17"/>
  <c r="BJ302" i="17"/>
  <c r="AN239" i="17"/>
  <c r="T287" i="17"/>
  <c r="AM239" i="17"/>
  <c r="BE302" i="17"/>
  <c r="BI301" i="17"/>
  <c r="V285" i="17"/>
  <c r="U287" i="13"/>
  <c r="V288" i="13"/>
  <c r="T287" i="13"/>
  <c r="L234" i="7"/>
  <c r="G134" i="16" s="1"/>
  <c r="H134" i="16" s="1"/>
  <c r="I134" i="16" s="1"/>
  <c r="G235" i="7"/>
  <c r="BW30" i="17" l="1"/>
  <c r="BU30" i="17"/>
  <c r="BV30" i="17"/>
  <c r="BU24" i="18"/>
  <c r="BW24" i="18"/>
  <c r="BV24" i="18"/>
  <c r="J135" i="16"/>
  <c r="J138" i="12"/>
  <c r="J141" i="15"/>
  <c r="L238" i="20"/>
  <c r="G138" i="12" s="1"/>
  <c r="H138" i="12" s="1"/>
  <c r="I138" i="12" s="1"/>
  <c r="G239" i="20"/>
  <c r="G242" i="19"/>
  <c r="L241" i="19"/>
  <c r="G141" i="15" s="1"/>
  <c r="H141" i="15" s="1"/>
  <c r="I141" i="15" s="1"/>
  <c r="BG304" i="18"/>
  <c r="BK303" i="18"/>
  <c r="AL241" i="18"/>
  <c r="AM240" i="18"/>
  <c r="T287" i="18"/>
  <c r="U286" i="18"/>
  <c r="AN239" i="18"/>
  <c r="V286" i="18"/>
  <c r="BI302" i="18"/>
  <c r="BE303" i="18"/>
  <c r="BF303" i="18"/>
  <c r="BJ302" i="18"/>
  <c r="AL240" i="17"/>
  <c r="V286" i="17"/>
  <c r="BG304" i="17"/>
  <c r="BK303" i="17"/>
  <c r="AN240" i="17"/>
  <c r="U286" i="17"/>
  <c r="BI302" i="17"/>
  <c r="BE303" i="17"/>
  <c r="AM240" i="17"/>
  <c r="BJ303" i="17"/>
  <c r="BF304" i="17"/>
  <c r="T288" i="17"/>
  <c r="T288" i="13"/>
  <c r="U288" i="13"/>
  <c r="V289" i="13"/>
  <c r="G236" i="7"/>
  <c r="L235" i="7"/>
  <c r="G135" i="16" s="1"/>
  <c r="H135" i="16" s="1"/>
  <c r="I135" i="16" s="1"/>
  <c r="BU31" i="17" l="1"/>
  <c r="BV31" i="17"/>
  <c r="BW31" i="17"/>
  <c r="BW25" i="18"/>
  <c r="BV25" i="18"/>
  <c r="BU25" i="18"/>
  <c r="J142" i="15"/>
  <c r="J139" i="12"/>
  <c r="J136" i="16"/>
  <c r="G240" i="20"/>
  <c r="L239" i="20"/>
  <c r="G139" i="12" s="1"/>
  <c r="H139" i="12" s="1"/>
  <c r="I139" i="12" s="1"/>
  <c r="G243" i="19"/>
  <c r="L242" i="19"/>
  <c r="G142" i="15" s="1"/>
  <c r="H142" i="15" s="1"/>
  <c r="I142" i="15" s="1"/>
  <c r="BJ303" i="18"/>
  <c r="BF304" i="18"/>
  <c r="AN240" i="18"/>
  <c r="BI303" i="18"/>
  <c r="BE304" i="18"/>
  <c r="T288" i="18"/>
  <c r="AM241" i="18"/>
  <c r="U287" i="18"/>
  <c r="BK304" i="18"/>
  <c r="BG305" i="18"/>
  <c r="V287" i="18"/>
  <c r="AL242" i="18"/>
  <c r="T289" i="17"/>
  <c r="AM241" i="17"/>
  <c r="AN241" i="17"/>
  <c r="BK304" i="17"/>
  <c r="BG305" i="17"/>
  <c r="V287" i="17"/>
  <c r="BF305" i="17"/>
  <c r="BJ304" i="17"/>
  <c r="AL241" i="17"/>
  <c r="BI303" i="17"/>
  <c r="BE304" i="17"/>
  <c r="U287" i="17"/>
  <c r="V290" i="13"/>
  <c r="T289" i="13"/>
  <c r="U289" i="13"/>
  <c r="L236" i="7"/>
  <c r="G136" i="16" s="1"/>
  <c r="H136" i="16" s="1"/>
  <c r="I136" i="16" s="1"/>
  <c r="G237" i="7"/>
  <c r="BW32" i="17" l="1"/>
  <c r="BV32" i="17"/>
  <c r="BU32" i="17"/>
  <c r="BV26" i="18"/>
  <c r="BU26" i="18"/>
  <c r="BW26" i="18"/>
  <c r="J137" i="16"/>
  <c r="J140" i="12"/>
  <c r="J143" i="15"/>
  <c r="L240" i="20"/>
  <c r="G140" i="12" s="1"/>
  <c r="H140" i="12" s="1"/>
  <c r="I140" i="12" s="1"/>
  <c r="G241" i="20"/>
  <c r="G244" i="19"/>
  <c r="L243" i="19"/>
  <c r="G143" i="15" s="1"/>
  <c r="H143" i="15" s="1"/>
  <c r="I143" i="15" s="1"/>
  <c r="T289" i="18"/>
  <c r="AL243" i="18"/>
  <c r="V288" i="18"/>
  <c r="BJ304" i="18"/>
  <c r="BF305" i="18"/>
  <c r="AN241" i="18"/>
  <c r="BG306" i="18"/>
  <c r="BK305" i="18"/>
  <c r="U288" i="18"/>
  <c r="AM242" i="18"/>
  <c r="BE305" i="18"/>
  <c r="BI304" i="18"/>
  <c r="V288" i="17"/>
  <c r="AN242" i="17"/>
  <c r="T290" i="17"/>
  <c r="U288" i="17"/>
  <c r="AM242" i="17"/>
  <c r="BG306" i="17"/>
  <c r="BK305" i="17"/>
  <c r="AL242" i="17"/>
  <c r="BI304" i="17"/>
  <c r="BE305" i="17"/>
  <c r="BJ305" i="17"/>
  <c r="BF306" i="17"/>
  <c r="U290" i="13"/>
  <c r="V291" i="13"/>
  <c r="T290" i="13"/>
  <c r="G238" i="7"/>
  <c r="L237" i="7"/>
  <c r="G137" i="16" s="1"/>
  <c r="H137" i="16" s="1"/>
  <c r="I137" i="16" s="1"/>
  <c r="BW33" i="17" l="1"/>
  <c r="BV33" i="17"/>
  <c r="BU33" i="17"/>
  <c r="BW27" i="18"/>
  <c r="BU27" i="18"/>
  <c r="BV27" i="18"/>
  <c r="J144" i="15"/>
  <c r="J141" i="12"/>
  <c r="J138" i="16"/>
  <c r="L241" i="20"/>
  <c r="G141" i="12" s="1"/>
  <c r="H141" i="12" s="1"/>
  <c r="I141" i="12" s="1"/>
  <c r="G242" i="20"/>
  <c r="G245" i="19"/>
  <c r="L244" i="19"/>
  <c r="G144" i="15" s="1"/>
  <c r="H144" i="15" s="1"/>
  <c r="I144" i="15" s="1"/>
  <c r="BG307" i="18"/>
  <c r="BK306" i="18"/>
  <c r="BF306" i="18"/>
  <c r="BJ305" i="18"/>
  <c r="AM243" i="18"/>
  <c r="V289" i="18"/>
  <c r="T290" i="18"/>
  <c r="BE306" i="18"/>
  <c r="BI305" i="18"/>
  <c r="U289" i="18"/>
  <c r="AN242" i="18"/>
  <c r="AL244" i="18"/>
  <c r="AM243" i="17"/>
  <c r="V289" i="17"/>
  <c r="T291" i="17"/>
  <c r="BG307" i="17"/>
  <c r="BK306" i="17"/>
  <c r="AN243" i="17"/>
  <c r="BF307" i="17"/>
  <c r="BJ306" i="17"/>
  <c r="BE306" i="17"/>
  <c r="BI305" i="17"/>
  <c r="AL243" i="17"/>
  <c r="U289" i="17"/>
  <c r="T291" i="13"/>
  <c r="V292" i="13"/>
  <c r="U291" i="13"/>
  <c r="L238" i="7"/>
  <c r="G138" i="16" s="1"/>
  <c r="H138" i="16" s="1"/>
  <c r="I138" i="16" s="1"/>
  <c r="G239" i="7"/>
  <c r="BU34" i="17" l="1"/>
  <c r="BW34" i="17"/>
  <c r="BV34" i="17"/>
  <c r="BW28" i="18"/>
  <c r="BV28" i="18"/>
  <c r="BU28" i="18"/>
  <c r="J139" i="16"/>
  <c r="J142" i="12"/>
  <c r="J145" i="15"/>
  <c r="L242" i="20"/>
  <c r="G142" i="12" s="1"/>
  <c r="H142" i="12" s="1"/>
  <c r="I142" i="12" s="1"/>
  <c r="G243" i="20"/>
  <c r="G246" i="19"/>
  <c r="L245" i="19"/>
  <c r="G145" i="15" s="1"/>
  <c r="H145" i="15" s="1"/>
  <c r="I145" i="15" s="1"/>
  <c r="U290" i="18"/>
  <c r="BK307" i="18"/>
  <c r="BG308" i="18"/>
  <c r="AN243" i="18"/>
  <c r="AM244" i="18"/>
  <c r="AL245" i="18"/>
  <c r="T291" i="18"/>
  <c r="BI306" i="18"/>
  <c r="BE307" i="18"/>
  <c r="V290" i="18"/>
  <c r="BJ306" i="18"/>
  <c r="BF307" i="18"/>
  <c r="AL244" i="17"/>
  <c r="AN244" i="17"/>
  <c r="U290" i="17"/>
  <c r="AM244" i="17"/>
  <c r="BG308" i="17"/>
  <c r="BK307" i="17"/>
  <c r="BJ307" i="17"/>
  <c r="BF308" i="17"/>
  <c r="BI306" i="17"/>
  <c r="BE307" i="17"/>
  <c r="T292" i="17"/>
  <c r="V290" i="17"/>
  <c r="U292" i="13"/>
  <c r="T292" i="13"/>
  <c r="V293" i="13"/>
  <c r="G240" i="7"/>
  <c r="L239" i="7"/>
  <c r="G139" i="16" s="1"/>
  <c r="H139" i="16" s="1"/>
  <c r="I139" i="16" s="1"/>
  <c r="BV35" i="17" l="1"/>
  <c r="BU35" i="17"/>
  <c r="BW35" i="17"/>
  <c r="BU29" i="18"/>
  <c r="BV29" i="18"/>
  <c r="BW29" i="18"/>
  <c r="J146" i="15"/>
  <c r="J143" i="12"/>
  <c r="J140" i="16"/>
  <c r="G244" i="20"/>
  <c r="L243" i="20"/>
  <c r="G143" i="12" s="1"/>
  <c r="H143" i="12" s="1"/>
  <c r="I143" i="12" s="1"/>
  <c r="G247" i="19"/>
  <c r="L246" i="19"/>
  <c r="G146" i="15" s="1"/>
  <c r="H146" i="15" s="1"/>
  <c r="I146" i="15" s="1"/>
  <c r="V291" i="18"/>
  <c r="U291" i="18"/>
  <c r="AL246" i="18"/>
  <c r="AM245" i="18"/>
  <c r="BK308" i="18"/>
  <c r="BG309" i="18"/>
  <c r="BF308" i="18"/>
  <c r="BJ307" i="18"/>
  <c r="BE308" i="18"/>
  <c r="BI307" i="18"/>
  <c r="T292" i="18"/>
  <c r="AN244" i="18"/>
  <c r="V291" i="17"/>
  <c r="AM245" i="17"/>
  <c r="BF309" i="17"/>
  <c r="BJ308" i="17"/>
  <c r="BK308" i="17"/>
  <c r="BG309" i="17"/>
  <c r="U291" i="17"/>
  <c r="AN245" i="17"/>
  <c r="AL245" i="17"/>
  <c r="T293" i="17"/>
  <c r="BE308" i="17"/>
  <c r="BI307" i="17"/>
  <c r="V294" i="13"/>
  <c r="U293" i="13"/>
  <c r="T293" i="13"/>
  <c r="L240" i="7"/>
  <c r="G140" i="16" s="1"/>
  <c r="H140" i="16" s="1"/>
  <c r="I140" i="16" s="1"/>
  <c r="G241" i="7"/>
  <c r="BV36" i="17" l="1"/>
  <c r="BU36" i="17"/>
  <c r="BW36" i="17"/>
  <c r="BW30" i="18"/>
  <c r="BV30" i="18"/>
  <c r="BU30" i="18"/>
  <c r="J141" i="16"/>
  <c r="J144" i="12"/>
  <c r="J147" i="15"/>
  <c r="L244" i="20"/>
  <c r="G144" i="12" s="1"/>
  <c r="H144" i="12" s="1"/>
  <c r="I144" i="12" s="1"/>
  <c r="G245" i="20"/>
  <c r="G248" i="19"/>
  <c r="L247" i="19"/>
  <c r="G147" i="15" s="1"/>
  <c r="H147" i="15" s="1"/>
  <c r="I147" i="15" s="1"/>
  <c r="BG310" i="18"/>
  <c r="BK309" i="18"/>
  <c r="U292" i="18"/>
  <c r="AM246" i="18"/>
  <c r="V292" i="18"/>
  <c r="BI308" i="18"/>
  <c r="BE309" i="18"/>
  <c r="T293" i="18"/>
  <c r="BF309" i="18"/>
  <c r="BJ308" i="18"/>
  <c r="AN245" i="18"/>
  <c r="AL247" i="18"/>
  <c r="BF310" i="17"/>
  <c r="BJ309" i="17"/>
  <c r="V292" i="17"/>
  <c r="BE309" i="17"/>
  <c r="BI308" i="17"/>
  <c r="AN246" i="17"/>
  <c r="BK309" i="17"/>
  <c r="BG310" i="17"/>
  <c r="T294" i="17"/>
  <c r="AL246" i="17"/>
  <c r="U292" i="17"/>
  <c r="AM246" i="17"/>
  <c r="T294" i="13"/>
  <c r="V295" i="13"/>
  <c r="U294" i="13"/>
  <c r="G242" i="7"/>
  <c r="L241" i="7"/>
  <c r="G141" i="16" s="1"/>
  <c r="H141" i="16" s="1"/>
  <c r="I141" i="16" s="1"/>
  <c r="BW37" i="17" l="1"/>
  <c r="BV37" i="17"/>
  <c r="BU37" i="17"/>
  <c r="BW31" i="18"/>
  <c r="BV31" i="18"/>
  <c r="BU31" i="18"/>
  <c r="J148" i="15"/>
  <c r="J145" i="12"/>
  <c r="J142" i="16"/>
  <c r="L245" i="20"/>
  <c r="G145" i="12" s="1"/>
  <c r="H145" i="12" s="1"/>
  <c r="I145" i="12" s="1"/>
  <c r="G246" i="20"/>
  <c r="G249" i="19"/>
  <c r="L248" i="19"/>
  <c r="G148" i="15" s="1"/>
  <c r="H148" i="15" s="1"/>
  <c r="I148" i="15" s="1"/>
  <c r="BJ309" i="18"/>
  <c r="BF310" i="18"/>
  <c r="T294" i="18"/>
  <c r="V293" i="18"/>
  <c r="BK310" i="18"/>
  <c r="BG311" i="18"/>
  <c r="AL248" i="18"/>
  <c r="AN246" i="18"/>
  <c r="BI309" i="18"/>
  <c r="BE310" i="18"/>
  <c r="U293" i="18"/>
  <c r="AM247" i="18"/>
  <c r="U293" i="17"/>
  <c r="BK310" i="17"/>
  <c r="BG311" i="17"/>
  <c r="AN247" i="17"/>
  <c r="T295" i="17"/>
  <c r="BE310" i="17"/>
  <c r="BI309" i="17"/>
  <c r="V293" i="17"/>
  <c r="BF311" i="17"/>
  <c r="BJ310" i="17"/>
  <c r="AL247" i="17"/>
  <c r="AM247" i="17"/>
  <c r="U295" i="13"/>
  <c r="V296" i="13"/>
  <c r="T295" i="13"/>
  <c r="L242" i="7"/>
  <c r="G142" i="16" s="1"/>
  <c r="H142" i="16" s="1"/>
  <c r="I142" i="16" s="1"/>
  <c r="G243" i="7"/>
  <c r="BW38" i="17" l="1"/>
  <c r="BU38" i="17"/>
  <c r="BV38" i="17"/>
  <c r="BU32" i="18"/>
  <c r="BW32" i="18"/>
  <c r="BV32" i="18"/>
  <c r="J143" i="16"/>
  <c r="J146" i="12"/>
  <c r="J149" i="15"/>
  <c r="L246" i="20"/>
  <c r="G146" i="12" s="1"/>
  <c r="H146" i="12" s="1"/>
  <c r="I146" i="12" s="1"/>
  <c r="G247" i="20"/>
  <c r="G250" i="19"/>
  <c r="L249" i="19"/>
  <c r="G149" i="15" s="1"/>
  <c r="H149" i="15" s="1"/>
  <c r="I149" i="15" s="1"/>
  <c r="T295" i="18"/>
  <c r="BK311" i="18"/>
  <c r="BG312" i="18"/>
  <c r="AN247" i="18"/>
  <c r="V294" i="18"/>
  <c r="BJ310" i="18"/>
  <c r="BF311" i="18"/>
  <c r="AM248" i="18"/>
  <c r="U294" i="18"/>
  <c r="BE311" i="18"/>
  <c r="BI310" i="18"/>
  <c r="AL249" i="18"/>
  <c r="T296" i="17"/>
  <c r="BG312" i="17"/>
  <c r="BK311" i="17"/>
  <c r="U294" i="17"/>
  <c r="AL248" i="17"/>
  <c r="BI310" i="17"/>
  <c r="BE311" i="17"/>
  <c r="AN248" i="17"/>
  <c r="AM248" i="17"/>
  <c r="BJ311" i="17"/>
  <c r="BF312" i="17"/>
  <c r="V294" i="17"/>
  <c r="T296" i="13"/>
  <c r="V297" i="13"/>
  <c r="U296" i="13"/>
  <c r="G244" i="7"/>
  <c r="L243" i="7"/>
  <c r="G143" i="16" s="1"/>
  <c r="H143" i="16" s="1"/>
  <c r="I143" i="16" s="1"/>
  <c r="BW33" i="18" l="1"/>
  <c r="BV33" i="18"/>
  <c r="BU33" i="18"/>
  <c r="BU39" i="17"/>
  <c r="BV39" i="17"/>
  <c r="BW39" i="17"/>
  <c r="J147" i="12"/>
  <c r="J150" i="15"/>
  <c r="J144" i="16"/>
  <c r="G248" i="20"/>
  <c r="L247" i="20"/>
  <c r="G147" i="12" s="1"/>
  <c r="H147" i="12" s="1"/>
  <c r="I147" i="12" s="1"/>
  <c r="G251" i="19"/>
  <c r="L250" i="19"/>
  <c r="G150" i="15" s="1"/>
  <c r="H150" i="15" s="1"/>
  <c r="I150" i="15" s="1"/>
  <c r="U295" i="18"/>
  <c r="T296" i="18"/>
  <c r="BE312" i="18"/>
  <c r="BI311" i="18"/>
  <c r="AM249" i="18"/>
  <c r="BJ311" i="18"/>
  <c r="BF312" i="18"/>
  <c r="AN248" i="18"/>
  <c r="AL250" i="18"/>
  <c r="V295" i="18"/>
  <c r="BG313" i="18"/>
  <c r="BK312" i="18"/>
  <c r="BJ312" i="17"/>
  <c r="BF313" i="17"/>
  <c r="AL249" i="17"/>
  <c r="AM249" i="17"/>
  <c r="T297" i="17"/>
  <c r="V295" i="17"/>
  <c r="U295" i="17"/>
  <c r="AN249" i="17"/>
  <c r="BE312" i="17"/>
  <c r="BI311" i="17"/>
  <c r="BK312" i="17"/>
  <c r="BG313" i="17"/>
  <c r="U297" i="13"/>
  <c r="T297" i="13"/>
  <c r="V298" i="13"/>
  <c r="L244" i="7"/>
  <c r="G144" i="16" s="1"/>
  <c r="H144" i="16" s="1"/>
  <c r="I144" i="16" s="1"/>
  <c r="G245" i="7"/>
  <c r="BW40" i="17" l="1"/>
  <c r="BV40" i="17"/>
  <c r="BU40" i="17"/>
  <c r="BV34" i="18"/>
  <c r="BU34" i="18"/>
  <c r="BW34" i="18"/>
  <c r="J145" i="16"/>
  <c r="J151" i="15"/>
  <c r="J148" i="12"/>
  <c r="L248" i="20"/>
  <c r="G148" i="12" s="1"/>
  <c r="H148" i="12" s="1"/>
  <c r="I148" i="12" s="1"/>
  <c r="G249" i="20"/>
  <c r="G252" i="19"/>
  <c r="L251" i="19"/>
  <c r="G151" i="15" s="1"/>
  <c r="H151" i="15" s="1"/>
  <c r="I151" i="15" s="1"/>
  <c r="BI312" i="18"/>
  <c r="BE313" i="18"/>
  <c r="BF313" i="18"/>
  <c r="BJ312" i="18"/>
  <c r="T297" i="18"/>
  <c r="BG314" i="18"/>
  <c r="BK313" i="18"/>
  <c r="U296" i="18"/>
  <c r="AL251" i="18"/>
  <c r="AN249" i="18"/>
  <c r="AM250" i="18"/>
  <c r="V296" i="18"/>
  <c r="V296" i="17"/>
  <c r="T298" i="17"/>
  <c r="BJ313" i="17"/>
  <c r="BF314" i="17"/>
  <c r="BE313" i="17"/>
  <c r="BI312" i="17"/>
  <c r="BG314" i="17"/>
  <c r="BK313" i="17"/>
  <c r="AN250" i="17"/>
  <c r="U296" i="17"/>
  <c r="AM250" i="17"/>
  <c r="AL250" i="17"/>
  <c r="U298" i="13"/>
  <c r="T298" i="13"/>
  <c r="V299" i="13"/>
  <c r="G246" i="7"/>
  <c r="L245" i="7"/>
  <c r="G145" i="16" s="1"/>
  <c r="H145" i="16" s="1"/>
  <c r="I145" i="16" s="1"/>
  <c r="BW41" i="17" l="1"/>
  <c r="BV41" i="17"/>
  <c r="BU41" i="17"/>
  <c r="BW35" i="18"/>
  <c r="BV35" i="18"/>
  <c r="BU35" i="18"/>
  <c r="J146" i="16"/>
  <c r="J149" i="12"/>
  <c r="J152" i="15"/>
  <c r="L249" i="20"/>
  <c r="G149" i="12" s="1"/>
  <c r="H149" i="12" s="1"/>
  <c r="I149" i="12" s="1"/>
  <c r="G250" i="20"/>
  <c r="G253" i="19"/>
  <c r="L252" i="19"/>
  <c r="G152" i="15" s="1"/>
  <c r="H152" i="15" s="1"/>
  <c r="I152" i="15" s="1"/>
  <c r="T298" i="18"/>
  <c r="BI313" i="18"/>
  <c r="BE314" i="18"/>
  <c r="AN250" i="18"/>
  <c r="U297" i="18"/>
  <c r="BK314" i="18"/>
  <c r="BG315" i="18"/>
  <c r="V297" i="18"/>
  <c r="BJ313" i="18"/>
  <c r="BF314" i="18"/>
  <c r="AM251" i="18"/>
  <c r="AL252" i="18"/>
  <c r="U297" i="17"/>
  <c r="T299" i="17"/>
  <c r="BK314" i="17"/>
  <c r="BG315" i="17"/>
  <c r="AL251" i="17"/>
  <c r="AN251" i="17"/>
  <c r="AM251" i="17"/>
  <c r="BE314" i="17"/>
  <c r="BI313" i="17"/>
  <c r="BF315" i="17"/>
  <c r="BJ314" i="17"/>
  <c r="V297" i="17"/>
  <c r="V300" i="13"/>
  <c r="U299" i="13"/>
  <c r="T299" i="13"/>
  <c r="L246" i="7"/>
  <c r="G146" i="16" s="1"/>
  <c r="H146" i="16" s="1"/>
  <c r="I146" i="16" s="1"/>
  <c r="G247" i="7"/>
  <c r="J150" i="12" l="1"/>
  <c r="BU42" i="17"/>
  <c r="BV42" i="17"/>
  <c r="BW42" i="17"/>
  <c r="BW36" i="18"/>
  <c r="BV36" i="18"/>
  <c r="BU36" i="18"/>
  <c r="J153" i="15"/>
  <c r="J147" i="16"/>
  <c r="L250" i="20"/>
  <c r="G150" i="12" s="1"/>
  <c r="H150" i="12" s="1"/>
  <c r="I150" i="12" s="1"/>
  <c r="G251" i="20"/>
  <c r="G254" i="19"/>
  <c r="L253" i="19"/>
  <c r="G153" i="15" s="1"/>
  <c r="H153" i="15" s="1"/>
  <c r="I153" i="15" s="1"/>
  <c r="V298" i="18"/>
  <c r="AM252" i="18"/>
  <c r="U298" i="18"/>
  <c r="BI314" i="18"/>
  <c r="BE315" i="18"/>
  <c r="BJ314" i="18"/>
  <c r="BF315" i="18"/>
  <c r="AN251" i="18"/>
  <c r="T299" i="18"/>
  <c r="AL253" i="18"/>
  <c r="BK315" i="18"/>
  <c r="BG316" i="18"/>
  <c r="BJ315" i="17"/>
  <c r="BF316" i="17"/>
  <c r="AN252" i="17"/>
  <c r="BG316" i="17"/>
  <c r="BK315" i="17"/>
  <c r="U298" i="17"/>
  <c r="T300" i="17"/>
  <c r="V298" i="17"/>
  <c r="BI314" i="17"/>
  <c r="BE315" i="17"/>
  <c r="AM252" i="17"/>
  <c r="AL252" i="17"/>
  <c r="T300" i="13"/>
  <c r="V301" i="13"/>
  <c r="U300" i="13"/>
  <c r="G248" i="7"/>
  <c r="L247" i="7"/>
  <c r="G147" i="16" s="1"/>
  <c r="H147" i="16" s="1"/>
  <c r="I147" i="16" s="1"/>
  <c r="BV43" i="17" l="1"/>
  <c r="BU43" i="17"/>
  <c r="BW43" i="17"/>
  <c r="BU37" i="18"/>
  <c r="BV37" i="18"/>
  <c r="BW37" i="18"/>
  <c r="J154" i="15"/>
  <c r="J148" i="16"/>
  <c r="J151" i="12"/>
  <c r="G252" i="20"/>
  <c r="L251" i="20"/>
  <c r="G151" i="12" s="1"/>
  <c r="H151" i="12" s="1"/>
  <c r="I151" i="12" s="1"/>
  <c r="G255" i="19"/>
  <c r="L254" i="19"/>
  <c r="G154" i="15" s="1"/>
  <c r="H154" i="15" s="1"/>
  <c r="I154" i="15" s="1"/>
  <c r="BF316" i="18"/>
  <c r="BJ315" i="18"/>
  <c r="U299" i="18"/>
  <c r="BE316" i="18"/>
  <c r="BI315" i="18"/>
  <c r="V299" i="18"/>
  <c r="BK316" i="18"/>
  <c r="BG317" i="18"/>
  <c r="AL254" i="18"/>
  <c r="AN252" i="18"/>
  <c r="AM253" i="18"/>
  <c r="T300" i="18"/>
  <c r="T301" i="17"/>
  <c r="BK316" i="17"/>
  <c r="BG317" i="17"/>
  <c r="BJ316" i="17"/>
  <c r="BF317" i="17"/>
  <c r="AL253" i="17"/>
  <c r="BI315" i="17"/>
  <c r="BE316" i="17"/>
  <c r="U299" i="17"/>
  <c r="AM253" i="17"/>
  <c r="V299" i="17"/>
  <c r="AN253" i="17"/>
  <c r="U301" i="13"/>
  <c r="T301" i="13"/>
  <c r="V302" i="13"/>
  <c r="L248" i="7"/>
  <c r="G148" i="16" s="1"/>
  <c r="H148" i="16" s="1"/>
  <c r="I148" i="16" s="1"/>
  <c r="G249" i="7"/>
  <c r="BV44" i="17" l="1"/>
  <c r="BU44" i="17"/>
  <c r="BW44" i="17"/>
  <c r="BW38" i="18"/>
  <c r="BV38" i="18"/>
  <c r="BU38" i="18"/>
  <c r="J152" i="12"/>
  <c r="J149" i="16"/>
  <c r="J155" i="15"/>
  <c r="L252" i="20"/>
  <c r="G152" i="12" s="1"/>
  <c r="H152" i="12" s="1"/>
  <c r="I152" i="12" s="1"/>
  <c r="G253" i="20"/>
  <c r="G256" i="19"/>
  <c r="L255" i="19"/>
  <c r="G155" i="15" s="1"/>
  <c r="H155" i="15" s="1"/>
  <c r="I155" i="15" s="1"/>
  <c r="BF317" i="18"/>
  <c r="BJ316" i="18"/>
  <c r="AM254" i="18"/>
  <c r="BG318" i="18"/>
  <c r="BK317" i="18"/>
  <c r="V300" i="18"/>
  <c r="BI316" i="18"/>
  <c r="BE317" i="18"/>
  <c r="T301" i="18"/>
  <c r="AN253" i="18"/>
  <c r="AL255" i="18"/>
  <c r="U300" i="18"/>
  <c r="AM254" i="17"/>
  <c r="BJ317" i="17"/>
  <c r="BF318" i="17"/>
  <c r="BG318" i="17"/>
  <c r="BK317" i="17"/>
  <c r="AN254" i="17"/>
  <c r="AL254" i="17"/>
  <c r="V300" i="17"/>
  <c r="BI316" i="17"/>
  <c r="BE317" i="17"/>
  <c r="U300" i="17"/>
  <c r="T302" i="17"/>
  <c r="V303" i="13"/>
  <c r="U302" i="13"/>
  <c r="T302" i="13"/>
  <c r="G250" i="7"/>
  <c r="L249" i="7"/>
  <c r="G149" i="16" s="1"/>
  <c r="H149" i="16" s="1"/>
  <c r="I149" i="16" s="1"/>
  <c r="BW39" i="18" l="1"/>
  <c r="BV39" i="18"/>
  <c r="BU39" i="18"/>
  <c r="BW45" i="17"/>
  <c r="BU45" i="17"/>
  <c r="BV45" i="17"/>
  <c r="J156" i="15"/>
  <c r="J153" i="12"/>
  <c r="J150" i="16"/>
  <c r="L253" i="20"/>
  <c r="G153" i="12" s="1"/>
  <c r="H153" i="12" s="1"/>
  <c r="I153" i="12" s="1"/>
  <c r="G254" i="20"/>
  <c r="G257" i="19"/>
  <c r="L256" i="19"/>
  <c r="G156" i="15" s="1"/>
  <c r="H156" i="15" s="1"/>
  <c r="I156" i="15" s="1"/>
  <c r="T302" i="18"/>
  <c r="U301" i="18"/>
  <c r="BI317" i="18"/>
  <c r="BE318" i="18"/>
  <c r="BJ317" i="18"/>
  <c r="BF318" i="18"/>
  <c r="AN254" i="18"/>
  <c r="V301" i="18"/>
  <c r="AL256" i="18"/>
  <c r="BK318" i="18"/>
  <c r="BG319" i="18"/>
  <c r="AM255" i="18"/>
  <c r="BF319" i="17"/>
  <c r="BJ318" i="17"/>
  <c r="AM255" i="17"/>
  <c r="BE318" i="17"/>
  <c r="BI317" i="17"/>
  <c r="BK318" i="17"/>
  <c r="BG319" i="17"/>
  <c r="T303" i="17"/>
  <c r="V301" i="17"/>
  <c r="AL255" i="17"/>
  <c r="U301" i="17"/>
  <c r="AN255" i="17"/>
  <c r="T303" i="13"/>
  <c r="V304" i="13"/>
  <c r="U303" i="13"/>
  <c r="L250" i="7"/>
  <c r="G150" i="16" s="1"/>
  <c r="H150" i="16" s="1"/>
  <c r="I150" i="16" s="1"/>
  <c r="G251" i="7"/>
  <c r="BW46" i="17" l="1"/>
  <c r="BV46" i="17"/>
  <c r="BU46" i="17"/>
  <c r="BU40" i="18"/>
  <c r="BW40" i="18"/>
  <c r="BV40" i="18"/>
  <c r="J151" i="16"/>
  <c r="J154" i="12"/>
  <c r="J157" i="15"/>
  <c r="L254" i="20"/>
  <c r="G154" i="12" s="1"/>
  <c r="H154" i="12" s="1"/>
  <c r="I154" i="12" s="1"/>
  <c r="G255" i="20"/>
  <c r="G258" i="19"/>
  <c r="L257" i="19"/>
  <c r="G157" i="15" s="1"/>
  <c r="H157" i="15" s="1"/>
  <c r="I157" i="15" s="1"/>
  <c r="AL257" i="18"/>
  <c r="BE319" i="18"/>
  <c r="BI318" i="18"/>
  <c r="BK319" i="18"/>
  <c r="BG320" i="18"/>
  <c r="V302" i="18"/>
  <c r="T303" i="18"/>
  <c r="AM256" i="18"/>
  <c r="AN255" i="18"/>
  <c r="BJ318" i="18"/>
  <c r="BF319" i="18"/>
  <c r="U302" i="18"/>
  <c r="V302" i="17"/>
  <c r="T304" i="17"/>
  <c r="BI318" i="17"/>
  <c r="BE319" i="17"/>
  <c r="AN256" i="17"/>
  <c r="U302" i="17"/>
  <c r="BJ319" i="17"/>
  <c r="BF320" i="17"/>
  <c r="AL256" i="17"/>
  <c r="BG320" i="17"/>
  <c r="BK319" i="17"/>
  <c r="AM256" i="17"/>
  <c r="T304" i="13"/>
  <c r="U304" i="13"/>
  <c r="V305" i="13"/>
  <c r="G252" i="7"/>
  <c r="L251" i="7"/>
  <c r="G151" i="16" s="1"/>
  <c r="H151" i="16" s="1"/>
  <c r="I151" i="16" s="1"/>
  <c r="BU47" i="17" l="1"/>
  <c r="BV47" i="17"/>
  <c r="BW47" i="17"/>
  <c r="BW41" i="18"/>
  <c r="BV41" i="18"/>
  <c r="BU41" i="18"/>
  <c r="J158" i="15"/>
  <c r="J152" i="16"/>
  <c r="J155" i="12"/>
  <c r="G256" i="20"/>
  <c r="L255" i="20"/>
  <c r="G155" i="12" s="1"/>
  <c r="H155" i="12" s="1"/>
  <c r="I155" i="12" s="1"/>
  <c r="G259" i="19"/>
  <c r="L258" i="19"/>
  <c r="G158" i="15" s="1"/>
  <c r="H158" i="15" s="1"/>
  <c r="I158" i="15" s="1"/>
  <c r="U303" i="18"/>
  <c r="AM257" i="18"/>
  <c r="V303" i="18"/>
  <c r="AL258" i="18"/>
  <c r="AN256" i="18"/>
  <c r="BG321" i="18"/>
  <c r="BK320" i="18"/>
  <c r="T304" i="18"/>
  <c r="BJ319" i="18"/>
  <c r="BF320" i="18"/>
  <c r="BE320" i="18"/>
  <c r="BI319" i="18"/>
  <c r="AL257" i="17"/>
  <c r="BF321" i="17"/>
  <c r="BJ320" i="17"/>
  <c r="V303" i="17"/>
  <c r="AM257" i="17"/>
  <c r="BK320" i="17"/>
  <c r="BG321" i="17"/>
  <c r="AN257" i="17"/>
  <c r="BE320" i="17"/>
  <c r="BI319" i="17"/>
  <c r="T305" i="17"/>
  <c r="U303" i="17"/>
  <c r="T305" i="13"/>
  <c r="V306" i="13"/>
  <c r="U305" i="13"/>
  <c r="L252" i="7"/>
  <c r="G152" i="16" s="1"/>
  <c r="H152" i="16" s="1"/>
  <c r="I152" i="16" s="1"/>
  <c r="G253" i="7"/>
  <c r="BW48" i="17" l="1"/>
  <c r="BV48" i="17"/>
  <c r="BU48" i="17"/>
  <c r="BV42" i="18"/>
  <c r="BU42" i="18"/>
  <c r="BW42" i="18"/>
  <c r="J156" i="12"/>
  <c r="J153" i="16"/>
  <c r="J159" i="15"/>
  <c r="L256" i="20"/>
  <c r="G156" i="12" s="1"/>
  <c r="H156" i="12" s="1"/>
  <c r="I156" i="12" s="1"/>
  <c r="G257" i="20"/>
  <c r="G260" i="19"/>
  <c r="L259" i="19"/>
  <c r="G159" i="15" s="1"/>
  <c r="H159" i="15" s="1"/>
  <c r="I159" i="15" s="1"/>
  <c r="AN257" i="18"/>
  <c r="V304" i="18"/>
  <c r="AL259" i="18"/>
  <c r="BI320" i="18"/>
  <c r="BE321" i="18"/>
  <c r="U304" i="18"/>
  <c r="BF321" i="18"/>
  <c r="BJ320" i="18"/>
  <c r="T305" i="18"/>
  <c r="BG322" i="18"/>
  <c r="BK321" i="18"/>
  <c r="AM258" i="18"/>
  <c r="BG322" i="17"/>
  <c r="BK321" i="17"/>
  <c r="AM258" i="17"/>
  <c r="V304" i="17"/>
  <c r="U304" i="17"/>
  <c r="AN258" i="17"/>
  <c r="BI320" i="17"/>
  <c r="BE321" i="17"/>
  <c r="AL258" i="17"/>
  <c r="T306" i="17"/>
  <c r="BF322" i="17"/>
  <c r="BJ321" i="17"/>
  <c r="U306" i="13"/>
  <c r="T306" i="13"/>
  <c r="V307" i="13"/>
  <c r="G254" i="7"/>
  <c r="L253" i="7"/>
  <c r="G153" i="16" s="1"/>
  <c r="H153" i="16" s="1"/>
  <c r="I153" i="16" s="1"/>
  <c r="BW43" i="18" l="1"/>
  <c r="BV43" i="18"/>
  <c r="BU43" i="18"/>
  <c r="BW49" i="17"/>
  <c r="BV49" i="17"/>
  <c r="BU49" i="17"/>
  <c r="J154" i="16"/>
  <c r="J160" i="15"/>
  <c r="J157" i="12"/>
  <c r="L257" i="20"/>
  <c r="G157" i="12" s="1"/>
  <c r="H157" i="12" s="1"/>
  <c r="I157" i="12" s="1"/>
  <c r="G258" i="20"/>
  <c r="G261" i="19"/>
  <c r="L260" i="19"/>
  <c r="G160" i="15" s="1"/>
  <c r="H160" i="15" s="1"/>
  <c r="I160" i="15" s="1"/>
  <c r="U305" i="18"/>
  <c r="AM259" i="18"/>
  <c r="BJ321" i="18"/>
  <c r="BF322" i="18"/>
  <c r="AL260" i="18"/>
  <c r="AN258" i="18"/>
  <c r="BI321" i="18"/>
  <c r="BE322" i="18"/>
  <c r="BK322" i="18"/>
  <c r="BG323" i="18"/>
  <c r="V305" i="18"/>
  <c r="T306" i="18"/>
  <c r="BF323" i="17"/>
  <c r="BJ322" i="17"/>
  <c r="U305" i="17"/>
  <c r="BG323" i="17"/>
  <c r="BK322" i="17"/>
  <c r="AN259" i="17"/>
  <c r="V305" i="17"/>
  <c r="T307" i="17"/>
  <c r="BE322" i="17"/>
  <c r="BI321" i="17"/>
  <c r="AL259" i="17"/>
  <c r="AM259" i="17"/>
  <c r="V308" i="13"/>
  <c r="U307" i="13"/>
  <c r="T307" i="13"/>
  <c r="L254" i="7"/>
  <c r="G154" i="16" s="1"/>
  <c r="H154" i="16" s="1"/>
  <c r="I154" i="16" s="1"/>
  <c r="G255" i="7"/>
  <c r="BU50" i="17" l="1"/>
  <c r="BW50" i="17"/>
  <c r="BV50" i="17"/>
  <c r="BW44" i="18"/>
  <c r="BV44" i="18"/>
  <c r="BU44" i="18"/>
  <c r="J158" i="12"/>
  <c r="J155" i="16"/>
  <c r="J161" i="15"/>
  <c r="L258" i="20"/>
  <c r="G158" i="12" s="1"/>
  <c r="H158" i="12" s="1"/>
  <c r="I158" i="12" s="1"/>
  <c r="G259" i="20"/>
  <c r="G262" i="19"/>
  <c r="L261" i="19"/>
  <c r="G161" i="15" s="1"/>
  <c r="H161" i="15" s="1"/>
  <c r="I161" i="15" s="1"/>
  <c r="AL261" i="18"/>
  <c r="BJ322" i="18"/>
  <c r="BF323" i="18"/>
  <c r="U306" i="18"/>
  <c r="T307" i="18"/>
  <c r="AN259" i="18"/>
  <c r="AM260" i="18"/>
  <c r="BK323" i="18"/>
  <c r="BG324" i="18"/>
  <c r="BI322" i="18"/>
  <c r="BE323" i="18"/>
  <c r="V306" i="18"/>
  <c r="AN260" i="17"/>
  <c r="BJ323" i="17"/>
  <c r="BF324" i="17"/>
  <c r="T308" i="17"/>
  <c r="BG324" i="17"/>
  <c r="BK323" i="17"/>
  <c r="AM260" i="17"/>
  <c r="AL260" i="17"/>
  <c r="BI322" i="17"/>
  <c r="BE323" i="17"/>
  <c r="V306" i="17"/>
  <c r="U306" i="17"/>
  <c r="T308" i="13"/>
  <c r="V309" i="13"/>
  <c r="U308" i="13"/>
  <c r="G256" i="7"/>
  <c r="L255" i="7"/>
  <c r="G155" i="16" s="1"/>
  <c r="H155" i="16" s="1"/>
  <c r="I155" i="16" s="1"/>
  <c r="BU45" i="18" l="1"/>
  <c r="BV45" i="18"/>
  <c r="BW45" i="18"/>
  <c r="BW51" i="17"/>
  <c r="BV51" i="17"/>
  <c r="BU51" i="17"/>
  <c r="J162" i="15"/>
  <c r="J156" i="16"/>
  <c r="J159" i="12"/>
  <c r="G260" i="20"/>
  <c r="L259" i="20"/>
  <c r="G159" i="12" s="1"/>
  <c r="H159" i="12" s="1"/>
  <c r="I159" i="12" s="1"/>
  <c r="G263" i="19"/>
  <c r="L262" i="19"/>
  <c r="G162" i="15" s="1"/>
  <c r="H162" i="15" s="1"/>
  <c r="I162" i="15" s="1"/>
  <c r="AL262" i="18"/>
  <c r="T308" i="18"/>
  <c r="BF324" i="18"/>
  <c r="BJ323" i="18"/>
  <c r="V307" i="18"/>
  <c r="BE324" i="18"/>
  <c r="BI323" i="18"/>
  <c r="BK324" i="18"/>
  <c r="BG325" i="18"/>
  <c r="AM261" i="18"/>
  <c r="AN260" i="18"/>
  <c r="U307" i="18"/>
  <c r="AM261" i="17"/>
  <c r="BK324" i="17"/>
  <c r="BG325" i="17"/>
  <c r="T309" i="17"/>
  <c r="V307" i="17"/>
  <c r="AL261" i="17"/>
  <c r="BF325" i="17"/>
  <c r="BJ324" i="17"/>
  <c r="U307" i="17"/>
  <c r="BE324" i="17"/>
  <c r="BI323" i="17"/>
  <c r="AN261" i="17"/>
  <c r="T309" i="13"/>
  <c r="V310" i="13"/>
  <c r="U309" i="13"/>
  <c r="L256" i="7"/>
  <c r="G156" i="16" s="1"/>
  <c r="H156" i="16" s="1"/>
  <c r="I156" i="16" s="1"/>
  <c r="G257" i="7"/>
  <c r="BV52" i="17" l="1"/>
  <c r="BU52" i="17"/>
  <c r="BW52" i="17"/>
  <c r="BW46" i="18"/>
  <c r="BV46" i="18"/>
  <c r="BU46" i="18"/>
  <c r="J160" i="12"/>
  <c r="J163" i="15"/>
  <c r="J157" i="16"/>
  <c r="L260" i="20"/>
  <c r="G160" i="12" s="1"/>
  <c r="H160" i="12" s="1"/>
  <c r="I160" i="12" s="1"/>
  <c r="G261" i="20"/>
  <c r="G264" i="19"/>
  <c r="L263" i="19"/>
  <c r="G163" i="15" s="1"/>
  <c r="AM262" i="18"/>
  <c r="BI324" i="18"/>
  <c r="BE325" i="18"/>
  <c r="BF325" i="18"/>
  <c r="BJ324" i="18"/>
  <c r="U308" i="18"/>
  <c r="T309" i="18"/>
  <c r="AL263" i="18"/>
  <c r="AN261" i="18"/>
  <c r="BG326" i="18"/>
  <c r="BK325" i="18"/>
  <c r="V308" i="18"/>
  <c r="BF326" i="17"/>
  <c r="BJ325" i="17"/>
  <c r="AL262" i="17"/>
  <c r="BK325" i="17"/>
  <c r="BG326" i="17"/>
  <c r="AM262" i="17"/>
  <c r="AN262" i="17"/>
  <c r="V308" i="17"/>
  <c r="T310" i="17"/>
  <c r="BE325" i="17"/>
  <c r="BI324" i="17"/>
  <c r="U308" i="17"/>
  <c r="V311" i="13"/>
  <c r="U310" i="13"/>
  <c r="T310" i="13"/>
  <c r="G258" i="7"/>
  <c r="L257" i="7"/>
  <c r="G157" i="16" s="1"/>
  <c r="H157" i="16" s="1"/>
  <c r="I157" i="16" s="1"/>
  <c r="BW47" i="18" l="1"/>
  <c r="BV47" i="18"/>
  <c r="BU47" i="18"/>
  <c r="J158" i="16"/>
  <c r="J161" i="12"/>
  <c r="L261" i="20"/>
  <c r="G161" i="12" s="1"/>
  <c r="H161" i="12" s="1"/>
  <c r="I161" i="12" s="1"/>
  <c r="G262" i="20"/>
  <c r="G265" i="19"/>
  <c r="L264" i="19"/>
  <c r="G164" i="15" s="1"/>
  <c r="AN262" i="18"/>
  <c r="AM263" i="18"/>
  <c r="AL264" i="18"/>
  <c r="U309" i="18"/>
  <c r="BJ325" i="18"/>
  <c r="BF326" i="18"/>
  <c r="T310" i="18"/>
  <c r="V309" i="18"/>
  <c r="BK326" i="18"/>
  <c r="BG327" i="18"/>
  <c r="BI325" i="18"/>
  <c r="BE326" i="18"/>
  <c r="T311" i="17"/>
  <c r="AN263" i="17"/>
  <c r="BK326" i="17"/>
  <c r="BG327" i="17"/>
  <c r="BF327" i="17"/>
  <c r="BJ326" i="17"/>
  <c r="V309" i="17"/>
  <c r="AM263" i="17"/>
  <c r="AL263" i="17"/>
  <c r="U309" i="17"/>
  <c r="BE326" i="17"/>
  <c r="BI325" i="17"/>
  <c r="T311" i="13"/>
  <c r="V312" i="13"/>
  <c r="U311" i="13"/>
  <c r="L258" i="7"/>
  <c r="G158" i="16" s="1"/>
  <c r="H158" i="16" s="1"/>
  <c r="I158" i="16" s="1"/>
  <c r="G259" i="7"/>
  <c r="BU48" i="18" l="1"/>
  <c r="BV48" i="18"/>
  <c r="BW48" i="18"/>
  <c r="J159" i="16"/>
  <c r="J162" i="12"/>
  <c r="L262" i="20"/>
  <c r="G162" i="12" s="1"/>
  <c r="H162" i="12" s="1"/>
  <c r="I162" i="12" s="1"/>
  <c r="G263" i="20"/>
  <c r="G266" i="19"/>
  <c r="L265" i="19"/>
  <c r="G165" i="15" s="1"/>
  <c r="BE327" i="18"/>
  <c r="BI326" i="18"/>
  <c r="T311" i="18"/>
  <c r="BF327" i="18"/>
  <c r="BJ326" i="18"/>
  <c r="AN263" i="18"/>
  <c r="BK327" i="18"/>
  <c r="BG328" i="18"/>
  <c r="V310" i="18"/>
  <c r="U310" i="18"/>
  <c r="AL265" i="18"/>
  <c r="AM264" i="18"/>
  <c r="BJ327" i="17"/>
  <c r="BF328" i="17"/>
  <c r="V310" i="17"/>
  <c r="T312" i="17"/>
  <c r="U310" i="17"/>
  <c r="AM264" i="17"/>
  <c r="AN264" i="17"/>
  <c r="BI326" i="17"/>
  <c r="BE327" i="17"/>
  <c r="AL264" i="17"/>
  <c r="BG328" i="17"/>
  <c r="BK327" i="17"/>
  <c r="T312" i="13"/>
  <c r="U312" i="13"/>
  <c r="V313" i="13"/>
  <c r="G260" i="7"/>
  <c r="L259" i="7"/>
  <c r="G159" i="16" s="1"/>
  <c r="H159" i="16" s="1"/>
  <c r="I159" i="16" s="1"/>
  <c r="BW49" i="18" l="1"/>
  <c r="BV49" i="18"/>
  <c r="BU49" i="18"/>
  <c r="J163" i="12"/>
  <c r="J160" i="16"/>
  <c r="G264" i="20"/>
  <c r="L263" i="20"/>
  <c r="G163" i="12" s="1"/>
  <c r="G267" i="19"/>
  <c r="L266" i="19"/>
  <c r="G166" i="15" s="1"/>
  <c r="AM265" i="18"/>
  <c r="U311" i="18"/>
  <c r="BG329" i="18"/>
  <c r="BK328" i="18"/>
  <c r="BE328" i="18"/>
  <c r="BI327" i="18"/>
  <c r="T312" i="18"/>
  <c r="AL266" i="18"/>
  <c r="V311" i="18"/>
  <c r="BF328" i="18"/>
  <c r="BJ327" i="18"/>
  <c r="AN264" i="18"/>
  <c r="BE328" i="17"/>
  <c r="BI327" i="17"/>
  <c r="V311" i="17"/>
  <c r="AL265" i="17"/>
  <c r="T313" i="17"/>
  <c r="BK328" i="17"/>
  <c r="BG329" i="17"/>
  <c r="AN265" i="17"/>
  <c r="AM265" i="17"/>
  <c r="BJ328" i="17"/>
  <c r="BF329" i="17"/>
  <c r="U311" i="17"/>
  <c r="T313" i="13"/>
  <c r="U313" i="13"/>
  <c r="V314" i="13"/>
  <c r="L260" i="7"/>
  <c r="G160" i="16" s="1"/>
  <c r="H160" i="16" s="1"/>
  <c r="I160" i="16" s="1"/>
  <c r="G261" i="7"/>
  <c r="BV50" i="18" l="1"/>
  <c r="BU50" i="18"/>
  <c r="BW50" i="18"/>
  <c r="J161" i="16"/>
  <c r="L264" i="20"/>
  <c r="G164" i="12" s="1"/>
  <c r="G265" i="20"/>
  <c r="G268" i="19"/>
  <c r="L267" i="19"/>
  <c r="G167" i="15" s="1"/>
  <c r="AN265" i="18"/>
  <c r="BI328" i="18"/>
  <c r="BE329" i="18"/>
  <c r="BG330" i="18"/>
  <c r="BK329" i="18"/>
  <c r="AM266" i="18"/>
  <c r="AL267" i="18"/>
  <c r="T313" i="18"/>
  <c r="BF329" i="18"/>
  <c r="BJ328" i="18"/>
  <c r="V312" i="18"/>
  <c r="U312" i="18"/>
  <c r="BG330" i="17"/>
  <c r="BK329" i="17"/>
  <c r="U312" i="17"/>
  <c r="BJ329" i="17"/>
  <c r="BF330" i="17"/>
  <c r="AM266" i="17"/>
  <c r="T314" i="17"/>
  <c r="V312" i="17"/>
  <c r="BE329" i="17"/>
  <c r="BI328" i="17"/>
  <c r="AN266" i="17"/>
  <c r="AL266" i="17"/>
  <c r="U314" i="13"/>
  <c r="V315" i="13"/>
  <c r="T314" i="13"/>
  <c r="G262" i="7"/>
  <c r="L261" i="7"/>
  <c r="G161" i="16" s="1"/>
  <c r="H161" i="16" s="1"/>
  <c r="I161" i="16" s="1"/>
  <c r="BW51" i="18" l="1"/>
  <c r="BV51" i="18"/>
  <c r="BU51" i="18"/>
  <c r="J162" i="16"/>
  <c r="L265" i="20"/>
  <c r="G165" i="12" s="1"/>
  <c r="G269" i="19"/>
  <c r="L268" i="19"/>
  <c r="G168" i="15" s="1"/>
  <c r="AN266" i="18"/>
  <c r="BE330" i="18"/>
  <c r="BI329" i="18"/>
  <c r="U313" i="18"/>
  <c r="T314" i="18"/>
  <c r="AL268" i="18"/>
  <c r="V313" i="18"/>
  <c r="BJ329" i="18"/>
  <c r="BF330" i="18"/>
  <c r="BK330" i="18"/>
  <c r="BG331" i="18"/>
  <c r="AM267" i="18"/>
  <c r="V313" i="17"/>
  <c r="BE330" i="17"/>
  <c r="BI329" i="17"/>
  <c r="T315" i="17"/>
  <c r="BG331" i="17"/>
  <c r="BK330" i="17"/>
  <c r="AM267" i="17"/>
  <c r="U313" i="17"/>
  <c r="AL267" i="17"/>
  <c r="AN267" i="17"/>
  <c r="BF331" i="17"/>
  <c r="BJ330" i="17"/>
  <c r="T315" i="13"/>
  <c r="U315" i="13"/>
  <c r="V316" i="13"/>
  <c r="L262" i="7"/>
  <c r="G162" i="16" s="1"/>
  <c r="H162" i="16" s="1"/>
  <c r="I162" i="16" s="1"/>
  <c r="G263" i="7"/>
  <c r="BW52" i="18" l="1"/>
  <c r="BV52" i="18"/>
  <c r="BU52" i="18"/>
  <c r="J163" i="16"/>
  <c r="G270" i="19"/>
  <c r="L269" i="19"/>
  <c r="G169" i="15" s="1"/>
  <c r="T315" i="18"/>
  <c r="BJ330" i="18"/>
  <c r="BF331" i="18"/>
  <c r="V314" i="18"/>
  <c r="BE331" i="18"/>
  <c r="BI330" i="18"/>
  <c r="AN267" i="18"/>
  <c r="AL269" i="18"/>
  <c r="AM268" i="18"/>
  <c r="BG332" i="18"/>
  <c r="BK331" i="18"/>
  <c r="U314" i="18"/>
  <c r="BI330" i="17"/>
  <c r="BE331" i="17"/>
  <c r="T316" i="17"/>
  <c r="BJ331" i="17"/>
  <c r="BF332" i="17"/>
  <c r="U314" i="17"/>
  <c r="AL268" i="17"/>
  <c r="BG332" i="17"/>
  <c r="BK331" i="17"/>
  <c r="AN268" i="17"/>
  <c r="AM268" i="17"/>
  <c r="V314" i="17"/>
  <c r="T316" i="13"/>
  <c r="V317" i="13"/>
  <c r="U316" i="13"/>
  <c r="G264" i="7"/>
  <c r="L263" i="7"/>
  <c r="G271" i="19" l="1"/>
  <c r="L270" i="19"/>
  <c r="G170" i="15" s="1"/>
  <c r="H163" i="12"/>
  <c r="I163" i="12" s="1"/>
  <c r="H163" i="15"/>
  <c r="I163" i="15" s="1"/>
  <c r="G163" i="16"/>
  <c r="H163" i="16" s="1"/>
  <c r="I163" i="16" s="1"/>
  <c r="U315" i="18"/>
  <c r="V315" i="18"/>
  <c r="BF332" i="18"/>
  <c r="BJ331" i="18"/>
  <c r="BG333" i="18"/>
  <c r="BK332" i="18"/>
  <c r="AL270" i="18"/>
  <c r="AN268" i="18"/>
  <c r="T316" i="18"/>
  <c r="AM269" i="18"/>
  <c r="BE332" i="18"/>
  <c r="BI331" i="18"/>
  <c r="V315" i="17"/>
  <c r="AN269" i="17"/>
  <c r="BK332" i="17"/>
  <c r="BG333" i="17"/>
  <c r="BF333" i="17"/>
  <c r="BJ332" i="17"/>
  <c r="BI331" i="17"/>
  <c r="BE332" i="17"/>
  <c r="AM269" i="17"/>
  <c r="U315" i="17"/>
  <c r="T317" i="17"/>
  <c r="AL269" i="17"/>
  <c r="U317" i="13"/>
  <c r="T317" i="13"/>
  <c r="V318" i="13"/>
  <c r="G265" i="7"/>
  <c r="L264" i="7"/>
  <c r="BU53" i="18" l="1"/>
  <c r="BV53" i="18"/>
  <c r="BW53" i="18"/>
  <c r="BW53" i="17"/>
  <c r="BV53" i="17"/>
  <c r="BU53" i="17"/>
  <c r="G272" i="19"/>
  <c r="L271" i="19"/>
  <c r="G171" i="15" s="1"/>
  <c r="J164" i="15"/>
  <c r="J164" i="16"/>
  <c r="H164" i="12"/>
  <c r="I164" i="12" s="1"/>
  <c r="G164" i="16"/>
  <c r="H164" i="16" s="1"/>
  <c r="I164" i="16" s="1"/>
  <c r="H164" i="15"/>
  <c r="I164" i="15" s="1"/>
  <c r="AL271" i="18"/>
  <c r="AM270" i="18"/>
  <c r="BK333" i="18"/>
  <c r="BG334" i="18"/>
  <c r="V316" i="18"/>
  <c r="BI332" i="18"/>
  <c r="BE333" i="18"/>
  <c r="T317" i="18"/>
  <c r="AN269" i="18"/>
  <c r="U316" i="18"/>
  <c r="BF333" i="18"/>
  <c r="BJ332" i="18"/>
  <c r="AN270" i="17"/>
  <c r="BF334" i="17"/>
  <c r="BJ333" i="17"/>
  <c r="AL270" i="17"/>
  <c r="U316" i="17"/>
  <c r="V316" i="17"/>
  <c r="T318" i="17"/>
  <c r="AM270" i="17"/>
  <c r="BI332" i="17"/>
  <c r="BE333" i="17"/>
  <c r="BG334" i="17"/>
  <c r="BK333" i="17"/>
  <c r="J164" i="12"/>
  <c r="V319" i="13"/>
  <c r="U318" i="13"/>
  <c r="T318" i="13"/>
  <c r="L265" i="7"/>
  <c r="BW54" i="17" l="1"/>
  <c r="BV54" i="17"/>
  <c r="BU54" i="17"/>
  <c r="BW54" i="18"/>
  <c r="BV54" i="18"/>
  <c r="BU54" i="18"/>
  <c r="L272" i="19"/>
  <c r="G172" i="15" s="1"/>
  <c r="G165" i="16"/>
  <c r="H165" i="16" s="1"/>
  <c r="I165" i="16" s="1"/>
  <c r="H165" i="15"/>
  <c r="I165" i="15" s="1"/>
  <c r="J165" i="16"/>
  <c r="J165" i="15"/>
  <c r="U317" i="18"/>
  <c r="AL272" i="18"/>
  <c r="T318" i="18"/>
  <c r="BJ333" i="18"/>
  <c r="BF334" i="18"/>
  <c r="BE334" i="18"/>
  <c r="BI333" i="18"/>
  <c r="BK334" i="18"/>
  <c r="BG335" i="18"/>
  <c r="AN270" i="18"/>
  <c r="V317" i="18"/>
  <c r="AM271" i="18"/>
  <c r="AM271" i="17"/>
  <c r="BG335" i="17"/>
  <c r="BK334" i="17"/>
  <c r="T319" i="17"/>
  <c r="V317" i="17"/>
  <c r="AL271" i="17"/>
  <c r="AN271" i="17"/>
  <c r="U317" i="17"/>
  <c r="BE334" i="17"/>
  <c r="BI333" i="17"/>
  <c r="BF335" i="17"/>
  <c r="BJ334" i="17"/>
  <c r="J165" i="12"/>
  <c r="H165" i="12"/>
  <c r="I165" i="12" s="1"/>
  <c r="T319" i="13"/>
  <c r="V320" i="13"/>
  <c r="U319" i="13"/>
  <c r="BU55" i="17" l="1"/>
  <c r="BV55" i="17"/>
  <c r="BW55" i="17"/>
  <c r="BW55" i="18"/>
  <c r="BV55" i="18"/>
  <c r="BU55" i="18"/>
  <c r="J166" i="16"/>
  <c r="J166" i="15"/>
  <c r="AN271" i="18"/>
  <c r="T319" i="18"/>
  <c r="V318" i="18"/>
  <c r="BE335" i="18"/>
  <c r="BI334" i="18"/>
  <c r="BF335" i="18"/>
  <c r="BJ334" i="18"/>
  <c r="AM272" i="18"/>
  <c r="U318" i="18"/>
  <c r="BG336" i="18"/>
  <c r="BK335" i="18"/>
  <c r="AL273" i="18"/>
  <c r="BI334" i="17"/>
  <c r="BE335" i="17"/>
  <c r="BG336" i="17"/>
  <c r="BK335" i="17"/>
  <c r="AM272" i="17"/>
  <c r="AL272" i="17"/>
  <c r="T320" i="17"/>
  <c r="BJ335" i="17"/>
  <c r="BF336" i="17"/>
  <c r="U318" i="17"/>
  <c r="AN272" i="17"/>
  <c r="V318" i="17"/>
  <c r="J166" i="12"/>
  <c r="T320" i="13"/>
  <c r="U320" i="13"/>
  <c r="V321" i="13"/>
  <c r="U319" i="18" l="1"/>
  <c r="T320" i="18"/>
  <c r="BG337" i="18"/>
  <c r="BK336" i="18"/>
  <c r="AM273" i="18"/>
  <c r="BI335" i="18"/>
  <c r="BE336" i="18"/>
  <c r="V319" i="18"/>
  <c r="AL274" i="18"/>
  <c r="BF336" i="18"/>
  <c r="BJ335" i="18"/>
  <c r="AN272" i="18"/>
  <c r="BJ336" i="17"/>
  <c r="BF337" i="17"/>
  <c r="AN273" i="17"/>
  <c r="AM273" i="17"/>
  <c r="AL273" i="17"/>
  <c r="V319" i="17"/>
  <c r="U319" i="17"/>
  <c r="T321" i="17"/>
  <c r="BK336" i="17"/>
  <c r="BG337" i="17"/>
  <c r="BI335" i="17"/>
  <c r="BE336" i="17"/>
  <c r="V322" i="13"/>
  <c r="T321" i="13"/>
  <c r="U321" i="13"/>
  <c r="AN273" i="18" l="1"/>
  <c r="U320" i="18"/>
  <c r="AL275" i="18"/>
  <c r="BI336" i="18"/>
  <c r="BE337" i="18"/>
  <c r="BJ336" i="18"/>
  <c r="BF337" i="18"/>
  <c r="AM274" i="18"/>
  <c r="BK337" i="18"/>
  <c r="BG338" i="18"/>
  <c r="V320" i="18"/>
  <c r="T321" i="18"/>
  <c r="BJ337" i="17"/>
  <c r="BF338" i="17"/>
  <c r="AM274" i="17"/>
  <c r="BG338" i="17"/>
  <c r="BK337" i="17"/>
  <c r="U320" i="17"/>
  <c r="AL274" i="17"/>
  <c r="BE337" i="17"/>
  <c r="BI336" i="17"/>
  <c r="T322" i="17"/>
  <c r="V320" i="17"/>
  <c r="AN274" i="17"/>
  <c r="V323" i="13"/>
  <c r="U322" i="13"/>
  <c r="T322" i="13"/>
  <c r="BK338" i="18" l="1"/>
  <c r="BG339" i="18"/>
  <c r="BE338" i="18"/>
  <c r="BI337" i="18"/>
  <c r="AN274" i="18"/>
  <c r="BJ337" i="18"/>
  <c r="BF338" i="18"/>
  <c r="AM275" i="18"/>
  <c r="AL276" i="18"/>
  <c r="U321" i="18"/>
  <c r="T322" i="18"/>
  <c r="V321" i="18"/>
  <c r="V321" i="17"/>
  <c r="U321" i="17"/>
  <c r="BF339" i="17"/>
  <c r="BJ338" i="17"/>
  <c r="AL275" i="17"/>
  <c r="AM275" i="17"/>
  <c r="AN275" i="17"/>
  <c r="BE338" i="17"/>
  <c r="BI337" i="17"/>
  <c r="BG339" i="17"/>
  <c r="BK338" i="17"/>
  <c r="T323" i="17"/>
  <c r="T323" i="13"/>
  <c r="V324" i="13"/>
  <c r="U323" i="13"/>
  <c r="BF339" i="18" l="1"/>
  <c r="BJ338" i="18"/>
  <c r="V322" i="18"/>
  <c r="U322" i="18"/>
  <c r="AM276" i="18"/>
  <c r="BK339" i="18"/>
  <c r="BG340" i="18"/>
  <c r="AL277" i="18"/>
  <c r="T323" i="18"/>
  <c r="AN275" i="18"/>
  <c r="BE339" i="18"/>
  <c r="BI338" i="18"/>
  <c r="BI338" i="17"/>
  <c r="BE339" i="17"/>
  <c r="BG340" i="17"/>
  <c r="BK339" i="17"/>
  <c r="V322" i="17"/>
  <c r="AN276" i="17"/>
  <c r="AM276" i="17"/>
  <c r="BJ339" i="17"/>
  <c r="BF340" i="17"/>
  <c r="U322" i="17"/>
  <c r="T324" i="17"/>
  <c r="AL276" i="17"/>
  <c r="T324" i="13"/>
  <c r="U324" i="13"/>
  <c r="V325" i="13"/>
  <c r="BI339" i="18" l="1"/>
  <c r="BE340" i="18"/>
  <c r="T324" i="18"/>
  <c r="U323" i="18"/>
  <c r="AL278" i="18"/>
  <c r="V323" i="18"/>
  <c r="AN276" i="18"/>
  <c r="BG341" i="18"/>
  <c r="BK340" i="18"/>
  <c r="AM277" i="18"/>
  <c r="BF340" i="18"/>
  <c r="BJ339" i="18"/>
  <c r="AN277" i="17"/>
  <c r="BK340" i="17"/>
  <c r="BG341" i="17"/>
  <c r="AL277" i="17"/>
  <c r="BF341" i="17"/>
  <c r="BJ340" i="17"/>
  <c r="AM277" i="17"/>
  <c r="T325" i="17"/>
  <c r="U323" i="17"/>
  <c r="V323" i="17"/>
  <c r="BI339" i="17"/>
  <c r="BE340" i="17"/>
  <c r="V326" i="13"/>
  <c r="T325" i="13"/>
  <c r="U325" i="13"/>
  <c r="AM278" i="18" l="1"/>
  <c r="BK341" i="18"/>
  <c r="BG342" i="18"/>
  <c r="V324" i="18"/>
  <c r="BI340" i="18"/>
  <c r="BE341" i="18"/>
  <c r="T325" i="18"/>
  <c r="BJ340" i="18"/>
  <c r="BF341" i="18"/>
  <c r="AL279" i="18"/>
  <c r="AN277" i="18"/>
  <c r="U324" i="18"/>
  <c r="AL278" i="17"/>
  <c r="V324" i="17"/>
  <c r="U324" i="17"/>
  <c r="AM278" i="17"/>
  <c r="BF342" i="17"/>
  <c r="BJ341" i="17"/>
  <c r="BK341" i="17"/>
  <c r="BG342" i="17"/>
  <c r="AN278" i="17"/>
  <c r="BE341" i="17"/>
  <c r="BI340" i="17"/>
  <c r="T326" i="17"/>
  <c r="U326" i="13"/>
  <c r="V327" i="13"/>
  <c r="T326" i="13"/>
  <c r="AN278" i="18" l="1"/>
  <c r="AM279" i="18"/>
  <c r="BJ341" i="18"/>
  <c r="BF342" i="18"/>
  <c r="BK342" i="18"/>
  <c r="BG343" i="18"/>
  <c r="U325" i="18"/>
  <c r="AL280" i="18"/>
  <c r="T326" i="18"/>
  <c r="BE342" i="18"/>
  <c r="BI341" i="18"/>
  <c r="V325" i="18"/>
  <c r="T327" i="17"/>
  <c r="BF343" i="17"/>
  <c r="BJ342" i="17"/>
  <c r="AN279" i="17"/>
  <c r="U325" i="17"/>
  <c r="AM279" i="17"/>
  <c r="V325" i="17"/>
  <c r="BK342" i="17"/>
  <c r="BG343" i="17"/>
  <c r="AL279" i="17"/>
  <c r="BE342" i="17"/>
  <c r="BI341" i="17"/>
  <c r="T327" i="13"/>
  <c r="U327" i="13"/>
  <c r="V328" i="13"/>
  <c r="U326" i="18" l="1"/>
  <c r="BJ342" i="18"/>
  <c r="BF343" i="18"/>
  <c r="AM280" i="18"/>
  <c r="T327" i="18"/>
  <c r="AL281" i="18"/>
  <c r="AN279" i="18"/>
  <c r="BE343" i="18"/>
  <c r="BI342" i="18"/>
  <c r="V326" i="18"/>
  <c r="BG344" i="18"/>
  <c r="BK343" i="18"/>
  <c r="AL280" i="17"/>
  <c r="T328" i="17"/>
  <c r="BI342" i="17"/>
  <c r="BE343" i="17"/>
  <c r="BJ343" i="17"/>
  <c r="BF344" i="17"/>
  <c r="BG344" i="17"/>
  <c r="BK343" i="17"/>
  <c r="V326" i="17"/>
  <c r="U326" i="17"/>
  <c r="AM280" i="17"/>
  <c r="AN280" i="17"/>
  <c r="T328" i="13"/>
  <c r="V329" i="13"/>
  <c r="U328" i="13"/>
  <c r="V327" i="18" l="1"/>
  <c r="AL282" i="18"/>
  <c r="BF344" i="18"/>
  <c r="BJ343" i="18"/>
  <c r="AN280" i="18"/>
  <c r="T328" i="18"/>
  <c r="U327" i="18"/>
  <c r="BI343" i="18"/>
  <c r="BE344" i="18"/>
  <c r="BG345" i="18"/>
  <c r="BK344" i="18"/>
  <c r="AM281" i="18"/>
  <c r="AM281" i="17"/>
  <c r="AN281" i="17"/>
  <c r="BE344" i="17"/>
  <c r="BI343" i="17"/>
  <c r="AL281" i="17"/>
  <c r="V327" i="17"/>
  <c r="T329" i="17"/>
  <c r="U327" i="17"/>
  <c r="BK344" i="17"/>
  <c r="BG345" i="17"/>
  <c r="BJ344" i="17"/>
  <c r="BF345" i="17"/>
  <c r="U329" i="13"/>
  <c r="T329" i="13"/>
  <c r="V330" i="13"/>
  <c r="U328" i="18" l="1"/>
  <c r="AN281" i="18"/>
  <c r="V328" i="18"/>
  <c r="AL283" i="18"/>
  <c r="AM282" i="18"/>
  <c r="BK345" i="18"/>
  <c r="BG346" i="18"/>
  <c r="BJ344" i="18"/>
  <c r="BF345" i="18"/>
  <c r="T329" i="18"/>
  <c r="BI344" i="18"/>
  <c r="BE345" i="18"/>
  <c r="V328" i="17"/>
  <c r="AL282" i="17"/>
  <c r="BE345" i="17"/>
  <c r="BI344" i="17"/>
  <c r="AN282" i="17"/>
  <c r="AM282" i="17"/>
  <c r="BJ345" i="17"/>
  <c r="BF346" i="17"/>
  <c r="BG346" i="17"/>
  <c r="BK345" i="17"/>
  <c r="U328" i="17"/>
  <c r="T330" i="17"/>
  <c r="V331" i="13"/>
  <c r="U330" i="13"/>
  <c r="T330" i="13"/>
  <c r="AM283" i="18" l="1"/>
  <c r="BJ345" i="18"/>
  <c r="BF346" i="18"/>
  <c r="BI345" i="18"/>
  <c r="BE346" i="18"/>
  <c r="T330" i="18"/>
  <c r="V329" i="18"/>
  <c r="AN282" i="18"/>
  <c r="U329" i="18"/>
  <c r="BK346" i="18"/>
  <c r="AL284" i="18"/>
  <c r="AN283" i="17"/>
  <c r="V329" i="17"/>
  <c r="T331" i="17"/>
  <c r="BJ346" i="17"/>
  <c r="AM283" i="17"/>
  <c r="BE346" i="17"/>
  <c r="BI345" i="17"/>
  <c r="U329" i="17"/>
  <c r="BK346" i="17"/>
  <c r="AL283" i="17"/>
  <c r="T331" i="13"/>
  <c r="V332" i="13"/>
  <c r="U331" i="13"/>
  <c r="AL285" i="18" l="1"/>
  <c r="BI346" i="18"/>
  <c r="V330" i="18"/>
  <c r="T331" i="18"/>
  <c r="BJ346" i="18"/>
  <c r="AM284" i="18"/>
  <c r="U330" i="18"/>
  <c r="AN283" i="18"/>
  <c r="BI346" i="17"/>
  <c r="AN284" i="17"/>
  <c r="U330" i="17"/>
  <c r="AM284" i="17"/>
  <c r="T332" i="17"/>
  <c r="AL284" i="17"/>
  <c r="V330" i="17"/>
  <c r="U332" i="13"/>
  <c r="T332" i="13"/>
  <c r="V333" i="13"/>
  <c r="AL286" i="18" l="1"/>
  <c r="U331" i="18"/>
  <c r="AN284" i="18"/>
  <c r="AM285" i="18"/>
  <c r="T332" i="18"/>
  <c r="V331" i="18"/>
  <c r="V331" i="17"/>
  <c r="AN285" i="17"/>
  <c r="AL285" i="17"/>
  <c r="AM285" i="17"/>
  <c r="T333" i="17"/>
  <c r="U331" i="17"/>
  <c r="V334" i="13"/>
  <c r="U333" i="13"/>
  <c r="T333" i="13"/>
  <c r="U332" i="18" l="1"/>
  <c r="T333" i="18"/>
  <c r="AL287" i="18"/>
  <c r="AM286" i="18"/>
  <c r="V332" i="18"/>
  <c r="AN285" i="18"/>
  <c r="U332" i="17"/>
  <c r="AL286" i="17"/>
  <c r="T334" i="17"/>
  <c r="AM286" i="17"/>
  <c r="AN286" i="17"/>
  <c r="V332" i="17"/>
  <c r="T334" i="13"/>
  <c r="U334" i="13"/>
  <c r="V335" i="13"/>
  <c r="AL288" i="18" l="1"/>
  <c r="U333" i="18"/>
  <c r="AN286" i="18"/>
  <c r="T334" i="18"/>
  <c r="AM287" i="18"/>
  <c r="V333" i="18"/>
  <c r="AN287" i="17"/>
  <c r="U333" i="17"/>
  <c r="V333" i="17"/>
  <c r="T335" i="17"/>
  <c r="AM287" i="17"/>
  <c r="AL287" i="17"/>
  <c r="V336" i="13"/>
  <c r="T335" i="13"/>
  <c r="U335" i="13"/>
  <c r="AL289" i="18" l="1"/>
  <c r="AM288" i="18"/>
  <c r="V334" i="18"/>
  <c r="T335" i="18"/>
  <c r="AN287" i="18"/>
  <c r="U334" i="18"/>
  <c r="AN288" i="17"/>
  <c r="U334" i="17"/>
  <c r="AM288" i="17"/>
  <c r="T336" i="17"/>
  <c r="AL288" i="17"/>
  <c r="V334" i="17"/>
  <c r="U336" i="13"/>
  <c r="T336" i="13"/>
  <c r="V337" i="13"/>
  <c r="U335" i="18" l="1"/>
  <c r="AN288" i="18"/>
  <c r="V335" i="18"/>
  <c r="T336" i="18"/>
  <c r="AM289" i="18"/>
  <c r="AL290" i="18"/>
  <c r="V335" i="17"/>
  <c r="T337" i="17"/>
  <c r="AL289" i="17"/>
  <c r="AM289" i="17"/>
  <c r="U335" i="17"/>
  <c r="AN289" i="17"/>
  <c r="U337" i="13"/>
  <c r="T337" i="13"/>
  <c r="V338" i="13"/>
  <c r="AL291" i="18" l="1"/>
  <c r="AN289" i="18"/>
  <c r="T337" i="18"/>
  <c r="AM290" i="18"/>
  <c r="U336" i="18"/>
  <c r="V336" i="18"/>
  <c r="AN290" i="17"/>
  <c r="AM290" i="17"/>
  <c r="AL290" i="17"/>
  <c r="T338" i="17"/>
  <c r="V336" i="17"/>
  <c r="U336" i="17"/>
  <c r="V339" i="13"/>
  <c r="U338" i="13"/>
  <c r="T338" i="13"/>
  <c r="U337" i="18" l="1"/>
  <c r="T338" i="18"/>
  <c r="V337" i="18"/>
  <c r="AM291" i="18"/>
  <c r="AN290" i="18"/>
  <c r="AL292" i="18"/>
  <c r="U337" i="17"/>
  <c r="AL291" i="17"/>
  <c r="V337" i="17"/>
  <c r="AM291" i="17"/>
  <c r="AN291" i="17"/>
  <c r="T339" i="17"/>
  <c r="T339" i="13"/>
  <c r="V340" i="13"/>
  <c r="U339" i="13"/>
  <c r="AL293" i="18" l="1"/>
  <c r="V338" i="18"/>
  <c r="T339" i="18"/>
  <c r="AN291" i="18"/>
  <c r="AM292" i="18"/>
  <c r="U338" i="18"/>
  <c r="U338" i="17"/>
  <c r="T340" i="17"/>
  <c r="AN292" i="17"/>
  <c r="AM292" i="17"/>
  <c r="AL292" i="17"/>
  <c r="V338" i="17"/>
  <c r="U340" i="13"/>
  <c r="T340" i="13"/>
  <c r="V341" i="13"/>
  <c r="AN292" i="18" l="1"/>
  <c r="V339" i="18"/>
  <c r="U339" i="18"/>
  <c r="T340" i="18"/>
  <c r="AM293" i="18"/>
  <c r="AL294" i="18"/>
  <c r="U339" i="17"/>
  <c r="V339" i="17"/>
  <c r="AN293" i="17"/>
  <c r="AM293" i="17"/>
  <c r="AL293" i="17"/>
  <c r="T341" i="17"/>
  <c r="V342" i="13"/>
  <c r="U341" i="13"/>
  <c r="T341" i="13"/>
  <c r="AN293" i="18" l="1"/>
  <c r="V340" i="18"/>
  <c r="AM294" i="18"/>
  <c r="AL295" i="18"/>
  <c r="T341" i="18"/>
  <c r="U340" i="18"/>
  <c r="AM294" i="17"/>
  <c r="AN294" i="17"/>
  <c r="U340" i="17"/>
  <c r="T342" i="17"/>
  <c r="AL294" i="17"/>
  <c r="V340" i="17"/>
  <c r="U342" i="13"/>
  <c r="V343" i="13"/>
  <c r="T342" i="13"/>
  <c r="T342" i="18" l="1"/>
  <c r="AM295" i="18"/>
  <c r="AN294" i="18"/>
  <c r="V341" i="18"/>
  <c r="U341" i="18"/>
  <c r="AL296" i="18"/>
  <c r="U341" i="17"/>
  <c r="AM295" i="17"/>
  <c r="V341" i="17"/>
  <c r="AL295" i="17"/>
  <c r="AN295" i="17"/>
  <c r="T343" i="17"/>
  <c r="T343" i="13"/>
  <c r="U343" i="13"/>
  <c r="V344" i="13"/>
  <c r="T343" i="18" l="1"/>
  <c r="AL297" i="18"/>
  <c r="AN295" i="18"/>
  <c r="V342" i="18"/>
  <c r="U342" i="18"/>
  <c r="AM296" i="18"/>
  <c r="AL296" i="17"/>
  <c r="T344" i="17"/>
  <c r="AM296" i="17"/>
  <c r="AN296" i="17"/>
  <c r="U342" i="17"/>
  <c r="V342" i="17"/>
  <c r="T344" i="13"/>
  <c r="V345" i="13"/>
  <c r="U344" i="13"/>
  <c r="V343" i="18" l="1"/>
  <c r="AN296" i="18"/>
  <c r="T344" i="18"/>
  <c r="U343" i="18"/>
  <c r="AM297" i="18"/>
  <c r="AL298" i="18"/>
  <c r="AL297" i="17"/>
  <c r="AM297" i="17"/>
  <c r="AN297" i="17"/>
  <c r="V343" i="17"/>
  <c r="U343" i="17"/>
  <c r="T345" i="17"/>
  <c r="U345" i="13"/>
  <c r="T345" i="13"/>
  <c r="V346" i="13"/>
  <c r="T345" i="18" l="1"/>
  <c r="V344" i="18"/>
  <c r="U344" i="18"/>
  <c r="AM298" i="18"/>
  <c r="AL299" i="18"/>
  <c r="AN297" i="18"/>
  <c r="U344" i="17"/>
  <c r="AN298" i="17"/>
  <c r="AM298" i="17"/>
  <c r="T346" i="17"/>
  <c r="AL298" i="17"/>
  <c r="V344" i="17"/>
  <c r="U346" i="13"/>
  <c r="T346" i="13"/>
  <c r="AM299" i="18" l="1"/>
  <c r="T346" i="18"/>
  <c r="AL300" i="18"/>
  <c r="AN298" i="18"/>
  <c r="U345" i="18"/>
  <c r="V345" i="18"/>
  <c r="V345" i="17"/>
  <c r="AN299" i="17"/>
  <c r="U345" i="17"/>
  <c r="AM299" i="17"/>
  <c r="AL299" i="17"/>
  <c r="A57" i="13"/>
  <c r="A58" i="13" s="1"/>
  <c r="A59" i="13" s="1"/>
  <c r="A60" i="13" s="1"/>
  <c r="A61" i="13" s="1"/>
  <c r="A62" i="13" s="1"/>
  <c r="A63" i="13" s="1"/>
  <c r="A64" i="13" s="1"/>
  <c r="A65" i="13" s="1"/>
  <c r="A66" i="13" s="1"/>
  <c r="A67" i="13" s="1"/>
  <c r="A68" i="13" s="1"/>
  <c r="A69" i="13" s="1"/>
  <c r="A70" i="13" s="1"/>
  <c r="A71" i="13" s="1"/>
  <c r="A72" i="13" s="1"/>
  <c r="A73" i="13" s="1"/>
  <c r="A74" i="13" s="1"/>
  <c r="A75" i="13" s="1"/>
  <c r="A76" i="13" s="1"/>
  <c r="A77" i="13" s="1"/>
  <c r="A78" i="13" s="1"/>
  <c r="A79" i="13" s="1"/>
  <c r="A80" i="13" s="1"/>
  <c r="A81" i="13" s="1"/>
  <c r="A82" i="13" s="1"/>
  <c r="A83" i="13" s="1"/>
  <c r="A84" i="13" s="1"/>
  <c r="A85" i="13" s="1"/>
  <c r="A86" i="13" s="1"/>
  <c r="A87" i="13" s="1"/>
  <c r="A88" i="13" s="1"/>
  <c r="A89" i="13" s="1"/>
  <c r="A90" i="13" s="1"/>
  <c r="A91" i="13" s="1"/>
  <c r="A92" i="13" s="1"/>
  <c r="A93" i="13" s="1"/>
  <c r="A94" i="13" s="1"/>
  <c r="A95" i="13" s="1"/>
  <c r="A96" i="13" s="1"/>
  <c r="A97" i="13" s="1"/>
  <c r="A98" i="13" s="1"/>
  <c r="A99" i="13" s="1"/>
  <c r="A100" i="13" s="1"/>
  <c r="A101" i="13" s="1"/>
  <c r="A102" i="13" s="1"/>
  <c r="A103" i="13" s="1"/>
  <c r="A104" i="13" s="1"/>
  <c r="A105" i="13" s="1"/>
  <c r="A106" i="13" s="1"/>
  <c r="A107" i="13" s="1"/>
  <c r="A108" i="13" s="1"/>
  <c r="A109" i="13" s="1"/>
  <c r="A110" i="13" s="1"/>
  <c r="A111" i="13" s="1"/>
  <c r="A112" i="13" s="1"/>
  <c r="A113" i="13" s="1"/>
  <c r="A114" i="13" s="1"/>
  <c r="A115" i="13" s="1"/>
  <c r="A116" i="13" s="1"/>
  <c r="A117" i="13" s="1"/>
  <c r="A118" i="13" s="1"/>
  <c r="A119" i="13" s="1"/>
  <c r="A120" i="13" s="1"/>
  <c r="A121" i="13" s="1"/>
  <c r="A122" i="13" s="1"/>
  <c r="A123" i="13" s="1"/>
  <c r="A124" i="13" s="1"/>
  <c r="A125" i="13" s="1"/>
  <c r="A126" i="13" s="1"/>
  <c r="A127" i="13" s="1"/>
  <c r="A128" i="13" s="1"/>
  <c r="A129" i="13" s="1"/>
  <c r="A130" i="13" s="1"/>
  <c r="A131" i="13" s="1"/>
  <c r="A132" i="13" s="1"/>
  <c r="A133" i="13" s="1"/>
  <c r="A134" i="13" s="1"/>
  <c r="A135" i="13" s="1"/>
  <c r="A136" i="13" s="1"/>
  <c r="A137" i="13" s="1"/>
  <c r="A138" i="13" s="1"/>
  <c r="A139" i="13" s="1"/>
  <c r="A140" i="13" s="1"/>
  <c r="A141" i="13" s="1"/>
  <c r="A142" i="13" s="1"/>
  <c r="A143" i="13" s="1"/>
  <c r="A144" i="13" s="1"/>
  <c r="A145" i="13" s="1"/>
  <c r="A146" i="13" s="1"/>
  <c r="A147" i="13" s="1"/>
  <c r="A148" i="13" s="1"/>
  <c r="A149" i="13" s="1"/>
  <c r="A150" i="13" s="1"/>
  <c r="A151" i="13" s="1"/>
  <c r="A152" i="13" s="1"/>
  <c r="A153" i="13" s="1"/>
  <c r="A154" i="13" s="1"/>
  <c r="A155" i="13" s="1"/>
  <c r="A156" i="13" s="1"/>
  <c r="A157" i="13" s="1"/>
  <c r="A158" i="13" s="1"/>
  <c r="A159" i="13" s="1"/>
  <c r="A160" i="13" s="1"/>
  <c r="A161" i="13" s="1"/>
  <c r="A162" i="13" s="1"/>
  <c r="A163" i="13" s="1"/>
  <c r="A164" i="13" s="1"/>
  <c r="A165" i="13" s="1"/>
  <c r="A166" i="13" s="1"/>
  <c r="A167" i="13" s="1"/>
  <c r="A168" i="13" s="1"/>
  <c r="A169" i="13" s="1"/>
  <c r="A170" i="13" s="1"/>
  <c r="A171" i="13" s="1"/>
  <c r="A172" i="13" s="1"/>
  <c r="A173" i="13" s="1"/>
  <c r="A174" i="13" s="1"/>
  <c r="A175" i="13" s="1"/>
  <c r="A176" i="13" s="1"/>
  <c r="A177" i="13" s="1"/>
  <c r="A178" i="13" s="1"/>
  <c r="A179" i="13" s="1"/>
  <c r="A180" i="13" s="1"/>
  <c r="A181" i="13" s="1"/>
  <c r="A182" i="13" s="1"/>
  <c r="A183" i="13" s="1"/>
  <c r="A184" i="13" s="1"/>
  <c r="A185" i="13" s="1"/>
  <c r="A186" i="13" s="1"/>
  <c r="A187" i="13" s="1"/>
  <c r="A188" i="13" s="1"/>
  <c r="A189" i="13" s="1"/>
  <c r="A190" i="13" s="1"/>
  <c r="A191" i="13" s="1"/>
  <c r="A192" i="13" s="1"/>
  <c r="A193" i="13" s="1"/>
  <c r="A194" i="13" s="1"/>
  <c r="A195" i="13" s="1"/>
  <c r="A196" i="13" s="1"/>
  <c r="A197" i="13" s="1"/>
  <c r="A198" i="13" s="1"/>
  <c r="A199" i="13" s="1"/>
  <c r="A200" i="13" s="1"/>
  <c r="A201" i="13" s="1"/>
  <c r="A202" i="13" s="1"/>
  <c r="A203" i="13" s="1"/>
  <c r="A204" i="13" s="1"/>
  <c r="A205" i="13" s="1"/>
  <c r="A206" i="13" s="1"/>
  <c r="A207" i="13" s="1"/>
  <c r="A208" i="13" s="1"/>
  <c r="A209" i="13" s="1"/>
  <c r="A210" i="13" s="1"/>
  <c r="A211" i="13" s="1"/>
  <c r="A212" i="13" s="1"/>
  <c r="A213" i="13" s="1"/>
  <c r="A214" i="13" s="1"/>
  <c r="A215" i="13" s="1"/>
  <c r="A216" i="13" s="1"/>
  <c r="A217" i="13" s="1"/>
  <c r="A218" i="13" s="1"/>
  <c r="A219" i="13" s="1"/>
  <c r="A220" i="13" s="1"/>
  <c r="A221" i="13" s="1"/>
  <c r="A222" i="13" s="1"/>
  <c r="A223" i="13" s="1"/>
  <c r="A224" i="13" s="1"/>
  <c r="A225" i="13" s="1"/>
  <c r="A226" i="13" s="1"/>
  <c r="A227" i="13" s="1"/>
  <c r="A228" i="13" s="1"/>
  <c r="A229" i="13" s="1"/>
  <c r="A230" i="13" s="1"/>
  <c r="A231" i="13" s="1"/>
  <c r="A232" i="13" s="1"/>
  <c r="A233" i="13" s="1"/>
  <c r="A234" i="13" s="1"/>
  <c r="A235" i="13" s="1"/>
  <c r="A236" i="13" s="1"/>
  <c r="A237" i="13" s="1"/>
  <c r="A238" i="13" s="1"/>
  <c r="A239" i="13" s="1"/>
  <c r="A240" i="13" s="1"/>
  <c r="A241" i="13" s="1"/>
  <c r="A242" i="13" s="1"/>
  <c r="A243" i="13" s="1"/>
  <c r="A244" i="13" s="1"/>
  <c r="A245" i="13" s="1"/>
  <c r="A246" i="13" s="1"/>
  <c r="A247" i="13" s="1"/>
  <c r="A248" i="13" s="1"/>
  <c r="A249" i="13" s="1"/>
  <c r="A250" i="13" s="1"/>
  <c r="A251" i="13" s="1"/>
  <c r="A252" i="13" s="1"/>
  <c r="A253" i="13" s="1"/>
  <c r="A254" i="13" s="1"/>
  <c r="A255" i="13" s="1"/>
  <c r="A256" i="13" s="1"/>
  <c r="A257" i="13" s="1"/>
  <c r="A258" i="13" s="1"/>
  <c r="A259" i="13" s="1"/>
  <c r="A260" i="13" s="1"/>
  <c r="A261" i="13" s="1"/>
  <c r="A262" i="13" s="1"/>
  <c r="A263" i="13" s="1"/>
  <c r="A264" i="13" s="1"/>
  <c r="A265" i="13" s="1"/>
  <c r="A266" i="13" s="1"/>
  <c r="A267" i="13" s="1"/>
  <c r="A268" i="13" s="1"/>
  <c r="A269" i="13" s="1"/>
  <c r="A270" i="13" s="1"/>
  <c r="A271" i="13" s="1"/>
  <c r="A272" i="13" s="1"/>
  <c r="A273" i="13" s="1"/>
  <c r="A274" i="13" s="1"/>
  <c r="A275" i="13" s="1"/>
  <c r="A276" i="13" s="1"/>
  <c r="A277" i="13" s="1"/>
  <c r="A278" i="13" s="1"/>
  <c r="A279" i="13" s="1"/>
  <c r="A280" i="13" s="1"/>
  <c r="A281" i="13" s="1"/>
  <c r="A282" i="13" s="1"/>
  <c r="A283" i="13" s="1"/>
  <c r="A284" i="13" s="1"/>
  <c r="A285" i="13" s="1"/>
  <c r="A286" i="13" s="1"/>
  <c r="A287" i="13" s="1"/>
  <c r="A288" i="13" s="1"/>
  <c r="A289" i="13" s="1"/>
  <c r="A290" i="13" s="1"/>
  <c r="A291" i="13" s="1"/>
  <c r="A292" i="13" s="1"/>
  <c r="A293" i="13" s="1"/>
  <c r="A294" i="13" s="1"/>
  <c r="A295" i="13" s="1"/>
  <c r="A296" i="13" s="1"/>
  <c r="A297" i="13" s="1"/>
  <c r="A298" i="13" s="1"/>
  <c r="A299" i="13" s="1"/>
  <c r="A300" i="13" s="1"/>
  <c r="A301" i="13" s="1"/>
  <c r="A302" i="13" s="1"/>
  <c r="A303" i="13" s="1"/>
  <c r="A304" i="13" s="1"/>
  <c r="A305" i="13" s="1"/>
  <c r="A306" i="13" s="1"/>
  <c r="A307" i="13" s="1"/>
  <c r="A308" i="13" s="1"/>
  <c r="A309" i="13" s="1"/>
  <c r="A310" i="13" s="1"/>
  <c r="A311" i="13" s="1"/>
  <c r="A312" i="13" s="1"/>
  <c r="A313" i="13" s="1"/>
  <c r="A314" i="13" s="1"/>
  <c r="A315" i="13" s="1"/>
  <c r="A316" i="13" s="1"/>
  <c r="A317" i="13" s="1"/>
  <c r="A318" i="13" s="1"/>
  <c r="A319" i="13" s="1"/>
  <c r="A320" i="13" s="1"/>
  <c r="A321" i="13" s="1"/>
  <c r="A322" i="13" s="1"/>
  <c r="A323" i="13" s="1"/>
  <c r="A324" i="13" s="1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A335" i="13" s="1"/>
  <c r="A336" i="13" s="1"/>
  <c r="A337" i="13" s="1"/>
  <c r="A338" i="13" s="1"/>
  <c r="A339" i="13" s="1"/>
  <c r="A340" i="13" s="1"/>
  <c r="A341" i="13" s="1"/>
  <c r="A342" i="13" s="1"/>
  <c r="A343" i="13" s="1"/>
  <c r="A344" i="13" s="1"/>
  <c r="A345" i="13" s="1"/>
  <c r="A346" i="13" s="1"/>
  <c r="AE54" i="13"/>
  <c r="AD54" i="13"/>
  <c r="AC54" i="13"/>
  <c r="AE53" i="13"/>
  <c r="AD53" i="13"/>
  <c r="AC53" i="13"/>
  <c r="AE52" i="13"/>
  <c r="AD52" i="13"/>
  <c r="AC52" i="13"/>
  <c r="AE51" i="13"/>
  <c r="AD51" i="13"/>
  <c r="AC51" i="13"/>
  <c r="AE50" i="13"/>
  <c r="AD50" i="13"/>
  <c r="AC50" i="13"/>
  <c r="AE49" i="13"/>
  <c r="AD49" i="13"/>
  <c r="AC49" i="13"/>
  <c r="AE48" i="13"/>
  <c r="AD48" i="13"/>
  <c r="AC48" i="13"/>
  <c r="AE47" i="13"/>
  <c r="AD47" i="13"/>
  <c r="AC47" i="13"/>
  <c r="AE46" i="13"/>
  <c r="AD46" i="13"/>
  <c r="AC46" i="13"/>
  <c r="AE45" i="13"/>
  <c r="AD45" i="13"/>
  <c r="AC45" i="13"/>
  <c r="AE44" i="13"/>
  <c r="AD44" i="13"/>
  <c r="AC44" i="13"/>
  <c r="AE43" i="13"/>
  <c r="AD43" i="13"/>
  <c r="AC43" i="13"/>
  <c r="AE42" i="13"/>
  <c r="AD42" i="13"/>
  <c r="AC42" i="13"/>
  <c r="AE41" i="13"/>
  <c r="AD41" i="13"/>
  <c r="AC41" i="13"/>
  <c r="AE40" i="13"/>
  <c r="AD40" i="13"/>
  <c r="AC40" i="13"/>
  <c r="AE39" i="13"/>
  <c r="AD39" i="13"/>
  <c r="AC39" i="13"/>
  <c r="AE38" i="13"/>
  <c r="AD38" i="13"/>
  <c r="AC38" i="13"/>
  <c r="AE37" i="13"/>
  <c r="AD37" i="13"/>
  <c r="AC37" i="13"/>
  <c r="AE36" i="13"/>
  <c r="AD36" i="13"/>
  <c r="AC36" i="13"/>
  <c r="AE35" i="13"/>
  <c r="AD35" i="13"/>
  <c r="AC35" i="13"/>
  <c r="AE34" i="13"/>
  <c r="AD34" i="13"/>
  <c r="AC34" i="13"/>
  <c r="AE33" i="13"/>
  <c r="AD33" i="13"/>
  <c r="AC33" i="13"/>
  <c r="AE32" i="13"/>
  <c r="AD32" i="13"/>
  <c r="AC32" i="13"/>
  <c r="AE31" i="13"/>
  <c r="AD31" i="13"/>
  <c r="AC31" i="13"/>
  <c r="AE30" i="13"/>
  <c r="AD30" i="13"/>
  <c r="AC30" i="13"/>
  <c r="AE29" i="13"/>
  <c r="AD29" i="13"/>
  <c r="AC29" i="13"/>
  <c r="AE28" i="13"/>
  <c r="AD28" i="13"/>
  <c r="AC28" i="13"/>
  <c r="AE27" i="13"/>
  <c r="AD27" i="13"/>
  <c r="AC27" i="13"/>
  <c r="AE26" i="13"/>
  <c r="AD26" i="13"/>
  <c r="AC26" i="13"/>
  <c r="AE25" i="13"/>
  <c r="AD25" i="13"/>
  <c r="AC25" i="13"/>
  <c r="AE24" i="13"/>
  <c r="AD24" i="13"/>
  <c r="AC24" i="13"/>
  <c r="AE23" i="13"/>
  <c r="AD23" i="13"/>
  <c r="AC23" i="13"/>
  <c r="AE22" i="13"/>
  <c r="AD22" i="13"/>
  <c r="AC22" i="13"/>
  <c r="AE21" i="13"/>
  <c r="AD21" i="13"/>
  <c r="AC21" i="13"/>
  <c r="AE20" i="13"/>
  <c r="AD20" i="13"/>
  <c r="AC20" i="13"/>
  <c r="AE19" i="13"/>
  <c r="AD19" i="13"/>
  <c r="AC19" i="13"/>
  <c r="AE18" i="13"/>
  <c r="AD18" i="13"/>
  <c r="AC18" i="13"/>
  <c r="AE17" i="13"/>
  <c r="AD17" i="13"/>
  <c r="AC17" i="13"/>
  <c r="AC16" i="13"/>
  <c r="AC15" i="13"/>
  <c r="AC14" i="13"/>
  <c r="AC13" i="13"/>
  <c r="AC12" i="13"/>
  <c r="AC11" i="13"/>
  <c r="AC10" i="13"/>
  <c r="AC9" i="13"/>
  <c r="AC8" i="13"/>
  <c r="AC7" i="13"/>
  <c r="AC6" i="13"/>
  <c r="W56" i="13"/>
  <c r="Y55" i="13"/>
  <c r="X55" i="13"/>
  <c r="W55" i="13"/>
  <c r="Y54" i="13"/>
  <c r="X54" i="13"/>
  <c r="W54" i="13"/>
  <c r="Y53" i="13"/>
  <c r="X53" i="13"/>
  <c r="W53" i="13"/>
  <c r="Y52" i="13"/>
  <c r="X52" i="13"/>
  <c r="W52" i="13"/>
  <c r="Y51" i="13"/>
  <c r="X51" i="13"/>
  <c r="W51" i="13"/>
  <c r="Y50" i="13"/>
  <c r="X50" i="13"/>
  <c r="W50" i="13"/>
  <c r="Y49" i="13"/>
  <c r="X49" i="13"/>
  <c r="W49" i="13"/>
  <c r="Y48" i="13"/>
  <c r="X48" i="13"/>
  <c r="W48" i="13"/>
  <c r="Y47" i="13"/>
  <c r="X47" i="13"/>
  <c r="W47" i="13"/>
  <c r="Y46" i="13"/>
  <c r="X46" i="13"/>
  <c r="W46" i="13"/>
  <c r="Y45" i="13"/>
  <c r="X45" i="13"/>
  <c r="W45" i="13"/>
  <c r="Y44" i="13"/>
  <c r="X44" i="13"/>
  <c r="W44" i="13"/>
  <c r="Y43" i="13"/>
  <c r="X43" i="13"/>
  <c r="W43" i="13"/>
  <c r="Y42" i="13"/>
  <c r="X42" i="13"/>
  <c r="W42" i="13"/>
  <c r="Y41" i="13"/>
  <c r="X41" i="13"/>
  <c r="W41" i="13"/>
  <c r="Y40" i="13"/>
  <c r="X40" i="13"/>
  <c r="W40" i="13"/>
  <c r="Y39" i="13"/>
  <c r="X39" i="13"/>
  <c r="W39" i="13"/>
  <c r="Y38" i="13"/>
  <c r="X38" i="13"/>
  <c r="W38" i="13"/>
  <c r="Y37" i="13"/>
  <c r="X37" i="13"/>
  <c r="W37" i="13"/>
  <c r="Y36" i="13"/>
  <c r="X36" i="13"/>
  <c r="W36" i="13"/>
  <c r="Y35" i="13"/>
  <c r="X35" i="13"/>
  <c r="W35" i="13"/>
  <c r="Y34" i="13"/>
  <c r="X34" i="13"/>
  <c r="W34" i="13"/>
  <c r="Y33" i="13"/>
  <c r="X33" i="13"/>
  <c r="W33" i="13"/>
  <c r="Y32" i="13"/>
  <c r="X32" i="13"/>
  <c r="W32" i="13"/>
  <c r="Y31" i="13"/>
  <c r="X31" i="13"/>
  <c r="W31" i="13"/>
  <c r="Y30" i="13"/>
  <c r="X30" i="13"/>
  <c r="W30" i="13"/>
  <c r="Y29" i="13"/>
  <c r="X29" i="13"/>
  <c r="W29" i="13"/>
  <c r="Y28" i="13"/>
  <c r="X28" i="13"/>
  <c r="W28" i="13"/>
  <c r="Y27" i="13"/>
  <c r="X27" i="13"/>
  <c r="W27" i="13"/>
  <c r="Y26" i="13"/>
  <c r="X26" i="13"/>
  <c r="W26" i="13"/>
  <c r="Y25" i="13"/>
  <c r="X25" i="13"/>
  <c r="W25" i="13"/>
  <c r="Y24" i="13"/>
  <c r="X24" i="13"/>
  <c r="W24" i="13"/>
  <c r="Y23" i="13"/>
  <c r="X23" i="13"/>
  <c r="W23" i="13"/>
  <c r="Y22" i="13"/>
  <c r="X22" i="13"/>
  <c r="W22" i="13"/>
  <c r="Y21" i="13"/>
  <c r="X21" i="13"/>
  <c r="W21" i="13"/>
  <c r="Y20" i="13"/>
  <c r="X20" i="13"/>
  <c r="W20" i="13"/>
  <c r="Y19" i="13"/>
  <c r="X19" i="13"/>
  <c r="W19" i="13"/>
  <c r="Y18" i="13"/>
  <c r="X18" i="13"/>
  <c r="W18" i="13"/>
  <c r="W17" i="13"/>
  <c r="W16" i="13"/>
  <c r="W15" i="13"/>
  <c r="W14" i="13"/>
  <c r="W13" i="13"/>
  <c r="W12" i="13"/>
  <c r="W11" i="13"/>
  <c r="W10" i="13"/>
  <c r="W9" i="13"/>
  <c r="W8" i="13"/>
  <c r="W7" i="13"/>
  <c r="M56" i="13"/>
  <c r="L56" i="13"/>
  <c r="K56" i="13"/>
  <c r="M55" i="13"/>
  <c r="L55" i="13"/>
  <c r="K55" i="13"/>
  <c r="M54" i="13"/>
  <c r="L54" i="13"/>
  <c r="K54" i="13"/>
  <c r="M53" i="13"/>
  <c r="L53" i="13"/>
  <c r="K53" i="13"/>
  <c r="M52" i="13"/>
  <c r="L52" i="13"/>
  <c r="K52" i="13"/>
  <c r="M51" i="13"/>
  <c r="L51" i="13"/>
  <c r="K51" i="13"/>
  <c r="M50" i="13"/>
  <c r="L50" i="13"/>
  <c r="K50" i="13"/>
  <c r="M49" i="13"/>
  <c r="L49" i="13"/>
  <c r="K49" i="13"/>
  <c r="M48" i="13"/>
  <c r="L48" i="13"/>
  <c r="K48" i="13"/>
  <c r="M47" i="13"/>
  <c r="L47" i="13"/>
  <c r="K47" i="13"/>
  <c r="M46" i="13"/>
  <c r="L46" i="13"/>
  <c r="K46" i="13"/>
  <c r="M45" i="13"/>
  <c r="L45" i="13"/>
  <c r="K45" i="13"/>
  <c r="M44" i="13"/>
  <c r="L44" i="13"/>
  <c r="K44" i="13"/>
  <c r="M43" i="13"/>
  <c r="L43" i="13"/>
  <c r="K43" i="13"/>
  <c r="M42" i="13"/>
  <c r="L42" i="13"/>
  <c r="K42" i="13"/>
  <c r="M41" i="13"/>
  <c r="L41" i="13"/>
  <c r="K41" i="13"/>
  <c r="M40" i="13"/>
  <c r="L40" i="13"/>
  <c r="K40" i="13"/>
  <c r="M39" i="13"/>
  <c r="L39" i="13"/>
  <c r="K39" i="13"/>
  <c r="M38" i="13"/>
  <c r="L38" i="13"/>
  <c r="K38" i="13"/>
  <c r="M37" i="13"/>
  <c r="L37" i="13"/>
  <c r="K37" i="13"/>
  <c r="M36" i="13"/>
  <c r="L36" i="13"/>
  <c r="K36" i="13"/>
  <c r="M35" i="13"/>
  <c r="L35" i="13"/>
  <c r="K35" i="13"/>
  <c r="M34" i="13"/>
  <c r="L34" i="13"/>
  <c r="K34" i="13"/>
  <c r="M33" i="13"/>
  <c r="L33" i="13"/>
  <c r="K33" i="13"/>
  <c r="M32" i="13"/>
  <c r="L32" i="13"/>
  <c r="K32" i="13"/>
  <c r="M31" i="13"/>
  <c r="L31" i="13"/>
  <c r="K31" i="13"/>
  <c r="M30" i="13"/>
  <c r="L30" i="13"/>
  <c r="K30" i="13"/>
  <c r="M29" i="13"/>
  <c r="L29" i="13"/>
  <c r="K29" i="13"/>
  <c r="M28" i="13"/>
  <c r="L28" i="13"/>
  <c r="K28" i="13"/>
  <c r="M27" i="13"/>
  <c r="L27" i="13"/>
  <c r="K27" i="13"/>
  <c r="M26" i="13"/>
  <c r="L26" i="13"/>
  <c r="K26" i="13"/>
  <c r="M25" i="13"/>
  <c r="L25" i="13"/>
  <c r="K25" i="13"/>
  <c r="M24" i="13"/>
  <c r="L24" i="13"/>
  <c r="K24" i="13"/>
  <c r="M23" i="13"/>
  <c r="L23" i="13"/>
  <c r="K23" i="13"/>
  <c r="M22" i="13"/>
  <c r="L22" i="13"/>
  <c r="K22" i="13"/>
  <c r="M21" i="13"/>
  <c r="L21" i="13"/>
  <c r="K21" i="13"/>
  <c r="M20" i="13"/>
  <c r="L20" i="13"/>
  <c r="K20" i="13"/>
  <c r="M19" i="13"/>
  <c r="L19" i="13"/>
  <c r="K19" i="13"/>
  <c r="M18" i="13"/>
  <c r="L18" i="13"/>
  <c r="K18" i="13"/>
  <c r="M17" i="13"/>
  <c r="L17" i="13"/>
  <c r="K17" i="13"/>
  <c r="M16" i="13"/>
  <c r="L16" i="13"/>
  <c r="K16" i="13"/>
  <c r="M15" i="13"/>
  <c r="L15" i="13"/>
  <c r="K15" i="13"/>
  <c r="M14" i="13"/>
  <c r="L14" i="13"/>
  <c r="K14" i="13"/>
  <c r="M13" i="13"/>
  <c r="L13" i="13"/>
  <c r="K13" i="13"/>
  <c r="M12" i="13"/>
  <c r="L12" i="13"/>
  <c r="K12" i="13"/>
  <c r="M11" i="13"/>
  <c r="L11" i="13"/>
  <c r="K11" i="13"/>
  <c r="M10" i="13"/>
  <c r="L10" i="13"/>
  <c r="K10" i="13"/>
  <c r="M9" i="13"/>
  <c r="L9" i="13"/>
  <c r="K9" i="13"/>
  <c r="M8" i="13"/>
  <c r="L8" i="13"/>
  <c r="K8" i="13"/>
  <c r="M7" i="13"/>
  <c r="L7" i="13"/>
  <c r="K7" i="13"/>
  <c r="M6" i="13"/>
  <c r="L6" i="13"/>
  <c r="K6" i="13"/>
  <c r="G56" i="13"/>
  <c r="G57" i="13" s="1"/>
  <c r="F56" i="13"/>
  <c r="F57" i="13" s="1"/>
  <c r="E56" i="13"/>
  <c r="E57" i="13" s="1"/>
  <c r="G55" i="13"/>
  <c r="F55" i="13"/>
  <c r="E55" i="13"/>
  <c r="G54" i="13"/>
  <c r="F54" i="13"/>
  <c r="E54" i="13"/>
  <c r="G53" i="13"/>
  <c r="F53" i="13"/>
  <c r="E53" i="13"/>
  <c r="G52" i="13"/>
  <c r="F52" i="13"/>
  <c r="E52" i="13"/>
  <c r="G51" i="13"/>
  <c r="F51" i="13"/>
  <c r="E51" i="13"/>
  <c r="G50" i="13"/>
  <c r="F50" i="13"/>
  <c r="E50" i="13"/>
  <c r="G49" i="13"/>
  <c r="F49" i="13"/>
  <c r="E49" i="13"/>
  <c r="G48" i="13"/>
  <c r="F48" i="13"/>
  <c r="E48" i="13"/>
  <c r="G47" i="13"/>
  <c r="F47" i="13"/>
  <c r="E47" i="13"/>
  <c r="G46" i="13"/>
  <c r="F46" i="13"/>
  <c r="E46" i="13"/>
  <c r="G45" i="13"/>
  <c r="F45" i="13"/>
  <c r="E45" i="13"/>
  <c r="G44" i="13"/>
  <c r="F44" i="13"/>
  <c r="E44" i="13"/>
  <c r="G43" i="13"/>
  <c r="F43" i="13"/>
  <c r="E43" i="13"/>
  <c r="G42" i="13"/>
  <c r="F42" i="13"/>
  <c r="E42" i="13"/>
  <c r="G41" i="13"/>
  <c r="F41" i="13"/>
  <c r="E41" i="13"/>
  <c r="G40" i="13"/>
  <c r="F40" i="13"/>
  <c r="E40" i="13"/>
  <c r="G39" i="13"/>
  <c r="F39" i="13"/>
  <c r="E39" i="13"/>
  <c r="G38" i="13"/>
  <c r="F38" i="13"/>
  <c r="E38" i="13"/>
  <c r="G37" i="13"/>
  <c r="F37" i="13"/>
  <c r="E37" i="13"/>
  <c r="G36" i="13"/>
  <c r="F36" i="13"/>
  <c r="E36" i="13"/>
  <c r="G35" i="13"/>
  <c r="F35" i="13"/>
  <c r="E35" i="13"/>
  <c r="G34" i="13"/>
  <c r="F34" i="13"/>
  <c r="E34" i="13"/>
  <c r="G33" i="13"/>
  <c r="F33" i="13"/>
  <c r="E33" i="13"/>
  <c r="G32" i="13"/>
  <c r="F32" i="13"/>
  <c r="E32" i="13"/>
  <c r="G31" i="13"/>
  <c r="F31" i="13"/>
  <c r="E31" i="13"/>
  <c r="G30" i="13"/>
  <c r="F30" i="13"/>
  <c r="E30" i="13"/>
  <c r="G29" i="13"/>
  <c r="F29" i="13"/>
  <c r="E29" i="13"/>
  <c r="G28" i="13"/>
  <c r="F28" i="13"/>
  <c r="E28" i="13"/>
  <c r="G27" i="13"/>
  <c r="F27" i="13"/>
  <c r="E27" i="13"/>
  <c r="G26" i="13"/>
  <c r="F26" i="13"/>
  <c r="E26" i="13"/>
  <c r="G25" i="13"/>
  <c r="F25" i="13"/>
  <c r="E25" i="13"/>
  <c r="G24" i="13"/>
  <c r="F24" i="13"/>
  <c r="E24" i="13"/>
  <c r="G23" i="13"/>
  <c r="F23" i="13"/>
  <c r="E23" i="13"/>
  <c r="G22" i="13"/>
  <c r="F22" i="13"/>
  <c r="E22" i="13"/>
  <c r="G21" i="13"/>
  <c r="F21" i="13"/>
  <c r="E21" i="13"/>
  <c r="G20" i="13"/>
  <c r="F20" i="13"/>
  <c r="E20" i="13"/>
  <c r="G19" i="13"/>
  <c r="F19" i="13"/>
  <c r="E19" i="13"/>
  <c r="G18" i="13"/>
  <c r="F18" i="13"/>
  <c r="E18" i="13"/>
  <c r="G17" i="13"/>
  <c r="F17" i="13"/>
  <c r="E17" i="13"/>
  <c r="G16" i="13"/>
  <c r="F16" i="13"/>
  <c r="E16" i="13"/>
  <c r="G15" i="13"/>
  <c r="F15" i="13"/>
  <c r="E15" i="13"/>
  <c r="G14" i="13"/>
  <c r="F14" i="13"/>
  <c r="E14" i="13"/>
  <c r="G13" i="13"/>
  <c r="F13" i="13"/>
  <c r="E13" i="13"/>
  <c r="G12" i="13"/>
  <c r="F12" i="13"/>
  <c r="E12" i="13"/>
  <c r="G11" i="13"/>
  <c r="F11" i="13"/>
  <c r="E11" i="13"/>
  <c r="G10" i="13"/>
  <c r="F10" i="13"/>
  <c r="E10" i="13"/>
  <c r="G9" i="13"/>
  <c r="F9" i="13"/>
  <c r="E9" i="13"/>
  <c r="G8" i="13"/>
  <c r="F8" i="13"/>
  <c r="E8" i="13"/>
  <c r="G7" i="13"/>
  <c r="F7" i="13"/>
  <c r="E7" i="13"/>
  <c r="AF8" i="13" l="1"/>
  <c r="AF16" i="13"/>
  <c r="AF12" i="13"/>
  <c r="V346" i="18"/>
  <c r="AN299" i="18"/>
  <c r="U346" i="18"/>
  <c r="AM300" i="18"/>
  <c r="AL301" i="18"/>
  <c r="AL300" i="17"/>
  <c r="U346" i="17"/>
  <c r="V346" i="17"/>
  <c r="AN300" i="17"/>
  <c r="AM300" i="17"/>
  <c r="AG18" i="13"/>
  <c r="AF21" i="13"/>
  <c r="AH23" i="13"/>
  <c r="AF29" i="13"/>
  <c r="AH31" i="13"/>
  <c r="AG34" i="13"/>
  <c r="AH39" i="13"/>
  <c r="AG42" i="13"/>
  <c r="AF45" i="13"/>
  <c r="AG50" i="13"/>
  <c r="AF53" i="13"/>
  <c r="N31" i="13"/>
  <c r="N7" i="13"/>
  <c r="O28" i="13"/>
  <c r="P49" i="13"/>
  <c r="AF10" i="13"/>
  <c r="AF14" i="13"/>
  <c r="AG26" i="13"/>
  <c r="AF37" i="13"/>
  <c r="AH47" i="13"/>
  <c r="O12" i="13"/>
  <c r="N15" i="13"/>
  <c r="N23" i="13"/>
  <c r="P25" i="13"/>
  <c r="P33" i="13"/>
  <c r="O36" i="13"/>
  <c r="O44" i="13"/>
  <c r="N55" i="13"/>
  <c r="N47" i="13"/>
  <c r="P17" i="13"/>
  <c r="N39" i="13"/>
  <c r="P9" i="13"/>
  <c r="O52" i="13"/>
  <c r="O20" i="13"/>
  <c r="P41" i="13"/>
  <c r="AH19" i="13"/>
  <c r="AF25" i="13"/>
  <c r="AH27" i="13"/>
  <c r="AH35" i="13"/>
  <c r="AG38" i="13"/>
  <c r="AG46" i="13"/>
  <c r="AF49" i="13"/>
  <c r="AH51" i="13"/>
  <c r="AG54" i="13"/>
  <c r="O7" i="13"/>
  <c r="N10" i="13"/>
  <c r="P12" i="13"/>
  <c r="O15" i="13"/>
  <c r="N18" i="13"/>
  <c r="P20" i="13"/>
  <c r="O23" i="13"/>
  <c r="N26" i="13"/>
  <c r="P28" i="13"/>
  <c r="O31" i="13"/>
  <c r="N34" i="13"/>
  <c r="P36" i="13"/>
  <c r="O39" i="13"/>
  <c r="N42" i="13"/>
  <c r="P44" i="13"/>
  <c r="O47" i="13"/>
  <c r="N50" i="13"/>
  <c r="P52" i="13"/>
  <c r="O55" i="13"/>
  <c r="P56" i="13"/>
  <c r="AF18" i="13"/>
  <c r="AG19" i="13"/>
  <c r="AH20" i="13"/>
  <c r="AF22" i="13"/>
  <c r="AG23" i="13"/>
  <c r="AH24" i="13"/>
  <c r="AF26" i="13"/>
  <c r="AG27" i="13"/>
  <c r="AH28" i="13"/>
  <c r="AF30" i="13"/>
  <c r="AG31" i="13"/>
  <c r="AH32" i="13"/>
  <c r="AF34" i="13"/>
  <c r="AG35" i="13"/>
  <c r="AH36" i="13"/>
  <c r="AF38" i="13"/>
  <c r="AG39" i="13"/>
  <c r="AH40" i="13"/>
  <c r="AF42" i="13"/>
  <c r="AG43" i="13"/>
  <c r="AH44" i="13"/>
  <c r="AF46" i="13"/>
  <c r="AG47" i="13"/>
  <c r="AH48" i="13"/>
  <c r="AF50" i="13"/>
  <c r="AG51" i="13"/>
  <c r="AH52" i="13"/>
  <c r="AF54" i="13"/>
  <c r="AG22" i="13"/>
  <c r="AG30" i="13"/>
  <c r="AF33" i="13"/>
  <c r="AF41" i="13"/>
  <c r="AH43" i="13"/>
  <c r="O56" i="13"/>
  <c r="AF7" i="13"/>
  <c r="AF11" i="13"/>
  <c r="AF15" i="13"/>
  <c r="BV6" i="13"/>
  <c r="N9" i="13"/>
  <c r="BU9" i="13"/>
  <c r="P11" i="13"/>
  <c r="BW11" i="13"/>
  <c r="O14" i="13"/>
  <c r="BV14" i="13"/>
  <c r="N17" i="13"/>
  <c r="BU17" i="13"/>
  <c r="P19" i="13"/>
  <c r="BW19" i="13"/>
  <c r="O22" i="13"/>
  <c r="BV22" i="13"/>
  <c r="N25" i="13"/>
  <c r="BU25" i="13"/>
  <c r="P27" i="13"/>
  <c r="BW27" i="13"/>
  <c r="O30" i="13"/>
  <c r="BV30" i="13"/>
  <c r="N33" i="13"/>
  <c r="BU33" i="13"/>
  <c r="P35" i="13"/>
  <c r="BW35" i="13"/>
  <c r="O38" i="13"/>
  <c r="BV38" i="13"/>
  <c r="N41" i="13"/>
  <c r="BU41" i="13"/>
  <c r="P43" i="13"/>
  <c r="BW43" i="13"/>
  <c r="O46" i="13"/>
  <c r="BV46" i="13"/>
  <c r="N49" i="13"/>
  <c r="BU49" i="13"/>
  <c r="P51" i="13"/>
  <c r="BW51" i="13"/>
  <c r="N53" i="13"/>
  <c r="BU53" i="13"/>
  <c r="P55" i="13"/>
  <c r="BW55" i="13"/>
  <c r="BU6" i="13"/>
  <c r="BW8" i="13"/>
  <c r="BV11" i="13"/>
  <c r="BU14" i="13"/>
  <c r="BW16" i="13"/>
  <c r="BV19" i="13"/>
  <c r="BU22" i="13"/>
  <c r="BW24" i="13"/>
  <c r="BV27" i="13"/>
  <c r="BU30" i="13"/>
  <c r="BW32" i="13"/>
  <c r="BV35" i="13"/>
  <c r="BU38" i="13"/>
  <c r="BW40" i="13"/>
  <c r="BV43" i="13"/>
  <c r="BU46" i="13"/>
  <c r="BW48" i="13"/>
  <c r="BV51" i="13"/>
  <c r="BU54" i="13"/>
  <c r="BW6" i="13"/>
  <c r="N8" i="13"/>
  <c r="BU8" i="13"/>
  <c r="O9" i="13"/>
  <c r="BV9" i="13"/>
  <c r="P10" i="13"/>
  <c r="BW10" i="13"/>
  <c r="N12" i="13"/>
  <c r="BU12" i="13"/>
  <c r="O13" i="13"/>
  <c r="BV13" i="13"/>
  <c r="P14" i="13"/>
  <c r="BW14" i="13"/>
  <c r="N16" i="13"/>
  <c r="BU16" i="13"/>
  <c r="O17" i="13"/>
  <c r="BV17" i="13"/>
  <c r="P18" i="13"/>
  <c r="BW18" i="13"/>
  <c r="N20" i="13"/>
  <c r="BU20" i="13"/>
  <c r="O21" i="13"/>
  <c r="BV21" i="13"/>
  <c r="P22" i="13"/>
  <c r="BW22" i="13"/>
  <c r="N24" i="13"/>
  <c r="BU24" i="13"/>
  <c r="O25" i="13"/>
  <c r="BV25" i="13"/>
  <c r="P26" i="13"/>
  <c r="BW26" i="13"/>
  <c r="N28" i="13"/>
  <c r="BU28" i="13"/>
  <c r="O29" i="13"/>
  <c r="BV29" i="13"/>
  <c r="P30" i="13"/>
  <c r="BW30" i="13"/>
  <c r="N32" i="13"/>
  <c r="BU32" i="13"/>
  <c r="O33" i="13"/>
  <c r="BV33" i="13"/>
  <c r="P34" i="13"/>
  <c r="BW34" i="13"/>
  <c r="N36" i="13"/>
  <c r="BU36" i="13"/>
  <c r="O37" i="13"/>
  <c r="BV37" i="13"/>
  <c r="P38" i="13"/>
  <c r="BW38" i="13"/>
  <c r="N40" i="13"/>
  <c r="BU40" i="13"/>
  <c r="O41" i="13"/>
  <c r="BV41" i="13"/>
  <c r="P42" i="13"/>
  <c r="BW42" i="13"/>
  <c r="N44" i="13"/>
  <c r="BU44" i="13"/>
  <c r="O45" i="13"/>
  <c r="BV45" i="13"/>
  <c r="P46" i="13"/>
  <c r="BW46" i="13"/>
  <c r="N48" i="13"/>
  <c r="BU48" i="13"/>
  <c r="O49" i="13"/>
  <c r="BV49" i="13"/>
  <c r="P50" i="13"/>
  <c r="BW50" i="13"/>
  <c r="N52" i="13"/>
  <c r="BU52" i="13"/>
  <c r="O53" i="13"/>
  <c r="BV53" i="13"/>
  <c r="P54" i="13"/>
  <c r="BW54" i="13"/>
  <c r="O11" i="13"/>
  <c r="P16" i="13"/>
  <c r="N22" i="13"/>
  <c r="O27" i="13"/>
  <c r="P32" i="13"/>
  <c r="N38" i="13"/>
  <c r="O43" i="13"/>
  <c r="P48" i="13"/>
  <c r="N54" i="13"/>
  <c r="AF19" i="13"/>
  <c r="AF23" i="13"/>
  <c r="AH25" i="13"/>
  <c r="AG28" i="13"/>
  <c r="AF31" i="13"/>
  <c r="AH33" i="13"/>
  <c r="AG36" i="13"/>
  <c r="AF39" i="13"/>
  <c r="AG40" i="13"/>
  <c r="AG44" i="13"/>
  <c r="AF47" i="13"/>
  <c r="AH49" i="13"/>
  <c r="AH53" i="13"/>
  <c r="N56" i="13"/>
  <c r="AF9" i="13"/>
  <c r="AF13" i="13"/>
  <c r="AF17" i="13"/>
  <c r="P7" i="13"/>
  <c r="BW7" i="13"/>
  <c r="O10" i="13"/>
  <c r="BV10" i="13"/>
  <c r="N13" i="13"/>
  <c r="BU13" i="13"/>
  <c r="P15" i="13"/>
  <c r="BW15" i="13"/>
  <c r="O18" i="13"/>
  <c r="BV18" i="13"/>
  <c r="N21" i="13"/>
  <c r="BU21" i="13"/>
  <c r="P23" i="13"/>
  <c r="BW23" i="13"/>
  <c r="O26" i="13"/>
  <c r="BV26" i="13"/>
  <c r="N29" i="13"/>
  <c r="BU29" i="13"/>
  <c r="P31" i="13"/>
  <c r="BW31" i="13"/>
  <c r="O34" i="13"/>
  <c r="BV34" i="13"/>
  <c r="N37" i="13"/>
  <c r="BU37" i="13"/>
  <c r="P39" i="13"/>
  <c r="BW39" i="13"/>
  <c r="O42" i="13"/>
  <c r="BV42" i="13"/>
  <c r="N45" i="13"/>
  <c r="BU45" i="13"/>
  <c r="P47" i="13"/>
  <c r="BW47" i="13"/>
  <c r="O50" i="13"/>
  <c r="BV50" i="13"/>
  <c r="O54" i="13"/>
  <c r="BV54" i="13"/>
  <c r="BV7" i="13"/>
  <c r="BU10" i="13"/>
  <c r="BW12" i="13"/>
  <c r="BV15" i="13"/>
  <c r="BU18" i="13"/>
  <c r="BW20" i="13"/>
  <c r="BV23" i="13"/>
  <c r="BU26" i="13"/>
  <c r="BW28" i="13"/>
  <c r="BV31" i="13"/>
  <c r="BU34" i="13"/>
  <c r="BW36" i="13"/>
  <c r="BV39" i="13"/>
  <c r="BU42" i="13"/>
  <c r="BW44" i="13"/>
  <c r="BV47" i="13"/>
  <c r="BU50" i="13"/>
  <c r="BW52" i="13"/>
  <c r="BV55" i="13"/>
  <c r="BU7" i="13"/>
  <c r="BV8" i="13"/>
  <c r="BW9" i="13"/>
  <c r="BU11" i="13"/>
  <c r="BV12" i="13"/>
  <c r="BW13" i="13"/>
  <c r="BU15" i="13"/>
  <c r="BV16" i="13"/>
  <c r="BW17" i="13"/>
  <c r="BU19" i="13"/>
  <c r="BV20" i="13"/>
  <c r="BW21" i="13"/>
  <c r="BU23" i="13"/>
  <c r="BV24" i="13"/>
  <c r="BW25" i="13"/>
  <c r="BU27" i="13"/>
  <c r="BV28" i="13"/>
  <c r="BW29" i="13"/>
  <c r="BU31" i="13"/>
  <c r="BV32" i="13"/>
  <c r="BW33" i="13"/>
  <c r="BU35" i="13"/>
  <c r="BV36" i="13"/>
  <c r="BW37" i="13"/>
  <c r="BU39" i="13"/>
  <c r="BV40" i="13"/>
  <c r="BW41" i="13"/>
  <c r="BU43" i="13"/>
  <c r="BV44" i="13"/>
  <c r="BW45" i="13"/>
  <c r="BU47" i="13"/>
  <c r="BV48" i="13"/>
  <c r="BW49" i="13"/>
  <c r="BU51" i="13"/>
  <c r="BV52" i="13"/>
  <c r="BW53" i="13"/>
  <c r="BU55" i="13"/>
  <c r="P8" i="13"/>
  <c r="N14" i="13"/>
  <c r="O19" i="13"/>
  <c r="P24" i="13"/>
  <c r="N30" i="13"/>
  <c r="O35" i="13"/>
  <c r="P40" i="13"/>
  <c r="N46" i="13"/>
  <c r="O51" i="13"/>
  <c r="AG20" i="13"/>
  <c r="AH21" i="13"/>
  <c r="AG24" i="13"/>
  <c r="AF27" i="13"/>
  <c r="AH29" i="13"/>
  <c r="AG32" i="13"/>
  <c r="AF35" i="13"/>
  <c r="AH37" i="13"/>
  <c r="AH41" i="13"/>
  <c r="AF43" i="13"/>
  <c r="AH45" i="13"/>
  <c r="AG48" i="13"/>
  <c r="AF51" i="13"/>
  <c r="AG52" i="13"/>
  <c r="O8" i="13"/>
  <c r="N11" i="13"/>
  <c r="P13" i="13"/>
  <c r="O16" i="13"/>
  <c r="N19" i="13"/>
  <c r="P21" i="13"/>
  <c r="O24" i="13"/>
  <c r="N27" i="13"/>
  <c r="P29" i="13"/>
  <c r="O32" i="13"/>
  <c r="N35" i="13"/>
  <c r="P37" i="13"/>
  <c r="O40" i="13"/>
  <c r="N43" i="13"/>
  <c r="P45" i="13"/>
  <c r="O48" i="13"/>
  <c r="N51" i="13"/>
  <c r="P53" i="13"/>
  <c r="AH18" i="13"/>
  <c r="AF20" i="13"/>
  <c r="AG21" i="13"/>
  <c r="AH22" i="13"/>
  <c r="AF24" i="13"/>
  <c r="AG25" i="13"/>
  <c r="AH26" i="13"/>
  <c r="AF28" i="13"/>
  <c r="AG29" i="13"/>
  <c r="AH30" i="13"/>
  <c r="AF32" i="13"/>
  <c r="AG33" i="13"/>
  <c r="AH34" i="13"/>
  <c r="AF36" i="13"/>
  <c r="AG37" i="13"/>
  <c r="AH38" i="13"/>
  <c r="AF40" i="13"/>
  <c r="AG41" i="13"/>
  <c r="AH42" i="13"/>
  <c r="AF44" i="13"/>
  <c r="AG45" i="13"/>
  <c r="AH46" i="13"/>
  <c r="AF48" i="13"/>
  <c r="AG49" i="13"/>
  <c r="AH50" i="13"/>
  <c r="AF52" i="13"/>
  <c r="AG53" i="13"/>
  <c r="AH54" i="13"/>
  <c r="E58" i="13"/>
  <c r="E59" i="13" s="1"/>
  <c r="E60" i="13" s="1"/>
  <c r="E61" i="13" s="1"/>
  <c r="E62" i="13" s="1"/>
  <c r="E63" i="13" s="1"/>
  <c r="E64" i="13" s="1"/>
  <c r="E65" i="13" s="1"/>
  <c r="E66" i="13" s="1"/>
  <c r="E67" i="13" s="1"/>
  <c r="E68" i="13" s="1"/>
  <c r="E69" i="13" s="1"/>
  <c r="E70" i="13" s="1"/>
  <c r="E71" i="13" s="1"/>
  <c r="E72" i="13" s="1"/>
  <c r="E73" i="13" s="1"/>
  <c r="E74" i="13" s="1"/>
  <c r="E75" i="13" s="1"/>
  <c r="E76" i="13" s="1"/>
  <c r="E77" i="13" s="1"/>
  <c r="E78" i="13" s="1"/>
  <c r="E79" i="13" s="1"/>
  <c r="E80" i="13" s="1"/>
  <c r="E81" i="13" s="1"/>
  <c r="E82" i="13" s="1"/>
  <c r="E83" i="13" s="1"/>
  <c r="E84" i="13" s="1"/>
  <c r="E85" i="13" s="1"/>
  <c r="E86" i="13" s="1"/>
  <c r="E87" i="13" s="1"/>
  <c r="E88" i="13" s="1"/>
  <c r="E89" i="13" s="1"/>
  <c r="E90" i="13" s="1"/>
  <c r="E91" i="13" s="1"/>
  <c r="E92" i="13" s="1"/>
  <c r="E93" i="13" s="1"/>
  <c r="E94" i="13" s="1"/>
  <c r="E95" i="13" s="1"/>
  <c r="E96" i="13" s="1"/>
  <c r="E97" i="13" s="1"/>
  <c r="E98" i="13" s="1"/>
  <c r="E99" i="13" s="1"/>
  <c r="E100" i="13" s="1"/>
  <c r="E101" i="13" s="1"/>
  <c r="E102" i="13" s="1"/>
  <c r="E103" i="13" s="1"/>
  <c r="E104" i="13" s="1"/>
  <c r="E105" i="13" s="1"/>
  <c r="E106" i="13" s="1"/>
  <c r="E107" i="13" s="1"/>
  <c r="E108" i="13" s="1"/>
  <c r="E109" i="13" s="1"/>
  <c r="E110" i="13" s="1"/>
  <c r="E111" i="13" s="1"/>
  <c r="E112" i="13" s="1"/>
  <c r="E113" i="13" s="1"/>
  <c r="E114" i="13" s="1"/>
  <c r="E115" i="13" s="1"/>
  <c r="E116" i="13" s="1"/>
  <c r="E117" i="13" s="1"/>
  <c r="E118" i="13" s="1"/>
  <c r="E119" i="13" s="1"/>
  <c r="E120" i="13" s="1"/>
  <c r="E121" i="13" s="1"/>
  <c r="E122" i="13" s="1"/>
  <c r="E123" i="13" s="1"/>
  <c r="E124" i="13" s="1"/>
  <c r="E125" i="13" s="1"/>
  <c r="E126" i="13" s="1"/>
  <c r="E127" i="13" s="1"/>
  <c r="E128" i="13" s="1"/>
  <c r="E129" i="13" s="1"/>
  <c r="E130" i="13" s="1"/>
  <c r="E131" i="13" s="1"/>
  <c r="E132" i="13" s="1"/>
  <c r="E133" i="13" s="1"/>
  <c r="E134" i="13" s="1"/>
  <c r="E135" i="13" s="1"/>
  <c r="E136" i="13" s="1"/>
  <c r="E137" i="13" s="1"/>
  <c r="E138" i="13" s="1"/>
  <c r="E139" i="13" s="1"/>
  <c r="E140" i="13" s="1"/>
  <c r="E141" i="13" s="1"/>
  <c r="E142" i="13" s="1"/>
  <c r="E143" i="13" s="1"/>
  <c r="E144" i="13" s="1"/>
  <c r="E145" i="13" s="1"/>
  <c r="E146" i="13" s="1"/>
  <c r="E147" i="13" s="1"/>
  <c r="E148" i="13" s="1"/>
  <c r="E149" i="13" s="1"/>
  <c r="E150" i="13" s="1"/>
  <c r="E151" i="13" s="1"/>
  <c r="E152" i="13" s="1"/>
  <c r="E153" i="13" s="1"/>
  <c r="E154" i="13" s="1"/>
  <c r="E155" i="13" s="1"/>
  <c r="E156" i="13" s="1"/>
  <c r="E157" i="13" s="1"/>
  <c r="E158" i="13" s="1"/>
  <c r="E159" i="13" s="1"/>
  <c r="E160" i="13" s="1"/>
  <c r="E161" i="13" s="1"/>
  <c r="E162" i="13" s="1"/>
  <c r="E163" i="13" s="1"/>
  <c r="E164" i="13" s="1"/>
  <c r="E165" i="13" s="1"/>
  <c r="E166" i="13" s="1"/>
  <c r="E167" i="13" s="1"/>
  <c r="E168" i="13" s="1"/>
  <c r="E169" i="13" s="1"/>
  <c r="E170" i="13" s="1"/>
  <c r="E171" i="13" s="1"/>
  <c r="E172" i="13" s="1"/>
  <c r="E173" i="13" s="1"/>
  <c r="E174" i="13" s="1"/>
  <c r="E175" i="13" s="1"/>
  <c r="E176" i="13" s="1"/>
  <c r="E177" i="13" s="1"/>
  <c r="E178" i="13" s="1"/>
  <c r="E179" i="13" s="1"/>
  <c r="E180" i="13" s="1"/>
  <c r="E181" i="13" s="1"/>
  <c r="E182" i="13" s="1"/>
  <c r="E183" i="13" s="1"/>
  <c r="E184" i="13" s="1"/>
  <c r="E185" i="13" s="1"/>
  <c r="E186" i="13" s="1"/>
  <c r="E187" i="13" s="1"/>
  <c r="E188" i="13" s="1"/>
  <c r="E189" i="13" s="1"/>
  <c r="E190" i="13" s="1"/>
  <c r="E191" i="13" s="1"/>
  <c r="E192" i="13" s="1"/>
  <c r="E193" i="13" s="1"/>
  <c r="E194" i="13" s="1"/>
  <c r="E195" i="13" s="1"/>
  <c r="E196" i="13" s="1"/>
  <c r="E197" i="13" s="1"/>
  <c r="E198" i="13" s="1"/>
  <c r="E199" i="13" s="1"/>
  <c r="E200" i="13" s="1"/>
  <c r="E201" i="13" s="1"/>
  <c r="E202" i="13" s="1"/>
  <c r="E203" i="13" s="1"/>
  <c r="E204" i="13" s="1"/>
  <c r="E205" i="13" s="1"/>
  <c r="E206" i="13" s="1"/>
  <c r="E207" i="13" s="1"/>
  <c r="E208" i="13" s="1"/>
  <c r="E209" i="13" s="1"/>
  <c r="E210" i="13" s="1"/>
  <c r="E211" i="13" s="1"/>
  <c r="E212" i="13" s="1"/>
  <c r="E213" i="13" s="1"/>
  <c r="E214" i="13" s="1"/>
  <c r="E215" i="13" s="1"/>
  <c r="E216" i="13" s="1"/>
  <c r="E217" i="13" s="1"/>
  <c r="E218" i="13" s="1"/>
  <c r="E219" i="13" s="1"/>
  <c r="E220" i="13" s="1"/>
  <c r="E221" i="13" s="1"/>
  <c r="E222" i="13" s="1"/>
  <c r="E223" i="13" s="1"/>
  <c r="E224" i="13" s="1"/>
  <c r="E225" i="13" s="1"/>
  <c r="E226" i="13" s="1"/>
  <c r="E227" i="13" s="1"/>
  <c r="E228" i="13" s="1"/>
  <c r="E229" i="13" s="1"/>
  <c r="E230" i="13" s="1"/>
  <c r="E231" i="13" s="1"/>
  <c r="E232" i="13" s="1"/>
  <c r="E233" i="13" s="1"/>
  <c r="E234" i="13" s="1"/>
  <c r="E235" i="13" s="1"/>
  <c r="E236" i="13" s="1"/>
  <c r="E237" i="13" s="1"/>
  <c r="E238" i="13" s="1"/>
  <c r="E239" i="13" s="1"/>
  <c r="E240" i="13" s="1"/>
  <c r="E241" i="13" s="1"/>
  <c r="E242" i="13" s="1"/>
  <c r="E243" i="13" s="1"/>
  <c r="E244" i="13" s="1"/>
  <c r="E245" i="13" s="1"/>
  <c r="E246" i="13" s="1"/>
  <c r="E247" i="13" s="1"/>
  <c r="E248" i="13" s="1"/>
  <c r="E249" i="13" s="1"/>
  <c r="E250" i="13" s="1"/>
  <c r="E251" i="13" s="1"/>
  <c r="E252" i="13" s="1"/>
  <c r="E253" i="13" s="1"/>
  <c r="E254" i="13" s="1"/>
  <c r="E255" i="13" s="1"/>
  <c r="E256" i="13" s="1"/>
  <c r="E257" i="13" s="1"/>
  <c r="E258" i="13" s="1"/>
  <c r="E259" i="13" s="1"/>
  <c r="E260" i="13" s="1"/>
  <c r="E261" i="13" s="1"/>
  <c r="E262" i="13" s="1"/>
  <c r="E263" i="13" s="1"/>
  <c r="E264" i="13" s="1"/>
  <c r="E265" i="13" s="1"/>
  <c r="E266" i="13" s="1"/>
  <c r="E267" i="13" s="1"/>
  <c r="E268" i="13" s="1"/>
  <c r="E269" i="13" s="1"/>
  <c r="E270" i="13" s="1"/>
  <c r="E271" i="13" s="1"/>
  <c r="E272" i="13" s="1"/>
  <c r="E273" i="13" s="1"/>
  <c r="E274" i="13" s="1"/>
  <c r="E275" i="13" s="1"/>
  <c r="E276" i="13" s="1"/>
  <c r="E277" i="13" s="1"/>
  <c r="E278" i="13" s="1"/>
  <c r="E279" i="13" s="1"/>
  <c r="E280" i="13" s="1"/>
  <c r="E281" i="13" s="1"/>
  <c r="E282" i="13" s="1"/>
  <c r="E283" i="13" s="1"/>
  <c r="E284" i="13" s="1"/>
  <c r="E285" i="13" s="1"/>
  <c r="E286" i="13" s="1"/>
  <c r="E287" i="13" s="1"/>
  <c r="E288" i="13" s="1"/>
  <c r="E289" i="13" s="1"/>
  <c r="E290" i="13" s="1"/>
  <c r="E291" i="13" s="1"/>
  <c r="E292" i="13" s="1"/>
  <c r="E293" i="13" s="1"/>
  <c r="E294" i="13" s="1"/>
  <c r="E295" i="13" s="1"/>
  <c r="E296" i="13" s="1"/>
  <c r="E297" i="13" s="1"/>
  <c r="E298" i="13" s="1"/>
  <c r="E299" i="13" s="1"/>
  <c r="E300" i="13" s="1"/>
  <c r="E301" i="13" s="1"/>
  <c r="E302" i="13" s="1"/>
  <c r="E303" i="13" s="1"/>
  <c r="E304" i="13" s="1"/>
  <c r="E305" i="13" s="1"/>
  <c r="E306" i="13" s="1"/>
  <c r="E307" i="13" s="1"/>
  <c r="E308" i="13" s="1"/>
  <c r="E309" i="13" s="1"/>
  <c r="E310" i="13" s="1"/>
  <c r="E311" i="13" s="1"/>
  <c r="E312" i="13" s="1"/>
  <c r="E313" i="13" s="1"/>
  <c r="E314" i="13" s="1"/>
  <c r="E315" i="13" s="1"/>
  <c r="E316" i="13" s="1"/>
  <c r="E317" i="13" s="1"/>
  <c r="E318" i="13" s="1"/>
  <c r="E319" i="13" s="1"/>
  <c r="E320" i="13" s="1"/>
  <c r="E321" i="13" s="1"/>
  <c r="E322" i="13" s="1"/>
  <c r="E323" i="13" s="1"/>
  <c r="E324" i="13" s="1"/>
  <c r="E325" i="13" s="1"/>
  <c r="E326" i="13" s="1"/>
  <c r="E327" i="13" s="1"/>
  <c r="E328" i="13" s="1"/>
  <c r="E329" i="13" s="1"/>
  <c r="E330" i="13" s="1"/>
  <c r="E331" i="13" s="1"/>
  <c r="E332" i="13" s="1"/>
  <c r="E333" i="13" s="1"/>
  <c r="E334" i="13" s="1"/>
  <c r="E335" i="13" s="1"/>
  <c r="E336" i="13" s="1"/>
  <c r="E337" i="13" s="1"/>
  <c r="E338" i="13" s="1"/>
  <c r="E339" i="13" s="1"/>
  <c r="E340" i="13" s="1"/>
  <c r="E341" i="13" s="1"/>
  <c r="E342" i="13" s="1"/>
  <c r="E343" i="13" s="1"/>
  <c r="E344" i="13" s="1"/>
  <c r="E345" i="13" s="1"/>
  <c r="E346" i="13" s="1"/>
  <c r="B57" i="13"/>
  <c r="D57" i="13"/>
  <c r="G58" i="13"/>
  <c r="G59" i="13" s="1"/>
  <c r="G60" i="13" s="1"/>
  <c r="G61" i="13" s="1"/>
  <c r="G62" i="13" s="1"/>
  <c r="G63" i="13" s="1"/>
  <c r="G64" i="13" s="1"/>
  <c r="G65" i="13" s="1"/>
  <c r="G66" i="13" s="1"/>
  <c r="G67" i="13" s="1"/>
  <c r="G68" i="13" s="1"/>
  <c r="G69" i="13" s="1"/>
  <c r="G70" i="13" s="1"/>
  <c r="G71" i="13" s="1"/>
  <c r="G72" i="13" s="1"/>
  <c r="G73" i="13" s="1"/>
  <c r="G74" i="13" s="1"/>
  <c r="G75" i="13" s="1"/>
  <c r="G76" i="13" s="1"/>
  <c r="G77" i="13" s="1"/>
  <c r="G78" i="13" s="1"/>
  <c r="G79" i="13" s="1"/>
  <c r="G80" i="13" s="1"/>
  <c r="G81" i="13" s="1"/>
  <c r="G82" i="13" s="1"/>
  <c r="G83" i="13" s="1"/>
  <c r="G84" i="13" s="1"/>
  <c r="G85" i="13" s="1"/>
  <c r="G86" i="13" s="1"/>
  <c r="G87" i="13" s="1"/>
  <c r="G88" i="13" s="1"/>
  <c r="G89" i="13" s="1"/>
  <c r="G90" i="13" s="1"/>
  <c r="G91" i="13" s="1"/>
  <c r="G92" i="13" s="1"/>
  <c r="G93" i="13" s="1"/>
  <c r="G94" i="13" s="1"/>
  <c r="G95" i="13" s="1"/>
  <c r="G96" i="13" s="1"/>
  <c r="G97" i="13" s="1"/>
  <c r="G98" i="13" s="1"/>
  <c r="G99" i="13" s="1"/>
  <c r="G100" i="13" s="1"/>
  <c r="G101" i="13" s="1"/>
  <c r="G102" i="13" s="1"/>
  <c r="G103" i="13" s="1"/>
  <c r="G104" i="13" s="1"/>
  <c r="G105" i="13" s="1"/>
  <c r="G106" i="13" s="1"/>
  <c r="G107" i="13" s="1"/>
  <c r="G108" i="13" s="1"/>
  <c r="G109" i="13" s="1"/>
  <c r="G110" i="13" s="1"/>
  <c r="G111" i="13" s="1"/>
  <c r="G112" i="13" s="1"/>
  <c r="G113" i="13" s="1"/>
  <c r="G114" i="13" s="1"/>
  <c r="G115" i="13" s="1"/>
  <c r="G116" i="13" s="1"/>
  <c r="G117" i="13" s="1"/>
  <c r="G118" i="13" s="1"/>
  <c r="G119" i="13" s="1"/>
  <c r="G120" i="13" s="1"/>
  <c r="G121" i="13" s="1"/>
  <c r="G122" i="13" s="1"/>
  <c r="G123" i="13" s="1"/>
  <c r="G124" i="13" s="1"/>
  <c r="G125" i="13" s="1"/>
  <c r="G126" i="13" s="1"/>
  <c r="G127" i="13" s="1"/>
  <c r="G128" i="13" s="1"/>
  <c r="G129" i="13" s="1"/>
  <c r="G130" i="13" s="1"/>
  <c r="G131" i="13" s="1"/>
  <c r="G132" i="13" s="1"/>
  <c r="G133" i="13" s="1"/>
  <c r="G134" i="13" s="1"/>
  <c r="G135" i="13" s="1"/>
  <c r="G136" i="13" s="1"/>
  <c r="G137" i="13" s="1"/>
  <c r="G138" i="13" s="1"/>
  <c r="G139" i="13" s="1"/>
  <c r="G140" i="13" s="1"/>
  <c r="G141" i="13" s="1"/>
  <c r="G142" i="13" s="1"/>
  <c r="G143" i="13" s="1"/>
  <c r="G144" i="13" s="1"/>
  <c r="G145" i="13" s="1"/>
  <c r="G146" i="13" s="1"/>
  <c r="G147" i="13" s="1"/>
  <c r="G148" i="13" s="1"/>
  <c r="G149" i="13" s="1"/>
  <c r="G150" i="13" s="1"/>
  <c r="G151" i="13" s="1"/>
  <c r="G152" i="13" s="1"/>
  <c r="G153" i="13" s="1"/>
  <c r="G154" i="13" s="1"/>
  <c r="G155" i="13" s="1"/>
  <c r="G156" i="13" s="1"/>
  <c r="G157" i="13" s="1"/>
  <c r="G158" i="13" s="1"/>
  <c r="G159" i="13" s="1"/>
  <c r="G160" i="13" s="1"/>
  <c r="G161" i="13" s="1"/>
  <c r="G162" i="13" s="1"/>
  <c r="G163" i="13" s="1"/>
  <c r="G164" i="13" s="1"/>
  <c r="G165" i="13" s="1"/>
  <c r="G166" i="13" s="1"/>
  <c r="G167" i="13" s="1"/>
  <c r="G168" i="13" s="1"/>
  <c r="G169" i="13" s="1"/>
  <c r="G170" i="13" s="1"/>
  <c r="G171" i="13" s="1"/>
  <c r="G172" i="13" s="1"/>
  <c r="G173" i="13" s="1"/>
  <c r="G174" i="13" s="1"/>
  <c r="G175" i="13" s="1"/>
  <c r="G176" i="13" s="1"/>
  <c r="G177" i="13" s="1"/>
  <c r="G178" i="13" s="1"/>
  <c r="G179" i="13" s="1"/>
  <c r="G180" i="13" s="1"/>
  <c r="G181" i="13" s="1"/>
  <c r="G182" i="13" s="1"/>
  <c r="G183" i="13" s="1"/>
  <c r="G184" i="13" s="1"/>
  <c r="G185" i="13" s="1"/>
  <c r="G186" i="13" s="1"/>
  <c r="G187" i="13" s="1"/>
  <c r="G188" i="13" s="1"/>
  <c r="G189" i="13" s="1"/>
  <c r="G190" i="13" s="1"/>
  <c r="G191" i="13" s="1"/>
  <c r="G192" i="13" s="1"/>
  <c r="G193" i="13" s="1"/>
  <c r="G194" i="13" s="1"/>
  <c r="G195" i="13" s="1"/>
  <c r="G196" i="13" s="1"/>
  <c r="G197" i="13" s="1"/>
  <c r="G198" i="13" s="1"/>
  <c r="G199" i="13" s="1"/>
  <c r="G200" i="13" s="1"/>
  <c r="G201" i="13" s="1"/>
  <c r="G202" i="13" s="1"/>
  <c r="G203" i="13" s="1"/>
  <c r="G204" i="13" s="1"/>
  <c r="G205" i="13" s="1"/>
  <c r="G206" i="13" s="1"/>
  <c r="G207" i="13" s="1"/>
  <c r="G208" i="13" s="1"/>
  <c r="G209" i="13" s="1"/>
  <c r="G210" i="13" s="1"/>
  <c r="G211" i="13" s="1"/>
  <c r="G212" i="13" s="1"/>
  <c r="G213" i="13" s="1"/>
  <c r="G214" i="13" s="1"/>
  <c r="G215" i="13" s="1"/>
  <c r="G216" i="13" s="1"/>
  <c r="G217" i="13" s="1"/>
  <c r="G218" i="13" s="1"/>
  <c r="G219" i="13" s="1"/>
  <c r="G220" i="13" s="1"/>
  <c r="G221" i="13" s="1"/>
  <c r="G222" i="13" s="1"/>
  <c r="G223" i="13" s="1"/>
  <c r="G224" i="13" s="1"/>
  <c r="G225" i="13" s="1"/>
  <c r="G226" i="13" s="1"/>
  <c r="G227" i="13" s="1"/>
  <c r="G228" i="13" s="1"/>
  <c r="G229" i="13" s="1"/>
  <c r="G230" i="13" s="1"/>
  <c r="G231" i="13" s="1"/>
  <c r="G232" i="13" s="1"/>
  <c r="G233" i="13" s="1"/>
  <c r="G234" i="13" s="1"/>
  <c r="G235" i="13" s="1"/>
  <c r="G236" i="13" s="1"/>
  <c r="G237" i="13" s="1"/>
  <c r="G238" i="13" s="1"/>
  <c r="G239" i="13" s="1"/>
  <c r="G240" i="13" s="1"/>
  <c r="G241" i="13" s="1"/>
  <c r="G242" i="13" s="1"/>
  <c r="G243" i="13" s="1"/>
  <c r="G244" i="13" s="1"/>
  <c r="G245" i="13" s="1"/>
  <c r="G246" i="13" s="1"/>
  <c r="G247" i="13" s="1"/>
  <c r="G248" i="13" s="1"/>
  <c r="G249" i="13" s="1"/>
  <c r="G250" i="13" s="1"/>
  <c r="G251" i="13" s="1"/>
  <c r="G252" i="13" s="1"/>
  <c r="G253" i="13" s="1"/>
  <c r="G254" i="13" s="1"/>
  <c r="G255" i="13" s="1"/>
  <c r="G256" i="13" s="1"/>
  <c r="G257" i="13" s="1"/>
  <c r="G258" i="13" s="1"/>
  <c r="G259" i="13" s="1"/>
  <c r="G260" i="13" s="1"/>
  <c r="G261" i="13" s="1"/>
  <c r="G262" i="13" s="1"/>
  <c r="G263" i="13" s="1"/>
  <c r="G264" i="13" s="1"/>
  <c r="G265" i="13" s="1"/>
  <c r="G266" i="13" s="1"/>
  <c r="G267" i="13" s="1"/>
  <c r="G268" i="13" s="1"/>
  <c r="G269" i="13" s="1"/>
  <c r="G270" i="13" s="1"/>
  <c r="G271" i="13" s="1"/>
  <c r="G272" i="13" s="1"/>
  <c r="G273" i="13" s="1"/>
  <c r="G274" i="13" s="1"/>
  <c r="G275" i="13" s="1"/>
  <c r="G276" i="13" s="1"/>
  <c r="G277" i="13" s="1"/>
  <c r="G278" i="13" s="1"/>
  <c r="G279" i="13" s="1"/>
  <c r="G280" i="13" s="1"/>
  <c r="G281" i="13" s="1"/>
  <c r="G282" i="13" s="1"/>
  <c r="G283" i="13" s="1"/>
  <c r="G284" i="13" s="1"/>
  <c r="G285" i="13" s="1"/>
  <c r="G286" i="13" s="1"/>
  <c r="G287" i="13" s="1"/>
  <c r="G288" i="13" s="1"/>
  <c r="G289" i="13" s="1"/>
  <c r="G290" i="13" s="1"/>
  <c r="G291" i="13" s="1"/>
  <c r="G292" i="13" s="1"/>
  <c r="G293" i="13" s="1"/>
  <c r="G294" i="13" s="1"/>
  <c r="G295" i="13" s="1"/>
  <c r="G296" i="13" s="1"/>
  <c r="G297" i="13" s="1"/>
  <c r="G298" i="13" s="1"/>
  <c r="G299" i="13" s="1"/>
  <c r="G300" i="13" s="1"/>
  <c r="G301" i="13" s="1"/>
  <c r="G302" i="13" s="1"/>
  <c r="G303" i="13" s="1"/>
  <c r="G304" i="13" s="1"/>
  <c r="G305" i="13" s="1"/>
  <c r="G306" i="13" s="1"/>
  <c r="G307" i="13" s="1"/>
  <c r="G308" i="13" s="1"/>
  <c r="G309" i="13" s="1"/>
  <c r="G310" i="13" s="1"/>
  <c r="G311" i="13" s="1"/>
  <c r="G312" i="13" s="1"/>
  <c r="G313" i="13" s="1"/>
  <c r="G314" i="13" s="1"/>
  <c r="G315" i="13" s="1"/>
  <c r="G316" i="13" s="1"/>
  <c r="G317" i="13" s="1"/>
  <c r="G318" i="13" s="1"/>
  <c r="G319" i="13" s="1"/>
  <c r="G320" i="13" s="1"/>
  <c r="G321" i="13" s="1"/>
  <c r="G322" i="13" s="1"/>
  <c r="G323" i="13" s="1"/>
  <c r="G324" i="13" s="1"/>
  <c r="G325" i="13" s="1"/>
  <c r="G326" i="13" s="1"/>
  <c r="G327" i="13" s="1"/>
  <c r="G328" i="13" s="1"/>
  <c r="G329" i="13" s="1"/>
  <c r="G330" i="13" s="1"/>
  <c r="G331" i="13" s="1"/>
  <c r="G332" i="13" s="1"/>
  <c r="G333" i="13" s="1"/>
  <c r="G334" i="13" s="1"/>
  <c r="G335" i="13" s="1"/>
  <c r="G336" i="13" s="1"/>
  <c r="G337" i="13" s="1"/>
  <c r="G338" i="13" s="1"/>
  <c r="G339" i="13" s="1"/>
  <c r="G340" i="13" s="1"/>
  <c r="G341" i="13" s="1"/>
  <c r="G342" i="13" s="1"/>
  <c r="G343" i="13" s="1"/>
  <c r="G344" i="13" s="1"/>
  <c r="G345" i="13" s="1"/>
  <c r="G346" i="13" s="1"/>
  <c r="AC5" i="13"/>
  <c r="C57" i="13"/>
  <c r="F58" i="13"/>
  <c r="F59" i="13" s="1"/>
  <c r="F60" i="13" s="1"/>
  <c r="F61" i="13" s="1"/>
  <c r="F62" i="13" s="1"/>
  <c r="F63" i="13" s="1"/>
  <c r="F64" i="13" s="1"/>
  <c r="F65" i="13" s="1"/>
  <c r="F66" i="13" s="1"/>
  <c r="F67" i="13" s="1"/>
  <c r="F68" i="13" s="1"/>
  <c r="F69" i="13" s="1"/>
  <c r="F70" i="13" s="1"/>
  <c r="F71" i="13" s="1"/>
  <c r="F72" i="13" s="1"/>
  <c r="F73" i="13" s="1"/>
  <c r="F74" i="13" s="1"/>
  <c r="F75" i="13" s="1"/>
  <c r="F76" i="13" s="1"/>
  <c r="F77" i="13" s="1"/>
  <c r="F78" i="13" s="1"/>
  <c r="F79" i="13" s="1"/>
  <c r="F80" i="13" s="1"/>
  <c r="F81" i="13" s="1"/>
  <c r="F82" i="13" s="1"/>
  <c r="F83" i="13" s="1"/>
  <c r="F84" i="13" s="1"/>
  <c r="F85" i="13" s="1"/>
  <c r="F86" i="13" s="1"/>
  <c r="F87" i="13" s="1"/>
  <c r="F88" i="13" s="1"/>
  <c r="F89" i="13" s="1"/>
  <c r="F90" i="13" s="1"/>
  <c r="F91" i="13" s="1"/>
  <c r="F92" i="13" s="1"/>
  <c r="F93" i="13" s="1"/>
  <c r="F94" i="13" s="1"/>
  <c r="F95" i="13" s="1"/>
  <c r="F96" i="13" s="1"/>
  <c r="F97" i="13" s="1"/>
  <c r="F98" i="13" s="1"/>
  <c r="F99" i="13" s="1"/>
  <c r="F100" i="13" s="1"/>
  <c r="F101" i="13" s="1"/>
  <c r="F102" i="13" s="1"/>
  <c r="F103" i="13" s="1"/>
  <c r="F104" i="13" s="1"/>
  <c r="F105" i="13" s="1"/>
  <c r="F106" i="13" s="1"/>
  <c r="F107" i="13" s="1"/>
  <c r="F108" i="13" s="1"/>
  <c r="F109" i="13" s="1"/>
  <c r="F110" i="13" s="1"/>
  <c r="F111" i="13" s="1"/>
  <c r="F112" i="13" s="1"/>
  <c r="F113" i="13" s="1"/>
  <c r="F114" i="13" s="1"/>
  <c r="F115" i="13" s="1"/>
  <c r="F116" i="13" s="1"/>
  <c r="F117" i="13" s="1"/>
  <c r="F118" i="13" s="1"/>
  <c r="F119" i="13" s="1"/>
  <c r="F120" i="13" s="1"/>
  <c r="F121" i="13" s="1"/>
  <c r="F122" i="13" s="1"/>
  <c r="F123" i="13" s="1"/>
  <c r="F124" i="13" s="1"/>
  <c r="F125" i="13" s="1"/>
  <c r="F126" i="13" s="1"/>
  <c r="F127" i="13" s="1"/>
  <c r="F128" i="13" s="1"/>
  <c r="F129" i="13" s="1"/>
  <c r="F130" i="13" s="1"/>
  <c r="F131" i="13" s="1"/>
  <c r="F132" i="13" s="1"/>
  <c r="F133" i="13" s="1"/>
  <c r="F134" i="13" s="1"/>
  <c r="F135" i="13" s="1"/>
  <c r="F136" i="13" s="1"/>
  <c r="F137" i="13" s="1"/>
  <c r="F138" i="13" s="1"/>
  <c r="F139" i="13" s="1"/>
  <c r="F140" i="13" s="1"/>
  <c r="F141" i="13" s="1"/>
  <c r="F142" i="13" s="1"/>
  <c r="F143" i="13" s="1"/>
  <c r="F144" i="13" s="1"/>
  <c r="F145" i="13" s="1"/>
  <c r="F146" i="13" s="1"/>
  <c r="F147" i="13" s="1"/>
  <c r="F148" i="13" s="1"/>
  <c r="F149" i="13" s="1"/>
  <c r="F150" i="13" s="1"/>
  <c r="F151" i="13" s="1"/>
  <c r="F152" i="13" s="1"/>
  <c r="F153" i="13" s="1"/>
  <c r="F154" i="13" s="1"/>
  <c r="F155" i="13" s="1"/>
  <c r="F156" i="13" s="1"/>
  <c r="F157" i="13" s="1"/>
  <c r="F158" i="13" s="1"/>
  <c r="F159" i="13" s="1"/>
  <c r="F160" i="13" s="1"/>
  <c r="F161" i="13" s="1"/>
  <c r="F162" i="13" s="1"/>
  <c r="F163" i="13" s="1"/>
  <c r="F164" i="13" s="1"/>
  <c r="F165" i="13" s="1"/>
  <c r="F166" i="13" s="1"/>
  <c r="F167" i="13" s="1"/>
  <c r="F168" i="13" s="1"/>
  <c r="F169" i="13" s="1"/>
  <c r="F170" i="13" s="1"/>
  <c r="F171" i="13" s="1"/>
  <c r="F172" i="13" s="1"/>
  <c r="F173" i="13" s="1"/>
  <c r="F174" i="13" s="1"/>
  <c r="F175" i="13" s="1"/>
  <c r="F176" i="13" s="1"/>
  <c r="F177" i="13" s="1"/>
  <c r="F178" i="13" s="1"/>
  <c r="F179" i="13" s="1"/>
  <c r="F180" i="13" s="1"/>
  <c r="F181" i="13" s="1"/>
  <c r="F182" i="13" s="1"/>
  <c r="F183" i="13" s="1"/>
  <c r="F184" i="13" s="1"/>
  <c r="F185" i="13" s="1"/>
  <c r="F186" i="13" s="1"/>
  <c r="F187" i="13" s="1"/>
  <c r="F188" i="13" s="1"/>
  <c r="F189" i="13" s="1"/>
  <c r="F190" i="13" s="1"/>
  <c r="F191" i="13" s="1"/>
  <c r="F192" i="13" s="1"/>
  <c r="F193" i="13" s="1"/>
  <c r="F194" i="13" s="1"/>
  <c r="F195" i="13" s="1"/>
  <c r="F196" i="13" s="1"/>
  <c r="F197" i="13" s="1"/>
  <c r="F198" i="13" s="1"/>
  <c r="F199" i="13" s="1"/>
  <c r="F200" i="13" s="1"/>
  <c r="F201" i="13" s="1"/>
  <c r="F202" i="13" s="1"/>
  <c r="F203" i="13" s="1"/>
  <c r="F204" i="13" s="1"/>
  <c r="F205" i="13" s="1"/>
  <c r="F206" i="13" s="1"/>
  <c r="F207" i="13" s="1"/>
  <c r="F208" i="13" s="1"/>
  <c r="F209" i="13" s="1"/>
  <c r="F210" i="13" s="1"/>
  <c r="F211" i="13" s="1"/>
  <c r="F212" i="13" s="1"/>
  <c r="F213" i="13" s="1"/>
  <c r="F214" i="13" s="1"/>
  <c r="F215" i="13" s="1"/>
  <c r="F216" i="13" s="1"/>
  <c r="F217" i="13" s="1"/>
  <c r="F218" i="13" s="1"/>
  <c r="F219" i="13" s="1"/>
  <c r="F220" i="13" s="1"/>
  <c r="F221" i="13" s="1"/>
  <c r="F222" i="13" s="1"/>
  <c r="F223" i="13" s="1"/>
  <c r="F224" i="13" s="1"/>
  <c r="F225" i="13" s="1"/>
  <c r="F226" i="13" s="1"/>
  <c r="F227" i="13" s="1"/>
  <c r="F228" i="13" s="1"/>
  <c r="F229" i="13" s="1"/>
  <c r="F230" i="13" s="1"/>
  <c r="F231" i="13" s="1"/>
  <c r="F232" i="13" s="1"/>
  <c r="F233" i="13" s="1"/>
  <c r="F234" i="13" s="1"/>
  <c r="F235" i="13" s="1"/>
  <c r="F236" i="13" s="1"/>
  <c r="F237" i="13" s="1"/>
  <c r="F238" i="13" s="1"/>
  <c r="F239" i="13" s="1"/>
  <c r="F240" i="13" s="1"/>
  <c r="F241" i="13" s="1"/>
  <c r="F242" i="13" s="1"/>
  <c r="F243" i="13" s="1"/>
  <c r="F244" i="13" s="1"/>
  <c r="F245" i="13" s="1"/>
  <c r="F246" i="13" s="1"/>
  <c r="F247" i="13" s="1"/>
  <c r="F248" i="13" s="1"/>
  <c r="F249" i="13" s="1"/>
  <c r="F250" i="13" s="1"/>
  <c r="F251" i="13" s="1"/>
  <c r="F252" i="13" s="1"/>
  <c r="F253" i="13" s="1"/>
  <c r="F254" i="13" s="1"/>
  <c r="F255" i="13" s="1"/>
  <c r="F256" i="13" s="1"/>
  <c r="F257" i="13" s="1"/>
  <c r="F258" i="13" s="1"/>
  <c r="F259" i="13" s="1"/>
  <c r="F260" i="13" s="1"/>
  <c r="F261" i="13" s="1"/>
  <c r="F262" i="13" s="1"/>
  <c r="F263" i="13" s="1"/>
  <c r="F264" i="13" s="1"/>
  <c r="F265" i="13" s="1"/>
  <c r="F266" i="13" s="1"/>
  <c r="F267" i="13" s="1"/>
  <c r="F268" i="13" s="1"/>
  <c r="F269" i="13" s="1"/>
  <c r="F270" i="13" s="1"/>
  <c r="F271" i="13" s="1"/>
  <c r="F272" i="13" s="1"/>
  <c r="F273" i="13" s="1"/>
  <c r="F274" i="13" s="1"/>
  <c r="F275" i="13" s="1"/>
  <c r="F276" i="13" s="1"/>
  <c r="F277" i="13" s="1"/>
  <c r="F278" i="13" s="1"/>
  <c r="F279" i="13" s="1"/>
  <c r="F280" i="13" s="1"/>
  <c r="F281" i="13" s="1"/>
  <c r="F282" i="13" s="1"/>
  <c r="F283" i="13" s="1"/>
  <c r="F284" i="13" s="1"/>
  <c r="F285" i="13" s="1"/>
  <c r="F286" i="13" s="1"/>
  <c r="F287" i="13" s="1"/>
  <c r="F288" i="13" s="1"/>
  <c r="F289" i="13" s="1"/>
  <c r="F290" i="13" s="1"/>
  <c r="F291" i="13" s="1"/>
  <c r="F292" i="13" s="1"/>
  <c r="F293" i="13" s="1"/>
  <c r="F294" i="13" s="1"/>
  <c r="F295" i="13" s="1"/>
  <c r="F296" i="13" s="1"/>
  <c r="F297" i="13" s="1"/>
  <c r="F298" i="13" s="1"/>
  <c r="F299" i="13" s="1"/>
  <c r="F300" i="13" s="1"/>
  <c r="F301" i="13" s="1"/>
  <c r="F302" i="13" s="1"/>
  <c r="F303" i="13" s="1"/>
  <c r="F304" i="13" s="1"/>
  <c r="F305" i="13" s="1"/>
  <c r="F306" i="13" s="1"/>
  <c r="F307" i="13" s="1"/>
  <c r="F308" i="13" s="1"/>
  <c r="F309" i="13" s="1"/>
  <c r="F310" i="13" s="1"/>
  <c r="F311" i="13" s="1"/>
  <c r="F312" i="13" s="1"/>
  <c r="F313" i="13" s="1"/>
  <c r="F314" i="13" s="1"/>
  <c r="F315" i="13" s="1"/>
  <c r="F316" i="13" s="1"/>
  <c r="F317" i="13" s="1"/>
  <c r="F318" i="13" s="1"/>
  <c r="F319" i="13" s="1"/>
  <c r="F320" i="13" s="1"/>
  <c r="F321" i="13" s="1"/>
  <c r="F322" i="13" s="1"/>
  <c r="F323" i="13" s="1"/>
  <c r="F324" i="13" s="1"/>
  <c r="F325" i="13" s="1"/>
  <c r="F326" i="13" s="1"/>
  <c r="F327" i="13" s="1"/>
  <c r="F328" i="13" s="1"/>
  <c r="F329" i="13" s="1"/>
  <c r="F330" i="13" s="1"/>
  <c r="F331" i="13" s="1"/>
  <c r="F332" i="13" s="1"/>
  <c r="F333" i="13" s="1"/>
  <c r="F334" i="13" s="1"/>
  <c r="F335" i="13" s="1"/>
  <c r="F336" i="13" s="1"/>
  <c r="F337" i="13" s="1"/>
  <c r="F338" i="13" s="1"/>
  <c r="F339" i="13" s="1"/>
  <c r="F340" i="13" s="1"/>
  <c r="F341" i="13" s="1"/>
  <c r="F342" i="13" s="1"/>
  <c r="F343" i="13" s="1"/>
  <c r="F344" i="13" s="1"/>
  <c r="F345" i="13" s="1"/>
  <c r="F346" i="13" s="1"/>
  <c r="AE5" i="13"/>
  <c r="AD5" i="13"/>
  <c r="AL7" i="13"/>
  <c r="AL302" i="18" l="1"/>
  <c r="AM301" i="18"/>
  <c r="AN300" i="18"/>
  <c r="AN301" i="17"/>
  <c r="AM301" i="17"/>
  <c r="AL301" i="17"/>
  <c r="AR7" i="13"/>
  <c r="AU7" i="13" s="1"/>
  <c r="AI8" i="13" s="1"/>
  <c r="AH346" i="13"/>
  <c r="AH344" i="13"/>
  <c r="AH342" i="13"/>
  <c r="AH340" i="13"/>
  <c r="AH338" i="13"/>
  <c r="AH336" i="13"/>
  <c r="AH334" i="13"/>
  <c r="AH332" i="13"/>
  <c r="AH330" i="13"/>
  <c r="AH328" i="13"/>
  <c r="AH326" i="13"/>
  <c r="AH324" i="13"/>
  <c r="AH322" i="13"/>
  <c r="AH320" i="13"/>
  <c r="AH318" i="13"/>
  <c r="AH316" i="13"/>
  <c r="AH314" i="13"/>
  <c r="AH312" i="13"/>
  <c r="AH310" i="13"/>
  <c r="AH308" i="13"/>
  <c r="AH306" i="13"/>
  <c r="AH304" i="13"/>
  <c r="AH302" i="13"/>
  <c r="AH300" i="13"/>
  <c r="AH298" i="13"/>
  <c r="AH296" i="13"/>
  <c r="AH294" i="13"/>
  <c r="AH292" i="13"/>
  <c r="AH290" i="13"/>
  <c r="AH288" i="13"/>
  <c r="AH286" i="13"/>
  <c r="AH284" i="13"/>
  <c r="AH282" i="13"/>
  <c r="AH280" i="13"/>
  <c r="AH278" i="13"/>
  <c r="AH276" i="13"/>
  <c r="AH274" i="13"/>
  <c r="AH272" i="13"/>
  <c r="AH270" i="13"/>
  <c r="AH268" i="13"/>
  <c r="AH266" i="13"/>
  <c r="AH264" i="13"/>
  <c r="AH262" i="13"/>
  <c r="AH260" i="13"/>
  <c r="AH258" i="13"/>
  <c r="AH256" i="13"/>
  <c r="AH254" i="13"/>
  <c r="AH252" i="13"/>
  <c r="AH250" i="13"/>
  <c r="AH248" i="13"/>
  <c r="AH246" i="13"/>
  <c r="AH244" i="13"/>
  <c r="AH242" i="13"/>
  <c r="AH240" i="13"/>
  <c r="AH238" i="13"/>
  <c r="AH236" i="13"/>
  <c r="AH234" i="13"/>
  <c r="AH232" i="13"/>
  <c r="AH230" i="13"/>
  <c r="AH228" i="13"/>
  <c r="AH226" i="13"/>
  <c r="AH224" i="13"/>
  <c r="AH222" i="13"/>
  <c r="AH220" i="13"/>
  <c r="AH218" i="13"/>
  <c r="AH216" i="13"/>
  <c r="AH214" i="13"/>
  <c r="AH212" i="13"/>
  <c r="AH210" i="13"/>
  <c r="AH208" i="13"/>
  <c r="AH206" i="13"/>
  <c r="AH204" i="13"/>
  <c r="AH202" i="13"/>
  <c r="AH200" i="13"/>
  <c r="AH198" i="13"/>
  <c r="AH196" i="13"/>
  <c r="AH194" i="13"/>
  <c r="AH192" i="13"/>
  <c r="AH190" i="13"/>
  <c r="AH188" i="13"/>
  <c r="AH186" i="13"/>
  <c r="AH184" i="13"/>
  <c r="AH182" i="13"/>
  <c r="AH180" i="13"/>
  <c r="AH345" i="13"/>
  <c r="AH341" i="13"/>
  <c r="AH337" i="13"/>
  <c r="AH333" i="13"/>
  <c r="AH329" i="13"/>
  <c r="AH325" i="13"/>
  <c r="AH321" i="13"/>
  <c r="AH317" i="13"/>
  <c r="AH313" i="13"/>
  <c r="AH309" i="13"/>
  <c r="AH305" i="13"/>
  <c r="AH301" i="13"/>
  <c r="AH297" i="13"/>
  <c r="AH293" i="13"/>
  <c r="AH289" i="13"/>
  <c r="AH285" i="13"/>
  <c r="AH281" i="13"/>
  <c r="AH277" i="13"/>
  <c r="AH273" i="13"/>
  <c r="AH269" i="13"/>
  <c r="AH265" i="13"/>
  <c r="AH261" i="13"/>
  <c r="AH257" i="13"/>
  <c r="AH253" i="13"/>
  <c r="AH249" i="13"/>
  <c r="AH245" i="13"/>
  <c r="AH241" i="13"/>
  <c r="AH237" i="13"/>
  <c r="AH233" i="13"/>
  <c r="AH229" i="13"/>
  <c r="AH225" i="13"/>
  <c r="AH221" i="13"/>
  <c r="AH217" i="13"/>
  <c r="AH213" i="13"/>
  <c r="AH209" i="13"/>
  <c r="AH205" i="13"/>
  <c r="AH201" i="13"/>
  <c r="AH197" i="13"/>
  <c r="AH193" i="13"/>
  <c r="AH189" i="13"/>
  <c r="AH185" i="13"/>
  <c r="AH181" i="13"/>
  <c r="AH179" i="13"/>
  <c r="AH177" i="13"/>
  <c r="AH175" i="13"/>
  <c r="AH173" i="13"/>
  <c r="AH171" i="13"/>
  <c r="AH169" i="13"/>
  <c r="AH167" i="13"/>
  <c r="AH165" i="13"/>
  <c r="AH163" i="13"/>
  <c r="AH161" i="13"/>
  <c r="AH159" i="13"/>
  <c r="AH157" i="13"/>
  <c r="AH155" i="13"/>
  <c r="AH153" i="13"/>
  <c r="AH151" i="13"/>
  <c r="AH149" i="13"/>
  <c r="AH147" i="13"/>
  <c r="AH145" i="13"/>
  <c r="AH143" i="13"/>
  <c r="AH141" i="13"/>
  <c r="AH139" i="13"/>
  <c r="AH137" i="13"/>
  <c r="AH135" i="13"/>
  <c r="AH133" i="13"/>
  <c r="AH131" i="13"/>
  <c r="AH129" i="13"/>
  <c r="AH127" i="13"/>
  <c r="AH125" i="13"/>
  <c r="AH123" i="13"/>
  <c r="AH121" i="13"/>
  <c r="AH119" i="13"/>
  <c r="AH117" i="13"/>
  <c r="AH115" i="13"/>
  <c r="AH113" i="13"/>
  <c r="AH111" i="13"/>
  <c r="AH109" i="13"/>
  <c r="AH107" i="13"/>
  <c r="AH105" i="13"/>
  <c r="AH103" i="13"/>
  <c r="AH101" i="13"/>
  <c r="AH99" i="13"/>
  <c r="AH97" i="13"/>
  <c r="AH95" i="13"/>
  <c r="AH93" i="13"/>
  <c r="AH91" i="13"/>
  <c r="AH89" i="13"/>
  <c r="AH87" i="13"/>
  <c r="AH85" i="13"/>
  <c r="AH83" i="13"/>
  <c r="AH81" i="13"/>
  <c r="AH79" i="13"/>
  <c r="AH77" i="13"/>
  <c r="AH75" i="13"/>
  <c r="AH73" i="13"/>
  <c r="AH71" i="13"/>
  <c r="AH69" i="13"/>
  <c r="AH67" i="13"/>
  <c r="AH65" i="13"/>
  <c r="AH63" i="13"/>
  <c r="AH61" i="13"/>
  <c r="AH59" i="13"/>
  <c r="AH57" i="13"/>
  <c r="AH339" i="13"/>
  <c r="AH331" i="13"/>
  <c r="AH323" i="13"/>
  <c r="AH315" i="13"/>
  <c r="AH307" i="13"/>
  <c r="AH299" i="13"/>
  <c r="AH291" i="13"/>
  <c r="AH283" i="13"/>
  <c r="AH275" i="13"/>
  <c r="AH267" i="13"/>
  <c r="AH259" i="13"/>
  <c r="AH255" i="13"/>
  <c r="AH247" i="13"/>
  <c r="AH239" i="13"/>
  <c r="AH235" i="13"/>
  <c r="AH227" i="13"/>
  <c r="AH219" i="13"/>
  <c r="AH211" i="13"/>
  <c r="AH203" i="13"/>
  <c r="AH195" i="13"/>
  <c r="AH187" i="13"/>
  <c r="AH178" i="13"/>
  <c r="AH174" i="13"/>
  <c r="AH170" i="13"/>
  <c r="AH166" i="13"/>
  <c r="AH162" i="13"/>
  <c r="AH158" i="13"/>
  <c r="AH154" i="13"/>
  <c r="AH150" i="13"/>
  <c r="AH146" i="13"/>
  <c r="AH142" i="13"/>
  <c r="AH138" i="13"/>
  <c r="AH134" i="13"/>
  <c r="AH130" i="13"/>
  <c r="AH126" i="13"/>
  <c r="AH122" i="13"/>
  <c r="AH118" i="13"/>
  <c r="AH114" i="13"/>
  <c r="AH110" i="13"/>
  <c r="AH106" i="13"/>
  <c r="AH102" i="13"/>
  <c r="AH98" i="13"/>
  <c r="AH94" i="13"/>
  <c r="AH90" i="13"/>
  <c r="AH86" i="13"/>
  <c r="AH82" i="13"/>
  <c r="AH78" i="13"/>
  <c r="AH74" i="13"/>
  <c r="AH70" i="13"/>
  <c r="AH66" i="13"/>
  <c r="AH62" i="13"/>
  <c r="AH58" i="13"/>
  <c r="AH343" i="13"/>
  <c r="AH335" i="13"/>
  <c r="AH327" i="13"/>
  <c r="AH319" i="13"/>
  <c r="AH311" i="13"/>
  <c r="AH303" i="13"/>
  <c r="AH295" i="13"/>
  <c r="AH287" i="13"/>
  <c r="AH279" i="13"/>
  <c r="AH271" i="13"/>
  <c r="AH263" i="13"/>
  <c r="AH251" i="13"/>
  <c r="AH243" i="13"/>
  <c r="AH231" i="13"/>
  <c r="AH223" i="13"/>
  <c r="AH215" i="13"/>
  <c r="AH207" i="13"/>
  <c r="AH199" i="13"/>
  <c r="AH191" i="13"/>
  <c r="AH183" i="13"/>
  <c r="AH176" i="13"/>
  <c r="AH172" i="13"/>
  <c r="AH168" i="13"/>
  <c r="AH164" i="13"/>
  <c r="AH160" i="13"/>
  <c r="AH156" i="13"/>
  <c r="AH152" i="13"/>
  <c r="AH148" i="13"/>
  <c r="AH144" i="13"/>
  <c r="AH140" i="13"/>
  <c r="AH136" i="13"/>
  <c r="AH132" i="13"/>
  <c r="AH128" i="13"/>
  <c r="AH124" i="13"/>
  <c r="AH120" i="13"/>
  <c r="AH116" i="13"/>
  <c r="AH112" i="13"/>
  <c r="AH108" i="13"/>
  <c r="AH104" i="13"/>
  <c r="AH100" i="13"/>
  <c r="AH96" i="13"/>
  <c r="AH92" i="13"/>
  <c r="AH88" i="13"/>
  <c r="AH84" i="13"/>
  <c r="AH80" i="13"/>
  <c r="AH76" i="13"/>
  <c r="AH72" i="13"/>
  <c r="AH68" i="13"/>
  <c r="AH64" i="13"/>
  <c r="AH60" i="13"/>
  <c r="AH55" i="13"/>
  <c r="AE55" i="13" s="1"/>
  <c r="AH56" i="13"/>
  <c r="AF345" i="13"/>
  <c r="AF343" i="13"/>
  <c r="AF341" i="13"/>
  <c r="AF339" i="13"/>
  <c r="AF337" i="13"/>
  <c r="AF335" i="13"/>
  <c r="AF333" i="13"/>
  <c r="AF331" i="13"/>
  <c r="AF329" i="13"/>
  <c r="AF327" i="13"/>
  <c r="AF325" i="13"/>
  <c r="AF323" i="13"/>
  <c r="AF321" i="13"/>
  <c r="AF319" i="13"/>
  <c r="AF317" i="13"/>
  <c r="AF315" i="13"/>
  <c r="AF313" i="13"/>
  <c r="AF311" i="13"/>
  <c r="AF309" i="13"/>
  <c r="AF307" i="13"/>
  <c r="AF305" i="13"/>
  <c r="AF303" i="13"/>
  <c r="AF301" i="13"/>
  <c r="AF299" i="13"/>
  <c r="AF297" i="13"/>
  <c r="AF295" i="13"/>
  <c r="AF293" i="13"/>
  <c r="AF291" i="13"/>
  <c r="AF289" i="13"/>
  <c r="AF287" i="13"/>
  <c r="AF285" i="13"/>
  <c r="AF283" i="13"/>
  <c r="AF281" i="13"/>
  <c r="AF279" i="13"/>
  <c r="AF277" i="13"/>
  <c r="AF275" i="13"/>
  <c r="AF273" i="13"/>
  <c r="AF271" i="13"/>
  <c r="AF269" i="13"/>
  <c r="AF267" i="13"/>
  <c r="AF265" i="13"/>
  <c r="AF263" i="13"/>
  <c r="AF261" i="13"/>
  <c r="AF259" i="13"/>
  <c r="AF257" i="13"/>
  <c r="AF255" i="13"/>
  <c r="AF253" i="13"/>
  <c r="AF251" i="13"/>
  <c r="AF249" i="13"/>
  <c r="AF247" i="13"/>
  <c r="AF245" i="13"/>
  <c r="AF243" i="13"/>
  <c r="AF241" i="13"/>
  <c r="AF239" i="13"/>
  <c r="AF237" i="13"/>
  <c r="AF235" i="13"/>
  <c r="AF233" i="13"/>
  <c r="AF231" i="13"/>
  <c r="AF229" i="13"/>
  <c r="AF227" i="13"/>
  <c r="AF225" i="13"/>
  <c r="AF223" i="13"/>
  <c r="AF221" i="13"/>
  <c r="AF219" i="13"/>
  <c r="AF217" i="13"/>
  <c r="AF215" i="13"/>
  <c r="AF213" i="13"/>
  <c r="AF211" i="13"/>
  <c r="AF209" i="13"/>
  <c r="AF207" i="13"/>
  <c r="AF205" i="13"/>
  <c r="AF203" i="13"/>
  <c r="AF201" i="13"/>
  <c r="AF199" i="13"/>
  <c r="AF197" i="13"/>
  <c r="AF195" i="13"/>
  <c r="AF193" i="13"/>
  <c r="AF191" i="13"/>
  <c r="AF189" i="13"/>
  <c r="AF187" i="13"/>
  <c r="AF185" i="13"/>
  <c r="AF183" i="13"/>
  <c r="AF181" i="13"/>
  <c r="AF344" i="13"/>
  <c r="AF340" i="13"/>
  <c r="AF336" i="13"/>
  <c r="AF332" i="13"/>
  <c r="AF328" i="13"/>
  <c r="AF324" i="13"/>
  <c r="AF320" i="13"/>
  <c r="AF316" i="13"/>
  <c r="AF312" i="13"/>
  <c r="AF308" i="13"/>
  <c r="AF304" i="13"/>
  <c r="AF300" i="13"/>
  <c r="AF296" i="13"/>
  <c r="AF292" i="13"/>
  <c r="AF288" i="13"/>
  <c r="AF284" i="13"/>
  <c r="AF280" i="13"/>
  <c r="AF276" i="13"/>
  <c r="AF272" i="13"/>
  <c r="AF268" i="13"/>
  <c r="AF264" i="13"/>
  <c r="AF260" i="13"/>
  <c r="AF256" i="13"/>
  <c r="AF252" i="13"/>
  <c r="AF248" i="13"/>
  <c r="AF244" i="13"/>
  <c r="AF240" i="13"/>
  <c r="AF236" i="13"/>
  <c r="AF232" i="13"/>
  <c r="AF228" i="13"/>
  <c r="AF224" i="13"/>
  <c r="AF220" i="13"/>
  <c r="AF216" i="13"/>
  <c r="AF212" i="13"/>
  <c r="AF208" i="13"/>
  <c r="AF204" i="13"/>
  <c r="AF200" i="13"/>
  <c r="AF196" i="13"/>
  <c r="AF192" i="13"/>
  <c r="AF188" i="13"/>
  <c r="AF184" i="13"/>
  <c r="AF180" i="13"/>
  <c r="AF178" i="13"/>
  <c r="AF176" i="13"/>
  <c r="AF174" i="13"/>
  <c r="AF172" i="13"/>
  <c r="AF170" i="13"/>
  <c r="AF168" i="13"/>
  <c r="AF166" i="13"/>
  <c r="AF164" i="13"/>
  <c r="AF162" i="13"/>
  <c r="AF160" i="13"/>
  <c r="AF158" i="13"/>
  <c r="AF156" i="13"/>
  <c r="AF154" i="13"/>
  <c r="AF152" i="13"/>
  <c r="AF150" i="13"/>
  <c r="AF148" i="13"/>
  <c r="AF146" i="13"/>
  <c r="AF144" i="13"/>
  <c r="AF142" i="13"/>
  <c r="AF140" i="13"/>
  <c r="AF138" i="13"/>
  <c r="AF136" i="13"/>
  <c r="AF134" i="13"/>
  <c r="AF132" i="13"/>
  <c r="AF130" i="13"/>
  <c r="AF128" i="13"/>
  <c r="AF126" i="13"/>
  <c r="AF124" i="13"/>
  <c r="AF122" i="13"/>
  <c r="AF120" i="13"/>
  <c r="AF118" i="13"/>
  <c r="AF116" i="13"/>
  <c r="AF114" i="13"/>
  <c r="AF112" i="13"/>
  <c r="AF110" i="13"/>
  <c r="AF108" i="13"/>
  <c r="AF106" i="13"/>
  <c r="AF104" i="13"/>
  <c r="AF102" i="13"/>
  <c r="AF100" i="13"/>
  <c r="AF98" i="13"/>
  <c r="AF96" i="13"/>
  <c r="AF94" i="13"/>
  <c r="AF92" i="13"/>
  <c r="AF90" i="13"/>
  <c r="AF88" i="13"/>
  <c r="AF86" i="13"/>
  <c r="AF84" i="13"/>
  <c r="AF82" i="13"/>
  <c r="AF80" i="13"/>
  <c r="AF78" i="13"/>
  <c r="AF76" i="13"/>
  <c r="AF74" i="13"/>
  <c r="AF72" i="13"/>
  <c r="AF70" i="13"/>
  <c r="AF68" i="13"/>
  <c r="AF66" i="13"/>
  <c r="AF64" i="13"/>
  <c r="AF62" i="13"/>
  <c r="AF60" i="13"/>
  <c r="AF58" i="13"/>
  <c r="AF55" i="13"/>
  <c r="AC55" i="13" s="1"/>
  <c r="AF342" i="13"/>
  <c r="AF334" i="13"/>
  <c r="AF326" i="13"/>
  <c r="AF318" i="13"/>
  <c r="AF310" i="13"/>
  <c r="AF302" i="13"/>
  <c r="AF294" i="13"/>
  <c r="AF286" i="13"/>
  <c r="AF278" i="13"/>
  <c r="AF270" i="13"/>
  <c r="AF262" i="13"/>
  <c r="AF250" i="13"/>
  <c r="AF242" i="13"/>
  <c r="AF230" i="13"/>
  <c r="AF222" i="13"/>
  <c r="AF214" i="13"/>
  <c r="AF206" i="13"/>
  <c r="AF198" i="13"/>
  <c r="AF190" i="13"/>
  <c r="AF182" i="13"/>
  <c r="AF177" i="13"/>
  <c r="AF173" i="13"/>
  <c r="AF169" i="13"/>
  <c r="AF165" i="13"/>
  <c r="AF161" i="13"/>
  <c r="AF157" i="13"/>
  <c r="AF153" i="13"/>
  <c r="AF149" i="13"/>
  <c r="AF145" i="13"/>
  <c r="AF141" i="13"/>
  <c r="AF137" i="13"/>
  <c r="AF133" i="13"/>
  <c r="AF129" i="13"/>
  <c r="AF125" i="13"/>
  <c r="AF121" i="13"/>
  <c r="AF117" i="13"/>
  <c r="AF113" i="13"/>
  <c r="AF109" i="13"/>
  <c r="AF105" i="13"/>
  <c r="AF101" i="13"/>
  <c r="AF97" i="13"/>
  <c r="AF93" i="13"/>
  <c r="AF89" i="13"/>
  <c r="AF85" i="13"/>
  <c r="AF81" i="13"/>
  <c r="AF77" i="13"/>
  <c r="AF73" i="13"/>
  <c r="AF69" i="13"/>
  <c r="AF65" i="13"/>
  <c r="AF61" i="13"/>
  <c r="AF56" i="13"/>
  <c r="AF346" i="13"/>
  <c r="AF338" i="13"/>
  <c r="AF330" i="13"/>
  <c r="AF322" i="13"/>
  <c r="AF314" i="13"/>
  <c r="AF306" i="13"/>
  <c r="AF298" i="13"/>
  <c r="AF290" i="13"/>
  <c r="AF282" i="13"/>
  <c r="AF274" i="13"/>
  <c r="AF266" i="13"/>
  <c r="AF258" i="13"/>
  <c r="AF254" i="13"/>
  <c r="AF246" i="13"/>
  <c r="AF238" i="13"/>
  <c r="AF234" i="13"/>
  <c r="AF226" i="13"/>
  <c r="AF218" i="13"/>
  <c r="AF210" i="13"/>
  <c r="AF202" i="13"/>
  <c r="AF194" i="13"/>
  <c r="AF186" i="13"/>
  <c r="AF179" i="13"/>
  <c r="AF175" i="13"/>
  <c r="AF171" i="13"/>
  <c r="AF167" i="13"/>
  <c r="AF163" i="13"/>
  <c r="AF159" i="13"/>
  <c r="AF155" i="13"/>
  <c r="AF151" i="13"/>
  <c r="AF147" i="13"/>
  <c r="AF143" i="13"/>
  <c r="AF139" i="13"/>
  <c r="AF135" i="13"/>
  <c r="AF131" i="13"/>
  <c r="AF127" i="13"/>
  <c r="AF123" i="13"/>
  <c r="AF119" i="13"/>
  <c r="AF115" i="13"/>
  <c r="AF111" i="13"/>
  <c r="AF107" i="13"/>
  <c r="AF103" i="13"/>
  <c r="AF99" i="13"/>
  <c r="AF95" i="13"/>
  <c r="AF91" i="13"/>
  <c r="AF87" i="13"/>
  <c r="AF83" i="13"/>
  <c r="AF79" i="13"/>
  <c r="AF75" i="13"/>
  <c r="AF71" i="13"/>
  <c r="AF67" i="13"/>
  <c r="AF63" i="13"/>
  <c r="AF59" i="13"/>
  <c r="AF57" i="13"/>
  <c r="AG345" i="13"/>
  <c r="AG343" i="13"/>
  <c r="AG341" i="13"/>
  <c r="AG339" i="13"/>
  <c r="AG337" i="13"/>
  <c r="AG335" i="13"/>
  <c r="AG333" i="13"/>
  <c r="AG331" i="13"/>
  <c r="AG329" i="13"/>
  <c r="AG327" i="13"/>
  <c r="AG325" i="13"/>
  <c r="AG323" i="13"/>
  <c r="AG321" i="13"/>
  <c r="AG319" i="13"/>
  <c r="AG317" i="13"/>
  <c r="AG315" i="13"/>
  <c r="AG313" i="13"/>
  <c r="AG311" i="13"/>
  <c r="AG309" i="13"/>
  <c r="AG307" i="13"/>
  <c r="AG305" i="13"/>
  <c r="AG303" i="13"/>
  <c r="AG301" i="13"/>
  <c r="AG299" i="13"/>
  <c r="AG297" i="13"/>
  <c r="AG295" i="13"/>
  <c r="AG293" i="13"/>
  <c r="AG291" i="13"/>
  <c r="AG289" i="13"/>
  <c r="AG287" i="13"/>
  <c r="AG285" i="13"/>
  <c r="AG283" i="13"/>
  <c r="AG281" i="13"/>
  <c r="AG279" i="13"/>
  <c r="AG277" i="13"/>
  <c r="AG275" i="13"/>
  <c r="AG273" i="13"/>
  <c r="AG271" i="13"/>
  <c r="AG269" i="13"/>
  <c r="AG267" i="13"/>
  <c r="AG265" i="13"/>
  <c r="AG263" i="13"/>
  <c r="AG261" i="13"/>
  <c r="AG259" i="13"/>
  <c r="AG257" i="13"/>
  <c r="AG255" i="13"/>
  <c r="AG253" i="13"/>
  <c r="AG251" i="13"/>
  <c r="AG249" i="13"/>
  <c r="AG247" i="13"/>
  <c r="AG245" i="13"/>
  <c r="AG243" i="13"/>
  <c r="AG241" i="13"/>
  <c r="AG239" i="13"/>
  <c r="AG237" i="13"/>
  <c r="AG235" i="13"/>
  <c r="AG233" i="13"/>
  <c r="AG231" i="13"/>
  <c r="AG229" i="13"/>
  <c r="AG227" i="13"/>
  <c r="AG225" i="13"/>
  <c r="AG223" i="13"/>
  <c r="AG221" i="13"/>
  <c r="AG219" i="13"/>
  <c r="AG217" i="13"/>
  <c r="AG215" i="13"/>
  <c r="AG213" i="13"/>
  <c r="AG211" i="13"/>
  <c r="AG209" i="13"/>
  <c r="AG207" i="13"/>
  <c r="AG205" i="13"/>
  <c r="AG203" i="13"/>
  <c r="AG201" i="13"/>
  <c r="AG199" i="13"/>
  <c r="AG197" i="13"/>
  <c r="AG195" i="13"/>
  <c r="AG193" i="13"/>
  <c r="AG191" i="13"/>
  <c r="AG189" i="13"/>
  <c r="AG187" i="13"/>
  <c r="AG185" i="13"/>
  <c r="AG183" i="13"/>
  <c r="AG181" i="13"/>
  <c r="AG56" i="13"/>
  <c r="AG342" i="13"/>
  <c r="AG330" i="13"/>
  <c r="AG322" i="13"/>
  <c r="AG314" i="13"/>
  <c r="AG302" i="13"/>
  <c r="AG294" i="13"/>
  <c r="AG286" i="13"/>
  <c r="AG344" i="13"/>
  <c r="AG340" i="13"/>
  <c r="AG336" i="13"/>
  <c r="AG332" i="13"/>
  <c r="AG328" i="13"/>
  <c r="AG324" i="13"/>
  <c r="AG320" i="13"/>
  <c r="AG316" i="13"/>
  <c r="AG312" i="13"/>
  <c r="AG308" i="13"/>
  <c r="AG304" i="13"/>
  <c r="AG300" i="13"/>
  <c r="AG296" i="13"/>
  <c r="AG292" i="13"/>
  <c r="AG288" i="13"/>
  <c r="AG284" i="13"/>
  <c r="AG280" i="13"/>
  <c r="AG276" i="13"/>
  <c r="AG272" i="13"/>
  <c r="AG268" i="13"/>
  <c r="AG264" i="13"/>
  <c r="AG260" i="13"/>
  <c r="AG256" i="13"/>
  <c r="AG252" i="13"/>
  <c r="AG248" i="13"/>
  <c r="AG244" i="13"/>
  <c r="AG240" i="13"/>
  <c r="AG236" i="13"/>
  <c r="AG232" i="13"/>
  <c r="AG228" i="13"/>
  <c r="AG224" i="13"/>
  <c r="AG220" i="13"/>
  <c r="AG216" i="13"/>
  <c r="AG212" i="13"/>
  <c r="AG208" i="13"/>
  <c r="AG204" i="13"/>
  <c r="AG200" i="13"/>
  <c r="AG196" i="13"/>
  <c r="AG192" i="13"/>
  <c r="AG188" i="13"/>
  <c r="AG184" i="13"/>
  <c r="AG180" i="13"/>
  <c r="AG178" i="13"/>
  <c r="AG176" i="13"/>
  <c r="AG174" i="13"/>
  <c r="AG172" i="13"/>
  <c r="AG170" i="13"/>
  <c r="AG168" i="13"/>
  <c r="AG166" i="13"/>
  <c r="AG164" i="13"/>
  <c r="AG162" i="13"/>
  <c r="AG160" i="13"/>
  <c r="AG158" i="13"/>
  <c r="AG156" i="13"/>
  <c r="AG154" i="13"/>
  <c r="AG152" i="13"/>
  <c r="AG150" i="13"/>
  <c r="AG148" i="13"/>
  <c r="AG146" i="13"/>
  <c r="AG144" i="13"/>
  <c r="AG142" i="13"/>
  <c r="AG140" i="13"/>
  <c r="AG138" i="13"/>
  <c r="AG136" i="13"/>
  <c r="AG134" i="13"/>
  <c r="AG132" i="13"/>
  <c r="AG130" i="13"/>
  <c r="AG128" i="13"/>
  <c r="AG126" i="13"/>
  <c r="AG124" i="13"/>
  <c r="AG122" i="13"/>
  <c r="AG120" i="13"/>
  <c r="AG118" i="13"/>
  <c r="AG116" i="13"/>
  <c r="AG114" i="13"/>
  <c r="AG112" i="13"/>
  <c r="AG110" i="13"/>
  <c r="AG108" i="13"/>
  <c r="AG106" i="13"/>
  <c r="AG104" i="13"/>
  <c r="AG102" i="13"/>
  <c r="AG100" i="13"/>
  <c r="AG98" i="13"/>
  <c r="AG96" i="13"/>
  <c r="AG94" i="13"/>
  <c r="AG92" i="13"/>
  <c r="AG90" i="13"/>
  <c r="AG88" i="13"/>
  <c r="AG86" i="13"/>
  <c r="AG84" i="13"/>
  <c r="AG82" i="13"/>
  <c r="AG80" i="13"/>
  <c r="AG78" i="13"/>
  <c r="AG76" i="13"/>
  <c r="AG74" i="13"/>
  <c r="AG72" i="13"/>
  <c r="AG70" i="13"/>
  <c r="AG68" i="13"/>
  <c r="AG66" i="13"/>
  <c r="AG64" i="13"/>
  <c r="AG62" i="13"/>
  <c r="AG60" i="13"/>
  <c r="AG58" i="13"/>
  <c r="AG55" i="13"/>
  <c r="AD55" i="13" s="1"/>
  <c r="AG346" i="13"/>
  <c r="AG338" i="13"/>
  <c r="AG334" i="13"/>
  <c r="AG326" i="13"/>
  <c r="AG318" i="13"/>
  <c r="AG310" i="13"/>
  <c r="AG306" i="13"/>
  <c r="AG298" i="13"/>
  <c r="AG290" i="13"/>
  <c r="AG274" i="13"/>
  <c r="AG258" i="13"/>
  <c r="AG242" i="13"/>
  <c r="AG226" i="13"/>
  <c r="AG210" i="13"/>
  <c r="AG194" i="13"/>
  <c r="AG179" i="13"/>
  <c r="AG171" i="13"/>
  <c r="AG163" i="13"/>
  <c r="AG155" i="13"/>
  <c r="AG147" i="13"/>
  <c r="AG139" i="13"/>
  <c r="AG131" i="13"/>
  <c r="AG123" i="13"/>
  <c r="AG115" i="13"/>
  <c r="AG107" i="13"/>
  <c r="AG99" i="13"/>
  <c r="AG91" i="13"/>
  <c r="AG83" i="13"/>
  <c r="AG75" i="13"/>
  <c r="AG67" i="13"/>
  <c r="AG59" i="13"/>
  <c r="AG79" i="13"/>
  <c r="AG165" i="13"/>
  <c r="AG125" i="13"/>
  <c r="AG117" i="13"/>
  <c r="AG109" i="13"/>
  <c r="AG101" i="13"/>
  <c r="AG93" i="13"/>
  <c r="AG85" i="13"/>
  <c r="AG270" i="13"/>
  <c r="AG254" i="13"/>
  <c r="AG238" i="13"/>
  <c r="AG222" i="13"/>
  <c r="AG206" i="13"/>
  <c r="AG190" i="13"/>
  <c r="AG177" i="13"/>
  <c r="AG169" i="13"/>
  <c r="AG161" i="13"/>
  <c r="AG153" i="13"/>
  <c r="AG145" i="13"/>
  <c r="AG137" i="13"/>
  <c r="AG129" i="13"/>
  <c r="AG121" i="13"/>
  <c r="AG113" i="13"/>
  <c r="AG105" i="13"/>
  <c r="AG97" i="13"/>
  <c r="AG89" i="13"/>
  <c r="AG81" i="13"/>
  <c r="AG73" i="13"/>
  <c r="AG65" i="13"/>
  <c r="AG282" i="13"/>
  <c r="AG266" i="13"/>
  <c r="AG250" i="13"/>
  <c r="AG234" i="13"/>
  <c r="AG218" i="13"/>
  <c r="AG202" i="13"/>
  <c r="AG186" i="13"/>
  <c r="AG175" i="13"/>
  <c r="AG167" i="13"/>
  <c r="AG159" i="13"/>
  <c r="AG151" i="13"/>
  <c r="AG143" i="13"/>
  <c r="AG135" i="13"/>
  <c r="AG127" i="13"/>
  <c r="AG119" i="13"/>
  <c r="AG111" i="13"/>
  <c r="AG103" i="13"/>
  <c r="AG95" i="13"/>
  <c r="AG87" i="13"/>
  <c r="AG71" i="13"/>
  <c r="AG63" i="13"/>
  <c r="AG57" i="13"/>
  <c r="AG278" i="13"/>
  <c r="AG262" i="13"/>
  <c r="AG246" i="13"/>
  <c r="AG230" i="13"/>
  <c r="AG214" i="13"/>
  <c r="AG198" i="13"/>
  <c r="AG182" i="13"/>
  <c r="AG173" i="13"/>
  <c r="AG157" i="13"/>
  <c r="AG149" i="13"/>
  <c r="AG141" i="13"/>
  <c r="AG133" i="13"/>
  <c r="AG77" i="13"/>
  <c r="AG69" i="13"/>
  <c r="AG61" i="13"/>
  <c r="C58" i="13"/>
  <c r="C59" i="13" s="1"/>
  <c r="C60" i="13" s="1"/>
  <c r="C61" i="13" s="1"/>
  <c r="C62" i="13" s="1"/>
  <c r="C63" i="13" s="1"/>
  <c r="C64" i="13" s="1"/>
  <c r="C65" i="13" s="1"/>
  <c r="C66" i="13" s="1"/>
  <c r="C67" i="13" s="1"/>
  <c r="C68" i="13" s="1"/>
  <c r="C69" i="13" s="1"/>
  <c r="C70" i="13" s="1"/>
  <c r="C71" i="13" s="1"/>
  <c r="C72" i="13" s="1"/>
  <c r="C73" i="13" s="1"/>
  <c r="C74" i="13" s="1"/>
  <c r="C75" i="13" s="1"/>
  <c r="C76" i="13" s="1"/>
  <c r="C77" i="13" s="1"/>
  <c r="C78" i="13" s="1"/>
  <c r="C79" i="13" s="1"/>
  <c r="C80" i="13" s="1"/>
  <c r="C81" i="13" s="1"/>
  <c r="C82" i="13" s="1"/>
  <c r="C83" i="13" s="1"/>
  <c r="C84" i="13" s="1"/>
  <c r="C85" i="13" s="1"/>
  <c r="C86" i="13" s="1"/>
  <c r="C87" i="13" s="1"/>
  <c r="C88" i="13" s="1"/>
  <c r="C89" i="13" s="1"/>
  <c r="C90" i="13" s="1"/>
  <c r="C91" i="13" s="1"/>
  <c r="C92" i="13" s="1"/>
  <c r="C93" i="13" s="1"/>
  <c r="C94" i="13" s="1"/>
  <c r="C95" i="13" s="1"/>
  <c r="C96" i="13" s="1"/>
  <c r="C97" i="13" s="1"/>
  <c r="C98" i="13" s="1"/>
  <c r="C99" i="13" s="1"/>
  <c r="C100" i="13" s="1"/>
  <c r="C101" i="13" s="1"/>
  <c r="C102" i="13" s="1"/>
  <c r="C103" i="13" s="1"/>
  <c r="C104" i="13" s="1"/>
  <c r="C105" i="13" s="1"/>
  <c r="C106" i="13" s="1"/>
  <c r="C107" i="13" s="1"/>
  <c r="C108" i="13" s="1"/>
  <c r="C109" i="13" s="1"/>
  <c r="C110" i="13" s="1"/>
  <c r="C111" i="13" s="1"/>
  <c r="AS57" i="13"/>
  <c r="D58" i="13"/>
  <c r="D59" i="13" s="1"/>
  <c r="D60" i="13" s="1"/>
  <c r="D61" i="13" s="1"/>
  <c r="D62" i="13" s="1"/>
  <c r="D63" i="13" s="1"/>
  <c r="D64" i="13" s="1"/>
  <c r="D65" i="13" s="1"/>
  <c r="D66" i="13" s="1"/>
  <c r="D67" i="13" s="1"/>
  <c r="D68" i="13" s="1"/>
  <c r="D69" i="13" s="1"/>
  <c r="D70" i="13" s="1"/>
  <c r="D71" i="13" s="1"/>
  <c r="D72" i="13" s="1"/>
  <c r="D73" i="13" s="1"/>
  <c r="D74" i="13" s="1"/>
  <c r="D75" i="13" s="1"/>
  <c r="D76" i="13" s="1"/>
  <c r="D77" i="13" s="1"/>
  <c r="D78" i="13" s="1"/>
  <c r="D79" i="13" s="1"/>
  <c r="D80" i="13" s="1"/>
  <c r="D81" i="13" s="1"/>
  <c r="D82" i="13" s="1"/>
  <c r="D83" i="13" s="1"/>
  <c r="D84" i="13" s="1"/>
  <c r="D85" i="13" s="1"/>
  <c r="D86" i="13" s="1"/>
  <c r="D87" i="13" s="1"/>
  <c r="D88" i="13" s="1"/>
  <c r="D89" i="13" s="1"/>
  <c r="D90" i="13" s="1"/>
  <c r="D91" i="13" s="1"/>
  <c r="D92" i="13" s="1"/>
  <c r="D93" i="13" s="1"/>
  <c r="D94" i="13" s="1"/>
  <c r="D95" i="13" s="1"/>
  <c r="D96" i="13" s="1"/>
  <c r="D97" i="13" s="1"/>
  <c r="D98" i="13" s="1"/>
  <c r="D99" i="13" s="1"/>
  <c r="D100" i="13" s="1"/>
  <c r="D101" i="13" s="1"/>
  <c r="D102" i="13" s="1"/>
  <c r="D103" i="13" s="1"/>
  <c r="D104" i="13" s="1"/>
  <c r="D105" i="13" s="1"/>
  <c r="D106" i="13" s="1"/>
  <c r="D107" i="13" s="1"/>
  <c r="D108" i="13" s="1"/>
  <c r="D109" i="13" s="1"/>
  <c r="D110" i="13" s="1"/>
  <c r="D111" i="13" s="1"/>
  <c r="AT57" i="13"/>
  <c r="B58" i="13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B70" i="13" s="1"/>
  <c r="B71" i="13" s="1"/>
  <c r="B72" i="13" s="1"/>
  <c r="B73" i="13" s="1"/>
  <c r="B74" i="13" s="1"/>
  <c r="B75" i="13" s="1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94" i="13" s="1"/>
  <c r="B95" i="13" s="1"/>
  <c r="B96" i="13" s="1"/>
  <c r="B97" i="13" s="1"/>
  <c r="B98" i="13" s="1"/>
  <c r="B99" i="13" s="1"/>
  <c r="B100" i="13" s="1"/>
  <c r="B101" i="13" s="1"/>
  <c r="B102" i="13" s="1"/>
  <c r="B103" i="13" s="1"/>
  <c r="B104" i="13" s="1"/>
  <c r="B105" i="13" s="1"/>
  <c r="B106" i="13" s="1"/>
  <c r="B107" i="13" s="1"/>
  <c r="B108" i="13" s="1"/>
  <c r="B109" i="13" s="1"/>
  <c r="B110" i="13" s="1"/>
  <c r="B111" i="13" s="1"/>
  <c r="AO7" i="13"/>
  <c r="AL8" i="13"/>
  <c r="AL303" i="18" l="1"/>
  <c r="AN301" i="18"/>
  <c r="AM302" i="18"/>
  <c r="AN302" i="17"/>
  <c r="AL302" i="17"/>
  <c r="AM302" i="17"/>
  <c r="AR8" i="13"/>
  <c r="BL8" i="13" s="1"/>
  <c r="BO7" i="13"/>
  <c r="AX7" i="13"/>
  <c r="BA7" i="13" s="1"/>
  <c r="BD7" i="13" s="1"/>
  <c r="BD7" i="17" s="1"/>
  <c r="D112" i="13"/>
  <c r="D113" i="13" s="1"/>
  <c r="D114" i="13" s="1"/>
  <c r="D115" i="13" s="1"/>
  <c r="D116" i="13" s="1"/>
  <c r="D117" i="13" s="1"/>
  <c r="D118" i="13" s="1"/>
  <c r="D119" i="13" s="1"/>
  <c r="D120" i="13" s="1"/>
  <c r="D121" i="13" s="1"/>
  <c r="D122" i="13" s="1"/>
  <c r="D123" i="13" s="1"/>
  <c r="D124" i="13" s="1"/>
  <c r="D125" i="13" s="1"/>
  <c r="D126" i="13" s="1"/>
  <c r="D127" i="13" s="1"/>
  <c r="D128" i="13" s="1"/>
  <c r="D129" i="13" s="1"/>
  <c r="D130" i="13" s="1"/>
  <c r="D131" i="13" s="1"/>
  <c r="D132" i="13" s="1"/>
  <c r="D133" i="13" s="1"/>
  <c r="D134" i="13" s="1"/>
  <c r="D135" i="13" s="1"/>
  <c r="D136" i="13" s="1"/>
  <c r="D137" i="13" s="1"/>
  <c r="D138" i="13" s="1"/>
  <c r="D139" i="13" s="1"/>
  <c r="D140" i="13" s="1"/>
  <c r="D141" i="13" s="1"/>
  <c r="D142" i="13" s="1"/>
  <c r="D143" i="13" s="1"/>
  <c r="D144" i="13" s="1"/>
  <c r="D145" i="13" s="1"/>
  <c r="D146" i="13" s="1"/>
  <c r="D147" i="13" s="1"/>
  <c r="D148" i="13" s="1"/>
  <c r="D149" i="13" s="1"/>
  <c r="D150" i="13" s="1"/>
  <c r="D151" i="13" s="1"/>
  <c r="D152" i="13" s="1"/>
  <c r="D153" i="13" s="1"/>
  <c r="D154" i="13" s="1"/>
  <c r="D155" i="13" s="1"/>
  <c r="D156" i="13" s="1"/>
  <c r="D157" i="13" s="1"/>
  <c r="D158" i="13" s="1"/>
  <c r="D159" i="13" s="1"/>
  <c r="D160" i="13" s="1"/>
  <c r="D161" i="13" s="1"/>
  <c r="D162" i="13" s="1"/>
  <c r="D163" i="13" s="1"/>
  <c r="D164" i="13" s="1"/>
  <c r="D165" i="13" s="1"/>
  <c r="D166" i="13" s="1"/>
  <c r="D167" i="13" s="1"/>
  <c r="D168" i="13" s="1"/>
  <c r="D169" i="13" s="1"/>
  <c r="D170" i="13" s="1"/>
  <c r="D171" i="13" s="1"/>
  <c r="D172" i="13" s="1"/>
  <c r="D173" i="13" s="1"/>
  <c r="D174" i="13" s="1"/>
  <c r="D175" i="13" s="1"/>
  <c r="D176" i="13" s="1"/>
  <c r="D177" i="13" s="1"/>
  <c r="D178" i="13" s="1"/>
  <c r="D179" i="13" s="1"/>
  <c r="D180" i="13" s="1"/>
  <c r="D181" i="13" s="1"/>
  <c r="D182" i="13" s="1"/>
  <c r="D183" i="13" s="1"/>
  <c r="D184" i="13" s="1"/>
  <c r="D185" i="13" s="1"/>
  <c r="D186" i="13" s="1"/>
  <c r="D187" i="13" s="1"/>
  <c r="D188" i="13" s="1"/>
  <c r="D189" i="13" s="1"/>
  <c r="D190" i="13" s="1"/>
  <c r="D191" i="13" s="1"/>
  <c r="D192" i="13" s="1"/>
  <c r="D193" i="13" s="1"/>
  <c r="D194" i="13" s="1"/>
  <c r="D195" i="13" s="1"/>
  <c r="D196" i="13" s="1"/>
  <c r="D197" i="13" s="1"/>
  <c r="D198" i="13" s="1"/>
  <c r="D199" i="13" s="1"/>
  <c r="D200" i="13" s="1"/>
  <c r="D201" i="13" s="1"/>
  <c r="D202" i="13" s="1"/>
  <c r="D203" i="13" s="1"/>
  <c r="D204" i="13" s="1"/>
  <c r="D205" i="13" s="1"/>
  <c r="D206" i="13" s="1"/>
  <c r="D207" i="13" s="1"/>
  <c r="D208" i="13" s="1"/>
  <c r="D209" i="13" s="1"/>
  <c r="D210" i="13" s="1"/>
  <c r="D211" i="13" s="1"/>
  <c r="D212" i="13" s="1"/>
  <c r="D213" i="13" s="1"/>
  <c r="D214" i="13" s="1"/>
  <c r="D215" i="13" s="1"/>
  <c r="D216" i="13" s="1"/>
  <c r="D217" i="13" s="1"/>
  <c r="D218" i="13" s="1"/>
  <c r="D219" i="13" s="1"/>
  <c r="D220" i="13" s="1"/>
  <c r="D221" i="13" s="1"/>
  <c r="D222" i="13" s="1"/>
  <c r="D223" i="13" s="1"/>
  <c r="D224" i="13" s="1"/>
  <c r="D225" i="13" s="1"/>
  <c r="D226" i="13" s="1"/>
  <c r="D227" i="13" s="1"/>
  <c r="D228" i="13" s="1"/>
  <c r="D229" i="13" s="1"/>
  <c r="D230" i="13" s="1"/>
  <c r="D231" i="13" s="1"/>
  <c r="D232" i="13" s="1"/>
  <c r="D233" i="13" s="1"/>
  <c r="D234" i="13" s="1"/>
  <c r="D235" i="13" s="1"/>
  <c r="D236" i="13" s="1"/>
  <c r="D237" i="13" s="1"/>
  <c r="D238" i="13" s="1"/>
  <c r="D239" i="13" s="1"/>
  <c r="D240" i="13" s="1"/>
  <c r="D241" i="13" s="1"/>
  <c r="D242" i="13" s="1"/>
  <c r="D243" i="13" s="1"/>
  <c r="D244" i="13" s="1"/>
  <c r="D245" i="13" s="1"/>
  <c r="D246" i="13" s="1"/>
  <c r="D247" i="13" s="1"/>
  <c r="D248" i="13" s="1"/>
  <c r="D249" i="13" s="1"/>
  <c r="D250" i="13" s="1"/>
  <c r="D251" i="13" s="1"/>
  <c r="D252" i="13" s="1"/>
  <c r="D253" i="13" s="1"/>
  <c r="D254" i="13" s="1"/>
  <c r="D255" i="13" s="1"/>
  <c r="D256" i="13" s="1"/>
  <c r="D257" i="13" s="1"/>
  <c r="D258" i="13" s="1"/>
  <c r="D259" i="13" s="1"/>
  <c r="D260" i="13" s="1"/>
  <c r="D261" i="13" s="1"/>
  <c r="D262" i="13" s="1"/>
  <c r="D263" i="13" s="1"/>
  <c r="D264" i="13" s="1"/>
  <c r="D265" i="13" s="1"/>
  <c r="D266" i="13" s="1"/>
  <c r="D267" i="13" s="1"/>
  <c r="D268" i="13" s="1"/>
  <c r="D269" i="13" s="1"/>
  <c r="D270" i="13" s="1"/>
  <c r="D271" i="13" s="1"/>
  <c r="D272" i="13" s="1"/>
  <c r="D273" i="13" s="1"/>
  <c r="D274" i="13" s="1"/>
  <c r="D275" i="13" s="1"/>
  <c r="D276" i="13" s="1"/>
  <c r="D277" i="13" s="1"/>
  <c r="D278" i="13" s="1"/>
  <c r="D279" i="13" s="1"/>
  <c r="D280" i="13" s="1"/>
  <c r="D281" i="13" s="1"/>
  <c r="D282" i="13" s="1"/>
  <c r="D283" i="13" s="1"/>
  <c r="D284" i="13" s="1"/>
  <c r="D285" i="13" s="1"/>
  <c r="D286" i="13" s="1"/>
  <c r="D287" i="13" s="1"/>
  <c r="D288" i="13" s="1"/>
  <c r="D289" i="13" s="1"/>
  <c r="D290" i="13" s="1"/>
  <c r="D291" i="13" s="1"/>
  <c r="D292" i="13" s="1"/>
  <c r="D293" i="13" s="1"/>
  <c r="D294" i="13" s="1"/>
  <c r="D295" i="13" s="1"/>
  <c r="D296" i="13" s="1"/>
  <c r="D297" i="13" s="1"/>
  <c r="D298" i="13" s="1"/>
  <c r="D299" i="13" s="1"/>
  <c r="D300" i="13" s="1"/>
  <c r="D301" i="13" s="1"/>
  <c r="D302" i="13" s="1"/>
  <c r="D303" i="13" s="1"/>
  <c r="D304" i="13" s="1"/>
  <c r="D305" i="13" s="1"/>
  <c r="D306" i="13" s="1"/>
  <c r="D307" i="13" s="1"/>
  <c r="D308" i="13" s="1"/>
  <c r="D309" i="13" s="1"/>
  <c r="D310" i="13" s="1"/>
  <c r="D311" i="13" s="1"/>
  <c r="D312" i="13" s="1"/>
  <c r="D313" i="13" s="1"/>
  <c r="D314" i="13" s="1"/>
  <c r="D315" i="13" s="1"/>
  <c r="D316" i="13" s="1"/>
  <c r="D317" i="13" s="1"/>
  <c r="D318" i="13" s="1"/>
  <c r="D319" i="13" s="1"/>
  <c r="D320" i="13" s="1"/>
  <c r="D321" i="13" s="1"/>
  <c r="D322" i="13" s="1"/>
  <c r="D323" i="13" s="1"/>
  <c r="D324" i="13" s="1"/>
  <c r="D325" i="13" s="1"/>
  <c r="D326" i="13" s="1"/>
  <c r="D327" i="13" s="1"/>
  <c r="D328" i="13" s="1"/>
  <c r="D329" i="13" s="1"/>
  <c r="D330" i="13" s="1"/>
  <c r="D331" i="13" s="1"/>
  <c r="D332" i="13" s="1"/>
  <c r="D333" i="13" s="1"/>
  <c r="D334" i="13" s="1"/>
  <c r="D335" i="13" s="1"/>
  <c r="D336" i="13" s="1"/>
  <c r="D337" i="13" s="1"/>
  <c r="D338" i="13" s="1"/>
  <c r="D339" i="13" s="1"/>
  <c r="D340" i="13" s="1"/>
  <c r="D341" i="13" s="1"/>
  <c r="D342" i="13" s="1"/>
  <c r="D343" i="13" s="1"/>
  <c r="D344" i="13" s="1"/>
  <c r="D345" i="13" s="1"/>
  <c r="D346" i="13" s="1"/>
  <c r="AD56" i="13"/>
  <c r="AA55" i="13"/>
  <c r="BP55" i="13" s="1"/>
  <c r="AE56" i="13"/>
  <c r="AB55" i="13"/>
  <c r="BQ55" i="13" s="1"/>
  <c r="BL7" i="13"/>
  <c r="C112" i="13"/>
  <c r="C113" i="13" s="1"/>
  <c r="C114" i="13" s="1"/>
  <c r="C115" i="13" s="1"/>
  <c r="C116" i="13" s="1"/>
  <c r="C117" i="13" s="1"/>
  <c r="C118" i="13" s="1"/>
  <c r="C119" i="13" s="1"/>
  <c r="C120" i="13" s="1"/>
  <c r="C121" i="13" s="1"/>
  <c r="C122" i="13" s="1"/>
  <c r="C123" i="13" s="1"/>
  <c r="C124" i="13" s="1"/>
  <c r="C125" i="13" s="1"/>
  <c r="C126" i="13" s="1"/>
  <c r="C127" i="13" s="1"/>
  <c r="C128" i="13" s="1"/>
  <c r="C129" i="13" s="1"/>
  <c r="C130" i="13" s="1"/>
  <c r="C131" i="13" s="1"/>
  <c r="C132" i="13" s="1"/>
  <c r="C133" i="13" s="1"/>
  <c r="C134" i="13" s="1"/>
  <c r="C135" i="13" s="1"/>
  <c r="C136" i="13" s="1"/>
  <c r="C137" i="13" s="1"/>
  <c r="C138" i="13" s="1"/>
  <c r="C139" i="13" s="1"/>
  <c r="C140" i="13" s="1"/>
  <c r="C141" i="13" s="1"/>
  <c r="C142" i="13" s="1"/>
  <c r="C143" i="13" s="1"/>
  <c r="C144" i="13" s="1"/>
  <c r="C145" i="13" s="1"/>
  <c r="C146" i="13" s="1"/>
  <c r="C147" i="13" s="1"/>
  <c r="C148" i="13" s="1"/>
  <c r="C149" i="13" s="1"/>
  <c r="C150" i="13" s="1"/>
  <c r="C151" i="13" s="1"/>
  <c r="C152" i="13" s="1"/>
  <c r="C153" i="13" s="1"/>
  <c r="C154" i="13" s="1"/>
  <c r="C155" i="13" s="1"/>
  <c r="C156" i="13" s="1"/>
  <c r="C157" i="13" s="1"/>
  <c r="C158" i="13" s="1"/>
  <c r="C159" i="13" s="1"/>
  <c r="C160" i="13" s="1"/>
  <c r="C161" i="13" s="1"/>
  <c r="C162" i="13" s="1"/>
  <c r="C163" i="13" s="1"/>
  <c r="C164" i="13" s="1"/>
  <c r="C165" i="13" s="1"/>
  <c r="C166" i="13" s="1"/>
  <c r="C167" i="13" s="1"/>
  <c r="C168" i="13" s="1"/>
  <c r="C169" i="13" s="1"/>
  <c r="C170" i="13" s="1"/>
  <c r="C171" i="13" s="1"/>
  <c r="C172" i="13" s="1"/>
  <c r="C173" i="13" s="1"/>
  <c r="C174" i="13" s="1"/>
  <c r="C175" i="13" s="1"/>
  <c r="C176" i="13" s="1"/>
  <c r="C177" i="13" s="1"/>
  <c r="C178" i="13" s="1"/>
  <c r="C179" i="13" s="1"/>
  <c r="C180" i="13" s="1"/>
  <c r="C181" i="13" s="1"/>
  <c r="C182" i="13" s="1"/>
  <c r="C183" i="13" s="1"/>
  <c r="C184" i="13" s="1"/>
  <c r="C185" i="13" s="1"/>
  <c r="C186" i="13" s="1"/>
  <c r="C187" i="13" s="1"/>
  <c r="C188" i="13" s="1"/>
  <c r="C189" i="13" s="1"/>
  <c r="C190" i="13" s="1"/>
  <c r="C191" i="13" s="1"/>
  <c r="C192" i="13" s="1"/>
  <c r="C193" i="13" s="1"/>
  <c r="C194" i="13" s="1"/>
  <c r="C195" i="13" s="1"/>
  <c r="C196" i="13" s="1"/>
  <c r="C197" i="13" s="1"/>
  <c r="C198" i="13" s="1"/>
  <c r="C199" i="13" s="1"/>
  <c r="C200" i="13" s="1"/>
  <c r="C201" i="13" s="1"/>
  <c r="C202" i="13" s="1"/>
  <c r="C203" i="13" s="1"/>
  <c r="C204" i="13" s="1"/>
  <c r="C205" i="13" s="1"/>
  <c r="C206" i="13" s="1"/>
  <c r="C207" i="13" s="1"/>
  <c r="C208" i="13" s="1"/>
  <c r="C209" i="13" s="1"/>
  <c r="C210" i="13" s="1"/>
  <c r="C211" i="13" s="1"/>
  <c r="C212" i="13" s="1"/>
  <c r="C213" i="13" s="1"/>
  <c r="C214" i="13" s="1"/>
  <c r="C215" i="13" s="1"/>
  <c r="C216" i="13" s="1"/>
  <c r="C217" i="13" s="1"/>
  <c r="C218" i="13" s="1"/>
  <c r="C219" i="13" s="1"/>
  <c r="C220" i="13" s="1"/>
  <c r="C221" i="13" s="1"/>
  <c r="C222" i="13" s="1"/>
  <c r="C223" i="13" s="1"/>
  <c r="C224" i="13" s="1"/>
  <c r="C225" i="13" s="1"/>
  <c r="C226" i="13" s="1"/>
  <c r="C227" i="13" s="1"/>
  <c r="C228" i="13" s="1"/>
  <c r="C229" i="13" s="1"/>
  <c r="C230" i="13" s="1"/>
  <c r="C231" i="13" s="1"/>
  <c r="C232" i="13" s="1"/>
  <c r="C233" i="13" s="1"/>
  <c r="C234" i="13" s="1"/>
  <c r="C235" i="13" s="1"/>
  <c r="C236" i="13" s="1"/>
  <c r="C237" i="13" s="1"/>
  <c r="C238" i="13" s="1"/>
  <c r="C239" i="13" s="1"/>
  <c r="C240" i="13" s="1"/>
  <c r="C241" i="13" s="1"/>
  <c r="C242" i="13" s="1"/>
  <c r="C243" i="13" s="1"/>
  <c r="C244" i="13" s="1"/>
  <c r="C245" i="13" s="1"/>
  <c r="C246" i="13" s="1"/>
  <c r="C247" i="13" s="1"/>
  <c r="C248" i="13" s="1"/>
  <c r="C249" i="13" s="1"/>
  <c r="C250" i="13" s="1"/>
  <c r="C251" i="13" s="1"/>
  <c r="C252" i="13" s="1"/>
  <c r="C253" i="13" s="1"/>
  <c r="C254" i="13" s="1"/>
  <c r="C255" i="13" s="1"/>
  <c r="C256" i="13" s="1"/>
  <c r="C257" i="13" s="1"/>
  <c r="C258" i="13" s="1"/>
  <c r="C259" i="13" s="1"/>
  <c r="C260" i="13" s="1"/>
  <c r="C261" i="13" s="1"/>
  <c r="C262" i="13" s="1"/>
  <c r="C263" i="13" s="1"/>
  <c r="C264" i="13" s="1"/>
  <c r="C265" i="13" s="1"/>
  <c r="C266" i="13" s="1"/>
  <c r="C267" i="13" s="1"/>
  <c r="C268" i="13" s="1"/>
  <c r="C269" i="13" s="1"/>
  <c r="C270" i="13" s="1"/>
  <c r="C271" i="13" s="1"/>
  <c r="C272" i="13" s="1"/>
  <c r="C273" i="13" s="1"/>
  <c r="C274" i="13" s="1"/>
  <c r="C275" i="13" s="1"/>
  <c r="C276" i="13" s="1"/>
  <c r="C277" i="13" s="1"/>
  <c r="C278" i="13" s="1"/>
  <c r="C279" i="13" s="1"/>
  <c r="C280" i="13" s="1"/>
  <c r="C281" i="13" s="1"/>
  <c r="C282" i="13" s="1"/>
  <c r="C283" i="13" s="1"/>
  <c r="C284" i="13" s="1"/>
  <c r="C285" i="13" s="1"/>
  <c r="C286" i="13" s="1"/>
  <c r="C287" i="13" s="1"/>
  <c r="C288" i="13" s="1"/>
  <c r="C289" i="13" s="1"/>
  <c r="C290" i="13" s="1"/>
  <c r="C291" i="13" s="1"/>
  <c r="C292" i="13" s="1"/>
  <c r="C293" i="13" s="1"/>
  <c r="C294" i="13" s="1"/>
  <c r="C295" i="13" s="1"/>
  <c r="C296" i="13" s="1"/>
  <c r="C297" i="13" s="1"/>
  <c r="C298" i="13" s="1"/>
  <c r="C299" i="13" s="1"/>
  <c r="C300" i="13" s="1"/>
  <c r="C301" i="13" s="1"/>
  <c r="C302" i="13" s="1"/>
  <c r="C303" i="13" s="1"/>
  <c r="C304" i="13" s="1"/>
  <c r="C305" i="13" s="1"/>
  <c r="C306" i="13" s="1"/>
  <c r="C307" i="13" s="1"/>
  <c r="C308" i="13" s="1"/>
  <c r="C309" i="13" s="1"/>
  <c r="C310" i="13" s="1"/>
  <c r="C311" i="13" s="1"/>
  <c r="C312" i="13" s="1"/>
  <c r="C313" i="13" s="1"/>
  <c r="C314" i="13" s="1"/>
  <c r="C315" i="13" s="1"/>
  <c r="C316" i="13" s="1"/>
  <c r="C317" i="13" s="1"/>
  <c r="C318" i="13" s="1"/>
  <c r="C319" i="13" s="1"/>
  <c r="C320" i="13" s="1"/>
  <c r="C321" i="13" s="1"/>
  <c r="C322" i="13" s="1"/>
  <c r="C323" i="13" s="1"/>
  <c r="C324" i="13" s="1"/>
  <c r="C325" i="13" s="1"/>
  <c r="C326" i="13" s="1"/>
  <c r="C327" i="13" s="1"/>
  <c r="C328" i="13" s="1"/>
  <c r="C329" i="13" s="1"/>
  <c r="C330" i="13" s="1"/>
  <c r="C331" i="13" s="1"/>
  <c r="C332" i="13" s="1"/>
  <c r="C333" i="13" s="1"/>
  <c r="C334" i="13" s="1"/>
  <c r="C335" i="13" s="1"/>
  <c r="C336" i="13" s="1"/>
  <c r="C337" i="13" s="1"/>
  <c r="C338" i="13" s="1"/>
  <c r="C339" i="13" s="1"/>
  <c r="C340" i="13" s="1"/>
  <c r="C341" i="13" s="1"/>
  <c r="C342" i="13" s="1"/>
  <c r="C343" i="13" s="1"/>
  <c r="C344" i="13" s="1"/>
  <c r="C345" i="13" s="1"/>
  <c r="C346" i="13" s="1"/>
  <c r="AC56" i="13"/>
  <c r="Z55" i="13"/>
  <c r="F265" i="20" s="1"/>
  <c r="AW57" i="13"/>
  <c r="AK58" i="13" s="1"/>
  <c r="J57" i="13"/>
  <c r="BN57" i="13"/>
  <c r="B112" i="13"/>
  <c r="B113" i="13" s="1"/>
  <c r="B114" i="13" s="1"/>
  <c r="B115" i="13" s="1"/>
  <c r="B116" i="13" s="1"/>
  <c r="B117" i="13" s="1"/>
  <c r="B118" i="13" s="1"/>
  <c r="B119" i="13" s="1"/>
  <c r="B120" i="13" s="1"/>
  <c r="B121" i="13" s="1"/>
  <c r="B122" i="13" s="1"/>
  <c r="B123" i="13" s="1"/>
  <c r="B124" i="13" s="1"/>
  <c r="B125" i="13" s="1"/>
  <c r="B126" i="13" s="1"/>
  <c r="B127" i="13" s="1"/>
  <c r="B128" i="13" s="1"/>
  <c r="B129" i="13" s="1"/>
  <c r="B130" i="13" s="1"/>
  <c r="B131" i="13" s="1"/>
  <c r="B132" i="13" s="1"/>
  <c r="B133" i="13" s="1"/>
  <c r="B134" i="13" s="1"/>
  <c r="B135" i="13" s="1"/>
  <c r="B136" i="13" s="1"/>
  <c r="B137" i="13" s="1"/>
  <c r="B138" i="13" s="1"/>
  <c r="B139" i="13" s="1"/>
  <c r="B140" i="13" s="1"/>
  <c r="B141" i="13" s="1"/>
  <c r="B142" i="13" s="1"/>
  <c r="B143" i="13" s="1"/>
  <c r="B144" i="13" s="1"/>
  <c r="B145" i="13" s="1"/>
  <c r="B146" i="13" s="1"/>
  <c r="B147" i="13" s="1"/>
  <c r="B148" i="13" s="1"/>
  <c r="B149" i="13" s="1"/>
  <c r="B150" i="13" s="1"/>
  <c r="B151" i="13" s="1"/>
  <c r="B152" i="13" s="1"/>
  <c r="B153" i="13" s="1"/>
  <c r="B154" i="13" s="1"/>
  <c r="B155" i="13" s="1"/>
  <c r="B156" i="13" s="1"/>
  <c r="B157" i="13" s="1"/>
  <c r="B158" i="13" s="1"/>
  <c r="B159" i="13" s="1"/>
  <c r="B160" i="13" s="1"/>
  <c r="B161" i="13" s="1"/>
  <c r="B162" i="13" s="1"/>
  <c r="B163" i="13" s="1"/>
  <c r="B164" i="13" s="1"/>
  <c r="B165" i="13" s="1"/>
  <c r="B166" i="13" s="1"/>
  <c r="B167" i="13" s="1"/>
  <c r="B168" i="13" s="1"/>
  <c r="B169" i="13" s="1"/>
  <c r="B170" i="13" s="1"/>
  <c r="B171" i="13" s="1"/>
  <c r="B172" i="13" s="1"/>
  <c r="B173" i="13" s="1"/>
  <c r="B174" i="13" s="1"/>
  <c r="B175" i="13" s="1"/>
  <c r="B176" i="13" s="1"/>
  <c r="B177" i="13" s="1"/>
  <c r="B178" i="13" s="1"/>
  <c r="B179" i="13" s="1"/>
  <c r="B180" i="13" s="1"/>
  <c r="B181" i="13" s="1"/>
  <c r="B182" i="13" s="1"/>
  <c r="B183" i="13" s="1"/>
  <c r="B184" i="13" s="1"/>
  <c r="B185" i="13" s="1"/>
  <c r="B186" i="13" s="1"/>
  <c r="B187" i="13" s="1"/>
  <c r="B188" i="13" s="1"/>
  <c r="B189" i="13" s="1"/>
  <c r="B190" i="13" s="1"/>
  <c r="B191" i="13" s="1"/>
  <c r="B192" i="13" s="1"/>
  <c r="B193" i="13" s="1"/>
  <c r="B194" i="13" s="1"/>
  <c r="B195" i="13" s="1"/>
  <c r="B196" i="13" s="1"/>
  <c r="B197" i="13" s="1"/>
  <c r="B198" i="13" s="1"/>
  <c r="B199" i="13" s="1"/>
  <c r="B200" i="13" s="1"/>
  <c r="B201" i="13" s="1"/>
  <c r="B202" i="13" s="1"/>
  <c r="B203" i="13" s="1"/>
  <c r="B204" i="13" s="1"/>
  <c r="B205" i="13" s="1"/>
  <c r="B206" i="13" s="1"/>
  <c r="B207" i="13" s="1"/>
  <c r="B208" i="13" s="1"/>
  <c r="B209" i="13" s="1"/>
  <c r="B210" i="13" s="1"/>
  <c r="B211" i="13" s="1"/>
  <c r="B212" i="13" s="1"/>
  <c r="B213" i="13" s="1"/>
  <c r="B214" i="13" s="1"/>
  <c r="B215" i="13" s="1"/>
  <c r="B216" i="13" s="1"/>
  <c r="B217" i="13" s="1"/>
  <c r="B218" i="13" s="1"/>
  <c r="B219" i="13" s="1"/>
  <c r="B220" i="13" s="1"/>
  <c r="B221" i="13" s="1"/>
  <c r="B222" i="13" s="1"/>
  <c r="B223" i="13" s="1"/>
  <c r="B224" i="13" s="1"/>
  <c r="B225" i="13" s="1"/>
  <c r="B226" i="13" s="1"/>
  <c r="B227" i="13" s="1"/>
  <c r="B228" i="13" s="1"/>
  <c r="B229" i="13" s="1"/>
  <c r="B230" i="13" s="1"/>
  <c r="B231" i="13" s="1"/>
  <c r="B232" i="13" s="1"/>
  <c r="B233" i="13" s="1"/>
  <c r="B234" i="13" s="1"/>
  <c r="B235" i="13" s="1"/>
  <c r="B236" i="13" s="1"/>
  <c r="B237" i="13" s="1"/>
  <c r="B238" i="13" s="1"/>
  <c r="B239" i="13" s="1"/>
  <c r="B240" i="13" s="1"/>
  <c r="B241" i="13" s="1"/>
  <c r="B242" i="13" s="1"/>
  <c r="B243" i="13" s="1"/>
  <c r="B244" i="13" s="1"/>
  <c r="B245" i="13" s="1"/>
  <c r="B246" i="13" s="1"/>
  <c r="B247" i="13" s="1"/>
  <c r="B248" i="13" s="1"/>
  <c r="B249" i="13" s="1"/>
  <c r="B250" i="13" s="1"/>
  <c r="B251" i="13" s="1"/>
  <c r="B252" i="13" s="1"/>
  <c r="B253" i="13" s="1"/>
  <c r="B254" i="13" s="1"/>
  <c r="B255" i="13" s="1"/>
  <c r="B256" i="13" s="1"/>
  <c r="B257" i="13" s="1"/>
  <c r="B258" i="13" s="1"/>
  <c r="B259" i="13" s="1"/>
  <c r="B260" i="13" s="1"/>
  <c r="B261" i="13" s="1"/>
  <c r="B262" i="13" s="1"/>
  <c r="B263" i="13" s="1"/>
  <c r="B264" i="13" s="1"/>
  <c r="B265" i="13" s="1"/>
  <c r="B266" i="13" s="1"/>
  <c r="B267" i="13" s="1"/>
  <c r="B268" i="13" s="1"/>
  <c r="B269" i="13" s="1"/>
  <c r="B270" i="13" s="1"/>
  <c r="B271" i="13" s="1"/>
  <c r="B272" i="13" s="1"/>
  <c r="B273" i="13" s="1"/>
  <c r="B274" i="13" s="1"/>
  <c r="B275" i="13" s="1"/>
  <c r="B276" i="13" s="1"/>
  <c r="B277" i="13" s="1"/>
  <c r="B278" i="13" s="1"/>
  <c r="B279" i="13" s="1"/>
  <c r="B280" i="13" s="1"/>
  <c r="B281" i="13" s="1"/>
  <c r="B282" i="13" s="1"/>
  <c r="B283" i="13" s="1"/>
  <c r="B284" i="13" s="1"/>
  <c r="B285" i="13" s="1"/>
  <c r="B286" i="13" s="1"/>
  <c r="B287" i="13" s="1"/>
  <c r="B288" i="13" s="1"/>
  <c r="B289" i="13" s="1"/>
  <c r="B290" i="13" s="1"/>
  <c r="B291" i="13" s="1"/>
  <c r="B292" i="13" s="1"/>
  <c r="B293" i="13" s="1"/>
  <c r="B294" i="13" s="1"/>
  <c r="B295" i="13" s="1"/>
  <c r="B296" i="13" s="1"/>
  <c r="B297" i="13" s="1"/>
  <c r="B298" i="13" s="1"/>
  <c r="B299" i="13" s="1"/>
  <c r="B300" i="13" s="1"/>
  <c r="B301" i="13" s="1"/>
  <c r="B302" i="13" s="1"/>
  <c r="B303" i="13" s="1"/>
  <c r="B304" i="13" s="1"/>
  <c r="B305" i="13" s="1"/>
  <c r="B306" i="13" s="1"/>
  <c r="B307" i="13" s="1"/>
  <c r="B308" i="13" s="1"/>
  <c r="B309" i="13" s="1"/>
  <c r="B310" i="13" s="1"/>
  <c r="B311" i="13" s="1"/>
  <c r="B312" i="13" s="1"/>
  <c r="B313" i="13" s="1"/>
  <c r="B314" i="13" s="1"/>
  <c r="B315" i="13" s="1"/>
  <c r="B316" i="13" s="1"/>
  <c r="B317" i="13" s="1"/>
  <c r="B318" i="13" s="1"/>
  <c r="B319" i="13" s="1"/>
  <c r="B320" i="13" s="1"/>
  <c r="B321" i="13" s="1"/>
  <c r="B322" i="13" s="1"/>
  <c r="B323" i="13" s="1"/>
  <c r="B324" i="13" s="1"/>
  <c r="B325" i="13" s="1"/>
  <c r="B326" i="13" s="1"/>
  <c r="B327" i="13" s="1"/>
  <c r="B328" i="13" s="1"/>
  <c r="B329" i="13" s="1"/>
  <c r="B330" i="13" s="1"/>
  <c r="B331" i="13" s="1"/>
  <c r="B332" i="13" s="1"/>
  <c r="B333" i="13" s="1"/>
  <c r="B334" i="13" s="1"/>
  <c r="B335" i="13" s="1"/>
  <c r="B336" i="13" s="1"/>
  <c r="B337" i="13" s="1"/>
  <c r="B338" i="13" s="1"/>
  <c r="B339" i="13" s="1"/>
  <c r="B340" i="13" s="1"/>
  <c r="B341" i="13" s="1"/>
  <c r="B342" i="13" s="1"/>
  <c r="B343" i="13" s="1"/>
  <c r="B344" i="13" s="1"/>
  <c r="B345" i="13" s="1"/>
  <c r="B346" i="13" s="1"/>
  <c r="I57" i="13"/>
  <c r="BM57" i="13"/>
  <c r="AV57" i="13"/>
  <c r="AJ58" i="13" s="1"/>
  <c r="AL9" i="13"/>
  <c r="AO8" i="13"/>
  <c r="AU8" i="13" l="1"/>
  <c r="AI9" i="13" s="1"/>
  <c r="H266" i="20"/>
  <c r="K266" i="20"/>
  <c r="J266" i="20"/>
  <c r="I266" i="20"/>
  <c r="G266" i="20"/>
  <c r="AM303" i="18"/>
  <c r="AN302" i="18"/>
  <c r="AL304" i="18"/>
  <c r="AM303" i="17"/>
  <c r="AN303" i="17"/>
  <c r="AL303" i="17"/>
  <c r="BO8" i="13"/>
  <c r="AY57" i="13"/>
  <c r="BB57" i="13" s="1"/>
  <c r="AZ57" i="13"/>
  <c r="BC57" i="13" s="1"/>
  <c r="AR9" i="13"/>
  <c r="AU9" i="13" s="1"/>
  <c r="AI10" i="13" s="1"/>
  <c r="AX8" i="13"/>
  <c r="BA8" i="13" s="1"/>
  <c r="BD8" i="13" s="1"/>
  <c r="BD8" i="17" s="1"/>
  <c r="AE57" i="13"/>
  <c r="AB56" i="13"/>
  <c r="BQ56" i="13" s="1"/>
  <c r="AS58" i="13"/>
  <c r="I58" i="13" s="1"/>
  <c r="AT58" i="13"/>
  <c r="R57" i="13"/>
  <c r="L57" i="13"/>
  <c r="O57" i="13" s="1"/>
  <c r="S57" i="13"/>
  <c r="M57" i="13"/>
  <c r="P57" i="13" s="1"/>
  <c r="AC57" i="13"/>
  <c r="Z56" i="13"/>
  <c r="AD57" i="13"/>
  <c r="AA56" i="13"/>
  <c r="BP56" i="13" s="1"/>
  <c r="BH55" i="13"/>
  <c r="AO9" i="13"/>
  <c r="AL10" i="13"/>
  <c r="BL9" i="13" l="1"/>
  <c r="F266" i="20"/>
  <c r="I267" i="20"/>
  <c r="J267" i="20"/>
  <c r="K267" i="20"/>
  <c r="H267" i="20"/>
  <c r="G267" i="20"/>
  <c r="L266" i="20"/>
  <c r="G166" i="12" s="1"/>
  <c r="AM304" i="18"/>
  <c r="AL305" i="18"/>
  <c r="AN303" i="18"/>
  <c r="AM304" i="17"/>
  <c r="AL304" i="17"/>
  <c r="AN304" i="17"/>
  <c r="AR10" i="13"/>
  <c r="AU10" i="13" s="1"/>
  <c r="AI11" i="13" s="1"/>
  <c r="AX9" i="13"/>
  <c r="BA9" i="13" s="1"/>
  <c r="BD9" i="13" s="1"/>
  <c r="BD9" i="17" s="1"/>
  <c r="BO9" i="13"/>
  <c r="AW58" i="13"/>
  <c r="AK59" i="13" s="1"/>
  <c r="AT59" i="13" s="1"/>
  <c r="J59" i="13" s="1"/>
  <c r="J266" i="7"/>
  <c r="K266" i="7"/>
  <c r="H266" i="7"/>
  <c r="I266" i="7"/>
  <c r="G266" i="7"/>
  <c r="AD58" i="13"/>
  <c r="AD59" i="13" s="1"/>
  <c r="AD60" i="13" s="1"/>
  <c r="AD61" i="13" s="1"/>
  <c r="AD62" i="13" s="1"/>
  <c r="AD63" i="13" s="1"/>
  <c r="AD64" i="13" s="1"/>
  <c r="AD65" i="13" s="1"/>
  <c r="AD66" i="13" s="1"/>
  <c r="AD67" i="13" s="1"/>
  <c r="AD68" i="13" s="1"/>
  <c r="AD69" i="13" s="1"/>
  <c r="AD70" i="13" s="1"/>
  <c r="AD71" i="13" s="1"/>
  <c r="AD72" i="13" s="1"/>
  <c r="AD73" i="13" s="1"/>
  <c r="AD74" i="13" s="1"/>
  <c r="AD75" i="13" s="1"/>
  <c r="AD76" i="13" s="1"/>
  <c r="AD77" i="13" s="1"/>
  <c r="AD78" i="13" s="1"/>
  <c r="AD79" i="13" s="1"/>
  <c r="AD80" i="13" s="1"/>
  <c r="AD81" i="13" s="1"/>
  <c r="AD82" i="13" s="1"/>
  <c r="AD83" i="13" s="1"/>
  <c r="AD84" i="13" s="1"/>
  <c r="AD85" i="13" s="1"/>
  <c r="AD86" i="13" s="1"/>
  <c r="AD87" i="13" s="1"/>
  <c r="AD88" i="13" s="1"/>
  <c r="AD89" i="13" s="1"/>
  <c r="AD90" i="13" s="1"/>
  <c r="AD91" i="13" s="1"/>
  <c r="AD92" i="13" s="1"/>
  <c r="AD93" i="13" s="1"/>
  <c r="AD94" i="13" s="1"/>
  <c r="AD95" i="13" s="1"/>
  <c r="AD96" i="13" s="1"/>
  <c r="AD97" i="13" s="1"/>
  <c r="AD98" i="13" s="1"/>
  <c r="AD99" i="13" s="1"/>
  <c r="AD100" i="13" s="1"/>
  <c r="AD101" i="13" s="1"/>
  <c r="AD102" i="13" s="1"/>
  <c r="AD103" i="13" s="1"/>
  <c r="AD104" i="13" s="1"/>
  <c r="AD105" i="13" s="1"/>
  <c r="AD106" i="13" s="1"/>
  <c r="AD107" i="13" s="1"/>
  <c r="AD108" i="13" s="1"/>
  <c r="AD109" i="13" s="1"/>
  <c r="AD110" i="13" s="1"/>
  <c r="AD111" i="13" s="1"/>
  <c r="AD112" i="13" s="1"/>
  <c r="AD113" i="13" s="1"/>
  <c r="AD114" i="13" s="1"/>
  <c r="AD115" i="13" s="1"/>
  <c r="AD116" i="13" s="1"/>
  <c r="AD117" i="13" s="1"/>
  <c r="AD118" i="13" s="1"/>
  <c r="AD119" i="13" s="1"/>
  <c r="AD120" i="13" s="1"/>
  <c r="AD121" i="13" s="1"/>
  <c r="AD122" i="13" s="1"/>
  <c r="AD123" i="13" s="1"/>
  <c r="AD124" i="13" s="1"/>
  <c r="AD125" i="13" s="1"/>
  <c r="AD126" i="13" s="1"/>
  <c r="AD127" i="13" s="1"/>
  <c r="AD128" i="13" s="1"/>
  <c r="AD129" i="13" s="1"/>
  <c r="AD130" i="13" s="1"/>
  <c r="AD131" i="13" s="1"/>
  <c r="AD132" i="13" s="1"/>
  <c r="AD133" i="13" s="1"/>
  <c r="AD134" i="13" s="1"/>
  <c r="AD135" i="13" s="1"/>
  <c r="AD136" i="13" s="1"/>
  <c r="AD137" i="13" s="1"/>
  <c r="AD138" i="13" s="1"/>
  <c r="AD139" i="13" s="1"/>
  <c r="AD140" i="13" s="1"/>
  <c r="AD141" i="13" s="1"/>
  <c r="AD142" i="13" s="1"/>
  <c r="AD143" i="13" s="1"/>
  <c r="AD144" i="13" s="1"/>
  <c r="AD145" i="13" s="1"/>
  <c r="AD146" i="13" s="1"/>
  <c r="AD147" i="13" s="1"/>
  <c r="AD148" i="13" s="1"/>
  <c r="AD149" i="13" s="1"/>
  <c r="AD150" i="13" s="1"/>
  <c r="AD151" i="13" s="1"/>
  <c r="AD152" i="13" s="1"/>
  <c r="AD153" i="13" s="1"/>
  <c r="AD154" i="13" s="1"/>
  <c r="AD155" i="13" s="1"/>
  <c r="AD156" i="13" s="1"/>
  <c r="AD157" i="13" s="1"/>
  <c r="AD158" i="13" s="1"/>
  <c r="AD159" i="13" s="1"/>
  <c r="AD160" i="13" s="1"/>
  <c r="AD161" i="13" s="1"/>
  <c r="AD162" i="13" s="1"/>
  <c r="AD163" i="13" s="1"/>
  <c r="AD164" i="13" s="1"/>
  <c r="AD165" i="13" s="1"/>
  <c r="AD166" i="13" s="1"/>
  <c r="AD167" i="13" s="1"/>
  <c r="AD168" i="13" s="1"/>
  <c r="AD169" i="13" s="1"/>
  <c r="AD170" i="13" s="1"/>
  <c r="AD171" i="13" s="1"/>
  <c r="AD172" i="13" s="1"/>
  <c r="AD173" i="13" s="1"/>
  <c r="AD174" i="13" s="1"/>
  <c r="AD175" i="13" s="1"/>
  <c r="AD176" i="13" s="1"/>
  <c r="AD177" i="13" s="1"/>
  <c r="AD178" i="13" s="1"/>
  <c r="AD179" i="13" s="1"/>
  <c r="AD180" i="13" s="1"/>
  <c r="AD181" i="13" s="1"/>
  <c r="AD182" i="13" s="1"/>
  <c r="AD183" i="13" s="1"/>
  <c r="AD184" i="13" s="1"/>
  <c r="AD185" i="13" s="1"/>
  <c r="AD186" i="13" s="1"/>
  <c r="AD187" i="13" s="1"/>
  <c r="AD188" i="13" s="1"/>
  <c r="AD189" i="13" s="1"/>
  <c r="AD190" i="13" s="1"/>
  <c r="AD191" i="13" s="1"/>
  <c r="AD192" i="13" s="1"/>
  <c r="AD193" i="13" s="1"/>
  <c r="AD194" i="13" s="1"/>
  <c r="AD195" i="13" s="1"/>
  <c r="AD196" i="13" s="1"/>
  <c r="AD197" i="13" s="1"/>
  <c r="AD198" i="13" s="1"/>
  <c r="AD199" i="13" s="1"/>
  <c r="AD200" i="13" s="1"/>
  <c r="AD201" i="13" s="1"/>
  <c r="AD202" i="13" s="1"/>
  <c r="AD203" i="13" s="1"/>
  <c r="AD204" i="13" s="1"/>
  <c r="AD205" i="13" s="1"/>
  <c r="AD206" i="13" s="1"/>
  <c r="AD207" i="13" s="1"/>
  <c r="AD208" i="13" s="1"/>
  <c r="AD209" i="13" s="1"/>
  <c r="AD210" i="13" s="1"/>
  <c r="AD211" i="13" s="1"/>
  <c r="AD212" i="13" s="1"/>
  <c r="AD213" i="13" s="1"/>
  <c r="AD214" i="13" s="1"/>
  <c r="AD215" i="13" s="1"/>
  <c r="AD216" i="13" s="1"/>
  <c r="AD217" i="13" s="1"/>
  <c r="AD218" i="13" s="1"/>
  <c r="AD219" i="13" s="1"/>
  <c r="AD220" i="13" s="1"/>
  <c r="AD221" i="13" s="1"/>
  <c r="AD222" i="13" s="1"/>
  <c r="AD223" i="13" s="1"/>
  <c r="AD224" i="13" s="1"/>
  <c r="AD225" i="13" s="1"/>
  <c r="AD226" i="13" s="1"/>
  <c r="AD227" i="13" s="1"/>
  <c r="AD228" i="13" s="1"/>
  <c r="AD229" i="13" s="1"/>
  <c r="AD230" i="13" s="1"/>
  <c r="AD231" i="13" s="1"/>
  <c r="AD232" i="13" s="1"/>
  <c r="AD233" i="13" s="1"/>
  <c r="AD234" i="13" s="1"/>
  <c r="AD235" i="13" s="1"/>
  <c r="AD236" i="13" s="1"/>
  <c r="AD237" i="13" s="1"/>
  <c r="AD238" i="13" s="1"/>
  <c r="AD239" i="13" s="1"/>
  <c r="AD240" i="13" s="1"/>
  <c r="AD241" i="13" s="1"/>
  <c r="AD242" i="13" s="1"/>
  <c r="AD243" i="13" s="1"/>
  <c r="AD244" i="13" s="1"/>
  <c r="AD245" i="13" s="1"/>
  <c r="AD246" i="13" s="1"/>
  <c r="AD247" i="13" s="1"/>
  <c r="AD248" i="13" s="1"/>
  <c r="AD249" i="13" s="1"/>
  <c r="AD250" i="13" s="1"/>
  <c r="AD251" i="13" s="1"/>
  <c r="AD252" i="13" s="1"/>
  <c r="AD253" i="13" s="1"/>
  <c r="AD254" i="13" s="1"/>
  <c r="AD255" i="13" s="1"/>
  <c r="AD256" i="13" s="1"/>
  <c r="AD257" i="13" s="1"/>
  <c r="AD258" i="13" s="1"/>
  <c r="AD259" i="13" s="1"/>
  <c r="AD260" i="13" s="1"/>
  <c r="AD261" i="13" s="1"/>
  <c r="AD262" i="13" s="1"/>
  <c r="AD263" i="13" s="1"/>
  <c r="AD264" i="13" s="1"/>
  <c r="AD265" i="13" s="1"/>
  <c r="AD266" i="13" s="1"/>
  <c r="AD267" i="13" s="1"/>
  <c r="AD268" i="13" s="1"/>
  <c r="AD269" i="13" s="1"/>
  <c r="AD270" i="13" s="1"/>
  <c r="AD271" i="13" s="1"/>
  <c r="AD272" i="13" s="1"/>
  <c r="AD273" i="13" s="1"/>
  <c r="AD274" i="13" s="1"/>
  <c r="AD275" i="13" s="1"/>
  <c r="AD276" i="13" s="1"/>
  <c r="AD277" i="13" s="1"/>
  <c r="AD278" i="13" s="1"/>
  <c r="AD279" i="13" s="1"/>
  <c r="AD280" i="13" s="1"/>
  <c r="AD281" i="13" s="1"/>
  <c r="AD282" i="13" s="1"/>
  <c r="AD283" i="13" s="1"/>
  <c r="AD284" i="13" s="1"/>
  <c r="AD285" i="13" s="1"/>
  <c r="AD286" i="13" s="1"/>
  <c r="AD287" i="13" s="1"/>
  <c r="AD288" i="13" s="1"/>
  <c r="AD289" i="13" s="1"/>
  <c r="AD290" i="13" s="1"/>
  <c r="AD291" i="13" s="1"/>
  <c r="AD292" i="13" s="1"/>
  <c r="AD293" i="13" s="1"/>
  <c r="AD294" i="13" s="1"/>
  <c r="AD295" i="13" s="1"/>
  <c r="AD296" i="13" s="1"/>
  <c r="AD297" i="13" s="1"/>
  <c r="AD298" i="13" s="1"/>
  <c r="AD299" i="13" s="1"/>
  <c r="AD300" i="13" s="1"/>
  <c r="AD301" i="13" s="1"/>
  <c r="AD302" i="13" s="1"/>
  <c r="AD303" i="13" s="1"/>
  <c r="AD304" i="13" s="1"/>
  <c r="AD305" i="13" s="1"/>
  <c r="AD306" i="13" s="1"/>
  <c r="AD307" i="13" s="1"/>
  <c r="AD308" i="13" s="1"/>
  <c r="AD309" i="13" s="1"/>
  <c r="AD310" i="13" s="1"/>
  <c r="AD311" i="13" s="1"/>
  <c r="AD312" i="13" s="1"/>
  <c r="AD313" i="13" s="1"/>
  <c r="AD314" i="13" s="1"/>
  <c r="AD315" i="13" s="1"/>
  <c r="AD316" i="13" s="1"/>
  <c r="AD317" i="13" s="1"/>
  <c r="AD318" i="13" s="1"/>
  <c r="AD319" i="13" s="1"/>
  <c r="AD320" i="13" s="1"/>
  <c r="AD321" i="13" s="1"/>
  <c r="AD322" i="13" s="1"/>
  <c r="AD323" i="13" s="1"/>
  <c r="AD324" i="13" s="1"/>
  <c r="AD325" i="13" s="1"/>
  <c r="AD326" i="13" s="1"/>
  <c r="AD327" i="13" s="1"/>
  <c r="AD328" i="13" s="1"/>
  <c r="AD329" i="13" s="1"/>
  <c r="AD330" i="13" s="1"/>
  <c r="AD331" i="13" s="1"/>
  <c r="AD332" i="13" s="1"/>
  <c r="AD333" i="13" s="1"/>
  <c r="AD334" i="13" s="1"/>
  <c r="AD335" i="13" s="1"/>
  <c r="AD336" i="13" s="1"/>
  <c r="AD337" i="13" s="1"/>
  <c r="AD338" i="13" s="1"/>
  <c r="AD339" i="13" s="1"/>
  <c r="AD340" i="13" s="1"/>
  <c r="AD341" i="13" s="1"/>
  <c r="AD342" i="13" s="1"/>
  <c r="AD343" i="13" s="1"/>
  <c r="AD344" i="13" s="1"/>
  <c r="AD345" i="13" s="1"/>
  <c r="AD346" i="13" s="1"/>
  <c r="AA57" i="13"/>
  <c r="BP57" i="13" s="1"/>
  <c r="L58" i="13"/>
  <c r="O58" i="13" s="1"/>
  <c r="R58" i="13"/>
  <c r="Z57" i="13"/>
  <c r="AC58" i="13"/>
  <c r="AC59" i="13" s="1"/>
  <c r="AC60" i="13" s="1"/>
  <c r="AE58" i="13"/>
  <c r="AE59" i="13" s="1"/>
  <c r="AE60" i="13" s="1"/>
  <c r="AB57" i="13"/>
  <c r="BQ57" i="13" s="1"/>
  <c r="BH56" i="13"/>
  <c r="J58" i="13"/>
  <c r="BN58" i="13"/>
  <c r="AV58" i="13"/>
  <c r="AJ59" i="13" s="1"/>
  <c r="BM58" i="13"/>
  <c r="AL11" i="13"/>
  <c r="AO10" i="13"/>
  <c r="F267" i="20" l="1"/>
  <c r="AA58" i="13"/>
  <c r="BP58" i="13" s="1"/>
  <c r="L267" i="20"/>
  <c r="G167" i="12" s="1"/>
  <c r="G268" i="20"/>
  <c r="H268" i="20"/>
  <c r="K268" i="20"/>
  <c r="J268" i="20"/>
  <c r="I268" i="20"/>
  <c r="AA59" i="13"/>
  <c r="AN304" i="18"/>
  <c r="AL306" i="18"/>
  <c r="AM305" i="18"/>
  <c r="AN305" i="17"/>
  <c r="AM305" i="17"/>
  <c r="AL305" i="17"/>
  <c r="BL10" i="13"/>
  <c r="BO10" i="13"/>
  <c r="AX10" i="13"/>
  <c r="BA10" i="13" s="1"/>
  <c r="BD10" i="13" s="1"/>
  <c r="BD10" i="17" s="1"/>
  <c r="AW59" i="13"/>
  <c r="AK60" i="13" s="1"/>
  <c r="AT60" i="13" s="1"/>
  <c r="J60" i="13" s="1"/>
  <c r="AY58" i="13"/>
  <c r="BB58" i="13" s="1"/>
  <c r="BN59" i="13"/>
  <c r="AZ58" i="13"/>
  <c r="BC58" i="13" s="1"/>
  <c r="I267" i="7"/>
  <c r="BN60" i="13"/>
  <c r="K267" i="7"/>
  <c r="AE61" i="13"/>
  <c r="AE62" i="13" s="1"/>
  <c r="AE63" i="13" s="1"/>
  <c r="AE64" i="13" s="1"/>
  <c r="AE65" i="13" s="1"/>
  <c r="AE66" i="13" s="1"/>
  <c r="AE67" i="13" s="1"/>
  <c r="AE68" i="13" s="1"/>
  <c r="AE69" i="13" s="1"/>
  <c r="AE70" i="13" s="1"/>
  <c r="AE71" i="13" s="1"/>
  <c r="AE72" i="13" s="1"/>
  <c r="AE73" i="13" s="1"/>
  <c r="AE74" i="13" s="1"/>
  <c r="AE75" i="13" s="1"/>
  <c r="AE76" i="13" s="1"/>
  <c r="AE77" i="13" s="1"/>
  <c r="AE78" i="13" s="1"/>
  <c r="AE79" i="13" s="1"/>
  <c r="AE80" i="13" s="1"/>
  <c r="AE81" i="13" s="1"/>
  <c r="AE82" i="13" s="1"/>
  <c r="AE83" i="13" s="1"/>
  <c r="AE84" i="13" s="1"/>
  <c r="AE85" i="13" s="1"/>
  <c r="AE86" i="13" s="1"/>
  <c r="AE87" i="13" s="1"/>
  <c r="AE88" i="13" s="1"/>
  <c r="AE89" i="13" s="1"/>
  <c r="AE90" i="13" s="1"/>
  <c r="AE91" i="13" s="1"/>
  <c r="AE92" i="13" s="1"/>
  <c r="AE93" i="13" s="1"/>
  <c r="AE94" i="13" s="1"/>
  <c r="AE95" i="13" s="1"/>
  <c r="AE96" i="13" s="1"/>
  <c r="AE97" i="13" s="1"/>
  <c r="AE98" i="13" s="1"/>
  <c r="AE99" i="13" s="1"/>
  <c r="AE100" i="13" s="1"/>
  <c r="AE101" i="13" s="1"/>
  <c r="AE102" i="13" s="1"/>
  <c r="AE103" i="13" s="1"/>
  <c r="AE104" i="13" s="1"/>
  <c r="AE105" i="13" s="1"/>
  <c r="AE106" i="13" s="1"/>
  <c r="AE107" i="13" s="1"/>
  <c r="AE108" i="13" s="1"/>
  <c r="AE109" i="13" s="1"/>
  <c r="AE110" i="13" s="1"/>
  <c r="AE111" i="13" s="1"/>
  <c r="AE112" i="13" s="1"/>
  <c r="AE113" i="13" s="1"/>
  <c r="AE114" i="13" s="1"/>
  <c r="AE115" i="13" s="1"/>
  <c r="AE116" i="13" s="1"/>
  <c r="AE117" i="13" s="1"/>
  <c r="AE118" i="13" s="1"/>
  <c r="AE119" i="13" s="1"/>
  <c r="AE120" i="13" s="1"/>
  <c r="AE121" i="13" s="1"/>
  <c r="AE122" i="13" s="1"/>
  <c r="AE123" i="13" s="1"/>
  <c r="AE124" i="13" s="1"/>
  <c r="AE125" i="13" s="1"/>
  <c r="AE126" i="13" s="1"/>
  <c r="AE127" i="13" s="1"/>
  <c r="AE128" i="13" s="1"/>
  <c r="AE129" i="13" s="1"/>
  <c r="AE130" i="13" s="1"/>
  <c r="AE131" i="13" s="1"/>
  <c r="AE132" i="13" s="1"/>
  <c r="AE133" i="13" s="1"/>
  <c r="AE134" i="13" s="1"/>
  <c r="AE135" i="13" s="1"/>
  <c r="AE136" i="13" s="1"/>
  <c r="AE137" i="13" s="1"/>
  <c r="AE138" i="13" s="1"/>
  <c r="AE139" i="13" s="1"/>
  <c r="AE140" i="13" s="1"/>
  <c r="AE141" i="13" s="1"/>
  <c r="AE142" i="13" s="1"/>
  <c r="AE143" i="13" s="1"/>
  <c r="AE144" i="13" s="1"/>
  <c r="AE145" i="13" s="1"/>
  <c r="AE146" i="13" s="1"/>
  <c r="AE147" i="13" s="1"/>
  <c r="AE148" i="13" s="1"/>
  <c r="AE149" i="13" s="1"/>
  <c r="AE150" i="13" s="1"/>
  <c r="AE151" i="13" s="1"/>
  <c r="AE152" i="13" s="1"/>
  <c r="AE153" i="13" s="1"/>
  <c r="AE154" i="13" s="1"/>
  <c r="AE155" i="13" s="1"/>
  <c r="AE156" i="13" s="1"/>
  <c r="AE157" i="13" s="1"/>
  <c r="AE158" i="13" s="1"/>
  <c r="AE159" i="13" s="1"/>
  <c r="AE160" i="13" s="1"/>
  <c r="AE161" i="13" s="1"/>
  <c r="AE162" i="13" s="1"/>
  <c r="AE163" i="13" s="1"/>
  <c r="AE164" i="13" s="1"/>
  <c r="AE165" i="13" s="1"/>
  <c r="AE166" i="13" s="1"/>
  <c r="AE167" i="13" s="1"/>
  <c r="AE168" i="13" s="1"/>
  <c r="AE169" i="13" s="1"/>
  <c r="AE170" i="13" s="1"/>
  <c r="AE171" i="13" s="1"/>
  <c r="AE172" i="13" s="1"/>
  <c r="AE173" i="13" s="1"/>
  <c r="AE174" i="13" s="1"/>
  <c r="AE175" i="13" s="1"/>
  <c r="AE176" i="13" s="1"/>
  <c r="AE177" i="13" s="1"/>
  <c r="AE178" i="13" s="1"/>
  <c r="AE179" i="13" s="1"/>
  <c r="AE180" i="13" s="1"/>
  <c r="AE181" i="13" s="1"/>
  <c r="AE182" i="13" s="1"/>
  <c r="AE183" i="13" s="1"/>
  <c r="AE184" i="13" s="1"/>
  <c r="AE185" i="13" s="1"/>
  <c r="AE186" i="13" s="1"/>
  <c r="AE187" i="13" s="1"/>
  <c r="AE188" i="13" s="1"/>
  <c r="AE189" i="13" s="1"/>
  <c r="AE190" i="13" s="1"/>
  <c r="AE191" i="13" s="1"/>
  <c r="AE192" i="13" s="1"/>
  <c r="AE193" i="13" s="1"/>
  <c r="AE194" i="13" s="1"/>
  <c r="AE195" i="13" s="1"/>
  <c r="AE196" i="13" s="1"/>
  <c r="AE197" i="13" s="1"/>
  <c r="AE198" i="13" s="1"/>
  <c r="AE199" i="13" s="1"/>
  <c r="AE200" i="13" s="1"/>
  <c r="AE201" i="13" s="1"/>
  <c r="AE202" i="13" s="1"/>
  <c r="AE203" i="13" s="1"/>
  <c r="AE204" i="13" s="1"/>
  <c r="AE205" i="13" s="1"/>
  <c r="AE206" i="13" s="1"/>
  <c r="AE207" i="13" s="1"/>
  <c r="AE208" i="13" s="1"/>
  <c r="AE209" i="13" s="1"/>
  <c r="AE210" i="13" s="1"/>
  <c r="AE211" i="13" s="1"/>
  <c r="AE212" i="13" s="1"/>
  <c r="AE213" i="13" s="1"/>
  <c r="AE214" i="13" s="1"/>
  <c r="AE215" i="13" s="1"/>
  <c r="AE216" i="13" s="1"/>
  <c r="AE217" i="13" s="1"/>
  <c r="AE218" i="13" s="1"/>
  <c r="AE219" i="13" s="1"/>
  <c r="AE220" i="13" s="1"/>
  <c r="AE221" i="13" s="1"/>
  <c r="AE222" i="13" s="1"/>
  <c r="AE223" i="13" s="1"/>
  <c r="AE224" i="13" s="1"/>
  <c r="AE225" i="13" s="1"/>
  <c r="AE226" i="13" s="1"/>
  <c r="AE227" i="13" s="1"/>
  <c r="AE228" i="13" s="1"/>
  <c r="AE229" i="13" s="1"/>
  <c r="AE230" i="13" s="1"/>
  <c r="AE231" i="13" s="1"/>
  <c r="AE232" i="13" s="1"/>
  <c r="AE233" i="13" s="1"/>
  <c r="AE234" i="13" s="1"/>
  <c r="AE235" i="13" s="1"/>
  <c r="AE236" i="13" s="1"/>
  <c r="AE237" i="13" s="1"/>
  <c r="AE238" i="13" s="1"/>
  <c r="AE239" i="13" s="1"/>
  <c r="AE240" i="13" s="1"/>
  <c r="AE241" i="13" s="1"/>
  <c r="AE242" i="13" s="1"/>
  <c r="AE243" i="13" s="1"/>
  <c r="AE244" i="13" s="1"/>
  <c r="AE245" i="13" s="1"/>
  <c r="AE246" i="13" s="1"/>
  <c r="AE247" i="13" s="1"/>
  <c r="AE248" i="13" s="1"/>
  <c r="AE249" i="13" s="1"/>
  <c r="AE250" i="13" s="1"/>
  <c r="AE251" i="13" s="1"/>
  <c r="AE252" i="13" s="1"/>
  <c r="AE253" i="13" s="1"/>
  <c r="AE254" i="13" s="1"/>
  <c r="AE255" i="13" s="1"/>
  <c r="AE256" i="13" s="1"/>
  <c r="AE257" i="13" s="1"/>
  <c r="AE258" i="13" s="1"/>
  <c r="AE259" i="13" s="1"/>
  <c r="AE260" i="13" s="1"/>
  <c r="AE261" i="13" s="1"/>
  <c r="AE262" i="13" s="1"/>
  <c r="AE263" i="13" s="1"/>
  <c r="AE264" i="13" s="1"/>
  <c r="AE265" i="13" s="1"/>
  <c r="AE266" i="13" s="1"/>
  <c r="AE267" i="13" s="1"/>
  <c r="AE268" i="13" s="1"/>
  <c r="AE269" i="13" s="1"/>
  <c r="AE270" i="13" s="1"/>
  <c r="AE271" i="13" s="1"/>
  <c r="AE272" i="13" s="1"/>
  <c r="AE273" i="13" s="1"/>
  <c r="AE274" i="13" s="1"/>
  <c r="AE275" i="13" s="1"/>
  <c r="AE276" i="13" s="1"/>
  <c r="AE277" i="13" s="1"/>
  <c r="AE278" i="13" s="1"/>
  <c r="AE279" i="13" s="1"/>
  <c r="AE280" i="13" s="1"/>
  <c r="AE281" i="13" s="1"/>
  <c r="AE282" i="13" s="1"/>
  <c r="AE283" i="13" s="1"/>
  <c r="AE284" i="13" s="1"/>
  <c r="AE285" i="13" s="1"/>
  <c r="AE286" i="13" s="1"/>
  <c r="AE287" i="13" s="1"/>
  <c r="AE288" i="13" s="1"/>
  <c r="AE289" i="13" s="1"/>
  <c r="AE290" i="13" s="1"/>
  <c r="AE291" i="13" s="1"/>
  <c r="AE292" i="13" s="1"/>
  <c r="AE293" i="13" s="1"/>
  <c r="AE294" i="13" s="1"/>
  <c r="AE295" i="13" s="1"/>
  <c r="AE296" i="13" s="1"/>
  <c r="AE297" i="13" s="1"/>
  <c r="AE298" i="13" s="1"/>
  <c r="AE299" i="13" s="1"/>
  <c r="AE300" i="13" s="1"/>
  <c r="AE301" i="13" s="1"/>
  <c r="AE302" i="13" s="1"/>
  <c r="AE303" i="13" s="1"/>
  <c r="AE304" i="13" s="1"/>
  <c r="AE305" i="13" s="1"/>
  <c r="AE306" i="13" s="1"/>
  <c r="AE307" i="13" s="1"/>
  <c r="AE308" i="13" s="1"/>
  <c r="AE309" i="13" s="1"/>
  <c r="AE310" i="13" s="1"/>
  <c r="AE311" i="13" s="1"/>
  <c r="AE312" i="13" s="1"/>
  <c r="AE313" i="13" s="1"/>
  <c r="AE314" i="13" s="1"/>
  <c r="AE315" i="13" s="1"/>
  <c r="AE316" i="13" s="1"/>
  <c r="AE317" i="13" s="1"/>
  <c r="AE318" i="13" s="1"/>
  <c r="AE319" i="13" s="1"/>
  <c r="AE320" i="13" s="1"/>
  <c r="AE321" i="13" s="1"/>
  <c r="AE322" i="13" s="1"/>
  <c r="AE323" i="13" s="1"/>
  <c r="AE324" i="13" s="1"/>
  <c r="AE325" i="13" s="1"/>
  <c r="AE326" i="13" s="1"/>
  <c r="AE327" i="13" s="1"/>
  <c r="AE328" i="13" s="1"/>
  <c r="AE329" i="13" s="1"/>
  <c r="AE330" i="13" s="1"/>
  <c r="AE331" i="13" s="1"/>
  <c r="AE332" i="13" s="1"/>
  <c r="AE333" i="13" s="1"/>
  <c r="AE334" i="13" s="1"/>
  <c r="AE335" i="13" s="1"/>
  <c r="AE336" i="13" s="1"/>
  <c r="AE337" i="13" s="1"/>
  <c r="AE338" i="13" s="1"/>
  <c r="AE339" i="13" s="1"/>
  <c r="AE340" i="13" s="1"/>
  <c r="AE341" i="13" s="1"/>
  <c r="AE342" i="13" s="1"/>
  <c r="AE343" i="13" s="1"/>
  <c r="AE344" i="13" s="1"/>
  <c r="AE345" i="13" s="1"/>
  <c r="AE346" i="13" s="1"/>
  <c r="M59" i="13"/>
  <c r="S59" i="13"/>
  <c r="AB60" i="13" s="1"/>
  <c r="AS59" i="13"/>
  <c r="AV59" i="13" s="1"/>
  <c r="AJ60" i="13" s="1"/>
  <c r="AS60" i="13" s="1"/>
  <c r="L266" i="7"/>
  <c r="G267" i="7"/>
  <c r="M58" i="13"/>
  <c r="P58" i="13" s="1"/>
  <c r="S58" i="13"/>
  <c r="AB59" i="13" s="1"/>
  <c r="BQ59" i="13" s="1"/>
  <c r="BH57" i="13"/>
  <c r="AC61" i="13"/>
  <c r="AC62" i="13" s="1"/>
  <c r="AC63" i="13" s="1"/>
  <c r="AC64" i="13" s="1"/>
  <c r="AC65" i="13" s="1"/>
  <c r="AC66" i="13" s="1"/>
  <c r="AC67" i="13" s="1"/>
  <c r="AC68" i="13" s="1"/>
  <c r="AC69" i="13" s="1"/>
  <c r="AC70" i="13" s="1"/>
  <c r="AC71" i="13" s="1"/>
  <c r="AC72" i="13" s="1"/>
  <c r="AC73" i="13" s="1"/>
  <c r="AC74" i="13" s="1"/>
  <c r="AC75" i="13" s="1"/>
  <c r="AC76" i="13" s="1"/>
  <c r="AC77" i="13" s="1"/>
  <c r="AC78" i="13" s="1"/>
  <c r="AC79" i="13" s="1"/>
  <c r="AC80" i="13" s="1"/>
  <c r="AC81" i="13" s="1"/>
  <c r="AC82" i="13" s="1"/>
  <c r="AC83" i="13" s="1"/>
  <c r="AC84" i="13" s="1"/>
  <c r="AC85" i="13" s="1"/>
  <c r="AC86" i="13" s="1"/>
  <c r="AC87" i="13" s="1"/>
  <c r="AC88" i="13" s="1"/>
  <c r="AC89" i="13" s="1"/>
  <c r="AC90" i="13" s="1"/>
  <c r="AC91" i="13" s="1"/>
  <c r="AC92" i="13" s="1"/>
  <c r="AC93" i="13" s="1"/>
  <c r="AC94" i="13" s="1"/>
  <c r="AC95" i="13" s="1"/>
  <c r="AC96" i="13" s="1"/>
  <c r="AC97" i="13" s="1"/>
  <c r="AC98" i="13" s="1"/>
  <c r="AC99" i="13" s="1"/>
  <c r="AC100" i="13" s="1"/>
  <c r="AC101" i="13" s="1"/>
  <c r="AC102" i="13" s="1"/>
  <c r="AC103" i="13" s="1"/>
  <c r="AC104" i="13" s="1"/>
  <c r="AC105" i="13" s="1"/>
  <c r="AC106" i="13" s="1"/>
  <c r="AC107" i="13" s="1"/>
  <c r="AC108" i="13" s="1"/>
  <c r="AC109" i="13" s="1"/>
  <c r="AC110" i="13" s="1"/>
  <c r="AC111" i="13" s="1"/>
  <c r="AC112" i="13" s="1"/>
  <c r="AC113" i="13" s="1"/>
  <c r="AC114" i="13" s="1"/>
  <c r="AC115" i="13" s="1"/>
  <c r="AC116" i="13" s="1"/>
  <c r="AC117" i="13" s="1"/>
  <c r="AC118" i="13" s="1"/>
  <c r="AC119" i="13" s="1"/>
  <c r="AC120" i="13" s="1"/>
  <c r="AC121" i="13" s="1"/>
  <c r="AC122" i="13" s="1"/>
  <c r="AC123" i="13" s="1"/>
  <c r="AC124" i="13" s="1"/>
  <c r="AC125" i="13" s="1"/>
  <c r="AC126" i="13" s="1"/>
  <c r="AC127" i="13" s="1"/>
  <c r="AC128" i="13" s="1"/>
  <c r="AC129" i="13" s="1"/>
  <c r="AC130" i="13" s="1"/>
  <c r="AC131" i="13" s="1"/>
  <c r="AC132" i="13" s="1"/>
  <c r="AC133" i="13" s="1"/>
  <c r="AC134" i="13" s="1"/>
  <c r="AC135" i="13" s="1"/>
  <c r="AC136" i="13" s="1"/>
  <c r="AC137" i="13" s="1"/>
  <c r="AC138" i="13" s="1"/>
  <c r="AC139" i="13" s="1"/>
  <c r="AC140" i="13" s="1"/>
  <c r="AC141" i="13" s="1"/>
  <c r="AC142" i="13" s="1"/>
  <c r="AC143" i="13" s="1"/>
  <c r="AC144" i="13" s="1"/>
  <c r="AC145" i="13" s="1"/>
  <c r="AC146" i="13" s="1"/>
  <c r="AC147" i="13" s="1"/>
  <c r="AC148" i="13" s="1"/>
  <c r="AC149" i="13" s="1"/>
  <c r="AC150" i="13" s="1"/>
  <c r="AC151" i="13" s="1"/>
  <c r="AC152" i="13" s="1"/>
  <c r="AC153" i="13" s="1"/>
  <c r="AC154" i="13" s="1"/>
  <c r="AC155" i="13" s="1"/>
  <c r="AC156" i="13" s="1"/>
  <c r="AC157" i="13" s="1"/>
  <c r="AC158" i="13" s="1"/>
  <c r="AC159" i="13" s="1"/>
  <c r="AC160" i="13" s="1"/>
  <c r="AC161" i="13" s="1"/>
  <c r="AC162" i="13" s="1"/>
  <c r="AC163" i="13" s="1"/>
  <c r="AC164" i="13" s="1"/>
  <c r="AC165" i="13" s="1"/>
  <c r="AC166" i="13" s="1"/>
  <c r="AC167" i="13" s="1"/>
  <c r="AC168" i="13" s="1"/>
  <c r="AC169" i="13" s="1"/>
  <c r="AC170" i="13" s="1"/>
  <c r="AC171" i="13" s="1"/>
  <c r="AC172" i="13" s="1"/>
  <c r="AC173" i="13" s="1"/>
  <c r="AC174" i="13" s="1"/>
  <c r="AC175" i="13" s="1"/>
  <c r="AC176" i="13" s="1"/>
  <c r="AC177" i="13" s="1"/>
  <c r="AC178" i="13" s="1"/>
  <c r="AC179" i="13" s="1"/>
  <c r="AC180" i="13" s="1"/>
  <c r="AC181" i="13" s="1"/>
  <c r="AC182" i="13" s="1"/>
  <c r="AC183" i="13" s="1"/>
  <c r="AC184" i="13" s="1"/>
  <c r="AC185" i="13" s="1"/>
  <c r="AC186" i="13" s="1"/>
  <c r="AC187" i="13" s="1"/>
  <c r="AC188" i="13" s="1"/>
  <c r="AC189" i="13" s="1"/>
  <c r="AC190" i="13" s="1"/>
  <c r="AC191" i="13" s="1"/>
  <c r="AC192" i="13" s="1"/>
  <c r="AC193" i="13" s="1"/>
  <c r="AC194" i="13" s="1"/>
  <c r="AC195" i="13" s="1"/>
  <c r="AC196" i="13" s="1"/>
  <c r="AC197" i="13" s="1"/>
  <c r="AC198" i="13" s="1"/>
  <c r="AC199" i="13" s="1"/>
  <c r="AC200" i="13" s="1"/>
  <c r="AC201" i="13" s="1"/>
  <c r="AC202" i="13" s="1"/>
  <c r="AC203" i="13" s="1"/>
  <c r="AC204" i="13" s="1"/>
  <c r="AC205" i="13" s="1"/>
  <c r="AC206" i="13" s="1"/>
  <c r="AC207" i="13" s="1"/>
  <c r="AC208" i="13" s="1"/>
  <c r="AC209" i="13" s="1"/>
  <c r="AC210" i="13" s="1"/>
  <c r="AC211" i="13" s="1"/>
  <c r="AC212" i="13" s="1"/>
  <c r="AC213" i="13" s="1"/>
  <c r="AC214" i="13" s="1"/>
  <c r="AC215" i="13" s="1"/>
  <c r="AC216" i="13" s="1"/>
  <c r="AC217" i="13" s="1"/>
  <c r="AC218" i="13" s="1"/>
  <c r="AC219" i="13" s="1"/>
  <c r="AC220" i="13" s="1"/>
  <c r="AC221" i="13" s="1"/>
  <c r="AC222" i="13" s="1"/>
  <c r="AC223" i="13" s="1"/>
  <c r="AC224" i="13" s="1"/>
  <c r="AC225" i="13" s="1"/>
  <c r="AC226" i="13" s="1"/>
  <c r="AC227" i="13" s="1"/>
  <c r="AC228" i="13" s="1"/>
  <c r="AC229" i="13" s="1"/>
  <c r="AC230" i="13" s="1"/>
  <c r="AC231" i="13" s="1"/>
  <c r="AC232" i="13" s="1"/>
  <c r="AC233" i="13" s="1"/>
  <c r="AC234" i="13" s="1"/>
  <c r="AC235" i="13" s="1"/>
  <c r="AC236" i="13" s="1"/>
  <c r="AC237" i="13" s="1"/>
  <c r="AC238" i="13" s="1"/>
  <c r="AC239" i="13" s="1"/>
  <c r="AC240" i="13" s="1"/>
  <c r="AC241" i="13" s="1"/>
  <c r="AC242" i="13" s="1"/>
  <c r="AC243" i="13" s="1"/>
  <c r="AC244" i="13" s="1"/>
  <c r="AC245" i="13" s="1"/>
  <c r="AC246" i="13" s="1"/>
  <c r="AC247" i="13" s="1"/>
  <c r="AC248" i="13" s="1"/>
  <c r="AC249" i="13" s="1"/>
  <c r="AC250" i="13" s="1"/>
  <c r="AC251" i="13" s="1"/>
  <c r="AC252" i="13" s="1"/>
  <c r="AC253" i="13" s="1"/>
  <c r="AC254" i="13" s="1"/>
  <c r="AC255" i="13" s="1"/>
  <c r="AC256" i="13" s="1"/>
  <c r="AC257" i="13" s="1"/>
  <c r="AC258" i="13" s="1"/>
  <c r="AC259" i="13" s="1"/>
  <c r="AC260" i="13" s="1"/>
  <c r="AC261" i="13" s="1"/>
  <c r="AC262" i="13" s="1"/>
  <c r="AC263" i="13" s="1"/>
  <c r="AC264" i="13" s="1"/>
  <c r="AC265" i="13" s="1"/>
  <c r="AC266" i="13" s="1"/>
  <c r="AC267" i="13" s="1"/>
  <c r="AC268" i="13" s="1"/>
  <c r="AC269" i="13" s="1"/>
  <c r="AC270" i="13" s="1"/>
  <c r="AC271" i="13" s="1"/>
  <c r="AC272" i="13" s="1"/>
  <c r="AC273" i="13" s="1"/>
  <c r="AC274" i="13" s="1"/>
  <c r="AC275" i="13" s="1"/>
  <c r="AC276" i="13" s="1"/>
  <c r="AC277" i="13" s="1"/>
  <c r="AC278" i="13" s="1"/>
  <c r="AC279" i="13" s="1"/>
  <c r="AC280" i="13" s="1"/>
  <c r="AC281" i="13" s="1"/>
  <c r="AC282" i="13" s="1"/>
  <c r="AC283" i="13" s="1"/>
  <c r="AC284" i="13" s="1"/>
  <c r="AC285" i="13" s="1"/>
  <c r="AC286" i="13" s="1"/>
  <c r="AC287" i="13" s="1"/>
  <c r="AC288" i="13" s="1"/>
  <c r="AC289" i="13" s="1"/>
  <c r="AC290" i="13" s="1"/>
  <c r="AC291" i="13" s="1"/>
  <c r="AC292" i="13" s="1"/>
  <c r="AC293" i="13" s="1"/>
  <c r="AC294" i="13" s="1"/>
  <c r="AC295" i="13" s="1"/>
  <c r="AC296" i="13" s="1"/>
  <c r="AC297" i="13" s="1"/>
  <c r="AC298" i="13" s="1"/>
  <c r="AC299" i="13" s="1"/>
  <c r="AC300" i="13" s="1"/>
  <c r="AC301" i="13" s="1"/>
  <c r="AC302" i="13" s="1"/>
  <c r="AC303" i="13" s="1"/>
  <c r="AC304" i="13" s="1"/>
  <c r="AC305" i="13" s="1"/>
  <c r="AC306" i="13" s="1"/>
  <c r="AC307" i="13" s="1"/>
  <c r="AC308" i="13" s="1"/>
  <c r="AC309" i="13" s="1"/>
  <c r="AC310" i="13" s="1"/>
  <c r="AC311" i="13" s="1"/>
  <c r="AC312" i="13" s="1"/>
  <c r="AC313" i="13" s="1"/>
  <c r="AC314" i="13" s="1"/>
  <c r="AC315" i="13" s="1"/>
  <c r="AC316" i="13" s="1"/>
  <c r="AC317" i="13" s="1"/>
  <c r="AC318" i="13" s="1"/>
  <c r="AC319" i="13" s="1"/>
  <c r="AC320" i="13" s="1"/>
  <c r="AC321" i="13" s="1"/>
  <c r="AC322" i="13" s="1"/>
  <c r="AC323" i="13" s="1"/>
  <c r="AC324" i="13" s="1"/>
  <c r="AC325" i="13" s="1"/>
  <c r="AC326" i="13" s="1"/>
  <c r="AC327" i="13" s="1"/>
  <c r="AC328" i="13" s="1"/>
  <c r="AC329" i="13" s="1"/>
  <c r="AC330" i="13" s="1"/>
  <c r="AC331" i="13" s="1"/>
  <c r="AC332" i="13" s="1"/>
  <c r="AC333" i="13" s="1"/>
  <c r="AC334" i="13" s="1"/>
  <c r="AC335" i="13" s="1"/>
  <c r="AC336" i="13" s="1"/>
  <c r="AC337" i="13" s="1"/>
  <c r="AC338" i="13" s="1"/>
  <c r="AC339" i="13" s="1"/>
  <c r="AC340" i="13" s="1"/>
  <c r="AC341" i="13" s="1"/>
  <c r="AC342" i="13" s="1"/>
  <c r="AC343" i="13" s="1"/>
  <c r="AC344" i="13" s="1"/>
  <c r="AC345" i="13" s="1"/>
  <c r="AC346" i="13" s="1"/>
  <c r="J267" i="7"/>
  <c r="AR11" i="13"/>
  <c r="BL11" i="13" s="1"/>
  <c r="AB58" i="13"/>
  <c r="BQ58" i="13" s="1"/>
  <c r="H267" i="7"/>
  <c r="AL12" i="13"/>
  <c r="AO11" i="13"/>
  <c r="L268" i="20" l="1"/>
  <c r="G168" i="12" s="1"/>
  <c r="H166" i="12"/>
  <c r="I166" i="12" s="1"/>
  <c r="G166" i="16"/>
  <c r="H166" i="16" s="1"/>
  <c r="I166" i="16" s="1"/>
  <c r="H166" i="15"/>
  <c r="I166" i="15" s="1"/>
  <c r="AM306" i="18"/>
  <c r="AN305" i="18"/>
  <c r="AL307" i="18"/>
  <c r="AM306" i="17"/>
  <c r="AN306" i="17"/>
  <c r="AL306" i="17"/>
  <c r="H268" i="7"/>
  <c r="AW60" i="13"/>
  <c r="AK61" i="13" s="1"/>
  <c r="J268" i="7"/>
  <c r="AZ59" i="13"/>
  <c r="BC59" i="13" s="1"/>
  <c r="BQ60" i="13"/>
  <c r="BO11" i="13"/>
  <c r="BP59" i="13"/>
  <c r="AY59" i="13"/>
  <c r="BB59" i="13" s="1"/>
  <c r="K268" i="7"/>
  <c r="I268" i="7"/>
  <c r="L267" i="7"/>
  <c r="G268" i="7"/>
  <c r="I59" i="13"/>
  <c r="BM59" i="13"/>
  <c r="S60" i="13"/>
  <c r="AB61" i="13" s="1"/>
  <c r="M60" i="13"/>
  <c r="P60" i="13" s="1"/>
  <c r="AV60" i="13"/>
  <c r="AJ61" i="13" s="1"/>
  <c r="BM60" i="13"/>
  <c r="I60" i="13"/>
  <c r="AU11" i="13"/>
  <c r="AI12" i="13" s="1"/>
  <c r="AR12" i="13" s="1"/>
  <c r="AU12" i="13" s="1"/>
  <c r="AI13" i="13" s="1"/>
  <c r="AR13" i="13" s="1"/>
  <c r="P59" i="13"/>
  <c r="AO12" i="13"/>
  <c r="AL13" i="13"/>
  <c r="BV56" i="17" l="1"/>
  <c r="BW56" i="17"/>
  <c r="BU56" i="17"/>
  <c r="BW56" i="18"/>
  <c r="BU56" i="18"/>
  <c r="BV56" i="18"/>
  <c r="J167" i="16"/>
  <c r="J167" i="15"/>
  <c r="G167" i="16"/>
  <c r="H167" i="16" s="1"/>
  <c r="I167" i="16" s="1"/>
  <c r="H167" i="15"/>
  <c r="I167" i="15" s="1"/>
  <c r="AL308" i="18"/>
  <c r="AN306" i="18"/>
  <c r="AM307" i="18"/>
  <c r="AL307" i="17"/>
  <c r="AN307" i="17"/>
  <c r="AM307" i="17"/>
  <c r="AZ60" i="13"/>
  <c r="BC60" i="13" s="1"/>
  <c r="AX11" i="13"/>
  <c r="BA11" i="13" s="1"/>
  <c r="BD11" i="13" s="1"/>
  <c r="BD11" i="17" s="1"/>
  <c r="AY60" i="13"/>
  <c r="BB60" i="13" s="1"/>
  <c r="BL12" i="13"/>
  <c r="AX12" i="13"/>
  <c r="BA12" i="13" s="1"/>
  <c r="BD12" i="13" s="1"/>
  <c r="BD12" i="17" s="1"/>
  <c r="BO12" i="13"/>
  <c r="BO13" i="13"/>
  <c r="BW56" i="13"/>
  <c r="BV56" i="13"/>
  <c r="BU56" i="13"/>
  <c r="L268" i="7"/>
  <c r="H167" i="12"/>
  <c r="I167" i="12" s="1"/>
  <c r="L59" i="13"/>
  <c r="O59" i="13" s="1"/>
  <c r="R59" i="13"/>
  <c r="AA60" i="13" s="1"/>
  <c r="BP60" i="13" s="1"/>
  <c r="R60" i="13"/>
  <c r="AA61" i="13" s="1"/>
  <c r="L60" i="13"/>
  <c r="J167" i="12"/>
  <c r="BL13" i="13"/>
  <c r="AO13" i="13"/>
  <c r="AL14" i="13"/>
  <c r="AU13" i="13"/>
  <c r="AI14" i="13" s="1"/>
  <c r="BW57" i="17" l="1"/>
  <c r="BU57" i="17"/>
  <c r="BV57" i="17"/>
  <c r="BU57" i="18"/>
  <c r="BV57" i="18"/>
  <c r="BW57" i="18"/>
  <c r="H168" i="12"/>
  <c r="I168" i="12" s="1"/>
  <c r="G168" i="16"/>
  <c r="H168" i="16" s="1"/>
  <c r="I168" i="16" s="1"/>
  <c r="H168" i="15"/>
  <c r="I168" i="15" s="1"/>
  <c r="J168" i="15"/>
  <c r="J168" i="16"/>
  <c r="AL309" i="18"/>
  <c r="AM308" i="18"/>
  <c r="AN307" i="18"/>
  <c r="AL308" i="17"/>
  <c r="AN308" i="17"/>
  <c r="AM308" i="17"/>
  <c r="BW57" i="13"/>
  <c r="BV57" i="13"/>
  <c r="AX13" i="13"/>
  <c r="BA13" i="13" s="1"/>
  <c r="BD13" i="13" s="1"/>
  <c r="BD13" i="17" s="1"/>
  <c r="J168" i="12"/>
  <c r="AR14" i="13"/>
  <c r="O60" i="13"/>
  <c r="AL15" i="13"/>
  <c r="AO14" i="13"/>
  <c r="BV58" i="17" l="1"/>
  <c r="BW58" i="17"/>
  <c r="BU58" i="17"/>
  <c r="BV58" i="18"/>
  <c r="BU58" i="18"/>
  <c r="BW58" i="18"/>
  <c r="J169" i="16"/>
  <c r="J169" i="15"/>
  <c r="AN308" i="18"/>
  <c r="AM309" i="18"/>
  <c r="AL310" i="18"/>
  <c r="AN309" i="17"/>
  <c r="AM309" i="17"/>
  <c r="AL309" i="17"/>
  <c r="BO14" i="13"/>
  <c r="BV58" i="13"/>
  <c r="BW58" i="13"/>
  <c r="BL14" i="13"/>
  <c r="J169" i="12"/>
  <c r="AU14" i="13"/>
  <c r="AI15" i="13" s="1"/>
  <c r="AR15" i="13" s="1"/>
  <c r="AO15" i="13"/>
  <c r="AL16" i="13"/>
  <c r="AL311" i="18" l="1"/>
  <c r="AN309" i="18"/>
  <c r="AM310" i="18"/>
  <c r="AN310" i="17"/>
  <c r="AL310" i="17"/>
  <c r="AM310" i="17"/>
  <c r="BO15" i="13"/>
  <c r="AX15" i="13"/>
  <c r="BA15" i="13" s="1"/>
  <c r="BD15" i="13" s="1"/>
  <c r="BD15" i="17" s="1"/>
  <c r="AU15" i="13"/>
  <c r="AI16" i="13" s="1"/>
  <c r="AX14" i="13"/>
  <c r="BA14" i="13" s="1"/>
  <c r="BD14" i="13" s="1"/>
  <c r="BD14" i="17" s="1"/>
  <c r="BL15" i="13"/>
  <c r="AR16" i="13"/>
  <c r="AU16" i="13" s="1"/>
  <c r="AI17" i="13" s="1"/>
  <c r="AO16" i="13"/>
  <c r="AL17" i="13"/>
  <c r="AM311" i="18" l="1"/>
  <c r="AL312" i="18"/>
  <c r="AN310" i="18"/>
  <c r="AL311" i="17"/>
  <c r="AM311" i="17"/>
  <c r="AN311" i="17"/>
  <c r="AX16" i="13"/>
  <c r="BA16" i="13" s="1"/>
  <c r="BD16" i="13" s="1"/>
  <c r="BD16" i="17" s="1"/>
  <c r="BO16" i="13"/>
  <c r="BL16" i="13"/>
  <c r="AR17" i="13"/>
  <c r="BL17" i="13" s="1"/>
  <c r="AL18" i="13"/>
  <c r="AO17" i="13"/>
  <c r="AU17" i="13" l="1"/>
  <c r="AI18" i="13" s="1"/>
  <c r="AM312" i="18"/>
  <c r="AN311" i="18"/>
  <c r="AL313" i="18"/>
  <c r="AN312" i="17"/>
  <c r="AL312" i="17"/>
  <c r="AM312" i="17"/>
  <c r="AR18" i="13"/>
  <c r="BO18" i="13" s="1"/>
  <c r="AX17" i="13"/>
  <c r="BA17" i="13" s="1"/>
  <c r="BD17" i="13" s="1"/>
  <c r="BD17" i="17" s="1"/>
  <c r="BO17" i="13"/>
  <c r="AO18" i="13"/>
  <c r="AL19" i="13"/>
  <c r="AN312" i="18" l="1"/>
  <c r="AL314" i="18"/>
  <c r="AM313" i="18"/>
  <c r="AM313" i="17"/>
  <c r="AL313" i="17"/>
  <c r="AN313" i="17"/>
  <c r="BL18" i="13"/>
  <c r="AU18" i="13"/>
  <c r="AI19" i="13" s="1"/>
  <c r="AR19" i="13" s="1"/>
  <c r="AO19" i="13"/>
  <c r="AL20" i="13"/>
  <c r="AM314" i="18" l="1"/>
  <c r="AL315" i="18"/>
  <c r="AN313" i="18"/>
  <c r="AM314" i="17"/>
  <c r="AN314" i="17"/>
  <c r="AL314" i="17"/>
  <c r="BL19" i="13"/>
  <c r="AU19" i="13"/>
  <c r="AI20" i="13" s="1"/>
  <c r="AR20" i="13" s="1"/>
  <c r="BO20" i="13" s="1"/>
  <c r="AX18" i="13"/>
  <c r="BA18" i="13" s="1"/>
  <c r="BD18" i="13" s="1"/>
  <c r="BD18" i="17" s="1"/>
  <c r="BO19" i="13"/>
  <c r="AO20" i="13"/>
  <c r="AL21" i="13"/>
  <c r="BL20" i="13" l="1"/>
  <c r="AM315" i="18"/>
  <c r="AN314" i="18"/>
  <c r="AL316" i="18"/>
  <c r="AN315" i="17"/>
  <c r="AL315" i="17"/>
  <c r="AM315" i="17"/>
  <c r="AX20" i="13"/>
  <c r="BA20" i="13" s="1"/>
  <c r="BD20" i="13" s="1"/>
  <c r="BD20" i="17" s="1"/>
  <c r="AU20" i="13"/>
  <c r="AI21" i="13" s="1"/>
  <c r="AR21" i="13" s="1"/>
  <c r="AU21" i="13" s="1"/>
  <c r="AI22" i="13" s="1"/>
  <c r="AX19" i="13"/>
  <c r="BA19" i="13" s="1"/>
  <c r="BD19" i="13" s="1"/>
  <c r="BD19" i="17" s="1"/>
  <c r="AO21" i="13"/>
  <c r="AL22" i="13"/>
  <c r="AN315" i="18" l="1"/>
  <c r="AL317" i="18"/>
  <c r="AM316" i="18"/>
  <c r="AM316" i="17"/>
  <c r="AL316" i="17"/>
  <c r="AN316" i="17"/>
  <c r="AX21" i="13"/>
  <c r="BA21" i="13" s="1"/>
  <c r="BD21" i="13" s="1"/>
  <c r="BD21" i="17" s="1"/>
  <c r="BO21" i="13"/>
  <c r="BL21" i="13"/>
  <c r="AR22" i="13"/>
  <c r="AO22" i="13"/>
  <c r="AL23" i="13"/>
  <c r="AM317" i="18" l="1"/>
  <c r="AL318" i="18"/>
  <c r="AN316" i="18"/>
  <c r="AM317" i="17"/>
  <c r="AL317" i="17"/>
  <c r="AN317" i="17"/>
  <c r="BL22" i="13"/>
  <c r="BO22" i="13"/>
  <c r="AU22" i="13"/>
  <c r="AI23" i="13" s="1"/>
  <c r="AR23" i="13" s="1"/>
  <c r="AO23" i="13"/>
  <c r="AL24" i="13"/>
  <c r="AL319" i="18" l="1"/>
  <c r="AM318" i="18"/>
  <c r="AN317" i="18"/>
  <c r="AN318" i="17"/>
  <c r="AM318" i="17"/>
  <c r="AL318" i="17"/>
  <c r="BL23" i="13"/>
  <c r="BO23" i="13"/>
  <c r="AX22" i="13"/>
  <c r="BA22" i="13" s="1"/>
  <c r="BD22" i="13" s="1"/>
  <c r="BD22" i="17" s="1"/>
  <c r="AU23" i="13"/>
  <c r="AI24" i="13" s="1"/>
  <c r="AR24" i="13" s="1"/>
  <c r="AU24" i="13" s="1"/>
  <c r="AI25" i="13" s="1"/>
  <c r="AO24" i="13"/>
  <c r="AL25" i="13"/>
  <c r="AN318" i="18" l="1"/>
  <c r="AM319" i="18"/>
  <c r="AL320" i="18"/>
  <c r="AL319" i="17"/>
  <c r="AN319" i="17"/>
  <c r="AM319" i="17"/>
  <c r="AR25" i="13"/>
  <c r="AX23" i="13"/>
  <c r="BA23" i="13" s="1"/>
  <c r="BD23" i="13" s="1"/>
  <c r="BD23" i="17" s="1"/>
  <c r="BL24" i="13"/>
  <c r="AX24" i="13"/>
  <c r="BA24" i="13" s="1"/>
  <c r="BD24" i="13" s="1"/>
  <c r="BD24" i="17" s="1"/>
  <c r="BO24" i="13"/>
  <c r="AO25" i="13"/>
  <c r="AL26" i="13"/>
  <c r="AL321" i="18" l="1"/>
  <c r="AN319" i="18"/>
  <c r="AM320" i="18"/>
  <c r="AL320" i="17"/>
  <c r="AM320" i="17"/>
  <c r="AN320" i="17"/>
  <c r="BL25" i="13"/>
  <c r="BO25" i="13"/>
  <c r="AU25" i="13"/>
  <c r="AI26" i="13" s="1"/>
  <c r="AR26" i="13" s="1"/>
  <c r="BL26" i="13" s="1"/>
  <c r="AO26" i="13"/>
  <c r="AL27" i="13"/>
  <c r="AL322" i="18" l="1"/>
  <c r="AM321" i="18"/>
  <c r="AN320" i="18"/>
  <c r="AL321" i="17"/>
  <c r="AM321" i="17"/>
  <c r="AN321" i="17"/>
  <c r="AU26" i="13"/>
  <c r="AI27" i="13" s="1"/>
  <c r="AR27" i="13" s="1"/>
  <c r="AU27" i="13" s="1"/>
  <c r="AI28" i="13" s="1"/>
  <c r="AX25" i="13"/>
  <c r="BA25" i="13" s="1"/>
  <c r="BD25" i="13" s="1"/>
  <c r="BD25" i="17" s="1"/>
  <c r="BO26" i="13"/>
  <c r="AL28" i="13"/>
  <c r="AO27" i="13"/>
  <c r="AX26" i="13" l="1"/>
  <c r="BA26" i="13" s="1"/>
  <c r="BD26" i="13" s="1"/>
  <c r="BD26" i="17" s="1"/>
  <c r="AL323" i="18"/>
  <c r="AM322" i="18"/>
  <c r="AN321" i="18"/>
  <c r="AN322" i="17"/>
  <c r="AM322" i="17"/>
  <c r="AL322" i="17"/>
  <c r="BO27" i="13"/>
  <c r="BL27" i="13"/>
  <c r="AX27" i="13"/>
  <c r="BA27" i="13" s="1"/>
  <c r="BD27" i="13" s="1"/>
  <c r="BD27" i="17" s="1"/>
  <c r="AR28" i="13"/>
  <c r="AO28" i="13"/>
  <c r="AL29" i="13"/>
  <c r="AL324" i="18" l="1"/>
  <c r="AM323" i="18"/>
  <c r="AN322" i="18"/>
  <c r="AL323" i="17"/>
  <c r="AN323" i="17"/>
  <c r="AM323" i="17"/>
  <c r="AU28" i="13"/>
  <c r="AI29" i="13" s="1"/>
  <c r="AR29" i="13" s="1"/>
  <c r="AU29" i="13" s="1"/>
  <c r="AI30" i="13" s="1"/>
  <c r="BO28" i="13"/>
  <c r="BL28" i="13"/>
  <c r="AL30" i="13"/>
  <c r="AO29" i="13"/>
  <c r="AM324" i="18" l="1"/>
  <c r="AN323" i="18"/>
  <c r="AL325" i="18"/>
  <c r="AN324" i="17"/>
  <c r="AL324" i="17"/>
  <c r="AM324" i="17"/>
  <c r="AR30" i="13"/>
  <c r="BO30" i="13" s="1"/>
  <c r="BL29" i="13"/>
  <c r="AX28" i="13"/>
  <c r="BA28" i="13" s="1"/>
  <c r="BD28" i="13" s="1"/>
  <c r="BD28" i="17" s="1"/>
  <c r="AX29" i="13"/>
  <c r="BA29" i="13" s="1"/>
  <c r="BD29" i="13" s="1"/>
  <c r="BD29" i="17" s="1"/>
  <c r="BO29" i="13"/>
  <c r="AL31" i="13"/>
  <c r="AO30" i="13"/>
  <c r="BL30" i="13" l="1"/>
  <c r="AU30" i="13"/>
  <c r="AI31" i="13" s="1"/>
  <c r="AR31" i="13" s="1"/>
  <c r="AU31" i="13" s="1"/>
  <c r="AI32" i="13" s="1"/>
  <c r="AR32" i="13" s="1"/>
  <c r="AL326" i="18"/>
  <c r="AM325" i="18"/>
  <c r="AN324" i="18"/>
  <c r="AL325" i="17"/>
  <c r="AN325" i="17"/>
  <c r="AM325" i="17"/>
  <c r="AL32" i="13"/>
  <c r="AO31" i="13"/>
  <c r="AX30" i="13" l="1"/>
  <c r="BA30" i="13" s="1"/>
  <c r="BD30" i="13" s="1"/>
  <c r="BD30" i="17" s="1"/>
  <c r="AL327" i="18"/>
  <c r="AN325" i="18"/>
  <c r="AM326" i="18"/>
  <c r="AL326" i="17"/>
  <c r="AM326" i="17"/>
  <c r="AN326" i="17"/>
  <c r="BL31" i="13"/>
  <c r="BO31" i="13"/>
  <c r="AX31" i="13"/>
  <c r="BA31" i="13" s="1"/>
  <c r="BD31" i="13" s="1"/>
  <c r="BD31" i="17" s="1"/>
  <c r="BO32" i="13"/>
  <c r="BL32" i="13"/>
  <c r="AL33" i="13"/>
  <c r="AU32" i="13"/>
  <c r="AI33" i="13" s="1"/>
  <c r="AO32" i="13"/>
  <c r="AM327" i="18" l="1"/>
  <c r="AL328" i="18"/>
  <c r="AN326" i="18"/>
  <c r="AN327" i="17"/>
  <c r="AL327" i="17"/>
  <c r="AM327" i="17"/>
  <c r="AX32" i="13"/>
  <c r="BA32" i="13" s="1"/>
  <c r="BD32" i="13" s="1"/>
  <c r="BD32" i="17" s="1"/>
  <c r="AR33" i="13"/>
  <c r="BL33" i="13" s="1"/>
  <c r="AL34" i="13"/>
  <c r="AO33" i="13"/>
  <c r="AN327" i="18" l="1"/>
  <c r="AM328" i="18"/>
  <c r="AL329" i="18"/>
  <c r="AN328" i="17"/>
  <c r="AM328" i="17"/>
  <c r="AL328" i="17"/>
  <c r="BO33" i="13"/>
  <c r="AU33" i="13"/>
  <c r="AI34" i="13" s="1"/>
  <c r="AR34" i="13" s="1"/>
  <c r="BL34" i="13" s="1"/>
  <c r="AL35" i="13"/>
  <c r="AO34" i="13"/>
  <c r="AL330" i="18" l="1"/>
  <c r="AN328" i="18"/>
  <c r="AM329" i="18"/>
  <c r="AL329" i="17"/>
  <c r="AN329" i="17"/>
  <c r="AM329" i="17"/>
  <c r="AU34" i="13"/>
  <c r="AI35" i="13" s="1"/>
  <c r="AR35" i="13" s="1"/>
  <c r="AX33" i="13"/>
  <c r="BA33" i="13" s="1"/>
  <c r="BD33" i="13" s="1"/>
  <c r="BD33" i="17" s="1"/>
  <c r="BO34" i="13"/>
  <c r="AO35" i="13"/>
  <c r="AL36" i="13"/>
  <c r="AL331" i="18" l="1"/>
  <c r="AN329" i="18"/>
  <c r="AM330" i="18"/>
  <c r="AL330" i="17"/>
  <c r="AM330" i="17"/>
  <c r="AN330" i="17"/>
  <c r="AX34" i="13"/>
  <c r="BA34" i="13" s="1"/>
  <c r="BD34" i="13" s="1"/>
  <c r="BD34" i="17" s="1"/>
  <c r="BL35" i="13"/>
  <c r="BO35" i="13"/>
  <c r="AU35" i="13"/>
  <c r="AI36" i="13" s="1"/>
  <c r="AR36" i="13" s="1"/>
  <c r="BL36" i="13" s="1"/>
  <c r="AO36" i="13"/>
  <c r="AL37" i="13"/>
  <c r="AM331" i="18" l="1"/>
  <c r="AN330" i="18"/>
  <c r="AL332" i="18"/>
  <c r="AM331" i="17"/>
  <c r="AN331" i="17"/>
  <c r="AL331" i="17"/>
  <c r="AU36" i="13"/>
  <c r="AI37" i="13" s="1"/>
  <c r="AR37" i="13" s="1"/>
  <c r="AX35" i="13"/>
  <c r="BA35" i="13" s="1"/>
  <c r="BD35" i="13" s="1"/>
  <c r="BD35" i="17" s="1"/>
  <c r="BO36" i="13"/>
  <c r="AO37" i="13"/>
  <c r="AL38" i="13"/>
  <c r="AL333" i="18" l="1"/>
  <c r="AM332" i="18"/>
  <c r="AN331" i="18"/>
  <c r="AN332" i="17"/>
  <c r="AM332" i="17"/>
  <c r="AL332" i="17"/>
  <c r="BL37" i="13"/>
  <c r="BO37" i="13"/>
  <c r="AU37" i="13"/>
  <c r="AI38" i="13" s="1"/>
  <c r="AX36" i="13"/>
  <c r="BA36" i="13" s="1"/>
  <c r="BD36" i="13" s="1"/>
  <c r="BD36" i="17" s="1"/>
  <c r="AX37" i="13"/>
  <c r="BA37" i="13" s="1"/>
  <c r="BD37" i="13" s="1"/>
  <c r="BD37" i="17" s="1"/>
  <c r="AR38" i="13"/>
  <c r="AL39" i="13"/>
  <c r="AO38" i="13"/>
  <c r="AL334" i="18" l="1"/>
  <c r="AM333" i="18"/>
  <c r="AN332" i="18"/>
  <c r="AL333" i="17"/>
  <c r="AN333" i="17"/>
  <c r="AM333" i="17"/>
  <c r="BL38" i="13"/>
  <c r="BO38" i="13"/>
  <c r="AU38" i="13"/>
  <c r="AI39" i="13" s="1"/>
  <c r="AR39" i="13" s="1"/>
  <c r="AO39" i="13"/>
  <c r="AU39" i="13"/>
  <c r="AI40" i="13" s="1"/>
  <c r="AR40" i="13" s="1"/>
  <c r="AL40" i="13"/>
  <c r="AM334" i="18" l="1"/>
  <c r="AN333" i="18"/>
  <c r="AL335" i="18"/>
  <c r="AN334" i="17"/>
  <c r="AL334" i="17"/>
  <c r="AM334" i="17"/>
  <c r="BO40" i="13"/>
  <c r="BO39" i="13"/>
  <c r="AX39" i="13"/>
  <c r="BA39" i="13" s="1"/>
  <c r="BD39" i="13" s="1"/>
  <c r="BD39" i="17" s="1"/>
  <c r="BL39" i="13"/>
  <c r="AX38" i="13"/>
  <c r="BA38" i="13" s="1"/>
  <c r="BD38" i="13" s="1"/>
  <c r="BD38" i="17" s="1"/>
  <c r="BL40" i="13"/>
  <c r="AO40" i="13"/>
  <c r="AL41" i="13"/>
  <c r="AU40" i="13"/>
  <c r="AI41" i="13" s="1"/>
  <c r="AM335" i="18" l="1"/>
  <c r="AN334" i="18"/>
  <c r="AL336" i="18"/>
  <c r="AN335" i="17"/>
  <c r="AM335" i="17"/>
  <c r="AL335" i="17"/>
  <c r="AR41" i="13"/>
  <c r="BL41" i="13" s="1"/>
  <c r="AX40" i="13"/>
  <c r="BA40" i="13" s="1"/>
  <c r="BD40" i="13" s="1"/>
  <c r="BD40" i="17" s="1"/>
  <c r="AL42" i="13"/>
  <c r="AO41" i="13"/>
  <c r="BO41" i="13" l="1"/>
  <c r="AU41" i="13"/>
  <c r="AI42" i="13" s="1"/>
  <c r="AR42" i="13" s="1"/>
  <c r="AU42" i="13" s="1"/>
  <c r="AI43" i="13" s="1"/>
  <c r="AN335" i="18"/>
  <c r="AL337" i="18"/>
  <c r="AM336" i="18"/>
  <c r="AM336" i="17"/>
  <c r="AN336" i="17"/>
  <c r="AL336" i="17"/>
  <c r="AO42" i="13"/>
  <c r="AL43" i="13"/>
  <c r="AX41" i="13" l="1"/>
  <c r="BA41" i="13" s="1"/>
  <c r="BD41" i="13" s="1"/>
  <c r="BD41" i="17" s="1"/>
  <c r="AL338" i="18"/>
  <c r="AN336" i="18"/>
  <c r="AM337" i="18"/>
  <c r="AL337" i="17"/>
  <c r="AM337" i="17"/>
  <c r="AN337" i="17"/>
  <c r="AR43" i="13"/>
  <c r="AU43" i="13" s="1"/>
  <c r="AI44" i="13" s="1"/>
  <c r="BL42" i="13"/>
  <c r="AX42" i="13"/>
  <c r="BA42" i="13" s="1"/>
  <c r="BD42" i="13" s="1"/>
  <c r="BD42" i="17" s="1"/>
  <c r="BO42" i="13"/>
  <c r="AO43" i="13"/>
  <c r="AL44" i="13"/>
  <c r="AM338" i="18" l="1"/>
  <c r="AL339" i="18"/>
  <c r="AN337" i="18"/>
  <c r="AL338" i="17"/>
  <c r="AN338" i="17"/>
  <c r="AM338" i="17"/>
  <c r="BL43" i="13"/>
  <c r="BO43" i="13"/>
  <c r="AX43" i="13"/>
  <c r="BA43" i="13" s="1"/>
  <c r="BD43" i="13" s="1"/>
  <c r="BD43" i="17" s="1"/>
  <c r="AR44" i="13"/>
  <c r="AL45" i="13"/>
  <c r="AO44" i="13"/>
  <c r="AL340" i="18" l="1"/>
  <c r="AN338" i="18"/>
  <c r="AM339" i="18"/>
  <c r="AL339" i="17"/>
  <c r="AN339" i="17"/>
  <c r="AM339" i="17"/>
  <c r="AU44" i="13"/>
  <c r="AI45" i="13" s="1"/>
  <c r="AR45" i="13" s="1"/>
  <c r="AU45" i="13" s="1"/>
  <c r="AI46" i="13" s="1"/>
  <c r="BO44" i="13"/>
  <c r="BL44" i="13"/>
  <c r="AL46" i="13"/>
  <c r="AO45" i="13"/>
  <c r="AM340" i="18" l="1"/>
  <c r="AN339" i="18"/>
  <c r="AL341" i="18"/>
  <c r="AL340" i="17"/>
  <c r="AM340" i="17"/>
  <c r="AN340" i="17"/>
  <c r="BL45" i="13"/>
  <c r="AX44" i="13"/>
  <c r="BA44" i="13" s="1"/>
  <c r="BD44" i="13" s="1"/>
  <c r="BD44" i="17" s="1"/>
  <c r="AX45" i="13"/>
  <c r="BA45" i="13" s="1"/>
  <c r="BD45" i="13" s="1"/>
  <c r="BD45" i="17" s="1"/>
  <c r="BO45" i="13"/>
  <c r="AR46" i="13"/>
  <c r="AU46" i="13" s="1"/>
  <c r="AI47" i="13" s="1"/>
  <c r="AO46" i="13"/>
  <c r="AL47" i="13"/>
  <c r="AN340" i="18" l="1"/>
  <c r="AM341" i="18"/>
  <c r="AL342" i="18"/>
  <c r="AM341" i="17"/>
  <c r="AL341" i="17"/>
  <c r="AN341" i="17"/>
  <c r="BL46" i="13"/>
  <c r="AR47" i="13"/>
  <c r="AU47" i="13" s="1"/>
  <c r="AI48" i="13" s="1"/>
  <c r="BO46" i="13"/>
  <c r="AX46" i="13"/>
  <c r="BA46" i="13" s="1"/>
  <c r="BD46" i="13" s="1"/>
  <c r="BD46" i="17" s="1"/>
  <c r="AL48" i="13"/>
  <c r="AO47" i="13"/>
  <c r="AM342" i="18" l="1"/>
  <c r="AL343" i="18"/>
  <c r="AN341" i="18"/>
  <c r="AL342" i="17"/>
  <c r="AN342" i="17"/>
  <c r="AM342" i="17"/>
  <c r="BL47" i="13"/>
  <c r="BO47" i="13"/>
  <c r="AX47" i="13"/>
  <c r="BA47" i="13" s="1"/>
  <c r="BD47" i="13" s="1"/>
  <c r="BD47" i="17" s="1"/>
  <c r="AR48" i="13"/>
  <c r="AL49" i="13"/>
  <c r="AO48" i="13"/>
  <c r="AN342" i="18" l="1"/>
  <c r="AM343" i="18"/>
  <c r="AL344" i="18"/>
  <c r="AN343" i="17"/>
  <c r="AM343" i="17"/>
  <c r="AL343" i="17"/>
  <c r="BL48" i="13"/>
  <c r="BO48" i="13"/>
  <c r="AU48" i="13"/>
  <c r="AI49" i="13" s="1"/>
  <c r="AR49" i="13" s="1"/>
  <c r="BL49" i="13" s="1"/>
  <c r="AO49" i="13"/>
  <c r="AL50" i="13"/>
  <c r="AN343" i="18" l="1"/>
  <c r="AL345" i="18"/>
  <c r="AM344" i="18"/>
  <c r="AM344" i="17"/>
  <c r="AL344" i="17"/>
  <c r="AN344" i="17"/>
  <c r="AU49" i="13"/>
  <c r="AI50" i="13" s="1"/>
  <c r="AR50" i="13" s="1"/>
  <c r="AX48" i="13"/>
  <c r="BA48" i="13" s="1"/>
  <c r="BD48" i="13" s="1"/>
  <c r="BD48" i="17" s="1"/>
  <c r="BO49" i="13"/>
  <c r="AL51" i="13"/>
  <c r="AO50" i="13"/>
  <c r="AM345" i="18" l="1"/>
  <c r="AL346" i="18"/>
  <c r="AN344" i="18"/>
  <c r="AM345" i="17"/>
  <c r="AL345" i="17"/>
  <c r="AN345" i="17"/>
  <c r="AX49" i="13"/>
  <c r="BA49" i="13" s="1"/>
  <c r="BD49" i="13" s="1"/>
  <c r="BD49" i="17" s="1"/>
  <c r="AU50" i="13"/>
  <c r="AI51" i="13" s="1"/>
  <c r="AR51" i="13" s="1"/>
  <c r="BL51" i="13" s="1"/>
  <c r="BO50" i="13"/>
  <c r="BL50" i="13"/>
  <c r="AL52" i="13"/>
  <c r="AO51" i="13"/>
  <c r="AM346" i="18" l="1"/>
  <c r="AN345" i="18"/>
  <c r="AN346" i="17"/>
  <c r="AM346" i="17"/>
  <c r="AL346" i="17"/>
  <c r="BO51" i="13"/>
  <c r="AX50" i="13"/>
  <c r="BA50" i="13" s="1"/>
  <c r="BD50" i="13" s="1"/>
  <c r="BD50" i="17" s="1"/>
  <c r="AU51" i="13"/>
  <c r="AI52" i="13" s="1"/>
  <c r="AR52" i="13" s="1"/>
  <c r="AO52" i="13"/>
  <c r="AL53" i="13"/>
  <c r="AN346" i="18" l="1"/>
  <c r="BO52" i="13"/>
  <c r="AU52" i="13"/>
  <c r="AI53" i="13" s="1"/>
  <c r="AR53" i="13" s="1"/>
  <c r="AX51" i="13"/>
  <c r="BA51" i="13" s="1"/>
  <c r="BD51" i="13" s="1"/>
  <c r="BD51" i="17" s="1"/>
  <c r="BL52" i="13"/>
  <c r="AO53" i="13"/>
  <c r="AL54" i="13"/>
  <c r="AU53" i="13" l="1"/>
  <c r="AI54" i="13" s="1"/>
  <c r="AR54" i="13" s="1"/>
  <c r="AU54" i="13" s="1"/>
  <c r="AI55" i="13" s="1"/>
  <c r="BO53" i="13"/>
  <c r="AX52" i="13"/>
  <c r="BA52" i="13" s="1"/>
  <c r="BD52" i="13" s="1"/>
  <c r="BD52" i="17" s="1"/>
  <c r="BL53" i="13"/>
  <c r="AO54" i="13"/>
  <c r="AL55" i="13"/>
  <c r="BL54" i="13" l="1"/>
  <c r="AX53" i="13"/>
  <c r="BA53" i="13" s="1"/>
  <c r="BD53" i="13" s="1"/>
  <c r="BD53" i="17" s="1"/>
  <c r="BO54" i="13"/>
  <c r="AX54" i="13"/>
  <c r="BA54" i="13" s="1"/>
  <c r="BD54" i="13" s="1"/>
  <c r="BD54" i="17" s="1"/>
  <c r="AR55" i="13"/>
  <c r="AO55" i="13"/>
  <c r="AL56" i="13"/>
  <c r="AU55" i="13" l="1"/>
  <c r="AI56" i="13" s="1"/>
  <c r="AR56" i="13" s="1"/>
  <c r="BO55" i="13"/>
  <c r="BL55" i="13"/>
  <c r="AO56" i="13"/>
  <c r="AO57" i="13" s="1"/>
  <c r="AO58" i="13" s="1"/>
  <c r="AO59" i="13" s="1"/>
  <c r="AO60" i="13" s="1"/>
  <c r="AO61" i="13" s="1"/>
  <c r="AO62" i="13" s="1"/>
  <c r="AO63" i="13" s="1"/>
  <c r="AO64" i="13" s="1"/>
  <c r="AO65" i="13" s="1"/>
  <c r="AO66" i="13" s="1"/>
  <c r="AO67" i="13" s="1"/>
  <c r="AO68" i="13" s="1"/>
  <c r="AO69" i="13" s="1"/>
  <c r="AO70" i="13" s="1"/>
  <c r="AO71" i="13" s="1"/>
  <c r="AO72" i="13" s="1"/>
  <c r="AO73" i="13" s="1"/>
  <c r="AO74" i="13" s="1"/>
  <c r="AO75" i="13" s="1"/>
  <c r="AO76" i="13" s="1"/>
  <c r="AO77" i="13" s="1"/>
  <c r="AO78" i="13" s="1"/>
  <c r="AO79" i="13" s="1"/>
  <c r="AO80" i="13" s="1"/>
  <c r="AO81" i="13" s="1"/>
  <c r="AO82" i="13" s="1"/>
  <c r="AO83" i="13" s="1"/>
  <c r="AO84" i="13" s="1"/>
  <c r="AO85" i="13" s="1"/>
  <c r="AO86" i="13" s="1"/>
  <c r="AO87" i="13" s="1"/>
  <c r="AO88" i="13" s="1"/>
  <c r="AO89" i="13" s="1"/>
  <c r="AO90" i="13" s="1"/>
  <c r="AO91" i="13" s="1"/>
  <c r="AO92" i="13" s="1"/>
  <c r="AO93" i="13" s="1"/>
  <c r="AO94" i="13" s="1"/>
  <c r="AO95" i="13" s="1"/>
  <c r="AO96" i="13" s="1"/>
  <c r="AO97" i="13" s="1"/>
  <c r="AO98" i="13" s="1"/>
  <c r="AO99" i="13" s="1"/>
  <c r="AO100" i="13" s="1"/>
  <c r="AO101" i="13" s="1"/>
  <c r="AO102" i="13" s="1"/>
  <c r="AO103" i="13" s="1"/>
  <c r="AO104" i="13" s="1"/>
  <c r="AO105" i="13" s="1"/>
  <c r="AO106" i="13" s="1"/>
  <c r="AO107" i="13" s="1"/>
  <c r="AO108" i="13" s="1"/>
  <c r="AO109" i="13" s="1"/>
  <c r="AO110" i="13" s="1"/>
  <c r="AO111" i="13" s="1"/>
  <c r="AO112" i="13" s="1"/>
  <c r="AO113" i="13" s="1"/>
  <c r="AO114" i="13" s="1"/>
  <c r="AO115" i="13" s="1"/>
  <c r="AO116" i="13" s="1"/>
  <c r="AO117" i="13" s="1"/>
  <c r="AO118" i="13" s="1"/>
  <c r="AO119" i="13" s="1"/>
  <c r="AO120" i="13" s="1"/>
  <c r="AO121" i="13" s="1"/>
  <c r="AO122" i="13" s="1"/>
  <c r="AO123" i="13" s="1"/>
  <c r="AO124" i="13" s="1"/>
  <c r="AO125" i="13" s="1"/>
  <c r="AO126" i="13" s="1"/>
  <c r="AO127" i="13" s="1"/>
  <c r="AO128" i="13" s="1"/>
  <c r="AO129" i="13" s="1"/>
  <c r="AO130" i="13" s="1"/>
  <c r="AO131" i="13" s="1"/>
  <c r="AO132" i="13" s="1"/>
  <c r="AO133" i="13" s="1"/>
  <c r="AO134" i="13" s="1"/>
  <c r="AO135" i="13" s="1"/>
  <c r="AO136" i="13" s="1"/>
  <c r="AO137" i="13" s="1"/>
  <c r="AO138" i="13" s="1"/>
  <c r="AO139" i="13" s="1"/>
  <c r="AO140" i="13" s="1"/>
  <c r="AO141" i="13" s="1"/>
  <c r="AO142" i="13" s="1"/>
  <c r="AO143" i="13" s="1"/>
  <c r="AO144" i="13" s="1"/>
  <c r="AO145" i="13" s="1"/>
  <c r="AO146" i="13" s="1"/>
  <c r="AO147" i="13" s="1"/>
  <c r="AO148" i="13" s="1"/>
  <c r="AO149" i="13" s="1"/>
  <c r="AO150" i="13" s="1"/>
  <c r="AO151" i="13" s="1"/>
  <c r="AO152" i="13" s="1"/>
  <c r="AO153" i="13" s="1"/>
  <c r="AO154" i="13" s="1"/>
  <c r="AO155" i="13" s="1"/>
  <c r="AO156" i="13" s="1"/>
  <c r="AO157" i="13" s="1"/>
  <c r="AO158" i="13" s="1"/>
  <c r="AO159" i="13" s="1"/>
  <c r="AO160" i="13" s="1"/>
  <c r="AO161" i="13" s="1"/>
  <c r="AO162" i="13" s="1"/>
  <c r="AO163" i="13" s="1"/>
  <c r="AO164" i="13" s="1"/>
  <c r="AO165" i="13" s="1"/>
  <c r="AO166" i="13" s="1"/>
  <c r="AO167" i="13" s="1"/>
  <c r="AO168" i="13" s="1"/>
  <c r="AO169" i="13" s="1"/>
  <c r="AO170" i="13" s="1"/>
  <c r="AO171" i="13" s="1"/>
  <c r="AO172" i="13" s="1"/>
  <c r="AO173" i="13" s="1"/>
  <c r="AO174" i="13" s="1"/>
  <c r="AO175" i="13" s="1"/>
  <c r="AO176" i="13" s="1"/>
  <c r="AO177" i="13" s="1"/>
  <c r="AO178" i="13" s="1"/>
  <c r="AO179" i="13" s="1"/>
  <c r="AO180" i="13" s="1"/>
  <c r="AO181" i="13" s="1"/>
  <c r="AO182" i="13" s="1"/>
  <c r="AO183" i="13" s="1"/>
  <c r="AO184" i="13" s="1"/>
  <c r="AO185" i="13" s="1"/>
  <c r="AO186" i="13" s="1"/>
  <c r="AO187" i="13" s="1"/>
  <c r="AO188" i="13" s="1"/>
  <c r="AO189" i="13" s="1"/>
  <c r="AO190" i="13" s="1"/>
  <c r="AO191" i="13" s="1"/>
  <c r="AO192" i="13" s="1"/>
  <c r="AO193" i="13" s="1"/>
  <c r="AO194" i="13" s="1"/>
  <c r="AO195" i="13" s="1"/>
  <c r="AO196" i="13" s="1"/>
  <c r="AO197" i="13" s="1"/>
  <c r="AO198" i="13" s="1"/>
  <c r="AO199" i="13" s="1"/>
  <c r="AO200" i="13" s="1"/>
  <c r="AO201" i="13" s="1"/>
  <c r="AO202" i="13" s="1"/>
  <c r="AO203" i="13" s="1"/>
  <c r="AO204" i="13" s="1"/>
  <c r="AO205" i="13" s="1"/>
  <c r="AO206" i="13" s="1"/>
  <c r="AO207" i="13" s="1"/>
  <c r="AO208" i="13" s="1"/>
  <c r="AO209" i="13" s="1"/>
  <c r="AO210" i="13" s="1"/>
  <c r="AO211" i="13" s="1"/>
  <c r="AO212" i="13" s="1"/>
  <c r="AO213" i="13" s="1"/>
  <c r="AO214" i="13" s="1"/>
  <c r="AO215" i="13" s="1"/>
  <c r="AO216" i="13" s="1"/>
  <c r="AO217" i="13" s="1"/>
  <c r="AO218" i="13" s="1"/>
  <c r="AO219" i="13" s="1"/>
  <c r="AO220" i="13" s="1"/>
  <c r="AO221" i="13" s="1"/>
  <c r="AO222" i="13" s="1"/>
  <c r="AO223" i="13" s="1"/>
  <c r="AO224" i="13" s="1"/>
  <c r="AO225" i="13" s="1"/>
  <c r="AO226" i="13" s="1"/>
  <c r="AO227" i="13" s="1"/>
  <c r="AO228" i="13" s="1"/>
  <c r="AO229" i="13" s="1"/>
  <c r="AO230" i="13" s="1"/>
  <c r="AO231" i="13" s="1"/>
  <c r="AO232" i="13" s="1"/>
  <c r="AO233" i="13" s="1"/>
  <c r="AO234" i="13" s="1"/>
  <c r="AO235" i="13" s="1"/>
  <c r="AO236" i="13" s="1"/>
  <c r="AO237" i="13" s="1"/>
  <c r="AO238" i="13" s="1"/>
  <c r="AO239" i="13" s="1"/>
  <c r="AO240" i="13" s="1"/>
  <c r="AO241" i="13" s="1"/>
  <c r="AO242" i="13" s="1"/>
  <c r="AO243" i="13" s="1"/>
  <c r="AO244" i="13" s="1"/>
  <c r="AO245" i="13" s="1"/>
  <c r="AO246" i="13" s="1"/>
  <c r="AO247" i="13" s="1"/>
  <c r="AO248" i="13" s="1"/>
  <c r="AO249" i="13" s="1"/>
  <c r="AO250" i="13" s="1"/>
  <c r="AO251" i="13" s="1"/>
  <c r="AO252" i="13" s="1"/>
  <c r="AO253" i="13" s="1"/>
  <c r="AO254" i="13" s="1"/>
  <c r="AO255" i="13" s="1"/>
  <c r="AO256" i="13" s="1"/>
  <c r="AO257" i="13" s="1"/>
  <c r="AO258" i="13" s="1"/>
  <c r="AO259" i="13" s="1"/>
  <c r="AO260" i="13" s="1"/>
  <c r="AO261" i="13" s="1"/>
  <c r="AO262" i="13" s="1"/>
  <c r="AO263" i="13" s="1"/>
  <c r="AO264" i="13" s="1"/>
  <c r="AO265" i="13" s="1"/>
  <c r="AO266" i="13" s="1"/>
  <c r="AO267" i="13" s="1"/>
  <c r="AO268" i="13" s="1"/>
  <c r="AO269" i="13" s="1"/>
  <c r="AO270" i="13" s="1"/>
  <c r="AO271" i="13" s="1"/>
  <c r="AO272" i="13" s="1"/>
  <c r="AO273" i="13" s="1"/>
  <c r="AO274" i="13" s="1"/>
  <c r="AO275" i="13" s="1"/>
  <c r="AO276" i="13" s="1"/>
  <c r="AO277" i="13" s="1"/>
  <c r="AO278" i="13" s="1"/>
  <c r="AO279" i="13" s="1"/>
  <c r="AO280" i="13" s="1"/>
  <c r="AO281" i="13" s="1"/>
  <c r="AO282" i="13" s="1"/>
  <c r="AO283" i="13" s="1"/>
  <c r="AO284" i="13" s="1"/>
  <c r="AO285" i="13" s="1"/>
  <c r="AO286" i="13" s="1"/>
  <c r="AO287" i="13" s="1"/>
  <c r="AO288" i="13" s="1"/>
  <c r="AO289" i="13" s="1"/>
  <c r="AO290" i="13" s="1"/>
  <c r="AO291" i="13" s="1"/>
  <c r="AO292" i="13" s="1"/>
  <c r="AO293" i="13" s="1"/>
  <c r="AO294" i="13" s="1"/>
  <c r="AO295" i="13" s="1"/>
  <c r="AO296" i="13" s="1"/>
  <c r="AO297" i="13" s="1"/>
  <c r="AO298" i="13" s="1"/>
  <c r="AO299" i="13" s="1"/>
  <c r="AO300" i="13" s="1"/>
  <c r="AO301" i="13" s="1"/>
  <c r="AO302" i="13" s="1"/>
  <c r="AO303" i="13" s="1"/>
  <c r="AO304" i="13" s="1"/>
  <c r="AO305" i="13" s="1"/>
  <c r="AO306" i="13" s="1"/>
  <c r="AO307" i="13" s="1"/>
  <c r="AO308" i="13" s="1"/>
  <c r="AO309" i="13" s="1"/>
  <c r="AO310" i="13" s="1"/>
  <c r="AO311" i="13" s="1"/>
  <c r="AO312" i="13" s="1"/>
  <c r="AO313" i="13" s="1"/>
  <c r="AO314" i="13" s="1"/>
  <c r="AO315" i="13" s="1"/>
  <c r="AO316" i="13" s="1"/>
  <c r="AO317" i="13" s="1"/>
  <c r="AO318" i="13" s="1"/>
  <c r="AO319" i="13" s="1"/>
  <c r="AO320" i="13" s="1"/>
  <c r="AO321" i="13" s="1"/>
  <c r="AO322" i="13" s="1"/>
  <c r="AO323" i="13" s="1"/>
  <c r="AO324" i="13" s="1"/>
  <c r="AO325" i="13" s="1"/>
  <c r="AO326" i="13" s="1"/>
  <c r="AO327" i="13" s="1"/>
  <c r="AO328" i="13" s="1"/>
  <c r="AO329" i="13" s="1"/>
  <c r="AO330" i="13" s="1"/>
  <c r="AO331" i="13" s="1"/>
  <c r="AO332" i="13" s="1"/>
  <c r="AO333" i="13" s="1"/>
  <c r="AO334" i="13" s="1"/>
  <c r="AO335" i="13" s="1"/>
  <c r="AO336" i="13" s="1"/>
  <c r="AO337" i="13" s="1"/>
  <c r="AO338" i="13" s="1"/>
  <c r="AO339" i="13" s="1"/>
  <c r="AO340" i="13" s="1"/>
  <c r="AO341" i="13" s="1"/>
  <c r="AO342" i="13" s="1"/>
  <c r="AO343" i="13" s="1"/>
  <c r="AO344" i="13" s="1"/>
  <c r="AO345" i="13" s="1"/>
  <c r="AO346" i="13" s="1"/>
  <c r="AX55" i="13" l="1"/>
  <c r="BA55" i="13" s="1"/>
  <c r="BD55" i="13" s="1"/>
  <c r="BD55" i="17" s="1"/>
  <c r="BL56" i="13"/>
  <c r="BO56" i="13"/>
  <c r="AL57" i="13"/>
  <c r="AL58" i="13" s="1"/>
  <c r="AU56" i="13"/>
  <c r="AI57" i="13" s="1"/>
  <c r="AR57" i="13" s="1"/>
  <c r="AX56" i="13" l="1"/>
  <c r="BA56" i="13" s="1"/>
  <c r="BD56" i="13" s="1"/>
  <c r="BD56" i="17" s="1"/>
  <c r="BO57" i="13"/>
  <c r="AL59" i="13"/>
  <c r="BL57" i="13"/>
  <c r="AU57" i="13"/>
  <c r="AI58" i="13" s="1"/>
  <c r="H57" i="13"/>
  <c r="BR57" i="13" s="1"/>
  <c r="AX57" i="13" l="1"/>
  <c r="BA57" i="13" s="1"/>
  <c r="BD57" i="13" s="1"/>
  <c r="BD57" i="17" s="1"/>
  <c r="AR58" i="13"/>
  <c r="H58" i="13" s="1"/>
  <c r="BR58" i="13" s="1"/>
  <c r="AL60" i="13"/>
  <c r="Q57" i="13"/>
  <c r="Z58" i="13" s="1"/>
  <c r="F268" i="20" s="1"/>
  <c r="K57" i="13"/>
  <c r="I269" i="20" l="1"/>
  <c r="J269" i="20"/>
  <c r="K269" i="20"/>
  <c r="H269" i="20"/>
  <c r="G269" i="20"/>
  <c r="BL58" i="13"/>
  <c r="N57" i="13"/>
  <c r="BU57" i="13"/>
  <c r="AU58" i="13"/>
  <c r="AI59" i="13" s="1"/>
  <c r="AR59" i="13" s="1"/>
  <c r="BL59" i="13" s="1"/>
  <c r="BO58" i="13"/>
  <c r="AL61" i="13"/>
  <c r="BH58" i="13"/>
  <c r="K58" i="13"/>
  <c r="Q58" i="13"/>
  <c r="Z59" i="13" s="1"/>
  <c r="F269" i="20" s="1"/>
  <c r="L269" i="20" l="1"/>
  <c r="G169" i="12" s="1"/>
  <c r="G270" i="20"/>
  <c r="H270" i="20"/>
  <c r="K270" i="20"/>
  <c r="J270" i="20"/>
  <c r="I270" i="20"/>
  <c r="AX58" i="13"/>
  <c r="BA58" i="13" s="1"/>
  <c r="BD58" i="13" s="1"/>
  <c r="BD58" i="17" s="1"/>
  <c r="BO59" i="13"/>
  <c r="N58" i="13"/>
  <c r="BU58" i="13"/>
  <c r="I269" i="7"/>
  <c r="AL62" i="13"/>
  <c r="AL63" i="13" s="1"/>
  <c r="AL64" i="13" s="1"/>
  <c r="AL65" i="13" s="1"/>
  <c r="AL66" i="13" s="1"/>
  <c r="AL67" i="13" s="1"/>
  <c r="AL68" i="13" s="1"/>
  <c r="AL69" i="13" s="1"/>
  <c r="AL70" i="13" s="1"/>
  <c r="AL71" i="13" s="1"/>
  <c r="AL72" i="13" s="1"/>
  <c r="AL73" i="13" s="1"/>
  <c r="AL74" i="13" s="1"/>
  <c r="AL75" i="13" s="1"/>
  <c r="AL76" i="13" s="1"/>
  <c r="AL77" i="13" s="1"/>
  <c r="AL78" i="13" s="1"/>
  <c r="AL79" i="13" s="1"/>
  <c r="AL80" i="13" s="1"/>
  <c r="AL81" i="13" s="1"/>
  <c r="AL82" i="13" s="1"/>
  <c r="AL83" i="13" s="1"/>
  <c r="AL84" i="13" s="1"/>
  <c r="AL85" i="13" s="1"/>
  <c r="AL86" i="13" s="1"/>
  <c r="AL87" i="13" s="1"/>
  <c r="AL88" i="13" s="1"/>
  <c r="AL89" i="13" s="1"/>
  <c r="AL90" i="13" s="1"/>
  <c r="AL91" i="13" s="1"/>
  <c r="AL92" i="13" s="1"/>
  <c r="AL93" i="13" s="1"/>
  <c r="AL94" i="13" s="1"/>
  <c r="AL95" i="13" s="1"/>
  <c r="AL96" i="13" s="1"/>
  <c r="AL97" i="13" s="1"/>
  <c r="AL98" i="13" s="1"/>
  <c r="AL99" i="13" s="1"/>
  <c r="AL100" i="13" s="1"/>
  <c r="AL101" i="13" s="1"/>
  <c r="AL102" i="13" s="1"/>
  <c r="AL103" i="13" s="1"/>
  <c r="AL104" i="13" s="1"/>
  <c r="AL105" i="13" s="1"/>
  <c r="AL106" i="13" s="1"/>
  <c r="AL107" i="13" s="1"/>
  <c r="AL108" i="13" s="1"/>
  <c r="AL109" i="13" s="1"/>
  <c r="AL110" i="13" s="1"/>
  <c r="AL111" i="13" s="1"/>
  <c r="AL112" i="13" s="1"/>
  <c r="AL113" i="13" s="1"/>
  <c r="AL114" i="13" s="1"/>
  <c r="AL115" i="13" s="1"/>
  <c r="AL116" i="13" s="1"/>
  <c r="AL117" i="13" s="1"/>
  <c r="AL118" i="13" s="1"/>
  <c r="AL119" i="13" s="1"/>
  <c r="AL120" i="13" s="1"/>
  <c r="AL121" i="13" s="1"/>
  <c r="AL122" i="13" s="1"/>
  <c r="AL123" i="13" s="1"/>
  <c r="AL124" i="13" s="1"/>
  <c r="AL125" i="13" s="1"/>
  <c r="AL126" i="13" s="1"/>
  <c r="AL127" i="13" s="1"/>
  <c r="AL128" i="13" s="1"/>
  <c r="AL129" i="13" s="1"/>
  <c r="AL130" i="13" s="1"/>
  <c r="AL131" i="13" s="1"/>
  <c r="AL132" i="13" s="1"/>
  <c r="AL133" i="13" s="1"/>
  <c r="AL134" i="13" s="1"/>
  <c r="AL135" i="13" s="1"/>
  <c r="AL136" i="13" s="1"/>
  <c r="AL137" i="13" s="1"/>
  <c r="AL138" i="13" s="1"/>
  <c r="AL139" i="13" s="1"/>
  <c r="AL140" i="13" s="1"/>
  <c r="AL141" i="13" s="1"/>
  <c r="AL142" i="13" s="1"/>
  <c r="AL143" i="13" s="1"/>
  <c r="AL144" i="13" s="1"/>
  <c r="AL145" i="13" s="1"/>
  <c r="AL146" i="13" s="1"/>
  <c r="AL147" i="13" s="1"/>
  <c r="AL148" i="13" s="1"/>
  <c r="AL149" i="13" s="1"/>
  <c r="AL150" i="13" s="1"/>
  <c r="AL151" i="13" s="1"/>
  <c r="AL152" i="13" s="1"/>
  <c r="AL153" i="13" s="1"/>
  <c r="AL154" i="13" s="1"/>
  <c r="AL155" i="13" s="1"/>
  <c r="AL156" i="13" s="1"/>
  <c r="AL157" i="13" s="1"/>
  <c r="AL158" i="13" s="1"/>
  <c r="AL159" i="13" s="1"/>
  <c r="AL160" i="13" s="1"/>
  <c r="AL161" i="13" s="1"/>
  <c r="AL162" i="13" s="1"/>
  <c r="AL163" i="13" s="1"/>
  <c r="AL164" i="13" s="1"/>
  <c r="AL165" i="13" s="1"/>
  <c r="AL166" i="13" s="1"/>
  <c r="AL167" i="13" s="1"/>
  <c r="AL168" i="13" s="1"/>
  <c r="AL169" i="13" s="1"/>
  <c r="AL170" i="13" s="1"/>
  <c r="AL171" i="13" s="1"/>
  <c r="AL172" i="13" s="1"/>
  <c r="AL173" i="13" s="1"/>
  <c r="AL174" i="13" s="1"/>
  <c r="AL175" i="13" s="1"/>
  <c r="AL176" i="13" s="1"/>
  <c r="AL177" i="13" s="1"/>
  <c r="AL178" i="13" s="1"/>
  <c r="AL179" i="13" s="1"/>
  <c r="AL180" i="13" s="1"/>
  <c r="AL181" i="13" s="1"/>
  <c r="AL182" i="13" s="1"/>
  <c r="AL183" i="13" s="1"/>
  <c r="AL184" i="13" s="1"/>
  <c r="AL185" i="13" s="1"/>
  <c r="AL186" i="13" s="1"/>
  <c r="AL187" i="13" s="1"/>
  <c r="AL188" i="13" s="1"/>
  <c r="AL189" i="13" s="1"/>
  <c r="AL190" i="13" s="1"/>
  <c r="AL191" i="13" s="1"/>
  <c r="AL192" i="13" s="1"/>
  <c r="AL193" i="13" s="1"/>
  <c r="AL194" i="13" s="1"/>
  <c r="AL195" i="13" s="1"/>
  <c r="AL196" i="13" s="1"/>
  <c r="AL197" i="13" s="1"/>
  <c r="AL198" i="13" s="1"/>
  <c r="AL199" i="13" s="1"/>
  <c r="AL200" i="13" s="1"/>
  <c r="AL201" i="13" s="1"/>
  <c r="AL202" i="13" s="1"/>
  <c r="AL203" i="13" s="1"/>
  <c r="AL204" i="13" s="1"/>
  <c r="AL205" i="13" s="1"/>
  <c r="AL206" i="13" s="1"/>
  <c r="AL207" i="13" s="1"/>
  <c r="AL208" i="13" s="1"/>
  <c r="AL209" i="13" s="1"/>
  <c r="AL210" i="13" s="1"/>
  <c r="AL211" i="13" s="1"/>
  <c r="AL212" i="13" s="1"/>
  <c r="AL213" i="13" s="1"/>
  <c r="AL214" i="13" s="1"/>
  <c r="AL215" i="13" s="1"/>
  <c r="AL216" i="13" s="1"/>
  <c r="AL217" i="13" s="1"/>
  <c r="AL218" i="13" s="1"/>
  <c r="AL219" i="13" s="1"/>
  <c r="AL220" i="13" s="1"/>
  <c r="AL221" i="13" s="1"/>
  <c r="AL222" i="13" s="1"/>
  <c r="AL223" i="13" s="1"/>
  <c r="AL224" i="13" s="1"/>
  <c r="AL225" i="13" s="1"/>
  <c r="AL226" i="13" s="1"/>
  <c r="AL227" i="13" s="1"/>
  <c r="AL228" i="13" s="1"/>
  <c r="AL229" i="13" s="1"/>
  <c r="AL230" i="13" s="1"/>
  <c r="AL231" i="13" s="1"/>
  <c r="AL232" i="13" s="1"/>
  <c r="AL233" i="13" s="1"/>
  <c r="AL234" i="13" s="1"/>
  <c r="AL235" i="13" s="1"/>
  <c r="AL236" i="13" s="1"/>
  <c r="AL237" i="13" s="1"/>
  <c r="AL238" i="13" s="1"/>
  <c r="AL239" i="13" s="1"/>
  <c r="AL240" i="13" s="1"/>
  <c r="AL241" i="13" s="1"/>
  <c r="AL242" i="13" s="1"/>
  <c r="AL243" i="13" s="1"/>
  <c r="AL244" i="13" s="1"/>
  <c r="AL245" i="13" s="1"/>
  <c r="AL246" i="13" s="1"/>
  <c r="AL247" i="13" s="1"/>
  <c r="AL248" i="13" s="1"/>
  <c r="AL249" i="13" s="1"/>
  <c r="AL250" i="13" s="1"/>
  <c r="AL251" i="13" s="1"/>
  <c r="AL252" i="13" s="1"/>
  <c r="AL253" i="13" s="1"/>
  <c r="AL254" i="13" s="1"/>
  <c r="AL255" i="13" s="1"/>
  <c r="AL256" i="13" s="1"/>
  <c r="AL257" i="13" s="1"/>
  <c r="AL258" i="13" s="1"/>
  <c r="AL259" i="13" s="1"/>
  <c r="AL260" i="13" s="1"/>
  <c r="AL261" i="13" s="1"/>
  <c r="AL262" i="13" s="1"/>
  <c r="AL263" i="13" s="1"/>
  <c r="AL264" i="13" s="1"/>
  <c r="AL265" i="13" s="1"/>
  <c r="AL266" i="13" s="1"/>
  <c r="AL267" i="13" s="1"/>
  <c r="AL268" i="13" s="1"/>
  <c r="AL269" i="13" s="1"/>
  <c r="AL270" i="13" s="1"/>
  <c r="AL271" i="13" s="1"/>
  <c r="AL272" i="13" s="1"/>
  <c r="AL273" i="13" s="1"/>
  <c r="AL274" i="13" s="1"/>
  <c r="AL275" i="13" s="1"/>
  <c r="AL276" i="13" s="1"/>
  <c r="AL277" i="13" s="1"/>
  <c r="AL278" i="13" s="1"/>
  <c r="AL279" i="13" s="1"/>
  <c r="AL280" i="13" s="1"/>
  <c r="AL281" i="13" s="1"/>
  <c r="AL282" i="13" s="1"/>
  <c r="AL283" i="13" s="1"/>
  <c r="AL284" i="13" s="1"/>
  <c r="AL285" i="13" s="1"/>
  <c r="AL286" i="13" s="1"/>
  <c r="AL287" i="13" s="1"/>
  <c r="AL288" i="13" s="1"/>
  <c r="AL289" i="13" s="1"/>
  <c r="AL290" i="13" s="1"/>
  <c r="AL291" i="13" s="1"/>
  <c r="AL292" i="13" s="1"/>
  <c r="AL293" i="13" s="1"/>
  <c r="AL294" i="13" s="1"/>
  <c r="AL295" i="13" s="1"/>
  <c r="AL296" i="13" s="1"/>
  <c r="AL297" i="13" s="1"/>
  <c r="AL298" i="13" s="1"/>
  <c r="AL299" i="13" s="1"/>
  <c r="AL300" i="13" s="1"/>
  <c r="AL301" i="13" s="1"/>
  <c r="AL302" i="13" s="1"/>
  <c r="AL303" i="13" s="1"/>
  <c r="AL304" i="13" s="1"/>
  <c r="AL305" i="13" s="1"/>
  <c r="AL306" i="13" s="1"/>
  <c r="AL307" i="13" s="1"/>
  <c r="AL308" i="13" s="1"/>
  <c r="AL309" i="13" s="1"/>
  <c r="AL310" i="13" s="1"/>
  <c r="AL311" i="13" s="1"/>
  <c r="AL312" i="13" s="1"/>
  <c r="AL313" i="13" s="1"/>
  <c r="AL314" i="13" s="1"/>
  <c r="AL315" i="13" s="1"/>
  <c r="AL316" i="13" s="1"/>
  <c r="AL317" i="13" s="1"/>
  <c r="AL318" i="13" s="1"/>
  <c r="AL319" i="13" s="1"/>
  <c r="AL320" i="13" s="1"/>
  <c r="AL321" i="13" s="1"/>
  <c r="AL322" i="13" s="1"/>
  <c r="AL323" i="13" s="1"/>
  <c r="AL324" i="13" s="1"/>
  <c r="AL325" i="13" s="1"/>
  <c r="AL326" i="13" s="1"/>
  <c r="AL327" i="13" s="1"/>
  <c r="AL328" i="13" s="1"/>
  <c r="AL329" i="13" s="1"/>
  <c r="AL330" i="13" s="1"/>
  <c r="AL331" i="13" s="1"/>
  <c r="AL332" i="13" s="1"/>
  <c r="AL333" i="13" s="1"/>
  <c r="AL334" i="13" s="1"/>
  <c r="AL335" i="13" s="1"/>
  <c r="AL336" i="13" s="1"/>
  <c r="AL337" i="13" s="1"/>
  <c r="AL338" i="13" s="1"/>
  <c r="AL339" i="13" s="1"/>
  <c r="AL340" i="13" s="1"/>
  <c r="AL341" i="13" s="1"/>
  <c r="AL342" i="13" s="1"/>
  <c r="AL343" i="13" s="1"/>
  <c r="AL344" i="13" s="1"/>
  <c r="AL345" i="13" s="1"/>
  <c r="AL346" i="13" s="1"/>
  <c r="K269" i="7"/>
  <c r="J269" i="7"/>
  <c r="H269" i="7"/>
  <c r="G269" i="7"/>
  <c r="BH59" i="13"/>
  <c r="AU59" i="13"/>
  <c r="AI60" i="13" s="1"/>
  <c r="AR60" i="13" s="1"/>
  <c r="H59" i="13"/>
  <c r="BR59" i="13" s="1"/>
  <c r="L270" i="20" l="1"/>
  <c r="G170" i="12" s="1"/>
  <c r="AX59" i="13"/>
  <c r="BA59" i="13" s="1"/>
  <c r="BD59" i="13" s="1"/>
  <c r="BD59" i="17" s="1"/>
  <c r="K270" i="7"/>
  <c r="I270" i="7"/>
  <c r="G270" i="7"/>
  <c r="L269" i="7"/>
  <c r="J270" i="7"/>
  <c r="H270" i="7"/>
  <c r="BL60" i="13"/>
  <c r="K59" i="13"/>
  <c r="N59" i="13" s="1"/>
  <c r="Q59" i="13"/>
  <c r="Z60" i="13" s="1"/>
  <c r="BO60" i="13" l="1"/>
  <c r="F270" i="20"/>
  <c r="H169" i="12"/>
  <c r="I169" i="12" s="1"/>
  <c r="H169" i="15"/>
  <c r="I169" i="15" s="1"/>
  <c r="G169" i="16"/>
  <c r="H169" i="16" s="1"/>
  <c r="I169" i="16" s="1"/>
  <c r="L270" i="7"/>
  <c r="BH60" i="13"/>
  <c r="H60" i="13"/>
  <c r="BR60" i="13" s="1"/>
  <c r="AU60" i="13"/>
  <c r="I271" i="20" l="1"/>
  <c r="J271" i="20"/>
  <c r="K271" i="20"/>
  <c r="H271" i="20"/>
  <c r="G271" i="20"/>
  <c r="BU59" i="17"/>
  <c r="BW59" i="17"/>
  <c r="BV59" i="17"/>
  <c r="BW59" i="18"/>
  <c r="BV59" i="18"/>
  <c r="BU59" i="18"/>
  <c r="J170" i="16"/>
  <c r="J170" i="15"/>
  <c r="H170" i="12"/>
  <c r="I170" i="12" s="1"/>
  <c r="G170" i="16"/>
  <c r="H170" i="16" s="1"/>
  <c r="I170" i="16" s="1"/>
  <c r="H170" i="15"/>
  <c r="I170" i="15" s="1"/>
  <c r="BV59" i="13"/>
  <c r="BU59" i="13"/>
  <c r="BW59" i="13"/>
  <c r="AI61" i="13"/>
  <c r="AX60" i="13"/>
  <c r="BA60" i="13" s="1"/>
  <c r="BD60" i="13" s="1"/>
  <c r="BD60" i="17" s="1"/>
  <c r="I271" i="7"/>
  <c r="J170" i="12"/>
  <c r="K271" i="7"/>
  <c r="G271" i="7"/>
  <c r="J271" i="7"/>
  <c r="H271" i="7"/>
  <c r="Q60" i="13"/>
  <c r="Z61" i="13" s="1"/>
  <c r="F271" i="20" s="1"/>
  <c r="K60" i="13"/>
  <c r="N60" i="13" s="1"/>
  <c r="L271" i="20" l="1"/>
  <c r="G171" i="12" s="1"/>
  <c r="G272" i="20"/>
  <c r="H272" i="20"/>
  <c r="K272" i="20"/>
  <c r="J272" i="20"/>
  <c r="I272" i="20"/>
  <c r="BV60" i="17"/>
  <c r="AS61" i="17" s="1"/>
  <c r="BU60" i="17"/>
  <c r="AR61" i="17" s="1"/>
  <c r="BW60" i="17"/>
  <c r="AT61" i="17" s="1"/>
  <c r="BW60" i="18"/>
  <c r="AT61" i="18" s="1"/>
  <c r="BU60" i="18"/>
  <c r="AR61" i="18" s="1"/>
  <c r="BV60" i="18"/>
  <c r="AS61" i="18" s="1"/>
  <c r="J171" i="15"/>
  <c r="J171" i="16"/>
  <c r="BW60" i="13"/>
  <c r="AT61" i="13" s="1"/>
  <c r="BV60" i="13"/>
  <c r="AS61" i="13" s="1"/>
  <c r="BU60" i="13"/>
  <c r="AR61" i="13" s="1"/>
  <c r="J171" i="12"/>
  <c r="L271" i="7"/>
  <c r="L272" i="20" l="1"/>
  <c r="G172" i="12" s="1"/>
  <c r="BM61" i="18"/>
  <c r="AV61" i="18"/>
  <c r="AJ62" i="18" s="1"/>
  <c r="I61" i="18"/>
  <c r="BP61" i="18"/>
  <c r="BO61" i="17"/>
  <c r="H61" i="17"/>
  <c r="BL61" i="17"/>
  <c r="AU61" i="17"/>
  <c r="AI62" i="17" s="1"/>
  <c r="J61" i="18"/>
  <c r="BQ61" i="18"/>
  <c r="AW61" i="18"/>
  <c r="AK62" i="18" s="1"/>
  <c r="BN61" i="18"/>
  <c r="I61" i="17"/>
  <c r="AV61" i="17"/>
  <c r="AJ62" i="17" s="1"/>
  <c r="BP61" i="17"/>
  <c r="BM61" i="17"/>
  <c r="H171" i="12"/>
  <c r="I171" i="12" s="1"/>
  <c r="J172" i="12" s="1"/>
  <c r="G171" i="16"/>
  <c r="H171" i="16" s="1"/>
  <c r="I171" i="16" s="1"/>
  <c r="J172" i="16" s="1"/>
  <c r="H171" i="15"/>
  <c r="I171" i="15" s="1"/>
  <c r="BO61" i="18"/>
  <c r="H61" i="18"/>
  <c r="AU61" i="18"/>
  <c r="AI62" i="18" s="1"/>
  <c r="BL61" i="18"/>
  <c r="AW61" i="17"/>
  <c r="AK62" i="17" s="1"/>
  <c r="BQ61" i="17"/>
  <c r="BN61" i="17"/>
  <c r="J61" i="17"/>
  <c r="BH61" i="13"/>
  <c r="AZ61" i="18" l="1"/>
  <c r="BC61" i="18" s="1"/>
  <c r="AX61" i="17"/>
  <c r="BA61" i="17" s="1"/>
  <c r="AX61" i="18"/>
  <c r="BA61" i="18" s="1"/>
  <c r="L61" i="17"/>
  <c r="R61" i="17"/>
  <c r="AA62" i="17" s="1"/>
  <c r="S61" i="18"/>
  <c r="AB62" i="18" s="1"/>
  <c r="M61" i="18"/>
  <c r="L61" i="18"/>
  <c r="R61" i="18"/>
  <c r="AA62" i="18" s="1"/>
  <c r="AZ61" i="17"/>
  <c r="BC61" i="17" s="1"/>
  <c r="AY61" i="17"/>
  <c r="BB61" i="17" s="1"/>
  <c r="M61" i="17"/>
  <c r="S61" i="17"/>
  <c r="AB62" i="17" s="1"/>
  <c r="BR61" i="17"/>
  <c r="BS62" i="17" s="1"/>
  <c r="K61" i="17"/>
  <c r="Q61" i="17"/>
  <c r="Z62" i="17" s="1"/>
  <c r="BR61" i="18"/>
  <c r="BS62" i="18" s="1"/>
  <c r="Q61" i="18"/>
  <c r="Z62" i="18" s="1"/>
  <c r="K61" i="18"/>
  <c r="J172" i="15"/>
  <c r="AY61" i="18"/>
  <c r="BB61" i="18" s="1"/>
  <c r="AU61" i="13"/>
  <c r="AI62" i="13" s="1"/>
  <c r="BO61" i="13"/>
  <c r="BL61" i="13"/>
  <c r="H61" i="13"/>
  <c r="AV61" i="13"/>
  <c r="AY61" i="13" s="1"/>
  <c r="BP61" i="13"/>
  <c r="BQ61" i="13"/>
  <c r="AW61" i="13"/>
  <c r="AK62" i="13" s="1"/>
  <c r="J61" i="13"/>
  <c r="F272" i="19" l="1"/>
  <c r="F272" i="7"/>
  <c r="N61" i="18"/>
  <c r="BU61" i="18"/>
  <c r="AR62" i="18" s="1"/>
  <c r="P61" i="18"/>
  <c r="BW61" i="18"/>
  <c r="AT62" i="18" s="1"/>
  <c r="O61" i="18"/>
  <c r="BV61" i="18"/>
  <c r="P61" i="17"/>
  <c r="BW61" i="17"/>
  <c r="O61" i="17"/>
  <c r="BV61" i="17"/>
  <c r="AS62" i="17" s="1"/>
  <c r="N61" i="17"/>
  <c r="BU61" i="17"/>
  <c r="AR62" i="17" s="1"/>
  <c r="BH62" i="18"/>
  <c r="BD61" i="18"/>
  <c r="BH62" i="17"/>
  <c r="BB61" i="13"/>
  <c r="AZ61" i="13"/>
  <c r="AX61" i="13"/>
  <c r="Q61" i="13"/>
  <c r="Z62" i="13" s="1"/>
  <c r="K61" i="13"/>
  <c r="M61" i="13"/>
  <c r="S61" i="13"/>
  <c r="AT62" i="17" l="1"/>
  <c r="BQ62" i="17" s="1"/>
  <c r="AS62" i="18"/>
  <c r="BP62" i="18" s="1"/>
  <c r="BO62" i="17"/>
  <c r="BL62" i="17"/>
  <c r="H62" i="17"/>
  <c r="AU62" i="17"/>
  <c r="AI63" i="17" s="1"/>
  <c r="BL62" i="18"/>
  <c r="H62" i="18"/>
  <c r="AU62" i="18"/>
  <c r="AI63" i="18" s="1"/>
  <c r="BO62" i="18"/>
  <c r="BP62" i="17"/>
  <c r="I62" i="17"/>
  <c r="BM62" i="17"/>
  <c r="AV62" i="17"/>
  <c r="AJ63" i="17" s="1"/>
  <c r="BQ62" i="18"/>
  <c r="J62" i="18"/>
  <c r="AW62" i="18"/>
  <c r="AK63" i="18" s="1"/>
  <c r="BN62" i="18"/>
  <c r="BW61" i="13"/>
  <c r="BU61" i="13"/>
  <c r="AR62" i="13" s="1"/>
  <c r="BC61" i="13"/>
  <c r="BA61" i="13"/>
  <c r="N61" i="13"/>
  <c r="P61" i="13"/>
  <c r="AV62" i="18" l="1"/>
  <c r="AJ63" i="18" s="1"/>
  <c r="BM62" i="18"/>
  <c r="BN62" i="17"/>
  <c r="J62" i="17"/>
  <c r="AW62" i="17"/>
  <c r="AK63" i="17" s="1"/>
  <c r="I62" i="18"/>
  <c r="R62" i="18" s="1"/>
  <c r="AA63" i="18" s="1"/>
  <c r="AX62" i="17"/>
  <c r="BA62" i="17" s="1"/>
  <c r="AZ62" i="18"/>
  <c r="BC62" i="18" s="1"/>
  <c r="AY62" i="17"/>
  <c r="BB62" i="17" s="1"/>
  <c r="BD61" i="13"/>
  <c r="BD61" i="17" s="1"/>
  <c r="Q62" i="18"/>
  <c r="Z63" i="18" s="1"/>
  <c r="K62" i="18"/>
  <c r="L62" i="17"/>
  <c r="R62" i="17"/>
  <c r="AA63" i="17" s="1"/>
  <c r="K62" i="17"/>
  <c r="Q62" i="17"/>
  <c r="Z63" i="17" s="1"/>
  <c r="S62" i="18"/>
  <c r="AB63" i="18" s="1"/>
  <c r="M62" i="18"/>
  <c r="AX62" i="18"/>
  <c r="BA62" i="18" s="1"/>
  <c r="H272" i="7"/>
  <c r="AJ62" i="13"/>
  <c r="I61" i="13"/>
  <c r="K272" i="7"/>
  <c r="J272" i="7"/>
  <c r="G272" i="7"/>
  <c r="I272" i="7"/>
  <c r="F273" i="7" l="1"/>
  <c r="AZ62" i="17"/>
  <c r="BC62" i="17" s="1"/>
  <c r="AY62" i="18"/>
  <c r="BB62" i="18" s="1"/>
  <c r="BD62" i="18" s="1"/>
  <c r="M62" i="17"/>
  <c r="S62" i="17"/>
  <c r="AB63" i="17" s="1"/>
  <c r="BH63" i="17" s="1"/>
  <c r="BR62" i="17"/>
  <c r="BS63" i="17" s="1"/>
  <c r="BR62" i="18"/>
  <c r="BS63" i="18" s="1"/>
  <c r="L62" i="18"/>
  <c r="O62" i="18" s="1"/>
  <c r="N62" i="18"/>
  <c r="P62" i="18"/>
  <c r="N62" i="17"/>
  <c r="O62" i="17"/>
  <c r="BH63" i="18"/>
  <c r="AU62" i="13"/>
  <c r="AX62" i="13" s="1"/>
  <c r="H62" i="13"/>
  <c r="BO62" i="13"/>
  <c r="R61" i="13"/>
  <c r="BR61" i="13"/>
  <c r="BS62" i="13" s="1"/>
  <c r="L61" i="13"/>
  <c r="L272" i="7"/>
  <c r="F273" i="19" l="1"/>
  <c r="P62" i="17"/>
  <c r="H172" i="12"/>
  <c r="I172" i="12" s="1"/>
  <c r="G172" i="16"/>
  <c r="H172" i="16" s="1"/>
  <c r="I172" i="16" s="1"/>
  <c r="H172" i="15"/>
  <c r="I172" i="15" s="1"/>
  <c r="BW62" i="17" s="1"/>
  <c r="AT63" i="17" s="1"/>
  <c r="BV61" i="13"/>
  <c r="BA62" i="13"/>
  <c r="K62" i="13"/>
  <c r="Q62" i="13"/>
  <c r="O61" i="13"/>
  <c r="AI63" i="13"/>
  <c r="AA62" i="13"/>
  <c r="BJ61" i="13"/>
  <c r="AS62" i="13" l="1"/>
  <c r="J173" i="15"/>
  <c r="BU62" i="17"/>
  <c r="AR63" i="17" s="1"/>
  <c r="BV62" i="17"/>
  <c r="AS63" i="17" s="1"/>
  <c r="J173" i="16"/>
  <c r="BU62" i="18"/>
  <c r="AR63" i="18" s="1"/>
  <c r="BW62" i="18"/>
  <c r="AT63" i="18" s="1"/>
  <c r="BV62" i="18"/>
  <c r="AS63" i="18" s="1"/>
  <c r="K273" i="7"/>
  <c r="N62" i="13"/>
  <c r="BU62" i="13"/>
  <c r="G273" i="7"/>
  <c r="BM61" i="13"/>
  <c r="J173" i="12"/>
  <c r="I273" i="7"/>
  <c r="BK61" i="13"/>
  <c r="AT62" i="13" s="1"/>
  <c r="AB62" i="13"/>
  <c r="F272" i="20" s="1"/>
  <c r="J273" i="7"/>
  <c r="J273" i="19" l="1"/>
  <c r="I273" i="19"/>
  <c r="K273" i="19"/>
  <c r="H273" i="19"/>
  <c r="G273" i="19"/>
  <c r="J273" i="20"/>
  <c r="I273" i="20"/>
  <c r="K273" i="20"/>
  <c r="H273" i="20"/>
  <c r="G273" i="20"/>
  <c r="H273" i="7"/>
  <c r="L273" i="7" s="1"/>
  <c r="BN63" i="17"/>
  <c r="J63" i="17"/>
  <c r="BQ63" i="17"/>
  <c r="AW63" i="17"/>
  <c r="AK64" i="17" s="1"/>
  <c r="BO63" i="17"/>
  <c r="AU63" i="17"/>
  <c r="AI64" i="17" s="1"/>
  <c r="BL63" i="17"/>
  <c r="H63" i="17"/>
  <c r="BQ63" i="18"/>
  <c r="AW63" i="18"/>
  <c r="AK64" i="18" s="1"/>
  <c r="J63" i="18"/>
  <c r="BN63" i="18"/>
  <c r="BO63" i="18"/>
  <c r="AU63" i="18"/>
  <c r="AI64" i="18" s="1"/>
  <c r="BL63" i="18"/>
  <c r="H63" i="18"/>
  <c r="AV63" i="18"/>
  <c r="AJ64" i="18" s="1"/>
  <c r="BM63" i="18"/>
  <c r="BP63" i="18"/>
  <c r="I63" i="18"/>
  <c r="I63" i="17"/>
  <c r="AV63" i="17"/>
  <c r="AJ64" i="17" s="1"/>
  <c r="BM63" i="17"/>
  <c r="BP63" i="17"/>
  <c r="AW62" i="13"/>
  <c r="AZ62" i="13" s="1"/>
  <c r="AV62" i="13"/>
  <c r="AY62" i="13" s="1"/>
  <c r="BQ62" i="13"/>
  <c r="BP62" i="13"/>
  <c r="I62" i="13"/>
  <c r="L62" i="13" s="1"/>
  <c r="BN61" i="13"/>
  <c r="AY63" i="18" l="1"/>
  <c r="BB63" i="18" s="1"/>
  <c r="AY63" i="17"/>
  <c r="BB63" i="17" s="1"/>
  <c r="AX63" i="18"/>
  <c r="BA63" i="18" s="1"/>
  <c r="L273" i="19"/>
  <c r="G173" i="15" s="1"/>
  <c r="AZ63" i="17"/>
  <c r="BC63" i="17" s="1"/>
  <c r="AX63" i="17"/>
  <c r="BA63" i="17" s="1"/>
  <c r="L273" i="20"/>
  <c r="G173" i="12" s="1"/>
  <c r="H173" i="12" s="1"/>
  <c r="I173" i="12" s="1"/>
  <c r="BR63" i="17"/>
  <c r="BS64" i="17" s="1"/>
  <c r="K63" i="17"/>
  <c r="N63" i="17" s="1"/>
  <c r="Q63" i="17"/>
  <c r="Z64" i="17" s="1"/>
  <c r="S63" i="17"/>
  <c r="AB64" i="17" s="1"/>
  <c r="M63" i="17"/>
  <c r="P63" i="17" s="1"/>
  <c r="R63" i="17"/>
  <c r="AA64" i="17" s="1"/>
  <c r="L63" i="17"/>
  <c r="O63" i="17" s="1"/>
  <c r="S63" i="18"/>
  <c r="AB64" i="18" s="1"/>
  <c r="M63" i="18"/>
  <c r="P63" i="18" s="1"/>
  <c r="R63" i="18"/>
  <c r="AA64" i="18" s="1"/>
  <c r="L63" i="18"/>
  <c r="O63" i="18" s="1"/>
  <c r="K63" i="18"/>
  <c r="N63" i="18" s="1"/>
  <c r="Q63" i="18"/>
  <c r="Z64" i="18" s="1"/>
  <c r="BR63" i="18"/>
  <c r="BS64" i="18" s="1"/>
  <c r="AZ63" i="18"/>
  <c r="BC63" i="18" s="1"/>
  <c r="G173" i="16"/>
  <c r="H173" i="16" s="1"/>
  <c r="I173" i="16" s="1"/>
  <c r="H173" i="15"/>
  <c r="I173" i="15" s="1"/>
  <c r="BV62" i="13"/>
  <c r="BB62" i="13"/>
  <c r="BC62" i="13"/>
  <c r="O62" i="13"/>
  <c r="R62" i="13"/>
  <c r="J62" i="13"/>
  <c r="F274" i="19" l="1"/>
  <c r="F274" i="7"/>
  <c r="BU63" i="18"/>
  <c r="AR64" i="18" s="1"/>
  <c r="BV63" i="18"/>
  <c r="AS64" i="18" s="1"/>
  <c r="BW63" i="18"/>
  <c r="AT64" i="18" s="1"/>
  <c r="BV63" i="17"/>
  <c r="AS64" i="17" s="1"/>
  <c r="BU63" i="17"/>
  <c r="AR64" i="17" s="1"/>
  <c r="BW63" i="17"/>
  <c r="AT64" i="17" s="1"/>
  <c r="BD63" i="18"/>
  <c r="BH64" i="18"/>
  <c r="BH64" i="17"/>
  <c r="J174" i="16"/>
  <c r="J174" i="15"/>
  <c r="BD62" i="13"/>
  <c r="BD62" i="17" s="1"/>
  <c r="AJ63" i="13"/>
  <c r="J174" i="12"/>
  <c r="S62" i="13"/>
  <c r="M62" i="13"/>
  <c r="BR62" i="13"/>
  <c r="BS63" i="13" s="1"/>
  <c r="BL64" i="18" l="1"/>
  <c r="BO64" i="18"/>
  <c r="H64" i="18"/>
  <c r="AU64" i="18"/>
  <c r="AI65" i="18" s="1"/>
  <c r="AU64" i="17"/>
  <c r="AI65" i="17" s="1"/>
  <c r="BO64" i="17"/>
  <c r="H64" i="17"/>
  <c r="BL64" i="17"/>
  <c r="BN64" i="18"/>
  <c r="BQ64" i="18"/>
  <c r="AW64" i="18"/>
  <c r="AK65" i="18" s="1"/>
  <c r="J64" i="18"/>
  <c r="J64" i="17"/>
  <c r="BN64" i="17"/>
  <c r="BQ64" i="17"/>
  <c r="AW64" i="17"/>
  <c r="AK65" i="17" s="1"/>
  <c r="AV64" i="17"/>
  <c r="AJ65" i="17" s="1"/>
  <c r="BM64" i="17"/>
  <c r="BP64" i="17"/>
  <c r="I64" i="17"/>
  <c r="BM64" i="18"/>
  <c r="AV64" i="18"/>
  <c r="AJ65" i="18" s="1"/>
  <c r="BP64" i="18"/>
  <c r="I64" i="18"/>
  <c r="BW62" i="13"/>
  <c r="P62" i="13"/>
  <c r="Z63" i="13"/>
  <c r="BJ62" i="13"/>
  <c r="AS63" i="13" s="1"/>
  <c r="AX64" i="17" l="1"/>
  <c r="BA64" i="17" s="1"/>
  <c r="AZ64" i="17"/>
  <c r="BC64" i="17" s="1"/>
  <c r="AX64" i="18"/>
  <c r="BA64" i="18" s="1"/>
  <c r="AY64" i="18"/>
  <c r="BB64" i="18" s="1"/>
  <c r="R64" i="18"/>
  <c r="AA65" i="18" s="1"/>
  <c r="L64" i="18"/>
  <c r="O64" i="18" s="1"/>
  <c r="K64" i="18"/>
  <c r="N64" i="18" s="1"/>
  <c r="Q64" i="18"/>
  <c r="Z65" i="18" s="1"/>
  <c r="BR64" i="18"/>
  <c r="BS65" i="18" s="1"/>
  <c r="AZ64" i="18"/>
  <c r="BC64" i="18" s="1"/>
  <c r="L64" i="17"/>
  <c r="O64" i="17" s="1"/>
  <c r="R64" i="17"/>
  <c r="AA65" i="17" s="1"/>
  <c r="S64" i="18"/>
  <c r="AB65" i="18" s="1"/>
  <c r="M64" i="18"/>
  <c r="P64" i="18" s="1"/>
  <c r="M64" i="17"/>
  <c r="P64" i="17" s="1"/>
  <c r="S64" i="17"/>
  <c r="AB65" i="17" s="1"/>
  <c r="Q64" i="17"/>
  <c r="Z65" i="17" s="1"/>
  <c r="K64" i="17"/>
  <c r="N64" i="17" s="1"/>
  <c r="BR64" i="17"/>
  <c r="BS65" i="17" s="1"/>
  <c r="AY64" i="17"/>
  <c r="BB64" i="17" s="1"/>
  <c r="AV63" i="13"/>
  <c r="AY63" i="13" s="1"/>
  <c r="AK63" i="13"/>
  <c r="BM62" i="13"/>
  <c r="AB63" i="13"/>
  <c r="BK62" i="13"/>
  <c r="BH62" i="13"/>
  <c r="BI62" i="13"/>
  <c r="AR63" i="13" s="1"/>
  <c r="AA63" i="13"/>
  <c r="F273" i="20" l="1"/>
  <c r="I274" i="20" s="1"/>
  <c r="F275" i="19"/>
  <c r="AT63" i="13"/>
  <c r="AW63" i="13" s="1"/>
  <c r="AZ63" i="13" s="1"/>
  <c r="F275" i="7"/>
  <c r="BD64" i="18"/>
  <c r="I274" i="19"/>
  <c r="H274" i="19"/>
  <c r="G274" i="19"/>
  <c r="K274" i="19"/>
  <c r="J274" i="19"/>
  <c r="BH65" i="17"/>
  <c r="BH65" i="18"/>
  <c r="BB63" i="13"/>
  <c r="AU63" i="13"/>
  <c r="AX63" i="13" s="1"/>
  <c r="BP63" i="13"/>
  <c r="BJ63" i="13"/>
  <c r="BM63" i="13" s="1"/>
  <c r="BL62" i="13"/>
  <c r="I63" i="13"/>
  <c r="BN62" i="13"/>
  <c r="G274" i="20" l="1"/>
  <c r="H274" i="20"/>
  <c r="J274" i="20"/>
  <c r="K274" i="20"/>
  <c r="L274" i="19"/>
  <c r="G174" i="15" s="1"/>
  <c r="BA63" i="13"/>
  <c r="BC63" i="13"/>
  <c r="BQ63" i="13"/>
  <c r="BO63" i="13"/>
  <c r="H274" i="7"/>
  <c r="G274" i="7"/>
  <c r="K274" i="7"/>
  <c r="I274" i="7"/>
  <c r="J274" i="7"/>
  <c r="BI63" i="13"/>
  <c r="BL63" i="13" s="1"/>
  <c r="R63" i="13"/>
  <c r="AA64" i="13" s="1"/>
  <c r="L63" i="13"/>
  <c r="H63" i="13"/>
  <c r="J63" i="13"/>
  <c r="L274" i="20" l="1"/>
  <c r="G174" i="12" s="1"/>
  <c r="BD63" i="13"/>
  <c r="BD63" i="17" s="1"/>
  <c r="BV63" i="13"/>
  <c r="O63" i="13"/>
  <c r="L274" i="7"/>
  <c r="S63" i="13"/>
  <c r="AB64" i="13" s="1"/>
  <c r="M63" i="13"/>
  <c r="Q63" i="13"/>
  <c r="Z64" i="13" s="1"/>
  <c r="K63" i="13"/>
  <c r="BR63" i="13"/>
  <c r="BS64" i="13" s="1"/>
  <c r="BK63" i="13"/>
  <c r="BN63" i="13" s="1"/>
  <c r="BH63" i="13"/>
  <c r="F274" i="20" l="1"/>
  <c r="H174" i="12"/>
  <c r="I174" i="12" s="1"/>
  <c r="G174" i="16"/>
  <c r="H174" i="16" s="1"/>
  <c r="I174" i="16" s="1"/>
  <c r="H174" i="15"/>
  <c r="I174" i="15" s="1"/>
  <c r="BU63" i="13"/>
  <c r="BW63" i="13"/>
  <c r="AJ64" i="13"/>
  <c r="AS64" i="13" s="1"/>
  <c r="P63" i="13"/>
  <c r="N63" i="13"/>
  <c r="BV64" i="18" l="1"/>
  <c r="AS65" i="18" s="1"/>
  <c r="BW64" i="18"/>
  <c r="AT65" i="18" s="1"/>
  <c r="BU64" i="18"/>
  <c r="AR65" i="18" s="1"/>
  <c r="BW64" i="17"/>
  <c r="AT65" i="17" s="1"/>
  <c r="BU64" i="17"/>
  <c r="AR65" i="17" s="1"/>
  <c r="BV64" i="17"/>
  <c r="AS65" i="17" s="1"/>
  <c r="G275" i="20"/>
  <c r="H275" i="20"/>
  <c r="I275" i="20"/>
  <c r="K275" i="20"/>
  <c r="J275" i="20"/>
  <c r="H275" i="19"/>
  <c r="I275" i="19"/>
  <c r="G275" i="19"/>
  <c r="K275" i="19"/>
  <c r="J275" i="19"/>
  <c r="J175" i="15"/>
  <c r="J175" i="16"/>
  <c r="J175" i="12"/>
  <c r="AV64" i="13"/>
  <c r="AY64" i="13" s="1"/>
  <c r="AK64" i="13"/>
  <c r="AT64" i="13" s="1"/>
  <c r="AI64" i="13"/>
  <c r="AR64" i="13" s="1"/>
  <c r="I64" i="13"/>
  <c r="BP64" i="13"/>
  <c r="BJ64" i="13"/>
  <c r="G275" i="7"/>
  <c r="I275" i="7"/>
  <c r="J275" i="7"/>
  <c r="K275" i="7"/>
  <c r="H275" i="7"/>
  <c r="BI64" i="13"/>
  <c r="L275" i="19" l="1"/>
  <c r="G175" i="15" s="1"/>
  <c r="L275" i="20"/>
  <c r="G175" i="12" s="1"/>
  <c r="AW65" i="17"/>
  <c r="AK66" i="17" s="1"/>
  <c r="BN65" i="17"/>
  <c r="J65" i="17"/>
  <c r="BQ65" i="17"/>
  <c r="BO65" i="18"/>
  <c r="H65" i="18"/>
  <c r="BL65" i="18"/>
  <c r="AU65" i="18"/>
  <c r="AI66" i="18" s="1"/>
  <c r="J65" i="18"/>
  <c r="AW65" i="18"/>
  <c r="AK66" i="18" s="1"/>
  <c r="BQ65" i="18"/>
  <c r="BN65" i="18"/>
  <c r="H65" i="17"/>
  <c r="BL65" i="17"/>
  <c r="BO65" i="17"/>
  <c r="AU65" i="17"/>
  <c r="AI66" i="17" s="1"/>
  <c r="BM65" i="18"/>
  <c r="I65" i="18"/>
  <c r="BP65" i="18"/>
  <c r="AV65" i="18"/>
  <c r="AJ66" i="18" s="1"/>
  <c r="BM65" i="17"/>
  <c r="AV65" i="17"/>
  <c r="AJ66" i="17" s="1"/>
  <c r="I65" i="17"/>
  <c r="BP65" i="17"/>
  <c r="BB64" i="13"/>
  <c r="AW64" i="13"/>
  <c r="AZ64" i="13" s="1"/>
  <c r="AU64" i="13"/>
  <c r="AX64" i="13" s="1"/>
  <c r="BQ64" i="13"/>
  <c r="J64" i="13"/>
  <c r="S64" i="13" s="1"/>
  <c r="AB65" i="13" s="1"/>
  <c r="R64" i="13"/>
  <c r="AA65" i="13" s="1"/>
  <c r="L64" i="13"/>
  <c r="H64" i="13"/>
  <c r="BO64" i="13"/>
  <c r="BL64" i="13"/>
  <c r="BK64" i="13"/>
  <c r="BH64" i="13"/>
  <c r="L275" i="7"/>
  <c r="BM64" i="13"/>
  <c r="AY65" i="17" l="1"/>
  <c r="BB65" i="17" s="1"/>
  <c r="AY65" i="18"/>
  <c r="BB65" i="18" s="1"/>
  <c r="AZ65" i="18"/>
  <c r="BC65" i="18" s="1"/>
  <c r="R65" i="18"/>
  <c r="AA66" i="18" s="1"/>
  <c r="L65" i="18"/>
  <c r="O65" i="18" s="1"/>
  <c r="S65" i="18"/>
  <c r="AB66" i="18" s="1"/>
  <c r="M65" i="18"/>
  <c r="P65" i="18" s="1"/>
  <c r="Q65" i="18"/>
  <c r="Z66" i="18" s="1"/>
  <c r="K65" i="18"/>
  <c r="N65" i="18" s="1"/>
  <c r="BR65" i="18"/>
  <c r="BS66" i="18" s="1"/>
  <c r="R65" i="17"/>
  <c r="AA66" i="17" s="1"/>
  <c r="L65" i="17"/>
  <c r="O65" i="17" s="1"/>
  <c r="Q65" i="17"/>
  <c r="Z66" i="17" s="1"/>
  <c r="K65" i="17"/>
  <c r="N65" i="17" s="1"/>
  <c r="BR65" i="17"/>
  <c r="BS66" i="17" s="1"/>
  <c r="M65" i="17"/>
  <c r="P65" i="17" s="1"/>
  <c r="S65" i="17"/>
  <c r="AB66" i="17" s="1"/>
  <c r="AX65" i="18"/>
  <c r="BA65" i="18" s="1"/>
  <c r="AZ65" i="17"/>
  <c r="BC65" i="17" s="1"/>
  <c r="AX65" i="17"/>
  <c r="BA65" i="17" s="1"/>
  <c r="G175" i="16"/>
  <c r="H175" i="16" s="1"/>
  <c r="I175" i="16" s="1"/>
  <c r="H175" i="15"/>
  <c r="I175" i="15" s="1"/>
  <c r="BV64" i="13"/>
  <c r="BC64" i="13"/>
  <c r="BA64" i="13"/>
  <c r="M64" i="13"/>
  <c r="BR64" i="13"/>
  <c r="BS65" i="13" s="1"/>
  <c r="O64" i="13"/>
  <c r="K64" i="13"/>
  <c r="Q64" i="13"/>
  <c r="Z65" i="13" s="1"/>
  <c r="F275" i="20" s="1"/>
  <c r="BN64" i="13"/>
  <c r="H175" i="12"/>
  <c r="I175" i="12" s="1"/>
  <c r="F276" i="19" l="1"/>
  <c r="F276" i="7"/>
  <c r="BW65" i="18"/>
  <c r="AT66" i="18" s="1"/>
  <c r="BU65" i="18"/>
  <c r="AR66" i="18" s="1"/>
  <c r="BV65" i="18"/>
  <c r="AS66" i="18" s="1"/>
  <c r="BW65" i="17"/>
  <c r="AT66" i="17" s="1"/>
  <c r="BU65" i="17"/>
  <c r="AR66" i="17" s="1"/>
  <c r="BV65" i="17"/>
  <c r="AS66" i="17" s="1"/>
  <c r="BH66" i="18"/>
  <c r="I276" i="7"/>
  <c r="BD65" i="18"/>
  <c r="BH66" i="17"/>
  <c r="J176" i="16"/>
  <c r="J176" i="15"/>
  <c r="BD64" i="13"/>
  <c r="BD64" i="17" s="1"/>
  <c r="BU64" i="13"/>
  <c r="BW64" i="13"/>
  <c r="AK65" i="13"/>
  <c r="AJ65" i="13"/>
  <c r="AS65" i="13" s="1"/>
  <c r="P64" i="13"/>
  <c r="K276" i="7"/>
  <c r="N64" i="13"/>
  <c r="BK65" i="13"/>
  <c r="BH65" i="13"/>
  <c r="BI65" i="13"/>
  <c r="J176" i="12"/>
  <c r="BJ65" i="13"/>
  <c r="AT65" i="13" l="1"/>
  <c r="J65" i="13" s="1"/>
  <c r="J276" i="7"/>
  <c r="K276" i="19"/>
  <c r="H276" i="19"/>
  <c r="G276" i="19"/>
  <c r="I276" i="19"/>
  <c r="J276" i="19"/>
  <c r="K276" i="20"/>
  <c r="I276" i="20"/>
  <c r="G276" i="20"/>
  <c r="H276" i="20"/>
  <c r="J276" i="20"/>
  <c r="H276" i="7"/>
  <c r="G276" i="7"/>
  <c r="H66" i="17"/>
  <c r="BL66" i="17"/>
  <c r="BO66" i="17"/>
  <c r="AU66" i="17"/>
  <c r="AI67" i="17" s="1"/>
  <c r="BQ66" i="18"/>
  <c r="AW66" i="18"/>
  <c r="AK67" i="18" s="1"/>
  <c r="J66" i="18"/>
  <c r="BN66" i="18"/>
  <c r="AU66" i="18"/>
  <c r="AI67" i="18" s="1"/>
  <c r="H66" i="18"/>
  <c r="BL66" i="18"/>
  <c r="BO66" i="18"/>
  <c r="BQ66" i="17"/>
  <c r="AW66" i="17"/>
  <c r="AK67" i="17" s="1"/>
  <c r="J66" i="17"/>
  <c r="BN66" i="17"/>
  <c r="AV66" i="17"/>
  <c r="AJ67" i="17" s="1"/>
  <c r="BM66" i="17"/>
  <c r="BP66" i="17"/>
  <c r="I66" i="17"/>
  <c r="BP66" i="18"/>
  <c r="AV66" i="18"/>
  <c r="AJ67" i="18" s="1"/>
  <c r="BM66" i="18"/>
  <c r="I66" i="18"/>
  <c r="AV65" i="13"/>
  <c r="AY65" i="13" s="1"/>
  <c r="AI65" i="13"/>
  <c r="AR65" i="13" s="1"/>
  <c r="BP65" i="13"/>
  <c r="I65" i="13"/>
  <c r="BM65" i="13"/>
  <c r="AX66" i="18" l="1"/>
  <c r="BA66" i="18" s="1"/>
  <c r="AY66" i="17"/>
  <c r="BB66" i="17" s="1"/>
  <c r="L276" i="7"/>
  <c r="G176" i="16" s="1"/>
  <c r="H176" i="16" s="1"/>
  <c r="I176" i="16" s="1"/>
  <c r="AY66" i="18"/>
  <c r="BB66" i="18" s="1"/>
  <c r="AZ66" i="17"/>
  <c r="BC66" i="17" s="1"/>
  <c r="L276" i="20"/>
  <c r="G176" i="12" s="1"/>
  <c r="H176" i="12" s="1"/>
  <c r="I176" i="12" s="1"/>
  <c r="AX66" i="17"/>
  <c r="BA66" i="17" s="1"/>
  <c r="L276" i="19"/>
  <c r="G176" i="15" s="1"/>
  <c r="H176" i="15" s="1"/>
  <c r="I176" i="15" s="1"/>
  <c r="R66" i="18"/>
  <c r="AA67" i="18" s="1"/>
  <c r="L66" i="18"/>
  <c r="O66" i="18" s="1"/>
  <c r="S66" i="18"/>
  <c r="AB67" i="18" s="1"/>
  <c r="M66" i="18"/>
  <c r="P66" i="18" s="1"/>
  <c r="Q66" i="17"/>
  <c r="Z67" i="17" s="1"/>
  <c r="K66" i="17"/>
  <c r="N66" i="17" s="1"/>
  <c r="BR66" i="17"/>
  <c r="BS67" i="17" s="1"/>
  <c r="S66" i="17"/>
  <c r="AB67" i="17" s="1"/>
  <c r="M66" i="17"/>
  <c r="P66" i="17" s="1"/>
  <c r="R66" i="17"/>
  <c r="AA67" i="17" s="1"/>
  <c r="L66" i="17"/>
  <c r="O66" i="17" s="1"/>
  <c r="K66" i="18"/>
  <c r="N66" i="18" s="1"/>
  <c r="BR66" i="18"/>
  <c r="BS67" i="18" s="1"/>
  <c r="Q66" i="18"/>
  <c r="Z67" i="18" s="1"/>
  <c r="AZ66" i="18"/>
  <c r="BC66" i="18" s="1"/>
  <c r="AW65" i="13"/>
  <c r="AZ65" i="13" s="1"/>
  <c r="BQ65" i="13"/>
  <c r="S65" i="13"/>
  <c r="AB66" i="13" s="1"/>
  <c r="M65" i="13"/>
  <c r="BN65" i="13"/>
  <c r="BB65" i="13"/>
  <c r="AU65" i="13"/>
  <c r="AX65" i="13" s="1"/>
  <c r="BO65" i="13"/>
  <c r="H65" i="13"/>
  <c r="L65" i="13"/>
  <c r="R65" i="13"/>
  <c r="AA66" i="13" s="1"/>
  <c r="BL65" i="13"/>
  <c r="BI66" i="13"/>
  <c r="F277" i="7" l="1"/>
  <c r="F277" i="19"/>
  <c r="BU66" i="18"/>
  <c r="AR67" i="18" s="1"/>
  <c r="BW66" i="18"/>
  <c r="AT67" i="18" s="1"/>
  <c r="BV66" i="18"/>
  <c r="AS67" i="18" s="1"/>
  <c r="BU66" i="17"/>
  <c r="AR67" i="17" s="1"/>
  <c r="BV66" i="17"/>
  <c r="AS67" i="17" s="1"/>
  <c r="BW66" i="17"/>
  <c r="AT67" i="17" s="1"/>
  <c r="BD66" i="18"/>
  <c r="BH67" i="18"/>
  <c r="BH67" i="17"/>
  <c r="J177" i="15"/>
  <c r="J177" i="16"/>
  <c r="BV65" i="13"/>
  <c r="BW65" i="13"/>
  <c r="P65" i="13"/>
  <c r="BC65" i="13"/>
  <c r="J177" i="12"/>
  <c r="BA65" i="13"/>
  <c r="AK66" i="13"/>
  <c r="O65" i="13"/>
  <c r="K65" i="13"/>
  <c r="Q65" i="13"/>
  <c r="Z66" i="13" s="1"/>
  <c r="F276" i="20" s="1"/>
  <c r="BR65" i="13"/>
  <c r="BS66" i="13" s="1"/>
  <c r="BK66" i="13"/>
  <c r="BJ66" i="13"/>
  <c r="AT66" i="13" l="1"/>
  <c r="BQ66" i="13" s="1"/>
  <c r="I277" i="7"/>
  <c r="BP67" i="18"/>
  <c r="BM67" i="18"/>
  <c r="AV67" i="18"/>
  <c r="AJ68" i="18" s="1"/>
  <c r="I67" i="18"/>
  <c r="BO67" i="18"/>
  <c r="H67" i="18"/>
  <c r="AU67" i="18"/>
  <c r="AI68" i="18" s="1"/>
  <c r="BL67" i="18"/>
  <c r="AU67" i="17"/>
  <c r="AI68" i="17" s="1"/>
  <c r="H67" i="17"/>
  <c r="BL67" i="17"/>
  <c r="BO67" i="17"/>
  <c r="BN67" i="18"/>
  <c r="J67" i="18"/>
  <c r="AW67" i="18"/>
  <c r="AK68" i="18" s="1"/>
  <c r="BQ67" i="18"/>
  <c r="BN67" i="17"/>
  <c r="J67" i="17"/>
  <c r="AW67" i="17"/>
  <c r="AK68" i="17" s="1"/>
  <c r="BQ67" i="17"/>
  <c r="BP67" i="17"/>
  <c r="BM67" i="17"/>
  <c r="I67" i="17"/>
  <c r="AV67" i="17"/>
  <c r="AJ68" i="17" s="1"/>
  <c r="BD65" i="13"/>
  <c r="BD65" i="17" s="1"/>
  <c r="BU65" i="13"/>
  <c r="AJ66" i="13"/>
  <c r="AS66" i="13" s="1"/>
  <c r="BH66" i="13"/>
  <c r="N65" i="13"/>
  <c r="BI67" i="13"/>
  <c r="G277" i="7" l="1"/>
  <c r="AZ67" i="17"/>
  <c r="BC67" i="17" s="1"/>
  <c r="AY67" i="18"/>
  <c r="BB67" i="18" s="1"/>
  <c r="G277" i="19"/>
  <c r="K277" i="19"/>
  <c r="I277" i="19"/>
  <c r="J277" i="19"/>
  <c r="H277" i="19"/>
  <c r="J277" i="20"/>
  <c r="G277" i="20"/>
  <c r="H277" i="20"/>
  <c r="I277" i="20"/>
  <c r="K277" i="20"/>
  <c r="H277" i="7"/>
  <c r="AX67" i="17"/>
  <c r="BA67" i="17" s="1"/>
  <c r="J277" i="7"/>
  <c r="K277" i="7"/>
  <c r="M67" i="18"/>
  <c r="P67" i="18" s="1"/>
  <c r="S67" i="18"/>
  <c r="AB68" i="18" s="1"/>
  <c r="AY67" i="17"/>
  <c r="BB67" i="17" s="1"/>
  <c r="AX67" i="18"/>
  <c r="BA67" i="18" s="1"/>
  <c r="Q67" i="17"/>
  <c r="Z68" i="17" s="1"/>
  <c r="K67" i="17"/>
  <c r="N67" i="17" s="1"/>
  <c r="BR67" i="17"/>
  <c r="BS68" i="17" s="1"/>
  <c r="R67" i="18"/>
  <c r="AA68" i="18" s="1"/>
  <c r="L67" i="18"/>
  <c r="O67" i="18" s="1"/>
  <c r="S67" i="17"/>
  <c r="AB68" i="17" s="1"/>
  <c r="M67" i="17"/>
  <c r="P67" i="17" s="1"/>
  <c r="L67" i="17"/>
  <c r="O67" i="17" s="1"/>
  <c r="R67" i="17"/>
  <c r="AA68" i="17" s="1"/>
  <c r="Q67" i="18"/>
  <c r="Z68" i="18" s="1"/>
  <c r="BR67" i="18"/>
  <c r="BS68" i="18" s="1"/>
  <c r="K67" i="18"/>
  <c r="N67" i="18" s="1"/>
  <c r="AZ67" i="18"/>
  <c r="BC67" i="18" s="1"/>
  <c r="BN66" i="13"/>
  <c r="J66" i="13"/>
  <c r="S66" i="13" s="1"/>
  <c r="AB67" i="13" s="1"/>
  <c r="AW66" i="13"/>
  <c r="AZ66" i="13" s="1"/>
  <c r="BC66" i="13" s="1"/>
  <c r="AV66" i="13"/>
  <c r="AY66" i="13" s="1"/>
  <c r="AI66" i="13"/>
  <c r="AR66" i="13" s="1"/>
  <c r="BP66" i="13"/>
  <c r="I66" i="13"/>
  <c r="BM66" i="13"/>
  <c r="BJ67" i="13"/>
  <c r="F278" i="19" l="1"/>
  <c r="F278" i="7"/>
  <c r="BH68" i="18"/>
  <c r="L277" i="7"/>
  <c r="G177" i="16" s="1"/>
  <c r="H177" i="16" s="1"/>
  <c r="I177" i="16" s="1"/>
  <c r="L277" i="20"/>
  <c r="G177" i="12" s="1"/>
  <c r="L277" i="19"/>
  <c r="G177" i="15" s="1"/>
  <c r="BH68" i="17"/>
  <c r="BD67" i="18"/>
  <c r="M66" i="13"/>
  <c r="BB66" i="13"/>
  <c r="AU66" i="13"/>
  <c r="AX66" i="13" s="1"/>
  <c r="R66" i="13"/>
  <c r="AA67" i="13" s="1"/>
  <c r="L66" i="13"/>
  <c r="H66" i="13"/>
  <c r="BO66" i="13"/>
  <c r="BL66" i="13"/>
  <c r="BK67" i="13"/>
  <c r="BU67" i="18" l="1"/>
  <c r="AR68" i="18" s="1"/>
  <c r="BV67" i="18"/>
  <c r="AS68" i="18" s="1"/>
  <c r="BW67" i="18"/>
  <c r="AT68" i="18" s="1"/>
  <c r="H177" i="15"/>
  <c r="I177" i="15" s="1"/>
  <c r="H177" i="12"/>
  <c r="I177" i="12" s="1"/>
  <c r="J178" i="16"/>
  <c r="BV66" i="13"/>
  <c r="BW66" i="13"/>
  <c r="P66" i="13"/>
  <c r="BA66" i="13"/>
  <c r="BD66" i="13" s="1"/>
  <c r="BD66" i="17" s="1"/>
  <c r="AK67" i="13"/>
  <c r="O66" i="13"/>
  <c r="K66" i="13"/>
  <c r="BR66" i="13"/>
  <c r="BS67" i="13" s="1"/>
  <c r="Q66" i="13"/>
  <c r="Z67" i="13" s="1"/>
  <c r="F277" i="20" s="1"/>
  <c r="AT67" i="13" l="1"/>
  <c r="AW67" i="13" s="1"/>
  <c r="AZ67" i="13" s="1"/>
  <c r="BQ68" i="18"/>
  <c r="J178" i="15"/>
  <c r="BV67" i="17"/>
  <c r="AS68" i="17" s="1"/>
  <c r="BW67" i="17"/>
  <c r="BU67" i="17"/>
  <c r="I68" i="18"/>
  <c r="J178" i="12"/>
  <c r="BL68" i="18"/>
  <c r="BU66" i="13"/>
  <c r="AJ67" i="13"/>
  <c r="AS67" i="13" s="1"/>
  <c r="BH67" i="13"/>
  <c r="N66" i="13"/>
  <c r="BK68" i="13"/>
  <c r="BI68" i="13"/>
  <c r="BJ68" i="13"/>
  <c r="AR68" i="17" l="1"/>
  <c r="BL68" i="17" s="1"/>
  <c r="AT68" i="17"/>
  <c r="BN68" i="17" s="1"/>
  <c r="H68" i="18"/>
  <c r="Q68" i="18" s="1"/>
  <c r="Z69" i="18" s="1"/>
  <c r="BN68" i="18"/>
  <c r="AW68" i="18"/>
  <c r="AK69" i="18" s="1"/>
  <c r="BO68" i="18"/>
  <c r="J68" i="18"/>
  <c r="AU68" i="18"/>
  <c r="AI69" i="18" s="1"/>
  <c r="BM68" i="18"/>
  <c r="I68" i="17"/>
  <c r="R68" i="17" s="1"/>
  <c r="AA69" i="17" s="1"/>
  <c r="AV68" i="17"/>
  <c r="AJ69" i="17" s="1"/>
  <c r="BP68" i="17"/>
  <c r="BM68" i="17"/>
  <c r="BP68" i="18"/>
  <c r="AV68" i="18"/>
  <c r="H278" i="19"/>
  <c r="I278" i="19"/>
  <c r="G278" i="19"/>
  <c r="J278" i="19"/>
  <c r="K278" i="19"/>
  <c r="I278" i="20"/>
  <c r="G278" i="20"/>
  <c r="H278" i="20"/>
  <c r="J278" i="20"/>
  <c r="K278" i="20"/>
  <c r="R68" i="18"/>
  <c r="AA69" i="18" s="1"/>
  <c r="L68" i="18"/>
  <c r="O68" i="18" s="1"/>
  <c r="J67" i="13"/>
  <c r="S67" i="13" s="1"/>
  <c r="AB68" i="13" s="1"/>
  <c r="BQ67" i="13"/>
  <c r="BN67" i="13"/>
  <c r="BC67" i="13"/>
  <c r="AV67" i="13"/>
  <c r="AY67" i="13" s="1"/>
  <c r="AI67" i="13"/>
  <c r="AR67" i="13" s="1"/>
  <c r="BP67" i="13"/>
  <c r="I67" i="13"/>
  <c r="BM67" i="13"/>
  <c r="J278" i="7"/>
  <c r="I278" i="7"/>
  <c r="K278" i="7"/>
  <c r="G278" i="7"/>
  <c r="H278" i="7"/>
  <c r="BI69" i="13"/>
  <c r="J68" i="17" l="1"/>
  <c r="M68" i="17" s="1"/>
  <c r="P68" i="17" s="1"/>
  <c r="AW68" i="17"/>
  <c r="AK69" i="17" s="1"/>
  <c r="BQ68" i="17"/>
  <c r="BO68" i="17"/>
  <c r="AU68" i="17"/>
  <c r="AI69" i="17" s="1"/>
  <c r="H68" i="17"/>
  <c r="K68" i="17" s="1"/>
  <c r="N68" i="17" s="1"/>
  <c r="BR68" i="18"/>
  <c r="BS69" i="18" s="1"/>
  <c r="AZ68" i="18"/>
  <c r="BC68" i="18" s="1"/>
  <c r="K68" i="18"/>
  <c r="N68" i="18" s="1"/>
  <c r="S68" i="18"/>
  <c r="AB69" i="18" s="1"/>
  <c r="F279" i="7" s="1"/>
  <c r="AY68" i="17"/>
  <c r="BB68" i="17" s="1"/>
  <c r="M68" i="18"/>
  <c r="P68" i="18" s="1"/>
  <c r="AX68" i="18"/>
  <c r="BA68" i="18" s="1"/>
  <c r="L68" i="17"/>
  <c r="O68" i="17" s="1"/>
  <c r="AJ69" i="18"/>
  <c r="AY68" i="18"/>
  <c r="BB68" i="18" s="1"/>
  <c r="L278" i="20"/>
  <c r="G178" i="12" s="1"/>
  <c r="L278" i="19"/>
  <c r="G178" i="15" s="1"/>
  <c r="M67" i="13"/>
  <c r="P67" i="13" s="1"/>
  <c r="BB67" i="13"/>
  <c r="AU67" i="13"/>
  <c r="AX67" i="13" s="1"/>
  <c r="H67" i="13"/>
  <c r="BO67" i="13"/>
  <c r="BL67" i="13"/>
  <c r="L278" i="7"/>
  <c r="R67" i="13"/>
  <c r="AA68" i="13" s="1"/>
  <c r="L67" i="13"/>
  <c r="BJ69" i="13"/>
  <c r="AZ68" i="17" l="1"/>
  <c r="BC68" i="17" s="1"/>
  <c r="BH69" i="18"/>
  <c r="S68" i="17"/>
  <c r="AB69" i="17" s="1"/>
  <c r="AX68" i="17"/>
  <c r="BA68" i="17" s="1"/>
  <c r="Q68" i="17"/>
  <c r="Z69" i="17" s="1"/>
  <c r="BR68" i="17"/>
  <c r="BS69" i="17" s="1"/>
  <c r="BD68" i="18"/>
  <c r="H178" i="12"/>
  <c r="I178" i="12" s="1"/>
  <c r="G178" i="16"/>
  <c r="H178" i="16" s="1"/>
  <c r="I178" i="16" s="1"/>
  <c r="H178" i="15"/>
  <c r="I178" i="15" s="1"/>
  <c r="BV67" i="13"/>
  <c r="BW67" i="13"/>
  <c r="BA67" i="13"/>
  <c r="BD67" i="13" s="1"/>
  <c r="BD67" i="17" s="1"/>
  <c r="AK68" i="13"/>
  <c r="K67" i="13"/>
  <c r="Q67" i="13"/>
  <c r="Z68" i="13" s="1"/>
  <c r="F278" i="20" s="1"/>
  <c r="BR67" i="13"/>
  <c r="BS68" i="13" s="1"/>
  <c r="O67" i="13"/>
  <c r="BK69" i="13"/>
  <c r="F279" i="19" l="1"/>
  <c r="AT68" i="13"/>
  <c r="BQ68" i="13" s="1"/>
  <c r="BH69" i="17"/>
  <c r="BV68" i="18"/>
  <c r="AS69" i="18" s="1"/>
  <c r="BW68" i="18"/>
  <c r="AT69" i="18" s="1"/>
  <c r="BU68" i="18"/>
  <c r="AR69" i="18" s="1"/>
  <c r="BW68" i="17"/>
  <c r="AT69" i="17" s="1"/>
  <c r="BU68" i="17"/>
  <c r="AR69" i="17" s="1"/>
  <c r="BV68" i="17"/>
  <c r="AS69" i="17" s="1"/>
  <c r="J179" i="15"/>
  <c r="J179" i="16"/>
  <c r="BU67" i="13"/>
  <c r="J179" i="12"/>
  <c r="AJ68" i="13"/>
  <c r="AS68" i="13" s="1"/>
  <c r="N67" i="13"/>
  <c r="BH68" i="13"/>
  <c r="BI70" i="13"/>
  <c r="K279" i="19" l="1"/>
  <c r="I279" i="19"/>
  <c r="H279" i="19"/>
  <c r="J279" i="19"/>
  <c r="G279" i="19"/>
  <c r="K279" i="20"/>
  <c r="G279" i="20"/>
  <c r="I279" i="20"/>
  <c r="H279" i="20"/>
  <c r="J279" i="20"/>
  <c r="H69" i="18"/>
  <c r="AU69" i="18"/>
  <c r="AI70" i="18" s="1"/>
  <c r="BL69" i="18"/>
  <c r="BO69" i="18"/>
  <c r="AW69" i="17"/>
  <c r="AK70" i="17" s="1"/>
  <c r="BN69" i="17"/>
  <c r="BQ69" i="17"/>
  <c r="J69" i="17"/>
  <c r="I69" i="18"/>
  <c r="BM69" i="18"/>
  <c r="BP69" i="18"/>
  <c r="AV69" i="18"/>
  <c r="AJ70" i="18" s="1"/>
  <c r="AW69" i="18"/>
  <c r="AK70" i="18" s="1"/>
  <c r="BN69" i="18"/>
  <c r="BQ69" i="18"/>
  <c r="J69" i="18"/>
  <c r="BL69" i="17"/>
  <c r="BO69" i="17"/>
  <c r="AU69" i="17"/>
  <c r="AI70" i="17" s="1"/>
  <c r="H69" i="17"/>
  <c r="AV69" i="17"/>
  <c r="AJ70" i="17" s="1"/>
  <c r="I69" i="17"/>
  <c r="BM69" i="17"/>
  <c r="BP69" i="17"/>
  <c r="AW68" i="13"/>
  <c r="AZ68" i="13" s="1"/>
  <c r="BC68" i="13" s="1"/>
  <c r="BN68" i="13"/>
  <c r="J68" i="13"/>
  <c r="M68" i="13" s="1"/>
  <c r="AV68" i="13"/>
  <c r="AY68" i="13" s="1"/>
  <c r="AI68" i="13"/>
  <c r="AR68" i="13" s="1"/>
  <c r="BP68" i="13"/>
  <c r="I68" i="13"/>
  <c r="BM68" i="13"/>
  <c r="H279" i="7"/>
  <c r="J279" i="7"/>
  <c r="I279" i="7"/>
  <c r="K279" i="7"/>
  <c r="G279" i="7"/>
  <c r="BJ70" i="13"/>
  <c r="AZ69" i="18" l="1"/>
  <c r="BC69" i="18" s="1"/>
  <c r="AY69" i="17"/>
  <c r="BB69" i="17" s="1"/>
  <c r="AZ69" i="17"/>
  <c r="BC69" i="17" s="1"/>
  <c r="AX69" i="18"/>
  <c r="BA69" i="18" s="1"/>
  <c r="L279" i="20"/>
  <c r="G179" i="12" s="1"/>
  <c r="L279" i="19"/>
  <c r="G179" i="15" s="1"/>
  <c r="AX69" i="17"/>
  <c r="BA69" i="17" s="1"/>
  <c r="Q69" i="17"/>
  <c r="Z70" i="17" s="1"/>
  <c r="K69" i="17"/>
  <c r="N69" i="17" s="1"/>
  <c r="BR69" i="17"/>
  <c r="BS70" i="17" s="1"/>
  <c r="S69" i="17"/>
  <c r="AB70" i="17" s="1"/>
  <c r="M69" i="17"/>
  <c r="P69" i="17" s="1"/>
  <c r="R69" i="17"/>
  <c r="AA70" i="17" s="1"/>
  <c r="L69" i="17"/>
  <c r="O69" i="17" s="1"/>
  <c r="M69" i="18"/>
  <c r="P69" i="18" s="1"/>
  <c r="S69" i="18"/>
  <c r="AB70" i="18" s="1"/>
  <c r="R69" i="18"/>
  <c r="AA70" i="18" s="1"/>
  <c r="L69" i="18"/>
  <c r="O69" i="18" s="1"/>
  <c r="AY69" i="18"/>
  <c r="BB69" i="18" s="1"/>
  <c r="BR69" i="18"/>
  <c r="BS70" i="18" s="1"/>
  <c r="Q69" i="18"/>
  <c r="Z70" i="18" s="1"/>
  <c r="K69" i="18"/>
  <c r="N69" i="18" s="1"/>
  <c r="S68" i="13"/>
  <c r="AB69" i="13" s="1"/>
  <c r="BW68" i="13"/>
  <c r="BB68" i="13"/>
  <c r="AU68" i="13"/>
  <c r="AX68" i="13" s="1"/>
  <c r="L279" i="7"/>
  <c r="R68" i="13"/>
  <c r="AA69" i="13" s="1"/>
  <c r="L68" i="13"/>
  <c r="P68" i="13"/>
  <c r="BO68" i="13"/>
  <c r="H68" i="13"/>
  <c r="BL68" i="13"/>
  <c r="BK70" i="13"/>
  <c r="BI71" i="13"/>
  <c r="F280" i="19" l="1"/>
  <c r="F280" i="7"/>
  <c r="BD69" i="18"/>
  <c r="BH70" i="17"/>
  <c r="BH70" i="18"/>
  <c r="H179" i="12"/>
  <c r="I179" i="12" s="1"/>
  <c r="G179" i="16"/>
  <c r="H179" i="16" s="1"/>
  <c r="I179" i="16" s="1"/>
  <c r="H179" i="15"/>
  <c r="I179" i="15" s="1"/>
  <c r="BV68" i="13"/>
  <c r="BA68" i="13"/>
  <c r="BD68" i="13" s="1"/>
  <c r="BD68" i="17" s="1"/>
  <c r="AK69" i="13"/>
  <c r="AT69" i="13" s="1"/>
  <c r="Q68" i="13"/>
  <c r="Z69" i="13" s="1"/>
  <c r="F279" i="20" s="1"/>
  <c r="K68" i="13"/>
  <c r="BR68" i="13"/>
  <c r="BS69" i="13" s="1"/>
  <c r="O68" i="13"/>
  <c r="BW69" i="18" l="1"/>
  <c r="AT70" i="18" s="1"/>
  <c r="BV69" i="18"/>
  <c r="AS70" i="18" s="1"/>
  <c r="BU69" i="18"/>
  <c r="AR70" i="18" s="1"/>
  <c r="BV69" i="17"/>
  <c r="AS70" i="17" s="1"/>
  <c r="BW69" i="17"/>
  <c r="AT70" i="17" s="1"/>
  <c r="BU69" i="17"/>
  <c r="AR70" i="17" s="1"/>
  <c r="J180" i="15"/>
  <c r="J180" i="16"/>
  <c r="BU68" i="13"/>
  <c r="J180" i="12"/>
  <c r="AW69" i="13"/>
  <c r="AZ69" i="13" s="1"/>
  <c r="AJ69" i="13"/>
  <c r="AS69" i="13" s="1"/>
  <c r="N68" i="13"/>
  <c r="J69" i="13"/>
  <c r="BQ69" i="13"/>
  <c r="BN69" i="13"/>
  <c r="BH69" i="13"/>
  <c r="BK71" i="13"/>
  <c r="BJ71" i="13"/>
  <c r="K280" i="19" l="1"/>
  <c r="G280" i="19"/>
  <c r="J280" i="19"/>
  <c r="I280" i="19"/>
  <c r="H280" i="19"/>
  <c r="K280" i="20"/>
  <c r="I280" i="20"/>
  <c r="J280" i="20"/>
  <c r="G280" i="20"/>
  <c r="H280" i="20"/>
  <c r="AU70" i="17"/>
  <c r="AI71" i="17" s="1"/>
  <c r="BL70" i="17"/>
  <c r="BO70" i="17"/>
  <c r="H70" i="17"/>
  <c r="AW70" i="18"/>
  <c r="AK71" i="18" s="1"/>
  <c r="J70" i="18"/>
  <c r="BN70" i="18"/>
  <c r="BQ70" i="18"/>
  <c r="BP70" i="17"/>
  <c r="I70" i="17"/>
  <c r="AV70" i="17"/>
  <c r="AJ71" i="17" s="1"/>
  <c r="BM70" i="17"/>
  <c r="J70" i="17"/>
  <c r="BN70" i="17"/>
  <c r="BQ70" i="17"/>
  <c r="AW70" i="17"/>
  <c r="AK71" i="17" s="1"/>
  <c r="BL70" i="18"/>
  <c r="BO70" i="18"/>
  <c r="H70" i="18"/>
  <c r="AU70" i="18"/>
  <c r="AI71" i="18" s="1"/>
  <c r="AV70" i="18"/>
  <c r="AJ71" i="18" s="1"/>
  <c r="BM70" i="18"/>
  <c r="BP70" i="18"/>
  <c r="I70" i="18"/>
  <c r="BC69" i="13"/>
  <c r="AV69" i="13"/>
  <c r="AY69" i="13" s="1"/>
  <c r="AI69" i="13"/>
  <c r="AR69" i="13" s="1"/>
  <c r="H280" i="7"/>
  <c r="I280" i="7"/>
  <c r="J280" i="7"/>
  <c r="K280" i="7"/>
  <c r="G280" i="7"/>
  <c r="BP69" i="13"/>
  <c r="I69" i="13"/>
  <c r="BM69" i="13"/>
  <c r="M69" i="13"/>
  <c r="S69" i="13"/>
  <c r="AB70" i="13" s="1"/>
  <c r="BI72" i="13"/>
  <c r="AX70" i="17" l="1"/>
  <c r="BA70" i="17" s="1"/>
  <c r="AY70" i="17"/>
  <c r="BB70" i="17" s="1"/>
  <c r="L280" i="20"/>
  <c r="G180" i="12" s="1"/>
  <c r="L280" i="19"/>
  <c r="G180" i="15" s="1"/>
  <c r="AX70" i="18"/>
  <c r="BA70" i="18" s="1"/>
  <c r="R70" i="18"/>
  <c r="AA71" i="18" s="1"/>
  <c r="L70" i="18"/>
  <c r="O70" i="18" s="1"/>
  <c r="Q70" i="18"/>
  <c r="Z71" i="18" s="1"/>
  <c r="K70" i="18"/>
  <c r="N70" i="18" s="1"/>
  <c r="BR70" i="18"/>
  <c r="BS71" i="18" s="1"/>
  <c r="M70" i="17"/>
  <c r="P70" i="17" s="1"/>
  <c r="S70" i="17"/>
  <c r="AB71" i="17" s="1"/>
  <c r="R70" i="17"/>
  <c r="AA71" i="17" s="1"/>
  <c r="L70" i="17"/>
  <c r="O70" i="17" s="1"/>
  <c r="S70" i="18"/>
  <c r="AB71" i="18" s="1"/>
  <c r="M70" i="18"/>
  <c r="P70" i="18" s="1"/>
  <c r="BR70" i="17"/>
  <c r="BS71" i="17" s="1"/>
  <c r="Q70" i="17"/>
  <c r="Z71" i="17" s="1"/>
  <c r="K70" i="17"/>
  <c r="N70" i="17" s="1"/>
  <c r="AY70" i="18"/>
  <c r="BB70" i="18" s="1"/>
  <c r="AZ70" i="18"/>
  <c r="BC70" i="18" s="1"/>
  <c r="AZ70" i="17"/>
  <c r="BC70" i="17" s="1"/>
  <c r="BW69" i="13"/>
  <c r="BB69" i="13"/>
  <c r="AU69" i="13"/>
  <c r="AX69" i="13" s="1"/>
  <c r="BO69" i="13"/>
  <c r="H69" i="13"/>
  <c r="BL69" i="13"/>
  <c r="R69" i="13"/>
  <c r="AA70" i="13" s="1"/>
  <c r="L69" i="13"/>
  <c r="L280" i="7"/>
  <c r="P69" i="13"/>
  <c r="F281" i="19" l="1"/>
  <c r="F281" i="7"/>
  <c r="BH71" i="17"/>
  <c r="BH71" i="18"/>
  <c r="BD70" i="18"/>
  <c r="H180" i="15"/>
  <c r="I180" i="15" s="1"/>
  <c r="G180" i="16"/>
  <c r="H180" i="16" s="1"/>
  <c r="I180" i="16" s="1"/>
  <c r="BV69" i="13"/>
  <c r="H180" i="12"/>
  <c r="I180" i="12" s="1"/>
  <c r="BA69" i="13"/>
  <c r="BD69" i="13" s="1"/>
  <c r="BD69" i="17" s="1"/>
  <c r="AK70" i="13"/>
  <c r="AT70" i="13" s="1"/>
  <c r="O69" i="13"/>
  <c r="Q69" i="13"/>
  <c r="Z70" i="13" s="1"/>
  <c r="F280" i="20" s="1"/>
  <c r="K69" i="13"/>
  <c r="BR69" i="13"/>
  <c r="BS70" i="13" s="1"/>
  <c r="BK72" i="13"/>
  <c r="BJ72" i="13"/>
  <c r="BU70" i="18" l="1"/>
  <c r="AR71" i="18" s="1"/>
  <c r="BV70" i="18"/>
  <c r="AS71" i="18" s="1"/>
  <c r="BW70" i="18"/>
  <c r="AT71" i="18" s="1"/>
  <c r="BU70" i="17"/>
  <c r="AR71" i="17" s="1"/>
  <c r="BV70" i="17"/>
  <c r="AS71" i="17" s="1"/>
  <c r="BW70" i="17"/>
  <c r="AT71" i="17" s="1"/>
  <c r="J181" i="15"/>
  <c r="J181" i="16"/>
  <c r="BU69" i="13"/>
  <c r="J181" i="12"/>
  <c r="AW70" i="13"/>
  <c r="AZ70" i="13" s="1"/>
  <c r="AJ70" i="13"/>
  <c r="AS70" i="13" s="1"/>
  <c r="BH70" i="13"/>
  <c r="BQ70" i="13"/>
  <c r="J70" i="13"/>
  <c r="BN70" i="13"/>
  <c r="N69" i="13"/>
  <c r="BI73" i="13"/>
  <c r="H281" i="19" l="1"/>
  <c r="I281" i="19"/>
  <c r="J281" i="19"/>
  <c r="G281" i="19"/>
  <c r="K281" i="19"/>
  <c r="H281" i="20"/>
  <c r="G281" i="20"/>
  <c r="I281" i="20"/>
  <c r="K281" i="20"/>
  <c r="J281" i="20"/>
  <c r="J71" i="18"/>
  <c r="BQ71" i="18"/>
  <c r="AW71" i="18"/>
  <c r="AK72" i="18" s="1"/>
  <c r="BN71" i="18"/>
  <c r="BL71" i="17"/>
  <c r="BO71" i="17"/>
  <c r="AU71" i="17"/>
  <c r="AI72" i="17" s="1"/>
  <c r="H71" i="17"/>
  <c r="BQ71" i="17"/>
  <c r="J71" i="17"/>
  <c r="BN71" i="17"/>
  <c r="AW71" i="17"/>
  <c r="AK72" i="17" s="1"/>
  <c r="H71" i="18"/>
  <c r="BL71" i="18"/>
  <c r="AU71" i="18"/>
  <c r="AI72" i="18" s="1"/>
  <c r="BO71" i="18"/>
  <c r="I71" i="18"/>
  <c r="BP71" i="18"/>
  <c r="BM71" i="18"/>
  <c r="AV71" i="18"/>
  <c r="AJ72" i="18" s="1"/>
  <c r="BP71" i="17"/>
  <c r="I71" i="17"/>
  <c r="AV71" i="17"/>
  <c r="AJ72" i="17" s="1"/>
  <c r="BM71" i="17"/>
  <c r="BC70" i="13"/>
  <c r="AV70" i="13"/>
  <c r="AY70" i="13" s="1"/>
  <c r="AI70" i="13"/>
  <c r="AR70" i="13" s="1"/>
  <c r="I281" i="7"/>
  <c r="K281" i="7"/>
  <c r="H281" i="7"/>
  <c r="J281" i="7"/>
  <c r="G281" i="7"/>
  <c r="BP70" i="13"/>
  <c r="I70" i="13"/>
  <c r="BM70" i="13"/>
  <c r="S70" i="13"/>
  <c r="AB71" i="13" s="1"/>
  <c r="M70" i="13"/>
  <c r="BK73" i="13"/>
  <c r="L281" i="20" l="1"/>
  <c r="G181" i="12" s="1"/>
  <c r="L281" i="19"/>
  <c r="G181" i="15" s="1"/>
  <c r="AX71" i="18"/>
  <c r="BA71" i="18" s="1"/>
  <c r="AX71" i="17"/>
  <c r="BA71" i="17" s="1"/>
  <c r="AY71" i="17"/>
  <c r="BB71" i="17" s="1"/>
  <c r="AZ71" i="17"/>
  <c r="BC71" i="17" s="1"/>
  <c r="L71" i="18"/>
  <c r="O71" i="18" s="1"/>
  <c r="R71" i="18"/>
  <c r="AA72" i="18" s="1"/>
  <c r="R71" i="17"/>
  <c r="AA72" i="17" s="1"/>
  <c r="L71" i="17"/>
  <c r="O71" i="17" s="1"/>
  <c r="AY71" i="18"/>
  <c r="BB71" i="18" s="1"/>
  <c r="AZ71" i="18"/>
  <c r="BC71" i="18" s="1"/>
  <c r="BR71" i="17"/>
  <c r="BS72" i="17" s="1"/>
  <c r="K71" i="17"/>
  <c r="N71" i="17" s="1"/>
  <c r="Q71" i="17"/>
  <c r="Z72" i="17" s="1"/>
  <c r="S71" i="18"/>
  <c r="AB72" i="18" s="1"/>
  <c r="M71" i="18"/>
  <c r="P71" i="18" s="1"/>
  <c r="K71" i="18"/>
  <c r="N71" i="18" s="1"/>
  <c r="Q71" i="18"/>
  <c r="Z72" i="18" s="1"/>
  <c r="BR71" i="18"/>
  <c r="BS72" i="18" s="1"/>
  <c r="S71" i="17"/>
  <c r="AB72" i="17" s="1"/>
  <c r="M71" i="17"/>
  <c r="P71" i="17" s="1"/>
  <c r="BW70" i="13"/>
  <c r="BB70" i="13"/>
  <c r="AU70" i="13"/>
  <c r="AX70" i="13" s="1"/>
  <c r="L281" i="7"/>
  <c r="H70" i="13"/>
  <c r="BO70" i="13"/>
  <c r="BL70" i="13"/>
  <c r="P70" i="13"/>
  <c r="L70" i="13"/>
  <c r="R70" i="13"/>
  <c r="AA71" i="13" s="1"/>
  <c r="BJ73" i="13"/>
  <c r="F282" i="7" l="1"/>
  <c r="F282" i="19"/>
  <c r="BH72" i="18"/>
  <c r="BH72" i="17"/>
  <c r="BD71" i="18"/>
  <c r="H181" i="12"/>
  <c r="I181" i="12" s="1"/>
  <c r="H181" i="15"/>
  <c r="I181" i="15" s="1"/>
  <c r="G181" i="16"/>
  <c r="H181" i="16" s="1"/>
  <c r="I181" i="16" s="1"/>
  <c r="BV70" i="13"/>
  <c r="BA70" i="13"/>
  <c r="BD70" i="13" s="1"/>
  <c r="BD70" i="17" s="1"/>
  <c r="AK71" i="13"/>
  <c r="AT71" i="13" s="1"/>
  <c r="O70" i="13"/>
  <c r="Q70" i="13"/>
  <c r="Z71" i="13" s="1"/>
  <c r="F281" i="20" s="1"/>
  <c r="K70" i="13"/>
  <c r="BR70" i="13"/>
  <c r="BS71" i="13" s="1"/>
  <c r="BI74" i="13"/>
  <c r="BU71" i="18" l="1"/>
  <c r="AR72" i="18" s="1"/>
  <c r="BV71" i="18"/>
  <c r="AS72" i="18" s="1"/>
  <c r="BW71" i="18"/>
  <c r="AT72" i="18" s="1"/>
  <c r="BV71" i="17"/>
  <c r="AS72" i="17" s="1"/>
  <c r="BU71" i="17"/>
  <c r="AR72" i="17" s="1"/>
  <c r="BW71" i="17"/>
  <c r="AT72" i="17" s="1"/>
  <c r="J182" i="15"/>
  <c r="J182" i="16"/>
  <c r="BU70" i="13"/>
  <c r="J182" i="12"/>
  <c r="AW71" i="13"/>
  <c r="AZ71" i="13" s="1"/>
  <c r="AJ71" i="13"/>
  <c r="AS71" i="13" s="1"/>
  <c r="N70" i="13"/>
  <c r="J71" i="13"/>
  <c r="BQ71" i="13"/>
  <c r="BN71" i="13"/>
  <c r="BH71" i="13"/>
  <c r="BK74" i="13"/>
  <c r="BJ74" i="13"/>
  <c r="G282" i="19" l="1"/>
  <c r="J282" i="19"/>
  <c r="I282" i="19"/>
  <c r="H282" i="19"/>
  <c r="K282" i="19"/>
  <c r="H282" i="20"/>
  <c r="J282" i="20"/>
  <c r="G282" i="20"/>
  <c r="I282" i="20"/>
  <c r="K282" i="20"/>
  <c r="BL72" i="17"/>
  <c r="BO72" i="17"/>
  <c r="H72" i="17"/>
  <c r="AU72" i="17"/>
  <c r="AI73" i="17" s="1"/>
  <c r="BN72" i="18"/>
  <c r="BQ72" i="18"/>
  <c r="J72" i="18"/>
  <c r="AW72" i="18"/>
  <c r="AK73" i="18" s="1"/>
  <c r="AV72" i="18"/>
  <c r="AJ73" i="18" s="1"/>
  <c r="BM72" i="18"/>
  <c r="I72" i="18"/>
  <c r="BP72" i="18"/>
  <c r="BN72" i="17"/>
  <c r="AW72" i="17"/>
  <c r="AK73" i="17" s="1"/>
  <c r="BQ72" i="17"/>
  <c r="J72" i="17"/>
  <c r="AU72" i="18"/>
  <c r="AI73" i="18" s="1"/>
  <c r="H72" i="18"/>
  <c r="BL72" i="18"/>
  <c r="BO72" i="18"/>
  <c r="I72" i="17"/>
  <c r="BM72" i="17"/>
  <c r="AV72" i="17"/>
  <c r="AJ73" i="17" s="1"/>
  <c r="BP72" i="17"/>
  <c r="BC71" i="13"/>
  <c r="AV71" i="13"/>
  <c r="AY71" i="13" s="1"/>
  <c r="AI71" i="13"/>
  <c r="AR71" i="13" s="1"/>
  <c r="BP71" i="13"/>
  <c r="I71" i="13"/>
  <c r="BM71" i="13"/>
  <c r="K282" i="7"/>
  <c r="J282" i="7"/>
  <c r="G282" i="7"/>
  <c r="I282" i="7"/>
  <c r="H282" i="7"/>
  <c r="S71" i="13"/>
  <c r="AB72" i="13" s="1"/>
  <c r="M71" i="13"/>
  <c r="AX72" i="18" l="1"/>
  <c r="BA72" i="18" s="1"/>
  <c r="AX72" i="17"/>
  <c r="BA72" i="17" s="1"/>
  <c r="L282" i="20"/>
  <c r="G182" i="12" s="1"/>
  <c r="L282" i="19"/>
  <c r="G182" i="15" s="1"/>
  <c r="AY72" i="18"/>
  <c r="BB72" i="18" s="1"/>
  <c r="L72" i="17"/>
  <c r="O72" i="17" s="1"/>
  <c r="R72" i="17"/>
  <c r="AA73" i="17" s="1"/>
  <c r="R72" i="18"/>
  <c r="AA73" i="18" s="1"/>
  <c r="L72" i="18"/>
  <c r="O72" i="18" s="1"/>
  <c r="S72" i="17"/>
  <c r="AB73" i="17" s="1"/>
  <c r="M72" i="17"/>
  <c r="P72" i="17" s="1"/>
  <c r="K72" i="17"/>
  <c r="N72" i="17" s="1"/>
  <c r="BR72" i="17"/>
  <c r="BS73" i="17" s="1"/>
  <c r="Q72" i="17"/>
  <c r="Z73" i="17" s="1"/>
  <c r="AZ72" i="18"/>
  <c r="BC72" i="18" s="1"/>
  <c r="M72" i="18"/>
  <c r="P72" i="18" s="1"/>
  <c r="S72" i="18"/>
  <c r="AB73" i="18" s="1"/>
  <c r="BR72" i="18"/>
  <c r="BS73" i="18" s="1"/>
  <c r="Q72" i="18"/>
  <c r="Z73" i="18" s="1"/>
  <c r="K72" i="18"/>
  <c r="N72" i="18" s="1"/>
  <c r="AY72" i="17"/>
  <c r="BB72" i="17" s="1"/>
  <c r="AZ72" i="17"/>
  <c r="BC72" i="17" s="1"/>
  <c r="BW71" i="13"/>
  <c r="BB71" i="13"/>
  <c r="AU71" i="13"/>
  <c r="AX71" i="13" s="1"/>
  <c r="L282" i="7"/>
  <c r="R71" i="13"/>
  <c r="AA72" i="13" s="1"/>
  <c r="L71" i="13"/>
  <c r="H71" i="13"/>
  <c r="BO71" i="13"/>
  <c r="BL71" i="13"/>
  <c r="P71" i="13"/>
  <c r="BI75" i="13"/>
  <c r="F283" i="19" l="1"/>
  <c r="F283" i="7"/>
  <c r="BH73" i="17"/>
  <c r="BD72" i="18"/>
  <c r="BH73" i="18"/>
  <c r="G182" i="16"/>
  <c r="H182" i="16" s="1"/>
  <c r="I182" i="16" s="1"/>
  <c r="H182" i="15"/>
  <c r="I182" i="15" s="1"/>
  <c r="BV71" i="13"/>
  <c r="H182" i="12"/>
  <c r="I182" i="12" s="1"/>
  <c r="BA71" i="13"/>
  <c r="BD71" i="13" s="1"/>
  <c r="BD71" i="17" s="1"/>
  <c r="AK72" i="13"/>
  <c r="AT72" i="13" s="1"/>
  <c r="O71" i="13"/>
  <c r="K71" i="13"/>
  <c r="Q71" i="13"/>
  <c r="Z72" i="13" s="1"/>
  <c r="F282" i="20" s="1"/>
  <c r="BR71" i="13"/>
  <c r="BS72" i="13" s="1"/>
  <c r="BJ75" i="13"/>
  <c r="BK75" i="13"/>
  <c r="BI76" i="13"/>
  <c r="BV72" i="18" l="1"/>
  <c r="AS73" i="18" s="1"/>
  <c r="BW72" i="18"/>
  <c r="AT73" i="18" s="1"/>
  <c r="BU72" i="18"/>
  <c r="AR73" i="18" s="1"/>
  <c r="BW72" i="17"/>
  <c r="AT73" i="17" s="1"/>
  <c r="BU72" i="17"/>
  <c r="AR73" i="17" s="1"/>
  <c r="BV72" i="17"/>
  <c r="AS73" i="17" s="1"/>
  <c r="J183" i="16"/>
  <c r="J183" i="15"/>
  <c r="BU71" i="13"/>
  <c r="J183" i="12"/>
  <c r="AW72" i="13"/>
  <c r="AZ72" i="13" s="1"/>
  <c r="AJ72" i="13"/>
  <c r="AS72" i="13" s="1"/>
  <c r="N71" i="13"/>
  <c r="BH72" i="13"/>
  <c r="BQ72" i="13"/>
  <c r="J72" i="13"/>
  <c r="BN72" i="13"/>
  <c r="K283" i="19" l="1"/>
  <c r="I283" i="19"/>
  <c r="H283" i="19"/>
  <c r="G283" i="19"/>
  <c r="J283" i="19"/>
  <c r="H283" i="20"/>
  <c r="G283" i="20"/>
  <c r="K283" i="20"/>
  <c r="I283" i="20"/>
  <c r="J283" i="20"/>
  <c r="BN73" i="17"/>
  <c r="AW73" i="17"/>
  <c r="AK74" i="17" s="1"/>
  <c r="BQ73" i="17"/>
  <c r="J73" i="17"/>
  <c r="J73" i="18"/>
  <c r="BQ73" i="18"/>
  <c r="AW73" i="18"/>
  <c r="AK74" i="18" s="1"/>
  <c r="BN73" i="18"/>
  <c r="I73" i="18"/>
  <c r="AV73" i="18"/>
  <c r="AJ74" i="18" s="1"/>
  <c r="BM73" i="18"/>
  <c r="BP73" i="18"/>
  <c r="H73" i="18"/>
  <c r="BO73" i="18"/>
  <c r="AU73" i="18"/>
  <c r="AI74" i="18" s="1"/>
  <c r="BL73" i="18"/>
  <c r="H73" i="17"/>
  <c r="AU73" i="17"/>
  <c r="AI74" i="17" s="1"/>
  <c r="BL73" i="17"/>
  <c r="BO73" i="17"/>
  <c r="BP73" i="17"/>
  <c r="AV73" i="17"/>
  <c r="AJ74" i="17" s="1"/>
  <c r="I73" i="17"/>
  <c r="BM73" i="17"/>
  <c r="BC72" i="13"/>
  <c r="AV72" i="13"/>
  <c r="AY72" i="13" s="1"/>
  <c r="AI72" i="13"/>
  <c r="AR72" i="13" s="1"/>
  <c r="J283" i="7"/>
  <c r="H283" i="7"/>
  <c r="K283" i="7"/>
  <c r="G283" i="7"/>
  <c r="I283" i="7"/>
  <c r="BP72" i="13"/>
  <c r="I72" i="13"/>
  <c r="BM72" i="13"/>
  <c r="S72" i="13"/>
  <c r="AB73" i="13" s="1"/>
  <c r="M72" i="13"/>
  <c r="BJ76" i="13"/>
  <c r="AX73" i="17" l="1"/>
  <c r="BA73" i="17" s="1"/>
  <c r="AZ73" i="18"/>
  <c r="BC73" i="18" s="1"/>
  <c r="L283" i="20"/>
  <c r="G183" i="12" s="1"/>
  <c r="L283" i="19"/>
  <c r="G183" i="15" s="1"/>
  <c r="AZ73" i="17"/>
  <c r="BC73" i="17" s="1"/>
  <c r="AY73" i="17"/>
  <c r="BB73" i="17" s="1"/>
  <c r="M73" i="18"/>
  <c r="P73" i="18" s="1"/>
  <c r="S73" i="18"/>
  <c r="AB74" i="18" s="1"/>
  <c r="AY73" i="18"/>
  <c r="BB73" i="18" s="1"/>
  <c r="R73" i="17"/>
  <c r="AA74" i="17" s="1"/>
  <c r="L73" i="17"/>
  <c r="O73" i="17" s="1"/>
  <c r="K73" i="17"/>
  <c r="N73" i="17" s="1"/>
  <c r="BR73" i="17"/>
  <c r="BS74" i="17" s="1"/>
  <c r="Q73" i="17"/>
  <c r="Z74" i="17" s="1"/>
  <c r="BR73" i="18"/>
  <c r="BS74" i="18" s="1"/>
  <c r="Q73" i="18"/>
  <c r="Z74" i="18" s="1"/>
  <c r="K73" i="18"/>
  <c r="N73" i="18" s="1"/>
  <c r="R73" i="18"/>
  <c r="AA74" i="18" s="1"/>
  <c r="L73" i="18"/>
  <c r="O73" i="18" s="1"/>
  <c r="M73" i="17"/>
  <c r="P73" i="17" s="1"/>
  <c r="S73" i="17"/>
  <c r="AB74" i="17" s="1"/>
  <c r="AX73" i="18"/>
  <c r="BA73" i="18" s="1"/>
  <c r="BW72" i="13"/>
  <c r="BB72" i="13"/>
  <c r="AU72" i="13"/>
  <c r="AX72" i="13" s="1"/>
  <c r="L72" i="13"/>
  <c r="R72" i="13"/>
  <c r="AA73" i="13" s="1"/>
  <c r="BO72" i="13"/>
  <c r="H72" i="13"/>
  <c r="BL72" i="13"/>
  <c r="P72" i="13"/>
  <c r="L283" i="7"/>
  <c r="BK76" i="13"/>
  <c r="F284" i="19" l="1"/>
  <c r="F284" i="7"/>
  <c r="BH74" i="18"/>
  <c r="BD73" i="18"/>
  <c r="BH74" i="17"/>
  <c r="H183" i="12"/>
  <c r="I183" i="12" s="1"/>
  <c r="H183" i="15"/>
  <c r="I183" i="15" s="1"/>
  <c r="G183" i="16"/>
  <c r="H183" i="16" s="1"/>
  <c r="I183" i="16" s="1"/>
  <c r="BV72" i="13"/>
  <c r="BA72" i="13"/>
  <c r="BD72" i="13" s="1"/>
  <c r="BD72" i="17" s="1"/>
  <c r="AK73" i="13"/>
  <c r="AT73" i="13" s="1"/>
  <c r="Q72" i="13"/>
  <c r="Z73" i="13" s="1"/>
  <c r="F283" i="20" s="1"/>
  <c r="K72" i="13"/>
  <c r="BR72" i="13"/>
  <c r="BS73" i="13" s="1"/>
  <c r="O72" i="13"/>
  <c r="BK77" i="13"/>
  <c r="BW73" i="18" l="1"/>
  <c r="AT74" i="18" s="1"/>
  <c r="BU73" i="18"/>
  <c r="AR74" i="18" s="1"/>
  <c r="BV73" i="18"/>
  <c r="AS74" i="18" s="1"/>
  <c r="BU73" i="17"/>
  <c r="AR74" i="17" s="1"/>
  <c r="BV73" i="17"/>
  <c r="AS74" i="17" s="1"/>
  <c r="BW73" i="17"/>
  <c r="AT74" i="17" s="1"/>
  <c r="J184" i="15"/>
  <c r="J184" i="16"/>
  <c r="BU72" i="13"/>
  <c r="J184" i="12"/>
  <c r="AW73" i="13"/>
  <c r="AZ73" i="13" s="1"/>
  <c r="AJ73" i="13"/>
  <c r="AS73" i="13" s="1"/>
  <c r="BH73" i="13"/>
  <c r="BQ73" i="13"/>
  <c r="J73" i="13"/>
  <c r="BN73" i="13"/>
  <c r="N72" i="13"/>
  <c r="BI77" i="13"/>
  <c r="BJ77" i="13"/>
  <c r="G284" i="19" l="1"/>
  <c r="J284" i="19"/>
  <c r="I284" i="19"/>
  <c r="H284" i="19"/>
  <c r="K284" i="19"/>
  <c r="I284" i="20"/>
  <c r="H284" i="20"/>
  <c r="G284" i="20"/>
  <c r="K284" i="20"/>
  <c r="J284" i="20"/>
  <c r="AU74" i="17"/>
  <c r="AI75" i="17" s="1"/>
  <c r="BO74" i="17"/>
  <c r="H74" i="17"/>
  <c r="BL74" i="17"/>
  <c r="J74" i="18"/>
  <c r="BN74" i="18"/>
  <c r="BQ74" i="18"/>
  <c r="AW74" i="18"/>
  <c r="AK75" i="18" s="1"/>
  <c r="BP74" i="17"/>
  <c r="I74" i="17"/>
  <c r="BM74" i="17"/>
  <c r="AV74" i="17"/>
  <c r="AJ75" i="17" s="1"/>
  <c r="BN74" i="17"/>
  <c r="BQ74" i="17"/>
  <c r="AW74" i="17"/>
  <c r="AK75" i="17" s="1"/>
  <c r="J74" i="17"/>
  <c r="BO74" i="18"/>
  <c r="AU74" i="18"/>
  <c r="AI75" i="18" s="1"/>
  <c r="H74" i="18"/>
  <c r="BL74" i="18"/>
  <c r="I74" i="18"/>
  <c r="AV74" i="18"/>
  <c r="AJ75" i="18" s="1"/>
  <c r="BM74" i="18"/>
  <c r="BP74" i="18"/>
  <c r="BC73" i="13"/>
  <c r="AV73" i="13"/>
  <c r="AY73" i="13" s="1"/>
  <c r="AI73" i="13"/>
  <c r="AR73" i="13" s="1"/>
  <c r="K284" i="7"/>
  <c r="H284" i="7"/>
  <c r="J284" i="7"/>
  <c r="G284" i="7"/>
  <c r="I284" i="7"/>
  <c r="BP73" i="13"/>
  <c r="I73" i="13"/>
  <c r="BM73" i="13"/>
  <c r="S73" i="13"/>
  <c r="AB74" i="13" s="1"/>
  <c r="M73" i="13"/>
  <c r="AY74" i="18" l="1"/>
  <c r="BB74" i="18" s="1"/>
  <c r="AX74" i="17"/>
  <c r="BA74" i="17" s="1"/>
  <c r="L284" i="20"/>
  <c r="G184" i="12" s="1"/>
  <c r="L284" i="19"/>
  <c r="G184" i="15" s="1"/>
  <c r="R74" i="18"/>
  <c r="AA75" i="18" s="1"/>
  <c r="L74" i="18"/>
  <c r="O74" i="18" s="1"/>
  <c r="AY74" i="17"/>
  <c r="BB74" i="17" s="1"/>
  <c r="S74" i="18"/>
  <c r="AB75" i="18" s="1"/>
  <c r="M74" i="18"/>
  <c r="P74" i="18" s="1"/>
  <c r="Q74" i="18"/>
  <c r="Z75" i="18" s="1"/>
  <c r="BR74" i="18"/>
  <c r="BS75" i="18" s="1"/>
  <c r="K74" i="18"/>
  <c r="N74" i="18" s="1"/>
  <c r="M74" i="17"/>
  <c r="P74" i="17" s="1"/>
  <c r="S74" i="17"/>
  <c r="AB75" i="17" s="1"/>
  <c r="BR74" i="17"/>
  <c r="BS75" i="17" s="1"/>
  <c r="Q74" i="17"/>
  <c r="Z75" i="17" s="1"/>
  <c r="K74" i="17"/>
  <c r="N74" i="17" s="1"/>
  <c r="L74" i="17"/>
  <c r="O74" i="17" s="1"/>
  <c r="R74" i="17"/>
  <c r="AA75" i="17" s="1"/>
  <c r="AX74" i="18"/>
  <c r="BA74" i="18" s="1"/>
  <c r="AZ74" i="17"/>
  <c r="BC74" i="17" s="1"/>
  <c r="AZ74" i="18"/>
  <c r="BC74" i="18" s="1"/>
  <c r="BW73" i="13"/>
  <c r="BB73" i="13"/>
  <c r="AU73" i="13"/>
  <c r="AX73" i="13" s="1"/>
  <c r="P73" i="13"/>
  <c r="L284" i="7"/>
  <c r="BO73" i="13"/>
  <c r="H73" i="13"/>
  <c r="BL73" i="13"/>
  <c r="L73" i="13"/>
  <c r="R73" i="13"/>
  <c r="AA74" i="13" s="1"/>
  <c r="BI78" i="13"/>
  <c r="BK78" i="13"/>
  <c r="F285" i="19" l="1"/>
  <c r="F285" i="7"/>
  <c r="BH75" i="18"/>
  <c r="BD74" i="18"/>
  <c r="BH75" i="17"/>
  <c r="G184" i="16"/>
  <c r="H184" i="16" s="1"/>
  <c r="I184" i="16" s="1"/>
  <c r="H184" i="15"/>
  <c r="I184" i="15" s="1"/>
  <c r="BV73" i="13"/>
  <c r="H184" i="12"/>
  <c r="I184" i="12" s="1"/>
  <c r="BA73" i="13"/>
  <c r="BD73" i="13" s="1"/>
  <c r="BD73" i="17" s="1"/>
  <c r="AK74" i="13"/>
  <c r="AT74" i="13" s="1"/>
  <c r="O73" i="13"/>
  <c r="Q73" i="13"/>
  <c r="Z74" i="13" s="1"/>
  <c r="F284" i="20" s="1"/>
  <c r="K73" i="13"/>
  <c r="BR73" i="13"/>
  <c r="BS74" i="13" s="1"/>
  <c r="BJ78" i="13"/>
  <c r="BU74" i="18" l="1"/>
  <c r="AR75" i="18" s="1"/>
  <c r="BW74" i="18"/>
  <c r="AT75" i="18" s="1"/>
  <c r="BV74" i="18"/>
  <c r="AS75" i="18" s="1"/>
  <c r="BU74" i="17"/>
  <c r="AR75" i="17" s="1"/>
  <c r="BW74" i="17"/>
  <c r="AT75" i="17" s="1"/>
  <c r="BV74" i="17"/>
  <c r="AS75" i="17" s="1"/>
  <c r="J185" i="15"/>
  <c r="J185" i="16"/>
  <c r="BU73" i="13"/>
  <c r="J185" i="12"/>
  <c r="AW74" i="13"/>
  <c r="AZ74" i="13" s="1"/>
  <c r="AJ74" i="13"/>
  <c r="AS74" i="13" s="1"/>
  <c r="J74" i="13"/>
  <c r="BQ74" i="13"/>
  <c r="BN74" i="13"/>
  <c r="BH74" i="13"/>
  <c r="N73" i="13"/>
  <c r="BI79" i="13"/>
  <c r="BK79" i="13"/>
  <c r="K285" i="19" l="1"/>
  <c r="H285" i="19"/>
  <c r="J285" i="19"/>
  <c r="G285" i="19"/>
  <c r="I285" i="19"/>
  <c r="K285" i="20"/>
  <c r="I285" i="20"/>
  <c r="J285" i="20"/>
  <c r="H285" i="20"/>
  <c r="G285" i="20"/>
  <c r="H75" i="18"/>
  <c r="BO75" i="18"/>
  <c r="AU75" i="18"/>
  <c r="AI76" i="18" s="1"/>
  <c r="BL75" i="18"/>
  <c r="BL75" i="17"/>
  <c r="BO75" i="17"/>
  <c r="AU75" i="17"/>
  <c r="AI76" i="17" s="1"/>
  <c r="H75" i="17"/>
  <c r="I75" i="18"/>
  <c r="BP75" i="18"/>
  <c r="AV75" i="18"/>
  <c r="AJ76" i="18" s="1"/>
  <c r="BM75" i="18"/>
  <c r="BN75" i="18"/>
  <c r="BQ75" i="18"/>
  <c r="AW75" i="18"/>
  <c r="AK76" i="18" s="1"/>
  <c r="J75" i="18"/>
  <c r="BQ75" i="17"/>
  <c r="J75" i="17"/>
  <c r="AW75" i="17"/>
  <c r="AK76" i="17" s="1"/>
  <c r="BN75" i="17"/>
  <c r="BP75" i="17"/>
  <c r="BM75" i="17"/>
  <c r="I75" i="17"/>
  <c r="AV75" i="17"/>
  <c r="AJ76" i="17" s="1"/>
  <c r="BC74" i="13"/>
  <c r="AV74" i="13"/>
  <c r="AY74" i="13" s="1"/>
  <c r="AI74" i="13"/>
  <c r="AR74" i="13" s="1"/>
  <c r="BP74" i="13"/>
  <c r="I74" i="13"/>
  <c r="BM74" i="13"/>
  <c r="S74" i="13"/>
  <c r="AB75" i="13" s="1"/>
  <c r="M74" i="13"/>
  <c r="I285" i="7"/>
  <c r="G285" i="7"/>
  <c r="J285" i="7"/>
  <c r="K285" i="7"/>
  <c r="H285" i="7"/>
  <c r="AX75" i="18" l="1"/>
  <c r="BA75" i="18" s="1"/>
  <c r="AX75" i="17"/>
  <c r="BA75" i="17" s="1"/>
  <c r="AZ75" i="17"/>
  <c r="BC75" i="17" s="1"/>
  <c r="L285" i="19"/>
  <c r="G185" i="15" s="1"/>
  <c r="L285" i="20"/>
  <c r="G185" i="12" s="1"/>
  <c r="S75" i="18"/>
  <c r="AB76" i="18" s="1"/>
  <c r="M75" i="18"/>
  <c r="P75" i="18" s="1"/>
  <c r="R75" i="18"/>
  <c r="AA76" i="18" s="1"/>
  <c r="L75" i="18"/>
  <c r="O75" i="18" s="1"/>
  <c r="AY75" i="18"/>
  <c r="BB75" i="18" s="1"/>
  <c r="Q75" i="17"/>
  <c r="Z76" i="17" s="1"/>
  <c r="K75" i="17"/>
  <c r="N75" i="17" s="1"/>
  <c r="BR75" i="17"/>
  <c r="BS76" i="17" s="1"/>
  <c r="Q75" i="18"/>
  <c r="Z76" i="18" s="1"/>
  <c r="BR75" i="18"/>
  <c r="BS76" i="18" s="1"/>
  <c r="K75" i="18"/>
  <c r="N75" i="18" s="1"/>
  <c r="S75" i="17"/>
  <c r="AB76" i="17" s="1"/>
  <c r="M75" i="17"/>
  <c r="P75" i="17" s="1"/>
  <c r="L75" i="17"/>
  <c r="O75" i="17" s="1"/>
  <c r="R75" i="17"/>
  <c r="AA76" i="17" s="1"/>
  <c r="AY75" i="17"/>
  <c r="BB75" i="17" s="1"/>
  <c r="AZ75" i="18"/>
  <c r="BC75" i="18" s="1"/>
  <c r="BW74" i="13"/>
  <c r="BB74" i="13"/>
  <c r="AU74" i="13"/>
  <c r="AX74" i="13" s="1"/>
  <c r="R74" i="13"/>
  <c r="AA75" i="13" s="1"/>
  <c r="L74" i="13"/>
  <c r="BO74" i="13"/>
  <c r="H74" i="13"/>
  <c r="BL74" i="13"/>
  <c r="L285" i="7"/>
  <c r="P74" i="13"/>
  <c r="BJ79" i="13"/>
  <c r="F286" i="7" l="1"/>
  <c r="F286" i="19"/>
  <c r="BD75" i="18"/>
  <c r="BH76" i="18"/>
  <c r="BH76" i="17"/>
  <c r="H185" i="12"/>
  <c r="I185" i="12" s="1"/>
  <c r="H185" i="15"/>
  <c r="I185" i="15" s="1"/>
  <c r="G185" i="16"/>
  <c r="H185" i="16" s="1"/>
  <c r="I185" i="16" s="1"/>
  <c r="BV74" i="13"/>
  <c r="BA74" i="13"/>
  <c r="BD74" i="13" s="1"/>
  <c r="BD74" i="17" s="1"/>
  <c r="AK75" i="13"/>
  <c r="AT75" i="13" s="1"/>
  <c r="O74" i="13"/>
  <c r="K74" i="13"/>
  <c r="Q74" i="13"/>
  <c r="Z75" i="13" s="1"/>
  <c r="F285" i="20" s="1"/>
  <c r="BR74" i="13"/>
  <c r="BS75" i="13" s="1"/>
  <c r="BK80" i="13"/>
  <c r="BI80" i="13"/>
  <c r="BU75" i="18" l="1"/>
  <c r="AR76" i="18" s="1"/>
  <c r="BV75" i="18"/>
  <c r="AS76" i="18" s="1"/>
  <c r="BW75" i="18"/>
  <c r="AT76" i="18" s="1"/>
  <c r="BV75" i="17"/>
  <c r="AS76" i="17" s="1"/>
  <c r="BU75" i="17"/>
  <c r="AR76" i="17" s="1"/>
  <c r="BW75" i="17"/>
  <c r="AT76" i="17" s="1"/>
  <c r="J186" i="15"/>
  <c r="J186" i="16"/>
  <c r="BU74" i="13"/>
  <c r="J186" i="12"/>
  <c r="AW75" i="13"/>
  <c r="AZ75" i="13" s="1"/>
  <c r="AJ75" i="13"/>
  <c r="AS75" i="13" s="1"/>
  <c r="BQ75" i="13"/>
  <c r="J75" i="13"/>
  <c r="BN75" i="13"/>
  <c r="BH75" i="13"/>
  <c r="N74" i="13"/>
  <c r="BJ80" i="13"/>
  <c r="H286" i="20" l="1"/>
  <c r="G286" i="20"/>
  <c r="K286" i="20"/>
  <c r="J286" i="20"/>
  <c r="I286" i="20"/>
  <c r="I286" i="19"/>
  <c r="G286" i="19"/>
  <c r="K286" i="19"/>
  <c r="H286" i="19"/>
  <c r="J286" i="19"/>
  <c r="BO76" i="18"/>
  <c r="H76" i="18"/>
  <c r="BL76" i="18"/>
  <c r="AU76" i="18"/>
  <c r="AI77" i="18" s="1"/>
  <c r="BL76" i="17"/>
  <c r="BO76" i="17"/>
  <c r="AU76" i="17"/>
  <c r="AI77" i="17" s="1"/>
  <c r="H76" i="17"/>
  <c r="BM76" i="18"/>
  <c r="AV76" i="18"/>
  <c r="AJ77" i="18" s="1"/>
  <c r="BP76" i="18"/>
  <c r="I76" i="18"/>
  <c r="BQ76" i="18"/>
  <c r="J76" i="18"/>
  <c r="BN76" i="18"/>
  <c r="AW76" i="18"/>
  <c r="AK77" i="18" s="1"/>
  <c r="AW76" i="17"/>
  <c r="AK77" i="17" s="1"/>
  <c r="BQ76" i="17"/>
  <c r="J76" i="17"/>
  <c r="BN76" i="17"/>
  <c r="BP76" i="17"/>
  <c r="I76" i="17"/>
  <c r="BM76" i="17"/>
  <c r="AV76" i="17"/>
  <c r="AJ77" i="17" s="1"/>
  <c r="BC75" i="13"/>
  <c r="AV75" i="13"/>
  <c r="AY75" i="13" s="1"/>
  <c r="AI75" i="13"/>
  <c r="AR75" i="13" s="1"/>
  <c r="M75" i="13"/>
  <c r="S75" i="13"/>
  <c r="AB76" i="13" s="1"/>
  <c r="I75" i="13"/>
  <c r="BP75" i="13"/>
  <c r="BM75" i="13"/>
  <c r="G286" i="7"/>
  <c r="I286" i="7"/>
  <c r="J286" i="7"/>
  <c r="K286" i="7"/>
  <c r="H286" i="7"/>
  <c r="BI81" i="13"/>
  <c r="AZ76" i="18" l="1"/>
  <c r="BC76" i="18" s="1"/>
  <c r="L286" i="19"/>
  <c r="G186" i="15" s="1"/>
  <c r="L286" i="20"/>
  <c r="G186" i="12" s="1"/>
  <c r="AX76" i="17"/>
  <c r="BA76" i="17" s="1"/>
  <c r="AX76" i="18"/>
  <c r="BA76" i="18" s="1"/>
  <c r="M76" i="18"/>
  <c r="P76" i="18" s="1"/>
  <c r="S76" i="18"/>
  <c r="AB77" i="18" s="1"/>
  <c r="R76" i="18"/>
  <c r="AA77" i="18" s="1"/>
  <c r="L76" i="18"/>
  <c r="O76" i="18" s="1"/>
  <c r="K76" i="17"/>
  <c r="N76" i="17" s="1"/>
  <c r="Q76" i="17"/>
  <c r="Z77" i="17" s="1"/>
  <c r="BR76" i="17"/>
  <c r="BS77" i="17" s="1"/>
  <c r="Q76" i="18"/>
  <c r="Z77" i="18" s="1"/>
  <c r="K76" i="18"/>
  <c r="N76" i="18" s="1"/>
  <c r="BR76" i="18"/>
  <c r="BS77" i="18" s="1"/>
  <c r="R76" i="17"/>
  <c r="AA77" i="17" s="1"/>
  <c r="L76" i="17"/>
  <c r="O76" i="17" s="1"/>
  <c r="S76" i="17"/>
  <c r="AB77" i="17" s="1"/>
  <c r="M76" i="17"/>
  <c r="P76" i="17" s="1"/>
  <c r="AY76" i="17"/>
  <c r="BB76" i="17" s="1"/>
  <c r="AY76" i="18"/>
  <c r="BB76" i="18" s="1"/>
  <c r="AZ76" i="17"/>
  <c r="BC76" i="17" s="1"/>
  <c r="BW75" i="13"/>
  <c r="BB75" i="13"/>
  <c r="AU75" i="13"/>
  <c r="AX75" i="13" s="1"/>
  <c r="L286" i="7"/>
  <c r="H75" i="13"/>
  <c r="BO75" i="13"/>
  <c r="BL75" i="13"/>
  <c r="R75" i="13"/>
  <c r="AA76" i="13" s="1"/>
  <c r="L75" i="13"/>
  <c r="P75" i="13"/>
  <c r="BJ81" i="13"/>
  <c r="BK81" i="13"/>
  <c r="F287" i="7" l="1"/>
  <c r="F287" i="19"/>
  <c r="BH77" i="17"/>
  <c r="BD76" i="18"/>
  <c r="BH77" i="18"/>
  <c r="H186" i="12"/>
  <c r="I186" i="12" s="1"/>
  <c r="G186" i="16"/>
  <c r="H186" i="16" s="1"/>
  <c r="I186" i="16" s="1"/>
  <c r="H186" i="15"/>
  <c r="I186" i="15" s="1"/>
  <c r="BV75" i="13"/>
  <c r="BA75" i="13"/>
  <c r="BD75" i="13" s="1"/>
  <c r="BD75" i="17" s="1"/>
  <c r="AK76" i="13"/>
  <c r="AT76" i="13" s="1"/>
  <c r="O75" i="13"/>
  <c r="Q75" i="13"/>
  <c r="Z76" i="13" s="1"/>
  <c r="F286" i="20" s="1"/>
  <c r="K75" i="13"/>
  <c r="BR75" i="13"/>
  <c r="BS76" i="13" s="1"/>
  <c r="BV76" i="18" l="1"/>
  <c r="AS77" i="18" s="1"/>
  <c r="BW76" i="18"/>
  <c r="AT77" i="18" s="1"/>
  <c r="BU76" i="18"/>
  <c r="AR77" i="18" s="1"/>
  <c r="BW76" i="17"/>
  <c r="AT77" i="17" s="1"/>
  <c r="BV76" i="17"/>
  <c r="AS77" i="17" s="1"/>
  <c r="BU76" i="17"/>
  <c r="AR77" i="17" s="1"/>
  <c r="J187" i="16"/>
  <c r="J187" i="15"/>
  <c r="BU75" i="13"/>
  <c r="J187" i="12"/>
  <c r="AW76" i="13"/>
  <c r="AZ76" i="13" s="1"/>
  <c r="AJ76" i="13"/>
  <c r="AS76" i="13" s="1"/>
  <c r="N75" i="13"/>
  <c r="BQ76" i="13"/>
  <c r="J76" i="13"/>
  <c r="BN76" i="13"/>
  <c r="BH76" i="13"/>
  <c r="BI82" i="13"/>
  <c r="BK82" i="13"/>
  <c r="K287" i="19" l="1"/>
  <c r="I287" i="19"/>
  <c r="H287" i="19"/>
  <c r="G287" i="19"/>
  <c r="J287" i="19"/>
  <c r="K287" i="20"/>
  <c r="J287" i="20"/>
  <c r="H287" i="20"/>
  <c r="G287" i="20"/>
  <c r="I287" i="20"/>
  <c r="AW77" i="17"/>
  <c r="AK78" i="17" s="1"/>
  <c r="BN77" i="17"/>
  <c r="BQ77" i="17"/>
  <c r="J77" i="17"/>
  <c r="I77" i="18"/>
  <c r="BM77" i="18"/>
  <c r="BP77" i="18"/>
  <c r="AV77" i="18"/>
  <c r="AJ78" i="18" s="1"/>
  <c r="BO77" i="17"/>
  <c r="H77" i="17"/>
  <c r="AU77" i="17"/>
  <c r="AI78" i="17" s="1"/>
  <c r="BL77" i="17"/>
  <c r="AW77" i="18"/>
  <c r="AK78" i="18" s="1"/>
  <c r="BQ77" i="18"/>
  <c r="J77" i="18"/>
  <c r="BN77" i="18"/>
  <c r="BL77" i="18"/>
  <c r="H77" i="18"/>
  <c r="AU77" i="18"/>
  <c r="AI78" i="18" s="1"/>
  <c r="BO77" i="18"/>
  <c r="I77" i="17"/>
  <c r="BM77" i="17"/>
  <c r="AV77" i="17"/>
  <c r="AJ78" i="17" s="1"/>
  <c r="BP77" i="17"/>
  <c r="BC76" i="13"/>
  <c r="AV76" i="13"/>
  <c r="AY76" i="13" s="1"/>
  <c r="AI76" i="13"/>
  <c r="AR76" i="13" s="1"/>
  <c r="G287" i="7"/>
  <c r="H287" i="7"/>
  <c r="K287" i="7"/>
  <c r="J287" i="7"/>
  <c r="I287" i="7"/>
  <c r="M76" i="13"/>
  <c r="S76" i="13"/>
  <c r="AB77" i="13" s="1"/>
  <c r="BP76" i="13"/>
  <c r="I76" i="13"/>
  <c r="BM76" i="13"/>
  <c r="BJ82" i="13"/>
  <c r="AZ77" i="17" l="1"/>
  <c r="BC77" i="17" s="1"/>
  <c r="AY77" i="17"/>
  <c r="BB77" i="17" s="1"/>
  <c r="AZ77" i="18"/>
  <c r="BC77" i="18" s="1"/>
  <c r="L287" i="19"/>
  <c r="G187" i="15" s="1"/>
  <c r="L287" i="20"/>
  <c r="G187" i="12" s="1"/>
  <c r="AY77" i="18"/>
  <c r="BB77" i="18" s="1"/>
  <c r="AX77" i="17"/>
  <c r="BA77" i="17" s="1"/>
  <c r="R77" i="17"/>
  <c r="AA78" i="17" s="1"/>
  <c r="L77" i="17"/>
  <c r="O77" i="17" s="1"/>
  <c r="L77" i="18"/>
  <c r="O77" i="18" s="1"/>
  <c r="R77" i="18"/>
  <c r="AA78" i="18" s="1"/>
  <c r="Q77" i="18"/>
  <c r="Z78" i="18" s="1"/>
  <c r="BR77" i="18"/>
  <c r="BS78" i="18" s="1"/>
  <c r="K77" i="18"/>
  <c r="N77" i="18" s="1"/>
  <c r="M77" i="18"/>
  <c r="P77" i="18" s="1"/>
  <c r="S77" i="18"/>
  <c r="AB78" i="18" s="1"/>
  <c r="M77" i="17"/>
  <c r="P77" i="17" s="1"/>
  <c r="S77" i="17"/>
  <c r="AB78" i="17" s="1"/>
  <c r="AX77" i="18"/>
  <c r="BA77" i="18" s="1"/>
  <c r="K77" i="17"/>
  <c r="N77" i="17" s="1"/>
  <c r="Q77" i="17"/>
  <c r="Z78" i="17" s="1"/>
  <c r="BR77" i="17"/>
  <c r="BS78" i="17" s="1"/>
  <c r="BW76" i="13"/>
  <c r="BB76" i="13"/>
  <c r="AU76" i="13"/>
  <c r="AX76" i="13" s="1"/>
  <c r="L287" i="7"/>
  <c r="BO76" i="13"/>
  <c r="H76" i="13"/>
  <c r="BL76" i="13"/>
  <c r="R76" i="13"/>
  <c r="AA77" i="13" s="1"/>
  <c r="L76" i="13"/>
  <c r="P76" i="13"/>
  <c r="F288" i="19" l="1"/>
  <c r="F288" i="7"/>
  <c r="BH78" i="17"/>
  <c r="BD77" i="18"/>
  <c r="BH78" i="18"/>
  <c r="H187" i="12"/>
  <c r="I187" i="12" s="1"/>
  <c r="G187" i="16"/>
  <c r="H187" i="16" s="1"/>
  <c r="I187" i="16" s="1"/>
  <c r="H187" i="15"/>
  <c r="I187" i="15" s="1"/>
  <c r="BV76" i="13"/>
  <c r="BA76" i="13"/>
  <c r="BD76" i="13" s="1"/>
  <c r="BD76" i="17" s="1"/>
  <c r="AK77" i="13"/>
  <c r="AT77" i="13" s="1"/>
  <c r="O76" i="13"/>
  <c r="Q76" i="13"/>
  <c r="Z77" i="13" s="1"/>
  <c r="F287" i="20" s="1"/>
  <c r="K76" i="13"/>
  <c r="BR76" i="13"/>
  <c r="BS77" i="13" s="1"/>
  <c r="BK83" i="13"/>
  <c r="BJ83" i="13"/>
  <c r="BI83" i="13"/>
  <c r="BW77" i="18" l="1"/>
  <c r="AT78" i="18" s="1"/>
  <c r="BV77" i="18"/>
  <c r="AS78" i="18" s="1"/>
  <c r="BU77" i="18"/>
  <c r="AR78" i="18" s="1"/>
  <c r="BU77" i="17"/>
  <c r="AR78" i="17" s="1"/>
  <c r="BV77" i="17"/>
  <c r="AS78" i="17" s="1"/>
  <c r="BW77" i="17"/>
  <c r="AT78" i="17" s="1"/>
  <c r="J188" i="16"/>
  <c r="J188" i="15"/>
  <c r="BU76" i="13"/>
  <c r="J188" i="12"/>
  <c r="AW77" i="13"/>
  <c r="AZ77" i="13" s="1"/>
  <c r="AJ77" i="13"/>
  <c r="AS77" i="13" s="1"/>
  <c r="BH77" i="13"/>
  <c r="N76" i="13"/>
  <c r="J77" i="13"/>
  <c r="BQ77" i="13"/>
  <c r="BN77" i="13"/>
  <c r="K288" i="20" l="1"/>
  <c r="H288" i="20"/>
  <c r="I288" i="20"/>
  <c r="G288" i="20"/>
  <c r="J288" i="20"/>
  <c r="H288" i="19"/>
  <c r="J288" i="19"/>
  <c r="G288" i="19"/>
  <c r="I288" i="19"/>
  <c r="K288" i="19"/>
  <c r="J78" i="17"/>
  <c r="BQ78" i="17"/>
  <c r="AW78" i="17"/>
  <c r="AK79" i="17" s="1"/>
  <c r="BN78" i="17"/>
  <c r="BL78" i="17"/>
  <c r="AU78" i="17"/>
  <c r="AI79" i="17" s="1"/>
  <c r="BO78" i="17"/>
  <c r="H78" i="17"/>
  <c r="J78" i="18"/>
  <c r="BN78" i="18"/>
  <c r="AW78" i="18"/>
  <c r="AK79" i="18" s="1"/>
  <c r="BQ78" i="18"/>
  <c r="H78" i="18"/>
  <c r="BL78" i="18"/>
  <c r="BO78" i="18"/>
  <c r="AU78" i="18"/>
  <c r="AI79" i="18" s="1"/>
  <c r="BP78" i="17"/>
  <c r="AV78" i="17"/>
  <c r="AJ79" i="17" s="1"/>
  <c r="BM78" i="17"/>
  <c r="I78" i="17"/>
  <c r="AV78" i="18"/>
  <c r="AJ79" i="18" s="1"/>
  <c r="BM78" i="18"/>
  <c r="I78" i="18"/>
  <c r="BP78" i="18"/>
  <c r="BC77" i="13"/>
  <c r="AV77" i="13"/>
  <c r="AY77" i="13" s="1"/>
  <c r="AI77" i="13"/>
  <c r="AR77" i="13" s="1"/>
  <c r="S77" i="13"/>
  <c r="AB78" i="13" s="1"/>
  <c r="M77" i="13"/>
  <c r="BP77" i="13"/>
  <c r="I77" i="13"/>
  <c r="BM77" i="13"/>
  <c r="J288" i="7"/>
  <c r="K288" i="7"/>
  <c r="G288" i="7"/>
  <c r="I288" i="7"/>
  <c r="H288" i="7"/>
  <c r="BK84" i="13"/>
  <c r="BJ84" i="13"/>
  <c r="L288" i="20" l="1"/>
  <c r="G188" i="12" s="1"/>
  <c r="AZ78" i="18"/>
  <c r="BC78" i="18" s="1"/>
  <c r="AX78" i="17"/>
  <c r="BA78" i="17" s="1"/>
  <c r="L288" i="19"/>
  <c r="G188" i="15" s="1"/>
  <c r="R78" i="18"/>
  <c r="AA79" i="18" s="1"/>
  <c r="L78" i="18"/>
  <c r="O78" i="18" s="1"/>
  <c r="AY78" i="17"/>
  <c r="BB78" i="17" s="1"/>
  <c r="AZ78" i="17"/>
  <c r="BC78" i="17" s="1"/>
  <c r="BR78" i="17"/>
  <c r="BS79" i="17" s="1"/>
  <c r="Q78" i="17"/>
  <c r="Z79" i="17" s="1"/>
  <c r="K78" i="17"/>
  <c r="N78" i="17" s="1"/>
  <c r="M78" i="17"/>
  <c r="P78" i="17" s="1"/>
  <c r="S78" i="17"/>
  <c r="AB79" i="17" s="1"/>
  <c r="S78" i="18"/>
  <c r="AB79" i="18" s="1"/>
  <c r="M78" i="18"/>
  <c r="P78" i="18" s="1"/>
  <c r="L78" i="17"/>
  <c r="O78" i="17" s="1"/>
  <c r="R78" i="17"/>
  <c r="AA79" i="17" s="1"/>
  <c r="BR78" i="18"/>
  <c r="BS79" i="18" s="1"/>
  <c r="Q78" i="18"/>
  <c r="Z79" i="18" s="1"/>
  <c r="K78" i="18"/>
  <c r="N78" i="18" s="1"/>
  <c r="AY78" i="18"/>
  <c r="BB78" i="18" s="1"/>
  <c r="AX78" i="18"/>
  <c r="BA78" i="18" s="1"/>
  <c r="BW77" i="13"/>
  <c r="BB77" i="13"/>
  <c r="AU77" i="13"/>
  <c r="AX77" i="13" s="1"/>
  <c r="L288" i="7"/>
  <c r="P77" i="13"/>
  <c r="BO77" i="13"/>
  <c r="H77" i="13"/>
  <c r="BL77" i="13"/>
  <c r="R77" i="13"/>
  <c r="AA78" i="13" s="1"/>
  <c r="L77" i="13"/>
  <c r="BI84" i="13"/>
  <c r="F289" i="19" l="1"/>
  <c r="F289" i="7"/>
  <c r="BD78" i="18"/>
  <c r="BH79" i="17"/>
  <c r="BH79" i="18"/>
  <c r="H188" i="12"/>
  <c r="I188" i="12" s="1"/>
  <c r="H188" i="15"/>
  <c r="I188" i="15" s="1"/>
  <c r="G188" i="16"/>
  <c r="H188" i="16" s="1"/>
  <c r="I188" i="16" s="1"/>
  <c r="BV77" i="13"/>
  <c r="BA77" i="13"/>
  <c r="BD77" i="13" s="1"/>
  <c r="BD77" i="17" s="1"/>
  <c r="AK78" i="13"/>
  <c r="AT78" i="13" s="1"/>
  <c r="O77" i="13"/>
  <c r="Q77" i="13"/>
  <c r="Z78" i="13" s="1"/>
  <c r="F288" i="20" s="1"/>
  <c r="K77" i="13"/>
  <c r="BR77" i="13"/>
  <c r="BS78" i="13" s="1"/>
  <c r="BK85" i="13"/>
  <c r="BU78" i="18" l="1"/>
  <c r="AR79" i="18" s="1"/>
  <c r="BV78" i="18"/>
  <c r="AS79" i="18" s="1"/>
  <c r="BW78" i="18"/>
  <c r="AT79" i="18" s="1"/>
  <c r="BU78" i="17"/>
  <c r="AR79" i="17" s="1"/>
  <c r="BV78" i="17"/>
  <c r="AS79" i="17" s="1"/>
  <c r="BW78" i="17"/>
  <c r="AT79" i="17" s="1"/>
  <c r="J189" i="15"/>
  <c r="J189" i="16"/>
  <c r="BU77" i="13"/>
  <c r="J189" i="12"/>
  <c r="AW78" i="13"/>
  <c r="AZ78" i="13" s="1"/>
  <c r="AJ78" i="13"/>
  <c r="AS78" i="13" s="1"/>
  <c r="BH78" i="13"/>
  <c r="J78" i="13"/>
  <c r="BQ78" i="13"/>
  <c r="BN78" i="13"/>
  <c r="N77" i="13"/>
  <c r="BI85" i="13"/>
  <c r="BJ85" i="13"/>
  <c r="H289" i="19" l="1"/>
  <c r="J289" i="19"/>
  <c r="I289" i="19"/>
  <c r="K289" i="19"/>
  <c r="G289" i="19"/>
  <c r="K289" i="20"/>
  <c r="H289" i="20"/>
  <c r="G289" i="20"/>
  <c r="I289" i="20"/>
  <c r="J289" i="20"/>
  <c r="BL79" i="17"/>
  <c r="H79" i="17"/>
  <c r="AU79" i="17"/>
  <c r="AI80" i="17" s="1"/>
  <c r="BO79" i="17"/>
  <c r="J79" i="17"/>
  <c r="AW79" i="17"/>
  <c r="AK80" i="17" s="1"/>
  <c r="BN79" i="17"/>
  <c r="BQ79" i="17"/>
  <c r="BP79" i="17"/>
  <c r="BM79" i="17"/>
  <c r="I79" i="17"/>
  <c r="AV79" i="17"/>
  <c r="AJ80" i="17" s="1"/>
  <c r="BN79" i="18"/>
  <c r="BQ79" i="18"/>
  <c r="J79" i="18"/>
  <c r="AW79" i="18"/>
  <c r="AK80" i="18" s="1"/>
  <c r="H79" i="18"/>
  <c r="AU79" i="18"/>
  <c r="AI80" i="18" s="1"/>
  <c r="BL79" i="18"/>
  <c r="BO79" i="18"/>
  <c r="BP79" i="18"/>
  <c r="AV79" i="18"/>
  <c r="AJ80" i="18" s="1"/>
  <c r="I79" i="18"/>
  <c r="BM79" i="18"/>
  <c r="BC78" i="13"/>
  <c r="AV78" i="13"/>
  <c r="AY78" i="13" s="1"/>
  <c r="AI78" i="13"/>
  <c r="AR78" i="13" s="1"/>
  <c r="K289" i="7"/>
  <c r="H289" i="7"/>
  <c r="I289" i="7"/>
  <c r="G289" i="7"/>
  <c r="J289" i="7"/>
  <c r="M78" i="13"/>
  <c r="S78" i="13"/>
  <c r="AB79" i="13" s="1"/>
  <c r="BP78" i="13"/>
  <c r="I78" i="13"/>
  <c r="BM78" i="13"/>
  <c r="AX79" i="18" l="1"/>
  <c r="BA79" i="18" s="1"/>
  <c r="AZ79" i="17"/>
  <c r="BC79" i="17" s="1"/>
  <c r="AX79" i="17"/>
  <c r="BA79" i="17" s="1"/>
  <c r="L289" i="20"/>
  <c r="G189" i="12" s="1"/>
  <c r="L289" i="19"/>
  <c r="G189" i="15" s="1"/>
  <c r="AY79" i="18"/>
  <c r="BB79" i="18" s="1"/>
  <c r="K79" i="18"/>
  <c r="N79" i="18" s="1"/>
  <c r="Q79" i="18"/>
  <c r="Z80" i="18" s="1"/>
  <c r="BR79" i="18"/>
  <c r="BS80" i="18" s="1"/>
  <c r="L79" i="17"/>
  <c r="O79" i="17" s="1"/>
  <c r="R79" i="17"/>
  <c r="AA80" i="17" s="1"/>
  <c r="S79" i="18"/>
  <c r="AB80" i="18" s="1"/>
  <c r="M79" i="18"/>
  <c r="P79" i="18" s="1"/>
  <c r="M79" i="17"/>
  <c r="P79" i="17" s="1"/>
  <c r="S79" i="17"/>
  <c r="AB80" i="17" s="1"/>
  <c r="AY79" i="17"/>
  <c r="BB79" i="17" s="1"/>
  <c r="BR79" i="17"/>
  <c r="BS80" i="17" s="1"/>
  <c r="K79" i="17"/>
  <c r="N79" i="17" s="1"/>
  <c r="Q79" i="17"/>
  <c r="Z80" i="17" s="1"/>
  <c r="R79" i="18"/>
  <c r="AA80" i="18" s="1"/>
  <c r="L79" i="18"/>
  <c r="O79" i="18" s="1"/>
  <c r="AZ79" i="18"/>
  <c r="BC79" i="18" s="1"/>
  <c r="BW78" i="13"/>
  <c r="BB78" i="13"/>
  <c r="AU78" i="13"/>
  <c r="AX78" i="13" s="1"/>
  <c r="L289" i="7"/>
  <c r="H78" i="13"/>
  <c r="BO78" i="13"/>
  <c r="BL78" i="13"/>
  <c r="P78" i="13"/>
  <c r="R78" i="13"/>
  <c r="AA79" i="13" s="1"/>
  <c r="L78" i="13"/>
  <c r="BI86" i="13"/>
  <c r="BK86" i="13"/>
  <c r="F290" i="19" l="1"/>
  <c r="F290" i="7"/>
  <c r="BD79" i="18"/>
  <c r="BH80" i="18"/>
  <c r="BH80" i="17"/>
  <c r="H189" i="12"/>
  <c r="I189" i="12" s="1"/>
  <c r="H189" i="15"/>
  <c r="I189" i="15" s="1"/>
  <c r="G189" i="16"/>
  <c r="H189" i="16" s="1"/>
  <c r="I189" i="16" s="1"/>
  <c r="BV78" i="13"/>
  <c r="BA78" i="13"/>
  <c r="BD78" i="13" s="1"/>
  <c r="BD78" i="17" s="1"/>
  <c r="AK79" i="13"/>
  <c r="AT79" i="13" s="1"/>
  <c r="O78" i="13"/>
  <c r="Q78" i="13"/>
  <c r="Z79" i="13" s="1"/>
  <c r="F289" i="20" s="1"/>
  <c r="K78" i="13"/>
  <c r="BR78" i="13"/>
  <c r="BS79" i="13" s="1"/>
  <c r="BJ86" i="13"/>
  <c r="BU79" i="18" l="1"/>
  <c r="AR80" i="18" s="1"/>
  <c r="BV79" i="18"/>
  <c r="AS80" i="18" s="1"/>
  <c r="BW79" i="18"/>
  <c r="AT80" i="18" s="1"/>
  <c r="BV79" i="17"/>
  <c r="AS80" i="17" s="1"/>
  <c r="BU79" i="17"/>
  <c r="AR80" i="17" s="1"/>
  <c r="BW79" i="17"/>
  <c r="AT80" i="17" s="1"/>
  <c r="J190" i="16"/>
  <c r="J190" i="15"/>
  <c r="BU78" i="13"/>
  <c r="J190" i="12"/>
  <c r="AW79" i="13"/>
  <c r="AZ79" i="13" s="1"/>
  <c r="AJ79" i="13"/>
  <c r="AS79" i="13" s="1"/>
  <c r="BH79" i="13"/>
  <c r="N78" i="13"/>
  <c r="J79" i="13"/>
  <c r="BQ79" i="13"/>
  <c r="BN79" i="13"/>
  <c r="BK87" i="13"/>
  <c r="K290" i="20" l="1"/>
  <c r="I290" i="20"/>
  <c r="G290" i="20"/>
  <c r="J290" i="20"/>
  <c r="H290" i="20"/>
  <c r="G290" i="19"/>
  <c r="K290" i="19"/>
  <c r="H290" i="19"/>
  <c r="J290" i="19"/>
  <c r="I290" i="19"/>
  <c r="H80" i="17"/>
  <c r="BO80" i="17"/>
  <c r="AU80" i="17"/>
  <c r="AI81" i="17" s="1"/>
  <c r="BL80" i="17"/>
  <c r="BL80" i="18"/>
  <c r="BO80" i="18"/>
  <c r="AU80" i="18"/>
  <c r="AI81" i="18" s="1"/>
  <c r="H80" i="18"/>
  <c r="J80" i="17"/>
  <c r="BN80" i="17"/>
  <c r="BQ80" i="17"/>
  <c r="AW80" i="17"/>
  <c r="AK81" i="17" s="1"/>
  <c r="BN80" i="18"/>
  <c r="BQ80" i="18"/>
  <c r="AW80" i="18"/>
  <c r="AK81" i="18" s="1"/>
  <c r="J80" i="18"/>
  <c r="BP80" i="17"/>
  <c r="AV80" i="17"/>
  <c r="AJ81" i="17" s="1"/>
  <c r="I80" i="17"/>
  <c r="BM80" i="17"/>
  <c r="BM80" i="18"/>
  <c r="I80" i="18"/>
  <c r="AV80" i="18"/>
  <c r="AJ81" i="18" s="1"/>
  <c r="BP80" i="18"/>
  <c r="BC79" i="13"/>
  <c r="AV79" i="13"/>
  <c r="AY79" i="13" s="1"/>
  <c r="AI79" i="13"/>
  <c r="AR79" i="13" s="1"/>
  <c r="BP79" i="13"/>
  <c r="I79" i="13"/>
  <c r="BM79" i="13"/>
  <c r="M79" i="13"/>
  <c r="S79" i="13"/>
  <c r="AB80" i="13" s="1"/>
  <c r="G290" i="7"/>
  <c r="I290" i="7"/>
  <c r="H290" i="7"/>
  <c r="J290" i="7"/>
  <c r="K290" i="7"/>
  <c r="BI87" i="13"/>
  <c r="AX80" i="18" l="1"/>
  <c r="BA80" i="18" s="1"/>
  <c r="AY80" i="18"/>
  <c r="BB80" i="18" s="1"/>
  <c r="L290" i="19"/>
  <c r="G190" i="15" s="1"/>
  <c r="L290" i="20"/>
  <c r="G190" i="12" s="1"/>
  <c r="R80" i="18"/>
  <c r="AA81" i="18" s="1"/>
  <c r="L80" i="18"/>
  <c r="O80" i="18" s="1"/>
  <c r="R80" i="17"/>
  <c r="AA81" i="17" s="1"/>
  <c r="L80" i="17"/>
  <c r="O80" i="17" s="1"/>
  <c r="M80" i="17"/>
  <c r="P80" i="17" s="1"/>
  <c r="S80" i="17"/>
  <c r="AB81" i="17" s="1"/>
  <c r="Q80" i="18"/>
  <c r="Z81" i="18" s="1"/>
  <c r="K80" i="18"/>
  <c r="N80" i="18" s="1"/>
  <c r="BR80" i="18"/>
  <c r="BS81" i="18" s="1"/>
  <c r="Q80" i="17"/>
  <c r="Z81" i="17" s="1"/>
  <c r="K80" i="17"/>
  <c r="N80" i="17" s="1"/>
  <c r="BR80" i="17"/>
  <c r="BS81" i="17" s="1"/>
  <c r="AY80" i="17"/>
  <c r="BB80" i="17" s="1"/>
  <c r="AX80" i="17"/>
  <c r="BA80" i="17" s="1"/>
  <c r="M80" i="18"/>
  <c r="P80" i="18" s="1"/>
  <c r="S80" i="18"/>
  <c r="AB81" i="18" s="1"/>
  <c r="AZ80" i="17"/>
  <c r="BC80" i="17" s="1"/>
  <c r="AZ80" i="18"/>
  <c r="BC80" i="18" s="1"/>
  <c r="BW79" i="13"/>
  <c r="BB79" i="13"/>
  <c r="AU79" i="13"/>
  <c r="AX79" i="13" s="1"/>
  <c r="BO79" i="13"/>
  <c r="H79" i="13"/>
  <c r="BL79" i="13"/>
  <c r="P79" i="13"/>
  <c r="R79" i="13"/>
  <c r="AA80" i="13" s="1"/>
  <c r="L79" i="13"/>
  <c r="L290" i="7"/>
  <c r="BJ87" i="13"/>
  <c r="F291" i="19" l="1"/>
  <c r="F291" i="7"/>
  <c r="BD80" i="18"/>
  <c r="BH81" i="17"/>
  <c r="BH81" i="18"/>
  <c r="H190" i="12"/>
  <c r="I190" i="12" s="1"/>
  <c r="G190" i="16"/>
  <c r="H190" i="16" s="1"/>
  <c r="I190" i="16" s="1"/>
  <c r="H190" i="15"/>
  <c r="I190" i="15" s="1"/>
  <c r="BV79" i="13"/>
  <c r="BA79" i="13"/>
  <c r="BD79" i="13" s="1"/>
  <c r="BD79" i="17" s="1"/>
  <c r="AK80" i="13"/>
  <c r="AT80" i="13" s="1"/>
  <c r="O79" i="13"/>
  <c r="K79" i="13"/>
  <c r="Q79" i="13"/>
  <c r="Z80" i="13" s="1"/>
  <c r="F290" i="20" s="1"/>
  <c r="BR79" i="13"/>
  <c r="BS80" i="13" s="1"/>
  <c r="BI88" i="13"/>
  <c r="BV80" i="18" l="1"/>
  <c r="AS81" i="18" s="1"/>
  <c r="BW80" i="18"/>
  <c r="AT81" i="18" s="1"/>
  <c r="BU80" i="18"/>
  <c r="AR81" i="18" s="1"/>
  <c r="BW80" i="17"/>
  <c r="AT81" i="17" s="1"/>
  <c r="BU80" i="17"/>
  <c r="AR81" i="17" s="1"/>
  <c r="BV80" i="17"/>
  <c r="AS81" i="17" s="1"/>
  <c r="J191" i="16"/>
  <c r="J191" i="15"/>
  <c r="BU79" i="13"/>
  <c r="J191" i="12"/>
  <c r="AW80" i="13"/>
  <c r="AZ80" i="13" s="1"/>
  <c r="AJ80" i="13"/>
  <c r="AS80" i="13" s="1"/>
  <c r="BH80" i="13"/>
  <c r="BQ80" i="13"/>
  <c r="J80" i="13"/>
  <c r="BN80" i="13"/>
  <c r="N79" i="13"/>
  <c r="BJ88" i="13"/>
  <c r="BK88" i="13"/>
  <c r="G291" i="20" l="1"/>
  <c r="I291" i="20"/>
  <c r="K291" i="20"/>
  <c r="H291" i="20"/>
  <c r="J291" i="20"/>
  <c r="J291" i="19"/>
  <c r="I291" i="19"/>
  <c r="G291" i="19"/>
  <c r="H291" i="19"/>
  <c r="K291" i="19"/>
  <c r="H81" i="17"/>
  <c r="BL81" i="17"/>
  <c r="BO81" i="17"/>
  <c r="AU81" i="17"/>
  <c r="AI82" i="17" s="1"/>
  <c r="I81" i="18"/>
  <c r="BM81" i="18"/>
  <c r="BP81" i="18"/>
  <c r="AV81" i="18"/>
  <c r="AJ82" i="18" s="1"/>
  <c r="AU81" i="18"/>
  <c r="AI82" i="18" s="1"/>
  <c r="BL81" i="18"/>
  <c r="BO81" i="18"/>
  <c r="H81" i="18"/>
  <c r="BQ81" i="18"/>
  <c r="AW81" i="18"/>
  <c r="AK82" i="18" s="1"/>
  <c r="J81" i="18"/>
  <c r="BN81" i="18"/>
  <c r="J81" i="17"/>
  <c r="AW81" i="17"/>
  <c r="AK82" i="17" s="1"/>
  <c r="BN81" i="17"/>
  <c r="BQ81" i="17"/>
  <c r="I81" i="17"/>
  <c r="BP81" i="17"/>
  <c r="AV81" i="17"/>
  <c r="AJ82" i="17" s="1"/>
  <c r="BM81" i="17"/>
  <c r="BC80" i="13"/>
  <c r="AV80" i="13"/>
  <c r="AY80" i="13" s="1"/>
  <c r="AI80" i="13"/>
  <c r="AR80" i="13" s="1"/>
  <c r="S80" i="13"/>
  <c r="AB81" i="13" s="1"/>
  <c r="M80" i="13"/>
  <c r="I80" i="13"/>
  <c r="BP80" i="13"/>
  <c r="BM80" i="13"/>
  <c r="I291" i="7"/>
  <c r="G291" i="7"/>
  <c r="K291" i="7"/>
  <c r="J291" i="7"/>
  <c r="H291" i="7"/>
  <c r="AY81" i="18" l="1"/>
  <c r="BB81" i="18" s="1"/>
  <c r="L291" i="19"/>
  <c r="G191" i="15" s="1"/>
  <c r="L291" i="20"/>
  <c r="G191" i="12" s="1"/>
  <c r="AX81" i="18"/>
  <c r="BA81" i="18" s="1"/>
  <c r="L81" i="17"/>
  <c r="O81" i="17" s="1"/>
  <c r="R81" i="17"/>
  <c r="AA82" i="17" s="1"/>
  <c r="R81" i="18"/>
  <c r="AA82" i="18" s="1"/>
  <c r="L81" i="18"/>
  <c r="O81" i="18" s="1"/>
  <c r="S81" i="18"/>
  <c r="AB82" i="18" s="1"/>
  <c r="M81" i="18"/>
  <c r="P81" i="18" s="1"/>
  <c r="S81" i="17"/>
  <c r="AB82" i="17" s="1"/>
  <c r="M81" i="17"/>
  <c r="P81" i="17" s="1"/>
  <c r="BR81" i="17"/>
  <c r="BS82" i="17" s="1"/>
  <c r="Q81" i="17"/>
  <c r="Z82" i="17" s="1"/>
  <c r="K81" i="17"/>
  <c r="N81" i="17" s="1"/>
  <c r="AY81" i="17"/>
  <c r="BB81" i="17" s="1"/>
  <c r="AZ81" i="17"/>
  <c r="BC81" i="17" s="1"/>
  <c r="AZ81" i="18"/>
  <c r="BC81" i="18" s="1"/>
  <c r="AX81" i="17"/>
  <c r="BA81" i="17" s="1"/>
  <c r="BR81" i="18"/>
  <c r="BS82" i="18" s="1"/>
  <c r="Q81" i="18"/>
  <c r="Z82" i="18" s="1"/>
  <c r="K81" i="18"/>
  <c r="N81" i="18" s="1"/>
  <c r="BW80" i="13"/>
  <c r="BB80" i="13"/>
  <c r="AU80" i="13"/>
  <c r="AX80" i="13" s="1"/>
  <c r="BO80" i="13"/>
  <c r="H80" i="13"/>
  <c r="BL80" i="13"/>
  <c r="L291" i="7"/>
  <c r="P80" i="13"/>
  <c r="R80" i="13"/>
  <c r="AA81" i="13" s="1"/>
  <c r="L80" i="13"/>
  <c r="BJ89" i="13"/>
  <c r="BK89" i="13"/>
  <c r="BI89" i="13"/>
  <c r="F292" i="7" l="1"/>
  <c r="F292" i="19"/>
  <c r="BD81" i="18"/>
  <c r="BH82" i="17"/>
  <c r="BH82" i="18"/>
  <c r="H191" i="12"/>
  <c r="I191" i="12" s="1"/>
  <c r="G191" i="16"/>
  <c r="H191" i="16" s="1"/>
  <c r="I191" i="16" s="1"/>
  <c r="H191" i="15"/>
  <c r="I191" i="15" s="1"/>
  <c r="BV80" i="13"/>
  <c r="BA80" i="13"/>
  <c r="BD80" i="13" s="1"/>
  <c r="BD80" i="17" s="1"/>
  <c r="AK81" i="13"/>
  <c r="AT81" i="13" s="1"/>
  <c r="O80" i="13"/>
  <c r="K80" i="13"/>
  <c r="Q80" i="13"/>
  <c r="Z81" i="13" s="1"/>
  <c r="F291" i="20" s="1"/>
  <c r="BR80" i="13"/>
  <c r="BS81" i="13" s="1"/>
  <c r="BW81" i="18" l="1"/>
  <c r="AT82" i="18" s="1"/>
  <c r="BU81" i="18"/>
  <c r="AR82" i="18" s="1"/>
  <c r="BV81" i="18"/>
  <c r="AS82" i="18" s="1"/>
  <c r="BW81" i="17"/>
  <c r="AT82" i="17" s="1"/>
  <c r="BU81" i="17"/>
  <c r="AR82" i="17" s="1"/>
  <c r="BV81" i="17"/>
  <c r="AS82" i="17" s="1"/>
  <c r="J192" i="16"/>
  <c r="J192" i="15"/>
  <c r="BU80" i="13"/>
  <c r="J192" i="12"/>
  <c r="AW81" i="13"/>
  <c r="AZ81" i="13" s="1"/>
  <c r="AJ81" i="13"/>
  <c r="AS81" i="13" s="1"/>
  <c r="N80" i="13"/>
  <c r="BQ81" i="13"/>
  <c r="J81" i="13"/>
  <c r="BN81" i="13"/>
  <c r="BH81" i="13"/>
  <c r="BJ90" i="13"/>
  <c r="BI90" i="13"/>
  <c r="J292" i="19" l="1"/>
  <c r="K292" i="19"/>
  <c r="I292" i="19"/>
  <c r="G292" i="19"/>
  <c r="H292" i="19"/>
  <c r="J292" i="20"/>
  <c r="K292" i="20"/>
  <c r="G292" i="20"/>
  <c r="H292" i="20"/>
  <c r="I292" i="20"/>
  <c r="AU82" i="17"/>
  <c r="AI83" i="17" s="1"/>
  <c r="H82" i="17"/>
  <c r="BL82" i="17"/>
  <c r="BO82" i="17"/>
  <c r="BQ82" i="18"/>
  <c r="BN82" i="18"/>
  <c r="AW82" i="18"/>
  <c r="AK83" i="18" s="1"/>
  <c r="J82" i="18"/>
  <c r="AV82" i="18"/>
  <c r="AJ83" i="18" s="1"/>
  <c r="BP82" i="18"/>
  <c r="I82" i="18"/>
  <c r="BM82" i="18"/>
  <c r="J82" i="17"/>
  <c r="BQ82" i="17"/>
  <c r="BN82" i="17"/>
  <c r="AW82" i="17"/>
  <c r="AK83" i="17" s="1"/>
  <c r="BO82" i="18"/>
  <c r="AU82" i="18"/>
  <c r="AI83" i="18" s="1"/>
  <c r="H82" i="18"/>
  <c r="BL82" i="18"/>
  <c r="BP82" i="17"/>
  <c r="I82" i="17"/>
  <c r="AV82" i="17"/>
  <c r="AJ83" i="17" s="1"/>
  <c r="BM82" i="17"/>
  <c r="BC81" i="13"/>
  <c r="AV81" i="13"/>
  <c r="AY81" i="13" s="1"/>
  <c r="AI81" i="13"/>
  <c r="AR81" i="13" s="1"/>
  <c r="I292" i="7"/>
  <c r="K292" i="7"/>
  <c r="H292" i="7"/>
  <c r="G292" i="7"/>
  <c r="J292" i="7"/>
  <c r="BP81" i="13"/>
  <c r="I81" i="13"/>
  <c r="BM81" i="13"/>
  <c r="M81" i="13"/>
  <c r="S81" i="13"/>
  <c r="AB82" i="13" s="1"/>
  <c r="BK90" i="13"/>
  <c r="AY82" i="18" l="1"/>
  <c r="BB82" i="18" s="1"/>
  <c r="AZ82" i="18"/>
  <c r="BC82" i="18" s="1"/>
  <c r="AX82" i="17"/>
  <c r="BA82" i="17" s="1"/>
  <c r="L292" i="19"/>
  <c r="G192" i="15" s="1"/>
  <c r="L292" i="20"/>
  <c r="G192" i="12" s="1"/>
  <c r="AY82" i="17"/>
  <c r="BB82" i="17" s="1"/>
  <c r="S82" i="18"/>
  <c r="AB83" i="18" s="1"/>
  <c r="M82" i="18"/>
  <c r="P82" i="18" s="1"/>
  <c r="L82" i="18"/>
  <c r="O82" i="18" s="1"/>
  <c r="R82" i="18"/>
  <c r="AA83" i="18" s="1"/>
  <c r="AX82" i="18"/>
  <c r="BA82" i="18" s="1"/>
  <c r="Q82" i="17"/>
  <c r="Z83" i="17" s="1"/>
  <c r="BR82" i="17"/>
  <c r="BS83" i="17" s="1"/>
  <c r="K82" i="17"/>
  <c r="N82" i="17" s="1"/>
  <c r="R82" i="17"/>
  <c r="AA83" i="17" s="1"/>
  <c r="L82" i="17"/>
  <c r="O82" i="17" s="1"/>
  <c r="K82" i="18"/>
  <c r="N82" i="18" s="1"/>
  <c r="Q82" i="18"/>
  <c r="Z83" i="18" s="1"/>
  <c r="BR82" i="18"/>
  <c r="BS83" i="18" s="1"/>
  <c r="S82" i="17"/>
  <c r="AB83" i="17" s="1"/>
  <c r="M82" i="17"/>
  <c r="P82" i="17" s="1"/>
  <c r="AZ82" i="17"/>
  <c r="BC82" i="17" s="1"/>
  <c r="BW81" i="13"/>
  <c r="BB81" i="13"/>
  <c r="AU81" i="13"/>
  <c r="AX81" i="13" s="1"/>
  <c r="L292" i="7"/>
  <c r="R81" i="13"/>
  <c r="AA82" i="13" s="1"/>
  <c r="L81" i="13"/>
  <c r="H81" i="13"/>
  <c r="BO81" i="13"/>
  <c r="BL81" i="13"/>
  <c r="P81" i="13"/>
  <c r="F293" i="7" l="1"/>
  <c r="F293" i="19"/>
  <c r="BD82" i="18"/>
  <c r="BH83" i="18"/>
  <c r="BH83" i="17"/>
  <c r="H192" i="15"/>
  <c r="I192" i="15" s="1"/>
  <c r="G192" i="16"/>
  <c r="H192" i="16" s="1"/>
  <c r="I192" i="16" s="1"/>
  <c r="BV81" i="13"/>
  <c r="H192" i="12"/>
  <c r="I192" i="12" s="1"/>
  <c r="BA81" i="13"/>
  <c r="BD81" i="13" s="1"/>
  <c r="BD81" i="17" s="1"/>
  <c r="AK82" i="13"/>
  <c r="AT82" i="13" s="1"/>
  <c r="O81" i="13"/>
  <c r="Q81" i="13"/>
  <c r="Z82" i="13" s="1"/>
  <c r="F292" i="20" s="1"/>
  <c r="K81" i="13"/>
  <c r="BR81" i="13"/>
  <c r="BS82" i="13" s="1"/>
  <c r="BU82" i="18" l="1"/>
  <c r="AR83" i="18" s="1"/>
  <c r="BW82" i="18"/>
  <c r="AT83" i="18" s="1"/>
  <c r="BV82" i="18"/>
  <c r="AS83" i="18" s="1"/>
  <c r="BU82" i="17"/>
  <c r="AR83" i="17" s="1"/>
  <c r="BV82" i="17"/>
  <c r="AS83" i="17" s="1"/>
  <c r="BW82" i="17"/>
  <c r="AT83" i="17" s="1"/>
  <c r="J193" i="15"/>
  <c r="J193" i="16"/>
  <c r="BU81" i="13"/>
  <c r="J193" i="12"/>
  <c r="AW82" i="13"/>
  <c r="AZ82" i="13" s="1"/>
  <c r="AJ82" i="13"/>
  <c r="AS82" i="13" s="1"/>
  <c r="N81" i="13"/>
  <c r="BQ82" i="13"/>
  <c r="J82" i="13"/>
  <c r="BN82" i="13"/>
  <c r="BH82" i="13"/>
  <c r="BK91" i="13"/>
  <c r="H293" i="19" l="1"/>
  <c r="J293" i="19"/>
  <c r="G293" i="19"/>
  <c r="K293" i="19"/>
  <c r="I293" i="19"/>
  <c r="K293" i="20"/>
  <c r="J293" i="20"/>
  <c r="I293" i="20"/>
  <c r="G293" i="20"/>
  <c r="H293" i="20"/>
  <c r="BQ83" i="17"/>
  <c r="J83" i="17"/>
  <c r="AW83" i="17"/>
  <c r="AK84" i="17" s="1"/>
  <c r="BN83" i="17"/>
  <c r="J83" i="18"/>
  <c r="AW83" i="18"/>
  <c r="AK84" i="18" s="1"/>
  <c r="BN83" i="18"/>
  <c r="BQ83" i="18"/>
  <c r="I83" i="17"/>
  <c r="BP83" i="17"/>
  <c r="AV83" i="17"/>
  <c r="AJ84" i="17" s="1"/>
  <c r="BM83" i="17"/>
  <c r="AU83" i="18"/>
  <c r="AI84" i="18" s="1"/>
  <c r="BO83" i="18"/>
  <c r="H83" i="18"/>
  <c r="BL83" i="18"/>
  <c r="H83" i="17"/>
  <c r="AU83" i="17"/>
  <c r="AI84" i="17" s="1"/>
  <c r="BL83" i="17"/>
  <c r="BO83" i="17"/>
  <c r="AV83" i="18"/>
  <c r="AJ84" i="18" s="1"/>
  <c r="BM83" i="18"/>
  <c r="I83" i="18"/>
  <c r="BP83" i="18"/>
  <c r="BC82" i="13"/>
  <c r="AV82" i="13"/>
  <c r="AY82" i="13" s="1"/>
  <c r="AI82" i="13"/>
  <c r="AR82" i="13" s="1"/>
  <c r="G293" i="7"/>
  <c r="H293" i="7"/>
  <c r="I293" i="7"/>
  <c r="J293" i="7"/>
  <c r="K293" i="7"/>
  <c r="M82" i="13"/>
  <c r="S82" i="13"/>
  <c r="AB83" i="13" s="1"/>
  <c r="I82" i="13"/>
  <c r="BP82" i="13"/>
  <c r="BM82" i="13"/>
  <c r="BJ91" i="13"/>
  <c r="BI91" i="13"/>
  <c r="AY83" i="18" l="1"/>
  <c r="BB83" i="18" s="1"/>
  <c r="AY83" i="17"/>
  <c r="BB83" i="17" s="1"/>
  <c r="L293" i="20"/>
  <c r="G193" i="12" s="1"/>
  <c r="AX83" i="18"/>
  <c r="BA83" i="18" s="1"/>
  <c r="AZ83" i="18"/>
  <c r="BC83" i="18" s="1"/>
  <c r="L293" i="19"/>
  <c r="G193" i="15" s="1"/>
  <c r="M83" i="18"/>
  <c r="P83" i="18" s="1"/>
  <c r="S83" i="18"/>
  <c r="AB84" i="18" s="1"/>
  <c r="K83" i="18"/>
  <c r="N83" i="18" s="1"/>
  <c r="Q83" i="18"/>
  <c r="Z84" i="18" s="1"/>
  <c r="BR83" i="18"/>
  <c r="BS84" i="18" s="1"/>
  <c r="BR83" i="17"/>
  <c r="BS84" i="17" s="1"/>
  <c r="Q83" i="17"/>
  <c r="Z84" i="17" s="1"/>
  <c r="K83" i="17"/>
  <c r="N83" i="17" s="1"/>
  <c r="AX83" i="17"/>
  <c r="BA83" i="17" s="1"/>
  <c r="AZ83" i="17"/>
  <c r="BC83" i="17" s="1"/>
  <c r="M83" i="17"/>
  <c r="P83" i="17" s="1"/>
  <c r="S83" i="17"/>
  <c r="AB84" i="17" s="1"/>
  <c r="R83" i="17"/>
  <c r="AA84" i="17" s="1"/>
  <c r="L83" i="17"/>
  <c r="O83" i="17" s="1"/>
  <c r="R83" i="18"/>
  <c r="AA84" i="18" s="1"/>
  <c r="L83" i="18"/>
  <c r="O83" i="18" s="1"/>
  <c r="BW82" i="13"/>
  <c r="BB82" i="13"/>
  <c r="AU82" i="13"/>
  <c r="AX82" i="13" s="1"/>
  <c r="L293" i="7"/>
  <c r="R82" i="13"/>
  <c r="AA83" i="13" s="1"/>
  <c r="L82" i="13"/>
  <c r="H82" i="13"/>
  <c r="BO82" i="13"/>
  <c r="BL82" i="13"/>
  <c r="P82" i="13"/>
  <c r="BK92" i="13"/>
  <c r="F294" i="19" l="1"/>
  <c r="F294" i="7"/>
  <c r="BD83" i="18"/>
  <c r="BH84" i="17"/>
  <c r="BH84" i="18"/>
  <c r="H193" i="12"/>
  <c r="I193" i="12" s="1"/>
  <c r="H193" i="15"/>
  <c r="I193" i="15" s="1"/>
  <c r="G193" i="16"/>
  <c r="H193" i="16" s="1"/>
  <c r="I193" i="16" s="1"/>
  <c r="BV82" i="13"/>
  <c r="BA82" i="13"/>
  <c r="BD82" i="13" s="1"/>
  <c r="BD82" i="17" s="1"/>
  <c r="AK83" i="13"/>
  <c r="AT83" i="13" s="1"/>
  <c r="K82" i="13"/>
  <c r="Q82" i="13"/>
  <c r="Z83" i="13" s="1"/>
  <c r="F293" i="20" s="1"/>
  <c r="BR82" i="13"/>
  <c r="BS83" i="13" s="1"/>
  <c r="O82" i="13"/>
  <c r="BI92" i="13"/>
  <c r="BU83" i="18" l="1"/>
  <c r="AR84" i="18" s="1"/>
  <c r="BV83" i="18"/>
  <c r="AS84" i="18" s="1"/>
  <c r="BW83" i="18"/>
  <c r="AT84" i="18" s="1"/>
  <c r="BV83" i="17"/>
  <c r="AS84" i="17" s="1"/>
  <c r="BW83" i="17"/>
  <c r="AT84" i="17" s="1"/>
  <c r="BU83" i="17"/>
  <c r="AR84" i="17" s="1"/>
  <c r="J194" i="15"/>
  <c r="J194" i="16"/>
  <c r="BU82" i="13"/>
  <c r="J194" i="12"/>
  <c r="AW83" i="13"/>
  <c r="AZ83" i="13" s="1"/>
  <c r="AJ83" i="13"/>
  <c r="AS83" i="13" s="1"/>
  <c r="BH83" i="13"/>
  <c r="BQ83" i="13"/>
  <c r="J83" i="13"/>
  <c r="BN83" i="13"/>
  <c r="N82" i="13"/>
  <c r="BJ92" i="13"/>
  <c r="H294" i="19" l="1"/>
  <c r="I294" i="19"/>
  <c r="J294" i="19"/>
  <c r="K294" i="19"/>
  <c r="G294" i="19"/>
  <c r="J294" i="20"/>
  <c r="K294" i="20"/>
  <c r="G294" i="20"/>
  <c r="H294" i="20"/>
  <c r="I294" i="20"/>
  <c r="BO84" i="18"/>
  <c r="BL84" i="18"/>
  <c r="AU84" i="18"/>
  <c r="AI85" i="18" s="1"/>
  <c r="H84" i="18"/>
  <c r="BM84" i="18"/>
  <c r="BP84" i="18"/>
  <c r="AV84" i="18"/>
  <c r="AJ85" i="18" s="1"/>
  <c r="I84" i="18"/>
  <c r="AU84" i="17"/>
  <c r="AI85" i="17" s="1"/>
  <c r="H84" i="17"/>
  <c r="BO84" i="17"/>
  <c r="BL84" i="17"/>
  <c r="J84" i="17"/>
  <c r="BQ84" i="17"/>
  <c r="AW84" i="17"/>
  <c r="AK85" i="17" s="1"/>
  <c r="BN84" i="17"/>
  <c r="BN84" i="18"/>
  <c r="BQ84" i="18"/>
  <c r="J84" i="18"/>
  <c r="AW84" i="18"/>
  <c r="AK85" i="18" s="1"/>
  <c r="BP84" i="17"/>
  <c r="AV84" i="17"/>
  <c r="AJ85" i="17" s="1"/>
  <c r="BM84" i="17"/>
  <c r="I84" i="17"/>
  <c r="BC83" i="13"/>
  <c r="AV83" i="13"/>
  <c r="AY83" i="13" s="1"/>
  <c r="AI83" i="13"/>
  <c r="AR83" i="13" s="1"/>
  <c r="S83" i="13"/>
  <c r="AB84" i="13" s="1"/>
  <c r="M83" i="13"/>
  <c r="I83" i="13"/>
  <c r="BP83" i="13"/>
  <c r="BM83" i="13"/>
  <c r="J294" i="7"/>
  <c r="G294" i="7"/>
  <c r="K294" i="7"/>
  <c r="I294" i="7"/>
  <c r="H294" i="7"/>
  <c r="BK93" i="13"/>
  <c r="BI93" i="13"/>
  <c r="L294" i="20" l="1"/>
  <c r="G194" i="12" s="1"/>
  <c r="AX84" i="17"/>
  <c r="BA84" i="17" s="1"/>
  <c r="AX84" i="18"/>
  <c r="BA84" i="18" s="1"/>
  <c r="L294" i="19"/>
  <c r="G194" i="15" s="1"/>
  <c r="AZ84" i="18"/>
  <c r="BC84" i="18" s="1"/>
  <c r="AZ84" i="17"/>
  <c r="BC84" i="17" s="1"/>
  <c r="R84" i="17"/>
  <c r="AA85" i="17" s="1"/>
  <c r="L84" i="17"/>
  <c r="O84" i="17" s="1"/>
  <c r="S84" i="18"/>
  <c r="AB85" i="18" s="1"/>
  <c r="M84" i="18"/>
  <c r="P84" i="18" s="1"/>
  <c r="AY84" i="18"/>
  <c r="BB84" i="18" s="1"/>
  <c r="AY84" i="17"/>
  <c r="BB84" i="17" s="1"/>
  <c r="L84" i="18"/>
  <c r="O84" i="18" s="1"/>
  <c r="R84" i="18"/>
  <c r="AA85" i="18" s="1"/>
  <c r="S84" i="17"/>
  <c r="AB85" i="17" s="1"/>
  <c r="M84" i="17"/>
  <c r="P84" i="17" s="1"/>
  <c r="BR84" i="17"/>
  <c r="BS85" i="17" s="1"/>
  <c r="K84" i="17"/>
  <c r="N84" i="17" s="1"/>
  <c r="Q84" i="17"/>
  <c r="Z85" i="17" s="1"/>
  <c r="BR84" i="18"/>
  <c r="BS85" i="18" s="1"/>
  <c r="Q84" i="18"/>
  <c r="Z85" i="18" s="1"/>
  <c r="K84" i="18"/>
  <c r="N84" i="18" s="1"/>
  <c r="BW83" i="13"/>
  <c r="BB83" i="13"/>
  <c r="AU83" i="13"/>
  <c r="AX83" i="13" s="1"/>
  <c r="P83" i="13"/>
  <c r="BO83" i="13"/>
  <c r="H83" i="13"/>
  <c r="BL83" i="13"/>
  <c r="L294" i="7"/>
  <c r="R83" i="13"/>
  <c r="AA84" i="13" s="1"/>
  <c r="L83" i="13"/>
  <c r="F295" i="19" l="1"/>
  <c r="F295" i="7"/>
  <c r="BD84" i="18"/>
  <c r="BH85" i="18"/>
  <c r="BH85" i="17"/>
  <c r="H194" i="12"/>
  <c r="I194" i="12" s="1"/>
  <c r="G194" i="16"/>
  <c r="H194" i="16" s="1"/>
  <c r="I194" i="16" s="1"/>
  <c r="H194" i="15"/>
  <c r="I194" i="15" s="1"/>
  <c r="BV83" i="13"/>
  <c r="BA83" i="13"/>
  <c r="BD83" i="13" s="1"/>
  <c r="BD83" i="17" s="1"/>
  <c r="AK84" i="13"/>
  <c r="AT84" i="13" s="1"/>
  <c r="Q83" i="13"/>
  <c r="Z84" i="13" s="1"/>
  <c r="F294" i="20" s="1"/>
  <c r="BR83" i="13"/>
  <c r="BS84" i="13" s="1"/>
  <c r="K83" i="13"/>
  <c r="O83" i="13"/>
  <c r="BJ93" i="13"/>
  <c r="BV84" i="18" l="1"/>
  <c r="AS85" i="18" s="1"/>
  <c r="BW84" i="18"/>
  <c r="AT85" i="18" s="1"/>
  <c r="BU84" i="18"/>
  <c r="AR85" i="18" s="1"/>
  <c r="BW84" i="17"/>
  <c r="AT85" i="17" s="1"/>
  <c r="BU84" i="17"/>
  <c r="AR85" i="17" s="1"/>
  <c r="BV84" i="17"/>
  <c r="AS85" i="17" s="1"/>
  <c r="J195" i="16"/>
  <c r="J195" i="15"/>
  <c r="BU83" i="13"/>
  <c r="J195" i="12"/>
  <c r="AW84" i="13"/>
  <c r="AZ84" i="13" s="1"/>
  <c r="AJ84" i="13"/>
  <c r="AS84" i="13" s="1"/>
  <c r="BH84" i="13"/>
  <c r="N83" i="13"/>
  <c r="BQ84" i="13"/>
  <c r="J84" i="13"/>
  <c r="BN84" i="13"/>
  <c r="BI94" i="13"/>
  <c r="H295" i="20" l="1"/>
  <c r="K295" i="20"/>
  <c r="I295" i="20"/>
  <c r="G295" i="20"/>
  <c r="J295" i="20"/>
  <c r="K295" i="19"/>
  <c r="J295" i="19"/>
  <c r="I295" i="19"/>
  <c r="H295" i="19"/>
  <c r="G295" i="19"/>
  <c r="BO85" i="17"/>
  <c r="AU85" i="17"/>
  <c r="AI86" i="17" s="1"/>
  <c r="BL85" i="17"/>
  <c r="H85" i="17"/>
  <c r="AW85" i="17"/>
  <c r="AK86" i="17" s="1"/>
  <c r="J85" i="17"/>
  <c r="BN85" i="17"/>
  <c r="BQ85" i="17"/>
  <c r="BP85" i="17"/>
  <c r="BM85" i="17"/>
  <c r="AV85" i="17"/>
  <c r="AJ86" i="17" s="1"/>
  <c r="I85" i="17"/>
  <c r="AW85" i="18"/>
  <c r="AK86" i="18" s="1"/>
  <c r="BN85" i="18"/>
  <c r="BQ85" i="18"/>
  <c r="J85" i="18"/>
  <c r="H85" i="18"/>
  <c r="AU85" i="18"/>
  <c r="AI86" i="18" s="1"/>
  <c r="BL85" i="18"/>
  <c r="BO85" i="18"/>
  <c r="BM85" i="18"/>
  <c r="BP85" i="18"/>
  <c r="AV85" i="18"/>
  <c r="AJ86" i="18" s="1"/>
  <c r="I85" i="18"/>
  <c r="BC84" i="13"/>
  <c r="AV84" i="13"/>
  <c r="AY84" i="13" s="1"/>
  <c r="AI84" i="13"/>
  <c r="AR84" i="13" s="1"/>
  <c r="M84" i="13"/>
  <c r="S84" i="13"/>
  <c r="AB85" i="13" s="1"/>
  <c r="G295" i="7"/>
  <c r="J295" i="7"/>
  <c r="I295" i="7"/>
  <c r="K295" i="7"/>
  <c r="H295" i="7"/>
  <c r="BP84" i="13"/>
  <c r="I84" i="13"/>
  <c r="BM84" i="13"/>
  <c r="BK94" i="13"/>
  <c r="AZ85" i="17" l="1"/>
  <c r="BC85" i="17" s="1"/>
  <c r="AX85" i="18"/>
  <c r="BA85" i="18" s="1"/>
  <c r="L295" i="20"/>
  <c r="G195" i="12" s="1"/>
  <c r="AZ85" i="18"/>
  <c r="BC85" i="18" s="1"/>
  <c r="AX85" i="17"/>
  <c r="BA85" i="17" s="1"/>
  <c r="L295" i="19"/>
  <c r="G195" i="15" s="1"/>
  <c r="Q85" i="18"/>
  <c r="Z86" i="18" s="1"/>
  <c r="BR85" i="18"/>
  <c r="BS86" i="18" s="1"/>
  <c r="K85" i="18"/>
  <c r="N85" i="18" s="1"/>
  <c r="L85" i="18"/>
  <c r="O85" i="18" s="1"/>
  <c r="R85" i="18"/>
  <c r="AA86" i="18" s="1"/>
  <c r="R85" i="17"/>
  <c r="AA86" i="17" s="1"/>
  <c r="L85" i="17"/>
  <c r="O85" i="17" s="1"/>
  <c r="S85" i="17"/>
  <c r="AB86" i="17" s="1"/>
  <c r="M85" i="17"/>
  <c r="P85" i="17" s="1"/>
  <c r="AY85" i="17"/>
  <c r="BB85" i="17" s="1"/>
  <c r="M85" i="18"/>
  <c r="P85" i="18" s="1"/>
  <c r="S85" i="18"/>
  <c r="AB86" i="18" s="1"/>
  <c r="Q85" i="17"/>
  <c r="Z86" i="17" s="1"/>
  <c r="K85" i="17"/>
  <c r="N85" i="17" s="1"/>
  <c r="BR85" i="17"/>
  <c r="BS86" i="17" s="1"/>
  <c r="AY85" i="18"/>
  <c r="BB85" i="18" s="1"/>
  <c r="BW84" i="13"/>
  <c r="BB84" i="13"/>
  <c r="AU84" i="13"/>
  <c r="AX84" i="13" s="1"/>
  <c r="P84" i="13"/>
  <c r="L295" i="7"/>
  <c r="R84" i="13"/>
  <c r="AA85" i="13" s="1"/>
  <c r="L84" i="13"/>
  <c r="BO84" i="13"/>
  <c r="H84" i="13"/>
  <c r="BL84" i="13"/>
  <c r="BJ94" i="13"/>
  <c r="F296" i="19" l="1"/>
  <c r="F296" i="7"/>
  <c r="BD85" i="18"/>
  <c r="BH86" i="17"/>
  <c r="BH86" i="18"/>
  <c r="H195" i="12"/>
  <c r="I195" i="12" s="1"/>
  <c r="H195" i="15"/>
  <c r="I195" i="15" s="1"/>
  <c r="G195" i="16"/>
  <c r="H195" i="16" s="1"/>
  <c r="I195" i="16" s="1"/>
  <c r="BV84" i="13"/>
  <c r="BA84" i="13"/>
  <c r="BD84" i="13" s="1"/>
  <c r="BD84" i="17" s="1"/>
  <c r="AK85" i="13"/>
  <c r="AT85" i="13" s="1"/>
  <c r="K84" i="13"/>
  <c r="Q84" i="13"/>
  <c r="Z85" i="13" s="1"/>
  <c r="F295" i="20" s="1"/>
  <c r="BR84" i="13"/>
  <c r="BS85" i="13" s="1"/>
  <c r="O84" i="13"/>
  <c r="BI95" i="13"/>
  <c r="BW85" i="18" l="1"/>
  <c r="AT86" i="18" s="1"/>
  <c r="BV85" i="18"/>
  <c r="AS86" i="18" s="1"/>
  <c r="BU85" i="18"/>
  <c r="AR86" i="18" s="1"/>
  <c r="BV85" i="17"/>
  <c r="AS86" i="17" s="1"/>
  <c r="BW85" i="17"/>
  <c r="AT86" i="17" s="1"/>
  <c r="BU85" i="17"/>
  <c r="AR86" i="17" s="1"/>
  <c r="J196" i="15"/>
  <c r="J196" i="16"/>
  <c r="BU84" i="13"/>
  <c r="J196" i="12"/>
  <c r="AW85" i="13"/>
  <c r="AZ85" i="13" s="1"/>
  <c r="AJ85" i="13"/>
  <c r="AS85" i="13" s="1"/>
  <c r="N84" i="13"/>
  <c r="BH85" i="13"/>
  <c r="BQ85" i="13"/>
  <c r="J85" i="13"/>
  <c r="BN85" i="13"/>
  <c r="BK95" i="13"/>
  <c r="H296" i="20" l="1"/>
  <c r="G296" i="20"/>
  <c r="K296" i="20"/>
  <c r="J296" i="20"/>
  <c r="I296" i="20"/>
  <c r="H296" i="19"/>
  <c r="J296" i="19"/>
  <c r="K296" i="19"/>
  <c r="I296" i="19"/>
  <c r="G296" i="19"/>
  <c r="BL86" i="17"/>
  <c r="BO86" i="17"/>
  <c r="H86" i="17"/>
  <c r="AU86" i="17"/>
  <c r="AI87" i="17" s="1"/>
  <c r="AW86" i="17"/>
  <c r="AK87" i="17" s="1"/>
  <c r="J86" i="17"/>
  <c r="BN86" i="17"/>
  <c r="BQ86" i="17"/>
  <c r="AV86" i="17"/>
  <c r="AJ87" i="17" s="1"/>
  <c r="BM86" i="17"/>
  <c r="BP86" i="17"/>
  <c r="I86" i="17"/>
  <c r="BQ86" i="18"/>
  <c r="AW86" i="18"/>
  <c r="AK87" i="18" s="1"/>
  <c r="BN86" i="18"/>
  <c r="J86" i="18"/>
  <c r="AU86" i="18"/>
  <c r="AI87" i="18" s="1"/>
  <c r="BL86" i="18"/>
  <c r="BO86" i="18"/>
  <c r="H86" i="18"/>
  <c r="AV86" i="18"/>
  <c r="AJ87" i="18" s="1"/>
  <c r="I86" i="18"/>
  <c r="BM86" i="18"/>
  <c r="BP86" i="18"/>
  <c r="BC85" i="13"/>
  <c r="AV85" i="13"/>
  <c r="AY85" i="13" s="1"/>
  <c r="AI85" i="13"/>
  <c r="AR85" i="13" s="1"/>
  <c r="I85" i="13"/>
  <c r="BP85" i="13"/>
  <c r="BM85" i="13"/>
  <c r="I296" i="7"/>
  <c r="J296" i="7"/>
  <c r="K296" i="7"/>
  <c r="G296" i="7"/>
  <c r="H296" i="7"/>
  <c r="S85" i="13"/>
  <c r="AB86" i="13" s="1"/>
  <c r="M85" i="13"/>
  <c r="BJ95" i="13"/>
  <c r="BI96" i="13"/>
  <c r="AZ86" i="17" l="1"/>
  <c r="BC86" i="17" s="1"/>
  <c r="AY86" i="17"/>
  <c r="BB86" i="17" s="1"/>
  <c r="AY86" i="18"/>
  <c r="BB86" i="18" s="1"/>
  <c r="AX86" i="18"/>
  <c r="BA86" i="18" s="1"/>
  <c r="AZ86" i="18"/>
  <c r="BC86" i="18" s="1"/>
  <c r="L296" i="20"/>
  <c r="G196" i="12" s="1"/>
  <c r="L296" i="19"/>
  <c r="G196" i="15" s="1"/>
  <c r="R86" i="17"/>
  <c r="AA87" i="17" s="1"/>
  <c r="L86" i="17"/>
  <c r="O86" i="17" s="1"/>
  <c r="R86" i="18"/>
  <c r="AA87" i="18" s="1"/>
  <c r="L86" i="18"/>
  <c r="O86" i="18" s="1"/>
  <c r="S86" i="17"/>
  <c r="AB87" i="17" s="1"/>
  <c r="M86" i="17"/>
  <c r="P86" i="17" s="1"/>
  <c r="Q86" i="17"/>
  <c r="Z87" i="17" s="1"/>
  <c r="K86" i="17"/>
  <c r="N86" i="17" s="1"/>
  <c r="BR86" i="17"/>
  <c r="BS87" i="17" s="1"/>
  <c r="S86" i="18"/>
  <c r="AB87" i="18" s="1"/>
  <c r="M86" i="18"/>
  <c r="P86" i="18" s="1"/>
  <c r="K86" i="18"/>
  <c r="N86" i="18" s="1"/>
  <c r="Q86" i="18"/>
  <c r="Z87" i="18" s="1"/>
  <c r="BR86" i="18"/>
  <c r="BS87" i="18" s="1"/>
  <c r="AX86" i="17"/>
  <c r="BA86" i="17" s="1"/>
  <c r="BW85" i="13"/>
  <c r="BB85" i="13"/>
  <c r="AU85" i="13"/>
  <c r="AX85" i="13" s="1"/>
  <c r="P85" i="13"/>
  <c r="L296" i="7"/>
  <c r="L85" i="13"/>
  <c r="R85" i="13"/>
  <c r="AA86" i="13" s="1"/>
  <c r="BO85" i="13"/>
  <c r="H85" i="13"/>
  <c r="BL85" i="13"/>
  <c r="F297" i="19" l="1"/>
  <c r="F297" i="7"/>
  <c r="BD86" i="18"/>
  <c r="BH87" i="17"/>
  <c r="BH87" i="18"/>
  <c r="H196" i="12"/>
  <c r="I196" i="12" s="1"/>
  <c r="H196" i="15"/>
  <c r="I196" i="15" s="1"/>
  <c r="G196" i="16"/>
  <c r="H196" i="16" s="1"/>
  <c r="I196" i="16" s="1"/>
  <c r="BV85" i="13"/>
  <c r="BA85" i="13"/>
  <c r="BD85" i="13" s="1"/>
  <c r="BD85" i="17" s="1"/>
  <c r="AK86" i="13"/>
  <c r="AT86" i="13" s="1"/>
  <c r="Q85" i="13"/>
  <c r="Z86" i="13" s="1"/>
  <c r="F296" i="20" s="1"/>
  <c r="BR85" i="13"/>
  <c r="BS86" i="13" s="1"/>
  <c r="K85" i="13"/>
  <c r="O85" i="13"/>
  <c r="BK96" i="13"/>
  <c r="BU86" i="18" l="1"/>
  <c r="AR87" i="18" s="1"/>
  <c r="BV86" i="18"/>
  <c r="AS87" i="18" s="1"/>
  <c r="BW86" i="18"/>
  <c r="AT87" i="18" s="1"/>
  <c r="BU86" i="17"/>
  <c r="AR87" i="17" s="1"/>
  <c r="BV86" i="17"/>
  <c r="AS87" i="17" s="1"/>
  <c r="BW86" i="17"/>
  <c r="AT87" i="17" s="1"/>
  <c r="J197" i="15"/>
  <c r="J197" i="16"/>
  <c r="BU85" i="13"/>
  <c r="J197" i="12"/>
  <c r="AW86" i="13"/>
  <c r="AZ86" i="13" s="1"/>
  <c r="AJ86" i="13"/>
  <c r="AS86" i="13" s="1"/>
  <c r="BQ86" i="13"/>
  <c r="J86" i="13"/>
  <c r="BN86" i="13"/>
  <c r="N85" i="13"/>
  <c r="BH86" i="13"/>
  <c r="BJ96" i="13"/>
  <c r="K297" i="20" l="1"/>
  <c r="I297" i="20"/>
  <c r="H297" i="20"/>
  <c r="G297" i="20"/>
  <c r="J297" i="20"/>
  <c r="I297" i="19"/>
  <c r="G297" i="19"/>
  <c r="H297" i="19"/>
  <c r="J297" i="19"/>
  <c r="K297" i="19"/>
  <c r="J87" i="18"/>
  <c r="AW87" i="18"/>
  <c r="AK88" i="18" s="1"/>
  <c r="BN87" i="18"/>
  <c r="BQ87" i="18"/>
  <c r="BN87" i="17"/>
  <c r="J87" i="17"/>
  <c r="BQ87" i="17"/>
  <c r="AW87" i="17"/>
  <c r="AK88" i="17" s="1"/>
  <c r="I87" i="17"/>
  <c r="BP87" i="17"/>
  <c r="AV87" i="17"/>
  <c r="AJ88" i="17" s="1"/>
  <c r="BM87" i="17"/>
  <c r="AU87" i="18"/>
  <c r="AI88" i="18" s="1"/>
  <c r="BL87" i="18"/>
  <c r="BO87" i="18"/>
  <c r="H87" i="18"/>
  <c r="BO87" i="17"/>
  <c r="BL87" i="17"/>
  <c r="H87" i="17"/>
  <c r="AU87" i="17"/>
  <c r="AI88" i="17" s="1"/>
  <c r="AV87" i="18"/>
  <c r="AJ88" i="18" s="1"/>
  <c r="BP87" i="18"/>
  <c r="I87" i="18"/>
  <c r="BM87" i="18"/>
  <c r="BC86" i="13"/>
  <c r="AV86" i="13"/>
  <c r="AY86" i="13" s="1"/>
  <c r="AI86" i="13"/>
  <c r="AR86" i="13" s="1"/>
  <c r="I86" i="13"/>
  <c r="BP86" i="13"/>
  <c r="BM86" i="13"/>
  <c r="S86" i="13"/>
  <c r="AB87" i="13" s="1"/>
  <c r="M86" i="13"/>
  <c r="I297" i="7"/>
  <c r="G297" i="7"/>
  <c r="J297" i="7"/>
  <c r="H297" i="7"/>
  <c r="K297" i="7"/>
  <c r="BI97" i="13"/>
  <c r="BJ97" i="13"/>
  <c r="AX87" i="18" l="1"/>
  <c r="BA87" i="18" s="1"/>
  <c r="AY87" i="18"/>
  <c r="BB87" i="18" s="1"/>
  <c r="L297" i="19"/>
  <c r="G197" i="15" s="1"/>
  <c r="L297" i="20"/>
  <c r="G197" i="12" s="1"/>
  <c r="AX87" i="17"/>
  <c r="BA87" i="17" s="1"/>
  <c r="AZ87" i="18"/>
  <c r="BC87" i="18" s="1"/>
  <c r="S87" i="18"/>
  <c r="AB88" i="18" s="1"/>
  <c r="M87" i="18"/>
  <c r="P87" i="18" s="1"/>
  <c r="Q87" i="17"/>
  <c r="Z88" i="17" s="1"/>
  <c r="BR87" i="17"/>
  <c r="BS88" i="17" s="1"/>
  <c r="K87" i="17"/>
  <c r="N87" i="17" s="1"/>
  <c r="K87" i="18"/>
  <c r="N87" i="18" s="1"/>
  <c r="Q87" i="18"/>
  <c r="Z88" i="18" s="1"/>
  <c r="BR87" i="18"/>
  <c r="BS88" i="18" s="1"/>
  <c r="L87" i="17"/>
  <c r="O87" i="17" s="1"/>
  <c r="R87" i="17"/>
  <c r="AA88" i="17" s="1"/>
  <c r="S87" i="17"/>
  <c r="AB88" i="17" s="1"/>
  <c r="M87" i="17"/>
  <c r="P87" i="17" s="1"/>
  <c r="AZ87" i="17"/>
  <c r="BC87" i="17" s="1"/>
  <c r="AY87" i="17"/>
  <c r="BB87" i="17" s="1"/>
  <c r="L87" i="18"/>
  <c r="O87" i="18" s="1"/>
  <c r="R87" i="18"/>
  <c r="AA88" i="18" s="1"/>
  <c r="BW86" i="13"/>
  <c r="BB86" i="13"/>
  <c r="AU86" i="13"/>
  <c r="AX86" i="13" s="1"/>
  <c r="BO86" i="13"/>
  <c r="H86" i="13"/>
  <c r="BL86" i="13"/>
  <c r="L297" i="7"/>
  <c r="R86" i="13"/>
  <c r="AA87" i="13" s="1"/>
  <c r="L86" i="13"/>
  <c r="P86" i="13"/>
  <c r="BK97" i="13"/>
  <c r="F298" i="7" l="1"/>
  <c r="F298" i="19"/>
  <c r="BD87" i="18"/>
  <c r="BH88" i="18"/>
  <c r="BH88" i="17"/>
  <c r="H197" i="12"/>
  <c r="I197" i="12" s="1"/>
  <c r="H197" i="15"/>
  <c r="I197" i="15" s="1"/>
  <c r="G197" i="16"/>
  <c r="H197" i="16" s="1"/>
  <c r="I197" i="16" s="1"/>
  <c r="BV86" i="13"/>
  <c r="BA86" i="13"/>
  <c r="BD86" i="13" s="1"/>
  <c r="BD86" i="17" s="1"/>
  <c r="AK87" i="13"/>
  <c r="AT87" i="13" s="1"/>
  <c r="O86" i="13"/>
  <c r="Q86" i="13"/>
  <c r="Z87" i="13" s="1"/>
  <c r="F297" i="20" s="1"/>
  <c r="K86" i="13"/>
  <c r="BR86" i="13"/>
  <c r="BS87" i="13" s="1"/>
  <c r="BJ98" i="13"/>
  <c r="BU87" i="18" l="1"/>
  <c r="AR88" i="18" s="1"/>
  <c r="BV87" i="18"/>
  <c r="AS88" i="18" s="1"/>
  <c r="BW87" i="18"/>
  <c r="AT88" i="18" s="1"/>
  <c r="BV87" i="17"/>
  <c r="AS88" i="17" s="1"/>
  <c r="BU87" i="17"/>
  <c r="AR88" i="17" s="1"/>
  <c r="BW87" i="17"/>
  <c r="AT88" i="17" s="1"/>
  <c r="J198" i="15"/>
  <c r="J198" i="16"/>
  <c r="BU86" i="13"/>
  <c r="J198" i="12"/>
  <c r="AW87" i="13"/>
  <c r="AZ87" i="13" s="1"/>
  <c r="AJ87" i="13"/>
  <c r="AS87" i="13" s="1"/>
  <c r="BQ87" i="13"/>
  <c r="J87" i="13"/>
  <c r="BN87" i="13"/>
  <c r="BH87" i="13"/>
  <c r="N86" i="13"/>
  <c r="BK98" i="13"/>
  <c r="BI98" i="13"/>
  <c r="G298" i="20" l="1"/>
  <c r="I298" i="20"/>
  <c r="J298" i="20"/>
  <c r="K298" i="20"/>
  <c r="H298" i="20"/>
  <c r="J298" i="19"/>
  <c r="K298" i="19"/>
  <c r="H298" i="19"/>
  <c r="I298" i="19"/>
  <c r="G298" i="19"/>
  <c r="AU88" i="17"/>
  <c r="AI89" i="17" s="1"/>
  <c r="H88" i="17"/>
  <c r="BL88" i="17"/>
  <c r="BO88" i="17"/>
  <c r="BO88" i="18"/>
  <c r="H88" i="18"/>
  <c r="BL88" i="18"/>
  <c r="AU88" i="18"/>
  <c r="AI89" i="18" s="1"/>
  <c r="BN88" i="17"/>
  <c r="J88" i="17"/>
  <c r="BQ88" i="17"/>
  <c r="AW88" i="17"/>
  <c r="AK89" i="17" s="1"/>
  <c r="I88" i="18"/>
  <c r="AV88" i="18"/>
  <c r="AJ89" i="18" s="1"/>
  <c r="BM88" i="18"/>
  <c r="BP88" i="18"/>
  <c r="BQ88" i="18"/>
  <c r="AW88" i="18"/>
  <c r="AK89" i="18" s="1"/>
  <c r="J88" i="18"/>
  <c r="BN88" i="18"/>
  <c r="BP88" i="17"/>
  <c r="I88" i="17"/>
  <c r="AV88" i="17"/>
  <c r="AJ89" i="17" s="1"/>
  <c r="BM88" i="17"/>
  <c r="BC87" i="13"/>
  <c r="AV87" i="13"/>
  <c r="AY87" i="13" s="1"/>
  <c r="AI87" i="13"/>
  <c r="AR87" i="13" s="1"/>
  <c r="BP87" i="13"/>
  <c r="I87" i="13"/>
  <c r="BM87" i="13"/>
  <c r="K298" i="7"/>
  <c r="G298" i="7"/>
  <c r="H298" i="7"/>
  <c r="I298" i="7"/>
  <c r="J298" i="7"/>
  <c r="S87" i="13"/>
  <c r="AB88" i="13" s="1"/>
  <c r="M87" i="13"/>
  <c r="AX88" i="17" l="1"/>
  <c r="BA88" i="17" s="1"/>
  <c r="AX88" i="18"/>
  <c r="BA88" i="18" s="1"/>
  <c r="L298" i="20"/>
  <c r="G198" i="12" s="1"/>
  <c r="L298" i="19"/>
  <c r="G198" i="15" s="1"/>
  <c r="AY88" i="17"/>
  <c r="BB88" i="17" s="1"/>
  <c r="AZ88" i="18"/>
  <c r="BC88" i="18" s="1"/>
  <c r="BR88" i="17"/>
  <c r="BS89" i="17" s="1"/>
  <c r="K88" i="17"/>
  <c r="N88" i="17" s="1"/>
  <c r="Q88" i="17"/>
  <c r="Z89" i="17" s="1"/>
  <c r="S88" i="17"/>
  <c r="AB89" i="17" s="1"/>
  <c r="M88" i="17"/>
  <c r="P88" i="17" s="1"/>
  <c r="AY88" i="18"/>
  <c r="BB88" i="18" s="1"/>
  <c r="K88" i="18"/>
  <c r="N88" i="18" s="1"/>
  <c r="Q88" i="18"/>
  <c r="Z89" i="18" s="1"/>
  <c r="BR88" i="18"/>
  <c r="BS89" i="18" s="1"/>
  <c r="R88" i="17"/>
  <c r="AA89" i="17" s="1"/>
  <c r="L88" i="17"/>
  <c r="O88" i="17" s="1"/>
  <c r="S88" i="18"/>
  <c r="AB89" i="18" s="1"/>
  <c r="M88" i="18"/>
  <c r="P88" i="18" s="1"/>
  <c r="R88" i="18"/>
  <c r="AA89" i="18" s="1"/>
  <c r="L88" i="18"/>
  <c r="O88" i="18" s="1"/>
  <c r="AZ88" i="17"/>
  <c r="BC88" i="17" s="1"/>
  <c r="BW87" i="13"/>
  <c r="BB87" i="13"/>
  <c r="AU87" i="13"/>
  <c r="AX87" i="13" s="1"/>
  <c r="L298" i="7"/>
  <c r="L87" i="13"/>
  <c r="R87" i="13"/>
  <c r="AA88" i="13" s="1"/>
  <c r="H87" i="13"/>
  <c r="BO87" i="13"/>
  <c r="BL87" i="13"/>
  <c r="P87" i="13"/>
  <c r="BK99" i="13"/>
  <c r="BI99" i="13"/>
  <c r="BJ99" i="13"/>
  <c r="F299" i="19" l="1"/>
  <c r="F299" i="7"/>
  <c r="BD88" i="18"/>
  <c r="BH89" i="18"/>
  <c r="BH89" i="17"/>
  <c r="H198" i="12"/>
  <c r="I198" i="12" s="1"/>
  <c r="G198" i="16"/>
  <c r="H198" i="16" s="1"/>
  <c r="I198" i="16" s="1"/>
  <c r="H198" i="15"/>
  <c r="I198" i="15" s="1"/>
  <c r="BV87" i="13"/>
  <c r="BA87" i="13"/>
  <c r="BD87" i="13" s="1"/>
  <c r="BD87" i="17" s="1"/>
  <c r="AK88" i="13"/>
  <c r="AT88" i="13" s="1"/>
  <c r="Q87" i="13"/>
  <c r="Z88" i="13" s="1"/>
  <c r="F298" i="20" s="1"/>
  <c r="K87" i="13"/>
  <c r="BR87" i="13"/>
  <c r="BS88" i="13" s="1"/>
  <c r="O87" i="13"/>
  <c r="BV88" i="18" l="1"/>
  <c r="AS89" i="18" s="1"/>
  <c r="BW88" i="18"/>
  <c r="AT89" i="18" s="1"/>
  <c r="BU88" i="18"/>
  <c r="AR89" i="18" s="1"/>
  <c r="BW88" i="17"/>
  <c r="AT89" i="17" s="1"/>
  <c r="BU88" i="17"/>
  <c r="AR89" i="17" s="1"/>
  <c r="BV88" i="17"/>
  <c r="AS89" i="17" s="1"/>
  <c r="J199" i="16"/>
  <c r="J199" i="15"/>
  <c r="BU87" i="13"/>
  <c r="J199" i="12"/>
  <c r="AW88" i="13"/>
  <c r="AZ88" i="13" s="1"/>
  <c r="AJ88" i="13"/>
  <c r="AS88" i="13" s="1"/>
  <c r="J88" i="13"/>
  <c r="BQ88" i="13"/>
  <c r="BN88" i="13"/>
  <c r="N87" i="13"/>
  <c r="BH88" i="13"/>
  <c r="H299" i="19" l="1"/>
  <c r="K299" i="19"/>
  <c r="J299" i="19"/>
  <c r="G299" i="19"/>
  <c r="I299" i="19"/>
  <c r="G299" i="20"/>
  <c r="I299" i="20"/>
  <c r="J299" i="20"/>
  <c r="K299" i="20"/>
  <c r="H299" i="20"/>
  <c r="J89" i="17"/>
  <c r="AW89" i="17"/>
  <c r="AK90" i="17" s="1"/>
  <c r="BQ89" i="17"/>
  <c r="BN89" i="17"/>
  <c r="BN89" i="18"/>
  <c r="BQ89" i="18"/>
  <c r="J89" i="18"/>
  <c r="AW89" i="18"/>
  <c r="AK90" i="18" s="1"/>
  <c r="BP89" i="17"/>
  <c r="AV89" i="17"/>
  <c r="AJ90" i="17" s="1"/>
  <c r="I89" i="17"/>
  <c r="BM89" i="17"/>
  <c r="BL89" i="18"/>
  <c r="BO89" i="18"/>
  <c r="AU89" i="18"/>
  <c r="AI90" i="18" s="1"/>
  <c r="H89" i="18"/>
  <c r="BL89" i="17"/>
  <c r="H89" i="17"/>
  <c r="BO89" i="17"/>
  <c r="AU89" i="17"/>
  <c r="AI90" i="17" s="1"/>
  <c r="BP89" i="18"/>
  <c r="AV89" i="18"/>
  <c r="AJ90" i="18" s="1"/>
  <c r="BM89" i="18"/>
  <c r="I89" i="18"/>
  <c r="BC88" i="13"/>
  <c r="AV88" i="13"/>
  <c r="AY88" i="13" s="1"/>
  <c r="AI88" i="13"/>
  <c r="AR88" i="13" s="1"/>
  <c r="I88" i="13"/>
  <c r="BP88" i="13"/>
  <c r="BM88" i="13"/>
  <c r="K299" i="7"/>
  <c r="H299" i="7"/>
  <c r="J299" i="7"/>
  <c r="G299" i="7"/>
  <c r="I299" i="7"/>
  <c r="S88" i="13"/>
  <c r="AB89" i="13" s="1"/>
  <c r="M88" i="13"/>
  <c r="BK100" i="13"/>
  <c r="BI100" i="13"/>
  <c r="BJ100" i="13"/>
  <c r="AZ89" i="17" l="1"/>
  <c r="BC89" i="17" s="1"/>
  <c r="AY89" i="18"/>
  <c r="BB89" i="18" s="1"/>
  <c r="L299" i="19"/>
  <c r="G199" i="15" s="1"/>
  <c r="L299" i="20"/>
  <c r="G199" i="12" s="1"/>
  <c r="AX89" i="17"/>
  <c r="BA89" i="17" s="1"/>
  <c r="Q89" i="17"/>
  <c r="Z90" i="17" s="1"/>
  <c r="BR89" i="17"/>
  <c r="BS90" i="17" s="1"/>
  <c r="K89" i="17"/>
  <c r="N89" i="17" s="1"/>
  <c r="BR89" i="18"/>
  <c r="BS90" i="18" s="1"/>
  <c r="K89" i="18"/>
  <c r="N89" i="18" s="1"/>
  <c r="Q89" i="18"/>
  <c r="Z90" i="18" s="1"/>
  <c r="AY89" i="17"/>
  <c r="BB89" i="17" s="1"/>
  <c r="R89" i="18"/>
  <c r="AA90" i="18" s="1"/>
  <c r="L89" i="18"/>
  <c r="O89" i="18" s="1"/>
  <c r="R89" i="17"/>
  <c r="AA90" i="17" s="1"/>
  <c r="L89" i="17"/>
  <c r="O89" i="17" s="1"/>
  <c r="M89" i="17"/>
  <c r="P89" i="17" s="1"/>
  <c r="S89" i="17"/>
  <c r="AB90" i="17" s="1"/>
  <c r="S89" i="18"/>
  <c r="AB90" i="18" s="1"/>
  <c r="M89" i="18"/>
  <c r="P89" i="18" s="1"/>
  <c r="AZ89" i="18"/>
  <c r="BC89" i="18" s="1"/>
  <c r="AX89" i="18"/>
  <c r="BA89" i="18" s="1"/>
  <c r="BW88" i="13"/>
  <c r="BB88" i="13"/>
  <c r="AU88" i="13"/>
  <c r="AX88" i="13" s="1"/>
  <c r="H88" i="13"/>
  <c r="BL88" i="13"/>
  <c r="BO88" i="13"/>
  <c r="P88" i="13"/>
  <c r="R88" i="13"/>
  <c r="AA89" i="13" s="1"/>
  <c r="L88" i="13"/>
  <c r="L299" i="7"/>
  <c r="F300" i="19" l="1"/>
  <c r="F300" i="7"/>
  <c r="BH90" i="17"/>
  <c r="BD89" i="18"/>
  <c r="BH90" i="18"/>
  <c r="H199" i="12"/>
  <c r="I199" i="12" s="1"/>
  <c r="H199" i="15"/>
  <c r="I199" i="15" s="1"/>
  <c r="G199" i="16"/>
  <c r="H199" i="16" s="1"/>
  <c r="I199" i="16" s="1"/>
  <c r="BV88" i="13"/>
  <c r="BA88" i="13"/>
  <c r="BD88" i="13" s="1"/>
  <c r="BD88" i="17" s="1"/>
  <c r="AK89" i="13"/>
  <c r="AT89" i="13" s="1"/>
  <c r="Q88" i="13"/>
  <c r="Z89" i="13" s="1"/>
  <c r="F299" i="20" s="1"/>
  <c r="K88" i="13"/>
  <c r="BR88" i="13"/>
  <c r="BS89" i="13" s="1"/>
  <c r="O88" i="13"/>
  <c r="BW89" i="18" l="1"/>
  <c r="AT90" i="18" s="1"/>
  <c r="BU89" i="18"/>
  <c r="AR90" i="18" s="1"/>
  <c r="BV89" i="18"/>
  <c r="AS90" i="18" s="1"/>
  <c r="BU89" i="17"/>
  <c r="AR90" i="17" s="1"/>
  <c r="BV89" i="17"/>
  <c r="AS90" i="17" s="1"/>
  <c r="BW89" i="17"/>
  <c r="AT90" i="17" s="1"/>
  <c r="J200" i="15"/>
  <c r="J200" i="16"/>
  <c r="BU88" i="13"/>
  <c r="J200" i="12"/>
  <c r="AJ89" i="13"/>
  <c r="AS89" i="13" s="1"/>
  <c r="N88" i="13"/>
  <c r="BH89" i="13"/>
  <c r="BI101" i="13"/>
  <c r="BJ101" i="13"/>
  <c r="BK101" i="13"/>
  <c r="K300" i="20" l="1"/>
  <c r="G300" i="20"/>
  <c r="H300" i="20"/>
  <c r="J300" i="20"/>
  <c r="I300" i="20"/>
  <c r="I300" i="19"/>
  <c r="K300" i="19"/>
  <c r="G300" i="19"/>
  <c r="H300" i="19"/>
  <c r="J300" i="19"/>
  <c r="BL90" i="17"/>
  <c r="BO90" i="17"/>
  <c r="H90" i="17"/>
  <c r="AU90" i="17"/>
  <c r="AI91" i="17" s="1"/>
  <c r="H90" i="18"/>
  <c r="AU90" i="18"/>
  <c r="AI91" i="18" s="1"/>
  <c r="BL90" i="18"/>
  <c r="BO90" i="18"/>
  <c r="I90" i="18"/>
  <c r="BP90" i="18"/>
  <c r="AV90" i="18"/>
  <c r="AJ91" i="18" s="1"/>
  <c r="BM90" i="18"/>
  <c r="BN90" i="17"/>
  <c r="AW90" i="17"/>
  <c r="AK91" i="17" s="1"/>
  <c r="J90" i="17"/>
  <c r="BQ90" i="17"/>
  <c r="BQ90" i="18"/>
  <c r="AW90" i="18"/>
  <c r="AK91" i="18" s="1"/>
  <c r="J90" i="18"/>
  <c r="BN90" i="18"/>
  <c r="BM90" i="17"/>
  <c r="BP90" i="17"/>
  <c r="AV90" i="17"/>
  <c r="AJ91" i="17" s="1"/>
  <c r="I90" i="17"/>
  <c r="AW89" i="13"/>
  <c r="AZ89" i="13" s="1"/>
  <c r="AV89" i="13"/>
  <c r="AY89" i="13" s="1"/>
  <c r="BN89" i="13"/>
  <c r="J89" i="13"/>
  <c r="M89" i="13" s="1"/>
  <c r="BQ89" i="13"/>
  <c r="AI89" i="13"/>
  <c r="AR89" i="13" s="1"/>
  <c r="I89" i="13"/>
  <c r="BP89" i="13"/>
  <c r="BM89" i="13"/>
  <c r="I300" i="7"/>
  <c r="G300" i="7"/>
  <c r="K300" i="7"/>
  <c r="H300" i="7"/>
  <c r="J300" i="7"/>
  <c r="AZ90" i="18" l="1"/>
  <c r="BC90" i="18" s="1"/>
  <c r="AZ90" i="17"/>
  <c r="BC90" i="17" s="1"/>
  <c r="L300" i="19"/>
  <c r="G200" i="15" s="1"/>
  <c r="AX90" i="18"/>
  <c r="BA90" i="18" s="1"/>
  <c r="L300" i="20"/>
  <c r="G200" i="12" s="1"/>
  <c r="K90" i="18"/>
  <c r="N90" i="18" s="1"/>
  <c r="Q90" i="18"/>
  <c r="Z91" i="18" s="1"/>
  <c r="BR90" i="18"/>
  <c r="BS91" i="18" s="1"/>
  <c r="S90" i="18"/>
  <c r="AB91" i="18" s="1"/>
  <c r="M90" i="18"/>
  <c r="P90" i="18" s="1"/>
  <c r="M90" i="17"/>
  <c r="P90" i="17" s="1"/>
  <c r="S90" i="17"/>
  <c r="AB91" i="17" s="1"/>
  <c r="R90" i="18"/>
  <c r="AA91" i="18" s="1"/>
  <c r="L90" i="18"/>
  <c r="O90" i="18" s="1"/>
  <c r="AX90" i="17"/>
  <c r="BA90" i="17" s="1"/>
  <c r="AY90" i="17"/>
  <c r="BB90" i="17" s="1"/>
  <c r="AY90" i="18"/>
  <c r="BB90" i="18" s="1"/>
  <c r="R90" i="17"/>
  <c r="AA91" i="17" s="1"/>
  <c r="L90" i="17"/>
  <c r="O90" i="17" s="1"/>
  <c r="BR90" i="17"/>
  <c r="BS91" i="17" s="1"/>
  <c r="K90" i="17"/>
  <c r="N90" i="17" s="1"/>
  <c r="Q90" i="17"/>
  <c r="Z91" i="17" s="1"/>
  <c r="S89" i="13"/>
  <c r="AB90" i="13" s="1"/>
  <c r="BW89" i="13"/>
  <c r="BB89" i="13"/>
  <c r="BC89" i="13"/>
  <c r="AU89" i="13"/>
  <c r="AX89" i="13" s="1"/>
  <c r="R89" i="13"/>
  <c r="AA90" i="13" s="1"/>
  <c r="L89" i="13"/>
  <c r="L300" i="7"/>
  <c r="P89" i="13"/>
  <c r="BO89" i="13"/>
  <c r="H89" i="13"/>
  <c r="BL89" i="13"/>
  <c r="BI102" i="13"/>
  <c r="BJ102" i="13"/>
  <c r="BK102" i="13"/>
  <c r="F301" i="19" l="1"/>
  <c r="F301" i="7"/>
  <c r="BD90" i="18"/>
  <c r="BH91" i="18"/>
  <c r="BH91" i="17"/>
  <c r="H200" i="12"/>
  <c r="I200" i="12" s="1"/>
  <c r="H200" i="15"/>
  <c r="I200" i="15" s="1"/>
  <c r="G200" i="16"/>
  <c r="H200" i="16" s="1"/>
  <c r="I200" i="16" s="1"/>
  <c r="BV89" i="13"/>
  <c r="BA89" i="13"/>
  <c r="BD89" i="13" s="1"/>
  <c r="BD89" i="17" s="1"/>
  <c r="AK90" i="13"/>
  <c r="AT90" i="13" s="1"/>
  <c r="K89" i="13"/>
  <c r="BR89" i="13"/>
  <c r="BS90" i="13" s="1"/>
  <c r="Q89" i="13"/>
  <c r="Z90" i="13" s="1"/>
  <c r="F300" i="20" s="1"/>
  <c r="O89" i="13"/>
  <c r="BU90" i="18" l="1"/>
  <c r="AR91" i="18" s="1"/>
  <c r="BW90" i="18"/>
  <c r="AT91" i="18" s="1"/>
  <c r="BV90" i="18"/>
  <c r="AS91" i="18" s="1"/>
  <c r="BU90" i="17"/>
  <c r="AR91" i="17" s="1"/>
  <c r="BW90" i="17"/>
  <c r="AT91" i="17" s="1"/>
  <c r="BV90" i="17"/>
  <c r="AS91" i="17" s="1"/>
  <c r="J201" i="16"/>
  <c r="J201" i="15"/>
  <c r="BU89" i="13"/>
  <c r="J201" i="12"/>
  <c r="AW90" i="13"/>
  <c r="AZ90" i="13" s="1"/>
  <c r="AJ90" i="13"/>
  <c r="AS90" i="13" s="1"/>
  <c r="J90" i="13"/>
  <c r="BQ90" i="13"/>
  <c r="BN90" i="13"/>
  <c r="BH90" i="13"/>
  <c r="N89" i="13"/>
  <c r="BI103" i="13"/>
  <c r="I301" i="19" l="1"/>
  <c r="K301" i="19"/>
  <c r="J301" i="19"/>
  <c r="G301" i="19"/>
  <c r="H301" i="19"/>
  <c r="G301" i="20"/>
  <c r="J301" i="20"/>
  <c r="I301" i="20"/>
  <c r="H301" i="20"/>
  <c r="K301" i="20"/>
  <c r="BQ91" i="18"/>
  <c r="J91" i="18"/>
  <c r="BN91" i="18"/>
  <c r="AW91" i="18"/>
  <c r="AK92" i="18" s="1"/>
  <c r="H91" i="17"/>
  <c r="BL91" i="17"/>
  <c r="BO91" i="17"/>
  <c r="AU91" i="17"/>
  <c r="AI92" i="17" s="1"/>
  <c r="BM91" i="18"/>
  <c r="I91" i="18"/>
  <c r="AV91" i="18"/>
  <c r="AJ92" i="18" s="1"/>
  <c r="BP91" i="18"/>
  <c r="BL91" i="18"/>
  <c r="H91" i="18"/>
  <c r="AU91" i="18"/>
  <c r="AI92" i="18" s="1"/>
  <c r="BO91" i="18"/>
  <c r="AW91" i="17"/>
  <c r="AK92" i="17" s="1"/>
  <c r="J91" i="17"/>
  <c r="BN91" i="17"/>
  <c r="BQ91" i="17"/>
  <c r="BM91" i="17"/>
  <c r="AV91" i="17"/>
  <c r="AJ92" i="17" s="1"/>
  <c r="BP91" i="17"/>
  <c r="I91" i="17"/>
  <c r="BC90" i="13"/>
  <c r="AV90" i="13"/>
  <c r="AY90" i="13" s="1"/>
  <c r="AI90" i="13"/>
  <c r="AR90" i="13" s="1"/>
  <c r="I90" i="13"/>
  <c r="BP90" i="13"/>
  <c r="BM90" i="13"/>
  <c r="S90" i="13"/>
  <c r="AB91" i="13" s="1"/>
  <c r="M90" i="13"/>
  <c r="J301" i="7"/>
  <c r="G301" i="7"/>
  <c r="K301" i="7"/>
  <c r="H301" i="7"/>
  <c r="I301" i="7"/>
  <c r="BK103" i="13"/>
  <c r="BJ103" i="13"/>
  <c r="AY91" i="17" l="1"/>
  <c r="BB91" i="17" s="1"/>
  <c r="L301" i="19"/>
  <c r="G201" i="15" s="1"/>
  <c r="AY91" i="18"/>
  <c r="BB91" i="18" s="1"/>
  <c r="L301" i="20"/>
  <c r="G201" i="12" s="1"/>
  <c r="R91" i="17"/>
  <c r="AA92" i="17" s="1"/>
  <c r="L91" i="17"/>
  <c r="O91" i="17" s="1"/>
  <c r="K91" i="18"/>
  <c r="N91" i="18" s="1"/>
  <c r="Q91" i="18"/>
  <c r="Z92" i="18" s="1"/>
  <c r="BR91" i="18"/>
  <c r="BS92" i="18" s="1"/>
  <c r="Q91" i="17"/>
  <c r="Z92" i="17" s="1"/>
  <c r="BR91" i="17"/>
  <c r="BS92" i="17" s="1"/>
  <c r="K91" i="17"/>
  <c r="N91" i="17" s="1"/>
  <c r="S91" i="18"/>
  <c r="AB92" i="18" s="1"/>
  <c r="M91" i="18"/>
  <c r="P91" i="18" s="1"/>
  <c r="AZ91" i="17"/>
  <c r="BC91" i="17" s="1"/>
  <c r="AX91" i="17"/>
  <c r="BA91" i="17" s="1"/>
  <c r="AZ91" i="18"/>
  <c r="BC91" i="18" s="1"/>
  <c r="S91" i="17"/>
  <c r="AB92" i="17" s="1"/>
  <c r="M91" i="17"/>
  <c r="P91" i="17" s="1"/>
  <c r="R91" i="18"/>
  <c r="AA92" i="18" s="1"/>
  <c r="L91" i="18"/>
  <c r="O91" i="18" s="1"/>
  <c r="AX91" i="18"/>
  <c r="BA91" i="18" s="1"/>
  <c r="BW90" i="13"/>
  <c r="BB90" i="13"/>
  <c r="AU90" i="13"/>
  <c r="AX90" i="13" s="1"/>
  <c r="L90" i="13"/>
  <c r="R90" i="13"/>
  <c r="AA91" i="13" s="1"/>
  <c r="H90" i="13"/>
  <c r="BO90" i="13"/>
  <c r="BL90" i="13"/>
  <c r="L301" i="7"/>
  <c r="P90" i="13"/>
  <c r="BI104" i="13"/>
  <c r="F302" i="19" l="1"/>
  <c r="F302" i="7"/>
  <c r="BD91" i="18"/>
  <c r="BH92" i="17"/>
  <c r="BH92" i="18"/>
  <c r="H201" i="12"/>
  <c r="I201" i="12" s="1"/>
  <c r="G201" i="16"/>
  <c r="H201" i="16" s="1"/>
  <c r="I201" i="16" s="1"/>
  <c r="H201" i="15"/>
  <c r="I201" i="15" s="1"/>
  <c r="BV90" i="13"/>
  <c r="BA90" i="13"/>
  <c r="BD90" i="13" s="1"/>
  <c r="BD90" i="17" s="1"/>
  <c r="AK91" i="13"/>
  <c r="AT91" i="13" s="1"/>
  <c r="K90" i="13"/>
  <c r="BR90" i="13"/>
  <c r="BS91" i="13" s="1"/>
  <c r="Q90" i="13"/>
  <c r="Z91" i="13" s="1"/>
  <c r="F301" i="20" s="1"/>
  <c r="O90" i="13"/>
  <c r="BU91" i="18" l="1"/>
  <c r="AR92" i="18" s="1"/>
  <c r="BV91" i="18"/>
  <c r="AS92" i="18" s="1"/>
  <c r="BW91" i="18"/>
  <c r="AT92" i="18" s="1"/>
  <c r="BV91" i="17"/>
  <c r="AS92" i="17" s="1"/>
  <c r="BU91" i="17"/>
  <c r="AR92" i="17" s="1"/>
  <c r="BW91" i="17"/>
  <c r="AT92" i="17" s="1"/>
  <c r="J202" i="16"/>
  <c r="J202" i="15"/>
  <c r="BU90" i="13"/>
  <c r="J202" i="12"/>
  <c r="AW91" i="13"/>
  <c r="AZ91" i="13" s="1"/>
  <c r="AJ91" i="13"/>
  <c r="AS91" i="13" s="1"/>
  <c r="BQ91" i="13"/>
  <c r="J91" i="13"/>
  <c r="BN91" i="13"/>
  <c r="BH91" i="13"/>
  <c r="N90" i="13"/>
  <c r="BK104" i="13"/>
  <c r="BJ104" i="13"/>
  <c r="J302" i="20" l="1"/>
  <c r="K302" i="20"/>
  <c r="G302" i="20"/>
  <c r="I302" i="20"/>
  <c r="H302" i="20"/>
  <c r="I302" i="19"/>
  <c r="G302" i="19"/>
  <c r="J302" i="19"/>
  <c r="H302" i="19"/>
  <c r="K302" i="19"/>
  <c r="J92" i="18"/>
  <c r="AW92" i="18"/>
  <c r="AK93" i="18" s="1"/>
  <c r="BN92" i="18"/>
  <c r="BQ92" i="18"/>
  <c r="AU92" i="17"/>
  <c r="AI93" i="17" s="1"/>
  <c r="H92" i="17"/>
  <c r="BL92" i="17"/>
  <c r="BO92" i="17"/>
  <c r="BQ92" i="17"/>
  <c r="BN92" i="17"/>
  <c r="J92" i="17"/>
  <c r="AW92" i="17"/>
  <c r="AK93" i="17" s="1"/>
  <c r="H92" i="18"/>
  <c r="BL92" i="18"/>
  <c r="AU92" i="18"/>
  <c r="AI93" i="18" s="1"/>
  <c r="BO92" i="18"/>
  <c r="BM92" i="18"/>
  <c r="AV92" i="18"/>
  <c r="AJ93" i="18" s="1"/>
  <c r="BP92" i="18"/>
  <c r="I92" i="18"/>
  <c r="BP92" i="17"/>
  <c r="I92" i="17"/>
  <c r="AV92" i="17"/>
  <c r="AJ93" i="17" s="1"/>
  <c r="BM92" i="17"/>
  <c r="BC91" i="13"/>
  <c r="AV91" i="13"/>
  <c r="AY91" i="13" s="1"/>
  <c r="AI91" i="13"/>
  <c r="AR91" i="13" s="1"/>
  <c r="I91" i="13"/>
  <c r="BP91" i="13"/>
  <c r="BM91" i="13"/>
  <c r="M91" i="13"/>
  <c r="S91" i="13"/>
  <c r="AB92" i="13" s="1"/>
  <c r="G302" i="7"/>
  <c r="I302" i="7"/>
  <c r="J302" i="7"/>
  <c r="H302" i="7"/>
  <c r="K302" i="7"/>
  <c r="BI105" i="13"/>
  <c r="AX92" i="17" l="1"/>
  <c r="BA92" i="17" s="1"/>
  <c r="AY92" i="18"/>
  <c r="BB92" i="18" s="1"/>
  <c r="AZ92" i="18"/>
  <c r="BC92" i="18" s="1"/>
  <c r="L302" i="19"/>
  <c r="G202" i="15" s="1"/>
  <c r="L302" i="20"/>
  <c r="G202" i="12" s="1"/>
  <c r="AY92" i="17"/>
  <c r="BB92" i="17" s="1"/>
  <c r="S92" i="17"/>
  <c r="AB93" i="17" s="1"/>
  <c r="M92" i="17"/>
  <c r="P92" i="17" s="1"/>
  <c r="M92" i="18"/>
  <c r="P92" i="18" s="1"/>
  <c r="S92" i="18"/>
  <c r="AB93" i="18" s="1"/>
  <c r="R92" i="17"/>
  <c r="AA93" i="17" s="1"/>
  <c r="L92" i="17"/>
  <c r="O92" i="17" s="1"/>
  <c r="BR92" i="17"/>
  <c r="BS93" i="17" s="1"/>
  <c r="K92" i="17"/>
  <c r="N92" i="17" s="1"/>
  <c r="Q92" i="17"/>
  <c r="Z93" i="17" s="1"/>
  <c r="AX92" i="18"/>
  <c r="BA92" i="18" s="1"/>
  <c r="AZ92" i="17"/>
  <c r="BC92" i="17" s="1"/>
  <c r="L92" i="18"/>
  <c r="O92" i="18" s="1"/>
  <c r="R92" i="18"/>
  <c r="AA93" i="18" s="1"/>
  <c r="K92" i="18"/>
  <c r="N92" i="18" s="1"/>
  <c r="Q92" i="18"/>
  <c r="Z93" i="18" s="1"/>
  <c r="BR92" i="18"/>
  <c r="BS93" i="18" s="1"/>
  <c r="BW91" i="13"/>
  <c r="BB91" i="13"/>
  <c r="AU91" i="13"/>
  <c r="AX91" i="13" s="1"/>
  <c r="L302" i="7"/>
  <c r="BO91" i="13"/>
  <c r="H91" i="13"/>
  <c r="BL91" i="13"/>
  <c r="L91" i="13"/>
  <c r="R91" i="13"/>
  <c r="AA92" i="13" s="1"/>
  <c r="P91" i="13"/>
  <c r="F303" i="19" l="1"/>
  <c r="F303" i="7"/>
  <c r="BH93" i="17"/>
  <c r="BD92" i="18"/>
  <c r="BH93" i="18"/>
  <c r="H202" i="12"/>
  <c r="I202" i="12" s="1"/>
  <c r="G202" i="16"/>
  <c r="H202" i="16" s="1"/>
  <c r="I202" i="16" s="1"/>
  <c r="H202" i="15"/>
  <c r="I202" i="15" s="1"/>
  <c r="BV91" i="13"/>
  <c r="BA91" i="13"/>
  <c r="BD91" i="13" s="1"/>
  <c r="BD91" i="17" s="1"/>
  <c r="AK92" i="13"/>
  <c r="AT92" i="13" s="1"/>
  <c r="O91" i="13"/>
  <c r="K91" i="13"/>
  <c r="Q91" i="13"/>
  <c r="Z92" i="13" s="1"/>
  <c r="F302" i="20" s="1"/>
  <c r="BR91" i="13"/>
  <c r="BS92" i="13" s="1"/>
  <c r="BK105" i="13"/>
  <c r="BJ105" i="13"/>
  <c r="BV92" i="18" l="1"/>
  <c r="AS93" i="18" s="1"/>
  <c r="BW92" i="18"/>
  <c r="AT93" i="18" s="1"/>
  <c r="BU92" i="18"/>
  <c r="AR93" i="18" s="1"/>
  <c r="BW92" i="17"/>
  <c r="AT93" i="17" s="1"/>
  <c r="BV92" i="17"/>
  <c r="AS93" i="17" s="1"/>
  <c r="BU92" i="17"/>
  <c r="AR93" i="17" s="1"/>
  <c r="J203" i="16"/>
  <c r="J203" i="15"/>
  <c r="BU91" i="13"/>
  <c r="J203" i="12"/>
  <c r="AW92" i="13"/>
  <c r="AZ92" i="13" s="1"/>
  <c r="AJ92" i="13"/>
  <c r="AS92" i="13" s="1"/>
  <c r="N91" i="13"/>
  <c r="BH92" i="13"/>
  <c r="BQ92" i="13"/>
  <c r="J92" i="13"/>
  <c r="BN92" i="13"/>
  <c r="K303" i="20" l="1"/>
  <c r="H303" i="20"/>
  <c r="J303" i="20"/>
  <c r="I303" i="20"/>
  <c r="G303" i="20"/>
  <c r="K303" i="19"/>
  <c r="G303" i="19"/>
  <c r="I303" i="19"/>
  <c r="H303" i="19"/>
  <c r="J303" i="19"/>
  <c r="BO93" i="18"/>
  <c r="AU93" i="18"/>
  <c r="AI94" i="18" s="1"/>
  <c r="BL93" i="18"/>
  <c r="H93" i="18"/>
  <c r="BO93" i="17"/>
  <c r="H93" i="17"/>
  <c r="BL93" i="17"/>
  <c r="AU93" i="17"/>
  <c r="AI94" i="17" s="1"/>
  <c r="BP93" i="18"/>
  <c r="I93" i="18"/>
  <c r="BM93" i="18"/>
  <c r="AV93" i="18"/>
  <c r="AJ94" i="18" s="1"/>
  <c r="BN93" i="18"/>
  <c r="AW93" i="18"/>
  <c r="AK94" i="18" s="1"/>
  <c r="BQ93" i="18"/>
  <c r="J93" i="18"/>
  <c r="AW93" i="17"/>
  <c r="AK94" i="17" s="1"/>
  <c r="BN93" i="17"/>
  <c r="J93" i="17"/>
  <c r="BQ93" i="17"/>
  <c r="BP93" i="17"/>
  <c r="AV93" i="17"/>
  <c r="AJ94" i="17" s="1"/>
  <c r="I93" i="17"/>
  <c r="BM93" i="17"/>
  <c r="BC92" i="13"/>
  <c r="AV92" i="13"/>
  <c r="AY92" i="13" s="1"/>
  <c r="AI92" i="13"/>
  <c r="AR92" i="13" s="1"/>
  <c r="M92" i="13"/>
  <c r="S92" i="13"/>
  <c r="AB93" i="13" s="1"/>
  <c r="BP92" i="13"/>
  <c r="I92" i="13"/>
  <c r="BM92" i="13"/>
  <c r="I303" i="7"/>
  <c r="H303" i="7"/>
  <c r="J303" i="7"/>
  <c r="G303" i="7"/>
  <c r="K303" i="7"/>
  <c r="BI106" i="13"/>
  <c r="BJ106" i="13"/>
  <c r="BK106" i="13"/>
  <c r="AY93" i="17" l="1"/>
  <c r="BB93" i="17" s="1"/>
  <c r="L303" i="20"/>
  <c r="G203" i="12" s="1"/>
  <c r="L303" i="19"/>
  <c r="G203" i="15" s="1"/>
  <c r="AX93" i="17"/>
  <c r="BA93" i="17" s="1"/>
  <c r="M93" i="17"/>
  <c r="P93" i="17" s="1"/>
  <c r="S93" i="17"/>
  <c r="AB94" i="17" s="1"/>
  <c r="S93" i="18"/>
  <c r="AB94" i="18" s="1"/>
  <c r="M93" i="18"/>
  <c r="P93" i="18" s="1"/>
  <c r="Q93" i="17"/>
  <c r="Z94" i="17" s="1"/>
  <c r="K93" i="17"/>
  <c r="N93" i="17" s="1"/>
  <c r="BR93" i="17"/>
  <c r="BS94" i="17" s="1"/>
  <c r="AY93" i="18"/>
  <c r="BB93" i="18" s="1"/>
  <c r="AX93" i="18"/>
  <c r="BA93" i="18" s="1"/>
  <c r="BR93" i="18"/>
  <c r="BS94" i="18" s="1"/>
  <c r="K93" i="18"/>
  <c r="N93" i="18" s="1"/>
  <c r="Q93" i="18"/>
  <c r="Z94" i="18" s="1"/>
  <c r="L93" i="17"/>
  <c r="O93" i="17" s="1"/>
  <c r="R93" i="17"/>
  <c r="AA94" i="17" s="1"/>
  <c r="R93" i="18"/>
  <c r="AA94" i="18" s="1"/>
  <c r="L93" i="18"/>
  <c r="O93" i="18" s="1"/>
  <c r="AZ93" i="17"/>
  <c r="BC93" i="17" s="1"/>
  <c r="AZ93" i="18"/>
  <c r="BC93" i="18" s="1"/>
  <c r="BW92" i="13"/>
  <c r="BB92" i="13"/>
  <c r="AU92" i="13"/>
  <c r="AX92" i="13" s="1"/>
  <c r="L303" i="7"/>
  <c r="L92" i="13"/>
  <c r="R92" i="13"/>
  <c r="AA93" i="13" s="1"/>
  <c r="P92" i="13"/>
  <c r="BO92" i="13"/>
  <c r="H92" i="13"/>
  <c r="BL92" i="13"/>
  <c r="F304" i="19" l="1"/>
  <c r="F304" i="7"/>
  <c r="BH94" i="17"/>
  <c r="BH94" i="18"/>
  <c r="BD93" i="18"/>
  <c r="H203" i="12"/>
  <c r="I203" i="12" s="1"/>
  <c r="H203" i="15"/>
  <c r="I203" i="15" s="1"/>
  <c r="G203" i="16"/>
  <c r="H203" i="16" s="1"/>
  <c r="I203" i="16" s="1"/>
  <c r="BV92" i="13"/>
  <c r="BA92" i="13"/>
  <c r="BD92" i="13" s="1"/>
  <c r="BD92" i="17" s="1"/>
  <c r="AK93" i="13"/>
  <c r="AT93" i="13" s="1"/>
  <c r="BR92" i="13"/>
  <c r="BS93" i="13" s="1"/>
  <c r="Q92" i="13"/>
  <c r="Z93" i="13" s="1"/>
  <c r="F303" i="20" s="1"/>
  <c r="K92" i="13"/>
  <c r="O92" i="13"/>
  <c r="BI107" i="13"/>
  <c r="BW93" i="18" l="1"/>
  <c r="AT94" i="18" s="1"/>
  <c r="BV93" i="18"/>
  <c r="AS94" i="18" s="1"/>
  <c r="BU93" i="18"/>
  <c r="AR94" i="18" s="1"/>
  <c r="BU93" i="17"/>
  <c r="AR94" i="17" s="1"/>
  <c r="BV93" i="17"/>
  <c r="AS94" i="17" s="1"/>
  <c r="BW93" i="17"/>
  <c r="AT94" i="17" s="1"/>
  <c r="J204" i="15"/>
  <c r="J204" i="16"/>
  <c r="BU92" i="13"/>
  <c r="J204" i="12"/>
  <c r="AW93" i="13"/>
  <c r="AZ93" i="13" s="1"/>
  <c r="AJ93" i="13"/>
  <c r="AS93" i="13" s="1"/>
  <c r="BH93" i="13"/>
  <c r="BQ93" i="13"/>
  <c r="J93" i="13"/>
  <c r="BN93" i="13"/>
  <c r="N92" i="13"/>
  <c r="BK107" i="13"/>
  <c r="BJ107" i="13"/>
  <c r="G304" i="20" l="1"/>
  <c r="K304" i="20"/>
  <c r="J304" i="20"/>
  <c r="I304" i="20"/>
  <c r="H304" i="20"/>
  <c r="I304" i="19"/>
  <c r="G304" i="19"/>
  <c r="K304" i="19"/>
  <c r="H304" i="19"/>
  <c r="J304" i="19"/>
  <c r="J94" i="18"/>
  <c r="BN94" i="18"/>
  <c r="BQ94" i="18"/>
  <c r="AW94" i="18"/>
  <c r="AK95" i="18" s="1"/>
  <c r="AU94" i="18"/>
  <c r="AI95" i="18" s="1"/>
  <c r="BL94" i="18"/>
  <c r="H94" i="18"/>
  <c r="BO94" i="18"/>
  <c r="BP94" i="18"/>
  <c r="I94" i="18"/>
  <c r="BM94" i="18"/>
  <c r="AV94" i="18"/>
  <c r="AJ95" i="18" s="1"/>
  <c r="AU94" i="17"/>
  <c r="AI95" i="17" s="1"/>
  <c r="H94" i="17"/>
  <c r="BL94" i="17"/>
  <c r="BO94" i="17"/>
  <c r="BN94" i="17"/>
  <c r="J94" i="17"/>
  <c r="BQ94" i="17"/>
  <c r="AW94" i="17"/>
  <c r="AK95" i="17" s="1"/>
  <c r="I94" i="17"/>
  <c r="BP94" i="17"/>
  <c r="AV94" i="17"/>
  <c r="AJ95" i="17" s="1"/>
  <c r="BM94" i="17"/>
  <c r="BC93" i="13"/>
  <c r="AV93" i="13"/>
  <c r="AY93" i="13" s="1"/>
  <c r="AI93" i="13"/>
  <c r="AR93" i="13" s="1"/>
  <c r="BP93" i="13"/>
  <c r="I93" i="13"/>
  <c r="BM93" i="13"/>
  <c r="G304" i="7"/>
  <c r="I304" i="7"/>
  <c r="J304" i="7"/>
  <c r="H304" i="7"/>
  <c r="K304" i="7"/>
  <c r="M93" i="13"/>
  <c r="S93" i="13"/>
  <c r="AB94" i="13" s="1"/>
  <c r="BI108" i="13"/>
  <c r="AY94" i="17" l="1"/>
  <c r="BB94" i="17" s="1"/>
  <c r="L304" i="19"/>
  <c r="G204" i="15" s="1"/>
  <c r="L304" i="20"/>
  <c r="G204" i="12" s="1"/>
  <c r="AX94" i="17"/>
  <c r="BA94" i="17" s="1"/>
  <c r="R94" i="17"/>
  <c r="AA95" i="17" s="1"/>
  <c r="L94" i="17"/>
  <c r="O94" i="17" s="1"/>
  <c r="BR94" i="17"/>
  <c r="BS95" i="17" s="1"/>
  <c r="Q94" i="17"/>
  <c r="Z95" i="17" s="1"/>
  <c r="K94" i="17"/>
  <c r="N94" i="17" s="1"/>
  <c r="S94" i="18"/>
  <c r="AB95" i="18" s="1"/>
  <c r="M94" i="18"/>
  <c r="P94" i="18" s="1"/>
  <c r="AZ94" i="17"/>
  <c r="BC94" i="17" s="1"/>
  <c r="AY94" i="18"/>
  <c r="BB94" i="18" s="1"/>
  <c r="AX94" i="18"/>
  <c r="BA94" i="18" s="1"/>
  <c r="AZ94" i="18"/>
  <c r="BC94" i="18" s="1"/>
  <c r="S94" i="17"/>
  <c r="AB95" i="17" s="1"/>
  <c r="M94" i="17"/>
  <c r="P94" i="17" s="1"/>
  <c r="R94" i="18"/>
  <c r="AA95" i="18" s="1"/>
  <c r="L94" i="18"/>
  <c r="O94" i="18" s="1"/>
  <c r="BR94" i="18"/>
  <c r="BS95" i="18" s="1"/>
  <c r="Q94" i="18"/>
  <c r="Z95" i="18" s="1"/>
  <c r="K94" i="18"/>
  <c r="N94" i="18" s="1"/>
  <c r="BW93" i="13"/>
  <c r="BB93" i="13"/>
  <c r="AU93" i="13"/>
  <c r="AX93" i="13" s="1"/>
  <c r="L304" i="7"/>
  <c r="L93" i="13"/>
  <c r="R93" i="13"/>
  <c r="AA94" i="13" s="1"/>
  <c r="BO93" i="13"/>
  <c r="H93" i="13"/>
  <c r="BL93" i="13"/>
  <c r="P93" i="13"/>
  <c r="BJ108" i="13"/>
  <c r="F305" i="7" l="1"/>
  <c r="F305" i="19"/>
  <c r="BH95" i="18"/>
  <c r="BD94" i="18"/>
  <c r="BH95" i="17"/>
  <c r="H204" i="12"/>
  <c r="I204" i="12" s="1"/>
  <c r="H204" i="15"/>
  <c r="I204" i="15" s="1"/>
  <c r="G204" i="16"/>
  <c r="H204" i="16" s="1"/>
  <c r="I204" i="16" s="1"/>
  <c r="BV93" i="13"/>
  <c r="BA93" i="13"/>
  <c r="BD93" i="13" s="1"/>
  <c r="BD93" i="17" s="1"/>
  <c r="AK94" i="13"/>
  <c r="AT94" i="13" s="1"/>
  <c r="Q93" i="13"/>
  <c r="Z94" i="13" s="1"/>
  <c r="F304" i="20" s="1"/>
  <c r="K93" i="13"/>
  <c r="BR93" i="13"/>
  <c r="BS94" i="13" s="1"/>
  <c r="O93" i="13"/>
  <c r="BK108" i="13"/>
  <c r="BI109" i="13"/>
  <c r="BU94" i="18" l="1"/>
  <c r="AR95" i="18" s="1"/>
  <c r="BV94" i="18"/>
  <c r="AS95" i="18" s="1"/>
  <c r="BW94" i="18"/>
  <c r="AT95" i="18" s="1"/>
  <c r="BU94" i="17"/>
  <c r="AR95" i="17" s="1"/>
  <c r="BV94" i="17"/>
  <c r="AS95" i="17" s="1"/>
  <c r="BW94" i="17"/>
  <c r="AT95" i="17" s="1"/>
  <c r="J205" i="15"/>
  <c r="J205" i="16"/>
  <c r="BU93" i="13"/>
  <c r="J205" i="12"/>
  <c r="AW94" i="13"/>
  <c r="AZ94" i="13" s="1"/>
  <c r="AJ94" i="13"/>
  <c r="AS94" i="13" s="1"/>
  <c r="BH94" i="13"/>
  <c r="J94" i="13"/>
  <c r="BQ94" i="13"/>
  <c r="BN94" i="13"/>
  <c r="N93" i="13"/>
  <c r="I305" i="19" l="1"/>
  <c r="G305" i="19"/>
  <c r="J305" i="19"/>
  <c r="H305" i="19"/>
  <c r="K305" i="19"/>
  <c r="H305" i="20"/>
  <c r="I305" i="20"/>
  <c r="J305" i="20"/>
  <c r="G305" i="20"/>
  <c r="K305" i="20"/>
  <c r="BL95" i="18"/>
  <c r="BO95" i="18"/>
  <c r="H95" i="18"/>
  <c r="AU95" i="18"/>
  <c r="AI96" i="18" s="1"/>
  <c r="BO95" i="17"/>
  <c r="AU95" i="17"/>
  <c r="AI96" i="17" s="1"/>
  <c r="BL95" i="17"/>
  <c r="H95" i="17"/>
  <c r="I95" i="17"/>
  <c r="AV95" i="17"/>
  <c r="AJ96" i="17" s="1"/>
  <c r="BM95" i="17"/>
  <c r="BP95" i="17"/>
  <c r="AW95" i="18"/>
  <c r="AK96" i="18" s="1"/>
  <c r="J95" i="18"/>
  <c r="BN95" i="18"/>
  <c r="BQ95" i="18"/>
  <c r="AW95" i="17"/>
  <c r="AK96" i="17" s="1"/>
  <c r="J95" i="17"/>
  <c r="BQ95" i="17"/>
  <c r="BN95" i="17"/>
  <c r="I95" i="18"/>
  <c r="BM95" i="18"/>
  <c r="BP95" i="18"/>
  <c r="AV95" i="18"/>
  <c r="AJ96" i="18" s="1"/>
  <c r="BC94" i="13"/>
  <c r="AV94" i="13"/>
  <c r="AY94" i="13" s="1"/>
  <c r="AI94" i="13"/>
  <c r="AR94" i="13" s="1"/>
  <c r="K305" i="7"/>
  <c r="J305" i="7"/>
  <c r="H305" i="7"/>
  <c r="I305" i="7"/>
  <c r="G305" i="7"/>
  <c r="M94" i="13"/>
  <c r="S94" i="13"/>
  <c r="AB95" i="13" s="1"/>
  <c r="BP94" i="13"/>
  <c r="I94" i="13"/>
  <c r="BM94" i="13"/>
  <c r="BJ109" i="13"/>
  <c r="AZ95" i="17" l="1"/>
  <c r="BC95" i="17" s="1"/>
  <c r="AY95" i="17"/>
  <c r="BB95" i="17" s="1"/>
  <c r="AX95" i="17"/>
  <c r="BA95" i="17" s="1"/>
  <c r="L305" i="20"/>
  <c r="G205" i="12" s="1"/>
  <c r="L305" i="19"/>
  <c r="G205" i="15" s="1"/>
  <c r="AY95" i="18"/>
  <c r="BB95" i="18" s="1"/>
  <c r="S95" i="17"/>
  <c r="AB96" i="17" s="1"/>
  <c r="M95" i="17"/>
  <c r="P95" i="17" s="1"/>
  <c r="Q95" i="17"/>
  <c r="Z96" i="17" s="1"/>
  <c r="K95" i="17"/>
  <c r="N95" i="17" s="1"/>
  <c r="BR95" i="17"/>
  <c r="BS96" i="17" s="1"/>
  <c r="L95" i="17"/>
  <c r="O95" i="17" s="1"/>
  <c r="R95" i="17"/>
  <c r="AA96" i="17" s="1"/>
  <c r="AZ95" i="18"/>
  <c r="BC95" i="18" s="1"/>
  <c r="AX95" i="18"/>
  <c r="BA95" i="18" s="1"/>
  <c r="R95" i="18"/>
  <c r="AA96" i="18" s="1"/>
  <c r="L95" i="18"/>
  <c r="O95" i="18" s="1"/>
  <c r="M95" i="18"/>
  <c r="P95" i="18" s="1"/>
  <c r="S95" i="18"/>
  <c r="AB96" i="18" s="1"/>
  <c r="BR95" i="18"/>
  <c r="BS96" i="18" s="1"/>
  <c r="K95" i="18"/>
  <c r="N95" i="18" s="1"/>
  <c r="Q95" i="18"/>
  <c r="Z96" i="18" s="1"/>
  <c r="BW94" i="13"/>
  <c r="BB94" i="13"/>
  <c r="AU94" i="13"/>
  <c r="AX94" i="13" s="1"/>
  <c r="P94" i="13"/>
  <c r="H94" i="13"/>
  <c r="BO94" i="13"/>
  <c r="BL94" i="13"/>
  <c r="R94" i="13"/>
  <c r="AA95" i="13" s="1"/>
  <c r="L94" i="13"/>
  <c r="L305" i="7"/>
  <c r="BK109" i="13"/>
  <c r="F306" i="7" l="1"/>
  <c r="F306" i="19"/>
  <c r="BD95" i="18"/>
  <c r="BH96" i="17"/>
  <c r="BH96" i="18"/>
  <c r="H205" i="12"/>
  <c r="I205" i="12" s="1"/>
  <c r="G205" i="16"/>
  <c r="H205" i="16" s="1"/>
  <c r="I205" i="16" s="1"/>
  <c r="H205" i="15"/>
  <c r="I205" i="15" s="1"/>
  <c r="BV94" i="13"/>
  <c r="BA94" i="13"/>
  <c r="BD94" i="13" s="1"/>
  <c r="BD94" i="17" s="1"/>
  <c r="AK95" i="13"/>
  <c r="AT95" i="13" s="1"/>
  <c r="O94" i="13"/>
  <c r="Q94" i="13"/>
  <c r="Z95" i="13" s="1"/>
  <c r="F305" i="20" s="1"/>
  <c r="K94" i="13"/>
  <c r="BR94" i="13"/>
  <c r="BS95" i="13" s="1"/>
  <c r="BU95" i="18" l="1"/>
  <c r="AR96" i="18" s="1"/>
  <c r="BV95" i="18"/>
  <c r="AS96" i="18" s="1"/>
  <c r="BW95" i="18"/>
  <c r="AT96" i="18" s="1"/>
  <c r="BV95" i="17"/>
  <c r="AS96" i="17" s="1"/>
  <c r="BU95" i="17"/>
  <c r="AR96" i="17" s="1"/>
  <c r="BW95" i="17"/>
  <c r="AT96" i="17" s="1"/>
  <c r="J206" i="16"/>
  <c r="J206" i="15"/>
  <c r="BU94" i="13"/>
  <c r="J206" i="12"/>
  <c r="AW95" i="13"/>
  <c r="AZ95" i="13" s="1"/>
  <c r="AJ95" i="13"/>
  <c r="AS95" i="13" s="1"/>
  <c r="BH95" i="13"/>
  <c r="N94" i="13"/>
  <c r="J95" i="13"/>
  <c r="BQ95" i="13"/>
  <c r="BN95" i="13"/>
  <c r="BI110" i="13"/>
  <c r="BJ110" i="13"/>
  <c r="BK110" i="13"/>
  <c r="H306" i="20" l="1"/>
  <c r="J306" i="20"/>
  <c r="I306" i="20"/>
  <c r="K306" i="20"/>
  <c r="G306" i="20"/>
  <c r="G306" i="19"/>
  <c r="H306" i="19"/>
  <c r="I306" i="19"/>
  <c r="J306" i="19"/>
  <c r="K306" i="19"/>
  <c r="AW96" i="17"/>
  <c r="AK97" i="17" s="1"/>
  <c r="J96" i="17"/>
  <c r="BN96" i="17"/>
  <c r="BQ96" i="17"/>
  <c r="BL96" i="17"/>
  <c r="BO96" i="17"/>
  <c r="H96" i="17"/>
  <c r="AU96" i="17"/>
  <c r="AI97" i="17" s="1"/>
  <c r="BP96" i="17"/>
  <c r="I96" i="17"/>
  <c r="BM96" i="17"/>
  <c r="AV96" i="17"/>
  <c r="AJ97" i="17" s="1"/>
  <c r="BL96" i="18"/>
  <c r="BO96" i="18"/>
  <c r="AU96" i="18"/>
  <c r="AI97" i="18" s="1"/>
  <c r="H96" i="18"/>
  <c r="BN96" i="18"/>
  <c r="AW96" i="18"/>
  <c r="AK97" i="18" s="1"/>
  <c r="BQ96" i="18"/>
  <c r="J96" i="18"/>
  <c r="BP96" i="18"/>
  <c r="AV96" i="18"/>
  <c r="AJ97" i="18" s="1"/>
  <c r="BM96" i="18"/>
  <c r="I96" i="18"/>
  <c r="BC95" i="13"/>
  <c r="AV95" i="13"/>
  <c r="AY95" i="13" s="1"/>
  <c r="AI95" i="13"/>
  <c r="AR95" i="13" s="1"/>
  <c r="S95" i="13"/>
  <c r="AB96" i="13" s="1"/>
  <c r="M95" i="13"/>
  <c r="G306" i="7"/>
  <c r="K306" i="7"/>
  <c r="H306" i="7"/>
  <c r="I306" i="7"/>
  <c r="J306" i="7"/>
  <c r="BP95" i="13"/>
  <c r="I95" i="13"/>
  <c r="BM95" i="13"/>
  <c r="AZ96" i="17" l="1"/>
  <c r="BC96" i="17" s="1"/>
  <c r="AZ96" i="18"/>
  <c r="BC96" i="18" s="1"/>
  <c r="AY96" i="18"/>
  <c r="BB96" i="18" s="1"/>
  <c r="L306" i="20"/>
  <c r="G206" i="12" s="1"/>
  <c r="L306" i="19"/>
  <c r="G206" i="15" s="1"/>
  <c r="R96" i="18"/>
  <c r="AA97" i="18" s="1"/>
  <c r="L96" i="18"/>
  <c r="O96" i="18" s="1"/>
  <c r="AY96" i="17"/>
  <c r="BB96" i="17" s="1"/>
  <c r="M96" i="17"/>
  <c r="P96" i="17" s="1"/>
  <c r="S96" i="17"/>
  <c r="AB97" i="17" s="1"/>
  <c r="M96" i="18"/>
  <c r="P96" i="18" s="1"/>
  <c r="S96" i="18"/>
  <c r="AB97" i="18" s="1"/>
  <c r="K96" i="18"/>
  <c r="N96" i="18" s="1"/>
  <c r="Q96" i="18"/>
  <c r="Z97" i="18" s="1"/>
  <c r="BR96" i="18"/>
  <c r="BS97" i="18" s="1"/>
  <c r="R96" i="17"/>
  <c r="AA97" i="17" s="1"/>
  <c r="L96" i="17"/>
  <c r="O96" i="17" s="1"/>
  <c r="BR96" i="17"/>
  <c r="BS97" i="17" s="1"/>
  <c r="K96" i="17"/>
  <c r="N96" i="17" s="1"/>
  <c r="Q96" i="17"/>
  <c r="Z97" i="17" s="1"/>
  <c r="AX96" i="17"/>
  <c r="BA96" i="17" s="1"/>
  <c r="AX96" i="18"/>
  <c r="BA96" i="18" s="1"/>
  <c r="BW95" i="13"/>
  <c r="BB95" i="13"/>
  <c r="AU95" i="13"/>
  <c r="AX95" i="13" s="1"/>
  <c r="L95" i="13"/>
  <c r="R95" i="13"/>
  <c r="AA96" i="13" s="1"/>
  <c r="P95" i="13"/>
  <c r="H95" i="13"/>
  <c r="BR95" i="13" s="1"/>
  <c r="BS96" i="13" s="1"/>
  <c r="BO95" i="13"/>
  <c r="BL95" i="13"/>
  <c r="L306" i="7"/>
  <c r="F307" i="7" l="1"/>
  <c r="F307" i="19"/>
  <c r="BD96" i="18"/>
  <c r="BH97" i="17"/>
  <c r="BH97" i="18"/>
  <c r="H206" i="12"/>
  <c r="I206" i="12" s="1"/>
  <c r="G206" i="16"/>
  <c r="H206" i="16" s="1"/>
  <c r="I206" i="16" s="1"/>
  <c r="H206" i="15"/>
  <c r="I206" i="15" s="1"/>
  <c r="BV95" i="13"/>
  <c r="BA95" i="13"/>
  <c r="BD95" i="13" s="1"/>
  <c r="BD95" i="17" s="1"/>
  <c r="AK96" i="13"/>
  <c r="AT96" i="13" s="1"/>
  <c r="O95" i="13"/>
  <c r="K95" i="13"/>
  <c r="Q95" i="13"/>
  <c r="Z96" i="13" s="1"/>
  <c r="F306" i="20" s="1"/>
  <c r="BI111" i="13"/>
  <c r="BJ111" i="13"/>
  <c r="BK111" i="13"/>
  <c r="BV96" i="18" l="1"/>
  <c r="AS97" i="18" s="1"/>
  <c r="BW96" i="18"/>
  <c r="AT97" i="18" s="1"/>
  <c r="BU96" i="18"/>
  <c r="AR97" i="18" s="1"/>
  <c r="BW96" i="17"/>
  <c r="AT97" i="17" s="1"/>
  <c r="BU96" i="17"/>
  <c r="AR97" i="17" s="1"/>
  <c r="BV96" i="17"/>
  <c r="AS97" i="17" s="1"/>
  <c r="J207" i="15"/>
  <c r="J207" i="16"/>
  <c r="BU95" i="13"/>
  <c r="J207" i="12"/>
  <c r="AW96" i="13"/>
  <c r="AZ96" i="13" s="1"/>
  <c r="AJ96" i="13"/>
  <c r="AS96" i="13" s="1"/>
  <c r="N95" i="13"/>
  <c r="BH96" i="13"/>
  <c r="BQ96" i="13"/>
  <c r="J96" i="13"/>
  <c r="BN96" i="13"/>
  <c r="I307" i="19" l="1"/>
  <c r="G307" i="19"/>
  <c r="H307" i="19"/>
  <c r="K307" i="19"/>
  <c r="J307" i="19"/>
  <c r="I307" i="20"/>
  <c r="J307" i="20"/>
  <c r="G307" i="20"/>
  <c r="K307" i="20"/>
  <c r="H307" i="20"/>
  <c r="BO97" i="18"/>
  <c r="H97" i="18"/>
  <c r="AU97" i="18"/>
  <c r="AI98" i="18" s="1"/>
  <c r="BL97" i="18"/>
  <c r="H97" i="17"/>
  <c r="BL97" i="17"/>
  <c r="AU97" i="17"/>
  <c r="AI98" i="17" s="1"/>
  <c r="BO97" i="17"/>
  <c r="I97" i="18"/>
  <c r="BP97" i="18"/>
  <c r="AV97" i="18"/>
  <c r="AJ98" i="18" s="1"/>
  <c r="BM97" i="18"/>
  <c r="BN97" i="18"/>
  <c r="BQ97" i="18"/>
  <c r="J97" i="18"/>
  <c r="AW97" i="18"/>
  <c r="AK98" i="18" s="1"/>
  <c r="J97" i="17"/>
  <c r="BQ97" i="17"/>
  <c r="AW97" i="17"/>
  <c r="AK98" i="17" s="1"/>
  <c r="BN97" i="17"/>
  <c r="BP97" i="17"/>
  <c r="BM97" i="17"/>
  <c r="AV97" i="17"/>
  <c r="AJ98" i="17" s="1"/>
  <c r="I97" i="17"/>
  <c r="BC96" i="13"/>
  <c r="AV96" i="13"/>
  <c r="AY96" i="13" s="1"/>
  <c r="AI96" i="13"/>
  <c r="AR96" i="13" s="1"/>
  <c r="K307" i="7"/>
  <c r="J307" i="7"/>
  <c r="I307" i="7"/>
  <c r="G307" i="7"/>
  <c r="H307" i="7"/>
  <c r="BP96" i="13"/>
  <c r="I96" i="13"/>
  <c r="BM96" i="13"/>
  <c r="M96" i="13"/>
  <c r="S96" i="13"/>
  <c r="AB97" i="13" s="1"/>
  <c r="BJ112" i="13"/>
  <c r="BK112" i="13"/>
  <c r="AX97" i="18" l="1"/>
  <c r="BA97" i="18" s="1"/>
  <c r="AY97" i="17"/>
  <c r="BB97" i="17" s="1"/>
  <c r="AX97" i="17"/>
  <c r="BA97" i="17" s="1"/>
  <c r="L307" i="20"/>
  <c r="G207" i="12" s="1"/>
  <c r="L307" i="19"/>
  <c r="G207" i="15" s="1"/>
  <c r="AZ97" i="18"/>
  <c r="BC97" i="18" s="1"/>
  <c r="AZ97" i="17"/>
  <c r="BC97" i="17" s="1"/>
  <c r="R97" i="17"/>
  <c r="AA98" i="17" s="1"/>
  <c r="L97" i="17"/>
  <c r="O97" i="17" s="1"/>
  <c r="S97" i="17"/>
  <c r="AB98" i="17" s="1"/>
  <c r="M97" i="17"/>
  <c r="P97" i="17" s="1"/>
  <c r="M97" i="18"/>
  <c r="P97" i="18" s="1"/>
  <c r="S97" i="18"/>
  <c r="AB98" i="18" s="1"/>
  <c r="K97" i="18"/>
  <c r="N97" i="18" s="1"/>
  <c r="Q97" i="18"/>
  <c r="Z98" i="18" s="1"/>
  <c r="BR97" i="18"/>
  <c r="BS98" i="18" s="1"/>
  <c r="R97" i="18"/>
  <c r="AA98" i="18" s="1"/>
  <c r="L97" i="18"/>
  <c r="O97" i="18" s="1"/>
  <c r="AY97" i="18"/>
  <c r="BB97" i="18" s="1"/>
  <c r="K97" i="17"/>
  <c r="N97" i="17" s="1"/>
  <c r="Q97" i="17"/>
  <c r="Z98" i="17" s="1"/>
  <c r="BR97" i="17"/>
  <c r="BS98" i="17" s="1"/>
  <c r="BW96" i="13"/>
  <c r="BB96" i="13"/>
  <c r="AU96" i="13"/>
  <c r="AX96" i="13" s="1"/>
  <c r="R96" i="13"/>
  <c r="AA97" i="13" s="1"/>
  <c r="L96" i="13"/>
  <c r="BO96" i="13"/>
  <c r="H96" i="13"/>
  <c r="BL96" i="13"/>
  <c r="L307" i="7"/>
  <c r="P96" i="13"/>
  <c r="BI112" i="13"/>
  <c r="F308" i="19" l="1"/>
  <c r="F308" i="7"/>
  <c r="BD97" i="18"/>
  <c r="BH98" i="17"/>
  <c r="BH98" i="18"/>
  <c r="H207" i="15"/>
  <c r="I207" i="15" s="1"/>
  <c r="G207" i="16"/>
  <c r="H207" i="16" s="1"/>
  <c r="I207" i="16" s="1"/>
  <c r="BV96" i="13"/>
  <c r="H207" i="12"/>
  <c r="I207" i="12" s="1"/>
  <c r="BA96" i="13"/>
  <c r="BD96" i="13" s="1"/>
  <c r="BD96" i="17" s="1"/>
  <c r="AK97" i="13"/>
  <c r="AT97" i="13" s="1"/>
  <c r="O96" i="13"/>
  <c r="K96" i="13"/>
  <c r="Q96" i="13"/>
  <c r="Z97" i="13" s="1"/>
  <c r="F307" i="20" s="1"/>
  <c r="BR96" i="13"/>
  <c r="BS97" i="13" s="1"/>
  <c r="BW97" i="18" l="1"/>
  <c r="AT98" i="18" s="1"/>
  <c r="BU97" i="18"/>
  <c r="AR98" i="18" s="1"/>
  <c r="BV97" i="18"/>
  <c r="AS98" i="18" s="1"/>
  <c r="BW97" i="17"/>
  <c r="AT98" i="17" s="1"/>
  <c r="BU97" i="17"/>
  <c r="AR98" i="17" s="1"/>
  <c r="BV97" i="17"/>
  <c r="AS98" i="17" s="1"/>
  <c r="J208" i="15"/>
  <c r="J208" i="16"/>
  <c r="BU96" i="13"/>
  <c r="J208" i="12"/>
  <c r="AW97" i="13"/>
  <c r="AZ97" i="13" s="1"/>
  <c r="AJ97" i="13"/>
  <c r="AS97" i="13" s="1"/>
  <c r="BH97" i="13"/>
  <c r="BQ97" i="13"/>
  <c r="J97" i="13"/>
  <c r="BN97" i="13"/>
  <c r="N96" i="13"/>
  <c r="BI113" i="13"/>
  <c r="BK113" i="13"/>
  <c r="BJ113" i="13"/>
  <c r="K308" i="20" l="1"/>
  <c r="H308" i="20"/>
  <c r="J308" i="20"/>
  <c r="I308" i="20"/>
  <c r="G308" i="20"/>
  <c r="G308" i="19"/>
  <c r="J308" i="19"/>
  <c r="K308" i="19"/>
  <c r="I308" i="19"/>
  <c r="H308" i="19"/>
  <c r="J98" i="17"/>
  <c r="BN98" i="17"/>
  <c r="AW98" i="17"/>
  <c r="AK99" i="17" s="1"/>
  <c r="BQ98" i="17"/>
  <c r="AU98" i="18"/>
  <c r="AI99" i="18" s="1"/>
  <c r="BO98" i="18"/>
  <c r="H98" i="18"/>
  <c r="BL98" i="18"/>
  <c r="AW98" i="18"/>
  <c r="AK99" i="18" s="1"/>
  <c r="BN98" i="18"/>
  <c r="BQ98" i="18"/>
  <c r="J98" i="18"/>
  <c r="BO98" i="17"/>
  <c r="BL98" i="17"/>
  <c r="H98" i="17"/>
  <c r="AU98" i="17"/>
  <c r="AI99" i="17" s="1"/>
  <c r="BP98" i="18"/>
  <c r="BM98" i="18"/>
  <c r="I98" i="18"/>
  <c r="AV98" i="18"/>
  <c r="AJ99" i="18" s="1"/>
  <c r="I98" i="17"/>
  <c r="AV98" i="17"/>
  <c r="AJ99" i="17" s="1"/>
  <c r="BM98" i="17"/>
  <c r="BP98" i="17"/>
  <c r="BC97" i="13"/>
  <c r="AV97" i="13"/>
  <c r="AY97" i="13" s="1"/>
  <c r="AI97" i="13"/>
  <c r="AR97" i="13" s="1"/>
  <c r="G308" i="7"/>
  <c r="K308" i="7"/>
  <c r="I308" i="7"/>
  <c r="J308" i="7"/>
  <c r="H308" i="7"/>
  <c r="M97" i="13"/>
  <c r="S97" i="13"/>
  <c r="AB98" i="13" s="1"/>
  <c r="BP97" i="13"/>
  <c r="BM97" i="13"/>
  <c r="I97" i="13"/>
  <c r="AX98" i="18" l="1"/>
  <c r="BA98" i="18" s="1"/>
  <c r="AY98" i="17"/>
  <c r="BB98" i="17" s="1"/>
  <c r="AZ98" i="17"/>
  <c r="BC98" i="17" s="1"/>
  <c r="L308" i="20"/>
  <c r="G208" i="12" s="1"/>
  <c r="L308" i="19"/>
  <c r="G208" i="15" s="1"/>
  <c r="AX98" i="17"/>
  <c r="BA98" i="17" s="1"/>
  <c r="S98" i="17"/>
  <c r="AB99" i="17" s="1"/>
  <c r="M98" i="17"/>
  <c r="P98" i="17" s="1"/>
  <c r="BR98" i="17"/>
  <c r="BS99" i="17" s="1"/>
  <c r="K98" i="17"/>
  <c r="N98" i="17" s="1"/>
  <c r="Q98" i="17"/>
  <c r="Z99" i="17" s="1"/>
  <c r="S98" i="18"/>
  <c r="AB99" i="18" s="1"/>
  <c r="M98" i="18"/>
  <c r="P98" i="18" s="1"/>
  <c r="R98" i="17"/>
  <c r="AA99" i="17" s="1"/>
  <c r="L98" i="17"/>
  <c r="O98" i="17" s="1"/>
  <c r="R98" i="18"/>
  <c r="AA99" i="18" s="1"/>
  <c r="L98" i="18"/>
  <c r="O98" i="18" s="1"/>
  <c r="K98" i="18"/>
  <c r="N98" i="18" s="1"/>
  <c r="Q98" i="18"/>
  <c r="Z99" i="18" s="1"/>
  <c r="BR98" i="18"/>
  <c r="BS99" i="18" s="1"/>
  <c r="AY98" i="18"/>
  <c r="BB98" i="18" s="1"/>
  <c r="AZ98" i="18"/>
  <c r="BC98" i="18" s="1"/>
  <c r="BW97" i="13"/>
  <c r="BB97" i="13"/>
  <c r="AU97" i="13"/>
  <c r="AX97" i="13" s="1"/>
  <c r="H97" i="13"/>
  <c r="BO97" i="13"/>
  <c r="BL97" i="13"/>
  <c r="P97" i="13"/>
  <c r="L308" i="7"/>
  <c r="L97" i="13"/>
  <c r="R97" i="13"/>
  <c r="AA98" i="13" s="1"/>
  <c r="BI114" i="13"/>
  <c r="BJ114" i="13"/>
  <c r="F309" i="7" l="1"/>
  <c r="F309" i="19"/>
  <c r="BH99" i="18"/>
  <c r="BD98" i="18"/>
  <c r="BH99" i="17"/>
  <c r="H208" i="15"/>
  <c r="I208" i="15" s="1"/>
  <c r="G208" i="16"/>
  <c r="H208" i="16" s="1"/>
  <c r="I208" i="16" s="1"/>
  <c r="BV97" i="13"/>
  <c r="H208" i="12"/>
  <c r="I208" i="12" s="1"/>
  <c r="BA97" i="13"/>
  <c r="BD97" i="13" s="1"/>
  <c r="BD97" i="17" s="1"/>
  <c r="AK98" i="13"/>
  <c r="AT98" i="13" s="1"/>
  <c r="O97" i="13"/>
  <c r="K97" i="13"/>
  <c r="Q97" i="13"/>
  <c r="Z98" i="13" s="1"/>
  <c r="F308" i="20" s="1"/>
  <c r="BR97" i="13"/>
  <c r="BS98" i="13" s="1"/>
  <c r="BK114" i="13"/>
  <c r="BU98" i="18" l="1"/>
  <c r="AR99" i="18" s="1"/>
  <c r="BW98" i="18"/>
  <c r="AT99" i="18" s="1"/>
  <c r="BV98" i="18"/>
  <c r="AS99" i="18" s="1"/>
  <c r="BU98" i="17"/>
  <c r="AR99" i="17" s="1"/>
  <c r="BV98" i="17"/>
  <c r="AS99" i="17" s="1"/>
  <c r="BW98" i="17"/>
  <c r="AT99" i="17" s="1"/>
  <c r="J209" i="15"/>
  <c r="J209" i="16"/>
  <c r="BU97" i="13"/>
  <c r="J209" i="12"/>
  <c r="AW98" i="13"/>
  <c r="AZ98" i="13" s="1"/>
  <c r="AJ98" i="13"/>
  <c r="AS98" i="13" s="1"/>
  <c r="N97" i="13"/>
  <c r="BH98" i="13"/>
  <c r="BQ98" i="13"/>
  <c r="J98" i="13"/>
  <c r="BN98" i="13"/>
  <c r="BI115" i="13"/>
  <c r="H309" i="20" l="1"/>
  <c r="K309" i="20"/>
  <c r="I309" i="20"/>
  <c r="J309" i="20"/>
  <c r="G309" i="20"/>
  <c r="J309" i="19"/>
  <c r="I309" i="19"/>
  <c r="G309" i="19"/>
  <c r="K309" i="19"/>
  <c r="H309" i="19"/>
  <c r="BO99" i="18"/>
  <c r="H99" i="18"/>
  <c r="AU99" i="18"/>
  <c r="AI100" i="18" s="1"/>
  <c r="BL99" i="18"/>
  <c r="J99" i="17"/>
  <c r="BN99" i="17"/>
  <c r="BQ99" i="17"/>
  <c r="AW99" i="17"/>
  <c r="AK100" i="17" s="1"/>
  <c r="AV99" i="18"/>
  <c r="AJ100" i="18" s="1"/>
  <c r="BM99" i="18"/>
  <c r="BP99" i="18"/>
  <c r="I99" i="18"/>
  <c r="BQ99" i="18"/>
  <c r="AW99" i="18"/>
  <c r="AK100" i="18" s="1"/>
  <c r="BN99" i="18"/>
  <c r="J99" i="18"/>
  <c r="BO99" i="17"/>
  <c r="H99" i="17"/>
  <c r="AU99" i="17"/>
  <c r="AI100" i="17" s="1"/>
  <c r="BL99" i="17"/>
  <c r="BM99" i="17"/>
  <c r="BP99" i="17"/>
  <c r="I99" i="17"/>
  <c r="AV99" i="17"/>
  <c r="AJ100" i="17" s="1"/>
  <c r="BC98" i="13"/>
  <c r="AV98" i="13"/>
  <c r="AY98" i="13" s="1"/>
  <c r="AI98" i="13"/>
  <c r="AR98" i="13" s="1"/>
  <c r="I98" i="13"/>
  <c r="BM98" i="13"/>
  <c r="BP98" i="13"/>
  <c r="K309" i="7"/>
  <c r="I309" i="7"/>
  <c r="H309" i="7"/>
  <c r="G309" i="7"/>
  <c r="J309" i="7"/>
  <c r="S98" i="13"/>
  <c r="AB99" i="13" s="1"/>
  <c r="M98" i="13"/>
  <c r="BJ115" i="13"/>
  <c r="AX99" i="17" l="1"/>
  <c r="BA99" i="17" s="1"/>
  <c r="AX99" i="18"/>
  <c r="BA99" i="18" s="1"/>
  <c r="L309" i="19"/>
  <c r="G209" i="15" s="1"/>
  <c r="L309" i="20"/>
  <c r="G209" i="12" s="1"/>
  <c r="R99" i="17"/>
  <c r="AA100" i="17" s="1"/>
  <c r="L99" i="17"/>
  <c r="O99" i="17" s="1"/>
  <c r="S99" i="17"/>
  <c r="AB100" i="17" s="1"/>
  <c r="M99" i="17"/>
  <c r="P99" i="17" s="1"/>
  <c r="R99" i="18"/>
  <c r="AA100" i="18" s="1"/>
  <c r="L99" i="18"/>
  <c r="O99" i="18" s="1"/>
  <c r="AY99" i="17"/>
  <c r="BB99" i="17" s="1"/>
  <c r="AZ99" i="18"/>
  <c r="BC99" i="18" s="1"/>
  <c r="Q99" i="17"/>
  <c r="Z100" i="17" s="1"/>
  <c r="BR99" i="17"/>
  <c r="BS100" i="17" s="1"/>
  <c r="K99" i="17"/>
  <c r="N99" i="17" s="1"/>
  <c r="Q99" i="18"/>
  <c r="Z100" i="18" s="1"/>
  <c r="BR99" i="18"/>
  <c r="BS100" i="18" s="1"/>
  <c r="K99" i="18"/>
  <c r="N99" i="18" s="1"/>
  <c r="S99" i="18"/>
  <c r="AB100" i="18" s="1"/>
  <c r="M99" i="18"/>
  <c r="P99" i="18" s="1"/>
  <c r="AZ99" i="17"/>
  <c r="BC99" i="17" s="1"/>
  <c r="AY99" i="18"/>
  <c r="BB99" i="18" s="1"/>
  <c r="BW98" i="13"/>
  <c r="BB98" i="13"/>
  <c r="AU98" i="13"/>
  <c r="AX98" i="13" s="1"/>
  <c r="L98" i="13"/>
  <c r="R98" i="13"/>
  <c r="AA99" i="13" s="1"/>
  <c r="P98" i="13"/>
  <c r="BO98" i="13"/>
  <c r="H98" i="13"/>
  <c r="BL98" i="13"/>
  <c r="L309" i="7"/>
  <c r="BK115" i="13"/>
  <c r="F310" i="19" l="1"/>
  <c r="F310" i="7"/>
  <c r="BH100" i="17"/>
  <c r="BH100" i="18"/>
  <c r="BD99" i="18"/>
  <c r="H209" i="12"/>
  <c r="I209" i="12" s="1"/>
  <c r="G209" i="16"/>
  <c r="H209" i="16" s="1"/>
  <c r="I209" i="16" s="1"/>
  <c r="H209" i="15"/>
  <c r="I209" i="15" s="1"/>
  <c r="BV98" i="13"/>
  <c r="BA98" i="13"/>
  <c r="BD98" i="13" s="1"/>
  <c r="BD98" i="17" s="1"/>
  <c r="AK99" i="13"/>
  <c r="AT99" i="13" s="1"/>
  <c r="K98" i="13"/>
  <c r="Q98" i="13"/>
  <c r="Z99" i="13" s="1"/>
  <c r="F309" i="20" s="1"/>
  <c r="BR98" i="13"/>
  <c r="BS99" i="13" s="1"/>
  <c r="O98" i="13"/>
  <c r="BI116" i="13"/>
  <c r="BJ116" i="13"/>
  <c r="BU99" i="18" l="1"/>
  <c r="AR100" i="18" s="1"/>
  <c r="BV99" i="18"/>
  <c r="AS100" i="18" s="1"/>
  <c r="BW99" i="18"/>
  <c r="AT100" i="18" s="1"/>
  <c r="BV99" i="17"/>
  <c r="AS100" i="17" s="1"/>
  <c r="BW99" i="17"/>
  <c r="AT100" i="17" s="1"/>
  <c r="BU99" i="17"/>
  <c r="AR100" i="17" s="1"/>
  <c r="J210" i="16"/>
  <c r="J210" i="15"/>
  <c r="BU98" i="13"/>
  <c r="J210" i="12"/>
  <c r="AW99" i="13"/>
  <c r="AZ99" i="13" s="1"/>
  <c r="AJ99" i="13"/>
  <c r="AS99" i="13" s="1"/>
  <c r="BH99" i="13"/>
  <c r="BQ99" i="13"/>
  <c r="J99" i="13"/>
  <c r="BN99" i="13"/>
  <c r="N98" i="13"/>
  <c r="G310" i="19" l="1"/>
  <c r="J310" i="19"/>
  <c r="K310" i="19"/>
  <c r="H310" i="19"/>
  <c r="I310" i="19"/>
  <c r="K310" i="20"/>
  <c r="J310" i="20"/>
  <c r="G310" i="20"/>
  <c r="H310" i="20"/>
  <c r="I310" i="20"/>
  <c r="BM100" i="18"/>
  <c r="BP100" i="18"/>
  <c r="I100" i="18"/>
  <c r="AV100" i="18"/>
  <c r="AJ101" i="18" s="1"/>
  <c r="AU100" i="18"/>
  <c r="AI101" i="18" s="1"/>
  <c r="H100" i="18"/>
  <c r="BL100" i="18"/>
  <c r="BO100" i="18"/>
  <c r="J100" i="18"/>
  <c r="AW100" i="18"/>
  <c r="AK101" i="18" s="1"/>
  <c r="BN100" i="18"/>
  <c r="BQ100" i="18"/>
  <c r="H100" i="17"/>
  <c r="BL100" i="17"/>
  <c r="BO100" i="17"/>
  <c r="AU100" i="17"/>
  <c r="AI101" i="17" s="1"/>
  <c r="BQ100" i="17"/>
  <c r="J100" i="17"/>
  <c r="AW100" i="17"/>
  <c r="AK101" i="17" s="1"/>
  <c r="BN100" i="17"/>
  <c r="I100" i="17"/>
  <c r="AV100" i="17"/>
  <c r="AJ101" i="17" s="1"/>
  <c r="BM100" i="17"/>
  <c r="BP100" i="17"/>
  <c r="BC99" i="13"/>
  <c r="AV99" i="13"/>
  <c r="AY99" i="13" s="1"/>
  <c r="AI99" i="13"/>
  <c r="AR99" i="13" s="1"/>
  <c r="G310" i="7"/>
  <c r="I310" i="7"/>
  <c r="H310" i="7"/>
  <c r="K310" i="7"/>
  <c r="J310" i="7"/>
  <c r="I99" i="13"/>
  <c r="BP99" i="13"/>
  <c r="BM99" i="13"/>
  <c r="S99" i="13"/>
  <c r="AB100" i="13" s="1"/>
  <c r="M99" i="13"/>
  <c r="BK116" i="13"/>
  <c r="AZ100" i="17" l="1"/>
  <c r="BC100" i="17" s="1"/>
  <c r="L310" i="19"/>
  <c r="G210" i="15" s="1"/>
  <c r="L310" i="20"/>
  <c r="G210" i="12" s="1"/>
  <c r="Q100" i="17"/>
  <c r="Z101" i="17" s="1"/>
  <c r="BR100" i="17"/>
  <c r="BS101" i="17" s="1"/>
  <c r="K100" i="17"/>
  <c r="N100" i="17" s="1"/>
  <c r="BR100" i="18"/>
  <c r="BS101" i="18" s="1"/>
  <c r="Q100" i="18"/>
  <c r="Z101" i="18" s="1"/>
  <c r="K100" i="18"/>
  <c r="N100" i="18" s="1"/>
  <c r="L100" i="17"/>
  <c r="O100" i="17" s="1"/>
  <c r="R100" i="17"/>
  <c r="AA101" i="17" s="1"/>
  <c r="S100" i="17"/>
  <c r="AB101" i="17" s="1"/>
  <c r="M100" i="17"/>
  <c r="P100" i="17" s="1"/>
  <c r="M100" i="18"/>
  <c r="P100" i="18" s="1"/>
  <c r="S100" i="18"/>
  <c r="AB101" i="18" s="1"/>
  <c r="R100" i="18"/>
  <c r="AA101" i="18" s="1"/>
  <c r="L100" i="18"/>
  <c r="O100" i="18" s="1"/>
  <c r="AZ100" i="18"/>
  <c r="BC100" i="18" s="1"/>
  <c r="AY100" i="18"/>
  <c r="BB100" i="18" s="1"/>
  <c r="AY100" i="17"/>
  <c r="BB100" i="17" s="1"/>
  <c r="AX100" i="17"/>
  <c r="BA100" i="17" s="1"/>
  <c r="AX100" i="18"/>
  <c r="BA100" i="18" s="1"/>
  <c r="BW99" i="13"/>
  <c r="BB99" i="13"/>
  <c r="AU99" i="13"/>
  <c r="AX99" i="13" s="1"/>
  <c r="L99" i="13"/>
  <c r="R99" i="13"/>
  <c r="AA100" i="13" s="1"/>
  <c r="BO99" i="13"/>
  <c r="H99" i="13"/>
  <c r="BL99" i="13"/>
  <c r="L310" i="7"/>
  <c r="P99" i="13"/>
  <c r="BI117" i="13"/>
  <c r="F311" i="19" l="1"/>
  <c r="F311" i="7"/>
  <c r="BH101" i="18"/>
  <c r="BH101" i="17"/>
  <c r="BD100" i="18"/>
  <c r="G210" i="16"/>
  <c r="H210" i="16" s="1"/>
  <c r="I210" i="16" s="1"/>
  <c r="H210" i="15"/>
  <c r="I210" i="15" s="1"/>
  <c r="BV99" i="13"/>
  <c r="H210" i="12"/>
  <c r="I210" i="12" s="1"/>
  <c r="BA99" i="13"/>
  <c r="BD99" i="13" s="1"/>
  <c r="BD99" i="17" s="1"/>
  <c r="AK100" i="13"/>
  <c r="AT100" i="13" s="1"/>
  <c r="BR99" i="13"/>
  <c r="BS100" i="13" s="1"/>
  <c r="K99" i="13"/>
  <c r="Q99" i="13"/>
  <c r="Z100" i="13" s="1"/>
  <c r="F310" i="20" s="1"/>
  <c r="O99" i="13"/>
  <c r="BK117" i="13"/>
  <c r="BJ117" i="13"/>
  <c r="BV100" i="18" l="1"/>
  <c r="AS101" i="18" s="1"/>
  <c r="BW100" i="18"/>
  <c r="AT101" i="18" s="1"/>
  <c r="BU100" i="18"/>
  <c r="AR101" i="18" s="1"/>
  <c r="BW100" i="17"/>
  <c r="AT101" i="17" s="1"/>
  <c r="BU100" i="17"/>
  <c r="AR101" i="17" s="1"/>
  <c r="BV100" i="17"/>
  <c r="AS101" i="17" s="1"/>
  <c r="J211" i="16"/>
  <c r="J211" i="15"/>
  <c r="BU99" i="13"/>
  <c r="J211" i="12"/>
  <c r="AW100" i="13"/>
  <c r="AZ100" i="13" s="1"/>
  <c r="AJ100" i="13"/>
  <c r="AS100" i="13" s="1"/>
  <c r="N99" i="13"/>
  <c r="BH100" i="13"/>
  <c r="J100" i="13"/>
  <c r="BQ100" i="13"/>
  <c r="BN100" i="13"/>
  <c r="H311" i="20" l="1"/>
  <c r="J311" i="20"/>
  <c r="G311" i="20"/>
  <c r="K311" i="20"/>
  <c r="I311" i="20"/>
  <c r="K311" i="19"/>
  <c r="G311" i="19"/>
  <c r="I311" i="19"/>
  <c r="H311" i="19"/>
  <c r="J311" i="19"/>
  <c r="I101" i="17"/>
  <c r="BM101" i="17"/>
  <c r="AV101" i="17"/>
  <c r="AJ102" i="17" s="1"/>
  <c r="BP101" i="17"/>
  <c r="AU101" i="18"/>
  <c r="AI102" i="18" s="1"/>
  <c r="BL101" i="18"/>
  <c r="BO101" i="18"/>
  <c r="H101" i="18"/>
  <c r="J101" i="18"/>
  <c r="AW101" i="18"/>
  <c r="AK102" i="18" s="1"/>
  <c r="BQ101" i="18"/>
  <c r="BN101" i="18"/>
  <c r="H101" i="17"/>
  <c r="BO101" i="17"/>
  <c r="AU101" i="17"/>
  <c r="AI102" i="17" s="1"/>
  <c r="BL101" i="17"/>
  <c r="BN101" i="17"/>
  <c r="BQ101" i="17"/>
  <c r="J101" i="17"/>
  <c r="AW101" i="17"/>
  <c r="AK102" i="17" s="1"/>
  <c r="I101" i="18"/>
  <c r="BM101" i="18"/>
  <c r="AV101" i="18"/>
  <c r="AJ102" i="18" s="1"/>
  <c r="BP101" i="18"/>
  <c r="BC100" i="13"/>
  <c r="AV100" i="13"/>
  <c r="AY100" i="13" s="1"/>
  <c r="AI100" i="13"/>
  <c r="AR100" i="13" s="1"/>
  <c r="I100" i="13"/>
  <c r="BP100" i="13"/>
  <c r="BM100" i="13"/>
  <c r="M100" i="13"/>
  <c r="S100" i="13"/>
  <c r="AB101" i="13" s="1"/>
  <c r="H311" i="7"/>
  <c r="J311" i="7"/>
  <c r="I311" i="7"/>
  <c r="K311" i="7"/>
  <c r="G311" i="7"/>
  <c r="BK118" i="13"/>
  <c r="AX101" i="18" l="1"/>
  <c r="BA101" i="18" s="1"/>
  <c r="AY101" i="17"/>
  <c r="BB101" i="17" s="1"/>
  <c r="L311" i="20"/>
  <c r="G211" i="12" s="1"/>
  <c r="L311" i="19"/>
  <c r="G211" i="15" s="1"/>
  <c r="AX101" i="17"/>
  <c r="BA101" i="17" s="1"/>
  <c r="S101" i="17"/>
  <c r="AB102" i="17" s="1"/>
  <c r="M101" i="17"/>
  <c r="P101" i="17" s="1"/>
  <c r="Q101" i="17"/>
  <c r="Z102" i="17" s="1"/>
  <c r="K101" i="17"/>
  <c r="N101" i="17" s="1"/>
  <c r="BR101" i="17"/>
  <c r="BS102" i="17" s="1"/>
  <c r="Q101" i="18"/>
  <c r="Z102" i="18" s="1"/>
  <c r="K101" i="18"/>
  <c r="N101" i="18" s="1"/>
  <c r="BR101" i="18"/>
  <c r="BS102" i="18" s="1"/>
  <c r="R101" i="17"/>
  <c r="AA102" i="17" s="1"/>
  <c r="L101" i="17"/>
  <c r="O101" i="17" s="1"/>
  <c r="L101" i="18"/>
  <c r="O101" i="18" s="1"/>
  <c r="R101" i="18"/>
  <c r="AA102" i="18" s="1"/>
  <c r="S101" i="18"/>
  <c r="AB102" i="18" s="1"/>
  <c r="M101" i="18"/>
  <c r="P101" i="18" s="1"/>
  <c r="AZ101" i="17"/>
  <c r="BC101" i="17" s="1"/>
  <c r="AY101" i="18"/>
  <c r="BB101" i="18" s="1"/>
  <c r="AZ101" i="18"/>
  <c r="BC101" i="18" s="1"/>
  <c r="BW100" i="13"/>
  <c r="BB100" i="13"/>
  <c r="AU100" i="13"/>
  <c r="AX100" i="13" s="1"/>
  <c r="R100" i="13"/>
  <c r="AA101" i="13" s="1"/>
  <c r="L100" i="13"/>
  <c r="P100" i="13"/>
  <c r="L311" i="7"/>
  <c r="H100" i="13"/>
  <c r="BO100" i="13"/>
  <c r="BL100" i="13"/>
  <c r="BI118" i="13"/>
  <c r="BJ118" i="13"/>
  <c r="F312" i="19" l="1"/>
  <c r="F312" i="7"/>
  <c r="BD101" i="18"/>
  <c r="BH102" i="18"/>
  <c r="BH102" i="17"/>
  <c r="H211" i="15"/>
  <c r="I211" i="15" s="1"/>
  <c r="G211" i="16"/>
  <c r="H211" i="16" s="1"/>
  <c r="I211" i="16" s="1"/>
  <c r="BV100" i="13"/>
  <c r="H211" i="12"/>
  <c r="I211" i="12" s="1"/>
  <c r="BA100" i="13"/>
  <c r="BD100" i="13" s="1"/>
  <c r="BD100" i="17" s="1"/>
  <c r="AK101" i="13"/>
  <c r="AT101" i="13" s="1"/>
  <c r="O100" i="13"/>
  <c r="K100" i="13"/>
  <c r="Q100" i="13"/>
  <c r="Z101" i="13" s="1"/>
  <c r="F311" i="20" s="1"/>
  <c r="BR100" i="13"/>
  <c r="BS101" i="13" s="1"/>
  <c r="BK119" i="13"/>
  <c r="BW101" i="18" l="1"/>
  <c r="AT102" i="18" s="1"/>
  <c r="BV101" i="18"/>
  <c r="AS102" i="18" s="1"/>
  <c r="BU101" i="18"/>
  <c r="AR102" i="18" s="1"/>
  <c r="BV101" i="17"/>
  <c r="AS102" i="17" s="1"/>
  <c r="BW101" i="17"/>
  <c r="AT102" i="17" s="1"/>
  <c r="BU101" i="17"/>
  <c r="AR102" i="17" s="1"/>
  <c r="J212" i="15"/>
  <c r="J212" i="16"/>
  <c r="BU100" i="13"/>
  <c r="J212" i="12"/>
  <c r="AW101" i="13"/>
  <c r="AZ101" i="13" s="1"/>
  <c r="AJ101" i="13"/>
  <c r="AS101" i="13" s="1"/>
  <c r="BQ101" i="13"/>
  <c r="J101" i="13"/>
  <c r="BN101" i="13"/>
  <c r="BH101" i="13"/>
  <c r="N100" i="13"/>
  <c r="BJ119" i="13"/>
  <c r="G312" i="19" l="1"/>
  <c r="I312" i="19"/>
  <c r="H312" i="19"/>
  <c r="K312" i="19"/>
  <c r="J312" i="19"/>
  <c r="H312" i="20"/>
  <c r="G312" i="20"/>
  <c r="I312" i="20"/>
  <c r="K312" i="20"/>
  <c r="J312" i="20"/>
  <c r="I102" i="18"/>
  <c r="BP102" i="18"/>
  <c r="AV102" i="18"/>
  <c r="AJ103" i="18" s="1"/>
  <c r="BM102" i="18"/>
  <c r="BL102" i="17"/>
  <c r="H102" i="17"/>
  <c r="AU102" i="17"/>
  <c r="AI103" i="17" s="1"/>
  <c r="BO102" i="17"/>
  <c r="BN102" i="18"/>
  <c r="BQ102" i="18"/>
  <c r="AW102" i="18"/>
  <c r="AK103" i="18" s="1"/>
  <c r="J102" i="18"/>
  <c r="BL102" i="18"/>
  <c r="AU102" i="18"/>
  <c r="AI103" i="18" s="1"/>
  <c r="BO102" i="18"/>
  <c r="H102" i="18"/>
  <c r="J102" i="17"/>
  <c r="BN102" i="17"/>
  <c r="AW102" i="17"/>
  <c r="AK103" i="17" s="1"/>
  <c r="BQ102" i="17"/>
  <c r="BP102" i="17"/>
  <c r="AV102" i="17"/>
  <c r="AJ103" i="17" s="1"/>
  <c r="I102" i="17"/>
  <c r="BM102" i="17"/>
  <c r="BC101" i="13"/>
  <c r="AV101" i="13"/>
  <c r="AY101" i="13" s="1"/>
  <c r="AI101" i="13"/>
  <c r="AR101" i="13" s="1"/>
  <c r="BP101" i="13"/>
  <c r="I101" i="13"/>
  <c r="BM101" i="13"/>
  <c r="I312" i="7"/>
  <c r="K312" i="7"/>
  <c r="J312" i="7"/>
  <c r="G312" i="7"/>
  <c r="H312" i="7"/>
  <c r="S101" i="13"/>
  <c r="AB102" i="13" s="1"/>
  <c r="M101" i="13"/>
  <c r="BI119" i="13"/>
  <c r="BK120" i="13"/>
  <c r="AX102" i="18" l="1"/>
  <c r="BA102" i="18" s="1"/>
  <c r="L312" i="19"/>
  <c r="G212" i="15" s="1"/>
  <c r="L312" i="20"/>
  <c r="G212" i="12" s="1"/>
  <c r="AY102" i="18"/>
  <c r="BB102" i="18" s="1"/>
  <c r="BR102" i="18"/>
  <c r="BS103" i="18" s="1"/>
  <c r="Q102" i="18"/>
  <c r="Z103" i="18" s="1"/>
  <c r="K102" i="18"/>
  <c r="N102" i="18" s="1"/>
  <c r="L102" i="17"/>
  <c r="O102" i="17" s="1"/>
  <c r="R102" i="17"/>
  <c r="AA103" i="17" s="1"/>
  <c r="M102" i="17"/>
  <c r="P102" i="17" s="1"/>
  <c r="S102" i="17"/>
  <c r="AB103" i="17" s="1"/>
  <c r="L102" i="18"/>
  <c r="O102" i="18" s="1"/>
  <c r="R102" i="18"/>
  <c r="AA103" i="18" s="1"/>
  <c r="S102" i="18"/>
  <c r="AB103" i="18" s="1"/>
  <c r="M102" i="18"/>
  <c r="P102" i="18" s="1"/>
  <c r="BR102" i="17"/>
  <c r="BS103" i="17" s="1"/>
  <c r="Q102" i="17"/>
  <c r="Z103" i="17" s="1"/>
  <c r="K102" i="17"/>
  <c r="N102" i="17" s="1"/>
  <c r="AY102" i="17"/>
  <c r="BB102" i="17" s="1"/>
  <c r="AX102" i="17"/>
  <c r="BA102" i="17" s="1"/>
  <c r="AZ102" i="17"/>
  <c r="BC102" i="17" s="1"/>
  <c r="AZ102" i="18"/>
  <c r="BC102" i="18" s="1"/>
  <c r="BW101" i="13"/>
  <c r="BB101" i="13"/>
  <c r="AU101" i="13"/>
  <c r="AX101" i="13" s="1"/>
  <c r="H101" i="13"/>
  <c r="BO101" i="13"/>
  <c r="BL101" i="13"/>
  <c r="R101" i="13"/>
  <c r="AA102" i="13" s="1"/>
  <c r="L101" i="13"/>
  <c r="P101" i="13"/>
  <c r="L312" i="7"/>
  <c r="BJ120" i="13"/>
  <c r="F313" i="19" l="1"/>
  <c r="F313" i="7"/>
  <c r="BH103" i="17"/>
  <c r="BD102" i="18"/>
  <c r="BH103" i="18"/>
  <c r="H212" i="12"/>
  <c r="I212" i="12" s="1"/>
  <c r="H212" i="15"/>
  <c r="I212" i="15" s="1"/>
  <c r="G212" i="16"/>
  <c r="H212" i="16" s="1"/>
  <c r="I212" i="16" s="1"/>
  <c r="BV101" i="13"/>
  <c r="BA101" i="13"/>
  <c r="BD101" i="13" s="1"/>
  <c r="BD101" i="17" s="1"/>
  <c r="AK102" i="13"/>
  <c r="AT102" i="13" s="1"/>
  <c r="O101" i="13"/>
  <c r="K101" i="13"/>
  <c r="Q101" i="13"/>
  <c r="Z102" i="13" s="1"/>
  <c r="F312" i="20" s="1"/>
  <c r="BR101" i="13"/>
  <c r="BS102" i="13" s="1"/>
  <c r="BU102" i="18" l="1"/>
  <c r="AR103" i="18" s="1"/>
  <c r="BV102" i="18"/>
  <c r="AS103" i="18" s="1"/>
  <c r="BW102" i="18"/>
  <c r="AT103" i="18" s="1"/>
  <c r="BU102" i="17"/>
  <c r="AR103" i="17" s="1"/>
  <c r="BV102" i="17"/>
  <c r="AS103" i="17" s="1"/>
  <c r="BW102" i="17"/>
  <c r="AT103" i="17" s="1"/>
  <c r="J213" i="15"/>
  <c r="J213" i="16"/>
  <c r="BU101" i="13"/>
  <c r="J213" i="12"/>
  <c r="AW102" i="13"/>
  <c r="AZ102" i="13" s="1"/>
  <c r="AJ102" i="13"/>
  <c r="AS102" i="13" s="1"/>
  <c r="BQ102" i="13"/>
  <c r="J102" i="13"/>
  <c r="BN102" i="13"/>
  <c r="BH102" i="13"/>
  <c r="N101" i="13"/>
  <c r="BI120" i="13"/>
  <c r="J313" i="19" l="1"/>
  <c r="K313" i="19"/>
  <c r="H313" i="19"/>
  <c r="G313" i="19"/>
  <c r="I313" i="19"/>
  <c r="H313" i="20"/>
  <c r="J313" i="20"/>
  <c r="I313" i="20"/>
  <c r="K313" i="20"/>
  <c r="G313" i="20"/>
  <c r="I103" i="17"/>
  <c r="BP103" i="17"/>
  <c r="AV103" i="17"/>
  <c r="AJ104" i="17" s="1"/>
  <c r="BM103" i="17"/>
  <c r="BL103" i="17"/>
  <c r="H103" i="17"/>
  <c r="AU103" i="17"/>
  <c r="AI104" i="17" s="1"/>
  <c r="BO103" i="17"/>
  <c r="J103" i="18"/>
  <c r="BN103" i="18"/>
  <c r="BQ103" i="18"/>
  <c r="AW103" i="18"/>
  <c r="AK104" i="18" s="1"/>
  <c r="BL103" i="18"/>
  <c r="H103" i="18"/>
  <c r="AU103" i="18"/>
  <c r="AI104" i="18" s="1"/>
  <c r="BO103" i="18"/>
  <c r="AW103" i="17"/>
  <c r="AK104" i="17" s="1"/>
  <c r="J103" i="17"/>
  <c r="BN103" i="17"/>
  <c r="BQ103" i="17"/>
  <c r="BM103" i="18"/>
  <c r="AV103" i="18"/>
  <c r="AJ104" i="18" s="1"/>
  <c r="BP103" i="18"/>
  <c r="I103" i="18"/>
  <c r="BC102" i="13"/>
  <c r="AV102" i="13"/>
  <c r="AY102" i="13" s="1"/>
  <c r="AI102" i="13"/>
  <c r="AR102" i="13" s="1"/>
  <c r="K313" i="7"/>
  <c r="I313" i="7"/>
  <c r="H313" i="7"/>
  <c r="G313" i="7"/>
  <c r="J313" i="7"/>
  <c r="S102" i="13"/>
  <c r="AB103" i="13" s="1"/>
  <c r="M102" i="13"/>
  <c r="BP102" i="13"/>
  <c r="I102" i="13"/>
  <c r="BM102" i="13"/>
  <c r="BI121" i="13"/>
  <c r="BJ121" i="13"/>
  <c r="AX103" i="18" l="1"/>
  <c r="BA103" i="18" s="1"/>
  <c r="L313" i="19"/>
  <c r="G213" i="15" s="1"/>
  <c r="L313" i="20"/>
  <c r="G213" i="12" s="1"/>
  <c r="AZ103" i="17"/>
  <c r="BC103" i="17" s="1"/>
  <c r="K103" i="18"/>
  <c r="N103" i="18" s="1"/>
  <c r="BR103" i="18"/>
  <c r="BS104" i="18" s="1"/>
  <c r="Q103" i="18"/>
  <c r="Z104" i="18" s="1"/>
  <c r="R103" i="17"/>
  <c r="AA104" i="17" s="1"/>
  <c r="L103" i="17"/>
  <c r="O103" i="17" s="1"/>
  <c r="R103" i="18"/>
  <c r="AA104" i="18" s="1"/>
  <c r="L103" i="18"/>
  <c r="O103" i="18" s="1"/>
  <c r="M103" i="17"/>
  <c r="P103" i="17" s="1"/>
  <c r="S103" i="17"/>
  <c r="AB104" i="17" s="1"/>
  <c r="M103" i="18"/>
  <c r="P103" i="18" s="1"/>
  <c r="S103" i="18"/>
  <c r="AB104" i="18" s="1"/>
  <c r="BR103" i="17"/>
  <c r="BS104" i="17" s="1"/>
  <c r="K103" i="17"/>
  <c r="N103" i="17" s="1"/>
  <c r="Q103" i="17"/>
  <c r="Z104" i="17" s="1"/>
  <c r="AY103" i="18"/>
  <c r="BB103" i="18" s="1"/>
  <c r="AX103" i="17"/>
  <c r="BA103" i="17" s="1"/>
  <c r="AY103" i="17"/>
  <c r="BB103" i="17" s="1"/>
  <c r="AZ103" i="18"/>
  <c r="BC103" i="18" s="1"/>
  <c r="BW102" i="13"/>
  <c r="BB102" i="13"/>
  <c r="AU102" i="13"/>
  <c r="AX102" i="13" s="1"/>
  <c r="R102" i="13"/>
  <c r="AA103" i="13" s="1"/>
  <c r="L102" i="13"/>
  <c r="P102" i="13"/>
  <c r="BO102" i="13"/>
  <c r="H102" i="13"/>
  <c r="BL102" i="13"/>
  <c r="L313" i="7"/>
  <c r="BK121" i="13"/>
  <c r="F314" i="19" l="1"/>
  <c r="F314" i="7"/>
  <c r="BD103" i="18"/>
  <c r="BH104" i="17"/>
  <c r="BH104" i="18"/>
  <c r="H213" i="12"/>
  <c r="I213" i="12" s="1"/>
  <c r="G213" i="16"/>
  <c r="H213" i="16" s="1"/>
  <c r="I213" i="16" s="1"/>
  <c r="H213" i="15"/>
  <c r="I213" i="15" s="1"/>
  <c r="BV102" i="13"/>
  <c r="BA102" i="13"/>
  <c r="BD102" i="13" s="1"/>
  <c r="BD102" i="17" s="1"/>
  <c r="AK103" i="13"/>
  <c r="AT103" i="13" s="1"/>
  <c r="O102" i="13"/>
  <c r="Q102" i="13"/>
  <c r="Z103" i="13" s="1"/>
  <c r="F313" i="20" s="1"/>
  <c r="BR102" i="13"/>
  <c r="BS103" i="13" s="1"/>
  <c r="K102" i="13"/>
  <c r="BI122" i="13"/>
  <c r="BU103" i="18" l="1"/>
  <c r="AR104" i="18" s="1"/>
  <c r="BV103" i="18"/>
  <c r="AS104" i="18" s="1"/>
  <c r="BW103" i="18"/>
  <c r="AT104" i="18" s="1"/>
  <c r="BV103" i="17"/>
  <c r="AS104" i="17" s="1"/>
  <c r="BU103" i="17"/>
  <c r="AR104" i="17" s="1"/>
  <c r="BW103" i="17"/>
  <c r="AT104" i="17" s="1"/>
  <c r="J214" i="15"/>
  <c r="J214" i="16"/>
  <c r="BU102" i="13"/>
  <c r="J214" i="12"/>
  <c r="AW103" i="13"/>
  <c r="AZ103" i="13" s="1"/>
  <c r="AJ103" i="13"/>
  <c r="AS103" i="13" s="1"/>
  <c r="J103" i="13"/>
  <c r="BQ103" i="13"/>
  <c r="BN103" i="13"/>
  <c r="N102" i="13"/>
  <c r="BH103" i="13"/>
  <c r="BJ122" i="13"/>
  <c r="K314" i="20" l="1"/>
  <c r="G314" i="20"/>
  <c r="H314" i="20"/>
  <c r="J314" i="20"/>
  <c r="I314" i="20"/>
  <c r="I314" i="19"/>
  <c r="G314" i="19"/>
  <c r="J314" i="19"/>
  <c r="K314" i="19"/>
  <c r="H314" i="19"/>
  <c r="BP104" i="18"/>
  <c r="I104" i="18"/>
  <c r="AV104" i="18"/>
  <c r="AJ105" i="18" s="1"/>
  <c r="BM104" i="18"/>
  <c r="BO104" i="17"/>
  <c r="H104" i="17"/>
  <c r="AU104" i="17"/>
  <c r="AI105" i="17" s="1"/>
  <c r="BL104" i="17"/>
  <c r="J104" i="18"/>
  <c r="BN104" i="18"/>
  <c r="BQ104" i="18"/>
  <c r="AW104" i="18"/>
  <c r="AK105" i="18" s="1"/>
  <c r="BO104" i="18"/>
  <c r="H104" i="18"/>
  <c r="BL104" i="18"/>
  <c r="AU104" i="18"/>
  <c r="AI105" i="18" s="1"/>
  <c r="J104" i="17"/>
  <c r="AW104" i="17"/>
  <c r="AK105" i="17" s="1"/>
  <c r="BN104" i="17"/>
  <c r="BQ104" i="17"/>
  <c r="BM104" i="17"/>
  <c r="I104" i="17"/>
  <c r="AV104" i="17"/>
  <c r="AJ105" i="17" s="1"/>
  <c r="BP104" i="17"/>
  <c r="BC103" i="13"/>
  <c r="AV103" i="13"/>
  <c r="AY103" i="13" s="1"/>
  <c r="AI103" i="13"/>
  <c r="AR103" i="13" s="1"/>
  <c r="M103" i="13"/>
  <c r="S103" i="13"/>
  <c r="AB104" i="13" s="1"/>
  <c r="H314" i="7"/>
  <c r="K314" i="7"/>
  <c r="J314" i="7"/>
  <c r="G314" i="7"/>
  <c r="I314" i="7"/>
  <c r="I103" i="13"/>
  <c r="BP103" i="13"/>
  <c r="BM103" i="13"/>
  <c r="BK122" i="13"/>
  <c r="AZ104" i="17" l="1"/>
  <c r="BC104" i="17" s="1"/>
  <c r="AX104" i="18"/>
  <c r="BA104" i="18" s="1"/>
  <c r="L314" i="19"/>
  <c r="G214" i="15" s="1"/>
  <c r="L314" i="20"/>
  <c r="G214" i="12" s="1"/>
  <c r="S104" i="17"/>
  <c r="AB105" i="17" s="1"/>
  <c r="M104" i="17"/>
  <c r="P104" i="17" s="1"/>
  <c r="BR104" i="18"/>
  <c r="BS105" i="18" s="1"/>
  <c r="K104" i="18"/>
  <c r="N104" i="18" s="1"/>
  <c r="Q104" i="18"/>
  <c r="Z105" i="18" s="1"/>
  <c r="L104" i="17"/>
  <c r="O104" i="17" s="1"/>
  <c r="R104" i="17"/>
  <c r="AA105" i="17" s="1"/>
  <c r="S104" i="18"/>
  <c r="AB105" i="18" s="1"/>
  <c r="M104" i="18"/>
  <c r="P104" i="18" s="1"/>
  <c r="K104" i="17"/>
  <c r="N104" i="17" s="1"/>
  <c r="Q104" i="17"/>
  <c r="Z105" i="17" s="1"/>
  <c r="BR104" i="17"/>
  <c r="BS105" i="17" s="1"/>
  <c r="L104" i="18"/>
  <c r="O104" i="18" s="1"/>
  <c r="R104" i="18"/>
  <c r="AA105" i="18" s="1"/>
  <c r="AY104" i="17"/>
  <c r="BB104" i="17" s="1"/>
  <c r="AX104" i="17"/>
  <c r="BA104" i="17" s="1"/>
  <c r="AY104" i="18"/>
  <c r="BB104" i="18" s="1"/>
  <c r="AZ104" i="18"/>
  <c r="BC104" i="18" s="1"/>
  <c r="BW103" i="13"/>
  <c r="BB103" i="13"/>
  <c r="AU103" i="13"/>
  <c r="AX103" i="13" s="1"/>
  <c r="R103" i="13"/>
  <c r="AA104" i="13" s="1"/>
  <c r="L103" i="13"/>
  <c r="BO103" i="13"/>
  <c r="H103" i="13"/>
  <c r="BL103" i="13"/>
  <c r="P103" i="13"/>
  <c r="L314" i="7"/>
  <c r="BK123" i="13"/>
  <c r="BI123" i="13"/>
  <c r="F315" i="7" l="1"/>
  <c r="F315" i="19"/>
  <c r="BD104" i="18"/>
  <c r="BH105" i="18"/>
  <c r="BH105" i="17"/>
  <c r="G214" i="16"/>
  <c r="H214" i="16" s="1"/>
  <c r="I214" i="16" s="1"/>
  <c r="H214" i="15"/>
  <c r="I214" i="15" s="1"/>
  <c r="BV103" i="13"/>
  <c r="H214" i="12"/>
  <c r="I214" i="12" s="1"/>
  <c r="BA103" i="13"/>
  <c r="BD103" i="13" s="1"/>
  <c r="BD103" i="17" s="1"/>
  <c r="AK104" i="13"/>
  <c r="AT104" i="13" s="1"/>
  <c r="O103" i="13"/>
  <c r="Q103" i="13"/>
  <c r="Z104" i="13" s="1"/>
  <c r="F314" i="20" s="1"/>
  <c r="BR103" i="13"/>
  <c r="BS104" i="13" s="1"/>
  <c r="K103" i="13"/>
  <c r="BJ123" i="13"/>
  <c r="BV104" i="18" l="1"/>
  <c r="AS105" i="18" s="1"/>
  <c r="BW104" i="18"/>
  <c r="AT105" i="18" s="1"/>
  <c r="BU104" i="18"/>
  <c r="AR105" i="18" s="1"/>
  <c r="BW104" i="17"/>
  <c r="AT105" i="17" s="1"/>
  <c r="BU104" i="17"/>
  <c r="AR105" i="17" s="1"/>
  <c r="BV104" i="17"/>
  <c r="AS105" i="17" s="1"/>
  <c r="J215" i="15"/>
  <c r="J215" i="16"/>
  <c r="BU103" i="13"/>
  <c r="J215" i="12"/>
  <c r="AW104" i="13"/>
  <c r="AZ104" i="13" s="1"/>
  <c r="AJ104" i="13"/>
  <c r="AS104" i="13" s="1"/>
  <c r="BH104" i="13"/>
  <c r="N103" i="13"/>
  <c r="BQ104" i="13"/>
  <c r="J104" i="13"/>
  <c r="BN104" i="13"/>
  <c r="K315" i="20" l="1"/>
  <c r="I315" i="20"/>
  <c r="H315" i="20"/>
  <c r="J315" i="20"/>
  <c r="G315" i="20"/>
  <c r="K315" i="19"/>
  <c r="J315" i="19"/>
  <c r="I315" i="19"/>
  <c r="G315" i="19"/>
  <c r="H315" i="19"/>
  <c r="AW105" i="17"/>
  <c r="AK106" i="17" s="1"/>
  <c r="J105" i="17"/>
  <c r="BN105" i="17"/>
  <c r="BQ105" i="17"/>
  <c r="BL105" i="18"/>
  <c r="H105" i="18"/>
  <c r="BO105" i="18"/>
  <c r="AU105" i="18"/>
  <c r="AI106" i="18" s="1"/>
  <c r="AW105" i="18"/>
  <c r="AK106" i="18" s="1"/>
  <c r="J105" i="18"/>
  <c r="BN105" i="18"/>
  <c r="BQ105" i="18"/>
  <c r="BL105" i="17"/>
  <c r="BO105" i="17"/>
  <c r="AU105" i="17"/>
  <c r="AI106" i="17" s="1"/>
  <c r="H105" i="17"/>
  <c r="I105" i="18"/>
  <c r="BP105" i="18"/>
  <c r="AV105" i="18"/>
  <c r="AJ106" i="18" s="1"/>
  <c r="BM105" i="18"/>
  <c r="AV105" i="17"/>
  <c r="AJ106" i="17" s="1"/>
  <c r="BM105" i="17"/>
  <c r="BP105" i="17"/>
  <c r="I105" i="17"/>
  <c r="BC104" i="13"/>
  <c r="AV104" i="13"/>
  <c r="AY104" i="13" s="1"/>
  <c r="AI104" i="13"/>
  <c r="AR104" i="13" s="1"/>
  <c r="BP104" i="13"/>
  <c r="I104" i="13"/>
  <c r="BM104" i="13"/>
  <c r="S104" i="13"/>
  <c r="AB105" i="13" s="1"/>
  <c r="M104" i="13"/>
  <c r="G315" i="7"/>
  <c r="I315" i="7"/>
  <c r="J315" i="7"/>
  <c r="H315" i="7"/>
  <c r="K315" i="7"/>
  <c r="BJ124" i="13"/>
  <c r="BK124" i="13"/>
  <c r="BI124" i="13"/>
  <c r="AY105" i="17" l="1"/>
  <c r="BB105" i="17" s="1"/>
  <c r="AZ105" i="17"/>
  <c r="BC105" i="17" s="1"/>
  <c r="L315" i="19"/>
  <c r="G215" i="15" s="1"/>
  <c r="AX105" i="17"/>
  <c r="BA105" i="17" s="1"/>
  <c r="AY105" i="18"/>
  <c r="BB105" i="18" s="1"/>
  <c r="L315" i="20"/>
  <c r="G215" i="12" s="1"/>
  <c r="M105" i="17"/>
  <c r="P105" i="17" s="1"/>
  <c r="S105" i="17"/>
  <c r="AB106" i="17" s="1"/>
  <c r="AZ105" i="18"/>
  <c r="BC105" i="18" s="1"/>
  <c r="L105" i="17"/>
  <c r="O105" i="17" s="1"/>
  <c r="R105" i="17"/>
  <c r="AA106" i="17" s="1"/>
  <c r="L105" i="18"/>
  <c r="O105" i="18" s="1"/>
  <c r="R105" i="18"/>
  <c r="AA106" i="18" s="1"/>
  <c r="S105" i="18"/>
  <c r="AB106" i="18" s="1"/>
  <c r="M105" i="18"/>
  <c r="P105" i="18" s="1"/>
  <c r="K105" i="17"/>
  <c r="N105" i="17" s="1"/>
  <c r="Q105" i="17"/>
  <c r="Z106" i="17" s="1"/>
  <c r="BR105" i="17"/>
  <c r="BS106" i="17" s="1"/>
  <c r="BR105" i="18"/>
  <c r="BS106" i="18" s="1"/>
  <c r="K105" i="18"/>
  <c r="N105" i="18" s="1"/>
  <c r="Q105" i="18"/>
  <c r="Z106" i="18" s="1"/>
  <c r="AX105" i="18"/>
  <c r="BA105" i="18" s="1"/>
  <c r="BW104" i="13"/>
  <c r="BB104" i="13"/>
  <c r="AU104" i="13"/>
  <c r="AX104" i="13" s="1"/>
  <c r="P104" i="13"/>
  <c r="L104" i="13"/>
  <c r="R104" i="13"/>
  <c r="AA105" i="13" s="1"/>
  <c r="H104" i="13"/>
  <c r="BO104" i="13"/>
  <c r="BL104" i="13"/>
  <c r="L315" i="7"/>
  <c r="F316" i="7" l="1"/>
  <c r="F316" i="19"/>
  <c r="BH106" i="18"/>
  <c r="BD105" i="18"/>
  <c r="BH106" i="17"/>
  <c r="H215" i="12"/>
  <c r="I215" i="12" s="1"/>
  <c r="H215" i="15"/>
  <c r="I215" i="15" s="1"/>
  <c r="G215" i="16"/>
  <c r="H215" i="16" s="1"/>
  <c r="I215" i="16" s="1"/>
  <c r="BV104" i="13"/>
  <c r="BA104" i="13"/>
  <c r="BD104" i="13" s="1"/>
  <c r="BD104" i="17" s="1"/>
  <c r="AK105" i="13"/>
  <c r="AT105" i="13" s="1"/>
  <c r="K104" i="13"/>
  <c r="Q104" i="13"/>
  <c r="Z105" i="13" s="1"/>
  <c r="F315" i="20" s="1"/>
  <c r="BR104" i="13"/>
  <c r="BS105" i="13" s="1"/>
  <c r="O104" i="13"/>
  <c r="BJ125" i="13"/>
  <c r="BI125" i="13"/>
  <c r="BW105" i="18" l="1"/>
  <c r="AT106" i="18" s="1"/>
  <c r="BU105" i="18"/>
  <c r="AR106" i="18" s="1"/>
  <c r="BV105" i="18"/>
  <c r="AS106" i="18" s="1"/>
  <c r="BU105" i="17"/>
  <c r="AR106" i="17" s="1"/>
  <c r="BV105" i="17"/>
  <c r="AS106" i="17" s="1"/>
  <c r="BW105" i="17"/>
  <c r="AT106" i="17" s="1"/>
  <c r="J216" i="15"/>
  <c r="J216" i="16"/>
  <c r="BU104" i="13"/>
  <c r="J216" i="12"/>
  <c r="AW105" i="13"/>
  <c r="AZ105" i="13" s="1"/>
  <c r="AJ105" i="13"/>
  <c r="AS105" i="13" s="1"/>
  <c r="N104" i="13"/>
  <c r="BH105" i="13"/>
  <c r="BQ105" i="13"/>
  <c r="J105" i="13"/>
  <c r="BN105" i="13"/>
  <c r="BK125" i="13"/>
  <c r="G316" i="20" l="1"/>
  <c r="I316" i="20"/>
  <c r="J316" i="20"/>
  <c r="H316" i="20"/>
  <c r="K316" i="20"/>
  <c r="H316" i="19"/>
  <c r="J316" i="19"/>
  <c r="I316" i="19"/>
  <c r="G316" i="19"/>
  <c r="K316" i="19"/>
  <c r="AU106" i="18"/>
  <c r="AI107" i="18" s="1"/>
  <c r="BO106" i="18"/>
  <c r="BL106" i="18"/>
  <c r="H106" i="18"/>
  <c r="BO106" i="17"/>
  <c r="AU106" i="17"/>
  <c r="AI107" i="17" s="1"/>
  <c r="H106" i="17"/>
  <c r="BL106" i="17"/>
  <c r="BP106" i="18"/>
  <c r="AV106" i="18"/>
  <c r="AJ107" i="18" s="1"/>
  <c r="BM106" i="18"/>
  <c r="I106" i="18"/>
  <c r="BN106" i="18"/>
  <c r="AW106" i="18"/>
  <c r="AK107" i="18" s="1"/>
  <c r="J106" i="18"/>
  <c r="BQ106" i="18"/>
  <c r="AW106" i="17"/>
  <c r="AK107" i="17" s="1"/>
  <c r="J106" i="17"/>
  <c r="BN106" i="17"/>
  <c r="BQ106" i="17"/>
  <c r="I106" i="17"/>
  <c r="AV106" i="17"/>
  <c r="AJ107" i="17" s="1"/>
  <c r="BM106" i="17"/>
  <c r="BP106" i="17"/>
  <c r="BC105" i="13"/>
  <c r="AV105" i="13"/>
  <c r="AY105" i="13" s="1"/>
  <c r="AI105" i="13"/>
  <c r="AR105" i="13" s="1"/>
  <c r="I316" i="7"/>
  <c r="K316" i="7"/>
  <c r="G316" i="7"/>
  <c r="H316" i="7"/>
  <c r="J316" i="7"/>
  <c r="S105" i="13"/>
  <c r="AB106" i="13" s="1"/>
  <c r="M105" i="13"/>
  <c r="BP105" i="13"/>
  <c r="I105" i="13"/>
  <c r="BM105" i="13"/>
  <c r="AX106" i="18" l="1"/>
  <c r="BA106" i="18" s="1"/>
  <c r="AY106" i="18"/>
  <c r="BB106" i="18" s="1"/>
  <c r="L316" i="20"/>
  <c r="G216" i="12" s="1"/>
  <c r="L316" i="19"/>
  <c r="G216" i="15" s="1"/>
  <c r="AY106" i="17"/>
  <c r="BB106" i="17" s="1"/>
  <c r="K106" i="17"/>
  <c r="N106" i="17" s="1"/>
  <c r="BR106" i="17"/>
  <c r="BS107" i="17" s="1"/>
  <c r="Q106" i="17"/>
  <c r="Z107" i="17" s="1"/>
  <c r="S106" i="18"/>
  <c r="AB107" i="18" s="1"/>
  <c r="M106" i="18"/>
  <c r="P106" i="18" s="1"/>
  <c r="L106" i="17"/>
  <c r="O106" i="17" s="1"/>
  <c r="R106" i="17"/>
  <c r="AA107" i="17" s="1"/>
  <c r="S106" i="17"/>
  <c r="AB107" i="17" s="1"/>
  <c r="M106" i="17"/>
  <c r="P106" i="17" s="1"/>
  <c r="AZ106" i="17"/>
  <c r="BC106" i="17" s="1"/>
  <c r="L106" i="18"/>
  <c r="O106" i="18" s="1"/>
  <c r="R106" i="18"/>
  <c r="AA107" i="18" s="1"/>
  <c r="Q106" i="18"/>
  <c r="Z107" i="18" s="1"/>
  <c r="BR106" i="18"/>
  <c r="BS107" i="18" s="1"/>
  <c r="K106" i="18"/>
  <c r="N106" i="18" s="1"/>
  <c r="AZ106" i="18"/>
  <c r="BC106" i="18" s="1"/>
  <c r="AX106" i="17"/>
  <c r="BA106" i="17" s="1"/>
  <c r="BW105" i="13"/>
  <c r="BB105" i="13"/>
  <c r="AU105" i="13"/>
  <c r="AX105" i="13" s="1"/>
  <c r="L105" i="13"/>
  <c r="R105" i="13"/>
  <c r="AA106" i="13" s="1"/>
  <c r="H105" i="13"/>
  <c r="BO105" i="13"/>
  <c r="BL105" i="13"/>
  <c r="P105" i="13"/>
  <c r="L316" i="7"/>
  <c r="BK126" i="13"/>
  <c r="BJ126" i="13"/>
  <c r="BI126" i="13"/>
  <c r="F317" i="19" l="1"/>
  <c r="F317" i="7"/>
  <c r="BD106" i="18"/>
  <c r="BH107" i="18"/>
  <c r="BH107" i="17"/>
  <c r="H216" i="12"/>
  <c r="I216" i="12" s="1"/>
  <c r="H216" i="15"/>
  <c r="I216" i="15" s="1"/>
  <c r="G216" i="16"/>
  <c r="H216" i="16" s="1"/>
  <c r="I216" i="16" s="1"/>
  <c r="BV105" i="13"/>
  <c r="BA105" i="13"/>
  <c r="BD105" i="13" s="1"/>
  <c r="BD105" i="17" s="1"/>
  <c r="AK106" i="13"/>
  <c r="AT106" i="13" s="1"/>
  <c r="O105" i="13"/>
  <c r="Q105" i="13"/>
  <c r="Z106" i="13" s="1"/>
  <c r="F316" i="20" s="1"/>
  <c r="K105" i="13"/>
  <c r="BR105" i="13"/>
  <c r="BS106" i="13" s="1"/>
  <c r="BU106" i="18" l="1"/>
  <c r="AR107" i="18" s="1"/>
  <c r="BW106" i="18"/>
  <c r="AT107" i="18" s="1"/>
  <c r="BV106" i="18"/>
  <c r="AS107" i="18" s="1"/>
  <c r="BU106" i="17"/>
  <c r="AR107" i="17" s="1"/>
  <c r="BW106" i="17"/>
  <c r="AT107" i="17" s="1"/>
  <c r="BV106" i="17"/>
  <c r="AS107" i="17" s="1"/>
  <c r="J217" i="15"/>
  <c r="J217" i="16"/>
  <c r="BU105" i="13"/>
  <c r="J217" i="12"/>
  <c r="AW106" i="13"/>
  <c r="AZ106" i="13" s="1"/>
  <c r="AJ106" i="13"/>
  <c r="AS106" i="13" s="1"/>
  <c r="BQ106" i="13"/>
  <c r="J106" i="13"/>
  <c r="BN106" i="13"/>
  <c r="BH106" i="13"/>
  <c r="N105" i="13"/>
  <c r="BK127" i="13"/>
  <c r="G317" i="19" l="1"/>
  <c r="H317" i="19"/>
  <c r="I317" i="19"/>
  <c r="K317" i="19"/>
  <c r="J317" i="19"/>
  <c r="I317" i="20"/>
  <c r="J317" i="20"/>
  <c r="G317" i="20"/>
  <c r="K317" i="20"/>
  <c r="H317" i="20"/>
  <c r="BQ107" i="17"/>
  <c r="J107" i="17"/>
  <c r="BN107" i="17"/>
  <c r="AW107" i="17"/>
  <c r="AK108" i="17" s="1"/>
  <c r="BO107" i="17"/>
  <c r="H107" i="17"/>
  <c r="AU107" i="17"/>
  <c r="AI108" i="17" s="1"/>
  <c r="BL107" i="17"/>
  <c r="I107" i="18"/>
  <c r="BP107" i="18"/>
  <c r="AV107" i="18"/>
  <c r="AJ108" i="18" s="1"/>
  <c r="BM107" i="18"/>
  <c r="BL107" i="18"/>
  <c r="BO107" i="18"/>
  <c r="H107" i="18"/>
  <c r="AU107" i="18"/>
  <c r="AI108" i="18" s="1"/>
  <c r="J107" i="18"/>
  <c r="AW107" i="18"/>
  <c r="AK108" i="18" s="1"/>
  <c r="BN107" i="18"/>
  <c r="BQ107" i="18"/>
  <c r="I107" i="17"/>
  <c r="BP107" i="17"/>
  <c r="AV107" i="17"/>
  <c r="AJ108" i="17" s="1"/>
  <c r="BM107" i="17"/>
  <c r="BC106" i="13"/>
  <c r="AV106" i="13"/>
  <c r="AY106" i="13" s="1"/>
  <c r="AI106" i="13"/>
  <c r="AR106" i="13" s="1"/>
  <c r="I106" i="13"/>
  <c r="BP106" i="13"/>
  <c r="BM106" i="13"/>
  <c r="S106" i="13"/>
  <c r="AB107" i="13" s="1"/>
  <c r="M106" i="13"/>
  <c r="I317" i="7"/>
  <c r="G317" i="7"/>
  <c r="H317" i="7"/>
  <c r="K317" i="7"/>
  <c r="J317" i="7"/>
  <c r="BJ127" i="13"/>
  <c r="BI127" i="13"/>
  <c r="AX107" i="17" l="1"/>
  <c r="BA107" i="17" s="1"/>
  <c r="AX107" i="18"/>
  <c r="BA107" i="18" s="1"/>
  <c r="L317" i="20"/>
  <c r="G217" i="12" s="1"/>
  <c r="L317" i="19"/>
  <c r="G217" i="15" s="1"/>
  <c r="R107" i="18"/>
  <c r="AA108" i="18" s="1"/>
  <c r="L107" i="18"/>
  <c r="O107" i="18" s="1"/>
  <c r="K107" i="17"/>
  <c r="N107" i="17" s="1"/>
  <c r="Q107" i="17"/>
  <c r="Z108" i="17" s="1"/>
  <c r="BR107" i="17"/>
  <c r="BS108" i="17" s="1"/>
  <c r="S107" i="17"/>
  <c r="AB108" i="17" s="1"/>
  <c r="M107" i="17"/>
  <c r="P107" i="17" s="1"/>
  <c r="AZ107" i="17"/>
  <c r="BC107" i="17" s="1"/>
  <c r="AY107" i="17"/>
  <c r="BB107" i="17" s="1"/>
  <c r="AZ107" i="18"/>
  <c r="BC107" i="18" s="1"/>
  <c r="AY107" i="18"/>
  <c r="BB107" i="18" s="1"/>
  <c r="S107" i="18"/>
  <c r="AB108" i="18" s="1"/>
  <c r="M107" i="18"/>
  <c r="P107" i="18" s="1"/>
  <c r="L107" i="17"/>
  <c r="O107" i="17" s="1"/>
  <c r="R107" i="17"/>
  <c r="AA108" i="17" s="1"/>
  <c r="BR107" i="18"/>
  <c r="BS108" i="18" s="1"/>
  <c r="K107" i="18"/>
  <c r="N107" i="18" s="1"/>
  <c r="Q107" i="18"/>
  <c r="Z108" i="18" s="1"/>
  <c r="BW106" i="13"/>
  <c r="BB106" i="13"/>
  <c r="AU106" i="13"/>
  <c r="AX106" i="13" s="1"/>
  <c r="R106" i="13"/>
  <c r="AA107" i="13" s="1"/>
  <c r="L106" i="13"/>
  <c r="P106" i="13"/>
  <c r="L317" i="7"/>
  <c r="BO106" i="13"/>
  <c r="H106" i="13"/>
  <c r="BL106" i="13"/>
  <c r="F318" i="7" l="1"/>
  <c r="F318" i="19"/>
  <c r="BD107" i="18"/>
  <c r="BH108" i="18"/>
  <c r="BH108" i="17"/>
  <c r="H217" i="12"/>
  <c r="I217" i="12" s="1"/>
  <c r="G217" i="16"/>
  <c r="H217" i="16" s="1"/>
  <c r="I217" i="16" s="1"/>
  <c r="H217" i="15"/>
  <c r="I217" i="15" s="1"/>
  <c r="BV106" i="13"/>
  <c r="BA106" i="13"/>
  <c r="BD106" i="13" s="1"/>
  <c r="BD106" i="17" s="1"/>
  <c r="AK107" i="13"/>
  <c r="AT107" i="13" s="1"/>
  <c r="O106" i="13"/>
  <c r="K106" i="13"/>
  <c r="Q106" i="13"/>
  <c r="Z107" i="13" s="1"/>
  <c r="F317" i="20" s="1"/>
  <c r="BR106" i="13"/>
  <c r="BS107" i="13" s="1"/>
  <c r="BI128" i="13"/>
  <c r="BJ128" i="13"/>
  <c r="BK128" i="13"/>
  <c r="BU107" i="18" l="1"/>
  <c r="AR108" i="18" s="1"/>
  <c r="BV107" i="18"/>
  <c r="AS108" i="18" s="1"/>
  <c r="BW107" i="18"/>
  <c r="AT108" i="18" s="1"/>
  <c r="BV107" i="17"/>
  <c r="AS108" i="17" s="1"/>
  <c r="BU107" i="17"/>
  <c r="AR108" i="17" s="1"/>
  <c r="BW107" i="17"/>
  <c r="AT108" i="17" s="1"/>
  <c r="J218" i="16"/>
  <c r="J218" i="15"/>
  <c r="BU106" i="13"/>
  <c r="J218" i="12"/>
  <c r="AW107" i="13"/>
  <c r="AZ107" i="13" s="1"/>
  <c r="AJ107" i="13"/>
  <c r="AS107" i="13" s="1"/>
  <c r="BH107" i="13"/>
  <c r="BQ107" i="13"/>
  <c r="J107" i="13"/>
  <c r="BN107" i="13"/>
  <c r="N106" i="13"/>
  <c r="I318" i="19" l="1"/>
  <c r="J318" i="19"/>
  <c r="K318" i="19"/>
  <c r="G318" i="19"/>
  <c r="H318" i="19"/>
  <c r="J318" i="20"/>
  <c r="K318" i="20"/>
  <c r="G318" i="20"/>
  <c r="H318" i="20"/>
  <c r="I318" i="20"/>
  <c r="J108" i="18"/>
  <c r="AW108" i="18"/>
  <c r="AK109" i="18" s="1"/>
  <c r="BQ108" i="18"/>
  <c r="BN108" i="18"/>
  <c r="AU108" i="18"/>
  <c r="AI109" i="18" s="1"/>
  <c r="BL108" i="18"/>
  <c r="BO108" i="18"/>
  <c r="H108" i="18"/>
  <c r="I108" i="17"/>
  <c r="AV108" i="17"/>
  <c r="AJ109" i="17" s="1"/>
  <c r="BP108" i="17"/>
  <c r="BM108" i="17"/>
  <c r="H108" i="17"/>
  <c r="BO108" i="17"/>
  <c r="AU108" i="17"/>
  <c r="AI109" i="17" s="1"/>
  <c r="BL108" i="17"/>
  <c r="AW108" i="17"/>
  <c r="AK109" i="17" s="1"/>
  <c r="J108" i="17"/>
  <c r="BN108" i="17"/>
  <c r="BQ108" i="17"/>
  <c r="I108" i="18"/>
  <c r="AV108" i="18"/>
  <c r="AJ109" i="18" s="1"/>
  <c r="BM108" i="18"/>
  <c r="BP108" i="18"/>
  <c r="BC107" i="13"/>
  <c r="AV107" i="13"/>
  <c r="AY107" i="13" s="1"/>
  <c r="AI107" i="13"/>
  <c r="AR107" i="13" s="1"/>
  <c r="I318" i="7"/>
  <c r="K318" i="7"/>
  <c r="G318" i="7"/>
  <c r="H318" i="7"/>
  <c r="J318" i="7"/>
  <c r="BP107" i="13"/>
  <c r="I107" i="13"/>
  <c r="BM107" i="13"/>
  <c r="M107" i="13"/>
  <c r="S107" i="13"/>
  <c r="AB108" i="13" s="1"/>
  <c r="AX108" i="18" l="1"/>
  <c r="BA108" i="18" s="1"/>
  <c r="AZ108" i="18"/>
  <c r="BC108" i="18" s="1"/>
  <c r="L318" i="20"/>
  <c r="G218" i="12" s="1"/>
  <c r="AX108" i="17"/>
  <c r="BA108" i="17" s="1"/>
  <c r="L318" i="19"/>
  <c r="G218" i="15" s="1"/>
  <c r="Q108" i="18"/>
  <c r="Z109" i="18" s="1"/>
  <c r="K108" i="18"/>
  <c r="N108" i="18" s="1"/>
  <c r="BR108" i="18"/>
  <c r="BS109" i="18" s="1"/>
  <c r="L108" i="18"/>
  <c r="O108" i="18" s="1"/>
  <c r="R108" i="18"/>
  <c r="AA109" i="18" s="1"/>
  <c r="M108" i="17"/>
  <c r="P108" i="17" s="1"/>
  <c r="S108" i="17"/>
  <c r="AB109" i="17" s="1"/>
  <c r="R108" i="17"/>
  <c r="AA109" i="17" s="1"/>
  <c r="L108" i="17"/>
  <c r="O108" i="17" s="1"/>
  <c r="AY108" i="18"/>
  <c r="BB108" i="18" s="1"/>
  <c r="AZ108" i="17"/>
  <c r="BC108" i="17" s="1"/>
  <c r="AY108" i="17"/>
  <c r="BB108" i="17" s="1"/>
  <c r="BR108" i="17"/>
  <c r="BS109" i="17" s="1"/>
  <c r="K108" i="17"/>
  <c r="N108" i="17" s="1"/>
  <c r="Q108" i="17"/>
  <c r="Z109" i="17" s="1"/>
  <c r="S108" i="18"/>
  <c r="AB109" i="18" s="1"/>
  <c r="M108" i="18"/>
  <c r="P108" i="18" s="1"/>
  <c r="BW107" i="13"/>
  <c r="BB107" i="13"/>
  <c r="AU107" i="13"/>
  <c r="AX107" i="13" s="1"/>
  <c r="BO107" i="13"/>
  <c r="H107" i="13"/>
  <c r="BL107" i="13"/>
  <c r="L107" i="13"/>
  <c r="R107" i="13"/>
  <c r="AA108" i="13" s="1"/>
  <c r="P107" i="13"/>
  <c r="L318" i="7"/>
  <c r="BI129" i="13"/>
  <c r="BJ129" i="13"/>
  <c r="BK129" i="13"/>
  <c r="F319" i="19" l="1"/>
  <c r="F319" i="7"/>
  <c r="BD108" i="18"/>
  <c r="BH109" i="17"/>
  <c r="BH109" i="18"/>
  <c r="H218" i="12"/>
  <c r="I218" i="12" s="1"/>
  <c r="G218" i="16"/>
  <c r="H218" i="16" s="1"/>
  <c r="I218" i="16" s="1"/>
  <c r="H218" i="15"/>
  <c r="I218" i="15" s="1"/>
  <c r="BV107" i="13"/>
  <c r="BA107" i="13"/>
  <c r="BD107" i="13" s="1"/>
  <c r="BD107" i="17" s="1"/>
  <c r="AK108" i="13"/>
  <c r="AT108" i="13" s="1"/>
  <c r="O107" i="13"/>
  <c r="BR107" i="13"/>
  <c r="BS108" i="13" s="1"/>
  <c r="K107" i="13"/>
  <c r="Q107" i="13"/>
  <c r="Z108" i="13" s="1"/>
  <c r="F318" i="20" s="1"/>
  <c r="BV108" i="18" l="1"/>
  <c r="AS109" i="18" s="1"/>
  <c r="BW108" i="18"/>
  <c r="AT109" i="18" s="1"/>
  <c r="BU108" i="18"/>
  <c r="AR109" i="18" s="1"/>
  <c r="BW108" i="17"/>
  <c r="AT109" i="17" s="1"/>
  <c r="BV108" i="17"/>
  <c r="AS109" i="17" s="1"/>
  <c r="BU108" i="17"/>
  <c r="AR109" i="17" s="1"/>
  <c r="J219" i="15"/>
  <c r="J219" i="16"/>
  <c r="BU107" i="13"/>
  <c r="J219" i="12"/>
  <c r="AW108" i="13"/>
  <c r="AZ108" i="13" s="1"/>
  <c r="AJ108" i="13"/>
  <c r="AS108" i="13" s="1"/>
  <c r="BQ108" i="13"/>
  <c r="J108" i="13"/>
  <c r="BN108" i="13"/>
  <c r="BH108" i="13"/>
  <c r="N107" i="13"/>
  <c r="BI130" i="13"/>
  <c r="BJ130" i="13"/>
  <c r="J319" i="20" l="1"/>
  <c r="K319" i="20"/>
  <c r="I319" i="20"/>
  <c r="G319" i="20"/>
  <c r="H319" i="20"/>
  <c r="I319" i="19"/>
  <c r="K319" i="19"/>
  <c r="J319" i="19"/>
  <c r="H319" i="19"/>
  <c r="G319" i="19"/>
  <c r="BO109" i="17"/>
  <c r="H109" i="17"/>
  <c r="BL109" i="17"/>
  <c r="AU109" i="17"/>
  <c r="AI110" i="17" s="1"/>
  <c r="BN109" i="18"/>
  <c r="BQ109" i="18"/>
  <c r="AW109" i="18"/>
  <c r="AK110" i="18" s="1"/>
  <c r="J109" i="18"/>
  <c r="BP109" i="18"/>
  <c r="I109" i="18"/>
  <c r="BM109" i="18"/>
  <c r="AV109" i="18"/>
  <c r="AJ110" i="18" s="1"/>
  <c r="BN109" i="17"/>
  <c r="BQ109" i="17"/>
  <c r="AW109" i="17"/>
  <c r="AK110" i="17" s="1"/>
  <c r="J109" i="17"/>
  <c r="BL109" i="18"/>
  <c r="BO109" i="18"/>
  <c r="AU109" i="18"/>
  <c r="AI110" i="18" s="1"/>
  <c r="H109" i="18"/>
  <c r="I109" i="17"/>
  <c r="BP109" i="17"/>
  <c r="AV109" i="17"/>
  <c r="AJ110" i="17" s="1"/>
  <c r="BM109" i="17"/>
  <c r="BC108" i="13"/>
  <c r="AV108" i="13"/>
  <c r="AY108" i="13" s="1"/>
  <c r="AI108" i="13"/>
  <c r="AR108" i="13" s="1"/>
  <c r="S108" i="13"/>
  <c r="AB109" i="13" s="1"/>
  <c r="M108" i="13"/>
  <c r="BP108" i="13"/>
  <c r="I108" i="13"/>
  <c r="BM108" i="13"/>
  <c r="K319" i="7"/>
  <c r="I319" i="7"/>
  <c r="G319" i="7"/>
  <c r="H319" i="7"/>
  <c r="J319" i="7"/>
  <c r="BK130" i="13"/>
  <c r="AY109" i="17" l="1"/>
  <c r="BB109" i="17" s="1"/>
  <c r="AX109" i="17"/>
  <c r="BA109" i="17" s="1"/>
  <c r="AZ109" i="18"/>
  <c r="BC109" i="18" s="1"/>
  <c r="L319" i="20"/>
  <c r="G219" i="12" s="1"/>
  <c r="L319" i="19"/>
  <c r="G219" i="15" s="1"/>
  <c r="AX109" i="18"/>
  <c r="BA109" i="18" s="1"/>
  <c r="AY109" i="18"/>
  <c r="BB109" i="18" s="1"/>
  <c r="K109" i="18"/>
  <c r="N109" i="18" s="1"/>
  <c r="Q109" i="18"/>
  <c r="Z110" i="18" s="1"/>
  <c r="BR109" i="18"/>
  <c r="BS110" i="18" s="1"/>
  <c r="M109" i="18"/>
  <c r="P109" i="18" s="1"/>
  <c r="S109" i="18"/>
  <c r="AB110" i="18" s="1"/>
  <c r="L109" i="17"/>
  <c r="O109" i="17" s="1"/>
  <c r="R109" i="17"/>
  <c r="AA110" i="17" s="1"/>
  <c r="M109" i="17"/>
  <c r="P109" i="17" s="1"/>
  <c r="S109" i="17"/>
  <c r="AB110" i="17" s="1"/>
  <c r="L109" i="18"/>
  <c r="O109" i="18" s="1"/>
  <c r="R109" i="18"/>
  <c r="AA110" i="18" s="1"/>
  <c r="K109" i="17"/>
  <c r="N109" i="17" s="1"/>
  <c r="BR109" i="17"/>
  <c r="BS110" i="17" s="1"/>
  <c r="Q109" i="17"/>
  <c r="Z110" i="17" s="1"/>
  <c r="AZ109" i="17"/>
  <c r="BC109" i="17" s="1"/>
  <c r="BW108" i="13"/>
  <c r="BB108" i="13"/>
  <c r="AU108" i="13"/>
  <c r="AX108" i="13" s="1"/>
  <c r="H108" i="13"/>
  <c r="BO108" i="13"/>
  <c r="BL108" i="13"/>
  <c r="L319" i="7"/>
  <c r="R108" i="13"/>
  <c r="AA109" i="13" s="1"/>
  <c r="L108" i="13"/>
  <c r="P108" i="13"/>
  <c r="F320" i="19" l="1"/>
  <c r="F320" i="7"/>
  <c r="BD109" i="18"/>
  <c r="BH110" i="17"/>
  <c r="BH110" i="18"/>
  <c r="H219" i="12"/>
  <c r="I219" i="12" s="1"/>
  <c r="H219" i="15"/>
  <c r="I219" i="15" s="1"/>
  <c r="G219" i="16"/>
  <c r="H219" i="16" s="1"/>
  <c r="I219" i="16" s="1"/>
  <c r="BV108" i="13"/>
  <c r="BA108" i="13"/>
  <c r="BD108" i="13" s="1"/>
  <c r="BD108" i="17" s="1"/>
  <c r="AK109" i="13"/>
  <c r="AT109" i="13" s="1"/>
  <c r="Q108" i="13"/>
  <c r="Z109" i="13" s="1"/>
  <c r="F319" i="20" s="1"/>
  <c r="K108" i="13"/>
  <c r="BR108" i="13"/>
  <c r="BS109" i="13" s="1"/>
  <c r="O108" i="13"/>
  <c r="BK131" i="13"/>
  <c r="BI131" i="13"/>
  <c r="BJ131" i="13"/>
  <c r="BW109" i="18" l="1"/>
  <c r="AT110" i="18" s="1"/>
  <c r="BV109" i="18"/>
  <c r="AS110" i="18" s="1"/>
  <c r="BU109" i="18"/>
  <c r="AR110" i="18" s="1"/>
  <c r="BU109" i="17"/>
  <c r="AR110" i="17" s="1"/>
  <c r="BV109" i="17"/>
  <c r="AS110" i="17" s="1"/>
  <c r="BW109" i="17"/>
  <c r="AT110" i="17" s="1"/>
  <c r="J220" i="15"/>
  <c r="J220" i="16"/>
  <c r="BU108" i="13"/>
  <c r="J220" i="12"/>
  <c r="AW109" i="13"/>
  <c r="AZ109" i="13" s="1"/>
  <c r="AJ109" i="13"/>
  <c r="AS109" i="13" s="1"/>
  <c r="BH109" i="13"/>
  <c r="BQ109" i="13"/>
  <c r="J109" i="13"/>
  <c r="BN109" i="13"/>
  <c r="N108" i="13"/>
  <c r="J320" i="20" l="1"/>
  <c r="K320" i="20"/>
  <c r="H320" i="20"/>
  <c r="G320" i="20"/>
  <c r="I320" i="20"/>
  <c r="G320" i="19"/>
  <c r="K320" i="19"/>
  <c r="I320" i="19"/>
  <c r="J320" i="19"/>
  <c r="H320" i="19"/>
  <c r="AU110" i="18"/>
  <c r="AI111" i="18" s="1"/>
  <c r="BL110" i="18"/>
  <c r="H110" i="18"/>
  <c r="BO110" i="18"/>
  <c r="H110" i="17"/>
  <c r="BL110" i="17"/>
  <c r="AU110" i="17"/>
  <c r="AI111" i="17" s="1"/>
  <c r="BO110" i="17"/>
  <c r="BQ110" i="18"/>
  <c r="AW110" i="18"/>
  <c r="AK111" i="18" s="1"/>
  <c r="J110" i="18"/>
  <c r="BN110" i="18"/>
  <c r="J110" i="17"/>
  <c r="AW110" i="17"/>
  <c r="AK111" i="17" s="1"/>
  <c r="BN110" i="17"/>
  <c r="BQ110" i="17"/>
  <c r="I110" i="18"/>
  <c r="BP110" i="18"/>
  <c r="AV110" i="18"/>
  <c r="AJ111" i="18" s="1"/>
  <c r="BM110" i="18"/>
  <c r="AV110" i="17"/>
  <c r="AJ111" i="17" s="1"/>
  <c r="BP110" i="17"/>
  <c r="I110" i="17"/>
  <c r="BM110" i="17"/>
  <c r="BC109" i="13"/>
  <c r="AV109" i="13"/>
  <c r="AY109" i="13" s="1"/>
  <c r="AI109" i="13"/>
  <c r="AR109" i="13" s="1"/>
  <c r="S109" i="13"/>
  <c r="AB110" i="13" s="1"/>
  <c r="M109" i="13"/>
  <c r="J320" i="7"/>
  <c r="K320" i="7"/>
  <c r="G320" i="7"/>
  <c r="I320" i="7"/>
  <c r="H320" i="7"/>
  <c r="BP109" i="13"/>
  <c r="I109" i="13"/>
  <c r="BM109" i="13"/>
  <c r="AY110" i="17" l="1"/>
  <c r="BB110" i="17" s="1"/>
  <c r="AZ110" i="18"/>
  <c r="BC110" i="18" s="1"/>
  <c r="AZ110" i="17"/>
  <c r="BC110" i="17" s="1"/>
  <c r="AX110" i="17"/>
  <c r="BA110" i="17" s="1"/>
  <c r="L320" i="20"/>
  <c r="G220" i="12" s="1"/>
  <c r="L320" i="19"/>
  <c r="G220" i="15" s="1"/>
  <c r="AX110" i="18"/>
  <c r="BA110" i="18" s="1"/>
  <c r="R110" i="18"/>
  <c r="AA111" i="18" s="1"/>
  <c r="L110" i="18"/>
  <c r="O110" i="18" s="1"/>
  <c r="S110" i="18"/>
  <c r="AB111" i="18" s="1"/>
  <c r="M110" i="18"/>
  <c r="P110" i="18" s="1"/>
  <c r="AY110" i="18"/>
  <c r="BB110" i="18" s="1"/>
  <c r="BR110" i="17"/>
  <c r="BS111" i="17" s="1"/>
  <c r="Q110" i="17"/>
  <c r="Z111" i="17" s="1"/>
  <c r="K110" i="17"/>
  <c r="N110" i="17" s="1"/>
  <c r="L110" i="17"/>
  <c r="O110" i="17" s="1"/>
  <c r="R110" i="17"/>
  <c r="AA111" i="17" s="1"/>
  <c r="S110" i="17"/>
  <c r="AB111" i="17" s="1"/>
  <c r="M110" i="17"/>
  <c r="P110" i="17" s="1"/>
  <c r="K110" i="18"/>
  <c r="N110" i="18" s="1"/>
  <c r="Q110" i="18"/>
  <c r="Z111" i="18" s="1"/>
  <c r="BR110" i="18"/>
  <c r="BS111" i="18" s="1"/>
  <c r="BW109" i="13"/>
  <c r="BB109" i="13"/>
  <c r="AU109" i="13"/>
  <c r="AX109" i="13" s="1"/>
  <c r="BO109" i="13"/>
  <c r="H109" i="13"/>
  <c r="BL109" i="13"/>
  <c r="L109" i="13"/>
  <c r="R109" i="13"/>
  <c r="AA110" i="13" s="1"/>
  <c r="L320" i="7"/>
  <c r="P109" i="13"/>
  <c r="BI132" i="13"/>
  <c r="BK132" i="13"/>
  <c r="BJ132" i="13"/>
  <c r="F321" i="7" l="1"/>
  <c r="F321" i="19"/>
  <c r="BD110" i="18"/>
  <c r="BH111" i="18"/>
  <c r="BH111" i="17"/>
  <c r="H220" i="12"/>
  <c r="I220" i="12" s="1"/>
  <c r="H220" i="15"/>
  <c r="I220" i="15" s="1"/>
  <c r="G220" i="16"/>
  <c r="H220" i="16" s="1"/>
  <c r="I220" i="16" s="1"/>
  <c r="BV109" i="13"/>
  <c r="BA109" i="13"/>
  <c r="BD109" i="13" s="1"/>
  <c r="BD109" i="17" s="1"/>
  <c r="AK110" i="13"/>
  <c r="AT110" i="13" s="1"/>
  <c r="O109" i="13"/>
  <c r="K109" i="13"/>
  <c r="Q109" i="13"/>
  <c r="Z110" i="13" s="1"/>
  <c r="F320" i="20" s="1"/>
  <c r="BR109" i="13"/>
  <c r="BS110" i="13" s="1"/>
  <c r="BU110" i="18" l="1"/>
  <c r="AR111" i="18" s="1"/>
  <c r="BV110" i="18"/>
  <c r="AS111" i="18" s="1"/>
  <c r="BW110" i="18"/>
  <c r="AT111" i="18" s="1"/>
  <c r="BU110" i="17"/>
  <c r="AR111" i="17" s="1"/>
  <c r="BV110" i="17"/>
  <c r="AS111" i="17" s="1"/>
  <c r="BW110" i="17"/>
  <c r="AT111" i="17" s="1"/>
  <c r="J221" i="16"/>
  <c r="J221" i="15"/>
  <c r="BU109" i="13"/>
  <c r="J221" i="12"/>
  <c r="AW110" i="13"/>
  <c r="AZ110" i="13" s="1"/>
  <c r="AJ110" i="13"/>
  <c r="AS110" i="13" s="1"/>
  <c r="BH110" i="13"/>
  <c r="BQ110" i="13"/>
  <c r="J110" i="13"/>
  <c r="BN110" i="13"/>
  <c r="N109" i="13"/>
  <c r="BJ133" i="13"/>
  <c r="J321" i="20" l="1"/>
  <c r="K321" i="20"/>
  <c r="I321" i="20"/>
  <c r="H321" i="20"/>
  <c r="G321" i="20"/>
  <c r="G321" i="19"/>
  <c r="H321" i="19"/>
  <c r="J321" i="19"/>
  <c r="I321" i="19"/>
  <c r="K321" i="19"/>
  <c r="H111" i="17"/>
  <c r="AU111" i="17"/>
  <c r="AI112" i="17" s="1"/>
  <c r="BL111" i="17"/>
  <c r="BO111" i="17"/>
  <c r="BO111" i="18"/>
  <c r="AU111" i="18"/>
  <c r="AI112" i="18" s="1"/>
  <c r="BL111" i="18"/>
  <c r="H111" i="18"/>
  <c r="BN111" i="18"/>
  <c r="J111" i="18"/>
  <c r="BQ111" i="18"/>
  <c r="AW111" i="18"/>
  <c r="AK112" i="18" s="1"/>
  <c r="J111" i="17"/>
  <c r="BN111" i="17"/>
  <c r="BQ111" i="17"/>
  <c r="AW111" i="17"/>
  <c r="AK112" i="17" s="1"/>
  <c r="I111" i="18"/>
  <c r="BP111" i="18"/>
  <c r="AV111" i="18"/>
  <c r="AJ112" i="18" s="1"/>
  <c r="BM111" i="18"/>
  <c r="I111" i="17"/>
  <c r="AV111" i="17"/>
  <c r="AJ112" i="17" s="1"/>
  <c r="BM111" i="17"/>
  <c r="BP111" i="17"/>
  <c r="BC110" i="13"/>
  <c r="AV110" i="13"/>
  <c r="AY110" i="13" s="1"/>
  <c r="AI110" i="13"/>
  <c r="AR110" i="13" s="1"/>
  <c r="BP110" i="13"/>
  <c r="I110" i="13"/>
  <c r="BM110" i="13"/>
  <c r="S110" i="13"/>
  <c r="AB111" i="13" s="1"/>
  <c r="M110" i="13"/>
  <c r="K321" i="7"/>
  <c r="J321" i="7"/>
  <c r="G321" i="7"/>
  <c r="H321" i="7"/>
  <c r="I321" i="7"/>
  <c r="BK133" i="13"/>
  <c r="BI133" i="13"/>
  <c r="AY111" i="17" l="1"/>
  <c r="BB111" i="17" s="1"/>
  <c r="L321" i="20"/>
  <c r="G221" i="12" s="1"/>
  <c r="L321" i="19"/>
  <c r="G221" i="15" s="1"/>
  <c r="R111" i="18"/>
  <c r="AA112" i="18" s="1"/>
  <c r="L111" i="18"/>
  <c r="O111" i="18" s="1"/>
  <c r="S111" i="18"/>
  <c r="AB112" i="18" s="1"/>
  <c r="M111" i="18"/>
  <c r="P111" i="18" s="1"/>
  <c r="Q111" i="17"/>
  <c r="Z112" i="17" s="1"/>
  <c r="K111" i="17"/>
  <c r="N111" i="17" s="1"/>
  <c r="BR111" i="17"/>
  <c r="BS112" i="17" s="1"/>
  <c r="AZ111" i="18"/>
  <c r="BC111" i="18" s="1"/>
  <c r="AY111" i="18"/>
  <c r="BB111" i="18" s="1"/>
  <c r="AX111" i="18"/>
  <c r="BA111" i="18" s="1"/>
  <c r="AX111" i="17"/>
  <c r="BA111" i="17" s="1"/>
  <c r="L111" i="17"/>
  <c r="O111" i="17" s="1"/>
  <c r="R111" i="17"/>
  <c r="AA112" i="17" s="1"/>
  <c r="BR111" i="18"/>
  <c r="BS112" i="18" s="1"/>
  <c r="Q111" i="18"/>
  <c r="Z112" i="18" s="1"/>
  <c r="K111" i="18"/>
  <c r="N111" i="18" s="1"/>
  <c r="S111" i="17"/>
  <c r="AB112" i="17" s="1"/>
  <c r="M111" i="17"/>
  <c r="P111" i="17" s="1"/>
  <c r="AZ111" i="17"/>
  <c r="BC111" i="17" s="1"/>
  <c r="BW110" i="13"/>
  <c r="BB110" i="13"/>
  <c r="AU110" i="13"/>
  <c r="AX110" i="13" s="1"/>
  <c r="H110" i="13"/>
  <c r="BO110" i="13"/>
  <c r="BL110" i="13"/>
  <c r="P110" i="13"/>
  <c r="L321" i="7"/>
  <c r="R110" i="13"/>
  <c r="AA111" i="13" s="1"/>
  <c r="L110" i="13"/>
  <c r="F322" i="7" l="1"/>
  <c r="F322" i="19"/>
  <c r="BH112" i="18"/>
  <c r="BD111" i="18"/>
  <c r="BH112" i="17"/>
  <c r="H221" i="12"/>
  <c r="I221" i="12" s="1"/>
  <c r="G221" i="16"/>
  <c r="H221" i="16" s="1"/>
  <c r="I221" i="16" s="1"/>
  <c r="H221" i="15"/>
  <c r="I221" i="15" s="1"/>
  <c r="BV110" i="13"/>
  <c r="BA110" i="13"/>
  <c r="BD110" i="13" s="1"/>
  <c r="BD110" i="17" s="1"/>
  <c r="AK111" i="13"/>
  <c r="AT111" i="13" s="1"/>
  <c r="Q110" i="13"/>
  <c r="Z111" i="13" s="1"/>
  <c r="F321" i="20" s="1"/>
  <c r="K110" i="13"/>
  <c r="BR110" i="13"/>
  <c r="BS111" i="13" s="1"/>
  <c r="O110" i="13"/>
  <c r="BK134" i="13"/>
  <c r="BJ134" i="13"/>
  <c r="BU111" i="18" l="1"/>
  <c r="AR112" i="18" s="1"/>
  <c r="BV111" i="18"/>
  <c r="AS112" i="18" s="1"/>
  <c r="BW111" i="18"/>
  <c r="AT112" i="18" s="1"/>
  <c r="BV111" i="17"/>
  <c r="AS112" i="17" s="1"/>
  <c r="BU111" i="17"/>
  <c r="AR112" i="17" s="1"/>
  <c r="BW111" i="17"/>
  <c r="AT112" i="17" s="1"/>
  <c r="J222" i="16"/>
  <c r="J222" i="15"/>
  <c r="BU110" i="13"/>
  <c r="J222" i="12"/>
  <c r="AW111" i="13"/>
  <c r="AZ111" i="13" s="1"/>
  <c r="AJ111" i="13"/>
  <c r="AS111" i="13" s="1"/>
  <c r="BH111" i="13"/>
  <c r="J111" i="13"/>
  <c r="BQ111" i="13"/>
  <c r="BN111" i="13"/>
  <c r="N110" i="13"/>
  <c r="BI134" i="13"/>
  <c r="I322" i="20" l="1"/>
  <c r="K322" i="20"/>
  <c r="J322" i="20"/>
  <c r="G322" i="20"/>
  <c r="H322" i="20"/>
  <c r="I322" i="19"/>
  <c r="J322" i="19"/>
  <c r="H322" i="19"/>
  <c r="K322" i="19"/>
  <c r="G322" i="19"/>
  <c r="BN112" i="18"/>
  <c r="BQ112" i="18"/>
  <c r="J112" i="18"/>
  <c r="AW112" i="18"/>
  <c r="AK113" i="18" s="1"/>
  <c r="AU112" i="17"/>
  <c r="AI113" i="17" s="1"/>
  <c r="BO112" i="17"/>
  <c r="H112" i="17"/>
  <c r="BL112" i="17"/>
  <c r="J112" i="17"/>
  <c r="BQ112" i="17"/>
  <c r="AW112" i="17"/>
  <c r="AK113" i="17" s="1"/>
  <c r="BN112" i="17"/>
  <c r="H112" i="18"/>
  <c r="BL112" i="18"/>
  <c r="BO112" i="18"/>
  <c r="AU112" i="18"/>
  <c r="AI113" i="18" s="1"/>
  <c r="AV112" i="18"/>
  <c r="AJ113" i="18" s="1"/>
  <c r="BM112" i="18"/>
  <c r="BP112" i="18"/>
  <c r="I112" i="18"/>
  <c r="BP112" i="17"/>
  <c r="I112" i="17"/>
  <c r="AV112" i="17"/>
  <c r="AJ113" i="17" s="1"/>
  <c r="BM112" i="17"/>
  <c r="BC111" i="13"/>
  <c r="AV111" i="13"/>
  <c r="AY111" i="13" s="1"/>
  <c r="AI111" i="13"/>
  <c r="AR111" i="13" s="1"/>
  <c r="K322" i="7"/>
  <c r="I322" i="7"/>
  <c r="J322" i="7"/>
  <c r="H322" i="7"/>
  <c r="G322" i="7"/>
  <c r="S111" i="13"/>
  <c r="AB112" i="13" s="1"/>
  <c r="M111" i="13"/>
  <c r="BP111" i="13"/>
  <c r="I111" i="13"/>
  <c r="BM111" i="13"/>
  <c r="AY112" i="18" l="1"/>
  <c r="BB112" i="18" s="1"/>
  <c r="AX112" i="17"/>
  <c r="BA112" i="17" s="1"/>
  <c r="L322" i="20"/>
  <c r="G222" i="12" s="1"/>
  <c r="L322" i="19"/>
  <c r="G222" i="15" s="1"/>
  <c r="K112" i="18"/>
  <c r="N112" i="18" s="1"/>
  <c r="BR112" i="18"/>
  <c r="BS113" i="18" s="1"/>
  <c r="Q112" i="18"/>
  <c r="Z113" i="18" s="1"/>
  <c r="L112" i="17"/>
  <c r="O112" i="17" s="1"/>
  <c r="R112" i="17"/>
  <c r="AA113" i="17" s="1"/>
  <c r="S112" i="17"/>
  <c r="AB113" i="17" s="1"/>
  <c r="M112" i="17"/>
  <c r="P112" i="17" s="1"/>
  <c r="L112" i="18"/>
  <c r="O112" i="18" s="1"/>
  <c r="R112" i="18"/>
  <c r="AA113" i="18" s="1"/>
  <c r="Q112" i="17"/>
  <c r="Z113" i="17" s="1"/>
  <c r="BR112" i="17"/>
  <c r="BS113" i="17" s="1"/>
  <c r="K112" i="17"/>
  <c r="N112" i="17" s="1"/>
  <c r="M112" i="18"/>
  <c r="P112" i="18" s="1"/>
  <c r="S112" i="18"/>
  <c r="AB113" i="18" s="1"/>
  <c r="AZ112" i="18"/>
  <c r="BC112" i="18" s="1"/>
  <c r="AY112" i="17"/>
  <c r="BB112" i="17" s="1"/>
  <c r="AX112" i="18"/>
  <c r="BA112" i="18" s="1"/>
  <c r="AZ112" i="17"/>
  <c r="BC112" i="17" s="1"/>
  <c r="BW111" i="13"/>
  <c r="BB111" i="13"/>
  <c r="AU111" i="13"/>
  <c r="AX111" i="13" s="1"/>
  <c r="P111" i="13"/>
  <c r="L111" i="13"/>
  <c r="R111" i="13"/>
  <c r="AA112" i="13" s="1"/>
  <c r="L322" i="7"/>
  <c r="BO111" i="13"/>
  <c r="H111" i="13"/>
  <c r="BL111" i="13"/>
  <c r="BI135" i="13"/>
  <c r="BJ135" i="13"/>
  <c r="BK135" i="13"/>
  <c r="F323" i="19" l="1"/>
  <c r="F323" i="7"/>
  <c r="BD112" i="18"/>
  <c r="BH113" i="17"/>
  <c r="BH113" i="18"/>
  <c r="H222" i="12"/>
  <c r="I222" i="12" s="1"/>
  <c r="G222" i="16"/>
  <c r="H222" i="16" s="1"/>
  <c r="I222" i="16" s="1"/>
  <c r="H222" i="15"/>
  <c r="I222" i="15" s="1"/>
  <c r="BV111" i="13"/>
  <c r="BA111" i="13"/>
  <c r="BD111" i="13" s="1"/>
  <c r="BD111" i="17" s="1"/>
  <c r="AK112" i="13"/>
  <c r="AT112" i="13" s="1"/>
  <c r="O111" i="13"/>
  <c r="BR111" i="13"/>
  <c r="BS112" i="13" s="1"/>
  <c r="Q111" i="13"/>
  <c r="Z112" i="13" s="1"/>
  <c r="F322" i="20" s="1"/>
  <c r="K111" i="13"/>
  <c r="BV112" i="18" l="1"/>
  <c r="AS113" i="18" s="1"/>
  <c r="BW112" i="18"/>
  <c r="AT113" i="18" s="1"/>
  <c r="BU112" i="18"/>
  <c r="AR113" i="18" s="1"/>
  <c r="BW112" i="17"/>
  <c r="AT113" i="17" s="1"/>
  <c r="BU112" i="17"/>
  <c r="AR113" i="17" s="1"/>
  <c r="BV112" i="17"/>
  <c r="AS113" i="17" s="1"/>
  <c r="J223" i="15"/>
  <c r="J223" i="16"/>
  <c r="BU111" i="13"/>
  <c r="J223" i="12"/>
  <c r="AW112" i="13"/>
  <c r="AZ112" i="13" s="1"/>
  <c r="AJ112" i="13"/>
  <c r="AS112" i="13" s="1"/>
  <c r="N111" i="13"/>
  <c r="BH112" i="13"/>
  <c r="BQ112" i="13"/>
  <c r="J112" i="13"/>
  <c r="BN112" i="13"/>
  <c r="K323" i="20" l="1"/>
  <c r="J323" i="20"/>
  <c r="H323" i="20"/>
  <c r="I323" i="20"/>
  <c r="G323" i="20"/>
  <c r="G323" i="19"/>
  <c r="J323" i="19"/>
  <c r="H323" i="19"/>
  <c r="K323" i="19"/>
  <c r="I323" i="19"/>
  <c r="BL113" i="17"/>
  <c r="BO113" i="17"/>
  <c r="AU113" i="17"/>
  <c r="AI114" i="17" s="1"/>
  <c r="H113" i="17"/>
  <c r="H113" i="18"/>
  <c r="BL113" i="18"/>
  <c r="BO113" i="18"/>
  <c r="AU113" i="18"/>
  <c r="AI114" i="18" s="1"/>
  <c r="AW113" i="17"/>
  <c r="AK114" i="17" s="1"/>
  <c r="BN113" i="17"/>
  <c r="J113" i="17"/>
  <c r="BQ113" i="17"/>
  <c r="BN113" i="18"/>
  <c r="AW113" i="18"/>
  <c r="AK114" i="18" s="1"/>
  <c r="BQ113" i="18"/>
  <c r="J113" i="18"/>
  <c r="I113" i="18"/>
  <c r="BM113" i="18"/>
  <c r="BP113" i="18"/>
  <c r="AV113" i="18"/>
  <c r="AJ114" i="18" s="1"/>
  <c r="I113" i="17"/>
  <c r="AV113" i="17"/>
  <c r="AJ114" i="17" s="1"/>
  <c r="BM113" i="17"/>
  <c r="BP113" i="17"/>
  <c r="BC112" i="13"/>
  <c r="AV112" i="13"/>
  <c r="AY112" i="13" s="1"/>
  <c r="AI112" i="13"/>
  <c r="AR112" i="13" s="1"/>
  <c r="S112" i="13"/>
  <c r="AB113" i="13" s="1"/>
  <c r="M112" i="13"/>
  <c r="H323" i="7"/>
  <c r="J323" i="7"/>
  <c r="I323" i="7"/>
  <c r="K323" i="7"/>
  <c r="G323" i="7"/>
  <c r="BP112" i="13"/>
  <c r="I112" i="13"/>
  <c r="BM112" i="13"/>
  <c r="BK136" i="13"/>
  <c r="BI136" i="13"/>
  <c r="BJ136" i="13"/>
  <c r="AZ113" i="17" l="1"/>
  <c r="BC113" i="17" s="1"/>
  <c r="AX113" i="17"/>
  <c r="BA113" i="17" s="1"/>
  <c r="L323" i="20"/>
  <c r="G223" i="12" s="1"/>
  <c r="AY113" i="18"/>
  <c r="BB113" i="18" s="1"/>
  <c r="L323" i="19"/>
  <c r="G223" i="15" s="1"/>
  <c r="AY113" i="17"/>
  <c r="BB113" i="17" s="1"/>
  <c r="R113" i="17"/>
  <c r="AA114" i="17" s="1"/>
  <c r="L113" i="17"/>
  <c r="O113" i="17" s="1"/>
  <c r="BR113" i="18"/>
  <c r="BS114" i="18" s="1"/>
  <c r="Q113" i="18"/>
  <c r="Z114" i="18" s="1"/>
  <c r="K113" i="18"/>
  <c r="N113" i="18" s="1"/>
  <c r="S113" i="18"/>
  <c r="AB114" i="18" s="1"/>
  <c r="M113" i="18"/>
  <c r="P113" i="18" s="1"/>
  <c r="AX113" i="18"/>
  <c r="BA113" i="18" s="1"/>
  <c r="R113" i="18"/>
  <c r="AA114" i="18" s="1"/>
  <c r="L113" i="18"/>
  <c r="O113" i="18" s="1"/>
  <c r="M113" i="17"/>
  <c r="P113" i="17" s="1"/>
  <c r="S113" i="17"/>
  <c r="AB114" i="17" s="1"/>
  <c r="BR113" i="17"/>
  <c r="BS114" i="17" s="1"/>
  <c r="Q113" i="17"/>
  <c r="Z114" i="17" s="1"/>
  <c r="K113" i="17"/>
  <c r="N113" i="17" s="1"/>
  <c r="AZ113" i="18"/>
  <c r="BC113" i="18" s="1"/>
  <c r="BW112" i="13"/>
  <c r="BB112" i="13"/>
  <c r="AU112" i="13"/>
  <c r="AX112" i="13" s="1"/>
  <c r="P112" i="13"/>
  <c r="BO112" i="13"/>
  <c r="H112" i="13"/>
  <c r="BL112" i="13"/>
  <c r="L112" i="13"/>
  <c r="R112" i="13"/>
  <c r="AA113" i="13" s="1"/>
  <c r="L323" i="7"/>
  <c r="F324" i="7" l="1"/>
  <c r="F324" i="19"/>
  <c r="BH114" i="17"/>
  <c r="BD113" i="18"/>
  <c r="BH114" i="18"/>
  <c r="H223" i="12"/>
  <c r="I223" i="12" s="1"/>
  <c r="H223" i="15"/>
  <c r="I223" i="15" s="1"/>
  <c r="G223" i="16"/>
  <c r="H223" i="16" s="1"/>
  <c r="I223" i="16" s="1"/>
  <c r="BV112" i="13"/>
  <c r="BA112" i="13"/>
  <c r="BD112" i="13" s="1"/>
  <c r="BD112" i="17" s="1"/>
  <c r="AK113" i="13"/>
  <c r="AT113" i="13" s="1"/>
  <c r="O112" i="13"/>
  <c r="BR112" i="13"/>
  <c r="BS113" i="13" s="1"/>
  <c r="Q112" i="13"/>
  <c r="Z113" i="13" s="1"/>
  <c r="F323" i="20" s="1"/>
  <c r="K112" i="13"/>
  <c r="BK137" i="13"/>
  <c r="BJ137" i="13"/>
  <c r="BW113" i="18" l="1"/>
  <c r="AT114" i="18" s="1"/>
  <c r="BU113" i="18"/>
  <c r="AR114" i="18" s="1"/>
  <c r="BV113" i="18"/>
  <c r="AS114" i="18" s="1"/>
  <c r="BW113" i="17"/>
  <c r="AT114" i="17" s="1"/>
  <c r="BU113" i="17"/>
  <c r="AR114" i="17" s="1"/>
  <c r="BV113" i="17"/>
  <c r="AS114" i="17" s="1"/>
  <c r="J224" i="16"/>
  <c r="J224" i="15"/>
  <c r="BU112" i="13"/>
  <c r="J224" i="12"/>
  <c r="AW113" i="13"/>
  <c r="AZ113" i="13" s="1"/>
  <c r="AJ113" i="13"/>
  <c r="AS113" i="13" s="1"/>
  <c r="N112" i="13"/>
  <c r="BH113" i="13"/>
  <c r="BQ113" i="13"/>
  <c r="J113" i="13"/>
  <c r="BN113" i="13"/>
  <c r="BI137" i="13"/>
  <c r="J324" i="19" l="1"/>
  <c r="K324" i="19"/>
  <c r="G324" i="19"/>
  <c r="H324" i="19"/>
  <c r="I324" i="19"/>
  <c r="K324" i="20"/>
  <c r="J324" i="20"/>
  <c r="H324" i="20"/>
  <c r="G324" i="20"/>
  <c r="I324" i="20"/>
  <c r="BQ114" i="18"/>
  <c r="J114" i="18"/>
  <c r="AW114" i="18"/>
  <c r="AK115" i="18" s="1"/>
  <c r="BN114" i="18"/>
  <c r="H114" i="17"/>
  <c r="BO114" i="17"/>
  <c r="AU114" i="17"/>
  <c r="AI115" i="17" s="1"/>
  <c r="BL114" i="17"/>
  <c r="J114" i="17"/>
  <c r="BQ114" i="17"/>
  <c r="AW114" i="17"/>
  <c r="AK115" i="17" s="1"/>
  <c r="BN114" i="17"/>
  <c r="BP114" i="18"/>
  <c r="AV114" i="18"/>
  <c r="AJ115" i="18" s="1"/>
  <c r="I114" i="18"/>
  <c r="BM114" i="18"/>
  <c r="BO114" i="18"/>
  <c r="BL114" i="18"/>
  <c r="H114" i="18"/>
  <c r="AU114" i="18"/>
  <c r="AI115" i="18" s="1"/>
  <c r="BP114" i="17"/>
  <c r="AV114" i="17"/>
  <c r="AJ115" i="17" s="1"/>
  <c r="I114" i="17"/>
  <c r="BM114" i="17"/>
  <c r="BC113" i="13"/>
  <c r="AV113" i="13"/>
  <c r="AY113" i="13" s="1"/>
  <c r="AI113" i="13"/>
  <c r="AR113" i="13" s="1"/>
  <c r="G324" i="7"/>
  <c r="H324" i="7"/>
  <c r="K324" i="7"/>
  <c r="J324" i="7"/>
  <c r="I324" i="7"/>
  <c r="M113" i="13"/>
  <c r="S113" i="13"/>
  <c r="AB114" i="13" s="1"/>
  <c r="I113" i="13"/>
  <c r="BP113" i="13"/>
  <c r="BM113" i="13"/>
  <c r="AY114" i="18" l="1"/>
  <c r="BB114" i="18" s="1"/>
  <c r="AX114" i="17"/>
  <c r="BA114" i="17" s="1"/>
  <c r="L324" i="20"/>
  <c r="G224" i="12" s="1"/>
  <c r="AY114" i="17"/>
  <c r="BB114" i="17" s="1"/>
  <c r="L324" i="19"/>
  <c r="G224" i="15" s="1"/>
  <c r="K114" i="17"/>
  <c r="N114" i="17" s="1"/>
  <c r="Q114" i="17"/>
  <c r="Z115" i="17" s="1"/>
  <c r="BR114" i="17"/>
  <c r="BS115" i="17" s="1"/>
  <c r="AX114" i="18"/>
  <c r="BA114" i="18" s="1"/>
  <c r="AZ114" i="18"/>
  <c r="BC114" i="18" s="1"/>
  <c r="S114" i="18"/>
  <c r="AB115" i="18" s="1"/>
  <c r="M114" i="18"/>
  <c r="P114" i="18" s="1"/>
  <c r="K114" i="18"/>
  <c r="N114" i="18" s="1"/>
  <c r="BR114" i="18"/>
  <c r="BS115" i="18" s="1"/>
  <c r="Q114" i="18"/>
  <c r="Z115" i="18" s="1"/>
  <c r="R114" i="18"/>
  <c r="AA115" i="18" s="1"/>
  <c r="L114" i="18"/>
  <c r="O114" i="18" s="1"/>
  <c r="L114" i="17"/>
  <c r="O114" i="17" s="1"/>
  <c r="R114" i="17"/>
  <c r="AA115" i="17" s="1"/>
  <c r="M114" i="17"/>
  <c r="P114" i="17" s="1"/>
  <c r="S114" i="17"/>
  <c r="AB115" i="17" s="1"/>
  <c r="AZ114" i="17"/>
  <c r="BC114" i="17" s="1"/>
  <c r="BW113" i="13"/>
  <c r="BB113" i="13"/>
  <c r="AU113" i="13"/>
  <c r="AX113" i="13" s="1"/>
  <c r="R113" i="13"/>
  <c r="AA114" i="13" s="1"/>
  <c r="L113" i="13"/>
  <c r="P113" i="13"/>
  <c r="L324" i="7"/>
  <c r="H113" i="13"/>
  <c r="BO113" i="13"/>
  <c r="BL113" i="13"/>
  <c r="BI138" i="13"/>
  <c r="BJ138" i="13"/>
  <c r="BK138" i="13"/>
  <c r="F325" i="7" l="1"/>
  <c r="F325" i="19"/>
  <c r="BH115" i="18"/>
  <c r="BH115" i="17"/>
  <c r="BD114" i="18"/>
  <c r="H224" i="12"/>
  <c r="I224" i="12" s="1"/>
  <c r="H224" i="15"/>
  <c r="I224" i="15" s="1"/>
  <c r="G224" i="16"/>
  <c r="H224" i="16" s="1"/>
  <c r="I224" i="16" s="1"/>
  <c r="BV113" i="13"/>
  <c r="BA113" i="13"/>
  <c r="BD113" i="13" s="1"/>
  <c r="BD113" i="17" s="1"/>
  <c r="AK114" i="13"/>
  <c r="AT114" i="13" s="1"/>
  <c r="BR113" i="13"/>
  <c r="BS114" i="13" s="1"/>
  <c r="Q113" i="13"/>
  <c r="Z114" i="13" s="1"/>
  <c r="F324" i="20" s="1"/>
  <c r="K113" i="13"/>
  <c r="O113" i="13"/>
  <c r="BU114" i="18" l="1"/>
  <c r="AR115" i="18" s="1"/>
  <c r="BW114" i="18"/>
  <c r="AT115" i="18" s="1"/>
  <c r="BV114" i="18"/>
  <c r="AS115" i="18" s="1"/>
  <c r="BU114" i="17"/>
  <c r="AR115" i="17" s="1"/>
  <c r="BV114" i="17"/>
  <c r="AS115" i="17" s="1"/>
  <c r="BW114" i="17"/>
  <c r="AT115" i="17" s="1"/>
  <c r="J225" i="16"/>
  <c r="J225" i="15"/>
  <c r="BU113" i="13"/>
  <c r="J225" i="12"/>
  <c r="AW114" i="13"/>
  <c r="AZ114" i="13" s="1"/>
  <c r="AJ114" i="13"/>
  <c r="AS114" i="13" s="1"/>
  <c r="BH114" i="13"/>
  <c r="N113" i="13"/>
  <c r="BQ114" i="13"/>
  <c r="J114" i="13"/>
  <c r="BN114" i="13"/>
  <c r="BJ139" i="13"/>
  <c r="BK139" i="13"/>
  <c r="J325" i="19" l="1"/>
  <c r="G325" i="19"/>
  <c r="H325" i="19"/>
  <c r="I325" i="19"/>
  <c r="K325" i="19"/>
  <c r="I325" i="20"/>
  <c r="G325" i="20"/>
  <c r="H325" i="20"/>
  <c r="J325" i="20"/>
  <c r="K325" i="20"/>
  <c r="H115" i="17"/>
  <c r="AU115" i="17"/>
  <c r="AI116" i="17" s="1"/>
  <c r="BO115" i="17"/>
  <c r="BL115" i="17"/>
  <c r="I115" i="17"/>
  <c r="AV115" i="17"/>
  <c r="AJ116" i="17" s="1"/>
  <c r="BM115" i="17"/>
  <c r="BP115" i="17"/>
  <c r="AU115" i="18"/>
  <c r="AI116" i="18" s="1"/>
  <c r="BO115" i="18"/>
  <c r="H115" i="18"/>
  <c r="BL115" i="18"/>
  <c r="J115" i="18"/>
  <c r="BQ115" i="18"/>
  <c r="AW115" i="18"/>
  <c r="AK116" i="18" s="1"/>
  <c r="BN115" i="18"/>
  <c r="BQ115" i="17"/>
  <c r="BN115" i="17"/>
  <c r="AW115" i="17"/>
  <c r="AK116" i="17" s="1"/>
  <c r="J115" i="17"/>
  <c r="I115" i="18"/>
  <c r="AV115" i="18"/>
  <c r="AJ116" i="18" s="1"/>
  <c r="BM115" i="18"/>
  <c r="BP115" i="18"/>
  <c r="BC114" i="13"/>
  <c r="AV114" i="13"/>
  <c r="AY114" i="13" s="1"/>
  <c r="AI114" i="13"/>
  <c r="AR114" i="13" s="1"/>
  <c r="BP114" i="13"/>
  <c r="I114" i="13"/>
  <c r="BM114" i="13"/>
  <c r="M114" i="13"/>
  <c r="S114" i="13"/>
  <c r="AB115" i="13" s="1"/>
  <c r="I325" i="7"/>
  <c r="K325" i="7"/>
  <c r="H325" i="7"/>
  <c r="J325" i="7"/>
  <c r="G325" i="7"/>
  <c r="BI139" i="13"/>
  <c r="AY115" i="17" l="1"/>
  <c r="BB115" i="17" s="1"/>
  <c r="L325" i="19"/>
  <c r="G225" i="15" s="1"/>
  <c r="AY115" i="18"/>
  <c r="BB115" i="18" s="1"/>
  <c r="L325" i="20"/>
  <c r="G225" i="12" s="1"/>
  <c r="AX115" i="18"/>
  <c r="BA115" i="18" s="1"/>
  <c r="R115" i="18"/>
  <c r="AA116" i="18" s="1"/>
  <c r="L115" i="18"/>
  <c r="O115" i="18" s="1"/>
  <c r="M115" i="17"/>
  <c r="P115" i="17" s="1"/>
  <c r="S115" i="17"/>
  <c r="AB116" i="17" s="1"/>
  <c r="K115" i="18"/>
  <c r="N115" i="18" s="1"/>
  <c r="Q115" i="18"/>
  <c r="Z116" i="18" s="1"/>
  <c r="BR115" i="18"/>
  <c r="BS116" i="18" s="1"/>
  <c r="Q115" i="17"/>
  <c r="Z116" i="17" s="1"/>
  <c r="K115" i="17"/>
  <c r="N115" i="17" s="1"/>
  <c r="BR115" i="17"/>
  <c r="BS116" i="17" s="1"/>
  <c r="AZ115" i="18"/>
  <c r="BC115" i="18" s="1"/>
  <c r="AX115" i="17"/>
  <c r="BA115" i="17" s="1"/>
  <c r="R115" i="17"/>
  <c r="AA116" i="17" s="1"/>
  <c r="L115" i="17"/>
  <c r="O115" i="17" s="1"/>
  <c r="S115" i="18"/>
  <c r="AB116" i="18" s="1"/>
  <c r="M115" i="18"/>
  <c r="P115" i="18" s="1"/>
  <c r="AZ115" i="17"/>
  <c r="BC115" i="17" s="1"/>
  <c r="BW114" i="13"/>
  <c r="BB114" i="13"/>
  <c r="AU114" i="13"/>
  <c r="AX114" i="13" s="1"/>
  <c r="L325" i="7"/>
  <c r="H114" i="13"/>
  <c r="BO114" i="13"/>
  <c r="BL114" i="13"/>
  <c r="P114" i="13"/>
  <c r="L114" i="13"/>
  <c r="R114" i="13"/>
  <c r="AA115" i="13" s="1"/>
  <c r="BI140" i="13"/>
  <c r="F326" i="19" l="1"/>
  <c r="F326" i="7"/>
  <c r="BH116" i="17"/>
  <c r="BD115" i="18"/>
  <c r="BH116" i="18"/>
  <c r="H225" i="12"/>
  <c r="I225" i="12" s="1"/>
  <c r="G225" i="16"/>
  <c r="H225" i="16" s="1"/>
  <c r="I225" i="16" s="1"/>
  <c r="H225" i="15"/>
  <c r="I225" i="15" s="1"/>
  <c r="BV114" i="13"/>
  <c r="BA114" i="13"/>
  <c r="BD114" i="13" s="1"/>
  <c r="BD114" i="17" s="1"/>
  <c r="AK115" i="13"/>
  <c r="AT115" i="13" s="1"/>
  <c r="O114" i="13"/>
  <c r="K114" i="13"/>
  <c r="BR114" i="13"/>
  <c r="BS115" i="13" s="1"/>
  <c r="Q114" i="13"/>
  <c r="Z115" i="13" s="1"/>
  <c r="F325" i="20" s="1"/>
  <c r="BK140" i="13"/>
  <c r="BJ140" i="13"/>
  <c r="BU115" i="18" l="1"/>
  <c r="AR116" i="18" s="1"/>
  <c r="BV115" i="18"/>
  <c r="AS116" i="18" s="1"/>
  <c r="BW115" i="18"/>
  <c r="AT116" i="18" s="1"/>
  <c r="BV115" i="17"/>
  <c r="AS116" i="17" s="1"/>
  <c r="BW115" i="17"/>
  <c r="AT116" i="17" s="1"/>
  <c r="BU115" i="17"/>
  <c r="AR116" i="17" s="1"/>
  <c r="J226" i="16"/>
  <c r="J226" i="15"/>
  <c r="BU114" i="13"/>
  <c r="J226" i="12"/>
  <c r="AW115" i="13"/>
  <c r="AZ115" i="13" s="1"/>
  <c r="AJ115" i="13"/>
  <c r="AS115" i="13" s="1"/>
  <c r="BQ115" i="13"/>
  <c r="J115" i="13"/>
  <c r="BN115" i="13"/>
  <c r="BH115" i="13"/>
  <c r="N114" i="13"/>
  <c r="H326" i="20" l="1"/>
  <c r="K326" i="20"/>
  <c r="I326" i="20"/>
  <c r="J326" i="20"/>
  <c r="G326" i="20"/>
  <c r="I326" i="19"/>
  <c r="K326" i="19"/>
  <c r="G326" i="19"/>
  <c r="H326" i="19"/>
  <c r="J326" i="19"/>
  <c r="BQ116" i="18"/>
  <c r="J116" i="18"/>
  <c r="BN116" i="18"/>
  <c r="AW116" i="18"/>
  <c r="AK117" i="18" s="1"/>
  <c r="BO116" i="17"/>
  <c r="AU116" i="17"/>
  <c r="AI117" i="17" s="1"/>
  <c r="BL116" i="17"/>
  <c r="H116" i="17"/>
  <c r="BN116" i="17"/>
  <c r="J116" i="17"/>
  <c r="AW116" i="17"/>
  <c r="AK117" i="17" s="1"/>
  <c r="BQ116" i="17"/>
  <c r="BO116" i="18"/>
  <c r="H116" i="18"/>
  <c r="BL116" i="18"/>
  <c r="AU116" i="18"/>
  <c r="AI117" i="18" s="1"/>
  <c r="BM116" i="17"/>
  <c r="I116" i="17"/>
  <c r="AV116" i="17"/>
  <c r="AJ117" i="17" s="1"/>
  <c r="BP116" i="17"/>
  <c r="I116" i="18"/>
  <c r="BM116" i="18"/>
  <c r="BP116" i="18"/>
  <c r="AV116" i="18"/>
  <c r="AJ117" i="18" s="1"/>
  <c r="BC115" i="13"/>
  <c r="AV115" i="13"/>
  <c r="AY115" i="13" s="1"/>
  <c r="AI115" i="13"/>
  <c r="AR115" i="13" s="1"/>
  <c r="I326" i="7"/>
  <c r="H326" i="7"/>
  <c r="J326" i="7"/>
  <c r="G326" i="7"/>
  <c r="K326" i="7"/>
  <c r="M115" i="13"/>
  <c r="S115" i="13"/>
  <c r="AB116" i="13" s="1"/>
  <c r="BP115" i="13"/>
  <c r="I115" i="13"/>
  <c r="BM115" i="13"/>
  <c r="BJ141" i="13"/>
  <c r="AX116" i="17" l="1"/>
  <c r="BA116" i="17" s="1"/>
  <c r="L326" i="19"/>
  <c r="G226" i="15" s="1"/>
  <c r="L326" i="20"/>
  <c r="G226" i="12" s="1"/>
  <c r="AY116" i="17"/>
  <c r="BB116" i="17" s="1"/>
  <c r="AX116" i="18"/>
  <c r="BA116" i="18" s="1"/>
  <c r="K116" i="18"/>
  <c r="N116" i="18" s="1"/>
  <c r="BR116" i="18"/>
  <c r="BS117" i="18" s="1"/>
  <c r="Q116" i="18"/>
  <c r="Z117" i="18" s="1"/>
  <c r="M116" i="18"/>
  <c r="P116" i="18" s="1"/>
  <c r="S116" i="18"/>
  <c r="AB117" i="18" s="1"/>
  <c r="R116" i="18"/>
  <c r="AA117" i="18" s="1"/>
  <c r="L116" i="18"/>
  <c r="O116" i="18" s="1"/>
  <c r="L116" i="17"/>
  <c r="O116" i="17" s="1"/>
  <c r="R116" i="17"/>
  <c r="AA117" i="17" s="1"/>
  <c r="AY116" i="18"/>
  <c r="BB116" i="18" s="1"/>
  <c r="AZ116" i="17"/>
  <c r="BC116" i="17" s="1"/>
  <c r="AZ116" i="18"/>
  <c r="BC116" i="18" s="1"/>
  <c r="K116" i="17"/>
  <c r="N116" i="17" s="1"/>
  <c r="Q116" i="17"/>
  <c r="Z117" i="17" s="1"/>
  <c r="BR116" i="17"/>
  <c r="BS117" i="17" s="1"/>
  <c r="M116" i="17"/>
  <c r="P116" i="17" s="1"/>
  <c r="S116" i="17"/>
  <c r="AB117" i="17" s="1"/>
  <c r="BW115" i="13"/>
  <c r="BB115" i="13"/>
  <c r="AU115" i="13"/>
  <c r="AX115" i="13" s="1"/>
  <c r="P115" i="13"/>
  <c r="BO115" i="13"/>
  <c r="H115" i="13"/>
  <c r="BL115" i="13"/>
  <c r="L115" i="13"/>
  <c r="R115" i="13"/>
  <c r="AA116" i="13" s="1"/>
  <c r="L326" i="7"/>
  <c r="BI141" i="13"/>
  <c r="BK141" i="13"/>
  <c r="F327" i="19" l="1"/>
  <c r="F327" i="7"/>
  <c r="BD116" i="18"/>
  <c r="BH117" i="17"/>
  <c r="BH117" i="18"/>
  <c r="H226" i="12"/>
  <c r="I226" i="12" s="1"/>
  <c r="G226" i="16"/>
  <c r="H226" i="16" s="1"/>
  <c r="I226" i="16" s="1"/>
  <c r="H226" i="15"/>
  <c r="I226" i="15" s="1"/>
  <c r="BV115" i="13"/>
  <c r="BA115" i="13"/>
  <c r="BD115" i="13" s="1"/>
  <c r="BD115" i="17" s="1"/>
  <c r="AK116" i="13"/>
  <c r="AT116" i="13" s="1"/>
  <c r="O115" i="13"/>
  <c r="Q115" i="13"/>
  <c r="Z116" i="13" s="1"/>
  <c r="F326" i="20" s="1"/>
  <c r="K115" i="13"/>
  <c r="BR115" i="13"/>
  <c r="BS116" i="13" s="1"/>
  <c r="BV116" i="18" l="1"/>
  <c r="AS117" i="18" s="1"/>
  <c r="BW116" i="18"/>
  <c r="AT117" i="18" s="1"/>
  <c r="BU116" i="18"/>
  <c r="AR117" i="18" s="1"/>
  <c r="BW116" i="17"/>
  <c r="AT117" i="17" s="1"/>
  <c r="BU116" i="17"/>
  <c r="AR117" i="17" s="1"/>
  <c r="BV116" i="17"/>
  <c r="AS117" i="17" s="1"/>
  <c r="J227" i="16"/>
  <c r="J227" i="15"/>
  <c r="BU115" i="13"/>
  <c r="J227" i="12"/>
  <c r="AW116" i="13"/>
  <c r="AZ116" i="13" s="1"/>
  <c r="AJ116" i="13"/>
  <c r="AS116" i="13" s="1"/>
  <c r="BQ116" i="13"/>
  <c r="J116" i="13"/>
  <c r="BN116" i="13"/>
  <c r="BH116" i="13"/>
  <c r="N115" i="13"/>
  <c r="BI142" i="13"/>
  <c r="BJ142" i="13"/>
  <c r="BK142" i="13"/>
  <c r="H327" i="19" l="1"/>
  <c r="J327" i="19"/>
  <c r="G327" i="19"/>
  <c r="K327" i="19"/>
  <c r="I327" i="19"/>
  <c r="J327" i="20"/>
  <c r="G327" i="20"/>
  <c r="H327" i="20"/>
  <c r="I327" i="20"/>
  <c r="K327" i="20"/>
  <c r="AU117" i="17"/>
  <c r="AI118" i="17" s="1"/>
  <c r="BL117" i="17"/>
  <c r="BO117" i="17"/>
  <c r="H117" i="17"/>
  <c r="BL117" i="18"/>
  <c r="AU117" i="18"/>
  <c r="AI118" i="18" s="1"/>
  <c r="BO117" i="18"/>
  <c r="H117" i="18"/>
  <c r="J117" i="18"/>
  <c r="BN117" i="18"/>
  <c r="BQ117" i="18"/>
  <c r="AW117" i="18"/>
  <c r="AK118" i="18" s="1"/>
  <c r="AW117" i="17"/>
  <c r="AK118" i="17" s="1"/>
  <c r="BQ117" i="17"/>
  <c r="J117" i="17"/>
  <c r="BN117" i="17"/>
  <c r="BM117" i="17"/>
  <c r="AV117" i="17"/>
  <c r="AJ118" i="17" s="1"/>
  <c r="BP117" i="17"/>
  <c r="I117" i="17"/>
  <c r="BP117" i="18"/>
  <c r="I117" i="18"/>
  <c r="AV117" i="18"/>
  <c r="AJ118" i="18" s="1"/>
  <c r="BM117" i="18"/>
  <c r="BC116" i="13"/>
  <c r="AV116" i="13"/>
  <c r="AY116" i="13" s="1"/>
  <c r="AI116" i="13"/>
  <c r="AR116" i="13" s="1"/>
  <c r="S116" i="13"/>
  <c r="AB117" i="13" s="1"/>
  <c r="M116" i="13"/>
  <c r="BP116" i="13"/>
  <c r="I116" i="13"/>
  <c r="BM116" i="13"/>
  <c r="J327" i="7"/>
  <c r="G327" i="7"/>
  <c r="H327" i="7"/>
  <c r="I327" i="7"/>
  <c r="K327" i="7"/>
  <c r="AZ117" i="17" l="1"/>
  <c r="BC117" i="17" s="1"/>
  <c r="AX117" i="17"/>
  <c r="BA117" i="17" s="1"/>
  <c r="AX117" i="18"/>
  <c r="BA117" i="18" s="1"/>
  <c r="L327" i="20"/>
  <c r="G227" i="12" s="1"/>
  <c r="L327" i="19"/>
  <c r="G227" i="15" s="1"/>
  <c r="S117" i="17"/>
  <c r="AB118" i="17" s="1"/>
  <c r="M117" i="17"/>
  <c r="P117" i="17" s="1"/>
  <c r="R117" i="18"/>
  <c r="AA118" i="18" s="1"/>
  <c r="L117" i="18"/>
  <c r="O117" i="18" s="1"/>
  <c r="AY117" i="17"/>
  <c r="BB117" i="17" s="1"/>
  <c r="K117" i="18"/>
  <c r="N117" i="18" s="1"/>
  <c r="Q117" i="18"/>
  <c r="Z118" i="18" s="1"/>
  <c r="BR117" i="18"/>
  <c r="BS118" i="18" s="1"/>
  <c r="M117" i="18"/>
  <c r="P117" i="18" s="1"/>
  <c r="S117" i="18"/>
  <c r="AB118" i="18" s="1"/>
  <c r="R117" i="17"/>
  <c r="AA118" i="17" s="1"/>
  <c r="L117" i="17"/>
  <c r="O117" i="17" s="1"/>
  <c r="BR117" i="17"/>
  <c r="BS118" i="17" s="1"/>
  <c r="Q117" i="17"/>
  <c r="Z118" i="17" s="1"/>
  <c r="K117" i="17"/>
  <c r="N117" i="17" s="1"/>
  <c r="AZ117" i="18"/>
  <c r="BC117" i="18" s="1"/>
  <c r="AY117" i="18"/>
  <c r="BB117" i="18" s="1"/>
  <c r="BW116" i="13"/>
  <c r="BB116" i="13"/>
  <c r="AU116" i="13"/>
  <c r="AX116" i="13" s="1"/>
  <c r="P116" i="13"/>
  <c r="L327" i="7"/>
  <c r="R116" i="13"/>
  <c r="AA117" i="13" s="1"/>
  <c r="L116" i="13"/>
  <c r="BO116" i="13"/>
  <c r="H116" i="13"/>
  <c r="BL116" i="13"/>
  <c r="BK143" i="13"/>
  <c r="F328" i="7" l="1"/>
  <c r="F328" i="19"/>
  <c r="BH118" i="18"/>
  <c r="BD117" i="18"/>
  <c r="BH118" i="17"/>
  <c r="H227" i="12"/>
  <c r="I227" i="12" s="1"/>
  <c r="H227" i="15"/>
  <c r="I227" i="15" s="1"/>
  <c r="G227" i="16"/>
  <c r="H227" i="16" s="1"/>
  <c r="I227" i="16" s="1"/>
  <c r="BV116" i="13"/>
  <c r="BA116" i="13"/>
  <c r="BD116" i="13" s="1"/>
  <c r="BD116" i="17" s="1"/>
  <c r="AK117" i="13"/>
  <c r="AT117" i="13" s="1"/>
  <c r="Q116" i="13"/>
  <c r="Z117" i="13" s="1"/>
  <c r="F327" i="20" s="1"/>
  <c r="K116" i="13"/>
  <c r="BR116" i="13"/>
  <c r="BS117" i="13" s="1"/>
  <c r="O116" i="13"/>
  <c r="BJ143" i="13"/>
  <c r="BI143" i="13"/>
  <c r="BW117" i="18" l="1"/>
  <c r="AT118" i="18" s="1"/>
  <c r="BV117" i="18"/>
  <c r="AS118" i="18" s="1"/>
  <c r="BU117" i="18"/>
  <c r="AR118" i="18" s="1"/>
  <c r="BV117" i="17"/>
  <c r="AS118" i="17" s="1"/>
  <c r="BW117" i="17"/>
  <c r="AT118" i="17" s="1"/>
  <c r="BU117" i="17"/>
  <c r="AR118" i="17" s="1"/>
  <c r="J228" i="16"/>
  <c r="J228" i="15"/>
  <c r="BU116" i="13"/>
  <c r="J228" i="12"/>
  <c r="AW117" i="13"/>
  <c r="AZ117" i="13" s="1"/>
  <c r="AJ117" i="13"/>
  <c r="AS117" i="13" s="1"/>
  <c r="BQ117" i="13"/>
  <c r="J117" i="13"/>
  <c r="BN117" i="13"/>
  <c r="N116" i="13"/>
  <c r="BH117" i="13"/>
  <c r="J328" i="20" l="1"/>
  <c r="I328" i="20"/>
  <c r="H328" i="20"/>
  <c r="K328" i="20"/>
  <c r="G328" i="20"/>
  <c r="H328" i="19"/>
  <c r="G328" i="19"/>
  <c r="I328" i="19"/>
  <c r="J328" i="19"/>
  <c r="K328" i="19"/>
  <c r="BO118" i="17"/>
  <c r="BL118" i="17"/>
  <c r="H118" i="17"/>
  <c r="AU118" i="17"/>
  <c r="AI119" i="17" s="1"/>
  <c r="BM118" i="18"/>
  <c r="BP118" i="18"/>
  <c r="I118" i="18"/>
  <c r="AV118" i="18"/>
  <c r="AJ119" i="18" s="1"/>
  <c r="H118" i="18"/>
  <c r="AU118" i="18"/>
  <c r="AI119" i="18" s="1"/>
  <c r="BL118" i="18"/>
  <c r="BO118" i="18"/>
  <c r="BQ118" i="18"/>
  <c r="BN118" i="18"/>
  <c r="AW118" i="18"/>
  <c r="AK119" i="18" s="1"/>
  <c r="J118" i="18"/>
  <c r="J118" i="17"/>
  <c r="BQ118" i="17"/>
  <c r="BN118" i="17"/>
  <c r="AW118" i="17"/>
  <c r="AK119" i="17" s="1"/>
  <c r="BP118" i="17"/>
  <c r="AV118" i="17"/>
  <c r="AJ119" i="17" s="1"/>
  <c r="BM118" i="17"/>
  <c r="I118" i="17"/>
  <c r="BC117" i="13"/>
  <c r="AV117" i="13"/>
  <c r="AY117" i="13" s="1"/>
  <c r="AI117" i="13"/>
  <c r="AR117" i="13" s="1"/>
  <c r="I117" i="13"/>
  <c r="BP117" i="13"/>
  <c r="BM117" i="13"/>
  <c r="S117" i="13"/>
  <c r="AB118" i="13" s="1"/>
  <c r="M117" i="13"/>
  <c r="H328" i="7"/>
  <c r="J328" i="7"/>
  <c r="G328" i="7"/>
  <c r="I328" i="7"/>
  <c r="K328" i="7"/>
  <c r="BK144" i="13"/>
  <c r="AX118" i="17" l="1"/>
  <c r="BA118" i="17" s="1"/>
  <c r="L328" i="19"/>
  <c r="G228" i="15" s="1"/>
  <c r="L328" i="20"/>
  <c r="G228" i="12" s="1"/>
  <c r="AY118" i="18"/>
  <c r="BB118" i="18" s="1"/>
  <c r="AZ118" i="17"/>
  <c r="BC118" i="17" s="1"/>
  <c r="AY118" i="17"/>
  <c r="BB118" i="17" s="1"/>
  <c r="M118" i="17"/>
  <c r="P118" i="17" s="1"/>
  <c r="S118" i="17"/>
  <c r="AB119" i="17" s="1"/>
  <c r="L118" i="18"/>
  <c r="O118" i="18" s="1"/>
  <c r="R118" i="18"/>
  <c r="AA119" i="18" s="1"/>
  <c r="Q118" i="18"/>
  <c r="Z119" i="18" s="1"/>
  <c r="BR118" i="18"/>
  <c r="BS119" i="18" s="1"/>
  <c r="K118" i="18"/>
  <c r="N118" i="18" s="1"/>
  <c r="BR118" i="17"/>
  <c r="BS119" i="17" s="1"/>
  <c r="Q118" i="17"/>
  <c r="Z119" i="17" s="1"/>
  <c r="K118" i="17"/>
  <c r="N118" i="17" s="1"/>
  <c r="AZ118" i="18"/>
  <c r="BC118" i="18" s="1"/>
  <c r="AX118" i="18"/>
  <c r="BA118" i="18" s="1"/>
  <c r="L118" i="17"/>
  <c r="O118" i="17" s="1"/>
  <c r="R118" i="17"/>
  <c r="AA119" i="17" s="1"/>
  <c r="M118" i="18"/>
  <c r="P118" i="18" s="1"/>
  <c r="S118" i="18"/>
  <c r="AB119" i="18" s="1"/>
  <c r="BW117" i="13"/>
  <c r="BB117" i="13"/>
  <c r="AU117" i="13"/>
  <c r="AX117" i="13" s="1"/>
  <c r="P117" i="13"/>
  <c r="L117" i="13"/>
  <c r="R117" i="13"/>
  <c r="AA118" i="13" s="1"/>
  <c r="L328" i="7"/>
  <c r="BO117" i="13"/>
  <c r="H117" i="13"/>
  <c r="BL117" i="13"/>
  <c r="BI144" i="13"/>
  <c r="BJ144" i="13"/>
  <c r="F329" i="19" l="1"/>
  <c r="F329" i="7"/>
  <c r="BH119" i="17"/>
  <c r="BH119" i="18"/>
  <c r="BD118" i="18"/>
  <c r="H228" i="12"/>
  <c r="I228" i="12" s="1"/>
  <c r="H228" i="15"/>
  <c r="I228" i="15" s="1"/>
  <c r="G228" i="16"/>
  <c r="H228" i="16" s="1"/>
  <c r="I228" i="16" s="1"/>
  <c r="BV117" i="13"/>
  <c r="BA117" i="13"/>
  <c r="BD117" i="13" s="1"/>
  <c r="BD117" i="17" s="1"/>
  <c r="AK118" i="13"/>
  <c r="AT118" i="13" s="1"/>
  <c r="O117" i="13"/>
  <c r="K117" i="13"/>
  <c r="Q117" i="13"/>
  <c r="Z118" i="13" s="1"/>
  <c r="F328" i="20" s="1"/>
  <c r="BR117" i="13"/>
  <c r="BS118" i="13" s="1"/>
  <c r="BU118" i="18" l="1"/>
  <c r="AR119" i="18" s="1"/>
  <c r="BV118" i="18"/>
  <c r="AS119" i="18" s="1"/>
  <c r="BW118" i="18"/>
  <c r="AT119" i="18" s="1"/>
  <c r="BU118" i="17"/>
  <c r="AR119" i="17" s="1"/>
  <c r="BV118" i="17"/>
  <c r="AS119" i="17" s="1"/>
  <c r="BW118" i="17"/>
  <c r="AT119" i="17" s="1"/>
  <c r="J229" i="15"/>
  <c r="J229" i="16"/>
  <c r="BU117" i="13"/>
  <c r="J229" i="12"/>
  <c r="AW118" i="13"/>
  <c r="AZ118" i="13" s="1"/>
  <c r="AJ118" i="13"/>
  <c r="AS118" i="13" s="1"/>
  <c r="N117" i="13"/>
  <c r="BH118" i="13"/>
  <c r="J118" i="13"/>
  <c r="BQ118" i="13"/>
  <c r="BN118" i="13"/>
  <c r="BI145" i="13"/>
  <c r="BK145" i="13"/>
  <c r="I329" i="20" l="1"/>
  <c r="G329" i="20"/>
  <c r="J329" i="20"/>
  <c r="H329" i="20"/>
  <c r="K329" i="20"/>
  <c r="G329" i="19"/>
  <c r="I329" i="19"/>
  <c r="H329" i="19"/>
  <c r="K329" i="19"/>
  <c r="J329" i="19"/>
  <c r="H119" i="18"/>
  <c r="BL119" i="18"/>
  <c r="AU119" i="18"/>
  <c r="AI120" i="18" s="1"/>
  <c r="BO119" i="18"/>
  <c r="BL119" i="17"/>
  <c r="BO119" i="17"/>
  <c r="H119" i="17"/>
  <c r="AU119" i="17"/>
  <c r="AI120" i="17" s="1"/>
  <c r="BP119" i="18"/>
  <c r="BM119" i="18"/>
  <c r="I119" i="18"/>
  <c r="AV119" i="18"/>
  <c r="AJ120" i="18" s="1"/>
  <c r="AW119" i="17"/>
  <c r="AK120" i="17" s="1"/>
  <c r="J119" i="17"/>
  <c r="BN119" i="17"/>
  <c r="BQ119" i="17"/>
  <c r="BQ119" i="18"/>
  <c r="AW119" i="18"/>
  <c r="AK120" i="18" s="1"/>
  <c r="BN119" i="18"/>
  <c r="J119" i="18"/>
  <c r="I119" i="17"/>
  <c r="AV119" i="17"/>
  <c r="AJ120" i="17" s="1"/>
  <c r="BP119" i="17"/>
  <c r="BM119" i="17"/>
  <c r="BC118" i="13"/>
  <c r="AV118" i="13"/>
  <c r="AY118" i="13" s="1"/>
  <c r="AI118" i="13"/>
  <c r="AR118" i="13" s="1"/>
  <c r="BP118" i="13"/>
  <c r="I118" i="13"/>
  <c r="BM118" i="13"/>
  <c r="J329" i="7"/>
  <c r="G329" i="7"/>
  <c r="K329" i="7"/>
  <c r="H329" i="7"/>
  <c r="I329" i="7"/>
  <c r="S118" i="13"/>
  <c r="AB119" i="13" s="1"/>
  <c r="M118" i="13"/>
  <c r="BJ145" i="13"/>
  <c r="AY119" i="17" l="1"/>
  <c r="BB119" i="17" s="1"/>
  <c r="L329" i="20"/>
  <c r="G229" i="12" s="1"/>
  <c r="AZ119" i="17"/>
  <c r="BC119" i="17" s="1"/>
  <c r="L329" i="19"/>
  <c r="G229" i="15" s="1"/>
  <c r="R119" i="18"/>
  <c r="AA120" i="18" s="1"/>
  <c r="L119" i="18"/>
  <c r="O119" i="18" s="1"/>
  <c r="AX119" i="17"/>
  <c r="BA119" i="17" s="1"/>
  <c r="AZ119" i="18"/>
  <c r="BC119" i="18" s="1"/>
  <c r="AX119" i="18"/>
  <c r="BA119" i="18" s="1"/>
  <c r="M119" i="18"/>
  <c r="P119" i="18" s="1"/>
  <c r="S119" i="18"/>
  <c r="AB120" i="18" s="1"/>
  <c r="M119" i="17"/>
  <c r="P119" i="17" s="1"/>
  <c r="S119" i="17"/>
  <c r="AB120" i="17" s="1"/>
  <c r="K119" i="18"/>
  <c r="N119" i="18" s="1"/>
  <c r="Q119" i="18"/>
  <c r="Z120" i="18" s="1"/>
  <c r="BR119" i="18"/>
  <c r="BS120" i="18" s="1"/>
  <c r="L119" i="17"/>
  <c r="O119" i="17" s="1"/>
  <c r="R119" i="17"/>
  <c r="AA120" i="17" s="1"/>
  <c r="Q119" i="17"/>
  <c r="Z120" i="17" s="1"/>
  <c r="BR119" i="17"/>
  <c r="BS120" i="17" s="1"/>
  <c r="K119" i="17"/>
  <c r="N119" i="17" s="1"/>
  <c r="AY119" i="18"/>
  <c r="BB119" i="18" s="1"/>
  <c r="BW118" i="13"/>
  <c r="BB118" i="13"/>
  <c r="AU118" i="13"/>
  <c r="AX118" i="13" s="1"/>
  <c r="L329" i="7"/>
  <c r="H118" i="13"/>
  <c r="BR118" i="13" s="1"/>
  <c r="BS119" i="13" s="1"/>
  <c r="BO118" i="13"/>
  <c r="BL118" i="13"/>
  <c r="P118" i="13"/>
  <c r="R118" i="13"/>
  <c r="AA119" i="13" s="1"/>
  <c r="L118" i="13"/>
  <c r="BI146" i="13"/>
  <c r="F330" i="19" l="1"/>
  <c r="F330" i="7"/>
  <c r="BD119" i="18"/>
  <c r="BH120" i="17"/>
  <c r="BH120" i="18"/>
  <c r="H229" i="12"/>
  <c r="I229" i="12" s="1"/>
  <c r="G229" i="16"/>
  <c r="H229" i="16" s="1"/>
  <c r="I229" i="16" s="1"/>
  <c r="H229" i="15"/>
  <c r="I229" i="15" s="1"/>
  <c r="BV118" i="13"/>
  <c r="BA118" i="13"/>
  <c r="BD118" i="13" s="1"/>
  <c r="BD118" i="17" s="1"/>
  <c r="AK119" i="13"/>
  <c r="AT119" i="13" s="1"/>
  <c r="O118" i="13"/>
  <c r="K118" i="13"/>
  <c r="Q118" i="13"/>
  <c r="Z119" i="13" s="1"/>
  <c r="F329" i="20" s="1"/>
  <c r="BK146" i="13"/>
  <c r="BJ146" i="13"/>
  <c r="BU119" i="18" l="1"/>
  <c r="AR120" i="18" s="1"/>
  <c r="BV119" i="18"/>
  <c r="AS120" i="18" s="1"/>
  <c r="BW119" i="18"/>
  <c r="AT120" i="18" s="1"/>
  <c r="BV119" i="17"/>
  <c r="AS120" i="17" s="1"/>
  <c r="BU119" i="17"/>
  <c r="AR120" i="17" s="1"/>
  <c r="BW119" i="17"/>
  <c r="AT120" i="17" s="1"/>
  <c r="J230" i="16"/>
  <c r="J230" i="15"/>
  <c r="BU118" i="13"/>
  <c r="J230" i="12"/>
  <c r="AW119" i="13"/>
  <c r="AZ119" i="13" s="1"/>
  <c r="AJ119" i="13"/>
  <c r="AS119" i="13" s="1"/>
  <c r="BQ119" i="13"/>
  <c r="J119" i="13"/>
  <c r="BN119" i="13"/>
  <c r="BH119" i="13"/>
  <c r="N118" i="13"/>
  <c r="G330" i="19" l="1"/>
  <c r="J330" i="19"/>
  <c r="I330" i="19"/>
  <c r="K330" i="19"/>
  <c r="H330" i="19"/>
  <c r="I330" i="20"/>
  <c r="G330" i="20"/>
  <c r="H330" i="20"/>
  <c r="K330" i="20"/>
  <c r="J330" i="20"/>
  <c r="J120" i="17"/>
  <c r="AW120" i="17"/>
  <c r="AK121" i="17" s="1"/>
  <c r="BN120" i="17"/>
  <c r="BQ120" i="17"/>
  <c r="BN120" i="18"/>
  <c r="J120" i="18"/>
  <c r="AW120" i="18"/>
  <c r="AK121" i="18" s="1"/>
  <c r="BQ120" i="18"/>
  <c r="I120" i="18"/>
  <c r="BP120" i="18"/>
  <c r="AV120" i="18"/>
  <c r="AJ121" i="18" s="1"/>
  <c r="BM120" i="18"/>
  <c r="BL120" i="18"/>
  <c r="AU120" i="18"/>
  <c r="AI121" i="18" s="1"/>
  <c r="H120" i="18"/>
  <c r="BO120" i="18"/>
  <c r="BO120" i="17"/>
  <c r="AU120" i="17"/>
  <c r="AI121" i="17" s="1"/>
  <c r="H120" i="17"/>
  <c r="BL120" i="17"/>
  <c r="I120" i="17"/>
  <c r="BM120" i="17"/>
  <c r="BP120" i="17"/>
  <c r="AV120" i="17"/>
  <c r="AJ121" i="17" s="1"/>
  <c r="BC119" i="13"/>
  <c r="AV119" i="13"/>
  <c r="AY119" i="13" s="1"/>
  <c r="AI119" i="13"/>
  <c r="AR119" i="13" s="1"/>
  <c r="BP119" i="13"/>
  <c r="I119" i="13"/>
  <c r="BM119" i="13"/>
  <c r="G330" i="7"/>
  <c r="H330" i="7"/>
  <c r="J330" i="7"/>
  <c r="I330" i="7"/>
  <c r="K330" i="7"/>
  <c r="M119" i="13"/>
  <c r="S119" i="13"/>
  <c r="AB120" i="13" s="1"/>
  <c r="BI147" i="13"/>
  <c r="AX120" i="17" l="1"/>
  <c r="BA120" i="17" s="1"/>
  <c r="AY120" i="17"/>
  <c r="BB120" i="17" s="1"/>
  <c r="AZ120" i="17"/>
  <c r="BC120" i="17" s="1"/>
  <c r="L330" i="20"/>
  <c r="G230" i="12" s="1"/>
  <c r="L330" i="19"/>
  <c r="G230" i="15" s="1"/>
  <c r="R120" i="17"/>
  <c r="AA121" i="17" s="1"/>
  <c r="L120" i="17"/>
  <c r="O120" i="17" s="1"/>
  <c r="Q120" i="18"/>
  <c r="Z121" i="18" s="1"/>
  <c r="K120" i="18"/>
  <c r="N120" i="18" s="1"/>
  <c r="BR120" i="18"/>
  <c r="BS121" i="18" s="1"/>
  <c r="R120" i="18"/>
  <c r="AA121" i="18" s="1"/>
  <c r="L120" i="18"/>
  <c r="O120" i="18" s="1"/>
  <c r="AY120" i="18"/>
  <c r="BB120" i="18" s="1"/>
  <c r="S120" i="17"/>
  <c r="AB121" i="17" s="1"/>
  <c r="M120" i="17"/>
  <c r="P120" i="17" s="1"/>
  <c r="K120" i="17"/>
  <c r="N120" i="17" s="1"/>
  <c r="Q120" i="17"/>
  <c r="Z121" i="17" s="1"/>
  <c r="BR120" i="17"/>
  <c r="BS121" i="17" s="1"/>
  <c r="S120" i="18"/>
  <c r="AB121" i="18" s="1"/>
  <c r="M120" i="18"/>
  <c r="P120" i="18" s="1"/>
  <c r="AZ120" i="18"/>
  <c r="BC120" i="18" s="1"/>
  <c r="AX120" i="18"/>
  <c r="BA120" i="18" s="1"/>
  <c r="BW119" i="13"/>
  <c r="BB119" i="13"/>
  <c r="AU119" i="13"/>
  <c r="AX119" i="13" s="1"/>
  <c r="L330" i="7"/>
  <c r="R119" i="13"/>
  <c r="AA120" i="13" s="1"/>
  <c r="L119" i="13"/>
  <c r="P119" i="13"/>
  <c r="BO119" i="13"/>
  <c r="H119" i="13"/>
  <c r="BL119" i="13"/>
  <c r="BJ147" i="13"/>
  <c r="BK147" i="13"/>
  <c r="F331" i="19" l="1"/>
  <c r="F331" i="7"/>
  <c r="BH121" i="18"/>
  <c r="BD120" i="18"/>
  <c r="BH121" i="17"/>
  <c r="H230" i="12"/>
  <c r="I230" i="12" s="1"/>
  <c r="G230" i="16"/>
  <c r="H230" i="16" s="1"/>
  <c r="I230" i="16" s="1"/>
  <c r="H230" i="15"/>
  <c r="I230" i="15" s="1"/>
  <c r="BV119" i="13"/>
  <c r="BA119" i="13"/>
  <c r="BD119" i="13" s="1"/>
  <c r="BD119" i="17" s="1"/>
  <c r="AK120" i="13"/>
  <c r="AT120" i="13" s="1"/>
  <c r="K119" i="13"/>
  <c r="BR119" i="13"/>
  <c r="BS120" i="13" s="1"/>
  <c r="Q119" i="13"/>
  <c r="Z120" i="13" s="1"/>
  <c r="F330" i="20" s="1"/>
  <c r="O119" i="13"/>
  <c r="BV120" i="18" l="1"/>
  <c r="AS121" i="18" s="1"/>
  <c r="BW120" i="18"/>
  <c r="AT121" i="18" s="1"/>
  <c r="BU120" i="18"/>
  <c r="AR121" i="18" s="1"/>
  <c r="BW120" i="17"/>
  <c r="AT121" i="17" s="1"/>
  <c r="BU120" i="17"/>
  <c r="AR121" i="17" s="1"/>
  <c r="BV120" i="17"/>
  <c r="AS121" i="17" s="1"/>
  <c r="J231" i="16"/>
  <c r="J231" i="15"/>
  <c r="BU119" i="13"/>
  <c r="J231" i="12"/>
  <c r="AW120" i="13"/>
  <c r="AZ120" i="13" s="1"/>
  <c r="AJ120" i="13"/>
  <c r="AS120" i="13" s="1"/>
  <c r="BH120" i="13"/>
  <c r="N119" i="13"/>
  <c r="J120" i="13"/>
  <c r="BQ120" i="13"/>
  <c r="BN120" i="13"/>
  <c r="BJ148" i="13"/>
  <c r="BK148" i="13"/>
  <c r="BI148" i="13"/>
  <c r="K331" i="20" l="1"/>
  <c r="J331" i="20"/>
  <c r="G331" i="20"/>
  <c r="H331" i="20"/>
  <c r="I331" i="20"/>
  <c r="K331" i="19"/>
  <c r="I331" i="19"/>
  <c r="H331" i="19"/>
  <c r="G331" i="19"/>
  <c r="J331" i="19"/>
  <c r="H121" i="17"/>
  <c r="BL121" i="17"/>
  <c r="BO121" i="17"/>
  <c r="AU121" i="17"/>
  <c r="AI122" i="17" s="1"/>
  <c r="BQ121" i="18"/>
  <c r="AW121" i="18"/>
  <c r="AK122" i="18" s="1"/>
  <c r="BN121" i="18"/>
  <c r="J121" i="18"/>
  <c r="I121" i="17"/>
  <c r="BP121" i="17"/>
  <c r="BM121" i="17"/>
  <c r="AV121" i="17"/>
  <c r="AJ122" i="17" s="1"/>
  <c r="BQ121" i="17"/>
  <c r="AW121" i="17"/>
  <c r="AK122" i="17" s="1"/>
  <c r="BN121" i="17"/>
  <c r="J121" i="17"/>
  <c r="H121" i="18"/>
  <c r="BL121" i="18"/>
  <c r="BO121" i="18"/>
  <c r="AU121" i="18"/>
  <c r="AI122" i="18" s="1"/>
  <c r="BM121" i="18"/>
  <c r="BP121" i="18"/>
  <c r="AV121" i="18"/>
  <c r="AJ122" i="18" s="1"/>
  <c r="I121" i="18"/>
  <c r="BC120" i="13"/>
  <c r="AV120" i="13"/>
  <c r="AY120" i="13" s="1"/>
  <c r="AI120" i="13"/>
  <c r="AR120" i="13" s="1"/>
  <c r="J331" i="7"/>
  <c r="K331" i="7"/>
  <c r="I331" i="7"/>
  <c r="H331" i="7"/>
  <c r="G331" i="7"/>
  <c r="BP120" i="13"/>
  <c r="I120" i="13"/>
  <c r="BM120" i="13"/>
  <c r="M120" i="13"/>
  <c r="S120" i="13"/>
  <c r="AB121" i="13" s="1"/>
  <c r="AZ121" i="18" l="1"/>
  <c r="BC121" i="18" s="1"/>
  <c r="L331" i="19"/>
  <c r="G231" i="15" s="1"/>
  <c r="AX121" i="18"/>
  <c r="BA121" i="18" s="1"/>
  <c r="AY121" i="18"/>
  <c r="BB121" i="18" s="1"/>
  <c r="L331" i="20"/>
  <c r="G231" i="12" s="1"/>
  <c r="L121" i="18"/>
  <c r="O121" i="18" s="1"/>
  <c r="R121" i="18"/>
  <c r="AA122" i="18" s="1"/>
  <c r="K121" i="18"/>
  <c r="N121" i="18" s="1"/>
  <c r="BR121" i="18"/>
  <c r="BS122" i="18" s="1"/>
  <c r="Q121" i="18"/>
  <c r="Z122" i="18" s="1"/>
  <c r="M121" i="18"/>
  <c r="P121" i="18" s="1"/>
  <c r="S121" i="18"/>
  <c r="AB122" i="18" s="1"/>
  <c r="Q121" i="17"/>
  <c r="Z122" i="17" s="1"/>
  <c r="BR121" i="17"/>
  <c r="BS122" i="17" s="1"/>
  <c r="K121" i="17"/>
  <c r="N121" i="17" s="1"/>
  <c r="S121" i="17"/>
  <c r="AB122" i="17" s="1"/>
  <c r="M121" i="17"/>
  <c r="P121" i="17" s="1"/>
  <c r="R121" i="17"/>
  <c r="AA122" i="17" s="1"/>
  <c r="L121" i="17"/>
  <c r="O121" i="17" s="1"/>
  <c r="AY121" i="17"/>
  <c r="BB121" i="17" s="1"/>
  <c r="AX121" i="17"/>
  <c r="BA121" i="17" s="1"/>
  <c r="AZ121" i="17"/>
  <c r="BC121" i="17" s="1"/>
  <c r="BW120" i="13"/>
  <c r="BB120" i="13"/>
  <c r="AU120" i="13"/>
  <c r="AX120" i="13" s="1"/>
  <c r="L120" i="13"/>
  <c r="R120" i="13"/>
  <c r="AA121" i="13" s="1"/>
  <c r="BO120" i="13"/>
  <c r="H120" i="13"/>
  <c r="BL120" i="13"/>
  <c r="L331" i="7"/>
  <c r="P120" i="13"/>
  <c r="F332" i="7" l="1"/>
  <c r="F332" i="19"/>
  <c r="BD121" i="18"/>
  <c r="BH122" i="18"/>
  <c r="BH122" i="17"/>
  <c r="H231" i="12"/>
  <c r="I231" i="12" s="1"/>
  <c r="H231" i="15"/>
  <c r="I231" i="15" s="1"/>
  <c r="G231" i="16"/>
  <c r="H231" i="16" s="1"/>
  <c r="I231" i="16" s="1"/>
  <c r="BV120" i="13"/>
  <c r="BA120" i="13"/>
  <c r="BD120" i="13" s="1"/>
  <c r="BD120" i="17" s="1"/>
  <c r="AK121" i="13"/>
  <c r="AT121" i="13" s="1"/>
  <c r="BR120" i="13"/>
  <c r="BS121" i="13" s="1"/>
  <c r="K120" i="13"/>
  <c r="Q120" i="13"/>
  <c r="Z121" i="13" s="1"/>
  <c r="F331" i="20" s="1"/>
  <c r="O120" i="13"/>
  <c r="BK149" i="13"/>
  <c r="BI149" i="13"/>
  <c r="BJ149" i="13"/>
  <c r="BW121" i="18" l="1"/>
  <c r="AT122" i="18" s="1"/>
  <c r="BU121" i="18"/>
  <c r="AR122" i="18" s="1"/>
  <c r="BV121" i="18"/>
  <c r="AS122" i="18" s="1"/>
  <c r="BU121" i="17"/>
  <c r="AR122" i="17" s="1"/>
  <c r="BV121" i="17"/>
  <c r="AS122" i="17" s="1"/>
  <c r="BW121" i="17"/>
  <c r="AT122" i="17" s="1"/>
  <c r="J232" i="15"/>
  <c r="J232" i="16"/>
  <c r="BU120" i="13"/>
  <c r="J232" i="12"/>
  <c r="AW121" i="13"/>
  <c r="AZ121" i="13" s="1"/>
  <c r="AJ121" i="13"/>
  <c r="AS121" i="13" s="1"/>
  <c r="J121" i="13"/>
  <c r="BQ121" i="13"/>
  <c r="BN121" i="13"/>
  <c r="N120" i="13"/>
  <c r="BH121" i="13"/>
  <c r="I332" i="19" l="1"/>
  <c r="G332" i="19"/>
  <c r="K332" i="19"/>
  <c r="H332" i="19"/>
  <c r="J332" i="19"/>
  <c r="J332" i="20"/>
  <c r="I332" i="20"/>
  <c r="K332" i="20"/>
  <c r="G332" i="20"/>
  <c r="H332" i="20"/>
  <c r="BL122" i="17"/>
  <c r="H122" i="17"/>
  <c r="AU122" i="17"/>
  <c r="AI123" i="17" s="1"/>
  <c r="BO122" i="17"/>
  <c r="BQ122" i="17"/>
  <c r="AW122" i="17"/>
  <c r="AK123" i="17" s="1"/>
  <c r="J122" i="17"/>
  <c r="BN122" i="17"/>
  <c r="BO122" i="18"/>
  <c r="AU122" i="18"/>
  <c r="AI123" i="18" s="1"/>
  <c r="BL122" i="18"/>
  <c r="H122" i="18"/>
  <c r="BN122" i="18"/>
  <c r="BQ122" i="18"/>
  <c r="J122" i="18"/>
  <c r="AW122" i="18"/>
  <c r="AK123" i="18" s="1"/>
  <c r="I122" i="17"/>
  <c r="BM122" i="17"/>
  <c r="BP122" i="17"/>
  <c r="AV122" i="17"/>
  <c r="AJ123" i="17" s="1"/>
  <c r="AV122" i="18"/>
  <c r="AJ123" i="18" s="1"/>
  <c r="BM122" i="18"/>
  <c r="BP122" i="18"/>
  <c r="I122" i="18"/>
  <c r="BC121" i="13"/>
  <c r="AV121" i="13"/>
  <c r="AY121" i="13" s="1"/>
  <c r="AI121" i="13"/>
  <c r="AR121" i="13" s="1"/>
  <c r="S121" i="13"/>
  <c r="AB122" i="13" s="1"/>
  <c r="M121" i="13"/>
  <c r="H332" i="7"/>
  <c r="K332" i="7"/>
  <c r="J332" i="7"/>
  <c r="G332" i="7"/>
  <c r="I332" i="7"/>
  <c r="BP121" i="13"/>
  <c r="I121" i="13"/>
  <c r="BM121" i="13"/>
  <c r="BK150" i="13"/>
  <c r="AX122" i="18" l="1"/>
  <c r="BA122" i="18" s="1"/>
  <c r="AX122" i="17"/>
  <c r="BA122" i="17" s="1"/>
  <c r="AZ122" i="17"/>
  <c r="BC122" i="17" s="1"/>
  <c r="L332" i="20"/>
  <c r="G232" i="12" s="1"/>
  <c r="L332" i="19"/>
  <c r="G232" i="15" s="1"/>
  <c r="R122" i="17"/>
  <c r="AA123" i="17" s="1"/>
  <c r="L122" i="17"/>
  <c r="O122" i="17" s="1"/>
  <c r="R122" i="18"/>
  <c r="AA123" i="18" s="1"/>
  <c r="L122" i="18"/>
  <c r="O122" i="18" s="1"/>
  <c r="S122" i="18"/>
  <c r="AB123" i="18" s="1"/>
  <c r="M122" i="18"/>
  <c r="P122" i="18" s="1"/>
  <c r="BR122" i="18"/>
  <c r="BS123" i="18" s="1"/>
  <c r="Q122" i="18"/>
  <c r="Z123" i="18" s="1"/>
  <c r="K122" i="18"/>
  <c r="N122" i="18" s="1"/>
  <c r="BR122" i="17"/>
  <c r="BS123" i="17" s="1"/>
  <c r="Q122" i="17"/>
  <c r="Z123" i="17" s="1"/>
  <c r="K122" i="17"/>
  <c r="N122" i="17" s="1"/>
  <c r="M122" i="17"/>
  <c r="P122" i="17" s="1"/>
  <c r="S122" i="17"/>
  <c r="AB123" i="17" s="1"/>
  <c r="AY122" i="18"/>
  <c r="BB122" i="18" s="1"/>
  <c r="AY122" i="17"/>
  <c r="BB122" i="17" s="1"/>
  <c r="AZ122" i="18"/>
  <c r="BC122" i="18" s="1"/>
  <c r="BW121" i="13"/>
  <c r="BB121" i="13"/>
  <c r="AU121" i="13"/>
  <c r="AX121" i="13" s="1"/>
  <c r="L121" i="13"/>
  <c r="R121" i="13"/>
  <c r="AA122" i="13" s="1"/>
  <c r="P121" i="13"/>
  <c r="L332" i="7"/>
  <c r="BL121" i="13"/>
  <c r="H121" i="13"/>
  <c r="BO121" i="13"/>
  <c r="BJ150" i="13"/>
  <c r="BI150" i="13"/>
  <c r="F333" i="7" l="1"/>
  <c r="F333" i="19"/>
  <c r="BD122" i="18"/>
  <c r="BH123" i="17"/>
  <c r="BH123" i="18"/>
  <c r="H232" i="15"/>
  <c r="I232" i="15" s="1"/>
  <c r="G232" i="16"/>
  <c r="H232" i="16" s="1"/>
  <c r="I232" i="16" s="1"/>
  <c r="BV121" i="13"/>
  <c r="H232" i="12"/>
  <c r="I232" i="12" s="1"/>
  <c r="BA121" i="13"/>
  <c r="BD121" i="13" s="1"/>
  <c r="BD121" i="17" s="1"/>
  <c r="AK122" i="13"/>
  <c r="AT122" i="13" s="1"/>
  <c r="K121" i="13"/>
  <c r="Q121" i="13"/>
  <c r="Z122" i="13" s="1"/>
  <c r="F332" i="20" s="1"/>
  <c r="BR121" i="13"/>
  <c r="BS122" i="13" s="1"/>
  <c r="O121" i="13"/>
  <c r="BU122" i="18" l="1"/>
  <c r="AR123" i="18" s="1"/>
  <c r="BW122" i="18"/>
  <c r="AT123" i="18" s="1"/>
  <c r="BV122" i="18"/>
  <c r="AS123" i="18" s="1"/>
  <c r="BU122" i="17"/>
  <c r="AR123" i="17" s="1"/>
  <c r="BW122" i="17"/>
  <c r="AT123" i="17" s="1"/>
  <c r="BV122" i="17"/>
  <c r="AS123" i="17" s="1"/>
  <c r="J233" i="15"/>
  <c r="J233" i="16"/>
  <c r="BU121" i="13"/>
  <c r="J233" i="12"/>
  <c r="AW122" i="13"/>
  <c r="AZ122" i="13" s="1"/>
  <c r="AJ122" i="13"/>
  <c r="AS122" i="13" s="1"/>
  <c r="N121" i="13"/>
  <c r="BH122" i="13"/>
  <c r="BQ122" i="13"/>
  <c r="J122" i="13"/>
  <c r="BN122" i="13"/>
  <c r="BJ151" i="13"/>
  <c r="BK151" i="13"/>
  <c r="BI151" i="13"/>
  <c r="K333" i="20" l="1"/>
  <c r="I333" i="20"/>
  <c r="J333" i="20"/>
  <c r="G333" i="20"/>
  <c r="H333" i="20"/>
  <c r="G333" i="19"/>
  <c r="K333" i="19"/>
  <c r="J333" i="19"/>
  <c r="H333" i="19"/>
  <c r="I333" i="19"/>
  <c r="BL123" i="17"/>
  <c r="BO123" i="17"/>
  <c r="H123" i="17"/>
  <c r="AU123" i="17"/>
  <c r="AI124" i="17" s="1"/>
  <c r="AV123" i="18"/>
  <c r="AJ124" i="18" s="1"/>
  <c r="BP123" i="18"/>
  <c r="I123" i="18"/>
  <c r="BM123" i="18"/>
  <c r="AU123" i="18"/>
  <c r="AI124" i="18" s="1"/>
  <c r="BO123" i="18"/>
  <c r="BL123" i="18"/>
  <c r="H123" i="18"/>
  <c r="J123" i="17"/>
  <c r="AW123" i="17"/>
  <c r="AK124" i="17" s="1"/>
  <c r="BN123" i="17"/>
  <c r="BQ123" i="17"/>
  <c r="AW123" i="18"/>
  <c r="AK124" i="18" s="1"/>
  <c r="J123" i="18"/>
  <c r="BN123" i="18"/>
  <c r="BQ123" i="18"/>
  <c r="BP123" i="17"/>
  <c r="I123" i="17"/>
  <c r="AV123" i="17"/>
  <c r="AJ124" i="17" s="1"/>
  <c r="BM123" i="17"/>
  <c r="BC122" i="13"/>
  <c r="AV122" i="13"/>
  <c r="AY122" i="13" s="1"/>
  <c r="AI122" i="13"/>
  <c r="AR122" i="13" s="1"/>
  <c r="J333" i="7"/>
  <c r="I333" i="7"/>
  <c r="G333" i="7"/>
  <c r="H333" i="7"/>
  <c r="K333" i="7"/>
  <c r="BP122" i="13"/>
  <c r="I122" i="13"/>
  <c r="BM122" i="13"/>
  <c r="M122" i="13"/>
  <c r="S122" i="13"/>
  <c r="AB123" i="13" s="1"/>
  <c r="AZ123" i="17" l="1"/>
  <c r="BC123" i="17" s="1"/>
  <c r="L333" i="20"/>
  <c r="G233" i="12" s="1"/>
  <c r="L333" i="19"/>
  <c r="G233" i="15" s="1"/>
  <c r="AZ123" i="18"/>
  <c r="BC123" i="18" s="1"/>
  <c r="M123" i="18"/>
  <c r="P123" i="18" s="1"/>
  <c r="S123" i="18"/>
  <c r="AB124" i="18" s="1"/>
  <c r="BR123" i="18"/>
  <c r="BS124" i="18" s="1"/>
  <c r="Q123" i="18"/>
  <c r="Z124" i="18" s="1"/>
  <c r="K123" i="18"/>
  <c r="N123" i="18" s="1"/>
  <c r="BR123" i="17"/>
  <c r="BS124" i="17" s="1"/>
  <c r="Q123" i="17"/>
  <c r="Z124" i="17" s="1"/>
  <c r="K123" i="17"/>
  <c r="N123" i="17" s="1"/>
  <c r="AX123" i="18"/>
  <c r="BA123" i="18" s="1"/>
  <c r="AY123" i="17"/>
  <c r="BB123" i="17" s="1"/>
  <c r="AY123" i="18"/>
  <c r="BB123" i="18" s="1"/>
  <c r="AX123" i="17"/>
  <c r="BA123" i="17" s="1"/>
  <c r="R123" i="17"/>
  <c r="AA124" i="17" s="1"/>
  <c r="L123" i="17"/>
  <c r="O123" i="17" s="1"/>
  <c r="S123" i="17"/>
  <c r="AB124" i="17" s="1"/>
  <c r="M123" i="17"/>
  <c r="P123" i="17" s="1"/>
  <c r="R123" i="18"/>
  <c r="AA124" i="18" s="1"/>
  <c r="L123" i="18"/>
  <c r="O123" i="18" s="1"/>
  <c r="BW122" i="13"/>
  <c r="BB122" i="13"/>
  <c r="AU122" i="13"/>
  <c r="AX122" i="13" s="1"/>
  <c r="H122" i="13"/>
  <c r="BO122" i="13"/>
  <c r="BL122" i="13"/>
  <c r="L333" i="7"/>
  <c r="P122" i="13"/>
  <c r="L122" i="13"/>
  <c r="R122" i="13"/>
  <c r="AA123" i="13" s="1"/>
  <c r="BI152" i="13"/>
  <c r="F334" i="19" l="1"/>
  <c r="F334" i="7"/>
  <c r="BH124" i="17"/>
  <c r="BD123" i="18"/>
  <c r="BH124" i="18"/>
  <c r="H233" i="12"/>
  <c r="I233" i="12" s="1"/>
  <c r="G233" i="16"/>
  <c r="H233" i="16" s="1"/>
  <c r="I233" i="16" s="1"/>
  <c r="H233" i="15"/>
  <c r="I233" i="15" s="1"/>
  <c r="BV122" i="13"/>
  <c r="BA122" i="13"/>
  <c r="BD122" i="13" s="1"/>
  <c r="BD122" i="17" s="1"/>
  <c r="AK123" i="13"/>
  <c r="AT123" i="13" s="1"/>
  <c r="K122" i="13"/>
  <c r="Q122" i="13"/>
  <c r="Z123" i="13" s="1"/>
  <c r="F333" i="20" s="1"/>
  <c r="BR122" i="13"/>
  <c r="BS123" i="13" s="1"/>
  <c r="O122" i="13"/>
  <c r="BJ152" i="13"/>
  <c r="BK152" i="13"/>
  <c r="BU123" i="18" l="1"/>
  <c r="AR124" i="18" s="1"/>
  <c r="BV123" i="18"/>
  <c r="AS124" i="18" s="1"/>
  <c r="BW123" i="18"/>
  <c r="AT124" i="18" s="1"/>
  <c r="BV123" i="17"/>
  <c r="AS124" i="17" s="1"/>
  <c r="BU123" i="17"/>
  <c r="AR124" i="17" s="1"/>
  <c r="BW123" i="17"/>
  <c r="AT124" i="17" s="1"/>
  <c r="J234" i="16"/>
  <c r="J234" i="15"/>
  <c r="BU122" i="13"/>
  <c r="J234" i="12"/>
  <c r="AW123" i="13"/>
  <c r="AZ123" i="13" s="1"/>
  <c r="AJ123" i="13"/>
  <c r="AS123" i="13" s="1"/>
  <c r="N122" i="13"/>
  <c r="BH123" i="13"/>
  <c r="J123" i="13"/>
  <c r="BN123" i="13"/>
  <c r="BQ123" i="13"/>
  <c r="H334" i="20" l="1"/>
  <c r="I334" i="20"/>
  <c r="K334" i="20"/>
  <c r="G334" i="20"/>
  <c r="J334" i="20"/>
  <c r="G334" i="19"/>
  <c r="I334" i="19"/>
  <c r="J334" i="19"/>
  <c r="K334" i="19"/>
  <c r="H334" i="19"/>
  <c r="BN124" i="17"/>
  <c r="J124" i="17"/>
  <c r="BQ124" i="17"/>
  <c r="AW124" i="17"/>
  <c r="AK125" i="17" s="1"/>
  <c r="AU124" i="17"/>
  <c r="AI125" i="17" s="1"/>
  <c r="H124" i="17"/>
  <c r="BL124" i="17"/>
  <c r="BO124" i="17"/>
  <c r="J124" i="18"/>
  <c r="BN124" i="18"/>
  <c r="AW124" i="18"/>
  <c r="AK125" i="18" s="1"/>
  <c r="BQ124" i="18"/>
  <c r="H124" i="18"/>
  <c r="AU124" i="18"/>
  <c r="AI125" i="18" s="1"/>
  <c r="BL124" i="18"/>
  <c r="BO124" i="18"/>
  <c r="I124" i="18"/>
  <c r="AV124" i="18"/>
  <c r="AJ125" i="18" s="1"/>
  <c r="BM124" i="18"/>
  <c r="BP124" i="18"/>
  <c r="AV124" i="17"/>
  <c r="AJ125" i="17" s="1"/>
  <c r="BM124" i="17"/>
  <c r="BP124" i="17"/>
  <c r="I124" i="17"/>
  <c r="BC123" i="13"/>
  <c r="AV123" i="13"/>
  <c r="AY123" i="13" s="1"/>
  <c r="AI123" i="13"/>
  <c r="AR123" i="13" s="1"/>
  <c r="S123" i="13"/>
  <c r="AB124" i="13" s="1"/>
  <c r="M123" i="13"/>
  <c r="G334" i="7"/>
  <c r="H334" i="7"/>
  <c r="J334" i="7"/>
  <c r="I334" i="7"/>
  <c r="K334" i="7"/>
  <c r="I123" i="13"/>
  <c r="BP123" i="13"/>
  <c r="BM123" i="13"/>
  <c r="BI153" i="13"/>
  <c r="BJ153" i="13"/>
  <c r="AX124" i="17" l="1"/>
  <c r="BA124" i="17" s="1"/>
  <c r="AY124" i="17"/>
  <c r="BB124" i="17" s="1"/>
  <c r="AY124" i="18"/>
  <c r="BB124" i="18" s="1"/>
  <c r="L334" i="20"/>
  <c r="G234" i="12" s="1"/>
  <c r="L334" i="19"/>
  <c r="G234" i="15" s="1"/>
  <c r="L124" i="17"/>
  <c r="O124" i="17" s="1"/>
  <c r="R124" i="17"/>
  <c r="AA125" i="17" s="1"/>
  <c r="R124" i="18"/>
  <c r="AA125" i="18" s="1"/>
  <c r="L124" i="18"/>
  <c r="O124" i="18" s="1"/>
  <c r="S124" i="18"/>
  <c r="AB125" i="18" s="1"/>
  <c r="M124" i="18"/>
  <c r="P124" i="18" s="1"/>
  <c r="K124" i="17"/>
  <c r="N124" i="17" s="1"/>
  <c r="Q124" i="17"/>
  <c r="Z125" i="17" s="1"/>
  <c r="BR124" i="17"/>
  <c r="BS125" i="17" s="1"/>
  <c r="S124" i="17"/>
  <c r="AB125" i="17" s="1"/>
  <c r="M124" i="17"/>
  <c r="P124" i="17" s="1"/>
  <c r="Q124" i="18"/>
  <c r="Z125" i="18" s="1"/>
  <c r="BR124" i="18"/>
  <c r="BS125" i="18" s="1"/>
  <c r="K124" i="18"/>
  <c r="N124" i="18" s="1"/>
  <c r="AZ124" i="17"/>
  <c r="BC124" i="17" s="1"/>
  <c r="AX124" i="18"/>
  <c r="BA124" i="18" s="1"/>
  <c r="AZ124" i="18"/>
  <c r="BC124" i="18" s="1"/>
  <c r="BW123" i="13"/>
  <c r="BB123" i="13"/>
  <c r="AU123" i="13"/>
  <c r="AX123" i="13" s="1"/>
  <c r="L334" i="7"/>
  <c r="P123" i="13"/>
  <c r="H123" i="13"/>
  <c r="BO123" i="13"/>
  <c r="BL123" i="13"/>
  <c r="R123" i="13"/>
  <c r="AA124" i="13" s="1"/>
  <c r="L123" i="13"/>
  <c r="BK153" i="13"/>
  <c r="F335" i="19" l="1"/>
  <c r="F335" i="7"/>
  <c r="BD124" i="18"/>
  <c r="BH125" i="18"/>
  <c r="BH125" i="17"/>
  <c r="H234" i="12"/>
  <c r="I234" i="12" s="1"/>
  <c r="G234" i="16"/>
  <c r="H234" i="16" s="1"/>
  <c r="I234" i="16" s="1"/>
  <c r="H234" i="15"/>
  <c r="I234" i="15" s="1"/>
  <c r="BV123" i="13"/>
  <c r="BA123" i="13"/>
  <c r="BD123" i="13" s="1"/>
  <c r="BD123" i="17" s="1"/>
  <c r="AK124" i="13"/>
  <c r="AT124" i="13" s="1"/>
  <c r="K123" i="13"/>
  <c r="Q123" i="13"/>
  <c r="Z124" i="13" s="1"/>
  <c r="F334" i="20" s="1"/>
  <c r="BR123" i="13"/>
  <c r="BS124" i="13" s="1"/>
  <c r="O123" i="13"/>
  <c r="BI154" i="13"/>
  <c r="BV124" i="18" l="1"/>
  <c r="AS125" i="18" s="1"/>
  <c r="BW124" i="18"/>
  <c r="AT125" i="18" s="1"/>
  <c r="BU124" i="18"/>
  <c r="AR125" i="18" s="1"/>
  <c r="BW124" i="17"/>
  <c r="AT125" i="17" s="1"/>
  <c r="BV124" i="17"/>
  <c r="AS125" i="17" s="1"/>
  <c r="BU124" i="17"/>
  <c r="AR125" i="17" s="1"/>
  <c r="J235" i="16"/>
  <c r="J235" i="15"/>
  <c r="BU123" i="13"/>
  <c r="J235" i="12"/>
  <c r="AW124" i="13"/>
  <c r="AZ124" i="13" s="1"/>
  <c r="AJ124" i="13"/>
  <c r="AS124" i="13" s="1"/>
  <c r="N123" i="13"/>
  <c r="J124" i="13"/>
  <c r="BQ124" i="13"/>
  <c r="BN124" i="13"/>
  <c r="BH124" i="13"/>
  <c r="BJ154" i="13"/>
  <c r="J335" i="19" l="1"/>
  <c r="G335" i="19"/>
  <c r="I335" i="19"/>
  <c r="H335" i="19"/>
  <c r="K335" i="19"/>
  <c r="K335" i="20"/>
  <c r="I335" i="20"/>
  <c r="H335" i="20"/>
  <c r="G335" i="20"/>
  <c r="J335" i="20"/>
  <c r="J125" i="17"/>
  <c r="AW125" i="17"/>
  <c r="AK126" i="17" s="1"/>
  <c r="BN125" i="17"/>
  <c r="BQ125" i="17"/>
  <c r="BO125" i="18"/>
  <c r="H125" i="18"/>
  <c r="AU125" i="18"/>
  <c r="AI126" i="18" s="1"/>
  <c r="BL125" i="18"/>
  <c r="BQ125" i="18"/>
  <c r="BN125" i="18"/>
  <c r="J125" i="18"/>
  <c r="AW125" i="18"/>
  <c r="AK126" i="18" s="1"/>
  <c r="BP125" i="18"/>
  <c r="AV125" i="18"/>
  <c r="AJ126" i="18" s="1"/>
  <c r="I125" i="18"/>
  <c r="BM125" i="18"/>
  <c r="H125" i="17"/>
  <c r="AU125" i="17"/>
  <c r="AI126" i="17" s="1"/>
  <c r="BL125" i="17"/>
  <c r="BO125" i="17"/>
  <c r="BP125" i="17"/>
  <c r="I125" i="17"/>
  <c r="AV125" i="17"/>
  <c r="AJ126" i="17" s="1"/>
  <c r="BM125" i="17"/>
  <c r="BC124" i="13"/>
  <c r="AV124" i="13"/>
  <c r="AY124" i="13" s="1"/>
  <c r="AI124" i="13"/>
  <c r="AR124" i="13" s="1"/>
  <c r="H335" i="7"/>
  <c r="G335" i="7"/>
  <c r="I335" i="7"/>
  <c r="K335" i="7"/>
  <c r="J335" i="7"/>
  <c r="BP124" i="13"/>
  <c r="I124" i="13"/>
  <c r="BM124" i="13"/>
  <c r="M124" i="13"/>
  <c r="S124" i="13"/>
  <c r="AB125" i="13" s="1"/>
  <c r="BK154" i="13"/>
  <c r="AX125" i="18" l="1"/>
  <c r="BA125" i="18" s="1"/>
  <c r="L335" i="20"/>
  <c r="G235" i="12" s="1"/>
  <c r="L335" i="19"/>
  <c r="G235" i="15" s="1"/>
  <c r="M125" i="18"/>
  <c r="P125" i="18" s="1"/>
  <c r="S125" i="18"/>
  <c r="AB126" i="18" s="1"/>
  <c r="L125" i="17"/>
  <c r="O125" i="17" s="1"/>
  <c r="R125" i="17"/>
  <c r="AA126" i="17" s="1"/>
  <c r="Q125" i="17"/>
  <c r="Z126" i="17" s="1"/>
  <c r="BR125" i="17"/>
  <c r="BS126" i="17" s="1"/>
  <c r="K125" i="17"/>
  <c r="N125" i="17" s="1"/>
  <c r="S125" i="17"/>
  <c r="AB126" i="17" s="1"/>
  <c r="M125" i="17"/>
  <c r="P125" i="17" s="1"/>
  <c r="AX125" i="17"/>
  <c r="BA125" i="17" s="1"/>
  <c r="AZ125" i="18"/>
  <c r="BC125" i="18" s="1"/>
  <c r="AZ125" i="17"/>
  <c r="BC125" i="17" s="1"/>
  <c r="L125" i="18"/>
  <c r="O125" i="18" s="1"/>
  <c r="R125" i="18"/>
  <c r="AA126" i="18" s="1"/>
  <c r="BR125" i="18"/>
  <c r="BS126" i="18" s="1"/>
  <c r="Q125" i="18"/>
  <c r="Z126" i="18" s="1"/>
  <c r="K125" i="18"/>
  <c r="N125" i="18" s="1"/>
  <c r="AY125" i="17"/>
  <c r="BB125" i="17" s="1"/>
  <c r="AY125" i="18"/>
  <c r="BB125" i="18" s="1"/>
  <c r="BW124" i="13"/>
  <c r="BB124" i="13"/>
  <c r="AU124" i="13"/>
  <c r="AX124" i="13" s="1"/>
  <c r="H124" i="13"/>
  <c r="BO124" i="13"/>
  <c r="BL124" i="13"/>
  <c r="R124" i="13"/>
  <c r="AA125" i="13" s="1"/>
  <c r="L124" i="13"/>
  <c r="P124" i="13"/>
  <c r="L335" i="7"/>
  <c r="BJ155" i="13"/>
  <c r="BI155" i="13"/>
  <c r="F336" i="19" l="1"/>
  <c r="F336" i="7"/>
  <c r="BD125" i="18"/>
  <c r="BH126" i="17"/>
  <c r="BH126" i="18"/>
  <c r="H235" i="12"/>
  <c r="I235" i="12" s="1"/>
  <c r="H235" i="15"/>
  <c r="I235" i="15" s="1"/>
  <c r="G235" i="16"/>
  <c r="H235" i="16" s="1"/>
  <c r="I235" i="16" s="1"/>
  <c r="BV124" i="13"/>
  <c r="BA124" i="13"/>
  <c r="BD124" i="13" s="1"/>
  <c r="BD124" i="17" s="1"/>
  <c r="AK125" i="13"/>
  <c r="AT125" i="13" s="1"/>
  <c r="Q124" i="13"/>
  <c r="Z125" i="13" s="1"/>
  <c r="F335" i="20" s="1"/>
  <c r="K124" i="13"/>
  <c r="BR124" i="13"/>
  <c r="BS125" i="13" s="1"/>
  <c r="O124" i="13"/>
  <c r="BK155" i="13"/>
  <c r="BW125" i="18" l="1"/>
  <c r="AT126" i="18" s="1"/>
  <c r="BV125" i="18"/>
  <c r="AS126" i="18" s="1"/>
  <c r="BU125" i="18"/>
  <c r="AR126" i="18" s="1"/>
  <c r="BU125" i="17"/>
  <c r="AR126" i="17" s="1"/>
  <c r="BV125" i="17"/>
  <c r="AS126" i="17" s="1"/>
  <c r="BW125" i="17"/>
  <c r="AT126" i="17" s="1"/>
  <c r="J236" i="16"/>
  <c r="J236" i="15"/>
  <c r="BU124" i="13"/>
  <c r="J236" i="12"/>
  <c r="AW125" i="13"/>
  <c r="AZ125" i="13" s="1"/>
  <c r="AJ125" i="13"/>
  <c r="AS125" i="13" s="1"/>
  <c r="N124" i="13"/>
  <c r="BH125" i="13"/>
  <c r="BQ125" i="13"/>
  <c r="J125" i="13"/>
  <c r="BN125" i="13"/>
  <c r="G336" i="19" l="1"/>
  <c r="I336" i="19"/>
  <c r="H336" i="19"/>
  <c r="J336" i="19"/>
  <c r="K336" i="19"/>
  <c r="I336" i="20"/>
  <c r="H336" i="20"/>
  <c r="J336" i="20"/>
  <c r="G336" i="20"/>
  <c r="K336" i="20"/>
  <c r="J126" i="18"/>
  <c r="BN126" i="18"/>
  <c r="BQ126" i="18"/>
  <c r="AW126" i="18"/>
  <c r="AK127" i="18" s="1"/>
  <c r="BQ126" i="17"/>
  <c r="BN126" i="17"/>
  <c r="AW126" i="17"/>
  <c r="AK127" i="17" s="1"/>
  <c r="J126" i="17"/>
  <c r="BM126" i="18"/>
  <c r="BP126" i="18"/>
  <c r="AV126" i="18"/>
  <c r="AJ127" i="18" s="1"/>
  <c r="I126" i="18"/>
  <c r="H126" i="17"/>
  <c r="BL126" i="17"/>
  <c r="BO126" i="17"/>
  <c r="AU126" i="17"/>
  <c r="AI127" i="17" s="1"/>
  <c r="BL126" i="18"/>
  <c r="BO126" i="18"/>
  <c r="H126" i="18"/>
  <c r="AU126" i="18"/>
  <c r="AI127" i="18" s="1"/>
  <c r="I126" i="17"/>
  <c r="BM126" i="17"/>
  <c r="AV126" i="17"/>
  <c r="AJ127" i="17" s="1"/>
  <c r="BP126" i="17"/>
  <c r="BC125" i="13"/>
  <c r="AV125" i="13"/>
  <c r="AY125" i="13" s="1"/>
  <c r="AI125" i="13"/>
  <c r="AR125" i="13" s="1"/>
  <c r="I125" i="13"/>
  <c r="BP125" i="13"/>
  <c r="BM125" i="13"/>
  <c r="M125" i="13"/>
  <c r="S125" i="13"/>
  <c r="AB126" i="13" s="1"/>
  <c r="I336" i="7"/>
  <c r="J336" i="7"/>
  <c r="G336" i="7"/>
  <c r="K336" i="7"/>
  <c r="H336" i="7"/>
  <c r="BI156" i="13"/>
  <c r="AX126" i="17" l="1"/>
  <c r="BA126" i="17" s="1"/>
  <c r="AZ126" i="18"/>
  <c r="BC126" i="18" s="1"/>
  <c r="AZ126" i="17"/>
  <c r="BC126" i="17" s="1"/>
  <c r="L336" i="19"/>
  <c r="G236" i="15" s="1"/>
  <c r="L336" i="20"/>
  <c r="G236" i="12" s="1"/>
  <c r="AY126" i="17"/>
  <c r="BB126" i="17" s="1"/>
  <c r="S126" i="17"/>
  <c r="AB127" i="17" s="1"/>
  <c r="M126" i="17"/>
  <c r="P126" i="17" s="1"/>
  <c r="S126" i="18"/>
  <c r="AB127" i="18" s="1"/>
  <c r="M126" i="18"/>
  <c r="P126" i="18" s="1"/>
  <c r="R126" i="17"/>
  <c r="AA127" i="17" s="1"/>
  <c r="L126" i="17"/>
  <c r="O126" i="17" s="1"/>
  <c r="R126" i="18"/>
  <c r="AA127" i="18" s="1"/>
  <c r="L126" i="18"/>
  <c r="O126" i="18" s="1"/>
  <c r="AX126" i="18"/>
  <c r="BA126" i="18" s="1"/>
  <c r="AY126" i="18"/>
  <c r="BB126" i="18" s="1"/>
  <c r="BR126" i="18"/>
  <c r="BS127" i="18" s="1"/>
  <c r="K126" i="18"/>
  <c r="N126" i="18" s="1"/>
  <c r="Q126" i="18"/>
  <c r="Z127" i="18" s="1"/>
  <c r="BR126" i="17"/>
  <c r="BS127" i="17" s="1"/>
  <c r="Q126" i="17"/>
  <c r="Z127" i="17" s="1"/>
  <c r="K126" i="17"/>
  <c r="N126" i="17" s="1"/>
  <c r="BW125" i="13"/>
  <c r="BB125" i="13"/>
  <c r="AU125" i="13"/>
  <c r="AX125" i="13" s="1"/>
  <c r="R125" i="13"/>
  <c r="AA126" i="13" s="1"/>
  <c r="L125" i="13"/>
  <c r="BO125" i="13"/>
  <c r="H125" i="13"/>
  <c r="BL125" i="13"/>
  <c r="L336" i="7"/>
  <c r="P125" i="13"/>
  <c r="BK156" i="13"/>
  <c r="BJ156" i="13"/>
  <c r="BI157" i="13"/>
  <c r="F337" i="19" l="1"/>
  <c r="F337" i="7"/>
  <c r="BH127" i="18"/>
  <c r="BD126" i="18"/>
  <c r="BH127" i="17"/>
  <c r="H236" i="12"/>
  <c r="I236" i="12" s="1"/>
  <c r="H236" i="15"/>
  <c r="I236" i="15" s="1"/>
  <c r="G236" i="16"/>
  <c r="H236" i="16" s="1"/>
  <c r="I236" i="16" s="1"/>
  <c r="BV125" i="13"/>
  <c r="BA125" i="13"/>
  <c r="BD125" i="13" s="1"/>
  <c r="BD125" i="17" s="1"/>
  <c r="AK126" i="13"/>
  <c r="AT126" i="13" s="1"/>
  <c r="K125" i="13"/>
  <c r="Q125" i="13"/>
  <c r="Z126" i="13" s="1"/>
  <c r="F336" i="20" s="1"/>
  <c r="BR125" i="13"/>
  <c r="BS126" i="13" s="1"/>
  <c r="O125" i="13"/>
  <c r="BU126" i="18" l="1"/>
  <c r="AR127" i="18" s="1"/>
  <c r="BV126" i="18"/>
  <c r="AS127" i="18" s="1"/>
  <c r="BW126" i="18"/>
  <c r="AT127" i="18" s="1"/>
  <c r="BU126" i="17"/>
  <c r="AR127" i="17" s="1"/>
  <c r="BV126" i="17"/>
  <c r="AS127" i="17" s="1"/>
  <c r="BW126" i="17"/>
  <c r="AT127" i="17" s="1"/>
  <c r="J237" i="15"/>
  <c r="J237" i="16"/>
  <c r="BU125" i="13"/>
  <c r="J237" i="12"/>
  <c r="AW126" i="13"/>
  <c r="AZ126" i="13" s="1"/>
  <c r="AJ126" i="13"/>
  <c r="AS126" i="13" s="1"/>
  <c r="BH126" i="13"/>
  <c r="BQ126" i="13"/>
  <c r="J126" i="13"/>
  <c r="BN126" i="13"/>
  <c r="N125" i="13"/>
  <c r="BK157" i="13"/>
  <c r="BJ157" i="13"/>
  <c r="I337" i="20" l="1"/>
  <c r="G337" i="20"/>
  <c r="K337" i="20"/>
  <c r="J337" i="20"/>
  <c r="H337" i="20"/>
  <c r="I337" i="19"/>
  <c r="G337" i="19"/>
  <c r="K337" i="19"/>
  <c r="J337" i="19"/>
  <c r="H337" i="19"/>
  <c r="BN127" i="18"/>
  <c r="AW127" i="18"/>
  <c r="AK128" i="18" s="1"/>
  <c r="BQ127" i="18"/>
  <c r="J127" i="18"/>
  <c r="AW127" i="17"/>
  <c r="AK128" i="17" s="1"/>
  <c r="BQ127" i="17"/>
  <c r="J127" i="17"/>
  <c r="BN127" i="17"/>
  <c r="BM127" i="18"/>
  <c r="BP127" i="18"/>
  <c r="I127" i="18"/>
  <c r="AV127" i="18"/>
  <c r="AJ128" i="18" s="1"/>
  <c r="BO127" i="17"/>
  <c r="BL127" i="17"/>
  <c r="H127" i="17"/>
  <c r="AU127" i="17"/>
  <c r="AI128" i="17" s="1"/>
  <c r="H127" i="18"/>
  <c r="AU127" i="18"/>
  <c r="AI128" i="18" s="1"/>
  <c r="BL127" i="18"/>
  <c r="BO127" i="18"/>
  <c r="BM127" i="17"/>
  <c r="AV127" i="17"/>
  <c r="AJ128" i="17" s="1"/>
  <c r="BP127" i="17"/>
  <c r="I127" i="17"/>
  <c r="BC126" i="13"/>
  <c r="AV126" i="13"/>
  <c r="AY126" i="13" s="1"/>
  <c r="AI126" i="13"/>
  <c r="AR126" i="13" s="1"/>
  <c r="I337" i="7"/>
  <c r="K337" i="7"/>
  <c r="J337" i="7"/>
  <c r="G337" i="7"/>
  <c r="H337" i="7"/>
  <c r="I126" i="13"/>
  <c r="BP126" i="13"/>
  <c r="BM126" i="13"/>
  <c r="S126" i="13"/>
  <c r="AB127" i="13" s="1"/>
  <c r="M126" i="13"/>
  <c r="AZ127" i="17" l="1"/>
  <c r="BC127" i="17" s="1"/>
  <c r="L337" i="19"/>
  <c r="G237" i="15" s="1"/>
  <c r="L337" i="20"/>
  <c r="G237" i="12" s="1"/>
  <c r="BR127" i="18"/>
  <c r="BS128" i="18" s="1"/>
  <c r="Q127" i="18"/>
  <c r="Z128" i="18" s="1"/>
  <c r="K127" i="18"/>
  <c r="N127" i="18" s="1"/>
  <c r="AY127" i="18"/>
  <c r="BB127" i="18" s="1"/>
  <c r="AX127" i="18"/>
  <c r="BA127" i="18" s="1"/>
  <c r="AZ127" i="18"/>
  <c r="BC127" i="18" s="1"/>
  <c r="R127" i="17"/>
  <c r="AA128" i="17" s="1"/>
  <c r="L127" i="17"/>
  <c r="O127" i="17" s="1"/>
  <c r="BR127" i="17"/>
  <c r="BS128" i="17" s="1"/>
  <c r="K127" i="17"/>
  <c r="N127" i="17" s="1"/>
  <c r="Q127" i="17"/>
  <c r="Z128" i="17" s="1"/>
  <c r="L127" i="18"/>
  <c r="O127" i="18" s="1"/>
  <c r="R127" i="18"/>
  <c r="AA128" i="18" s="1"/>
  <c r="S127" i="17"/>
  <c r="AB128" i="17" s="1"/>
  <c r="M127" i="17"/>
  <c r="P127" i="17" s="1"/>
  <c r="S127" i="18"/>
  <c r="AB128" i="18" s="1"/>
  <c r="M127" i="18"/>
  <c r="P127" i="18" s="1"/>
  <c r="AY127" i="17"/>
  <c r="BB127" i="17" s="1"/>
  <c r="AX127" i="17"/>
  <c r="BA127" i="17" s="1"/>
  <c r="BW126" i="13"/>
  <c r="BB126" i="13"/>
  <c r="AU126" i="13"/>
  <c r="AX126" i="13" s="1"/>
  <c r="R126" i="13"/>
  <c r="AA127" i="13" s="1"/>
  <c r="L126" i="13"/>
  <c r="H126" i="13"/>
  <c r="BO126" i="13"/>
  <c r="BL126" i="13"/>
  <c r="P126" i="13"/>
  <c r="L337" i="7"/>
  <c r="BI158" i="13"/>
  <c r="BK158" i="13"/>
  <c r="BJ158" i="13"/>
  <c r="F338" i="19" l="1"/>
  <c r="F338" i="7"/>
  <c r="BH128" i="18"/>
  <c r="BH128" i="17"/>
  <c r="BD127" i="18"/>
  <c r="G237" i="16"/>
  <c r="H237" i="16" s="1"/>
  <c r="I237" i="16" s="1"/>
  <c r="H237" i="15"/>
  <c r="I237" i="15" s="1"/>
  <c r="BV126" i="13"/>
  <c r="H237" i="12"/>
  <c r="I237" i="12" s="1"/>
  <c r="BA126" i="13"/>
  <c r="BD126" i="13" s="1"/>
  <c r="BD126" i="17" s="1"/>
  <c r="AK127" i="13"/>
  <c r="AT127" i="13" s="1"/>
  <c r="Q126" i="13"/>
  <c r="Z127" i="13" s="1"/>
  <c r="F337" i="20" s="1"/>
  <c r="K126" i="13"/>
  <c r="BR126" i="13"/>
  <c r="BS127" i="13" s="1"/>
  <c r="O126" i="13"/>
  <c r="BU127" i="18" l="1"/>
  <c r="AR128" i="18" s="1"/>
  <c r="BV127" i="18"/>
  <c r="AS128" i="18" s="1"/>
  <c r="BW127" i="18"/>
  <c r="AT128" i="18" s="1"/>
  <c r="BV127" i="17"/>
  <c r="AS128" i="17" s="1"/>
  <c r="BU127" i="17"/>
  <c r="AR128" i="17" s="1"/>
  <c r="BW127" i="17"/>
  <c r="AT128" i="17" s="1"/>
  <c r="J238" i="15"/>
  <c r="J238" i="16"/>
  <c r="BU126" i="13"/>
  <c r="J238" i="12"/>
  <c r="AW127" i="13"/>
  <c r="AZ127" i="13" s="1"/>
  <c r="AJ127" i="13"/>
  <c r="AS127" i="13" s="1"/>
  <c r="N126" i="13"/>
  <c r="BQ127" i="13"/>
  <c r="J127" i="13"/>
  <c r="BN127" i="13"/>
  <c r="BH127" i="13"/>
  <c r="BI159" i="13"/>
  <c r="BJ159" i="13"/>
  <c r="J338" i="19" l="1"/>
  <c r="I338" i="19"/>
  <c r="G338" i="19"/>
  <c r="H338" i="19"/>
  <c r="K338" i="19"/>
  <c r="J338" i="20"/>
  <c r="K338" i="20"/>
  <c r="G338" i="20"/>
  <c r="I338" i="20"/>
  <c r="H338" i="20"/>
  <c r="BN128" i="17"/>
  <c r="J128" i="17"/>
  <c r="BQ128" i="17"/>
  <c r="AW128" i="17"/>
  <c r="AK129" i="17" s="1"/>
  <c r="J128" i="18"/>
  <c r="BN128" i="18"/>
  <c r="AW128" i="18"/>
  <c r="AK129" i="18" s="1"/>
  <c r="BQ128" i="18"/>
  <c r="I128" i="18"/>
  <c r="AV128" i="18"/>
  <c r="AJ129" i="18" s="1"/>
  <c r="BM128" i="18"/>
  <c r="BP128" i="18"/>
  <c r="AU128" i="17"/>
  <c r="AI129" i="17" s="1"/>
  <c r="H128" i="17"/>
  <c r="BL128" i="17"/>
  <c r="BO128" i="17"/>
  <c r="BO128" i="18"/>
  <c r="H128" i="18"/>
  <c r="AU128" i="18"/>
  <c r="AI129" i="18" s="1"/>
  <c r="BL128" i="18"/>
  <c r="BM128" i="17"/>
  <c r="I128" i="17"/>
  <c r="AV128" i="17"/>
  <c r="AJ129" i="17" s="1"/>
  <c r="BP128" i="17"/>
  <c r="BC127" i="13"/>
  <c r="AV127" i="13"/>
  <c r="AY127" i="13" s="1"/>
  <c r="AI127" i="13"/>
  <c r="AR127" i="13" s="1"/>
  <c r="S127" i="13"/>
  <c r="AB128" i="13" s="1"/>
  <c r="M127" i="13"/>
  <c r="I338" i="7"/>
  <c r="J338" i="7"/>
  <c r="K338" i="7"/>
  <c r="G338" i="7"/>
  <c r="H338" i="7"/>
  <c r="I127" i="13"/>
  <c r="BP127" i="13"/>
  <c r="BM127" i="13"/>
  <c r="BK159" i="13"/>
  <c r="AZ128" i="18" l="1"/>
  <c r="BC128" i="18" s="1"/>
  <c r="AX128" i="18"/>
  <c r="BA128" i="18" s="1"/>
  <c r="AX128" i="17"/>
  <c r="BA128" i="17" s="1"/>
  <c r="L338" i="20"/>
  <c r="G238" i="12" s="1"/>
  <c r="L338" i="19"/>
  <c r="G238" i="15" s="1"/>
  <c r="AY128" i="17"/>
  <c r="BB128" i="17" s="1"/>
  <c r="Q128" i="18"/>
  <c r="Z129" i="18" s="1"/>
  <c r="K128" i="18"/>
  <c r="N128" i="18" s="1"/>
  <c r="BR128" i="18"/>
  <c r="BS129" i="18" s="1"/>
  <c r="L128" i="17"/>
  <c r="O128" i="17" s="1"/>
  <c r="R128" i="17"/>
  <c r="AA129" i="17" s="1"/>
  <c r="R128" i="18"/>
  <c r="AA129" i="18" s="1"/>
  <c r="L128" i="18"/>
  <c r="O128" i="18" s="1"/>
  <c r="S128" i="17"/>
  <c r="AB129" i="17" s="1"/>
  <c r="M128" i="17"/>
  <c r="P128" i="17" s="1"/>
  <c r="AZ128" i="17"/>
  <c r="BC128" i="17" s="1"/>
  <c r="K128" i="17"/>
  <c r="N128" i="17" s="1"/>
  <c r="Q128" i="17"/>
  <c r="Z129" i="17" s="1"/>
  <c r="BR128" i="17"/>
  <c r="BS129" i="17" s="1"/>
  <c r="S128" i="18"/>
  <c r="AB129" i="18" s="1"/>
  <c r="M128" i="18"/>
  <c r="P128" i="18" s="1"/>
  <c r="AY128" i="18"/>
  <c r="BB128" i="18" s="1"/>
  <c r="BW127" i="13"/>
  <c r="BB127" i="13"/>
  <c r="AU127" i="13"/>
  <c r="AX127" i="13" s="1"/>
  <c r="P127" i="13"/>
  <c r="BO127" i="13"/>
  <c r="H127" i="13"/>
  <c r="BL127" i="13"/>
  <c r="L127" i="13"/>
  <c r="R127" i="13"/>
  <c r="AA128" i="13" s="1"/>
  <c r="L338" i="7"/>
  <c r="F339" i="19" l="1"/>
  <c r="F339" i="7"/>
  <c r="BD128" i="18"/>
  <c r="BH129" i="17"/>
  <c r="BH129" i="18"/>
  <c r="H238" i="12"/>
  <c r="I238" i="12" s="1"/>
  <c r="G238" i="16"/>
  <c r="H238" i="16" s="1"/>
  <c r="I238" i="16" s="1"/>
  <c r="H238" i="15"/>
  <c r="I238" i="15" s="1"/>
  <c r="BV127" i="13"/>
  <c r="BA127" i="13"/>
  <c r="BD127" i="13" s="1"/>
  <c r="BD127" i="17" s="1"/>
  <c r="AK128" i="13"/>
  <c r="AT128" i="13" s="1"/>
  <c r="O127" i="13"/>
  <c r="K127" i="13"/>
  <c r="BR127" i="13"/>
  <c r="BS128" i="13" s="1"/>
  <c r="Q127" i="13"/>
  <c r="Z128" i="13" s="1"/>
  <c r="F338" i="20" s="1"/>
  <c r="BI160" i="13"/>
  <c r="BJ160" i="13"/>
  <c r="BK160" i="13"/>
  <c r="BV128" i="18" l="1"/>
  <c r="AS129" i="18" s="1"/>
  <c r="BW128" i="18"/>
  <c r="AT129" i="18" s="1"/>
  <c r="BU128" i="18"/>
  <c r="AR129" i="18" s="1"/>
  <c r="BW128" i="17"/>
  <c r="AT129" i="17" s="1"/>
  <c r="BU128" i="17"/>
  <c r="AR129" i="17" s="1"/>
  <c r="BV128" i="17"/>
  <c r="AS129" i="17" s="1"/>
  <c r="J239" i="16"/>
  <c r="J239" i="15"/>
  <c r="BU127" i="13"/>
  <c r="J239" i="12"/>
  <c r="AW128" i="13"/>
  <c r="AZ128" i="13" s="1"/>
  <c r="AJ128" i="13"/>
  <c r="AS128" i="13" s="1"/>
  <c r="BQ128" i="13"/>
  <c r="J128" i="13"/>
  <c r="BN128" i="13"/>
  <c r="N127" i="13"/>
  <c r="BH128" i="13"/>
  <c r="J339" i="19" l="1"/>
  <c r="K339" i="19"/>
  <c r="I339" i="19"/>
  <c r="H339" i="19"/>
  <c r="G339" i="19"/>
  <c r="I339" i="20"/>
  <c r="G339" i="20"/>
  <c r="K339" i="20"/>
  <c r="J339" i="20"/>
  <c r="H339" i="20"/>
  <c r="BQ129" i="18"/>
  <c r="AW129" i="18"/>
  <c r="AK130" i="18" s="1"/>
  <c r="BN129" i="18"/>
  <c r="J129" i="18"/>
  <c r="H129" i="17"/>
  <c r="BL129" i="17"/>
  <c r="AU129" i="17"/>
  <c r="AI130" i="17" s="1"/>
  <c r="BO129" i="17"/>
  <c r="J129" i="17"/>
  <c r="AW129" i="17"/>
  <c r="AK130" i="17" s="1"/>
  <c r="BN129" i="17"/>
  <c r="BQ129" i="17"/>
  <c r="BO129" i="18"/>
  <c r="BL129" i="18"/>
  <c r="H129" i="18"/>
  <c r="AU129" i="18"/>
  <c r="AI130" i="18" s="1"/>
  <c r="I129" i="18"/>
  <c r="BM129" i="18"/>
  <c r="AV129" i="18"/>
  <c r="AJ130" i="18" s="1"/>
  <c r="BP129" i="18"/>
  <c r="I129" i="17"/>
  <c r="BM129" i="17"/>
  <c r="BP129" i="17"/>
  <c r="AV129" i="17"/>
  <c r="AJ130" i="17" s="1"/>
  <c r="BC128" i="13"/>
  <c r="AV128" i="13"/>
  <c r="AY128" i="13" s="1"/>
  <c r="AI128" i="13"/>
  <c r="AR128" i="13" s="1"/>
  <c r="S128" i="13"/>
  <c r="AB129" i="13" s="1"/>
  <c r="M128" i="13"/>
  <c r="H339" i="7"/>
  <c r="G339" i="7"/>
  <c r="I339" i="7"/>
  <c r="J339" i="7"/>
  <c r="K339" i="7"/>
  <c r="BP128" i="13"/>
  <c r="I128" i="13"/>
  <c r="BM128" i="13"/>
  <c r="AX129" i="17" l="1"/>
  <c r="BA129" i="17" s="1"/>
  <c r="L339" i="20"/>
  <c r="G239" i="12" s="1"/>
  <c r="AZ129" i="17"/>
  <c r="BC129" i="17" s="1"/>
  <c r="L339" i="19"/>
  <c r="G239" i="15" s="1"/>
  <c r="R129" i="17"/>
  <c r="AA130" i="17" s="1"/>
  <c r="L129" i="17"/>
  <c r="O129" i="17" s="1"/>
  <c r="K129" i="18"/>
  <c r="N129" i="18" s="1"/>
  <c r="Q129" i="18"/>
  <c r="Z130" i="18" s="1"/>
  <c r="BR129" i="18"/>
  <c r="BS130" i="18" s="1"/>
  <c r="K129" i="17"/>
  <c r="N129" i="17" s="1"/>
  <c r="Q129" i="17"/>
  <c r="Z130" i="17" s="1"/>
  <c r="BR129" i="17"/>
  <c r="BS130" i="17" s="1"/>
  <c r="S129" i="17"/>
  <c r="AB130" i="17" s="1"/>
  <c r="M129" i="17"/>
  <c r="P129" i="17" s="1"/>
  <c r="L129" i="18"/>
  <c r="O129" i="18" s="1"/>
  <c r="R129" i="18"/>
  <c r="AA130" i="18" s="1"/>
  <c r="M129" i="18"/>
  <c r="P129" i="18" s="1"/>
  <c r="S129" i="18"/>
  <c r="AB130" i="18" s="1"/>
  <c r="AY129" i="17"/>
  <c r="BB129" i="17" s="1"/>
  <c r="AY129" i="18"/>
  <c r="BB129" i="18" s="1"/>
  <c r="AX129" i="18"/>
  <c r="BA129" i="18" s="1"/>
  <c r="AZ129" i="18"/>
  <c r="BC129" i="18" s="1"/>
  <c r="BW128" i="13"/>
  <c r="BB128" i="13"/>
  <c r="AU128" i="13"/>
  <c r="AX128" i="13" s="1"/>
  <c r="BO128" i="13"/>
  <c r="H128" i="13"/>
  <c r="BL128" i="13"/>
  <c r="L339" i="7"/>
  <c r="P128" i="13"/>
  <c r="L128" i="13"/>
  <c r="R128" i="13"/>
  <c r="AA129" i="13" s="1"/>
  <c r="BK161" i="13"/>
  <c r="BJ161" i="13"/>
  <c r="BI161" i="13"/>
  <c r="F340" i="19" l="1"/>
  <c r="F340" i="7"/>
  <c r="BD129" i="18"/>
  <c r="BH130" i="17"/>
  <c r="BH130" i="18"/>
  <c r="H239" i="15"/>
  <c r="I239" i="15" s="1"/>
  <c r="G239" i="16"/>
  <c r="H239" i="16" s="1"/>
  <c r="I239" i="16" s="1"/>
  <c r="BV128" i="13"/>
  <c r="H239" i="12"/>
  <c r="I239" i="12" s="1"/>
  <c r="BA128" i="13"/>
  <c r="BD128" i="13" s="1"/>
  <c r="BD128" i="17" s="1"/>
  <c r="AK129" i="13"/>
  <c r="AT129" i="13" s="1"/>
  <c r="O128" i="13"/>
  <c r="Q128" i="13"/>
  <c r="Z129" i="13" s="1"/>
  <c r="F339" i="20" s="1"/>
  <c r="BR128" i="13"/>
  <c r="BS129" i="13" s="1"/>
  <c r="K128" i="13"/>
  <c r="BW129" i="18" l="1"/>
  <c r="AT130" i="18" s="1"/>
  <c r="BU129" i="18"/>
  <c r="AR130" i="18" s="1"/>
  <c r="BV129" i="18"/>
  <c r="AS130" i="18" s="1"/>
  <c r="BW129" i="17"/>
  <c r="AT130" i="17" s="1"/>
  <c r="BU129" i="17"/>
  <c r="AR130" i="17" s="1"/>
  <c r="BV129" i="17"/>
  <c r="AS130" i="17" s="1"/>
  <c r="J240" i="16"/>
  <c r="J240" i="15"/>
  <c r="BU128" i="13"/>
  <c r="J240" i="12"/>
  <c r="AW129" i="13"/>
  <c r="AZ129" i="13" s="1"/>
  <c r="AJ129" i="13"/>
  <c r="AS129" i="13" s="1"/>
  <c r="BH129" i="13"/>
  <c r="J129" i="13"/>
  <c r="BQ129" i="13"/>
  <c r="BN129" i="13"/>
  <c r="N128" i="13"/>
  <c r="BI162" i="13"/>
  <c r="K340" i="19" l="1"/>
  <c r="H340" i="19"/>
  <c r="G340" i="19"/>
  <c r="J340" i="19"/>
  <c r="I340" i="19"/>
  <c r="K340" i="20"/>
  <c r="I340" i="20"/>
  <c r="J340" i="20"/>
  <c r="H340" i="20"/>
  <c r="G340" i="20"/>
  <c r="J130" i="18"/>
  <c r="BQ130" i="18"/>
  <c r="AW130" i="18"/>
  <c r="AK131" i="18" s="1"/>
  <c r="BN130" i="18"/>
  <c r="BO130" i="18"/>
  <c r="BL130" i="18"/>
  <c r="H130" i="18"/>
  <c r="AU130" i="18"/>
  <c r="AI131" i="18" s="1"/>
  <c r="J130" i="17"/>
  <c r="BQ130" i="17"/>
  <c r="AW130" i="17"/>
  <c r="AK131" i="17" s="1"/>
  <c r="BN130" i="17"/>
  <c r="H130" i="17"/>
  <c r="BL130" i="17"/>
  <c r="BO130" i="17"/>
  <c r="AU130" i="17"/>
  <c r="AI131" i="17" s="1"/>
  <c r="AV130" i="18"/>
  <c r="AJ131" i="18" s="1"/>
  <c r="BM130" i="18"/>
  <c r="I130" i="18"/>
  <c r="BP130" i="18"/>
  <c r="BP130" i="17"/>
  <c r="AV130" i="17"/>
  <c r="AJ131" i="17" s="1"/>
  <c r="I130" i="17"/>
  <c r="BM130" i="17"/>
  <c r="BC129" i="13"/>
  <c r="AV129" i="13"/>
  <c r="AY129" i="13" s="1"/>
  <c r="AI129" i="13"/>
  <c r="AR129" i="13" s="1"/>
  <c r="G340" i="7"/>
  <c r="J340" i="7"/>
  <c r="I340" i="7"/>
  <c r="H340" i="7"/>
  <c r="K340" i="7"/>
  <c r="S129" i="13"/>
  <c r="AB130" i="13" s="1"/>
  <c r="M129" i="13"/>
  <c r="I129" i="13"/>
  <c r="BP129" i="13"/>
  <c r="BM129" i="13"/>
  <c r="BK162" i="13"/>
  <c r="BJ162" i="13"/>
  <c r="AY130" i="17" l="1"/>
  <c r="BB130" i="17" s="1"/>
  <c r="L340" i="20"/>
  <c r="G240" i="12" s="1"/>
  <c r="L340" i="19"/>
  <c r="G240" i="15" s="1"/>
  <c r="AY130" i="18"/>
  <c r="BB130" i="18" s="1"/>
  <c r="R130" i="18"/>
  <c r="AA131" i="18" s="1"/>
  <c r="L130" i="18"/>
  <c r="O130" i="18" s="1"/>
  <c r="BR130" i="18"/>
  <c r="BS131" i="18" s="1"/>
  <c r="Q130" i="18"/>
  <c r="Z131" i="18" s="1"/>
  <c r="K130" i="18"/>
  <c r="N130" i="18" s="1"/>
  <c r="M130" i="18"/>
  <c r="P130" i="18" s="1"/>
  <c r="S130" i="18"/>
  <c r="AB131" i="18" s="1"/>
  <c r="AZ130" i="18"/>
  <c r="BC130" i="18" s="1"/>
  <c r="R130" i="17"/>
  <c r="AA131" i="17" s="1"/>
  <c r="L130" i="17"/>
  <c r="O130" i="17" s="1"/>
  <c r="Q130" i="17"/>
  <c r="Z131" i="17" s="1"/>
  <c r="BR130" i="17"/>
  <c r="BS131" i="17" s="1"/>
  <c r="K130" i="17"/>
  <c r="N130" i="17" s="1"/>
  <c r="M130" i="17"/>
  <c r="P130" i="17" s="1"/>
  <c r="S130" i="17"/>
  <c r="AB131" i="17" s="1"/>
  <c r="AZ130" i="17"/>
  <c r="BC130" i="17" s="1"/>
  <c r="AX130" i="18"/>
  <c r="BA130" i="18" s="1"/>
  <c r="AX130" i="17"/>
  <c r="BA130" i="17" s="1"/>
  <c r="BW129" i="13"/>
  <c r="BB129" i="13"/>
  <c r="AU129" i="13"/>
  <c r="AX129" i="13" s="1"/>
  <c r="H129" i="13"/>
  <c r="BO129" i="13"/>
  <c r="BL129" i="13"/>
  <c r="L129" i="13"/>
  <c r="R129" i="13"/>
  <c r="AA130" i="13" s="1"/>
  <c r="P129" i="13"/>
  <c r="L340" i="7"/>
  <c r="BI163" i="13"/>
  <c r="F341" i="19" l="1"/>
  <c r="F341" i="7"/>
  <c r="BD130" i="18"/>
  <c r="BH131" i="17"/>
  <c r="BH131" i="18"/>
  <c r="H240" i="15"/>
  <c r="I240" i="15" s="1"/>
  <c r="G240" i="16"/>
  <c r="H240" i="16" s="1"/>
  <c r="I240" i="16" s="1"/>
  <c r="BV129" i="13"/>
  <c r="H240" i="12"/>
  <c r="I240" i="12" s="1"/>
  <c r="BA129" i="13"/>
  <c r="BD129" i="13" s="1"/>
  <c r="BD129" i="17" s="1"/>
  <c r="AK130" i="13"/>
  <c r="AT130" i="13" s="1"/>
  <c r="O129" i="13"/>
  <c r="BR129" i="13"/>
  <c r="BS130" i="13" s="1"/>
  <c r="K129" i="13"/>
  <c r="Q129" i="13"/>
  <c r="Z130" i="13" s="1"/>
  <c r="F340" i="20" s="1"/>
  <c r="BJ163" i="13"/>
  <c r="BK163" i="13"/>
  <c r="BU130" i="18" l="1"/>
  <c r="AR131" i="18" s="1"/>
  <c r="BW130" i="18"/>
  <c r="AT131" i="18" s="1"/>
  <c r="BV130" i="18"/>
  <c r="AS131" i="18" s="1"/>
  <c r="BU130" i="17"/>
  <c r="AR131" i="17" s="1"/>
  <c r="BV130" i="17"/>
  <c r="AS131" i="17" s="1"/>
  <c r="BW130" i="17"/>
  <c r="AT131" i="17" s="1"/>
  <c r="J241" i="15"/>
  <c r="J241" i="16"/>
  <c r="BU129" i="13"/>
  <c r="J241" i="12"/>
  <c r="AW130" i="13"/>
  <c r="AZ130" i="13" s="1"/>
  <c r="AJ130" i="13"/>
  <c r="AS130" i="13" s="1"/>
  <c r="BQ130" i="13"/>
  <c r="J130" i="13"/>
  <c r="BN130" i="13"/>
  <c r="N129" i="13"/>
  <c r="BH130" i="13"/>
  <c r="I341" i="19" l="1"/>
  <c r="K341" i="19"/>
  <c r="J341" i="19"/>
  <c r="H341" i="19"/>
  <c r="G341" i="19"/>
  <c r="H341" i="20"/>
  <c r="J341" i="20"/>
  <c r="G341" i="20"/>
  <c r="I341" i="20"/>
  <c r="K341" i="20"/>
  <c r="BL131" i="18"/>
  <c r="H131" i="18"/>
  <c r="BO131" i="18"/>
  <c r="AU131" i="18"/>
  <c r="AI132" i="18" s="1"/>
  <c r="AW131" i="17"/>
  <c r="AK132" i="17" s="1"/>
  <c r="BN131" i="17"/>
  <c r="BQ131" i="17"/>
  <c r="J131" i="17"/>
  <c r="BM131" i="17"/>
  <c r="AV131" i="17"/>
  <c r="AJ132" i="17" s="1"/>
  <c r="BP131" i="17"/>
  <c r="I131" i="17"/>
  <c r="BQ131" i="18"/>
  <c r="J131" i="18"/>
  <c r="AW131" i="18"/>
  <c r="AK132" i="18" s="1"/>
  <c r="BN131" i="18"/>
  <c r="H131" i="17"/>
  <c r="BL131" i="17"/>
  <c r="AU131" i="17"/>
  <c r="AI132" i="17" s="1"/>
  <c r="BO131" i="17"/>
  <c r="I131" i="18"/>
  <c r="BP131" i="18"/>
  <c r="AV131" i="18"/>
  <c r="AJ132" i="18" s="1"/>
  <c r="BM131" i="18"/>
  <c r="BC130" i="13"/>
  <c r="AV130" i="13"/>
  <c r="AY130" i="13" s="1"/>
  <c r="AI130" i="13"/>
  <c r="AR130" i="13" s="1"/>
  <c r="H341" i="7"/>
  <c r="G341" i="7"/>
  <c r="J341" i="7"/>
  <c r="K341" i="7"/>
  <c r="I341" i="7"/>
  <c r="BP130" i="13"/>
  <c r="I130" i="13"/>
  <c r="BM130" i="13"/>
  <c r="M130" i="13"/>
  <c r="S130" i="13"/>
  <c r="AB131" i="13" s="1"/>
  <c r="BJ164" i="13"/>
  <c r="BI164" i="13"/>
  <c r="AZ131" i="18" l="1"/>
  <c r="BC131" i="18" s="1"/>
  <c r="AZ131" i="17"/>
  <c r="BC131" i="17" s="1"/>
  <c r="AY131" i="18"/>
  <c r="BB131" i="18" s="1"/>
  <c r="AX131" i="18"/>
  <c r="BA131" i="18" s="1"/>
  <c r="L341" i="20"/>
  <c r="G241" i="12" s="1"/>
  <c r="L341" i="19"/>
  <c r="G241" i="15" s="1"/>
  <c r="AX131" i="17"/>
  <c r="BA131" i="17" s="1"/>
  <c r="M131" i="18"/>
  <c r="P131" i="18" s="1"/>
  <c r="S131" i="18"/>
  <c r="AB132" i="18" s="1"/>
  <c r="L131" i="18"/>
  <c r="O131" i="18" s="1"/>
  <c r="R131" i="18"/>
  <c r="AA132" i="18" s="1"/>
  <c r="M131" i="17"/>
  <c r="P131" i="17" s="1"/>
  <c r="S131" i="17"/>
  <c r="AB132" i="17" s="1"/>
  <c r="BR131" i="18"/>
  <c r="BS132" i="18" s="1"/>
  <c r="K131" i="18"/>
  <c r="N131" i="18" s="1"/>
  <c r="Q131" i="18"/>
  <c r="Z132" i="18" s="1"/>
  <c r="L131" i="17"/>
  <c r="O131" i="17" s="1"/>
  <c r="R131" i="17"/>
  <c r="AA132" i="17" s="1"/>
  <c r="AY131" i="17"/>
  <c r="BB131" i="17" s="1"/>
  <c r="BR131" i="17"/>
  <c r="BS132" i="17" s="1"/>
  <c r="Q131" i="17"/>
  <c r="Z132" i="17" s="1"/>
  <c r="K131" i="17"/>
  <c r="N131" i="17" s="1"/>
  <c r="BW130" i="13"/>
  <c r="BB130" i="13"/>
  <c r="AU130" i="13"/>
  <c r="AX130" i="13" s="1"/>
  <c r="P130" i="13"/>
  <c r="BO130" i="13"/>
  <c r="H130" i="13"/>
  <c r="BL130" i="13"/>
  <c r="R130" i="13"/>
  <c r="AA131" i="13" s="1"/>
  <c r="L130" i="13"/>
  <c r="L341" i="7"/>
  <c r="BK164" i="13"/>
  <c r="F342" i="19" l="1"/>
  <c r="F342" i="7"/>
  <c r="BD131" i="18"/>
  <c r="BH132" i="18"/>
  <c r="BH132" i="17"/>
  <c r="H241" i="12"/>
  <c r="I241" i="12" s="1"/>
  <c r="G241" i="16"/>
  <c r="H241" i="16" s="1"/>
  <c r="I241" i="16" s="1"/>
  <c r="H241" i="15"/>
  <c r="I241" i="15" s="1"/>
  <c r="BV130" i="13"/>
  <c r="BA130" i="13"/>
  <c r="BD130" i="13" s="1"/>
  <c r="BD130" i="17" s="1"/>
  <c r="AK131" i="13"/>
  <c r="AT131" i="13" s="1"/>
  <c r="O130" i="13"/>
  <c r="BR130" i="13"/>
  <c r="BS131" i="13" s="1"/>
  <c r="Q130" i="13"/>
  <c r="Z131" i="13" s="1"/>
  <c r="F341" i="20" s="1"/>
  <c r="K130" i="13"/>
  <c r="BI165" i="13"/>
  <c r="BU131" i="18" l="1"/>
  <c r="AR132" i="18" s="1"/>
  <c r="BV131" i="18"/>
  <c r="AS132" i="18" s="1"/>
  <c r="BW131" i="18"/>
  <c r="AT132" i="18" s="1"/>
  <c r="BV131" i="17"/>
  <c r="AS132" i="17" s="1"/>
  <c r="BW131" i="17"/>
  <c r="AT132" i="17" s="1"/>
  <c r="BU131" i="17"/>
  <c r="AR132" i="17" s="1"/>
  <c r="J242" i="16"/>
  <c r="J242" i="15"/>
  <c r="BU130" i="13"/>
  <c r="J242" i="12"/>
  <c r="AW131" i="13"/>
  <c r="AZ131" i="13" s="1"/>
  <c r="AJ131" i="13"/>
  <c r="AS131" i="13" s="1"/>
  <c r="N130" i="13"/>
  <c r="BQ131" i="13"/>
  <c r="J131" i="13"/>
  <c r="BN131" i="13"/>
  <c r="BH131" i="13"/>
  <c r="BK165" i="13"/>
  <c r="BJ165" i="13"/>
  <c r="H342" i="19" l="1"/>
  <c r="J342" i="19"/>
  <c r="G342" i="19"/>
  <c r="K342" i="19"/>
  <c r="I342" i="19"/>
  <c r="K342" i="20"/>
  <c r="J342" i="20"/>
  <c r="G342" i="20"/>
  <c r="I342" i="20"/>
  <c r="H342" i="20"/>
  <c r="J132" i="17"/>
  <c r="AW132" i="17"/>
  <c r="AK133" i="17" s="1"/>
  <c r="BN132" i="17"/>
  <c r="BQ132" i="17"/>
  <c r="J132" i="18"/>
  <c r="BQ132" i="18"/>
  <c r="AW132" i="18"/>
  <c r="AK133" i="18" s="1"/>
  <c r="BN132" i="18"/>
  <c r="BP132" i="17"/>
  <c r="I132" i="17"/>
  <c r="AV132" i="17"/>
  <c r="AJ133" i="17" s="1"/>
  <c r="BM132" i="17"/>
  <c r="BO132" i="18"/>
  <c r="AU132" i="18"/>
  <c r="AI133" i="18" s="1"/>
  <c r="H132" i="18"/>
  <c r="BL132" i="18"/>
  <c r="H132" i="17"/>
  <c r="BL132" i="17"/>
  <c r="AU132" i="17"/>
  <c r="AI133" i="17" s="1"/>
  <c r="BO132" i="17"/>
  <c r="BP132" i="18"/>
  <c r="AV132" i="18"/>
  <c r="AJ133" i="18" s="1"/>
  <c r="I132" i="18"/>
  <c r="BM132" i="18"/>
  <c r="BC131" i="13"/>
  <c r="AV131" i="13"/>
  <c r="AY131" i="13" s="1"/>
  <c r="AI131" i="13"/>
  <c r="AR131" i="13" s="1"/>
  <c r="BP131" i="13"/>
  <c r="I131" i="13"/>
  <c r="BM131" i="13"/>
  <c r="I342" i="7"/>
  <c r="K342" i="7"/>
  <c r="H342" i="7"/>
  <c r="G342" i="7"/>
  <c r="J342" i="7"/>
  <c r="M131" i="13"/>
  <c r="S131" i="13"/>
  <c r="AB132" i="13" s="1"/>
  <c r="AZ132" i="18" l="1"/>
  <c r="BC132" i="18" s="1"/>
  <c r="AZ132" i="17"/>
  <c r="BC132" i="17" s="1"/>
  <c r="AY132" i="18"/>
  <c r="BB132" i="18" s="1"/>
  <c r="AX132" i="17"/>
  <c r="BA132" i="17" s="1"/>
  <c r="L342" i="20"/>
  <c r="G242" i="12" s="1"/>
  <c r="L342" i="19"/>
  <c r="G242" i="15" s="1"/>
  <c r="L132" i="18"/>
  <c r="O132" i="18" s="1"/>
  <c r="R132" i="18"/>
  <c r="AA133" i="18" s="1"/>
  <c r="Q132" i="17"/>
  <c r="Z133" i="17" s="1"/>
  <c r="BR132" i="17"/>
  <c r="BS133" i="17" s="1"/>
  <c r="K132" i="17"/>
  <c r="N132" i="17" s="1"/>
  <c r="K132" i="18"/>
  <c r="N132" i="18" s="1"/>
  <c r="Q132" i="18"/>
  <c r="Z133" i="18" s="1"/>
  <c r="BR132" i="18"/>
  <c r="BS133" i="18" s="1"/>
  <c r="AY132" i="17"/>
  <c r="BB132" i="17" s="1"/>
  <c r="M132" i="17"/>
  <c r="P132" i="17" s="1"/>
  <c r="S132" i="17"/>
  <c r="AB133" i="17" s="1"/>
  <c r="S132" i="18"/>
  <c r="AB133" i="18" s="1"/>
  <c r="M132" i="18"/>
  <c r="P132" i="18" s="1"/>
  <c r="L132" i="17"/>
  <c r="O132" i="17" s="1"/>
  <c r="R132" i="17"/>
  <c r="AA133" i="17" s="1"/>
  <c r="AX132" i="18"/>
  <c r="BA132" i="18" s="1"/>
  <c r="BW131" i="13"/>
  <c r="BB131" i="13"/>
  <c r="AU131" i="13"/>
  <c r="AX131" i="13" s="1"/>
  <c r="R131" i="13"/>
  <c r="AA132" i="13" s="1"/>
  <c r="L131" i="13"/>
  <c r="P131" i="13"/>
  <c r="L342" i="7"/>
  <c r="H131" i="13"/>
  <c r="BO131" i="13"/>
  <c r="BL131" i="13"/>
  <c r="BK166" i="13"/>
  <c r="BI166" i="13"/>
  <c r="F343" i="19" l="1"/>
  <c r="F343" i="7"/>
  <c r="BD132" i="18"/>
  <c r="BH133" i="18"/>
  <c r="BH133" i="17"/>
  <c r="H242" i="12"/>
  <c r="I242" i="12" s="1"/>
  <c r="G242" i="16"/>
  <c r="H242" i="16" s="1"/>
  <c r="I242" i="16" s="1"/>
  <c r="H242" i="15"/>
  <c r="I242" i="15" s="1"/>
  <c r="BV131" i="13"/>
  <c r="BA131" i="13"/>
  <c r="BD131" i="13" s="1"/>
  <c r="BD131" i="17" s="1"/>
  <c r="AK132" i="13"/>
  <c r="AT132" i="13" s="1"/>
  <c r="Q131" i="13"/>
  <c r="Z132" i="13" s="1"/>
  <c r="F342" i="20" s="1"/>
  <c r="K131" i="13"/>
  <c r="BR131" i="13"/>
  <c r="BS132" i="13" s="1"/>
  <c r="O131" i="13"/>
  <c r="BJ166" i="13"/>
  <c r="BV132" i="18" l="1"/>
  <c r="AS133" i="18" s="1"/>
  <c r="BW132" i="18"/>
  <c r="AT133" i="18" s="1"/>
  <c r="BU132" i="18"/>
  <c r="AR133" i="18" s="1"/>
  <c r="BW132" i="17"/>
  <c r="AT133" i="17" s="1"/>
  <c r="BU132" i="17"/>
  <c r="AR133" i="17" s="1"/>
  <c r="BV132" i="17"/>
  <c r="AS133" i="17" s="1"/>
  <c r="J243" i="16"/>
  <c r="J243" i="15"/>
  <c r="BU131" i="13"/>
  <c r="J243" i="12"/>
  <c r="AW132" i="13"/>
  <c r="AZ132" i="13" s="1"/>
  <c r="AJ132" i="13"/>
  <c r="AS132" i="13" s="1"/>
  <c r="N131" i="13"/>
  <c r="J132" i="13"/>
  <c r="BQ132" i="13"/>
  <c r="BN132" i="13"/>
  <c r="BH132" i="13"/>
  <c r="K343" i="19" l="1"/>
  <c r="G343" i="19"/>
  <c r="H343" i="19"/>
  <c r="I343" i="19"/>
  <c r="J343" i="19"/>
  <c r="I343" i="20"/>
  <c r="H343" i="20"/>
  <c r="G343" i="20"/>
  <c r="J343" i="20"/>
  <c r="K343" i="20"/>
  <c r="BL133" i="18"/>
  <c r="AU133" i="18"/>
  <c r="AI134" i="18" s="1"/>
  <c r="BO133" i="18"/>
  <c r="H133" i="18"/>
  <c r="AU133" i="17"/>
  <c r="AI134" i="17" s="1"/>
  <c r="H133" i="17"/>
  <c r="BL133" i="17"/>
  <c r="BO133" i="17"/>
  <c r="J133" i="18"/>
  <c r="AW133" i="18"/>
  <c r="AK134" i="18" s="1"/>
  <c r="BN133" i="18"/>
  <c r="BQ133" i="18"/>
  <c r="BN133" i="17"/>
  <c r="BQ133" i="17"/>
  <c r="J133" i="17"/>
  <c r="AW133" i="17"/>
  <c r="AK134" i="17" s="1"/>
  <c r="BP133" i="18"/>
  <c r="I133" i="18"/>
  <c r="BM133" i="18"/>
  <c r="AV133" i="18"/>
  <c r="AJ134" i="18" s="1"/>
  <c r="I133" i="17"/>
  <c r="BM133" i="17"/>
  <c r="AV133" i="17"/>
  <c r="AJ134" i="17" s="1"/>
  <c r="BP133" i="17"/>
  <c r="BC132" i="13"/>
  <c r="AV132" i="13"/>
  <c r="AY132" i="13" s="1"/>
  <c r="AI132" i="13"/>
  <c r="AR132" i="13" s="1"/>
  <c r="J343" i="7"/>
  <c r="G343" i="7"/>
  <c r="H343" i="7"/>
  <c r="K343" i="7"/>
  <c r="I343" i="7"/>
  <c r="M132" i="13"/>
  <c r="S132" i="13"/>
  <c r="AB133" i="13" s="1"/>
  <c r="BP132" i="13"/>
  <c r="I132" i="13"/>
  <c r="BM132" i="13"/>
  <c r="BK167" i="13"/>
  <c r="BI167" i="13"/>
  <c r="AZ133" i="18" l="1"/>
  <c r="BC133" i="18" s="1"/>
  <c r="L343" i="20"/>
  <c r="G243" i="12" s="1"/>
  <c r="L343" i="19"/>
  <c r="G243" i="15" s="1"/>
  <c r="AY133" i="17"/>
  <c r="BB133" i="17" s="1"/>
  <c r="L133" i="17"/>
  <c r="O133" i="17" s="1"/>
  <c r="R133" i="17"/>
  <c r="AA134" i="17" s="1"/>
  <c r="M133" i="17"/>
  <c r="P133" i="17" s="1"/>
  <c r="S133" i="17"/>
  <c r="AB134" i="17" s="1"/>
  <c r="BR133" i="18"/>
  <c r="BS134" i="18" s="1"/>
  <c r="K133" i="18"/>
  <c r="N133" i="18" s="1"/>
  <c r="Q133" i="18"/>
  <c r="Z134" i="18" s="1"/>
  <c r="AY133" i="18"/>
  <c r="BB133" i="18" s="1"/>
  <c r="AX133" i="17"/>
  <c r="BA133" i="17" s="1"/>
  <c r="AX133" i="18"/>
  <c r="BA133" i="18" s="1"/>
  <c r="L133" i="18"/>
  <c r="O133" i="18" s="1"/>
  <c r="R133" i="18"/>
  <c r="AA134" i="18" s="1"/>
  <c r="S133" i="18"/>
  <c r="AB134" i="18" s="1"/>
  <c r="M133" i="18"/>
  <c r="P133" i="18" s="1"/>
  <c r="K133" i="17"/>
  <c r="N133" i="17" s="1"/>
  <c r="Q133" i="17"/>
  <c r="Z134" i="17" s="1"/>
  <c r="BR133" i="17"/>
  <c r="BS134" i="17" s="1"/>
  <c r="AZ133" i="17"/>
  <c r="BC133" i="17" s="1"/>
  <c r="BW132" i="13"/>
  <c r="BB132" i="13"/>
  <c r="AU132" i="13"/>
  <c r="AX132" i="13" s="1"/>
  <c r="P132" i="13"/>
  <c r="L343" i="7"/>
  <c r="L132" i="13"/>
  <c r="R132" i="13"/>
  <c r="AA133" i="13" s="1"/>
  <c r="BO132" i="13"/>
  <c r="H132" i="13"/>
  <c r="BL132" i="13"/>
  <c r="BJ167" i="13"/>
  <c r="F344" i="19" l="1"/>
  <c r="F344" i="7"/>
  <c r="BD133" i="18"/>
  <c r="BH134" i="18"/>
  <c r="BH134" i="17"/>
  <c r="H243" i="12"/>
  <c r="I243" i="12" s="1"/>
  <c r="H243" i="15"/>
  <c r="I243" i="15" s="1"/>
  <c r="G243" i="16"/>
  <c r="H243" i="16" s="1"/>
  <c r="I243" i="16" s="1"/>
  <c r="BV132" i="13"/>
  <c r="BA132" i="13"/>
  <c r="BD132" i="13" s="1"/>
  <c r="BD132" i="17" s="1"/>
  <c r="AK133" i="13"/>
  <c r="AT133" i="13" s="1"/>
  <c r="BR132" i="13"/>
  <c r="BS133" i="13" s="1"/>
  <c r="K132" i="13"/>
  <c r="Q132" i="13"/>
  <c r="Z133" i="13" s="1"/>
  <c r="F343" i="20" s="1"/>
  <c r="O132" i="13"/>
  <c r="BI168" i="13"/>
  <c r="BW133" i="18" l="1"/>
  <c r="AT134" i="18" s="1"/>
  <c r="BV133" i="18"/>
  <c r="AS134" i="18" s="1"/>
  <c r="BU133" i="18"/>
  <c r="AR134" i="18" s="1"/>
  <c r="BV133" i="17"/>
  <c r="AS134" i="17" s="1"/>
  <c r="BW133" i="17"/>
  <c r="AT134" i="17" s="1"/>
  <c r="BU133" i="17"/>
  <c r="AR134" i="17" s="1"/>
  <c r="J244" i="15"/>
  <c r="J244" i="16"/>
  <c r="BU132" i="13"/>
  <c r="J244" i="12"/>
  <c r="AJ133" i="13"/>
  <c r="AS133" i="13" s="1"/>
  <c r="BH133" i="13"/>
  <c r="N132" i="13"/>
  <c r="BK168" i="13"/>
  <c r="G344" i="19" l="1"/>
  <c r="I344" i="19"/>
  <c r="J344" i="19"/>
  <c r="K344" i="19"/>
  <c r="H344" i="19"/>
  <c r="I344" i="20"/>
  <c r="G344" i="20"/>
  <c r="H344" i="20"/>
  <c r="J344" i="20"/>
  <c r="K344" i="20"/>
  <c r="AW134" i="17"/>
  <c r="AK135" i="17" s="1"/>
  <c r="J134" i="17"/>
  <c r="BN134" i="17"/>
  <c r="BQ134" i="17"/>
  <c r="BO134" i="18"/>
  <c r="H134" i="18"/>
  <c r="AU134" i="18"/>
  <c r="AI135" i="18" s="1"/>
  <c r="BL134" i="18"/>
  <c r="AW134" i="18"/>
  <c r="AK135" i="18" s="1"/>
  <c r="BQ134" i="18"/>
  <c r="J134" i="18"/>
  <c r="BN134" i="18"/>
  <c r="AU134" i="17"/>
  <c r="AI135" i="17" s="1"/>
  <c r="BO134" i="17"/>
  <c r="H134" i="17"/>
  <c r="BL134" i="17"/>
  <c r="BP134" i="18"/>
  <c r="I134" i="18"/>
  <c r="AV134" i="18"/>
  <c r="AJ135" i="18" s="1"/>
  <c r="BM134" i="18"/>
  <c r="I134" i="17"/>
  <c r="BM134" i="17"/>
  <c r="BP134" i="17"/>
  <c r="AV134" i="17"/>
  <c r="AJ135" i="17" s="1"/>
  <c r="AW133" i="13"/>
  <c r="AZ133" i="13" s="1"/>
  <c r="AV133" i="13"/>
  <c r="AY133" i="13" s="1"/>
  <c r="BQ133" i="13"/>
  <c r="BN133" i="13"/>
  <c r="J133" i="13"/>
  <c r="M133" i="13" s="1"/>
  <c r="AI133" i="13"/>
  <c r="AR133" i="13" s="1"/>
  <c r="BP133" i="13"/>
  <c r="I133" i="13"/>
  <c r="BM133" i="13"/>
  <c r="G344" i="7"/>
  <c r="K344" i="7"/>
  <c r="J344" i="7"/>
  <c r="I344" i="7"/>
  <c r="H344" i="7"/>
  <c r="BJ168" i="13"/>
  <c r="BI169" i="13"/>
  <c r="AX134" i="17" l="1"/>
  <c r="BA134" i="17" s="1"/>
  <c r="AY134" i="18"/>
  <c r="BB134" i="18" s="1"/>
  <c r="AZ134" i="17"/>
  <c r="BC134" i="17" s="1"/>
  <c r="AY134" i="17"/>
  <c r="BB134" i="17" s="1"/>
  <c r="L344" i="20"/>
  <c r="G244" i="12" s="1"/>
  <c r="L344" i="19"/>
  <c r="G244" i="15" s="1"/>
  <c r="AX134" i="18"/>
  <c r="BA134" i="18" s="1"/>
  <c r="R134" i="17"/>
  <c r="AA135" i="17" s="1"/>
  <c r="L134" i="17"/>
  <c r="O134" i="17" s="1"/>
  <c r="Q134" i="17"/>
  <c r="Z135" i="17" s="1"/>
  <c r="K134" i="17"/>
  <c r="N134" i="17" s="1"/>
  <c r="BR134" i="17"/>
  <c r="BS135" i="17" s="1"/>
  <c r="L134" i="18"/>
  <c r="O134" i="18" s="1"/>
  <c r="R134" i="18"/>
  <c r="AA135" i="18" s="1"/>
  <c r="AZ134" i="18"/>
  <c r="BC134" i="18" s="1"/>
  <c r="M134" i="18"/>
  <c r="P134" i="18" s="1"/>
  <c r="S134" i="18"/>
  <c r="AB135" i="18" s="1"/>
  <c r="M134" i="17"/>
  <c r="P134" i="17" s="1"/>
  <c r="S134" i="17"/>
  <c r="AB135" i="17" s="1"/>
  <c r="BR134" i="18"/>
  <c r="BS135" i="18" s="1"/>
  <c r="K134" i="18"/>
  <c r="N134" i="18" s="1"/>
  <c r="Q134" i="18"/>
  <c r="Z135" i="18" s="1"/>
  <c r="BW133" i="13"/>
  <c r="BC133" i="13"/>
  <c r="BB133" i="13"/>
  <c r="S133" i="13"/>
  <c r="AB134" i="13" s="1"/>
  <c r="AU133" i="13"/>
  <c r="AX133" i="13" s="1"/>
  <c r="L133" i="13"/>
  <c r="R133" i="13"/>
  <c r="AA134" i="13" s="1"/>
  <c r="P133" i="13"/>
  <c r="BO133" i="13"/>
  <c r="H133" i="13"/>
  <c r="BL133" i="13"/>
  <c r="L344" i="7"/>
  <c r="F345" i="7" l="1"/>
  <c r="F345" i="19"/>
  <c r="BD134" i="18"/>
  <c r="BH135" i="17"/>
  <c r="BH135" i="18"/>
  <c r="H244" i="15"/>
  <c r="I244" i="15" s="1"/>
  <c r="G244" i="16"/>
  <c r="H244" i="16" s="1"/>
  <c r="I244" i="16" s="1"/>
  <c r="BV133" i="13"/>
  <c r="H244" i="12"/>
  <c r="I244" i="12" s="1"/>
  <c r="BA133" i="13"/>
  <c r="BD133" i="13" s="1"/>
  <c r="BD133" i="17" s="1"/>
  <c r="AK134" i="13"/>
  <c r="AT134" i="13" s="1"/>
  <c r="K133" i="13"/>
  <c r="BR133" i="13"/>
  <c r="BS134" i="13" s="1"/>
  <c r="Q133" i="13"/>
  <c r="Z134" i="13" s="1"/>
  <c r="F344" i="20" s="1"/>
  <c r="O133" i="13"/>
  <c r="BK169" i="13"/>
  <c r="BU134" i="18" l="1"/>
  <c r="AR135" i="18" s="1"/>
  <c r="BV134" i="18"/>
  <c r="AS135" i="18" s="1"/>
  <c r="BW134" i="18"/>
  <c r="AT135" i="18" s="1"/>
  <c r="BU134" i="17"/>
  <c r="AR135" i="17" s="1"/>
  <c r="BV134" i="17"/>
  <c r="AS135" i="17" s="1"/>
  <c r="BW134" i="17"/>
  <c r="AT135" i="17" s="1"/>
  <c r="J245" i="15"/>
  <c r="J245" i="16"/>
  <c r="BU133" i="13"/>
  <c r="J245" i="12"/>
  <c r="AW134" i="13"/>
  <c r="AZ134" i="13" s="1"/>
  <c r="AJ134" i="13"/>
  <c r="AS134" i="13" s="1"/>
  <c r="BH134" i="13"/>
  <c r="BQ134" i="13"/>
  <c r="J134" i="13"/>
  <c r="BN134" i="13"/>
  <c r="N133" i="13"/>
  <c r="BJ169" i="13"/>
  <c r="I345" i="19" l="1"/>
  <c r="J345" i="19"/>
  <c r="G345" i="19"/>
  <c r="H345" i="19"/>
  <c r="K345" i="19"/>
  <c r="I345" i="20"/>
  <c r="J345" i="20"/>
  <c r="K345" i="20"/>
  <c r="G345" i="20"/>
  <c r="H345" i="20"/>
  <c r="BO135" i="17"/>
  <c r="AU135" i="17"/>
  <c r="AI136" i="17" s="1"/>
  <c r="H135" i="17"/>
  <c r="BL135" i="17"/>
  <c r="I135" i="18"/>
  <c r="BM135" i="18"/>
  <c r="AV135" i="18"/>
  <c r="AJ136" i="18" s="1"/>
  <c r="BP135" i="18"/>
  <c r="AU135" i="18"/>
  <c r="AI136" i="18" s="1"/>
  <c r="BL135" i="18"/>
  <c r="H135" i="18"/>
  <c r="BO135" i="18"/>
  <c r="BQ135" i="18"/>
  <c r="J135" i="18"/>
  <c r="AW135" i="18"/>
  <c r="AK136" i="18" s="1"/>
  <c r="BN135" i="18"/>
  <c r="BQ135" i="17"/>
  <c r="AW135" i="17"/>
  <c r="AK136" i="17" s="1"/>
  <c r="J135" i="17"/>
  <c r="BN135" i="17"/>
  <c r="BP135" i="17"/>
  <c r="AV135" i="17"/>
  <c r="AJ136" i="17" s="1"/>
  <c r="BM135" i="17"/>
  <c r="I135" i="17"/>
  <c r="BC134" i="13"/>
  <c r="AV134" i="13"/>
  <c r="AY134" i="13" s="1"/>
  <c r="AI134" i="13"/>
  <c r="AR134" i="13" s="1"/>
  <c r="M134" i="13"/>
  <c r="S134" i="13"/>
  <c r="AB135" i="13" s="1"/>
  <c r="J345" i="7"/>
  <c r="I345" i="7"/>
  <c r="H345" i="7"/>
  <c r="G345" i="7"/>
  <c r="K345" i="7"/>
  <c r="BP134" i="13"/>
  <c r="I134" i="13"/>
  <c r="BM134" i="13"/>
  <c r="BK170" i="13"/>
  <c r="BI170" i="13"/>
  <c r="AX135" i="18" l="1"/>
  <c r="BA135" i="18" s="1"/>
  <c r="AY135" i="18"/>
  <c r="BB135" i="18" s="1"/>
  <c r="L345" i="20"/>
  <c r="G245" i="12" s="1"/>
  <c r="AY135" i="17"/>
  <c r="BB135" i="17" s="1"/>
  <c r="L345" i="19"/>
  <c r="G245" i="15" s="1"/>
  <c r="K135" i="17"/>
  <c r="N135" i="17" s="1"/>
  <c r="Q135" i="17"/>
  <c r="Z136" i="17" s="1"/>
  <c r="BR135" i="17"/>
  <c r="BS136" i="17" s="1"/>
  <c r="L135" i="17"/>
  <c r="O135" i="17" s="1"/>
  <c r="R135" i="17"/>
  <c r="AA136" i="17" s="1"/>
  <c r="BR135" i="18"/>
  <c r="BS136" i="18" s="1"/>
  <c r="Q135" i="18"/>
  <c r="Z136" i="18" s="1"/>
  <c r="K135" i="18"/>
  <c r="N135" i="18" s="1"/>
  <c r="AZ135" i="17"/>
  <c r="BC135" i="17" s="1"/>
  <c r="AZ135" i="18"/>
  <c r="BC135" i="18" s="1"/>
  <c r="AX135" i="17"/>
  <c r="BA135" i="17" s="1"/>
  <c r="S135" i="18"/>
  <c r="AB136" i="18" s="1"/>
  <c r="M135" i="18"/>
  <c r="P135" i="18" s="1"/>
  <c r="R135" i="18"/>
  <c r="AA136" i="18" s="1"/>
  <c r="L135" i="18"/>
  <c r="O135" i="18" s="1"/>
  <c r="M135" i="17"/>
  <c r="P135" i="17" s="1"/>
  <c r="S135" i="17"/>
  <c r="AB136" i="17" s="1"/>
  <c r="BW134" i="13"/>
  <c r="BB134" i="13"/>
  <c r="AU134" i="13"/>
  <c r="AX134" i="13" s="1"/>
  <c r="BO134" i="13"/>
  <c r="H134" i="13"/>
  <c r="BL134" i="13"/>
  <c r="P134" i="13"/>
  <c r="L134" i="13"/>
  <c r="R134" i="13"/>
  <c r="AA135" i="13" s="1"/>
  <c r="L345" i="7"/>
  <c r="F346" i="19" l="1"/>
  <c r="F346" i="7"/>
  <c r="BD135" i="18"/>
  <c r="BH136" i="18"/>
  <c r="BH136" i="17"/>
  <c r="G245" i="16"/>
  <c r="H245" i="16" s="1"/>
  <c r="I245" i="16" s="1"/>
  <c r="H245" i="15"/>
  <c r="I245" i="15" s="1"/>
  <c r="BV134" i="13"/>
  <c r="H245" i="12"/>
  <c r="I245" i="12" s="1"/>
  <c r="BA134" i="13"/>
  <c r="BD134" i="13" s="1"/>
  <c r="BD134" i="17" s="1"/>
  <c r="AK135" i="13"/>
  <c r="AT135" i="13" s="1"/>
  <c r="Q134" i="13"/>
  <c r="Z135" i="13" s="1"/>
  <c r="F345" i="20" s="1"/>
  <c r="K134" i="13"/>
  <c r="BR134" i="13"/>
  <c r="BS135" i="13" s="1"/>
  <c r="O134" i="13"/>
  <c r="BJ170" i="13"/>
  <c r="BU135" i="18" l="1"/>
  <c r="AR136" i="18" s="1"/>
  <c r="BV135" i="18"/>
  <c r="AS136" i="18" s="1"/>
  <c r="BW135" i="18"/>
  <c r="AT136" i="18" s="1"/>
  <c r="BV135" i="17"/>
  <c r="AS136" i="17" s="1"/>
  <c r="BU135" i="17"/>
  <c r="AR136" i="17" s="1"/>
  <c r="BW135" i="17"/>
  <c r="AT136" i="17" s="1"/>
  <c r="J246" i="16"/>
  <c r="J246" i="15"/>
  <c r="BU134" i="13"/>
  <c r="J246" i="12"/>
  <c r="AW135" i="13"/>
  <c r="AZ135" i="13" s="1"/>
  <c r="AJ135" i="13"/>
  <c r="AS135" i="13" s="1"/>
  <c r="BH135" i="13"/>
  <c r="N134" i="13"/>
  <c r="BQ135" i="13"/>
  <c r="J135" i="13"/>
  <c r="BN135" i="13"/>
  <c r="BI171" i="13"/>
  <c r="BK171" i="13"/>
  <c r="I346" i="19" l="1"/>
  <c r="H346" i="19"/>
  <c r="J346" i="19"/>
  <c r="K346" i="19"/>
  <c r="G346" i="19"/>
  <c r="K346" i="20"/>
  <c r="H346" i="20"/>
  <c r="J346" i="20"/>
  <c r="G346" i="20"/>
  <c r="I346" i="20"/>
  <c r="H136" i="18"/>
  <c r="BL136" i="18"/>
  <c r="BO136" i="18"/>
  <c r="AU136" i="18"/>
  <c r="AI137" i="18" s="1"/>
  <c r="BN136" i="17"/>
  <c r="AW136" i="17"/>
  <c r="AK137" i="17" s="1"/>
  <c r="J136" i="17"/>
  <c r="BQ136" i="17"/>
  <c r="AU136" i="17"/>
  <c r="AI137" i="17" s="1"/>
  <c r="BO136" i="17"/>
  <c r="H136" i="17"/>
  <c r="BL136" i="17"/>
  <c r="AW136" i="18"/>
  <c r="AK137" i="18" s="1"/>
  <c r="J136" i="18"/>
  <c r="BN136" i="18"/>
  <c r="BQ136" i="18"/>
  <c r="I136" i="17"/>
  <c r="AV136" i="17"/>
  <c r="AJ137" i="17" s="1"/>
  <c r="BM136" i="17"/>
  <c r="BP136" i="17"/>
  <c r="BM136" i="18"/>
  <c r="BP136" i="18"/>
  <c r="I136" i="18"/>
  <c r="AV136" i="18"/>
  <c r="AJ137" i="18" s="1"/>
  <c r="BC135" i="13"/>
  <c r="AV135" i="13"/>
  <c r="AY135" i="13" s="1"/>
  <c r="AI135" i="13"/>
  <c r="AR135" i="13" s="1"/>
  <c r="BP135" i="13"/>
  <c r="I135" i="13"/>
  <c r="BM135" i="13"/>
  <c r="K346" i="7"/>
  <c r="J346" i="7"/>
  <c r="H346" i="7"/>
  <c r="I346" i="7"/>
  <c r="G346" i="7"/>
  <c r="S135" i="13"/>
  <c r="AB136" i="13" s="1"/>
  <c r="M135" i="13"/>
  <c r="AX136" i="17" l="1"/>
  <c r="BA136" i="17" s="1"/>
  <c r="AY136" i="17"/>
  <c r="BB136" i="17" s="1"/>
  <c r="AX136" i="18"/>
  <c r="BA136" i="18" s="1"/>
  <c r="AZ136" i="18"/>
  <c r="BC136" i="18" s="1"/>
  <c r="AZ136" i="17"/>
  <c r="BC136" i="17" s="1"/>
  <c r="L346" i="19"/>
  <c r="G246" i="15" s="1"/>
  <c r="L346" i="20"/>
  <c r="G246" i="12" s="1"/>
  <c r="M136" i="18"/>
  <c r="P136" i="18" s="1"/>
  <c r="S136" i="18"/>
  <c r="AB137" i="18" s="1"/>
  <c r="BR136" i="17"/>
  <c r="BS137" i="17" s="1"/>
  <c r="K136" i="17"/>
  <c r="N136" i="17" s="1"/>
  <c r="Q136" i="17"/>
  <c r="Z137" i="17" s="1"/>
  <c r="Q136" i="18"/>
  <c r="Z137" i="18" s="1"/>
  <c r="K136" i="18"/>
  <c r="N136" i="18" s="1"/>
  <c r="BR136" i="18"/>
  <c r="BS137" i="18" s="1"/>
  <c r="L136" i="17"/>
  <c r="O136" i="17" s="1"/>
  <c r="R136" i="17"/>
  <c r="AA137" i="17" s="1"/>
  <c r="AY136" i="18"/>
  <c r="BB136" i="18" s="1"/>
  <c r="S136" i="17"/>
  <c r="AB137" i="17" s="1"/>
  <c r="M136" i="17"/>
  <c r="P136" i="17" s="1"/>
  <c r="R136" i="18"/>
  <c r="AA137" i="18" s="1"/>
  <c r="L136" i="18"/>
  <c r="O136" i="18" s="1"/>
  <c r="BW135" i="13"/>
  <c r="BB135" i="13"/>
  <c r="AU135" i="13"/>
  <c r="AX135" i="13" s="1"/>
  <c r="L346" i="7"/>
  <c r="P135" i="13"/>
  <c r="BO135" i="13"/>
  <c r="H135" i="13"/>
  <c r="BL135" i="13"/>
  <c r="R135" i="13"/>
  <c r="AA136" i="13" s="1"/>
  <c r="L135" i="13"/>
  <c r="BI172" i="13"/>
  <c r="BJ171" i="13"/>
  <c r="F347" i="19" l="1"/>
  <c r="F347" i="7"/>
  <c r="BD136" i="18"/>
  <c r="BH137" i="18"/>
  <c r="BH137" i="17"/>
  <c r="H246" i="12"/>
  <c r="I246" i="12" s="1"/>
  <c r="G246" i="16"/>
  <c r="H246" i="16" s="1"/>
  <c r="I246" i="16" s="1"/>
  <c r="H246" i="15"/>
  <c r="I246" i="15" s="1"/>
  <c r="BV135" i="13"/>
  <c r="BA135" i="13"/>
  <c r="BD135" i="13" s="1"/>
  <c r="BD135" i="17" s="1"/>
  <c r="AK136" i="13"/>
  <c r="AT136" i="13" s="1"/>
  <c r="K135" i="13"/>
  <c r="Q135" i="13"/>
  <c r="Z136" i="13" s="1"/>
  <c r="F346" i="20" s="1"/>
  <c r="BR135" i="13"/>
  <c r="BS136" i="13" s="1"/>
  <c r="O135" i="13"/>
  <c r="BK172" i="13"/>
  <c r="BV136" i="18" l="1"/>
  <c r="AS137" i="18" s="1"/>
  <c r="BW136" i="18"/>
  <c r="AT137" i="18" s="1"/>
  <c r="BU136" i="18"/>
  <c r="AR137" i="18" s="1"/>
  <c r="BW136" i="17"/>
  <c r="AT137" i="17" s="1"/>
  <c r="BU136" i="17"/>
  <c r="AR137" i="17" s="1"/>
  <c r="BV136" i="17"/>
  <c r="AS137" i="17" s="1"/>
  <c r="J247" i="16"/>
  <c r="J247" i="15"/>
  <c r="BU135" i="13"/>
  <c r="J247" i="12"/>
  <c r="AW136" i="13"/>
  <c r="AZ136" i="13" s="1"/>
  <c r="AJ136" i="13"/>
  <c r="AS136" i="13" s="1"/>
  <c r="BH136" i="13"/>
  <c r="BQ136" i="13"/>
  <c r="J136" i="13"/>
  <c r="BN136" i="13"/>
  <c r="N135" i="13"/>
  <c r="BJ172" i="13"/>
  <c r="H347" i="20" l="1"/>
  <c r="G347" i="20"/>
  <c r="K347" i="20"/>
  <c r="J347" i="20"/>
  <c r="I347" i="20"/>
  <c r="H347" i="19"/>
  <c r="J347" i="19"/>
  <c r="G347" i="19"/>
  <c r="I347" i="19"/>
  <c r="K347" i="19"/>
  <c r="J137" i="18"/>
  <c r="AW137" i="18"/>
  <c r="AK138" i="18" s="1"/>
  <c r="BN137" i="18"/>
  <c r="BQ137" i="18"/>
  <c r="BO137" i="17"/>
  <c r="AU137" i="17"/>
  <c r="AI138" i="17" s="1"/>
  <c r="BL137" i="17"/>
  <c r="H137" i="17"/>
  <c r="BP137" i="18"/>
  <c r="I137" i="18"/>
  <c r="BM137" i="18"/>
  <c r="AV137" i="18"/>
  <c r="AJ138" i="18" s="1"/>
  <c r="AU137" i="18"/>
  <c r="AI138" i="18" s="1"/>
  <c r="BO137" i="18"/>
  <c r="H137" i="18"/>
  <c r="BL137" i="18"/>
  <c r="BN137" i="17"/>
  <c r="BQ137" i="17"/>
  <c r="J137" i="17"/>
  <c r="AW137" i="17"/>
  <c r="AK138" i="17" s="1"/>
  <c r="AV137" i="17"/>
  <c r="AJ138" i="17" s="1"/>
  <c r="BP137" i="17"/>
  <c r="I137" i="17"/>
  <c r="BM137" i="17"/>
  <c r="BC136" i="13"/>
  <c r="AV136" i="13"/>
  <c r="AY136" i="13" s="1"/>
  <c r="AI136" i="13"/>
  <c r="AR136" i="13" s="1"/>
  <c r="BP136" i="13"/>
  <c r="I136" i="13"/>
  <c r="BM136" i="13"/>
  <c r="M136" i="13"/>
  <c r="S136" i="13"/>
  <c r="AB137" i="13" s="1"/>
  <c r="J347" i="7"/>
  <c r="H347" i="7"/>
  <c r="I347" i="7"/>
  <c r="G347" i="7"/>
  <c r="K347" i="7"/>
  <c r="AZ137" i="18" l="1"/>
  <c r="BC137" i="18" s="1"/>
  <c r="AX137" i="17"/>
  <c r="BA137" i="17" s="1"/>
  <c r="L347" i="19"/>
  <c r="G247" i="15" s="1"/>
  <c r="L347" i="20"/>
  <c r="G247" i="12" s="1"/>
  <c r="AZ137" i="17"/>
  <c r="BC137" i="17" s="1"/>
  <c r="AX137" i="18"/>
  <c r="BA137" i="18" s="1"/>
  <c r="L137" i="18"/>
  <c r="O137" i="18" s="1"/>
  <c r="R137" i="18"/>
  <c r="AA138" i="18" s="1"/>
  <c r="K137" i="17"/>
  <c r="N137" i="17" s="1"/>
  <c r="BR137" i="17"/>
  <c r="BS138" i="17" s="1"/>
  <c r="Q137" i="17"/>
  <c r="Z138" i="17" s="1"/>
  <c r="S137" i="18"/>
  <c r="AB138" i="18" s="1"/>
  <c r="M137" i="18"/>
  <c r="P137" i="18" s="1"/>
  <c r="S137" i="17"/>
  <c r="AB138" i="17" s="1"/>
  <c r="M137" i="17"/>
  <c r="P137" i="17" s="1"/>
  <c r="K137" i="18"/>
  <c r="N137" i="18" s="1"/>
  <c r="Q137" i="18"/>
  <c r="Z138" i="18" s="1"/>
  <c r="BR137" i="18"/>
  <c r="BS138" i="18" s="1"/>
  <c r="AY137" i="17"/>
  <c r="BB137" i="17" s="1"/>
  <c r="R137" i="17"/>
  <c r="AA138" i="17" s="1"/>
  <c r="L137" i="17"/>
  <c r="O137" i="17" s="1"/>
  <c r="AY137" i="18"/>
  <c r="BB137" i="18" s="1"/>
  <c r="BW136" i="13"/>
  <c r="BB136" i="13"/>
  <c r="AU136" i="13"/>
  <c r="AX136" i="13" s="1"/>
  <c r="L347" i="7"/>
  <c r="P136" i="13"/>
  <c r="L136" i="13"/>
  <c r="R136" i="13"/>
  <c r="AA137" i="13" s="1"/>
  <c r="BO136" i="13"/>
  <c r="H136" i="13"/>
  <c r="BL136" i="13"/>
  <c r="BI173" i="13"/>
  <c r="BK173" i="13"/>
  <c r="BJ173" i="13"/>
  <c r="F348" i="7" l="1"/>
  <c r="F348" i="19"/>
  <c r="BD137" i="18"/>
  <c r="BH138" i="17"/>
  <c r="BH138" i="18"/>
  <c r="H247" i="12"/>
  <c r="I247" i="12" s="1"/>
  <c r="H247" i="15"/>
  <c r="I247" i="15" s="1"/>
  <c r="G247" i="16"/>
  <c r="H247" i="16" s="1"/>
  <c r="I247" i="16" s="1"/>
  <c r="BV136" i="13"/>
  <c r="BA136" i="13"/>
  <c r="BD136" i="13" s="1"/>
  <c r="BD136" i="17" s="1"/>
  <c r="AK137" i="13"/>
  <c r="AT137" i="13" s="1"/>
  <c r="K136" i="13"/>
  <c r="Q136" i="13"/>
  <c r="Z137" i="13" s="1"/>
  <c r="F347" i="20" s="1"/>
  <c r="BR136" i="13"/>
  <c r="BS137" i="13" s="1"/>
  <c r="O136" i="13"/>
  <c r="BW137" i="18" l="1"/>
  <c r="AT138" i="18" s="1"/>
  <c r="BU137" i="18"/>
  <c r="AR138" i="18" s="1"/>
  <c r="BV137" i="18"/>
  <c r="AS138" i="18" s="1"/>
  <c r="BU137" i="17"/>
  <c r="AR138" i="17" s="1"/>
  <c r="BV137" i="17"/>
  <c r="AS138" i="17" s="1"/>
  <c r="BW137" i="17"/>
  <c r="AT138" i="17" s="1"/>
  <c r="J248" i="15"/>
  <c r="J248" i="16"/>
  <c r="BU136" i="13"/>
  <c r="J248" i="12"/>
  <c r="AW137" i="13"/>
  <c r="AZ137" i="13" s="1"/>
  <c r="AJ137" i="13"/>
  <c r="AS137" i="13" s="1"/>
  <c r="J137" i="13"/>
  <c r="BQ137" i="13"/>
  <c r="BN137" i="13"/>
  <c r="N136" i="13"/>
  <c r="BH137" i="13"/>
  <c r="I348" i="19" l="1"/>
  <c r="K348" i="19"/>
  <c r="J348" i="19"/>
  <c r="H348" i="19"/>
  <c r="G348" i="19"/>
  <c r="J348" i="20"/>
  <c r="K348" i="20"/>
  <c r="G348" i="20"/>
  <c r="H348" i="20"/>
  <c r="I348" i="20"/>
  <c r="BO138" i="18"/>
  <c r="H138" i="18"/>
  <c r="AU138" i="18"/>
  <c r="AI139" i="18" s="1"/>
  <c r="BL138" i="18"/>
  <c r="BO138" i="17"/>
  <c r="H138" i="17"/>
  <c r="AU138" i="17"/>
  <c r="AI139" i="17" s="1"/>
  <c r="BL138" i="17"/>
  <c r="I138" i="18"/>
  <c r="AV138" i="18"/>
  <c r="AJ139" i="18" s="1"/>
  <c r="BM138" i="18"/>
  <c r="BP138" i="18"/>
  <c r="AW138" i="18"/>
  <c r="AK139" i="18" s="1"/>
  <c r="J138" i="18"/>
  <c r="BQ138" i="18"/>
  <c r="BN138" i="18"/>
  <c r="AW138" i="17"/>
  <c r="AK139" i="17" s="1"/>
  <c r="J138" i="17"/>
  <c r="BQ138" i="17"/>
  <c r="BN138" i="17"/>
  <c r="BM138" i="17"/>
  <c r="I138" i="17"/>
  <c r="BP138" i="17"/>
  <c r="AV138" i="17"/>
  <c r="AJ139" i="17" s="1"/>
  <c r="BC137" i="13"/>
  <c r="AV137" i="13"/>
  <c r="AY137" i="13" s="1"/>
  <c r="AI137" i="13"/>
  <c r="AR137" i="13" s="1"/>
  <c r="K348" i="7"/>
  <c r="I348" i="7"/>
  <c r="H348" i="7"/>
  <c r="G348" i="7"/>
  <c r="J348" i="7"/>
  <c r="M137" i="13"/>
  <c r="S137" i="13"/>
  <c r="AB138" i="13" s="1"/>
  <c r="BP137" i="13"/>
  <c r="I137" i="13"/>
  <c r="BM137" i="13"/>
  <c r="BI174" i="13"/>
  <c r="BK174" i="13"/>
  <c r="BJ174" i="13"/>
  <c r="AZ138" i="17" l="1"/>
  <c r="BC138" i="17" s="1"/>
  <c r="AZ138" i="18"/>
  <c r="BC138" i="18" s="1"/>
  <c r="AX138" i="18"/>
  <c r="BA138" i="18" s="1"/>
  <c r="AX138" i="17"/>
  <c r="BA138" i="17" s="1"/>
  <c r="L348" i="20"/>
  <c r="G248" i="12" s="1"/>
  <c r="L348" i="19"/>
  <c r="G248" i="15" s="1"/>
  <c r="M138" i="18"/>
  <c r="P138" i="18" s="1"/>
  <c r="S138" i="18"/>
  <c r="AB139" i="18" s="1"/>
  <c r="S138" i="17"/>
  <c r="AB139" i="17" s="1"/>
  <c r="M138" i="17"/>
  <c r="P138" i="17" s="1"/>
  <c r="BR138" i="18"/>
  <c r="BS139" i="18" s="1"/>
  <c r="K138" i="18"/>
  <c r="N138" i="18" s="1"/>
  <c r="Q138" i="18"/>
  <c r="Z139" i="18" s="1"/>
  <c r="L138" i="17"/>
  <c r="O138" i="17" s="1"/>
  <c r="R138" i="17"/>
  <c r="AA139" i="17" s="1"/>
  <c r="L138" i="18"/>
  <c r="O138" i="18" s="1"/>
  <c r="R138" i="18"/>
  <c r="AA139" i="18" s="1"/>
  <c r="BR138" i="17"/>
  <c r="BS139" i="17" s="1"/>
  <c r="K138" i="17"/>
  <c r="N138" i="17" s="1"/>
  <c r="Q138" i="17"/>
  <c r="Z139" i="17" s="1"/>
  <c r="AY138" i="17"/>
  <c r="BB138" i="17" s="1"/>
  <c r="AY138" i="18"/>
  <c r="BB138" i="18" s="1"/>
  <c r="BW137" i="13"/>
  <c r="BB137" i="13"/>
  <c r="AU137" i="13"/>
  <c r="AX137" i="13" s="1"/>
  <c r="BO137" i="13"/>
  <c r="H137" i="13"/>
  <c r="BL137" i="13"/>
  <c r="R137" i="13"/>
  <c r="AA138" i="13" s="1"/>
  <c r="L137" i="13"/>
  <c r="P137" i="13"/>
  <c r="L348" i="7"/>
  <c r="F349" i="7" l="1"/>
  <c r="F349" i="19"/>
  <c r="BD138" i="18"/>
  <c r="BH139" i="17"/>
  <c r="BH139" i="18"/>
  <c r="H248" i="12"/>
  <c r="I248" i="12" s="1"/>
  <c r="H248" i="15"/>
  <c r="I248" i="15" s="1"/>
  <c r="G248" i="16"/>
  <c r="H248" i="16" s="1"/>
  <c r="I248" i="16" s="1"/>
  <c r="BV137" i="13"/>
  <c r="BA137" i="13"/>
  <c r="BD137" i="13" s="1"/>
  <c r="BD137" i="17" s="1"/>
  <c r="AK138" i="13"/>
  <c r="AT138" i="13" s="1"/>
  <c r="O137" i="13"/>
  <c r="K137" i="13"/>
  <c r="BR137" i="13"/>
  <c r="BS138" i="13" s="1"/>
  <c r="Q137" i="13"/>
  <c r="Z138" i="13" s="1"/>
  <c r="F348" i="20" s="1"/>
  <c r="BI175" i="13"/>
  <c r="BU138" i="18" l="1"/>
  <c r="AR139" i="18" s="1"/>
  <c r="BW138" i="18"/>
  <c r="AT139" i="18" s="1"/>
  <c r="BV138" i="18"/>
  <c r="AS139" i="18" s="1"/>
  <c r="BU138" i="17"/>
  <c r="AR139" i="17" s="1"/>
  <c r="BW138" i="17"/>
  <c r="AT139" i="17" s="1"/>
  <c r="BV138" i="17"/>
  <c r="AS139" i="17" s="1"/>
  <c r="J249" i="16"/>
  <c r="J249" i="15"/>
  <c r="BU137" i="13"/>
  <c r="J249" i="12"/>
  <c r="AW138" i="13"/>
  <c r="AZ138" i="13" s="1"/>
  <c r="AJ138" i="13"/>
  <c r="AS138" i="13" s="1"/>
  <c r="N137" i="13"/>
  <c r="BH138" i="13"/>
  <c r="BQ138" i="13"/>
  <c r="J138" i="13"/>
  <c r="BN138" i="13"/>
  <c r="BK175" i="13"/>
  <c r="K349" i="19" l="1"/>
  <c r="J349" i="19"/>
  <c r="I349" i="19"/>
  <c r="G349" i="19"/>
  <c r="H349" i="19"/>
  <c r="I349" i="20"/>
  <c r="G349" i="20"/>
  <c r="K349" i="20"/>
  <c r="H349" i="20"/>
  <c r="J349" i="20"/>
  <c r="H139" i="17"/>
  <c r="AU139" i="17"/>
  <c r="AI140" i="17" s="1"/>
  <c r="BL139" i="17"/>
  <c r="BO139" i="17"/>
  <c r="BO139" i="18"/>
  <c r="H139" i="18"/>
  <c r="AU139" i="18"/>
  <c r="AI140" i="18" s="1"/>
  <c r="BL139" i="18"/>
  <c r="BM139" i="17"/>
  <c r="AV139" i="17"/>
  <c r="AJ140" i="17" s="1"/>
  <c r="I139" i="17"/>
  <c r="BP139" i="17"/>
  <c r="AW139" i="18"/>
  <c r="AK140" i="18" s="1"/>
  <c r="BN139" i="18"/>
  <c r="BQ139" i="18"/>
  <c r="J139" i="18"/>
  <c r="BQ139" i="17"/>
  <c r="J139" i="17"/>
  <c r="BN139" i="17"/>
  <c r="AW139" i="17"/>
  <c r="AK140" i="17" s="1"/>
  <c r="BM139" i="18"/>
  <c r="I139" i="18"/>
  <c r="AV139" i="18"/>
  <c r="AJ140" i="18" s="1"/>
  <c r="BP139" i="18"/>
  <c r="BC138" i="13"/>
  <c r="AV138" i="13"/>
  <c r="AY138" i="13" s="1"/>
  <c r="AI138" i="13"/>
  <c r="AR138" i="13" s="1"/>
  <c r="M138" i="13"/>
  <c r="S138" i="13"/>
  <c r="AB139" i="13" s="1"/>
  <c r="BP138" i="13"/>
  <c r="I138" i="13"/>
  <c r="BM138" i="13"/>
  <c r="J349" i="7"/>
  <c r="H349" i="7"/>
  <c r="G349" i="7"/>
  <c r="I349" i="7"/>
  <c r="K349" i="7"/>
  <c r="BJ175" i="13"/>
  <c r="BI176" i="13"/>
  <c r="AZ139" i="18" l="1"/>
  <c r="BC139" i="18" s="1"/>
  <c r="AY139" i="18"/>
  <c r="BB139" i="18" s="1"/>
  <c r="AZ139" i="17"/>
  <c r="BC139" i="17" s="1"/>
  <c r="AY139" i="17"/>
  <c r="BB139" i="17" s="1"/>
  <c r="AX139" i="18"/>
  <c r="BA139" i="18" s="1"/>
  <c r="L349" i="20"/>
  <c r="G249" i="12" s="1"/>
  <c r="L349" i="19"/>
  <c r="G249" i="15" s="1"/>
  <c r="S139" i="17"/>
  <c r="AB140" i="17" s="1"/>
  <c r="M139" i="17"/>
  <c r="P139" i="17" s="1"/>
  <c r="R139" i="17"/>
  <c r="AA140" i="17" s="1"/>
  <c r="L139" i="17"/>
  <c r="O139" i="17" s="1"/>
  <c r="K139" i="17"/>
  <c r="N139" i="17" s="1"/>
  <c r="BR139" i="17"/>
  <c r="BS140" i="17" s="1"/>
  <c r="Q139" i="17"/>
  <c r="Z140" i="17" s="1"/>
  <c r="AX139" i="17"/>
  <c r="BA139" i="17" s="1"/>
  <c r="R139" i="18"/>
  <c r="AA140" i="18" s="1"/>
  <c r="L139" i="18"/>
  <c r="O139" i="18" s="1"/>
  <c r="S139" i="18"/>
  <c r="AB140" i="18" s="1"/>
  <c r="M139" i="18"/>
  <c r="P139" i="18" s="1"/>
  <c r="K139" i="18"/>
  <c r="N139" i="18" s="1"/>
  <c r="Q139" i="18"/>
  <c r="Z140" i="18" s="1"/>
  <c r="BR139" i="18"/>
  <c r="BS140" i="18" s="1"/>
  <c r="BW138" i="13"/>
  <c r="BB138" i="13"/>
  <c r="AU138" i="13"/>
  <c r="AX138" i="13" s="1"/>
  <c r="BO138" i="13"/>
  <c r="H138" i="13"/>
  <c r="BL138" i="13"/>
  <c r="L138" i="13"/>
  <c r="R138" i="13"/>
  <c r="AA139" i="13" s="1"/>
  <c r="L349" i="7"/>
  <c r="P138" i="13"/>
  <c r="BK176" i="13"/>
  <c r="F350" i="19" l="1"/>
  <c r="F350" i="7"/>
  <c r="BD139" i="18"/>
  <c r="BH140" i="18"/>
  <c r="BH140" i="17"/>
  <c r="H249" i="12"/>
  <c r="I249" i="12" s="1"/>
  <c r="G249" i="16"/>
  <c r="H249" i="16" s="1"/>
  <c r="I249" i="16" s="1"/>
  <c r="H249" i="15"/>
  <c r="I249" i="15" s="1"/>
  <c r="BV138" i="13"/>
  <c r="BA138" i="13"/>
  <c r="BD138" i="13" s="1"/>
  <c r="BD138" i="17" s="1"/>
  <c r="AK139" i="13"/>
  <c r="AT139" i="13" s="1"/>
  <c r="O138" i="13"/>
  <c r="BR138" i="13"/>
  <c r="BS139" i="13" s="1"/>
  <c r="K138" i="13"/>
  <c r="Q138" i="13"/>
  <c r="Z139" i="13" s="1"/>
  <c r="F349" i="20" s="1"/>
  <c r="BU139" i="18" l="1"/>
  <c r="AR140" i="18" s="1"/>
  <c r="BV139" i="18"/>
  <c r="AS140" i="18" s="1"/>
  <c r="BW139" i="18"/>
  <c r="AT140" i="18" s="1"/>
  <c r="BV139" i="17"/>
  <c r="AS140" i="17" s="1"/>
  <c r="BU139" i="17"/>
  <c r="AR140" i="17" s="1"/>
  <c r="BW139" i="17"/>
  <c r="AT140" i="17" s="1"/>
  <c r="J250" i="16"/>
  <c r="J250" i="15"/>
  <c r="BU138" i="13"/>
  <c r="J250" i="12"/>
  <c r="AW139" i="13"/>
  <c r="AZ139" i="13" s="1"/>
  <c r="AJ139" i="13"/>
  <c r="AS139" i="13" s="1"/>
  <c r="BH139" i="13"/>
  <c r="N138" i="13"/>
  <c r="BQ139" i="13"/>
  <c r="J139" i="13"/>
  <c r="BN139" i="13"/>
  <c r="BJ176" i="13"/>
  <c r="I350" i="19" l="1"/>
  <c r="K350" i="19"/>
  <c r="H350" i="19"/>
  <c r="G350" i="19"/>
  <c r="J350" i="19"/>
  <c r="H350" i="20"/>
  <c r="K350" i="20"/>
  <c r="J350" i="20"/>
  <c r="G350" i="20"/>
  <c r="I350" i="20"/>
  <c r="AU140" i="17"/>
  <c r="AI141" i="17" s="1"/>
  <c r="BO140" i="17"/>
  <c r="H140" i="17"/>
  <c r="BL140" i="17"/>
  <c r="BN140" i="17"/>
  <c r="AW140" i="17"/>
  <c r="AK141" i="17" s="1"/>
  <c r="BQ140" i="17"/>
  <c r="J140" i="17"/>
  <c r="AV140" i="18"/>
  <c r="AJ141" i="18" s="1"/>
  <c r="BM140" i="18"/>
  <c r="BP140" i="18"/>
  <c r="I140" i="18"/>
  <c r="BQ140" i="18"/>
  <c r="AW140" i="18"/>
  <c r="AK141" i="18" s="1"/>
  <c r="BN140" i="18"/>
  <c r="J140" i="18"/>
  <c r="AU140" i="18"/>
  <c r="AI141" i="18" s="1"/>
  <c r="BL140" i="18"/>
  <c r="BO140" i="18"/>
  <c r="H140" i="18"/>
  <c r="BP140" i="17"/>
  <c r="BM140" i="17"/>
  <c r="I140" i="17"/>
  <c r="AV140" i="17"/>
  <c r="AJ141" i="17" s="1"/>
  <c r="BC139" i="13"/>
  <c r="AV139" i="13"/>
  <c r="AY139" i="13" s="1"/>
  <c r="AI139" i="13"/>
  <c r="AR139" i="13" s="1"/>
  <c r="K350" i="7"/>
  <c r="G350" i="7"/>
  <c r="J350" i="7"/>
  <c r="H350" i="7"/>
  <c r="I350" i="7"/>
  <c r="BP139" i="13"/>
  <c r="I139" i="13"/>
  <c r="BM139" i="13"/>
  <c r="M139" i="13"/>
  <c r="S139" i="13"/>
  <c r="AB140" i="13" s="1"/>
  <c r="AX140" i="17" l="1"/>
  <c r="BA140" i="17" s="1"/>
  <c r="AY140" i="18"/>
  <c r="BB140" i="18" s="1"/>
  <c r="AZ140" i="17"/>
  <c r="BC140" i="17" s="1"/>
  <c r="L350" i="20"/>
  <c r="G250" i="12" s="1"/>
  <c r="AY140" i="17"/>
  <c r="BB140" i="17" s="1"/>
  <c r="L350" i="19"/>
  <c r="G250" i="15" s="1"/>
  <c r="M140" i="17"/>
  <c r="P140" i="17" s="1"/>
  <c r="S140" i="17"/>
  <c r="AB141" i="17" s="1"/>
  <c r="L140" i="18"/>
  <c r="O140" i="18" s="1"/>
  <c r="R140" i="18"/>
  <c r="AA141" i="18" s="1"/>
  <c r="Q140" i="17"/>
  <c r="Z141" i="17" s="1"/>
  <c r="BR140" i="17"/>
  <c r="BS141" i="17" s="1"/>
  <c r="K140" i="17"/>
  <c r="N140" i="17" s="1"/>
  <c r="AZ140" i="18"/>
  <c r="BC140" i="18" s="1"/>
  <c r="Q140" i="18"/>
  <c r="Z141" i="18" s="1"/>
  <c r="BR140" i="18"/>
  <c r="BS141" i="18" s="1"/>
  <c r="K140" i="18"/>
  <c r="N140" i="18" s="1"/>
  <c r="R140" i="17"/>
  <c r="AA141" i="17" s="1"/>
  <c r="L140" i="17"/>
  <c r="O140" i="17" s="1"/>
  <c r="S140" i="18"/>
  <c r="AB141" i="18" s="1"/>
  <c r="M140" i="18"/>
  <c r="P140" i="18" s="1"/>
  <c r="AX140" i="18"/>
  <c r="BA140" i="18" s="1"/>
  <c r="BW139" i="13"/>
  <c r="BB139" i="13"/>
  <c r="AU139" i="13"/>
  <c r="AX139" i="13" s="1"/>
  <c r="P139" i="13"/>
  <c r="H139" i="13"/>
  <c r="BO139" i="13"/>
  <c r="BL139" i="13"/>
  <c r="L139" i="13"/>
  <c r="R139" i="13"/>
  <c r="AA140" i="13" s="1"/>
  <c r="L350" i="7"/>
  <c r="BK177" i="13"/>
  <c r="BI177" i="13"/>
  <c r="F351" i="19" l="1"/>
  <c r="BD140" i="18"/>
  <c r="F351" i="7"/>
  <c r="BH141" i="17"/>
  <c r="BH141" i="18"/>
  <c r="H250" i="12"/>
  <c r="I250" i="12" s="1"/>
  <c r="G250" i="16"/>
  <c r="H250" i="16" s="1"/>
  <c r="I250" i="16" s="1"/>
  <c r="H250" i="15"/>
  <c r="I250" i="15" s="1"/>
  <c r="BV139" i="13"/>
  <c r="BA139" i="13"/>
  <c r="BD139" i="13" s="1"/>
  <c r="BD139" i="17" s="1"/>
  <c r="AK140" i="13"/>
  <c r="AT140" i="13" s="1"/>
  <c r="O139" i="13"/>
  <c r="Q139" i="13"/>
  <c r="Z140" i="13" s="1"/>
  <c r="F350" i="20" s="1"/>
  <c r="BR139" i="13"/>
  <c r="BS140" i="13" s="1"/>
  <c r="K139" i="13"/>
  <c r="BJ177" i="13"/>
  <c r="BV140" i="18" l="1"/>
  <c r="AS141" i="18" s="1"/>
  <c r="BW140" i="18"/>
  <c r="AT141" i="18" s="1"/>
  <c r="BU140" i="18"/>
  <c r="AR141" i="18" s="1"/>
  <c r="BW140" i="17"/>
  <c r="AT141" i="17" s="1"/>
  <c r="BV140" i="17"/>
  <c r="AS141" i="17" s="1"/>
  <c r="BU140" i="17"/>
  <c r="AR141" i="17" s="1"/>
  <c r="J251" i="15"/>
  <c r="J251" i="16"/>
  <c r="BU139" i="13"/>
  <c r="J251" i="12"/>
  <c r="AW140" i="13"/>
  <c r="AZ140" i="13" s="1"/>
  <c r="AJ140" i="13"/>
  <c r="AS140" i="13" s="1"/>
  <c r="N139" i="13"/>
  <c r="J140" i="13"/>
  <c r="BQ140" i="13"/>
  <c r="BN140" i="13"/>
  <c r="BH140" i="13"/>
  <c r="BI178" i="13"/>
  <c r="J351" i="19" l="1"/>
  <c r="K351" i="19"/>
  <c r="H351" i="19"/>
  <c r="G351" i="19"/>
  <c r="I351" i="19"/>
  <c r="H351" i="20"/>
  <c r="K351" i="20"/>
  <c r="I351" i="20"/>
  <c r="G351" i="20"/>
  <c r="J351" i="20"/>
  <c r="H141" i="18"/>
  <c r="AU141" i="18"/>
  <c r="AI142" i="18" s="1"/>
  <c r="BL141" i="18"/>
  <c r="BO141" i="18"/>
  <c r="BQ141" i="18"/>
  <c r="AW141" i="18"/>
  <c r="AK142" i="18" s="1"/>
  <c r="BN141" i="18"/>
  <c r="J141" i="18"/>
  <c r="AU141" i="17"/>
  <c r="AI142" i="17" s="1"/>
  <c r="BO141" i="17"/>
  <c r="H141" i="17"/>
  <c r="BL141" i="17"/>
  <c r="BQ141" i="17"/>
  <c r="BN141" i="17"/>
  <c r="J141" i="17"/>
  <c r="AW141" i="17"/>
  <c r="AK142" i="17" s="1"/>
  <c r="I141" i="18"/>
  <c r="BP141" i="18"/>
  <c r="AV141" i="18"/>
  <c r="AJ142" i="18" s="1"/>
  <c r="BM141" i="18"/>
  <c r="BM141" i="17"/>
  <c r="I141" i="17"/>
  <c r="BP141" i="17"/>
  <c r="AV141" i="17"/>
  <c r="AJ142" i="17" s="1"/>
  <c r="BC140" i="13"/>
  <c r="AV140" i="13"/>
  <c r="AY140" i="13" s="1"/>
  <c r="AI140" i="13"/>
  <c r="AR140" i="13" s="1"/>
  <c r="BP140" i="13"/>
  <c r="I140" i="13"/>
  <c r="BM140" i="13"/>
  <c r="M140" i="13"/>
  <c r="S140" i="13"/>
  <c r="AB141" i="13" s="1"/>
  <c r="G351" i="7"/>
  <c r="I351" i="7"/>
  <c r="K351" i="7"/>
  <c r="J351" i="7"/>
  <c r="H351" i="7"/>
  <c r="BK178" i="13"/>
  <c r="AZ141" i="17" l="1"/>
  <c r="BC141" i="17" s="1"/>
  <c r="AX141" i="17"/>
  <c r="BA141" i="17" s="1"/>
  <c r="L351" i="20"/>
  <c r="G251" i="12" s="1"/>
  <c r="L351" i="19"/>
  <c r="G251" i="15" s="1"/>
  <c r="AY141" i="18"/>
  <c r="BB141" i="18" s="1"/>
  <c r="AZ141" i="18"/>
  <c r="BC141" i="18" s="1"/>
  <c r="BR141" i="17"/>
  <c r="BS142" i="17" s="1"/>
  <c r="K141" i="17"/>
  <c r="N141" i="17" s="1"/>
  <c r="Q141" i="17"/>
  <c r="Z142" i="17" s="1"/>
  <c r="Q141" i="18"/>
  <c r="Z142" i="18" s="1"/>
  <c r="BR141" i="18"/>
  <c r="BS142" i="18" s="1"/>
  <c r="K141" i="18"/>
  <c r="N141" i="18" s="1"/>
  <c r="R141" i="18"/>
  <c r="AA142" i="18" s="1"/>
  <c r="L141" i="18"/>
  <c r="O141" i="18" s="1"/>
  <c r="S141" i="17"/>
  <c r="AB142" i="17" s="1"/>
  <c r="M141" i="17"/>
  <c r="P141" i="17" s="1"/>
  <c r="S141" i="18"/>
  <c r="AB142" i="18" s="1"/>
  <c r="M141" i="18"/>
  <c r="P141" i="18" s="1"/>
  <c r="AY141" i="17"/>
  <c r="BB141" i="17" s="1"/>
  <c r="AX141" i="18"/>
  <c r="BA141" i="18" s="1"/>
  <c r="L141" i="17"/>
  <c r="O141" i="17" s="1"/>
  <c r="R141" i="17"/>
  <c r="AA142" i="17" s="1"/>
  <c r="BW140" i="13"/>
  <c r="BB140" i="13"/>
  <c r="AU140" i="13"/>
  <c r="AX140" i="13" s="1"/>
  <c r="L140" i="13"/>
  <c r="R140" i="13"/>
  <c r="AA141" i="13" s="1"/>
  <c r="L351" i="7"/>
  <c r="P140" i="13"/>
  <c r="BO140" i="13"/>
  <c r="BL140" i="13"/>
  <c r="H140" i="13"/>
  <c r="BJ178" i="13"/>
  <c r="BI179" i="13"/>
  <c r="F352" i="19" l="1"/>
  <c r="F352" i="7"/>
  <c r="BD141" i="18"/>
  <c r="BH142" i="17"/>
  <c r="BH142" i="18"/>
  <c r="H251" i="12"/>
  <c r="I251" i="12" s="1"/>
  <c r="H251" i="15"/>
  <c r="I251" i="15" s="1"/>
  <c r="G251" i="16"/>
  <c r="H251" i="16" s="1"/>
  <c r="I251" i="16" s="1"/>
  <c r="BV140" i="13"/>
  <c r="BA140" i="13"/>
  <c r="BD140" i="13" s="1"/>
  <c r="BD140" i="17" s="1"/>
  <c r="AK141" i="13"/>
  <c r="AT141" i="13" s="1"/>
  <c r="K140" i="13"/>
  <c r="Q140" i="13"/>
  <c r="Z141" i="13" s="1"/>
  <c r="F351" i="20" s="1"/>
  <c r="BR140" i="13"/>
  <c r="BS141" i="13" s="1"/>
  <c r="O140" i="13"/>
  <c r="BJ179" i="13"/>
  <c r="BW141" i="18" l="1"/>
  <c r="AT142" i="18" s="1"/>
  <c r="BV141" i="18"/>
  <c r="AS142" i="18" s="1"/>
  <c r="BU141" i="18"/>
  <c r="AR142" i="18" s="1"/>
  <c r="BU141" i="17"/>
  <c r="AR142" i="17" s="1"/>
  <c r="BV141" i="17"/>
  <c r="AS142" i="17" s="1"/>
  <c r="BW141" i="17"/>
  <c r="AT142" i="17" s="1"/>
  <c r="J252" i="15"/>
  <c r="J252" i="16"/>
  <c r="BU140" i="13"/>
  <c r="J252" i="12"/>
  <c r="AW141" i="13"/>
  <c r="AZ141" i="13" s="1"/>
  <c r="AJ141" i="13"/>
  <c r="AS141" i="13" s="1"/>
  <c r="BQ141" i="13"/>
  <c r="J141" i="13"/>
  <c r="BN141" i="13"/>
  <c r="N140" i="13"/>
  <c r="BH141" i="13"/>
  <c r="BK179" i="13"/>
  <c r="G352" i="19" l="1"/>
  <c r="J352" i="19"/>
  <c r="H352" i="19"/>
  <c r="I352" i="19"/>
  <c r="K352" i="19"/>
  <c r="K352" i="20"/>
  <c r="J352" i="20"/>
  <c r="G352" i="20"/>
  <c r="I352" i="20"/>
  <c r="H352" i="20"/>
  <c r="BO142" i="18"/>
  <c r="H142" i="18"/>
  <c r="AU142" i="18"/>
  <c r="AI143" i="18" s="1"/>
  <c r="BL142" i="18"/>
  <c r="BQ142" i="18"/>
  <c r="J142" i="18"/>
  <c r="AW142" i="18"/>
  <c r="AK143" i="18" s="1"/>
  <c r="BN142" i="18"/>
  <c r="H142" i="17"/>
  <c r="AU142" i="17"/>
  <c r="AI143" i="17" s="1"/>
  <c r="BO142" i="17"/>
  <c r="BL142" i="17"/>
  <c r="AW142" i="17"/>
  <c r="AK143" i="17" s="1"/>
  <c r="BQ142" i="17"/>
  <c r="BN142" i="17"/>
  <c r="J142" i="17"/>
  <c r="I142" i="17"/>
  <c r="AV142" i="17"/>
  <c r="AJ143" i="17" s="1"/>
  <c r="BP142" i="17"/>
  <c r="BM142" i="17"/>
  <c r="AV142" i="18"/>
  <c r="AJ143" i="18" s="1"/>
  <c r="BM142" i="18"/>
  <c r="BP142" i="18"/>
  <c r="I142" i="18"/>
  <c r="BC141" i="13"/>
  <c r="AV141" i="13"/>
  <c r="AY141" i="13" s="1"/>
  <c r="AI141" i="13"/>
  <c r="AR141" i="13" s="1"/>
  <c r="S141" i="13"/>
  <c r="AB142" i="13" s="1"/>
  <c r="M141" i="13"/>
  <c r="BP141" i="13"/>
  <c r="I141" i="13"/>
  <c r="BM141" i="13"/>
  <c r="H352" i="7"/>
  <c r="K352" i="7"/>
  <c r="J352" i="7"/>
  <c r="G352" i="7"/>
  <c r="I352" i="7"/>
  <c r="AY142" i="18" l="1"/>
  <c r="BB142" i="18" s="1"/>
  <c r="AY142" i="17"/>
  <c r="BB142" i="17" s="1"/>
  <c r="AX142" i="17"/>
  <c r="BA142" i="17" s="1"/>
  <c r="L352" i="20"/>
  <c r="G252" i="12" s="1"/>
  <c r="L352" i="19"/>
  <c r="G252" i="15" s="1"/>
  <c r="AZ142" i="17"/>
  <c r="BC142" i="17" s="1"/>
  <c r="R142" i="18"/>
  <c r="AA143" i="18" s="1"/>
  <c r="L142" i="18"/>
  <c r="O142" i="18" s="1"/>
  <c r="R142" i="17"/>
  <c r="AA143" i="17" s="1"/>
  <c r="L142" i="17"/>
  <c r="O142" i="17" s="1"/>
  <c r="Q142" i="18"/>
  <c r="Z143" i="18" s="1"/>
  <c r="BR142" i="18"/>
  <c r="BS143" i="18" s="1"/>
  <c r="K142" i="18"/>
  <c r="N142" i="18" s="1"/>
  <c r="K142" i="17"/>
  <c r="N142" i="17" s="1"/>
  <c r="Q142" i="17"/>
  <c r="Z143" i="17" s="1"/>
  <c r="BR142" i="17"/>
  <c r="BS143" i="17" s="1"/>
  <c r="M142" i="17"/>
  <c r="P142" i="17" s="1"/>
  <c r="S142" i="17"/>
  <c r="AB143" i="17" s="1"/>
  <c r="S142" i="18"/>
  <c r="AB143" i="18" s="1"/>
  <c r="M142" i="18"/>
  <c r="P142" i="18" s="1"/>
  <c r="AZ142" i="18"/>
  <c r="BC142" i="18" s="1"/>
  <c r="AX142" i="18"/>
  <c r="BA142" i="18" s="1"/>
  <c r="BW141" i="13"/>
  <c r="BB141" i="13"/>
  <c r="AU141" i="13"/>
  <c r="AX141" i="13" s="1"/>
  <c r="L352" i="7"/>
  <c r="R141" i="13"/>
  <c r="AA142" i="13" s="1"/>
  <c r="L141" i="13"/>
  <c r="BO141" i="13"/>
  <c r="H141" i="13"/>
  <c r="BL141" i="13"/>
  <c r="P141" i="13"/>
  <c r="BI180" i="13"/>
  <c r="BK180" i="13"/>
  <c r="BJ180" i="13"/>
  <c r="F353" i="7" l="1"/>
  <c r="F353" i="19"/>
  <c r="BH143" i="18"/>
  <c r="BD142" i="18"/>
  <c r="BH143" i="17"/>
  <c r="H252" i="12"/>
  <c r="I252" i="12" s="1"/>
  <c r="H252" i="15"/>
  <c r="I252" i="15" s="1"/>
  <c r="G252" i="16"/>
  <c r="H252" i="16" s="1"/>
  <c r="I252" i="16" s="1"/>
  <c r="BV141" i="13"/>
  <c r="BA141" i="13"/>
  <c r="BD141" i="13" s="1"/>
  <c r="BD141" i="17" s="1"/>
  <c r="AK142" i="13"/>
  <c r="AT142" i="13" s="1"/>
  <c r="O141" i="13"/>
  <c r="Q141" i="13"/>
  <c r="Z142" i="13" s="1"/>
  <c r="F352" i="20" s="1"/>
  <c r="K141" i="13"/>
  <c r="BR141" i="13"/>
  <c r="BS142" i="13" s="1"/>
  <c r="BU142" i="18" l="1"/>
  <c r="AR143" i="18" s="1"/>
  <c r="BV142" i="18"/>
  <c r="AS143" i="18" s="1"/>
  <c r="BW142" i="18"/>
  <c r="AT143" i="18" s="1"/>
  <c r="BU142" i="17"/>
  <c r="AR143" i="17" s="1"/>
  <c r="BV142" i="17"/>
  <c r="AS143" i="17" s="1"/>
  <c r="BW142" i="17"/>
  <c r="AT143" i="17" s="1"/>
  <c r="J253" i="15"/>
  <c r="J253" i="16"/>
  <c r="BU141" i="13"/>
  <c r="J253" i="12"/>
  <c r="AW142" i="13"/>
  <c r="AZ142" i="13" s="1"/>
  <c r="AJ142" i="13"/>
  <c r="AS142" i="13" s="1"/>
  <c r="BQ142" i="13"/>
  <c r="J142" i="13"/>
  <c r="BN142" i="13"/>
  <c r="BH142" i="13"/>
  <c r="N141" i="13"/>
  <c r="H353" i="19" l="1"/>
  <c r="K353" i="19"/>
  <c r="G353" i="19"/>
  <c r="I353" i="19"/>
  <c r="J353" i="19"/>
  <c r="G353" i="20"/>
  <c r="J353" i="20"/>
  <c r="I353" i="20"/>
  <c r="H353" i="20"/>
  <c r="K353" i="20"/>
  <c r="BL143" i="18"/>
  <c r="H143" i="18"/>
  <c r="AU143" i="18"/>
  <c r="AI144" i="18" s="1"/>
  <c r="BO143" i="18"/>
  <c r="AW143" i="18"/>
  <c r="AK144" i="18" s="1"/>
  <c r="BN143" i="18"/>
  <c r="BQ143" i="18"/>
  <c r="J143" i="18"/>
  <c r="H143" i="17"/>
  <c r="BL143" i="17"/>
  <c r="BO143" i="17"/>
  <c r="AU143" i="17"/>
  <c r="AI144" i="17" s="1"/>
  <c r="AW143" i="17"/>
  <c r="AK144" i="17" s="1"/>
  <c r="BN143" i="17"/>
  <c r="J143" i="17"/>
  <c r="BQ143" i="17"/>
  <c r="AV143" i="18"/>
  <c r="AJ144" i="18" s="1"/>
  <c r="BP143" i="18"/>
  <c r="I143" i="18"/>
  <c r="BM143" i="18"/>
  <c r="AV143" i="17"/>
  <c r="AJ144" i="17" s="1"/>
  <c r="BM143" i="17"/>
  <c r="BP143" i="17"/>
  <c r="I143" i="17"/>
  <c r="BC142" i="13"/>
  <c r="AV142" i="13"/>
  <c r="AY142" i="13" s="1"/>
  <c r="AI142" i="13"/>
  <c r="AR142" i="13" s="1"/>
  <c r="H353" i="7"/>
  <c r="J353" i="7"/>
  <c r="G353" i="7"/>
  <c r="K353" i="7"/>
  <c r="I353" i="7"/>
  <c r="M142" i="13"/>
  <c r="S142" i="13"/>
  <c r="AB143" i="13" s="1"/>
  <c r="I142" i="13"/>
  <c r="BP142" i="13"/>
  <c r="BM142" i="13"/>
  <c r="BJ181" i="13"/>
  <c r="BK181" i="13"/>
  <c r="BI181" i="13"/>
  <c r="AY143" i="18" l="1"/>
  <c r="BB143" i="18" s="1"/>
  <c r="AZ143" i="18"/>
  <c r="BC143" i="18" s="1"/>
  <c r="AZ143" i="17"/>
  <c r="BC143" i="17" s="1"/>
  <c r="AY143" i="17"/>
  <c r="BB143" i="17" s="1"/>
  <c r="L353" i="20"/>
  <c r="G253" i="12" s="1"/>
  <c r="L353" i="19"/>
  <c r="G253" i="15" s="1"/>
  <c r="AX143" i="17"/>
  <c r="BA143" i="17" s="1"/>
  <c r="L143" i="17"/>
  <c r="O143" i="17" s="1"/>
  <c r="R143" i="17"/>
  <c r="AA144" i="17" s="1"/>
  <c r="M143" i="18"/>
  <c r="P143" i="18" s="1"/>
  <c r="S143" i="18"/>
  <c r="AB144" i="18" s="1"/>
  <c r="M143" i="17"/>
  <c r="P143" i="17" s="1"/>
  <c r="S143" i="17"/>
  <c r="AB144" i="17" s="1"/>
  <c r="K143" i="18"/>
  <c r="N143" i="18" s="1"/>
  <c r="Q143" i="18"/>
  <c r="Z144" i="18" s="1"/>
  <c r="BR143" i="18"/>
  <c r="BS144" i="18" s="1"/>
  <c r="AX143" i="18"/>
  <c r="BA143" i="18" s="1"/>
  <c r="R143" i="18"/>
  <c r="AA144" i="18" s="1"/>
  <c r="L143" i="18"/>
  <c r="O143" i="18" s="1"/>
  <c r="Q143" i="17"/>
  <c r="Z144" i="17" s="1"/>
  <c r="BR143" i="17"/>
  <c r="BS144" i="17" s="1"/>
  <c r="K143" i="17"/>
  <c r="N143" i="17" s="1"/>
  <c r="BW142" i="13"/>
  <c r="BB142" i="13"/>
  <c r="AU142" i="13"/>
  <c r="AX142" i="13" s="1"/>
  <c r="BO142" i="13"/>
  <c r="H142" i="13"/>
  <c r="BL142" i="13"/>
  <c r="P142" i="13"/>
  <c r="L142" i="13"/>
  <c r="R142" i="13"/>
  <c r="AA143" i="13" s="1"/>
  <c r="L353" i="7"/>
  <c r="BI182" i="13"/>
  <c r="F354" i="19" l="1"/>
  <c r="F354" i="7"/>
  <c r="BD143" i="18"/>
  <c r="BH144" i="17"/>
  <c r="BH144" i="18"/>
  <c r="H253" i="12"/>
  <c r="I253" i="12" s="1"/>
  <c r="G253" i="16"/>
  <c r="H253" i="16" s="1"/>
  <c r="I253" i="16" s="1"/>
  <c r="H253" i="15"/>
  <c r="I253" i="15" s="1"/>
  <c r="BV142" i="13"/>
  <c r="BA142" i="13"/>
  <c r="BD142" i="13" s="1"/>
  <c r="BD142" i="17" s="1"/>
  <c r="AK143" i="13"/>
  <c r="AT143" i="13" s="1"/>
  <c r="O142" i="13"/>
  <c r="K142" i="13"/>
  <c r="Q142" i="13"/>
  <c r="Z143" i="13" s="1"/>
  <c r="F353" i="20" s="1"/>
  <c r="BR142" i="13"/>
  <c r="BS143" i="13" s="1"/>
  <c r="BJ182" i="13"/>
  <c r="BK182" i="13"/>
  <c r="BU143" i="18" l="1"/>
  <c r="AR144" i="18" s="1"/>
  <c r="BV143" i="18"/>
  <c r="AS144" i="18" s="1"/>
  <c r="BW143" i="18"/>
  <c r="AT144" i="18" s="1"/>
  <c r="BV143" i="17"/>
  <c r="AS144" i="17" s="1"/>
  <c r="BU143" i="17"/>
  <c r="AR144" i="17" s="1"/>
  <c r="BW143" i="17"/>
  <c r="AT144" i="17" s="1"/>
  <c r="J254" i="16"/>
  <c r="J254" i="15"/>
  <c r="BU142" i="13"/>
  <c r="J254" i="12"/>
  <c r="AW143" i="13"/>
  <c r="AZ143" i="13" s="1"/>
  <c r="AJ143" i="13"/>
  <c r="AS143" i="13" s="1"/>
  <c r="BH143" i="13"/>
  <c r="BQ143" i="13"/>
  <c r="J143" i="13"/>
  <c r="BN143" i="13"/>
  <c r="N142" i="13"/>
  <c r="BI183" i="13"/>
  <c r="BJ183" i="13"/>
  <c r="K354" i="19" l="1"/>
  <c r="G354" i="19"/>
  <c r="H354" i="19"/>
  <c r="I354" i="19"/>
  <c r="J354" i="19"/>
  <c r="H354" i="20"/>
  <c r="I354" i="20"/>
  <c r="J354" i="20"/>
  <c r="K354" i="20"/>
  <c r="G354" i="20"/>
  <c r="H144" i="17"/>
  <c r="BO144" i="17"/>
  <c r="AU144" i="17"/>
  <c r="AI145" i="17" s="1"/>
  <c r="BL144" i="17"/>
  <c r="AW144" i="17"/>
  <c r="AK145" i="17" s="1"/>
  <c r="J144" i="17"/>
  <c r="BN144" i="17"/>
  <c r="BQ144" i="17"/>
  <c r="BL144" i="18"/>
  <c r="AU144" i="18"/>
  <c r="AI145" i="18" s="1"/>
  <c r="H144" i="18"/>
  <c r="BO144" i="18"/>
  <c r="AW144" i="18"/>
  <c r="AK145" i="18" s="1"/>
  <c r="BQ144" i="18"/>
  <c r="BN144" i="18"/>
  <c r="J144" i="18"/>
  <c r="BP144" i="18"/>
  <c r="BM144" i="18"/>
  <c r="I144" i="18"/>
  <c r="AV144" i="18"/>
  <c r="AJ145" i="18" s="1"/>
  <c r="AV144" i="17"/>
  <c r="AJ145" i="17" s="1"/>
  <c r="BP144" i="17"/>
  <c r="I144" i="17"/>
  <c r="BM144" i="17"/>
  <c r="BC143" i="13"/>
  <c r="AV143" i="13"/>
  <c r="AY143" i="13" s="1"/>
  <c r="AI143" i="13"/>
  <c r="AR143" i="13" s="1"/>
  <c r="BP143" i="13"/>
  <c r="I143" i="13"/>
  <c r="BM143" i="13"/>
  <c r="S143" i="13"/>
  <c r="AB144" i="13" s="1"/>
  <c r="M143" i="13"/>
  <c r="K354" i="7"/>
  <c r="H354" i="7"/>
  <c r="G354" i="7"/>
  <c r="J354" i="7"/>
  <c r="I354" i="7"/>
  <c r="AZ144" i="18" l="1"/>
  <c r="BC144" i="18" s="1"/>
  <c r="AX144" i="18"/>
  <c r="BA144" i="18" s="1"/>
  <c r="AZ144" i="17"/>
  <c r="BC144" i="17" s="1"/>
  <c r="AY144" i="17"/>
  <c r="BB144" i="17" s="1"/>
  <c r="AY144" i="18"/>
  <c r="BB144" i="18" s="1"/>
  <c r="AX144" i="17"/>
  <c r="BA144" i="17" s="1"/>
  <c r="L354" i="19"/>
  <c r="G254" i="15" s="1"/>
  <c r="L354" i="20"/>
  <c r="G254" i="12" s="1"/>
  <c r="BR144" i="18"/>
  <c r="BS145" i="18" s="1"/>
  <c r="Q144" i="18"/>
  <c r="Z145" i="18" s="1"/>
  <c r="K144" i="18"/>
  <c r="N144" i="18" s="1"/>
  <c r="Q144" i="17"/>
  <c r="Z145" i="17" s="1"/>
  <c r="K144" i="17"/>
  <c r="N144" i="17" s="1"/>
  <c r="BR144" i="17"/>
  <c r="BS145" i="17" s="1"/>
  <c r="R144" i="18"/>
  <c r="AA145" i="18" s="1"/>
  <c r="L144" i="18"/>
  <c r="O144" i="18" s="1"/>
  <c r="S144" i="17"/>
  <c r="AB145" i="17" s="1"/>
  <c r="M144" i="17"/>
  <c r="P144" i="17" s="1"/>
  <c r="R144" i="17"/>
  <c r="AA145" i="17" s="1"/>
  <c r="L144" i="17"/>
  <c r="O144" i="17" s="1"/>
  <c r="M144" i="18"/>
  <c r="P144" i="18" s="1"/>
  <c r="S144" i="18"/>
  <c r="AB145" i="18" s="1"/>
  <c r="BW143" i="13"/>
  <c r="BB143" i="13"/>
  <c r="AU143" i="13"/>
  <c r="AX143" i="13" s="1"/>
  <c r="H143" i="13"/>
  <c r="BO143" i="13"/>
  <c r="BL143" i="13"/>
  <c r="R143" i="13"/>
  <c r="AA144" i="13" s="1"/>
  <c r="L143" i="13"/>
  <c r="L354" i="7"/>
  <c r="P143" i="13"/>
  <c r="BK183" i="13"/>
  <c r="F355" i="7" l="1"/>
  <c r="F355" i="19"/>
  <c r="BD144" i="18"/>
  <c r="BH145" i="18"/>
  <c r="BH145" i="17"/>
  <c r="H254" i="12"/>
  <c r="I254" i="12" s="1"/>
  <c r="G254" i="16"/>
  <c r="H254" i="16" s="1"/>
  <c r="I254" i="16" s="1"/>
  <c r="H254" i="15"/>
  <c r="I254" i="15" s="1"/>
  <c r="BV143" i="13"/>
  <c r="BA143" i="13"/>
  <c r="BD143" i="13" s="1"/>
  <c r="BD143" i="17" s="1"/>
  <c r="AK144" i="13"/>
  <c r="AT144" i="13" s="1"/>
  <c r="K143" i="13"/>
  <c r="BR143" i="13"/>
  <c r="BS144" i="13" s="1"/>
  <c r="Q143" i="13"/>
  <c r="Z144" i="13" s="1"/>
  <c r="F354" i="20" s="1"/>
  <c r="O143" i="13"/>
  <c r="BJ184" i="13"/>
  <c r="BV144" i="18" l="1"/>
  <c r="AS145" i="18" s="1"/>
  <c r="BW144" i="18"/>
  <c r="AT145" i="18" s="1"/>
  <c r="BU144" i="18"/>
  <c r="AR145" i="18" s="1"/>
  <c r="BW144" i="17"/>
  <c r="AT145" i="17" s="1"/>
  <c r="BU144" i="17"/>
  <c r="AR145" i="17" s="1"/>
  <c r="BV144" i="17"/>
  <c r="AS145" i="17" s="1"/>
  <c r="J255" i="16"/>
  <c r="J255" i="15"/>
  <c r="BU143" i="13"/>
  <c r="J255" i="12"/>
  <c r="AW144" i="13"/>
  <c r="AZ144" i="13" s="1"/>
  <c r="AJ144" i="13"/>
  <c r="AS144" i="13" s="1"/>
  <c r="BH144" i="13"/>
  <c r="BQ144" i="13"/>
  <c r="J144" i="13"/>
  <c r="BN144" i="13"/>
  <c r="N143" i="13"/>
  <c r="BI184" i="13"/>
  <c r="G355" i="20" l="1"/>
  <c r="K355" i="20"/>
  <c r="J355" i="20"/>
  <c r="I355" i="20"/>
  <c r="H355" i="20"/>
  <c r="G355" i="19"/>
  <c r="J355" i="19"/>
  <c r="I355" i="19"/>
  <c r="K355" i="19"/>
  <c r="H355" i="19"/>
  <c r="H145" i="17"/>
  <c r="AU145" i="17"/>
  <c r="AI146" i="17" s="1"/>
  <c r="BL145" i="17"/>
  <c r="BO145" i="17"/>
  <c r="J145" i="18"/>
  <c r="AW145" i="18"/>
  <c r="AK146" i="18" s="1"/>
  <c r="BN145" i="18"/>
  <c r="BQ145" i="18"/>
  <c r="BO145" i="18"/>
  <c r="H145" i="18"/>
  <c r="AU145" i="18"/>
  <c r="AI146" i="18" s="1"/>
  <c r="BL145" i="18"/>
  <c r="BN145" i="17"/>
  <c r="J145" i="17"/>
  <c r="BQ145" i="17"/>
  <c r="AW145" i="17"/>
  <c r="AK146" i="17" s="1"/>
  <c r="I145" i="17"/>
  <c r="BP145" i="17"/>
  <c r="AV145" i="17"/>
  <c r="AJ146" i="17" s="1"/>
  <c r="BM145" i="17"/>
  <c r="BM145" i="18"/>
  <c r="I145" i="18"/>
  <c r="BP145" i="18"/>
  <c r="AV145" i="18"/>
  <c r="AJ146" i="18" s="1"/>
  <c r="BC144" i="13"/>
  <c r="AV144" i="13"/>
  <c r="AY144" i="13" s="1"/>
  <c r="AI144" i="13"/>
  <c r="AR144" i="13" s="1"/>
  <c r="BP144" i="13"/>
  <c r="I144" i="13"/>
  <c r="BM144" i="13"/>
  <c r="M144" i="13"/>
  <c r="S144" i="13"/>
  <c r="AB145" i="13" s="1"/>
  <c r="I355" i="7"/>
  <c r="J355" i="7"/>
  <c r="K355" i="7"/>
  <c r="G355" i="7"/>
  <c r="H355" i="7"/>
  <c r="BK184" i="13"/>
  <c r="AZ145" i="18" l="1"/>
  <c r="BC145" i="18" s="1"/>
  <c r="L355" i="20"/>
  <c r="G255" i="12" s="1"/>
  <c r="AX145" i="17"/>
  <c r="BA145" i="17" s="1"/>
  <c r="L355" i="19"/>
  <c r="G255" i="15" s="1"/>
  <c r="L145" i="17"/>
  <c r="O145" i="17" s="1"/>
  <c r="R145" i="17"/>
  <c r="AA146" i="17" s="1"/>
  <c r="S145" i="17"/>
  <c r="AB146" i="17" s="1"/>
  <c r="M145" i="17"/>
  <c r="P145" i="17" s="1"/>
  <c r="K145" i="17"/>
  <c r="N145" i="17" s="1"/>
  <c r="BR145" i="17"/>
  <c r="BS146" i="17" s="1"/>
  <c r="Q145" i="17"/>
  <c r="Z146" i="17" s="1"/>
  <c r="M145" i="18"/>
  <c r="P145" i="18" s="1"/>
  <c r="S145" i="18"/>
  <c r="AB146" i="18" s="1"/>
  <c r="AY145" i="17"/>
  <c r="BB145" i="17" s="1"/>
  <c r="AY145" i="18"/>
  <c r="BB145" i="18" s="1"/>
  <c r="AX145" i="18"/>
  <c r="BA145" i="18" s="1"/>
  <c r="R145" i="18"/>
  <c r="AA146" i="18" s="1"/>
  <c r="L145" i="18"/>
  <c r="O145" i="18" s="1"/>
  <c r="K145" i="18"/>
  <c r="N145" i="18" s="1"/>
  <c r="BR145" i="18"/>
  <c r="BS146" i="18" s="1"/>
  <c r="Q145" i="18"/>
  <c r="Z146" i="18" s="1"/>
  <c r="AZ145" i="17"/>
  <c r="BC145" i="17" s="1"/>
  <c r="BW144" i="13"/>
  <c r="BB144" i="13"/>
  <c r="AU144" i="13"/>
  <c r="AX144" i="13" s="1"/>
  <c r="P144" i="13"/>
  <c r="L355" i="7"/>
  <c r="BO144" i="13"/>
  <c r="H144" i="13"/>
  <c r="BL144" i="13"/>
  <c r="R144" i="13"/>
  <c r="AA145" i="13" s="1"/>
  <c r="L144" i="13"/>
  <c r="BK185" i="13"/>
  <c r="F356" i="7" l="1"/>
  <c r="F356" i="19"/>
  <c r="BD145" i="18"/>
  <c r="BH146" i="17"/>
  <c r="BH146" i="18"/>
  <c r="H255" i="12"/>
  <c r="I255" i="12" s="1"/>
  <c r="H255" i="15"/>
  <c r="I255" i="15" s="1"/>
  <c r="G255" i="16"/>
  <c r="H255" i="16" s="1"/>
  <c r="I255" i="16" s="1"/>
  <c r="BV144" i="13"/>
  <c r="BA144" i="13"/>
  <c r="BD144" i="13" s="1"/>
  <c r="BD144" i="17" s="1"/>
  <c r="AK145" i="13"/>
  <c r="AT145" i="13" s="1"/>
  <c r="O144" i="13"/>
  <c r="K144" i="13"/>
  <c r="BR144" i="13"/>
  <c r="BS145" i="13" s="1"/>
  <c r="Q144" i="13"/>
  <c r="Z145" i="13" s="1"/>
  <c r="F355" i="20" s="1"/>
  <c r="BI185" i="13"/>
  <c r="BJ185" i="13"/>
  <c r="BW145" i="18" l="1"/>
  <c r="AT146" i="18" s="1"/>
  <c r="BU145" i="18"/>
  <c r="AR146" i="18" s="1"/>
  <c r="BV145" i="18"/>
  <c r="AS146" i="18" s="1"/>
  <c r="BW145" i="17"/>
  <c r="AT146" i="17" s="1"/>
  <c r="BU145" i="17"/>
  <c r="AR146" i="17" s="1"/>
  <c r="BV145" i="17"/>
  <c r="AS146" i="17" s="1"/>
  <c r="J256" i="16"/>
  <c r="J256" i="15"/>
  <c r="BU144" i="13"/>
  <c r="J256" i="12"/>
  <c r="AW145" i="13"/>
  <c r="AZ145" i="13" s="1"/>
  <c r="AJ145" i="13"/>
  <c r="AS145" i="13" s="1"/>
  <c r="J145" i="13"/>
  <c r="BQ145" i="13"/>
  <c r="BN145" i="13"/>
  <c r="N144" i="13"/>
  <c r="BH145" i="13"/>
  <c r="BK186" i="13"/>
  <c r="I356" i="20" l="1"/>
  <c r="G356" i="20"/>
  <c r="J356" i="20"/>
  <c r="K356" i="20"/>
  <c r="H356" i="20"/>
  <c r="K356" i="19"/>
  <c r="H356" i="19"/>
  <c r="G356" i="19"/>
  <c r="I356" i="19"/>
  <c r="J356" i="19"/>
  <c r="AU146" i="17"/>
  <c r="AI147" i="17" s="1"/>
  <c r="BO146" i="17"/>
  <c r="H146" i="17"/>
  <c r="BL146" i="17"/>
  <c r="AW146" i="17"/>
  <c r="AK147" i="17" s="1"/>
  <c r="BQ146" i="17"/>
  <c r="J146" i="17"/>
  <c r="BN146" i="17"/>
  <c r="BL146" i="18"/>
  <c r="AU146" i="18"/>
  <c r="AI147" i="18" s="1"/>
  <c r="BO146" i="18"/>
  <c r="H146" i="18"/>
  <c r="BN146" i="18"/>
  <c r="J146" i="18"/>
  <c r="BQ146" i="18"/>
  <c r="AW146" i="18"/>
  <c r="AK147" i="18" s="1"/>
  <c r="BM146" i="18"/>
  <c r="BP146" i="18"/>
  <c r="I146" i="18"/>
  <c r="AV146" i="18"/>
  <c r="AJ147" i="18" s="1"/>
  <c r="BP146" i="17"/>
  <c r="AV146" i="17"/>
  <c r="AJ147" i="17" s="1"/>
  <c r="BM146" i="17"/>
  <c r="I146" i="17"/>
  <c r="BC145" i="13"/>
  <c r="AV145" i="13"/>
  <c r="AY145" i="13" s="1"/>
  <c r="AI145" i="13"/>
  <c r="AR145" i="13" s="1"/>
  <c r="S145" i="13"/>
  <c r="AB146" i="13" s="1"/>
  <c r="M145" i="13"/>
  <c r="BP145" i="13"/>
  <c r="I145" i="13"/>
  <c r="BM145" i="13"/>
  <c r="G356" i="7"/>
  <c r="I356" i="7"/>
  <c r="K356" i="7"/>
  <c r="J356" i="7"/>
  <c r="H356" i="7"/>
  <c r="AZ146" i="17" l="1"/>
  <c r="BC146" i="17" s="1"/>
  <c r="AX146" i="18"/>
  <c r="BA146" i="18" s="1"/>
  <c r="AX146" i="17"/>
  <c r="BA146" i="17" s="1"/>
  <c r="L356" i="20"/>
  <c r="G256" i="12" s="1"/>
  <c r="L356" i="19"/>
  <c r="G256" i="15" s="1"/>
  <c r="AY146" i="18"/>
  <c r="BB146" i="18" s="1"/>
  <c r="R146" i="17"/>
  <c r="AA147" i="17" s="1"/>
  <c r="L146" i="17"/>
  <c r="O146" i="17" s="1"/>
  <c r="S146" i="18"/>
  <c r="AB147" i="18" s="1"/>
  <c r="M146" i="18"/>
  <c r="P146" i="18" s="1"/>
  <c r="K146" i="18"/>
  <c r="N146" i="18" s="1"/>
  <c r="Q146" i="18"/>
  <c r="Z147" i="18" s="1"/>
  <c r="BR146" i="18"/>
  <c r="BS147" i="18" s="1"/>
  <c r="AY146" i="17"/>
  <c r="BB146" i="17" s="1"/>
  <c r="L146" i="18"/>
  <c r="O146" i="18" s="1"/>
  <c r="R146" i="18"/>
  <c r="AA147" i="18" s="1"/>
  <c r="M146" i="17"/>
  <c r="P146" i="17" s="1"/>
  <c r="S146" i="17"/>
  <c r="AB147" i="17" s="1"/>
  <c r="Q146" i="17"/>
  <c r="Z147" i="17" s="1"/>
  <c r="K146" i="17"/>
  <c r="N146" i="17" s="1"/>
  <c r="BR146" i="17"/>
  <c r="BS147" i="17" s="1"/>
  <c r="AZ146" i="18"/>
  <c r="BC146" i="18" s="1"/>
  <c r="BW145" i="13"/>
  <c r="BB145" i="13"/>
  <c r="AU145" i="13"/>
  <c r="AX145" i="13" s="1"/>
  <c r="L356" i="7"/>
  <c r="R145" i="13"/>
  <c r="AA146" i="13" s="1"/>
  <c r="L145" i="13"/>
  <c r="P145" i="13"/>
  <c r="BO145" i="13"/>
  <c r="H145" i="13"/>
  <c r="BL145" i="13"/>
  <c r="BJ186" i="13"/>
  <c r="BI186" i="13"/>
  <c r="BD146" i="18" l="1"/>
  <c r="F357" i="19"/>
  <c r="F357" i="7"/>
  <c r="BH147" i="17"/>
  <c r="BH147" i="18"/>
  <c r="H256" i="12"/>
  <c r="I256" i="12" s="1"/>
  <c r="H256" i="15"/>
  <c r="I256" i="15" s="1"/>
  <c r="G256" i="16"/>
  <c r="H256" i="16" s="1"/>
  <c r="I256" i="16" s="1"/>
  <c r="BV145" i="13"/>
  <c r="BA145" i="13"/>
  <c r="BD145" i="13" s="1"/>
  <c r="BD145" i="17" s="1"/>
  <c r="AK146" i="13"/>
  <c r="AT146" i="13" s="1"/>
  <c r="K145" i="13"/>
  <c r="Q145" i="13"/>
  <c r="Z146" i="13" s="1"/>
  <c r="F356" i="20" s="1"/>
  <c r="O145" i="13"/>
  <c r="BR145" i="13"/>
  <c r="BS146" i="13" s="1"/>
  <c r="BK187" i="13"/>
  <c r="BU146" i="18" l="1"/>
  <c r="AR147" i="18" s="1"/>
  <c r="BW146" i="18"/>
  <c r="AT147" i="18" s="1"/>
  <c r="BV146" i="18"/>
  <c r="AS147" i="18" s="1"/>
  <c r="BU146" i="17"/>
  <c r="AR147" i="17" s="1"/>
  <c r="BV146" i="17"/>
  <c r="AS147" i="17" s="1"/>
  <c r="BW146" i="17"/>
  <c r="AT147" i="17" s="1"/>
  <c r="BD1" i="13"/>
  <c r="BD1" i="18"/>
  <c r="BD1" i="17"/>
  <c r="J257" i="15"/>
  <c r="J257" i="16"/>
  <c r="BU145" i="13"/>
  <c r="J257" i="12"/>
  <c r="AW146" i="13"/>
  <c r="AZ146" i="13" s="1"/>
  <c r="AJ146" i="13"/>
  <c r="AS146" i="13" s="1"/>
  <c r="BQ146" i="13"/>
  <c r="J146" i="13"/>
  <c r="BN146" i="13"/>
  <c r="N145" i="13"/>
  <c r="BH146" i="13"/>
  <c r="BI187" i="13"/>
  <c r="BJ187" i="13"/>
  <c r="I357" i="19" l="1"/>
  <c r="K357" i="19"/>
  <c r="G357" i="19"/>
  <c r="H357" i="19"/>
  <c r="J357" i="19"/>
  <c r="G357" i="20"/>
  <c r="I357" i="20"/>
  <c r="J357" i="20"/>
  <c r="H357" i="20"/>
  <c r="K357" i="20"/>
  <c r="H147" i="18"/>
  <c r="AU147" i="18"/>
  <c r="AI148" i="18" s="1"/>
  <c r="BL147" i="18"/>
  <c r="BO147" i="18"/>
  <c r="BN147" i="17"/>
  <c r="J147" i="17"/>
  <c r="AW147" i="17"/>
  <c r="AK148" i="17" s="1"/>
  <c r="BQ147" i="17"/>
  <c r="AV147" i="17"/>
  <c r="AJ148" i="17" s="1"/>
  <c r="I147" i="17"/>
  <c r="BM147" i="17"/>
  <c r="BP147" i="17"/>
  <c r="AV147" i="18"/>
  <c r="AJ148" i="18" s="1"/>
  <c r="BM147" i="18"/>
  <c r="BP147" i="18"/>
  <c r="I147" i="18"/>
  <c r="H147" i="17"/>
  <c r="BL147" i="17"/>
  <c r="BO147" i="17"/>
  <c r="AU147" i="17"/>
  <c r="AI148" i="17" s="1"/>
  <c r="BQ147" i="18"/>
  <c r="AW147" i="18"/>
  <c r="AK148" i="18" s="1"/>
  <c r="BN147" i="18"/>
  <c r="J147" i="18"/>
  <c r="BC146" i="13"/>
  <c r="AV146" i="13"/>
  <c r="AY146" i="13" s="1"/>
  <c r="AI146" i="13"/>
  <c r="AR146" i="13" s="1"/>
  <c r="I146" i="13"/>
  <c r="BP146" i="13"/>
  <c r="BM146" i="13"/>
  <c r="S146" i="13"/>
  <c r="AB147" i="13" s="1"/>
  <c r="M146" i="13"/>
  <c r="G357" i="7"/>
  <c r="H357" i="7"/>
  <c r="I357" i="7"/>
  <c r="K357" i="7"/>
  <c r="J357" i="7"/>
  <c r="BK188" i="13"/>
  <c r="AZ147" i="17" l="1"/>
  <c r="BC147" i="17" s="1"/>
  <c r="L357" i="20"/>
  <c r="G257" i="12" s="1"/>
  <c r="L357" i="19"/>
  <c r="G257" i="15" s="1"/>
  <c r="AY147" i="18"/>
  <c r="BB147" i="18" s="1"/>
  <c r="S147" i="18"/>
  <c r="AB148" i="18" s="1"/>
  <c r="M147" i="18"/>
  <c r="P147" i="18" s="1"/>
  <c r="BR147" i="17"/>
  <c r="BS148" i="17" s="1"/>
  <c r="Q147" i="17"/>
  <c r="Z148" i="17" s="1"/>
  <c r="K147" i="17"/>
  <c r="N147" i="17" s="1"/>
  <c r="R147" i="17"/>
  <c r="AA148" i="17" s="1"/>
  <c r="L147" i="17"/>
  <c r="O147" i="17" s="1"/>
  <c r="BR147" i="18"/>
  <c r="BS148" i="18" s="1"/>
  <c r="K147" i="18"/>
  <c r="N147" i="18" s="1"/>
  <c r="Q147" i="18"/>
  <c r="Z148" i="18" s="1"/>
  <c r="AX147" i="18"/>
  <c r="BA147" i="18" s="1"/>
  <c r="AZ147" i="18"/>
  <c r="BC147" i="18" s="1"/>
  <c r="AX147" i="17"/>
  <c r="BA147" i="17" s="1"/>
  <c r="S147" i="17"/>
  <c r="AB148" i="17" s="1"/>
  <c r="M147" i="17"/>
  <c r="P147" i="17" s="1"/>
  <c r="L147" i="18"/>
  <c r="O147" i="18" s="1"/>
  <c r="R147" i="18"/>
  <c r="AA148" i="18" s="1"/>
  <c r="AY147" i="17"/>
  <c r="BB147" i="17" s="1"/>
  <c r="BW146" i="13"/>
  <c r="BB146" i="13"/>
  <c r="AU146" i="13"/>
  <c r="AX146" i="13" s="1"/>
  <c r="L146" i="13"/>
  <c r="R146" i="13"/>
  <c r="AA147" i="13" s="1"/>
  <c r="P146" i="13"/>
  <c r="BO146" i="13"/>
  <c r="H146" i="13"/>
  <c r="BL146" i="13"/>
  <c r="L357" i="7"/>
  <c r="BI188" i="13"/>
  <c r="F358" i="19" l="1"/>
  <c r="F358" i="7"/>
  <c r="BD147" i="18"/>
  <c r="BH148" i="18"/>
  <c r="BH148" i="17"/>
  <c r="H257" i="12"/>
  <c r="I257" i="12" s="1"/>
  <c r="G257" i="16"/>
  <c r="H257" i="16" s="1"/>
  <c r="I257" i="16" s="1"/>
  <c r="H257" i="15"/>
  <c r="I257" i="15" s="1"/>
  <c r="BV146" i="13"/>
  <c r="BA146" i="13"/>
  <c r="BD146" i="13" s="1"/>
  <c r="BD146" i="17" s="1"/>
  <c r="AK147" i="13"/>
  <c r="AT147" i="13" s="1"/>
  <c r="K146" i="13"/>
  <c r="BR146" i="13"/>
  <c r="BS147" i="13" s="1"/>
  <c r="Q146" i="13"/>
  <c r="Z147" i="13" s="1"/>
  <c r="F357" i="20" s="1"/>
  <c r="O146" i="13"/>
  <c r="BJ188" i="13"/>
  <c r="BU147" i="18" l="1"/>
  <c r="AR148" i="18" s="1"/>
  <c r="BV147" i="18"/>
  <c r="AS148" i="18" s="1"/>
  <c r="BW147" i="18"/>
  <c r="AT148" i="18" s="1"/>
  <c r="BV147" i="17"/>
  <c r="AS148" i="17" s="1"/>
  <c r="BW147" i="17"/>
  <c r="AT148" i="17" s="1"/>
  <c r="BU147" i="17"/>
  <c r="AR148" i="17" s="1"/>
  <c r="J258" i="15"/>
  <c r="J258" i="16"/>
  <c r="BU146" i="13"/>
  <c r="J258" i="12"/>
  <c r="AW147" i="13"/>
  <c r="AZ147" i="13" s="1"/>
  <c r="AJ147" i="13"/>
  <c r="AS147" i="13" s="1"/>
  <c r="BH147" i="13"/>
  <c r="BQ147" i="13"/>
  <c r="J147" i="13"/>
  <c r="BN147" i="13"/>
  <c r="N146" i="13"/>
  <c r="K358" i="19" l="1"/>
  <c r="J358" i="19"/>
  <c r="H358" i="19"/>
  <c r="I358" i="19"/>
  <c r="G358" i="19"/>
  <c r="J358" i="20"/>
  <c r="G358" i="20"/>
  <c r="H358" i="20"/>
  <c r="I358" i="20"/>
  <c r="K358" i="20"/>
  <c r="AU148" i="18"/>
  <c r="AI149" i="18" s="1"/>
  <c r="H148" i="18"/>
  <c r="BL148" i="18"/>
  <c r="BO148" i="18"/>
  <c r="AW148" i="17"/>
  <c r="AK149" i="17" s="1"/>
  <c r="J148" i="17"/>
  <c r="BN148" i="17"/>
  <c r="BQ148" i="17"/>
  <c r="AU148" i="17"/>
  <c r="AI149" i="17" s="1"/>
  <c r="H148" i="17"/>
  <c r="BL148" i="17"/>
  <c r="BO148" i="17"/>
  <c r="BN148" i="18"/>
  <c r="BQ148" i="18"/>
  <c r="J148" i="18"/>
  <c r="AW148" i="18"/>
  <c r="AK149" i="18" s="1"/>
  <c r="I148" i="18"/>
  <c r="AV148" i="18"/>
  <c r="AJ149" i="18" s="1"/>
  <c r="BM148" i="18"/>
  <c r="BP148" i="18"/>
  <c r="BP148" i="17"/>
  <c r="I148" i="17"/>
  <c r="AV148" i="17"/>
  <c r="AJ149" i="17" s="1"/>
  <c r="BM148" i="17"/>
  <c r="BC147" i="13"/>
  <c r="AV147" i="13"/>
  <c r="AY147" i="13" s="1"/>
  <c r="AI147" i="13"/>
  <c r="AR147" i="13" s="1"/>
  <c r="BP147" i="13"/>
  <c r="I147" i="13"/>
  <c r="BM147" i="13"/>
  <c r="I358" i="7"/>
  <c r="G358" i="7"/>
  <c r="J358" i="7"/>
  <c r="K358" i="7"/>
  <c r="H358" i="7"/>
  <c r="S147" i="13"/>
  <c r="AB148" i="13" s="1"/>
  <c r="M147" i="13"/>
  <c r="BJ189" i="13"/>
  <c r="AZ148" i="17" l="1"/>
  <c r="BC148" i="17" s="1"/>
  <c r="AX148" i="18"/>
  <c r="BA148" i="18" s="1"/>
  <c r="AY148" i="18"/>
  <c r="BB148" i="18" s="1"/>
  <c r="L358" i="19"/>
  <c r="G258" i="15" s="1"/>
  <c r="L358" i="20"/>
  <c r="G258" i="12" s="1"/>
  <c r="AY148" i="17"/>
  <c r="BB148" i="17" s="1"/>
  <c r="R148" i="18"/>
  <c r="AA149" i="18" s="1"/>
  <c r="L148" i="18"/>
  <c r="O148" i="18" s="1"/>
  <c r="BR148" i="17"/>
  <c r="BS149" i="17" s="1"/>
  <c r="Q148" i="17"/>
  <c r="Z149" i="17" s="1"/>
  <c r="K148" i="17"/>
  <c r="N148" i="17" s="1"/>
  <c r="Q148" i="18"/>
  <c r="Z149" i="18" s="1"/>
  <c r="K148" i="18"/>
  <c r="N148" i="18" s="1"/>
  <c r="BR148" i="18"/>
  <c r="BS149" i="18" s="1"/>
  <c r="R148" i="17"/>
  <c r="AA149" i="17" s="1"/>
  <c r="L148" i="17"/>
  <c r="O148" i="17" s="1"/>
  <c r="S148" i="18"/>
  <c r="AB149" i="18" s="1"/>
  <c r="M148" i="18"/>
  <c r="P148" i="18" s="1"/>
  <c r="S148" i="17"/>
  <c r="AB149" i="17" s="1"/>
  <c r="M148" i="17"/>
  <c r="P148" i="17" s="1"/>
  <c r="AZ148" i="18"/>
  <c r="BC148" i="18" s="1"/>
  <c r="AX148" i="17"/>
  <c r="BA148" i="17" s="1"/>
  <c r="BW147" i="13"/>
  <c r="BB147" i="13"/>
  <c r="AU147" i="13"/>
  <c r="AX147" i="13" s="1"/>
  <c r="R147" i="13"/>
  <c r="AA148" i="13" s="1"/>
  <c r="L147" i="13"/>
  <c r="P147" i="13"/>
  <c r="BO147" i="13"/>
  <c r="H147" i="13"/>
  <c r="BL147" i="13"/>
  <c r="L358" i="7"/>
  <c r="BK189" i="13"/>
  <c r="BI189" i="13"/>
  <c r="F359" i="19" l="1"/>
  <c r="F359" i="7"/>
  <c r="BD148" i="18"/>
  <c r="BH149" i="18"/>
  <c r="BH149" i="17"/>
  <c r="G258" i="16"/>
  <c r="H258" i="16" s="1"/>
  <c r="I258" i="16" s="1"/>
  <c r="H258" i="15"/>
  <c r="I258" i="15" s="1"/>
  <c r="BV147" i="13"/>
  <c r="H258" i="12"/>
  <c r="I258" i="12" s="1"/>
  <c r="BA147" i="13"/>
  <c r="BD147" i="13" s="1"/>
  <c r="BD147" i="17" s="1"/>
  <c r="AK148" i="13"/>
  <c r="AT148" i="13" s="1"/>
  <c r="Q147" i="13"/>
  <c r="Z148" i="13" s="1"/>
  <c r="F358" i="20" s="1"/>
  <c r="K147" i="13"/>
  <c r="BR147" i="13"/>
  <c r="BS148" i="13" s="1"/>
  <c r="O147" i="13"/>
  <c r="BK190" i="13"/>
  <c r="BV148" i="18" l="1"/>
  <c r="AS149" i="18" s="1"/>
  <c r="BW148" i="18"/>
  <c r="AT149" i="18" s="1"/>
  <c r="BU148" i="18"/>
  <c r="AR149" i="18" s="1"/>
  <c r="BW148" i="17"/>
  <c r="AT149" i="17" s="1"/>
  <c r="BU148" i="17"/>
  <c r="AR149" i="17" s="1"/>
  <c r="BV148" i="17"/>
  <c r="AS149" i="17" s="1"/>
  <c r="J259" i="16"/>
  <c r="J259" i="15"/>
  <c r="BU147" i="13"/>
  <c r="J259" i="12"/>
  <c r="AW148" i="13"/>
  <c r="AZ148" i="13" s="1"/>
  <c r="AJ148" i="13"/>
  <c r="AS148" i="13" s="1"/>
  <c r="BQ148" i="13"/>
  <c r="J148" i="13"/>
  <c r="BN148" i="13"/>
  <c r="N147" i="13"/>
  <c r="BH148" i="13"/>
  <c r="BJ190" i="13"/>
  <c r="J359" i="19" l="1"/>
  <c r="G359" i="19"/>
  <c r="K359" i="19"/>
  <c r="H359" i="19"/>
  <c r="I359" i="19"/>
  <c r="G359" i="20"/>
  <c r="I359" i="20"/>
  <c r="K359" i="20"/>
  <c r="H359" i="20"/>
  <c r="J359" i="20"/>
  <c r="AU149" i="17"/>
  <c r="AI150" i="17" s="1"/>
  <c r="BL149" i="17"/>
  <c r="BO149" i="17"/>
  <c r="H149" i="17"/>
  <c r="AW149" i="18"/>
  <c r="AK150" i="18" s="1"/>
  <c r="BQ149" i="18"/>
  <c r="J149" i="18"/>
  <c r="BN149" i="18"/>
  <c r="AU149" i="18"/>
  <c r="AI150" i="18" s="1"/>
  <c r="H149" i="18"/>
  <c r="BL149" i="18"/>
  <c r="BO149" i="18"/>
  <c r="J149" i="17"/>
  <c r="BQ149" i="17"/>
  <c r="AW149" i="17"/>
  <c r="AK150" i="17" s="1"/>
  <c r="BN149" i="17"/>
  <c r="AV149" i="18"/>
  <c r="AJ150" i="18" s="1"/>
  <c r="BP149" i="18"/>
  <c r="I149" i="18"/>
  <c r="BM149" i="18"/>
  <c r="BP149" i="17"/>
  <c r="AV149" i="17"/>
  <c r="AJ150" i="17" s="1"/>
  <c r="I149" i="17"/>
  <c r="BM149" i="17"/>
  <c r="BC148" i="13"/>
  <c r="AV148" i="13"/>
  <c r="AY148" i="13" s="1"/>
  <c r="AI148" i="13"/>
  <c r="AR148" i="13" s="1"/>
  <c r="BP148" i="13"/>
  <c r="I148" i="13"/>
  <c r="BM148" i="13"/>
  <c r="M148" i="13"/>
  <c r="S148" i="13"/>
  <c r="AB149" i="13" s="1"/>
  <c r="I359" i="7"/>
  <c r="H359" i="7"/>
  <c r="G359" i="7"/>
  <c r="J359" i="7"/>
  <c r="K359" i="7"/>
  <c r="BI190" i="13"/>
  <c r="AZ149" i="18" l="1"/>
  <c r="BC149" i="18" s="1"/>
  <c r="AX149" i="17"/>
  <c r="BA149" i="17" s="1"/>
  <c r="AX149" i="18"/>
  <c r="BA149" i="18" s="1"/>
  <c r="L359" i="20"/>
  <c r="G259" i="12" s="1"/>
  <c r="L359" i="19"/>
  <c r="G259" i="15" s="1"/>
  <c r="L149" i="17"/>
  <c r="O149" i="17" s="1"/>
  <c r="R149" i="17"/>
  <c r="AA150" i="17" s="1"/>
  <c r="L149" i="18"/>
  <c r="O149" i="18" s="1"/>
  <c r="R149" i="18"/>
  <c r="AA150" i="18" s="1"/>
  <c r="M149" i="17"/>
  <c r="P149" i="17" s="1"/>
  <c r="S149" i="17"/>
  <c r="AB150" i="17" s="1"/>
  <c r="BR149" i="18"/>
  <c r="BS150" i="18" s="1"/>
  <c r="Q149" i="18"/>
  <c r="Z150" i="18" s="1"/>
  <c r="K149" i="18"/>
  <c r="N149" i="18" s="1"/>
  <c r="M149" i="18"/>
  <c r="P149" i="18" s="1"/>
  <c r="S149" i="18"/>
  <c r="AB150" i="18" s="1"/>
  <c r="BR149" i="17"/>
  <c r="BS150" i="17" s="1"/>
  <c r="K149" i="17"/>
  <c r="N149" i="17" s="1"/>
  <c r="Q149" i="17"/>
  <c r="Z150" i="17" s="1"/>
  <c r="AY149" i="18"/>
  <c r="BB149" i="18" s="1"/>
  <c r="AY149" i="17"/>
  <c r="BB149" i="17" s="1"/>
  <c r="AZ149" i="17"/>
  <c r="BC149" i="17" s="1"/>
  <c r="BW148" i="13"/>
  <c r="BB148" i="13"/>
  <c r="AU148" i="13"/>
  <c r="AX148" i="13" s="1"/>
  <c r="L359" i="7"/>
  <c r="BO148" i="13"/>
  <c r="H148" i="13"/>
  <c r="BL148" i="13"/>
  <c r="P148" i="13"/>
  <c r="L148" i="13"/>
  <c r="R148" i="13"/>
  <c r="AA149" i="13" s="1"/>
  <c r="BJ191" i="13"/>
  <c r="F360" i="19" l="1"/>
  <c r="F360" i="7"/>
  <c r="BH150" i="17"/>
  <c r="BD149" i="18"/>
  <c r="BH150" i="18"/>
  <c r="H259" i="12"/>
  <c r="I259" i="12" s="1"/>
  <c r="H259" i="15"/>
  <c r="I259" i="15" s="1"/>
  <c r="G259" i="16"/>
  <c r="H259" i="16" s="1"/>
  <c r="I259" i="16" s="1"/>
  <c r="BV148" i="13"/>
  <c r="BA148" i="13"/>
  <c r="BD148" i="13" s="1"/>
  <c r="BD148" i="17" s="1"/>
  <c r="AK149" i="13"/>
  <c r="AT149" i="13" s="1"/>
  <c r="Q148" i="13"/>
  <c r="Z149" i="13" s="1"/>
  <c r="F359" i="20" s="1"/>
  <c r="K148" i="13"/>
  <c r="BR148" i="13"/>
  <c r="BS149" i="13" s="1"/>
  <c r="O148" i="13"/>
  <c r="BK191" i="13"/>
  <c r="BW149" i="18" l="1"/>
  <c r="AT150" i="18" s="1"/>
  <c r="BV149" i="18"/>
  <c r="AS150" i="18" s="1"/>
  <c r="BU149" i="18"/>
  <c r="AR150" i="18" s="1"/>
  <c r="BV149" i="17"/>
  <c r="AS150" i="17" s="1"/>
  <c r="BW149" i="17"/>
  <c r="AT150" i="17" s="1"/>
  <c r="BU149" i="17"/>
  <c r="AR150" i="17" s="1"/>
  <c r="BH149" i="13"/>
  <c r="J260" i="15"/>
  <c r="J260" i="16"/>
  <c r="BU148" i="13"/>
  <c r="J260" i="12"/>
  <c r="AW149" i="13"/>
  <c r="AZ149" i="13" s="1"/>
  <c r="AJ149" i="13"/>
  <c r="AS149" i="13" s="1"/>
  <c r="J149" i="13"/>
  <c r="BQ149" i="13"/>
  <c r="BN149" i="13"/>
  <c r="N148" i="13"/>
  <c r="BI191" i="13"/>
  <c r="H360" i="20" l="1"/>
  <c r="I360" i="20"/>
  <c r="J360" i="20"/>
  <c r="G360" i="20"/>
  <c r="K360" i="20"/>
  <c r="G360" i="19"/>
  <c r="H360" i="19"/>
  <c r="J360" i="19"/>
  <c r="K360" i="19"/>
  <c r="I360" i="19"/>
  <c r="AU150" i="18"/>
  <c r="AI151" i="18" s="1"/>
  <c r="H150" i="18"/>
  <c r="BL150" i="18"/>
  <c r="BO150" i="18"/>
  <c r="J150" i="18"/>
  <c r="BN150" i="18"/>
  <c r="BQ150" i="18"/>
  <c r="AW150" i="18"/>
  <c r="AK151" i="18" s="1"/>
  <c r="H150" i="17"/>
  <c r="BL150" i="17"/>
  <c r="BO150" i="17"/>
  <c r="AU150" i="17"/>
  <c r="AI151" i="17" s="1"/>
  <c r="AW150" i="17"/>
  <c r="AK151" i="17" s="1"/>
  <c r="J150" i="17"/>
  <c r="BN150" i="17"/>
  <c r="BQ150" i="17"/>
  <c r="AV150" i="17"/>
  <c r="AJ151" i="17" s="1"/>
  <c r="BM150" i="17"/>
  <c r="BP150" i="17"/>
  <c r="I150" i="17"/>
  <c r="BP150" i="18"/>
  <c r="I150" i="18"/>
  <c r="AV150" i="18"/>
  <c r="AJ151" i="18" s="1"/>
  <c r="BM150" i="18"/>
  <c r="BC149" i="13"/>
  <c r="AV149" i="13"/>
  <c r="AY149" i="13" s="1"/>
  <c r="AI149" i="13"/>
  <c r="AR149" i="13" s="1"/>
  <c r="BP149" i="13"/>
  <c r="I149" i="13"/>
  <c r="BM149" i="13"/>
  <c r="S149" i="13"/>
  <c r="AB150" i="13" s="1"/>
  <c r="M149" i="13"/>
  <c r="K360" i="7"/>
  <c r="G360" i="7"/>
  <c r="I360" i="7"/>
  <c r="H360" i="7"/>
  <c r="J360" i="7"/>
  <c r="BJ192" i="13"/>
  <c r="AY150" i="17" l="1"/>
  <c r="BB150" i="17" s="1"/>
  <c r="L360" i="20"/>
  <c r="G260" i="12" s="1"/>
  <c r="AY150" i="18"/>
  <c r="BB150" i="18" s="1"/>
  <c r="AX150" i="18"/>
  <c r="BA150" i="18" s="1"/>
  <c r="L360" i="19"/>
  <c r="G260" i="15" s="1"/>
  <c r="AZ150" i="17"/>
  <c r="BC150" i="17" s="1"/>
  <c r="M150" i="17"/>
  <c r="P150" i="17" s="1"/>
  <c r="S150" i="17"/>
  <c r="AB151" i="17" s="1"/>
  <c r="S150" i="18"/>
  <c r="AB151" i="18" s="1"/>
  <c r="M150" i="18"/>
  <c r="P150" i="18" s="1"/>
  <c r="Q150" i="18"/>
  <c r="Z151" i="18" s="1"/>
  <c r="K150" i="18"/>
  <c r="N150" i="18" s="1"/>
  <c r="BR150" i="18"/>
  <c r="BS151" i="18" s="1"/>
  <c r="AZ150" i="18"/>
  <c r="BC150" i="18" s="1"/>
  <c r="R150" i="18"/>
  <c r="AA151" i="18" s="1"/>
  <c r="L150" i="18"/>
  <c r="O150" i="18" s="1"/>
  <c r="L150" i="17"/>
  <c r="O150" i="17" s="1"/>
  <c r="R150" i="17"/>
  <c r="AA151" i="17" s="1"/>
  <c r="K150" i="17"/>
  <c r="N150" i="17" s="1"/>
  <c r="BR150" i="17"/>
  <c r="BS151" i="17" s="1"/>
  <c r="Q150" i="17"/>
  <c r="Z151" i="17" s="1"/>
  <c r="AX150" i="17"/>
  <c r="BA150" i="17" s="1"/>
  <c r="BW149" i="13"/>
  <c r="BB149" i="13"/>
  <c r="AU149" i="13"/>
  <c r="AX149" i="13" s="1"/>
  <c r="L360" i="7"/>
  <c r="BO149" i="13"/>
  <c r="H149" i="13"/>
  <c r="BL149" i="13"/>
  <c r="P149" i="13"/>
  <c r="L149" i="13"/>
  <c r="R149" i="13"/>
  <c r="AA150" i="13" s="1"/>
  <c r="BK192" i="13"/>
  <c r="BI192" i="13"/>
  <c r="F361" i="7" l="1"/>
  <c r="F361" i="19"/>
  <c r="BD150" i="18"/>
  <c r="BH151" i="17"/>
  <c r="BH151" i="18"/>
  <c r="H260" i="15"/>
  <c r="I260" i="15" s="1"/>
  <c r="G260" i="16"/>
  <c r="H260" i="16" s="1"/>
  <c r="I260" i="16" s="1"/>
  <c r="BV149" i="13"/>
  <c r="H260" i="12"/>
  <c r="I260" i="12" s="1"/>
  <c r="BA149" i="13"/>
  <c r="BD149" i="13" s="1"/>
  <c r="BD149" i="17" s="1"/>
  <c r="AK150" i="13"/>
  <c r="AT150" i="13" s="1"/>
  <c r="O149" i="13"/>
  <c r="Q149" i="13"/>
  <c r="Z150" i="13" s="1"/>
  <c r="F360" i="20" s="1"/>
  <c r="K149" i="13"/>
  <c r="BR149" i="13"/>
  <c r="BS150" i="13" s="1"/>
  <c r="BK193" i="13"/>
  <c r="BU150" i="18" l="1"/>
  <c r="AR151" i="18" s="1"/>
  <c r="BV150" i="18"/>
  <c r="AS151" i="18" s="1"/>
  <c r="BW150" i="18"/>
  <c r="AT151" i="18" s="1"/>
  <c r="BU150" i="17"/>
  <c r="AR151" i="17" s="1"/>
  <c r="BV150" i="17"/>
  <c r="AS151" i="17" s="1"/>
  <c r="BW150" i="17"/>
  <c r="AT151" i="17" s="1"/>
  <c r="J261" i="15"/>
  <c r="J261" i="16"/>
  <c r="BU149" i="13"/>
  <c r="J261" i="12"/>
  <c r="AW150" i="13"/>
  <c r="AZ150" i="13" s="1"/>
  <c r="AJ150" i="13"/>
  <c r="AS150" i="13" s="1"/>
  <c r="BQ150" i="13"/>
  <c r="J150" i="13"/>
  <c r="BN150" i="13"/>
  <c r="BH150" i="13"/>
  <c r="N149" i="13"/>
  <c r="BI193" i="13"/>
  <c r="BJ193" i="13"/>
  <c r="H361" i="19" l="1"/>
  <c r="K361" i="19"/>
  <c r="J361" i="19"/>
  <c r="I361" i="19"/>
  <c r="G361" i="19"/>
  <c r="K361" i="20"/>
  <c r="I361" i="20"/>
  <c r="H361" i="20"/>
  <c r="J361" i="20"/>
  <c r="G361" i="20"/>
  <c r="BO151" i="18"/>
  <c r="BL151" i="18"/>
  <c r="H151" i="18"/>
  <c r="AU151" i="18"/>
  <c r="AI152" i="18" s="1"/>
  <c r="J151" i="18"/>
  <c r="BN151" i="18"/>
  <c r="BQ151" i="18"/>
  <c r="AW151" i="18"/>
  <c r="AK152" i="18" s="1"/>
  <c r="H151" i="17"/>
  <c r="AU151" i="17"/>
  <c r="AI152" i="17" s="1"/>
  <c r="BL151" i="17"/>
  <c r="BO151" i="17"/>
  <c r="BQ151" i="17"/>
  <c r="J151" i="17"/>
  <c r="AW151" i="17"/>
  <c r="AK152" i="17" s="1"/>
  <c r="BN151" i="17"/>
  <c r="I151" i="18"/>
  <c r="AV151" i="18"/>
  <c r="AJ152" i="18" s="1"/>
  <c r="BP151" i="18"/>
  <c r="BM151" i="18"/>
  <c r="I151" i="17"/>
  <c r="BM151" i="17"/>
  <c r="AV151" i="17"/>
  <c r="AJ152" i="17" s="1"/>
  <c r="BP151" i="17"/>
  <c r="BC150" i="13"/>
  <c r="AV150" i="13"/>
  <c r="AY150" i="13" s="1"/>
  <c r="AI150" i="13"/>
  <c r="AR150" i="13" s="1"/>
  <c r="M150" i="13"/>
  <c r="S150" i="13"/>
  <c r="AB151" i="13" s="1"/>
  <c r="I150" i="13"/>
  <c r="BP150" i="13"/>
  <c r="BM150" i="13"/>
  <c r="K361" i="7"/>
  <c r="G361" i="7"/>
  <c r="H361" i="7"/>
  <c r="I361" i="7"/>
  <c r="J361" i="7"/>
  <c r="AX151" i="17" l="1"/>
  <c r="BA151" i="17" s="1"/>
  <c r="AY151" i="18"/>
  <c r="BB151" i="18" s="1"/>
  <c r="AZ151" i="18"/>
  <c r="BC151" i="18" s="1"/>
  <c r="L361" i="19"/>
  <c r="G261" i="15" s="1"/>
  <c r="L361" i="20"/>
  <c r="G261" i="12" s="1"/>
  <c r="AY151" i="17"/>
  <c r="BB151" i="17" s="1"/>
  <c r="L151" i="18"/>
  <c r="O151" i="18" s="1"/>
  <c r="R151" i="18"/>
  <c r="AA152" i="18" s="1"/>
  <c r="S151" i="17"/>
  <c r="AB152" i="17" s="1"/>
  <c r="M151" i="17"/>
  <c r="P151" i="17" s="1"/>
  <c r="R151" i="17"/>
  <c r="AA152" i="17" s="1"/>
  <c r="L151" i="17"/>
  <c r="O151" i="17" s="1"/>
  <c r="S151" i="18"/>
  <c r="AB152" i="18" s="1"/>
  <c r="M151" i="18"/>
  <c r="P151" i="18" s="1"/>
  <c r="K151" i="17"/>
  <c r="N151" i="17" s="1"/>
  <c r="Q151" i="17"/>
  <c r="Z152" i="17" s="1"/>
  <c r="BR151" i="17"/>
  <c r="BS152" i="17" s="1"/>
  <c r="BR151" i="18"/>
  <c r="BS152" i="18" s="1"/>
  <c r="Q151" i="18"/>
  <c r="Z152" i="18" s="1"/>
  <c r="K151" i="18"/>
  <c r="N151" i="18" s="1"/>
  <c r="AX151" i="18"/>
  <c r="BA151" i="18" s="1"/>
  <c r="AZ151" i="17"/>
  <c r="BC151" i="17" s="1"/>
  <c r="BW150" i="13"/>
  <c r="BB150" i="13"/>
  <c r="AU150" i="13"/>
  <c r="AX150" i="13" s="1"/>
  <c r="L361" i="7"/>
  <c r="L150" i="13"/>
  <c r="R150" i="13"/>
  <c r="AA151" i="13" s="1"/>
  <c r="BO150" i="13"/>
  <c r="H150" i="13"/>
  <c r="BL150" i="13"/>
  <c r="P150" i="13"/>
  <c r="F362" i="19" l="1"/>
  <c r="F362" i="7"/>
  <c r="BH152" i="18"/>
  <c r="BD151" i="18"/>
  <c r="BH152" i="17"/>
  <c r="H261" i="12"/>
  <c r="I261" i="12" s="1"/>
  <c r="G261" i="16"/>
  <c r="H261" i="16" s="1"/>
  <c r="I261" i="16" s="1"/>
  <c r="H261" i="15"/>
  <c r="I261" i="15" s="1"/>
  <c r="BV150" i="13"/>
  <c r="BA150" i="13"/>
  <c r="BD150" i="13" s="1"/>
  <c r="BD150" i="17" s="1"/>
  <c r="AK151" i="13"/>
  <c r="AT151" i="13" s="1"/>
  <c r="Q150" i="13"/>
  <c r="Z151" i="13" s="1"/>
  <c r="F361" i="20" s="1"/>
  <c r="K150" i="13"/>
  <c r="BR150" i="13"/>
  <c r="BS151" i="13" s="1"/>
  <c r="O150" i="13"/>
  <c r="BK194" i="13"/>
  <c r="BJ194" i="13"/>
  <c r="BI194" i="13"/>
  <c r="BU151" i="18" l="1"/>
  <c r="AR152" i="18" s="1"/>
  <c r="BV151" i="18"/>
  <c r="AS152" i="18" s="1"/>
  <c r="BW151" i="18"/>
  <c r="AT152" i="18" s="1"/>
  <c r="BV151" i="17"/>
  <c r="AS152" i="17" s="1"/>
  <c r="BU151" i="17"/>
  <c r="AR152" i="17" s="1"/>
  <c r="BW151" i="17"/>
  <c r="AT152" i="17" s="1"/>
  <c r="J262" i="16"/>
  <c r="J262" i="15"/>
  <c r="BU150" i="13"/>
  <c r="J262" i="12"/>
  <c r="AW151" i="13"/>
  <c r="AZ151" i="13" s="1"/>
  <c r="AJ151" i="13"/>
  <c r="AS151" i="13" s="1"/>
  <c r="BH151" i="13"/>
  <c r="J151" i="13"/>
  <c r="BQ151" i="13"/>
  <c r="BN151" i="13"/>
  <c r="N150" i="13"/>
  <c r="I362" i="19" l="1"/>
  <c r="K362" i="19"/>
  <c r="H362" i="19"/>
  <c r="J362" i="19"/>
  <c r="G362" i="19"/>
  <c r="K362" i="20"/>
  <c r="H362" i="20"/>
  <c r="I362" i="20"/>
  <c r="G362" i="20"/>
  <c r="J362" i="20"/>
  <c r="BO152" i="17"/>
  <c r="H152" i="17"/>
  <c r="AU152" i="17"/>
  <c r="AI153" i="17" s="1"/>
  <c r="BL152" i="17"/>
  <c r="AW152" i="18"/>
  <c r="AK153" i="18" s="1"/>
  <c r="J152" i="18"/>
  <c r="BN152" i="18"/>
  <c r="BQ152" i="18"/>
  <c r="BO152" i="18"/>
  <c r="BL152" i="18"/>
  <c r="AU152" i="18"/>
  <c r="AI153" i="18" s="1"/>
  <c r="H152" i="18"/>
  <c r="AW152" i="17"/>
  <c r="AK153" i="17" s="1"/>
  <c r="BN152" i="17"/>
  <c r="J152" i="17"/>
  <c r="BQ152" i="17"/>
  <c r="I152" i="18"/>
  <c r="BM152" i="18"/>
  <c r="AV152" i="18"/>
  <c r="AJ153" i="18" s="1"/>
  <c r="BP152" i="18"/>
  <c r="BP152" i="17"/>
  <c r="AV152" i="17"/>
  <c r="AJ153" i="17" s="1"/>
  <c r="I152" i="17"/>
  <c r="BM152" i="17"/>
  <c r="BC151" i="13"/>
  <c r="AV151" i="13"/>
  <c r="AY151" i="13" s="1"/>
  <c r="AI151" i="13"/>
  <c r="AR151" i="13" s="1"/>
  <c r="K362" i="7"/>
  <c r="I362" i="7"/>
  <c r="G362" i="7"/>
  <c r="J362" i="7"/>
  <c r="H362" i="7"/>
  <c r="I151" i="13"/>
  <c r="BP151" i="13"/>
  <c r="BM151" i="13"/>
  <c r="S151" i="13"/>
  <c r="AB152" i="13" s="1"/>
  <c r="M151" i="13"/>
  <c r="BK195" i="13"/>
  <c r="AZ152" i="18" l="1"/>
  <c r="BC152" i="18" s="1"/>
  <c r="AZ152" i="17"/>
  <c r="BC152" i="17" s="1"/>
  <c r="AX152" i="17"/>
  <c r="BA152" i="17" s="1"/>
  <c r="L362" i="19"/>
  <c r="G262" i="15" s="1"/>
  <c r="L362" i="20"/>
  <c r="G262" i="12" s="1"/>
  <c r="AY152" i="18"/>
  <c r="BB152" i="18" s="1"/>
  <c r="R152" i="18"/>
  <c r="AA153" i="18" s="1"/>
  <c r="L152" i="18"/>
  <c r="O152" i="18" s="1"/>
  <c r="BR152" i="17"/>
  <c r="BS153" i="17" s="1"/>
  <c r="Q152" i="17"/>
  <c r="Z153" i="17" s="1"/>
  <c r="K152" i="17"/>
  <c r="N152" i="17" s="1"/>
  <c r="AY152" i="17"/>
  <c r="BB152" i="17" s="1"/>
  <c r="AX152" i="18"/>
  <c r="BA152" i="18" s="1"/>
  <c r="M152" i="17"/>
  <c r="P152" i="17" s="1"/>
  <c r="S152" i="17"/>
  <c r="AB153" i="17" s="1"/>
  <c r="BR152" i="18"/>
  <c r="BS153" i="18" s="1"/>
  <c r="Q152" i="18"/>
  <c r="Z153" i="18" s="1"/>
  <c r="K152" i="18"/>
  <c r="N152" i="18" s="1"/>
  <c r="S152" i="18"/>
  <c r="AB153" i="18" s="1"/>
  <c r="M152" i="18"/>
  <c r="P152" i="18" s="1"/>
  <c r="R152" i="17"/>
  <c r="AA153" i="17" s="1"/>
  <c r="L152" i="17"/>
  <c r="O152" i="17" s="1"/>
  <c r="BW151" i="13"/>
  <c r="BB151" i="13"/>
  <c r="AU151" i="13"/>
  <c r="AX151" i="13" s="1"/>
  <c r="L151" i="13"/>
  <c r="R151" i="13"/>
  <c r="AA152" i="13" s="1"/>
  <c r="L362" i="7"/>
  <c r="BO151" i="13"/>
  <c r="H151" i="13"/>
  <c r="BL151" i="13"/>
  <c r="P151" i="13"/>
  <c r="BI195" i="13"/>
  <c r="BJ195" i="13"/>
  <c r="F363" i="7" l="1"/>
  <c r="F363" i="19"/>
  <c r="BD152" i="18"/>
  <c r="BH153" i="18"/>
  <c r="BH153" i="17"/>
  <c r="H262" i="12"/>
  <c r="I262" i="12" s="1"/>
  <c r="G262" i="16"/>
  <c r="H262" i="16" s="1"/>
  <c r="I262" i="16" s="1"/>
  <c r="H262" i="15"/>
  <c r="I262" i="15" s="1"/>
  <c r="BV151" i="13"/>
  <c r="BA151" i="13"/>
  <c r="BD151" i="13" s="1"/>
  <c r="BD151" i="17" s="1"/>
  <c r="AK152" i="13"/>
  <c r="AT152" i="13" s="1"/>
  <c r="K151" i="13"/>
  <c r="BR151" i="13"/>
  <c r="BS152" i="13" s="1"/>
  <c r="Q151" i="13"/>
  <c r="Z152" i="13" s="1"/>
  <c r="F362" i="20" s="1"/>
  <c r="O151" i="13"/>
  <c r="BV152" i="18" l="1"/>
  <c r="AS153" i="18" s="1"/>
  <c r="BW152" i="18"/>
  <c r="AT153" i="18" s="1"/>
  <c r="BU152" i="18"/>
  <c r="AR153" i="18" s="1"/>
  <c r="BW152" i="17"/>
  <c r="AT153" i="17" s="1"/>
  <c r="BU152" i="17"/>
  <c r="AR153" i="17" s="1"/>
  <c r="BV152" i="17"/>
  <c r="AS153" i="17" s="1"/>
  <c r="J263" i="16"/>
  <c r="J263" i="15"/>
  <c r="BU151" i="13"/>
  <c r="J263" i="12"/>
  <c r="AW152" i="13"/>
  <c r="AZ152" i="13" s="1"/>
  <c r="AJ152" i="13"/>
  <c r="AS152" i="13" s="1"/>
  <c r="N151" i="13"/>
  <c r="BH152" i="13"/>
  <c r="BQ152" i="13"/>
  <c r="J152" i="13"/>
  <c r="BN152" i="13"/>
  <c r="BK196" i="13"/>
  <c r="BJ196" i="13"/>
  <c r="J363" i="19" l="1"/>
  <c r="G363" i="19"/>
  <c r="H363" i="19"/>
  <c r="K363" i="19"/>
  <c r="I363" i="19"/>
  <c r="K363" i="20"/>
  <c r="H363" i="20"/>
  <c r="G363" i="20"/>
  <c r="J363" i="20"/>
  <c r="I363" i="20"/>
  <c r="AU153" i="17"/>
  <c r="AI154" i="17" s="1"/>
  <c r="BL153" i="17"/>
  <c r="BO153" i="17"/>
  <c r="H153" i="17"/>
  <c r="BQ153" i="17"/>
  <c r="AW153" i="17"/>
  <c r="AK154" i="17" s="1"/>
  <c r="BN153" i="17"/>
  <c r="J153" i="17"/>
  <c r="BO153" i="18"/>
  <c r="AU153" i="18"/>
  <c r="AI154" i="18" s="1"/>
  <c r="H153" i="18"/>
  <c r="BL153" i="18"/>
  <c r="AW153" i="18"/>
  <c r="AK154" i="18" s="1"/>
  <c r="BN153" i="18"/>
  <c r="J153" i="18"/>
  <c r="BQ153" i="18"/>
  <c r="BP153" i="18"/>
  <c r="I153" i="18"/>
  <c r="BM153" i="18"/>
  <c r="AV153" i="18"/>
  <c r="AJ154" i="18" s="1"/>
  <c r="BM153" i="17"/>
  <c r="I153" i="17"/>
  <c r="AV153" i="17"/>
  <c r="AJ154" i="17" s="1"/>
  <c r="BP153" i="17"/>
  <c r="BC152" i="13"/>
  <c r="AV152" i="13"/>
  <c r="AY152" i="13" s="1"/>
  <c r="AI152" i="13"/>
  <c r="AR152" i="13" s="1"/>
  <c r="BP152" i="13"/>
  <c r="I152" i="13"/>
  <c r="BM152" i="13"/>
  <c r="M152" i="13"/>
  <c r="S152" i="13"/>
  <c r="AB153" i="13" s="1"/>
  <c r="H363" i="7"/>
  <c r="I363" i="7"/>
  <c r="J363" i="7"/>
  <c r="K363" i="7"/>
  <c r="G363" i="7"/>
  <c r="BI196" i="13"/>
  <c r="AX153" i="18" l="1"/>
  <c r="BA153" i="18" s="1"/>
  <c r="AZ153" i="18"/>
  <c r="BC153" i="18" s="1"/>
  <c r="L363" i="20"/>
  <c r="G263" i="12" s="1"/>
  <c r="L363" i="19"/>
  <c r="G263" i="15" s="1"/>
  <c r="AX153" i="17"/>
  <c r="BA153" i="17" s="1"/>
  <c r="BR153" i="18"/>
  <c r="BS154" i="18" s="1"/>
  <c r="K153" i="18"/>
  <c r="N153" i="18" s="1"/>
  <c r="Q153" i="18"/>
  <c r="Z154" i="18" s="1"/>
  <c r="S153" i="17"/>
  <c r="AB154" i="17" s="1"/>
  <c r="M153" i="17"/>
  <c r="P153" i="17" s="1"/>
  <c r="AY153" i="18"/>
  <c r="BB153" i="18" s="1"/>
  <c r="AY153" i="17"/>
  <c r="BB153" i="17" s="1"/>
  <c r="AZ153" i="17"/>
  <c r="BC153" i="17" s="1"/>
  <c r="R153" i="18"/>
  <c r="AA154" i="18" s="1"/>
  <c r="L153" i="18"/>
  <c r="O153" i="18" s="1"/>
  <c r="M153" i="18"/>
  <c r="P153" i="18" s="1"/>
  <c r="S153" i="18"/>
  <c r="AB154" i="18" s="1"/>
  <c r="L153" i="17"/>
  <c r="O153" i="17" s="1"/>
  <c r="R153" i="17"/>
  <c r="AA154" i="17" s="1"/>
  <c r="K153" i="17"/>
  <c r="N153" i="17" s="1"/>
  <c r="Q153" i="17"/>
  <c r="Z154" i="17" s="1"/>
  <c r="BR153" i="17"/>
  <c r="BS154" i="17" s="1"/>
  <c r="BW152" i="13"/>
  <c r="BB152" i="13"/>
  <c r="AU152" i="13"/>
  <c r="AX152" i="13" s="1"/>
  <c r="L363" i="7"/>
  <c r="P152" i="13"/>
  <c r="BO152" i="13"/>
  <c r="H152" i="13"/>
  <c r="BL152" i="13"/>
  <c r="L152" i="13"/>
  <c r="R152" i="13"/>
  <c r="AA153" i="13" s="1"/>
  <c r="F364" i="19" l="1"/>
  <c r="F364" i="7"/>
  <c r="BD153" i="18"/>
  <c r="BH154" i="17"/>
  <c r="BH154" i="18"/>
  <c r="H263" i="12"/>
  <c r="I263" i="12" s="1"/>
  <c r="H263" i="15"/>
  <c r="I263" i="15" s="1"/>
  <c r="G263" i="16"/>
  <c r="H263" i="16" s="1"/>
  <c r="I263" i="16" s="1"/>
  <c r="BV152" i="13"/>
  <c r="BA152" i="13"/>
  <c r="BD152" i="13" s="1"/>
  <c r="BD152" i="17" s="1"/>
  <c r="AK153" i="13"/>
  <c r="AT153" i="13" s="1"/>
  <c r="O152" i="13"/>
  <c r="Q152" i="13"/>
  <c r="Z153" i="13" s="1"/>
  <c r="F363" i="20" s="1"/>
  <c r="K152" i="13"/>
  <c r="BR152" i="13"/>
  <c r="BS153" i="13" s="1"/>
  <c r="BK197" i="13"/>
  <c r="BI197" i="13"/>
  <c r="BJ197" i="13"/>
  <c r="BW153" i="18" l="1"/>
  <c r="AT154" i="18" s="1"/>
  <c r="BU153" i="18"/>
  <c r="AR154" i="18" s="1"/>
  <c r="BV153" i="18"/>
  <c r="AS154" i="18" s="1"/>
  <c r="BW153" i="17"/>
  <c r="AT154" i="17" s="1"/>
  <c r="BU153" i="17"/>
  <c r="AR154" i="17" s="1"/>
  <c r="BV153" i="17"/>
  <c r="AS154" i="17" s="1"/>
  <c r="J264" i="15"/>
  <c r="J264" i="16"/>
  <c r="BU152" i="13"/>
  <c r="J264" i="12"/>
  <c r="AW153" i="13"/>
  <c r="AZ153" i="13" s="1"/>
  <c r="AJ153" i="13"/>
  <c r="AS153" i="13" s="1"/>
  <c r="J153" i="13"/>
  <c r="BQ153" i="13"/>
  <c r="BN153" i="13"/>
  <c r="BH153" i="13"/>
  <c r="N152" i="13"/>
  <c r="J364" i="20" l="1"/>
  <c r="K364" i="20"/>
  <c r="G364" i="20"/>
  <c r="I364" i="20"/>
  <c r="H364" i="20"/>
  <c r="K364" i="19"/>
  <c r="G364" i="19"/>
  <c r="I364" i="19"/>
  <c r="J364" i="19"/>
  <c r="H364" i="19"/>
  <c r="H154" i="17"/>
  <c r="BL154" i="17"/>
  <c r="AU154" i="17"/>
  <c r="AI155" i="17" s="1"/>
  <c r="BO154" i="17"/>
  <c r="BQ154" i="18"/>
  <c r="AW154" i="18"/>
  <c r="AK155" i="18" s="1"/>
  <c r="J154" i="18"/>
  <c r="BN154" i="18"/>
  <c r="AU154" i="18"/>
  <c r="AI155" i="18" s="1"/>
  <c r="H154" i="18"/>
  <c r="BL154" i="18"/>
  <c r="BO154" i="18"/>
  <c r="BN154" i="17"/>
  <c r="BQ154" i="17"/>
  <c r="AW154" i="17"/>
  <c r="AK155" i="17" s="1"/>
  <c r="J154" i="17"/>
  <c r="BM154" i="18"/>
  <c r="BP154" i="18"/>
  <c r="I154" i="18"/>
  <c r="AV154" i="18"/>
  <c r="AJ155" i="18" s="1"/>
  <c r="BP154" i="17"/>
  <c r="BM154" i="17"/>
  <c r="I154" i="17"/>
  <c r="AV154" i="17"/>
  <c r="AJ155" i="17" s="1"/>
  <c r="BC153" i="13"/>
  <c r="AV153" i="13"/>
  <c r="AY153" i="13" s="1"/>
  <c r="AI153" i="13"/>
  <c r="AR153" i="13" s="1"/>
  <c r="M153" i="13"/>
  <c r="S153" i="13"/>
  <c r="AB154" i="13" s="1"/>
  <c r="BP153" i="13"/>
  <c r="I153" i="13"/>
  <c r="BM153" i="13"/>
  <c r="I364" i="7"/>
  <c r="K364" i="7"/>
  <c r="J364" i="7"/>
  <c r="G364" i="7"/>
  <c r="H364" i="7"/>
  <c r="BK198" i="13"/>
  <c r="AX154" i="18" l="1"/>
  <c r="BA154" i="18" s="1"/>
  <c r="AX154" i="17"/>
  <c r="BA154" i="17" s="1"/>
  <c r="AZ154" i="18"/>
  <c r="BC154" i="18" s="1"/>
  <c r="L364" i="19"/>
  <c r="G264" i="15" s="1"/>
  <c r="L364" i="20"/>
  <c r="G264" i="12" s="1"/>
  <c r="L154" i="17"/>
  <c r="O154" i="17" s="1"/>
  <c r="R154" i="17"/>
  <c r="AA155" i="17" s="1"/>
  <c r="S154" i="18"/>
  <c r="AB155" i="18" s="1"/>
  <c r="M154" i="18"/>
  <c r="P154" i="18" s="1"/>
  <c r="BR154" i="17"/>
  <c r="BS155" i="17" s="1"/>
  <c r="Q154" i="17"/>
  <c r="Z155" i="17" s="1"/>
  <c r="K154" i="17"/>
  <c r="N154" i="17" s="1"/>
  <c r="AY154" i="18"/>
  <c r="BB154" i="18" s="1"/>
  <c r="R154" i="18"/>
  <c r="AA155" i="18" s="1"/>
  <c r="L154" i="18"/>
  <c r="O154" i="18" s="1"/>
  <c r="M154" i="17"/>
  <c r="P154" i="17" s="1"/>
  <c r="S154" i="17"/>
  <c r="AB155" i="17" s="1"/>
  <c r="Q154" i="18"/>
  <c r="Z155" i="18" s="1"/>
  <c r="BR154" i="18"/>
  <c r="BS155" i="18" s="1"/>
  <c r="K154" i="18"/>
  <c r="N154" i="18" s="1"/>
  <c r="AY154" i="17"/>
  <c r="BB154" i="17" s="1"/>
  <c r="AZ154" i="17"/>
  <c r="BC154" i="17" s="1"/>
  <c r="BW153" i="13"/>
  <c r="BB153" i="13"/>
  <c r="AU153" i="13"/>
  <c r="AX153" i="13" s="1"/>
  <c r="R153" i="13"/>
  <c r="AA154" i="13" s="1"/>
  <c r="L153" i="13"/>
  <c r="L364" i="7"/>
  <c r="P153" i="13"/>
  <c r="H153" i="13"/>
  <c r="BO153" i="13"/>
  <c r="BL153" i="13"/>
  <c r="BJ198" i="13"/>
  <c r="BI198" i="13"/>
  <c r="F365" i="7" l="1"/>
  <c r="F365" i="19"/>
  <c r="BH155" i="18"/>
  <c r="BD154" i="18"/>
  <c r="BH155" i="17"/>
  <c r="H264" i="15"/>
  <c r="I264" i="15" s="1"/>
  <c r="G264" i="16"/>
  <c r="H264" i="16" s="1"/>
  <c r="I264" i="16" s="1"/>
  <c r="BV153" i="13"/>
  <c r="H264" i="12"/>
  <c r="I264" i="12" s="1"/>
  <c r="BA153" i="13"/>
  <c r="BD153" i="13" s="1"/>
  <c r="BD153" i="17" s="1"/>
  <c r="AK154" i="13"/>
  <c r="AT154" i="13" s="1"/>
  <c r="Q153" i="13"/>
  <c r="Z154" i="13" s="1"/>
  <c r="F364" i="20" s="1"/>
  <c r="K153" i="13"/>
  <c r="BR153" i="13"/>
  <c r="BS154" i="13" s="1"/>
  <c r="O153" i="13"/>
  <c r="BU154" i="18" l="1"/>
  <c r="AR155" i="18" s="1"/>
  <c r="BW154" i="18"/>
  <c r="AT155" i="18" s="1"/>
  <c r="BV154" i="18"/>
  <c r="AS155" i="18" s="1"/>
  <c r="BU154" i="17"/>
  <c r="AR155" i="17" s="1"/>
  <c r="BV154" i="17"/>
  <c r="AS155" i="17" s="1"/>
  <c r="BW154" i="17"/>
  <c r="AT155" i="17" s="1"/>
  <c r="J265" i="15"/>
  <c r="J265" i="16"/>
  <c r="BU153" i="13"/>
  <c r="J265" i="12"/>
  <c r="AW154" i="13"/>
  <c r="AZ154" i="13" s="1"/>
  <c r="AJ154" i="13"/>
  <c r="AS154" i="13" s="1"/>
  <c r="BQ154" i="13"/>
  <c r="J154" i="13"/>
  <c r="BN154" i="13"/>
  <c r="BH154" i="13"/>
  <c r="N153" i="13"/>
  <c r="BJ199" i="13"/>
  <c r="BK199" i="13"/>
  <c r="BI199" i="13"/>
  <c r="G365" i="20" l="1"/>
  <c r="J365" i="20"/>
  <c r="K365" i="20"/>
  <c r="H365" i="20"/>
  <c r="I365" i="20"/>
  <c r="J365" i="19"/>
  <c r="K365" i="19"/>
  <c r="H365" i="19"/>
  <c r="I365" i="19"/>
  <c r="G365" i="19"/>
  <c r="H155" i="18"/>
  <c r="AU155" i="18"/>
  <c r="AI156" i="18" s="1"/>
  <c r="BO155" i="18"/>
  <c r="BL155" i="18"/>
  <c r="BN155" i="17"/>
  <c r="BQ155" i="17"/>
  <c r="J155" i="17"/>
  <c r="AW155" i="17"/>
  <c r="AK156" i="17" s="1"/>
  <c r="BL155" i="17"/>
  <c r="BO155" i="17"/>
  <c r="H155" i="17"/>
  <c r="AU155" i="17"/>
  <c r="AI156" i="17" s="1"/>
  <c r="BQ155" i="18"/>
  <c r="BN155" i="18"/>
  <c r="J155" i="18"/>
  <c r="AW155" i="18"/>
  <c r="AK156" i="18" s="1"/>
  <c r="AV155" i="18"/>
  <c r="AJ156" i="18" s="1"/>
  <c r="I155" i="18"/>
  <c r="BM155" i="18"/>
  <c r="BP155" i="18"/>
  <c r="I155" i="17"/>
  <c r="BM155" i="17"/>
  <c r="BP155" i="17"/>
  <c r="AV155" i="17"/>
  <c r="AJ156" i="17" s="1"/>
  <c r="BC154" i="13"/>
  <c r="AV154" i="13"/>
  <c r="AY154" i="13" s="1"/>
  <c r="AI154" i="13"/>
  <c r="AR154" i="13" s="1"/>
  <c r="M154" i="13"/>
  <c r="S154" i="13"/>
  <c r="AB155" i="13" s="1"/>
  <c r="K365" i="7"/>
  <c r="H365" i="7"/>
  <c r="I365" i="7"/>
  <c r="J365" i="7"/>
  <c r="G365" i="7"/>
  <c r="I154" i="13"/>
  <c r="BP154" i="13"/>
  <c r="BM154" i="13"/>
  <c r="AX155" i="18" l="1"/>
  <c r="BA155" i="18" s="1"/>
  <c r="AX155" i="17"/>
  <c r="BA155" i="17" s="1"/>
  <c r="L365" i="20"/>
  <c r="G265" i="12" s="1"/>
  <c r="L365" i="19"/>
  <c r="G265" i="15" s="1"/>
  <c r="BR155" i="17"/>
  <c r="BS156" i="17" s="1"/>
  <c r="K155" i="17"/>
  <c r="N155" i="17" s="1"/>
  <c r="Q155" i="17"/>
  <c r="Z156" i="17" s="1"/>
  <c r="Q155" i="18"/>
  <c r="Z156" i="18" s="1"/>
  <c r="BR155" i="18"/>
  <c r="BS156" i="18" s="1"/>
  <c r="K155" i="18"/>
  <c r="N155" i="18" s="1"/>
  <c r="L155" i="17"/>
  <c r="O155" i="17" s="1"/>
  <c r="R155" i="17"/>
  <c r="AA156" i="17" s="1"/>
  <c r="R155" i="18"/>
  <c r="AA156" i="18" s="1"/>
  <c r="L155" i="18"/>
  <c r="O155" i="18" s="1"/>
  <c r="M155" i="18"/>
  <c r="P155" i="18" s="1"/>
  <c r="S155" i="18"/>
  <c r="AB156" i="18" s="1"/>
  <c r="AZ155" i="17"/>
  <c r="BC155" i="17" s="1"/>
  <c r="S155" i="17"/>
  <c r="AB156" i="17" s="1"/>
  <c r="M155" i="17"/>
  <c r="P155" i="17" s="1"/>
  <c r="AY155" i="18"/>
  <c r="BB155" i="18" s="1"/>
  <c r="AY155" i="17"/>
  <c r="BB155" i="17" s="1"/>
  <c r="AZ155" i="18"/>
  <c r="BC155" i="18" s="1"/>
  <c r="BW154" i="13"/>
  <c r="BB154" i="13"/>
  <c r="AU154" i="13"/>
  <c r="AX154" i="13" s="1"/>
  <c r="R154" i="13"/>
  <c r="AA155" i="13" s="1"/>
  <c r="L154" i="13"/>
  <c r="L365" i="7"/>
  <c r="BO154" i="13"/>
  <c r="H154" i="13"/>
  <c r="BL154" i="13"/>
  <c r="P154" i="13"/>
  <c r="BK200" i="13"/>
  <c r="F366" i="19" l="1"/>
  <c r="F366" i="7"/>
  <c r="BD155" i="18"/>
  <c r="BH156" i="17"/>
  <c r="BH156" i="18"/>
  <c r="G265" i="16"/>
  <c r="H265" i="16" s="1"/>
  <c r="I265" i="16" s="1"/>
  <c r="H265" i="15"/>
  <c r="I265" i="15" s="1"/>
  <c r="BV154" i="13"/>
  <c r="H265" i="12"/>
  <c r="I265" i="12" s="1"/>
  <c r="BA154" i="13"/>
  <c r="BD154" i="13" s="1"/>
  <c r="BD154" i="17" s="1"/>
  <c r="AK155" i="13"/>
  <c r="AT155" i="13" s="1"/>
  <c r="O154" i="13"/>
  <c r="K154" i="13"/>
  <c r="Q154" i="13"/>
  <c r="Z155" i="13" s="1"/>
  <c r="F365" i="20" s="1"/>
  <c r="BR154" i="13"/>
  <c r="BS155" i="13" s="1"/>
  <c r="BJ200" i="13"/>
  <c r="BI200" i="13"/>
  <c r="BU155" i="18" l="1"/>
  <c r="AR156" i="18" s="1"/>
  <c r="BV155" i="18"/>
  <c r="AS156" i="18" s="1"/>
  <c r="BW155" i="18"/>
  <c r="AT156" i="18" s="1"/>
  <c r="BU155" i="17"/>
  <c r="AR156" i="17" s="1"/>
  <c r="BV155" i="17"/>
  <c r="AS156" i="17" s="1"/>
  <c r="BW155" i="17"/>
  <c r="AT156" i="17" s="1"/>
  <c r="J266" i="16"/>
  <c r="J266" i="15"/>
  <c r="BU154" i="13"/>
  <c r="J266" i="12"/>
  <c r="AW155" i="13"/>
  <c r="AZ155" i="13" s="1"/>
  <c r="AJ155" i="13"/>
  <c r="AS155" i="13" s="1"/>
  <c r="BH155" i="13"/>
  <c r="BQ155" i="13"/>
  <c r="J155" i="13"/>
  <c r="BN155" i="13"/>
  <c r="N154" i="13"/>
  <c r="BK201" i="13"/>
  <c r="I366" i="20" l="1"/>
  <c r="G366" i="20"/>
  <c r="H366" i="20"/>
  <c r="J366" i="20"/>
  <c r="K366" i="20"/>
  <c r="I366" i="19"/>
  <c r="J366" i="19"/>
  <c r="H366" i="19"/>
  <c r="G366" i="19"/>
  <c r="K366" i="19"/>
  <c r="AU156" i="18"/>
  <c r="AI157" i="18" s="1"/>
  <c r="H156" i="18"/>
  <c r="BL156" i="18"/>
  <c r="BO156" i="18"/>
  <c r="BQ156" i="17"/>
  <c r="AW156" i="17"/>
  <c r="AK157" i="17" s="1"/>
  <c r="J156" i="17"/>
  <c r="BN156" i="17"/>
  <c r="H156" i="17"/>
  <c r="BL156" i="17"/>
  <c r="AU156" i="17"/>
  <c r="AI157" i="17" s="1"/>
  <c r="BO156" i="17"/>
  <c r="AW156" i="18"/>
  <c r="AK157" i="18" s="1"/>
  <c r="J156" i="18"/>
  <c r="BN156" i="18"/>
  <c r="BQ156" i="18"/>
  <c r="I156" i="18"/>
  <c r="BP156" i="18"/>
  <c r="AV156" i="18"/>
  <c r="AJ157" i="18" s="1"/>
  <c r="BM156" i="18"/>
  <c r="BP156" i="17"/>
  <c r="AV156" i="17"/>
  <c r="AJ157" i="17" s="1"/>
  <c r="BM156" i="17"/>
  <c r="I156" i="17"/>
  <c r="BC155" i="13"/>
  <c r="AV155" i="13"/>
  <c r="AY155" i="13" s="1"/>
  <c r="AI155" i="13"/>
  <c r="AR155" i="13" s="1"/>
  <c r="BP155" i="13"/>
  <c r="I155" i="13"/>
  <c r="BM155" i="13"/>
  <c r="S155" i="13"/>
  <c r="AB156" i="13" s="1"/>
  <c r="M155" i="13"/>
  <c r="G366" i="7"/>
  <c r="H366" i="7"/>
  <c r="K366" i="7"/>
  <c r="I366" i="7"/>
  <c r="J366" i="7"/>
  <c r="BJ201" i="13"/>
  <c r="AZ156" i="18" l="1"/>
  <c r="BC156" i="18" s="1"/>
  <c r="AY156" i="18"/>
  <c r="BB156" i="18" s="1"/>
  <c r="L366" i="19"/>
  <c r="G266" i="15" s="1"/>
  <c r="L366" i="20"/>
  <c r="G266" i="12" s="1"/>
  <c r="L156" i="17"/>
  <c r="O156" i="17" s="1"/>
  <c r="R156" i="17"/>
  <c r="AA157" i="17" s="1"/>
  <c r="L156" i="18"/>
  <c r="O156" i="18" s="1"/>
  <c r="R156" i="18"/>
  <c r="AA157" i="18" s="1"/>
  <c r="S156" i="18"/>
  <c r="AB157" i="18" s="1"/>
  <c r="M156" i="18"/>
  <c r="P156" i="18" s="1"/>
  <c r="K156" i="18"/>
  <c r="N156" i="18" s="1"/>
  <c r="BR156" i="18"/>
  <c r="BS157" i="18" s="1"/>
  <c r="Q156" i="18"/>
  <c r="Z157" i="18" s="1"/>
  <c r="AY156" i="17"/>
  <c r="BB156" i="17" s="1"/>
  <c r="AZ156" i="17"/>
  <c r="BC156" i="17" s="1"/>
  <c r="BR156" i="17"/>
  <c r="BS157" i="17" s="1"/>
  <c r="K156" i="17"/>
  <c r="N156" i="17" s="1"/>
  <c r="Q156" i="17"/>
  <c r="Z157" i="17" s="1"/>
  <c r="S156" i="17"/>
  <c r="AB157" i="17" s="1"/>
  <c r="M156" i="17"/>
  <c r="P156" i="17" s="1"/>
  <c r="AX156" i="17"/>
  <c r="BA156" i="17" s="1"/>
  <c r="AX156" i="18"/>
  <c r="BA156" i="18" s="1"/>
  <c r="BW155" i="13"/>
  <c r="BB155" i="13"/>
  <c r="AU155" i="13"/>
  <c r="AX155" i="13" s="1"/>
  <c r="L366" i="7"/>
  <c r="P155" i="13"/>
  <c r="BO155" i="13"/>
  <c r="H155" i="13"/>
  <c r="BL155" i="13"/>
  <c r="L155" i="13"/>
  <c r="R155" i="13"/>
  <c r="AA156" i="13" s="1"/>
  <c r="BI201" i="13"/>
  <c r="F367" i="19" l="1"/>
  <c r="F367" i="7"/>
  <c r="BD156" i="18"/>
  <c r="BH157" i="18"/>
  <c r="BH157" i="17"/>
  <c r="H266" i="12"/>
  <c r="I266" i="12" s="1"/>
  <c r="G266" i="16"/>
  <c r="H266" i="16" s="1"/>
  <c r="I266" i="16" s="1"/>
  <c r="H266" i="15"/>
  <c r="I266" i="15" s="1"/>
  <c r="BV155" i="13"/>
  <c r="BA155" i="13"/>
  <c r="BD155" i="13" s="1"/>
  <c r="BD155" i="17" s="1"/>
  <c r="AK156" i="13"/>
  <c r="AT156" i="13" s="1"/>
  <c r="K155" i="13"/>
  <c r="Q155" i="13"/>
  <c r="Z156" i="13" s="1"/>
  <c r="F366" i="20" s="1"/>
  <c r="BR155" i="13"/>
  <c r="BS156" i="13" s="1"/>
  <c r="O155" i="13"/>
  <c r="BJ202" i="13"/>
  <c r="BV156" i="18" l="1"/>
  <c r="AS157" i="18" s="1"/>
  <c r="BW156" i="18"/>
  <c r="AT157" i="18" s="1"/>
  <c r="BU156" i="18"/>
  <c r="AR157" i="18" s="1"/>
  <c r="BV156" i="17"/>
  <c r="AS157" i="17" s="1"/>
  <c r="BW156" i="17"/>
  <c r="AT157" i="17" s="1"/>
  <c r="BU156" i="17"/>
  <c r="AR157" i="17" s="1"/>
  <c r="J267" i="16"/>
  <c r="J267" i="15"/>
  <c r="BU155" i="13"/>
  <c r="J267" i="12"/>
  <c r="AW156" i="13"/>
  <c r="AZ156" i="13" s="1"/>
  <c r="AJ156" i="13"/>
  <c r="AS156" i="13" s="1"/>
  <c r="BH156" i="13"/>
  <c r="BQ156" i="13"/>
  <c r="J156" i="13"/>
  <c r="BN156" i="13"/>
  <c r="N155" i="13"/>
  <c r="BK202" i="13"/>
  <c r="BI202" i="13"/>
  <c r="J367" i="19" l="1"/>
  <c r="G367" i="19"/>
  <c r="H367" i="19"/>
  <c r="I367" i="19"/>
  <c r="K367" i="19"/>
  <c r="J367" i="20"/>
  <c r="H367" i="20"/>
  <c r="K367" i="20"/>
  <c r="I367" i="20"/>
  <c r="G367" i="20"/>
  <c r="AV157" i="17"/>
  <c r="AJ158" i="17" s="1"/>
  <c r="BM157" i="17"/>
  <c r="BP157" i="17"/>
  <c r="I157" i="17"/>
  <c r="AU157" i="18"/>
  <c r="AI158" i="18" s="1"/>
  <c r="H157" i="18"/>
  <c r="BL157" i="18"/>
  <c r="BO157" i="18"/>
  <c r="AW157" i="18"/>
  <c r="AK158" i="18" s="1"/>
  <c r="BQ157" i="18"/>
  <c r="BN157" i="18"/>
  <c r="J157" i="18"/>
  <c r="BO157" i="17"/>
  <c r="BL157" i="17"/>
  <c r="H157" i="17"/>
  <c r="AU157" i="17"/>
  <c r="AI158" i="17" s="1"/>
  <c r="BN157" i="17"/>
  <c r="AW157" i="17"/>
  <c r="AK158" i="17" s="1"/>
  <c r="BQ157" i="17"/>
  <c r="J157" i="17"/>
  <c r="I157" i="18"/>
  <c r="BM157" i="18"/>
  <c r="BP157" i="18"/>
  <c r="AV157" i="18"/>
  <c r="AJ158" i="18" s="1"/>
  <c r="BC156" i="13"/>
  <c r="AV156" i="13"/>
  <c r="AY156" i="13" s="1"/>
  <c r="AI156" i="13"/>
  <c r="AR156" i="13" s="1"/>
  <c r="K367" i="7"/>
  <c r="I367" i="7"/>
  <c r="H367" i="7"/>
  <c r="G367" i="7"/>
  <c r="J367" i="7"/>
  <c r="BP156" i="13"/>
  <c r="I156" i="13"/>
  <c r="BM156" i="13"/>
  <c r="M156" i="13"/>
  <c r="S156" i="13"/>
  <c r="AB157" i="13" s="1"/>
  <c r="L367" i="19" l="1"/>
  <c r="G267" i="15" s="1"/>
  <c r="AX157" i="18"/>
  <c r="BA157" i="18" s="1"/>
  <c r="L367" i="20"/>
  <c r="G267" i="12" s="1"/>
  <c r="AZ157" i="18"/>
  <c r="BC157" i="18" s="1"/>
  <c r="AX157" i="17"/>
  <c r="BA157" i="17" s="1"/>
  <c r="AZ157" i="17"/>
  <c r="BC157" i="17" s="1"/>
  <c r="S157" i="17"/>
  <c r="AB158" i="17" s="1"/>
  <c r="M157" i="17"/>
  <c r="P157" i="17" s="1"/>
  <c r="L157" i="17"/>
  <c r="O157" i="17" s="1"/>
  <c r="R157" i="17"/>
  <c r="AA158" i="17" s="1"/>
  <c r="Q157" i="17"/>
  <c r="Z158" i="17" s="1"/>
  <c r="BR157" i="17"/>
  <c r="BS158" i="17" s="1"/>
  <c r="K157" i="17"/>
  <c r="N157" i="17" s="1"/>
  <c r="S157" i="18"/>
  <c r="AB158" i="18" s="1"/>
  <c r="M157" i="18"/>
  <c r="P157" i="18" s="1"/>
  <c r="L157" i="18"/>
  <c r="O157" i="18" s="1"/>
  <c r="R157" i="18"/>
  <c r="AA158" i="18" s="1"/>
  <c r="K157" i="18"/>
  <c r="N157" i="18" s="1"/>
  <c r="BR157" i="18"/>
  <c r="BS158" i="18" s="1"/>
  <c r="Q157" i="18"/>
  <c r="Z158" i="18" s="1"/>
  <c r="AY157" i="18"/>
  <c r="BB157" i="18" s="1"/>
  <c r="AY157" i="17"/>
  <c r="BB157" i="17" s="1"/>
  <c r="BW156" i="13"/>
  <c r="BB156" i="13"/>
  <c r="AU156" i="13"/>
  <c r="AX156" i="13" s="1"/>
  <c r="P156" i="13"/>
  <c r="H156" i="13"/>
  <c r="BO156" i="13"/>
  <c r="BL156" i="13"/>
  <c r="R156" i="13"/>
  <c r="AA157" i="13" s="1"/>
  <c r="L156" i="13"/>
  <c r="L367" i="7"/>
  <c r="F368" i="19" l="1"/>
  <c r="F368" i="7"/>
  <c r="BD157" i="18"/>
  <c r="BH158" i="17"/>
  <c r="BH158" i="18"/>
  <c r="H267" i="15"/>
  <c r="I267" i="15" s="1"/>
  <c r="G267" i="16"/>
  <c r="H267" i="16" s="1"/>
  <c r="I267" i="16" s="1"/>
  <c r="BV156" i="13"/>
  <c r="H267" i="12"/>
  <c r="I267" i="12" s="1"/>
  <c r="BA156" i="13"/>
  <c r="BD156" i="13" s="1"/>
  <c r="BD156" i="17" s="1"/>
  <c r="AK157" i="13"/>
  <c r="AT157" i="13" s="1"/>
  <c r="O156" i="13"/>
  <c r="Q156" i="13"/>
  <c r="Z157" i="13" s="1"/>
  <c r="F367" i="20" s="1"/>
  <c r="K156" i="13"/>
  <c r="BR156" i="13"/>
  <c r="BS157" i="13" s="1"/>
  <c r="BK203" i="13"/>
  <c r="BJ203" i="13"/>
  <c r="BI203" i="13"/>
  <c r="BW157" i="18" l="1"/>
  <c r="AT158" i="18" s="1"/>
  <c r="BV157" i="18"/>
  <c r="AS158" i="18" s="1"/>
  <c r="BU157" i="18"/>
  <c r="AR158" i="18" s="1"/>
  <c r="BW157" i="17"/>
  <c r="AT158" i="17" s="1"/>
  <c r="BU157" i="17"/>
  <c r="AR158" i="17" s="1"/>
  <c r="BV157" i="17"/>
  <c r="AS158" i="17" s="1"/>
  <c r="J268" i="15"/>
  <c r="J268" i="16"/>
  <c r="BU156" i="13"/>
  <c r="J268" i="12"/>
  <c r="AW157" i="13"/>
  <c r="AZ157" i="13" s="1"/>
  <c r="AJ157" i="13"/>
  <c r="AS157" i="13" s="1"/>
  <c r="BH157" i="13"/>
  <c r="N156" i="13"/>
  <c r="BQ157" i="13"/>
  <c r="J157" i="13"/>
  <c r="BN157" i="13"/>
  <c r="K368" i="19" l="1"/>
  <c r="J368" i="19"/>
  <c r="H368" i="19"/>
  <c r="G368" i="19"/>
  <c r="I368" i="19"/>
  <c r="G368" i="20"/>
  <c r="H368" i="20"/>
  <c r="K368" i="20"/>
  <c r="J368" i="20"/>
  <c r="I368" i="20"/>
  <c r="BP158" i="17"/>
  <c r="AV158" i="17"/>
  <c r="AJ159" i="17" s="1"/>
  <c r="I158" i="17"/>
  <c r="BM158" i="17"/>
  <c r="AU158" i="18"/>
  <c r="AI159" i="18" s="1"/>
  <c r="BO158" i="18"/>
  <c r="BL158" i="18"/>
  <c r="H158" i="18"/>
  <c r="AW158" i="17"/>
  <c r="AK159" i="17" s="1"/>
  <c r="J158" i="17"/>
  <c r="BN158" i="17"/>
  <c r="BQ158" i="17"/>
  <c r="H158" i="17"/>
  <c r="AU158" i="17"/>
  <c r="AI159" i="17" s="1"/>
  <c r="BL158" i="17"/>
  <c r="BO158" i="17"/>
  <c r="AW158" i="18"/>
  <c r="AK159" i="18" s="1"/>
  <c r="BN158" i="18"/>
  <c r="BQ158" i="18"/>
  <c r="J158" i="18"/>
  <c r="AV158" i="18"/>
  <c r="AJ159" i="18" s="1"/>
  <c r="BP158" i="18"/>
  <c r="BM158" i="18"/>
  <c r="I158" i="18"/>
  <c r="BC157" i="13"/>
  <c r="AV157" i="13"/>
  <c r="AY157" i="13" s="1"/>
  <c r="AI157" i="13"/>
  <c r="AR157" i="13" s="1"/>
  <c r="BP157" i="13"/>
  <c r="I157" i="13"/>
  <c r="BM157" i="13"/>
  <c r="K368" i="7"/>
  <c r="I368" i="7"/>
  <c r="G368" i="7"/>
  <c r="J368" i="7"/>
  <c r="H368" i="7"/>
  <c r="S157" i="13"/>
  <c r="AB158" i="13" s="1"/>
  <c r="M157" i="13"/>
  <c r="BK204" i="13"/>
  <c r="AZ158" i="18" l="1"/>
  <c r="BC158" i="18" s="1"/>
  <c r="AZ158" i="17"/>
  <c r="BC158" i="17" s="1"/>
  <c r="L368" i="20"/>
  <c r="G268" i="12" s="1"/>
  <c r="L368" i="19"/>
  <c r="G268" i="15" s="1"/>
  <c r="AY158" i="18"/>
  <c r="BB158" i="18" s="1"/>
  <c r="AX158" i="17"/>
  <c r="BA158" i="17" s="1"/>
  <c r="AX158" i="18"/>
  <c r="BA158" i="18" s="1"/>
  <c r="M158" i="18"/>
  <c r="P158" i="18" s="1"/>
  <c r="S158" i="18"/>
  <c r="AB159" i="18" s="1"/>
  <c r="BR158" i="17"/>
  <c r="BS159" i="17" s="1"/>
  <c r="Q158" i="17"/>
  <c r="Z159" i="17" s="1"/>
  <c r="K158" i="17"/>
  <c r="N158" i="17" s="1"/>
  <c r="S158" i="17"/>
  <c r="AB159" i="17" s="1"/>
  <c r="M158" i="17"/>
  <c r="P158" i="17" s="1"/>
  <c r="L158" i="17"/>
  <c r="O158" i="17" s="1"/>
  <c r="R158" i="17"/>
  <c r="AA159" i="17" s="1"/>
  <c r="R158" i="18"/>
  <c r="AA159" i="18" s="1"/>
  <c r="L158" i="18"/>
  <c r="O158" i="18" s="1"/>
  <c r="Q158" i="18"/>
  <c r="Z159" i="18" s="1"/>
  <c r="BR158" i="18"/>
  <c r="BS159" i="18" s="1"/>
  <c r="K158" i="18"/>
  <c r="N158" i="18" s="1"/>
  <c r="AY158" i="17"/>
  <c r="BB158" i="17" s="1"/>
  <c r="BW157" i="13"/>
  <c r="BB157" i="13"/>
  <c r="AU157" i="13"/>
  <c r="AX157" i="13" s="1"/>
  <c r="P157" i="13"/>
  <c r="BO157" i="13"/>
  <c r="H157" i="13"/>
  <c r="BL157" i="13"/>
  <c r="L368" i="7"/>
  <c r="R157" i="13"/>
  <c r="AA158" i="13" s="1"/>
  <c r="L157" i="13"/>
  <c r="BJ204" i="13"/>
  <c r="BI204" i="13"/>
  <c r="F369" i="7" l="1"/>
  <c r="F369" i="19"/>
  <c r="BD158" i="18"/>
  <c r="BH159" i="18"/>
  <c r="BH159" i="17"/>
  <c r="H268" i="12"/>
  <c r="I268" i="12" s="1"/>
  <c r="H268" i="15"/>
  <c r="I268" i="15" s="1"/>
  <c r="G268" i="16"/>
  <c r="H268" i="16" s="1"/>
  <c r="I268" i="16" s="1"/>
  <c r="BV157" i="13"/>
  <c r="BA157" i="13"/>
  <c r="BD157" i="13" s="1"/>
  <c r="BD157" i="17" s="1"/>
  <c r="AK158" i="13"/>
  <c r="AT158" i="13" s="1"/>
  <c r="O157" i="13"/>
  <c r="K157" i="13"/>
  <c r="Q157" i="13"/>
  <c r="Z158" i="13" s="1"/>
  <c r="F368" i="20" s="1"/>
  <c r="BR157" i="13"/>
  <c r="BS158" i="13" s="1"/>
  <c r="BK205" i="13"/>
  <c r="BU158" i="18" l="1"/>
  <c r="AR159" i="18" s="1"/>
  <c r="BV158" i="18"/>
  <c r="AS159" i="18" s="1"/>
  <c r="BW158" i="18"/>
  <c r="AT159" i="18" s="1"/>
  <c r="BU158" i="17"/>
  <c r="AR159" i="17" s="1"/>
  <c r="BV158" i="17"/>
  <c r="AS159" i="17" s="1"/>
  <c r="BW158" i="17"/>
  <c r="AT159" i="17" s="1"/>
  <c r="BH158" i="13"/>
  <c r="J269" i="15"/>
  <c r="J269" i="16"/>
  <c r="BU157" i="13"/>
  <c r="J269" i="12"/>
  <c r="AW158" i="13"/>
  <c r="AZ158" i="13" s="1"/>
  <c r="AJ158" i="13"/>
  <c r="AS158" i="13" s="1"/>
  <c r="N157" i="13"/>
  <c r="J158" i="13"/>
  <c r="BQ158" i="13"/>
  <c r="BN158" i="13"/>
  <c r="BJ205" i="13"/>
  <c r="G369" i="19" l="1"/>
  <c r="J369" i="19"/>
  <c r="H369" i="19"/>
  <c r="K369" i="19"/>
  <c r="I369" i="19"/>
  <c r="H369" i="20"/>
  <c r="J369" i="20"/>
  <c r="G369" i="20"/>
  <c r="I369" i="20"/>
  <c r="K369" i="20"/>
  <c r="H159" i="18"/>
  <c r="BO159" i="18"/>
  <c r="AU159" i="18"/>
  <c r="AI160" i="18" s="1"/>
  <c r="BL159" i="18"/>
  <c r="AW159" i="18"/>
  <c r="AK160" i="18" s="1"/>
  <c r="BN159" i="18"/>
  <c r="J159" i="18"/>
  <c r="BQ159" i="18"/>
  <c r="AU159" i="17"/>
  <c r="AI160" i="17" s="1"/>
  <c r="H159" i="17"/>
  <c r="BL159" i="17"/>
  <c r="BO159" i="17"/>
  <c r="AW159" i="17"/>
  <c r="AK160" i="17" s="1"/>
  <c r="J159" i="17"/>
  <c r="BN159" i="17"/>
  <c r="BQ159" i="17"/>
  <c r="BP159" i="17"/>
  <c r="AV159" i="17"/>
  <c r="AJ160" i="17" s="1"/>
  <c r="BM159" i="17"/>
  <c r="I159" i="17"/>
  <c r="BM159" i="18"/>
  <c r="BP159" i="18"/>
  <c r="I159" i="18"/>
  <c r="AV159" i="18"/>
  <c r="AJ160" i="18" s="1"/>
  <c r="BC158" i="13"/>
  <c r="AV158" i="13"/>
  <c r="AY158" i="13" s="1"/>
  <c r="AI158" i="13"/>
  <c r="AR158" i="13" s="1"/>
  <c r="H369" i="7"/>
  <c r="G369" i="7"/>
  <c r="J369" i="7"/>
  <c r="K369" i="7"/>
  <c r="I369" i="7"/>
  <c r="BP158" i="13"/>
  <c r="I158" i="13"/>
  <c r="BM158" i="13"/>
  <c r="M158" i="13"/>
  <c r="S158" i="13"/>
  <c r="AB159" i="13" s="1"/>
  <c r="BI205" i="13"/>
  <c r="AX159" i="17" l="1"/>
  <c r="BA159" i="17" s="1"/>
  <c r="AZ159" i="18"/>
  <c r="BC159" i="18" s="1"/>
  <c r="AZ159" i="17"/>
  <c r="BC159" i="17" s="1"/>
  <c r="AY159" i="17"/>
  <c r="BB159" i="17" s="1"/>
  <c r="AX159" i="18"/>
  <c r="BA159" i="18" s="1"/>
  <c r="L369" i="20"/>
  <c r="G269" i="12" s="1"/>
  <c r="L369" i="19"/>
  <c r="G269" i="15" s="1"/>
  <c r="S159" i="17"/>
  <c r="AB160" i="17" s="1"/>
  <c r="M159" i="17"/>
  <c r="P159" i="17" s="1"/>
  <c r="AY159" i="18"/>
  <c r="BB159" i="18" s="1"/>
  <c r="R159" i="18"/>
  <c r="AA160" i="18" s="1"/>
  <c r="L159" i="18"/>
  <c r="O159" i="18" s="1"/>
  <c r="K159" i="18"/>
  <c r="N159" i="18" s="1"/>
  <c r="Q159" i="18"/>
  <c r="Z160" i="18" s="1"/>
  <c r="BR159" i="18"/>
  <c r="BS160" i="18" s="1"/>
  <c r="L159" i="17"/>
  <c r="O159" i="17" s="1"/>
  <c r="R159" i="17"/>
  <c r="AA160" i="17" s="1"/>
  <c r="Q159" i="17"/>
  <c r="Z160" i="17" s="1"/>
  <c r="BR159" i="17"/>
  <c r="BS160" i="17" s="1"/>
  <c r="K159" i="17"/>
  <c r="N159" i="17" s="1"/>
  <c r="S159" i="18"/>
  <c r="AB160" i="18" s="1"/>
  <c r="M159" i="18"/>
  <c r="P159" i="18" s="1"/>
  <c r="BW158" i="13"/>
  <c r="BB158" i="13"/>
  <c r="AU158" i="13"/>
  <c r="AX158" i="13" s="1"/>
  <c r="L369" i="7"/>
  <c r="BO158" i="13"/>
  <c r="H158" i="13"/>
  <c r="BL158" i="13"/>
  <c r="L158" i="13"/>
  <c r="R158" i="13"/>
  <c r="AA159" i="13" s="1"/>
  <c r="P158" i="13"/>
  <c r="F370" i="19" l="1"/>
  <c r="F370" i="7"/>
  <c r="BD159" i="18"/>
  <c r="BH160" i="17"/>
  <c r="BH160" i="18"/>
  <c r="H269" i="12"/>
  <c r="I269" i="12" s="1"/>
  <c r="G269" i="16"/>
  <c r="H269" i="16" s="1"/>
  <c r="I269" i="16" s="1"/>
  <c r="H269" i="15"/>
  <c r="I269" i="15" s="1"/>
  <c r="BV158" i="13"/>
  <c r="BA158" i="13"/>
  <c r="BD158" i="13" s="1"/>
  <c r="BD158" i="17" s="1"/>
  <c r="AK159" i="13"/>
  <c r="AT159" i="13" s="1"/>
  <c r="Q158" i="13"/>
  <c r="Z159" i="13" s="1"/>
  <c r="F369" i="20" s="1"/>
  <c r="K158" i="13"/>
  <c r="BR158" i="13"/>
  <c r="BS159" i="13" s="1"/>
  <c r="O158" i="13"/>
  <c r="BK206" i="13"/>
  <c r="BJ206" i="13"/>
  <c r="BU159" i="18" l="1"/>
  <c r="AR160" i="18" s="1"/>
  <c r="BV159" i="18"/>
  <c r="AS160" i="18" s="1"/>
  <c r="BW159" i="18"/>
  <c r="AT160" i="18" s="1"/>
  <c r="BU159" i="17"/>
  <c r="AR160" i="17" s="1"/>
  <c r="BV159" i="17"/>
  <c r="AS160" i="17" s="1"/>
  <c r="BW159" i="17"/>
  <c r="AT160" i="17" s="1"/>
  <c r="J270" i="15"/>
  <c r="J270" i="16"/>
  <c r="BU158" i="13"/>
  <c r="J270" i="12"/>
  <c r="AW159" i="13"/>
  <c r="AZ159" i="13" s="1"/>
  <c r="AJ159" i="13"/>
  <c r="AS159" i="13" s="1"/>
  <c r="BQ159" i="13"/>
  <c r="J159" i="13"/>
  <c r="BN159" i="13"/>
  <c r="BH159" i="13"/>
  <c r="N158" i="13"/>
  <c r="BK207" i="13"/>
  <c r="BI206" i="13"/>
  <c r="I370" i="20" l="1"/>
  <c r="H370" i="20"/>
  <c r="G370" i="20"/>
  <c r="K370" i="20"/>
  <c r="J370" i="20"/>
  <c r="H370" i="19"/>
  <c r="I370" i="19"/>
  <c r="K370" i="19"/>
  <c r="G370" i="19"/>
  <c r="J370" i="19"/>
  <c r="AW160" i="18"/>
  <c r="AK161" i="18" s="1"/>
  <c r="BQ160" i="18"/>
  <c r="J160" i="18"/>
  <c r="BN160" i="18"/>
  <c r="BQ160" i="17"/>
  <c r="BN160" i="17"/>
  <c r="AW160" i="17"/>
  <c r="AK161" i="17" s="1"/>
  <c r="J160" i="17"/>
  <c r="BM160" i="18"/>
  <c r="BP160" i="18"/>
  <c r="I160" i="18"/>
  <c r="AV160" i="18"/>
  <c r="AJ161" i="18" s="1"/>
  <c r="H160" i="18"/>
  <c r="BL160" i="18"/>
  <c r="AU160" i="18"/>
  <c r="AI161" i="18" s="1"/>
  <c r="BO160" i="18"/>
  <c r="H160" i="17"/>
  <c r="BL160" i="17"/>
  <c r="BO160" i="17"/>
  <c r="AU160" i="17"/>
  <c r="AI161" i="17" s="1"/>
  <c r="BM160" i="17"/>
  <c r="I160" i="17"/>
  <c r="BP160" i="17"/>
  <c r="AV160" i="17"/>
  <c r="AJ161" i="17" s="1"/>
  <c r="BC159" i="13"/>
  <c r="AV159" i="13"/>
  <c r="AY159" i="13" s="1"/>
  <c r="AI159" i="13"/>
  <c r="AR159" i="13" s="1"/>
  <c r="G370" i="7"/>
  <c r="H370" i="7"/>
  <c r="J370" i="7"/>
  <c r="I370" i="7"/>
  <c r="K370" i="7"/>
  <c r="S159" i="13"/>
  <c r="AB160" i="13" s="1"/>
  <c r="M159" i="13"/>
  <c r="I159" i="13"/>
  <c r="BP159" i="13"/>
  <c r="BM159" i="13"/>
  <c r="BJ207" i="13"/>
  <c r="BI207" i="13"/>
  <c r="AZ160" i="17" l="1"/>
  <c r="BC160" i="17" s="1"/>
  <c r="L370" i="20"/>
  <c r="G270" i="12" s="1"/>
  <c r="L370" i="19"/>
  <c r="G270" i="15" s="1"/>
  <c r="S160" i="17"/>
  <c r="AB161" i="17" s="1"/>
  <c r="M160" i="17"/>
  <c r="P160" i="17" s="1"/>
  <c r="R160" i="17"/>
  <c r="AA161" i="17" s="1"/>
  <c r="L160" i="17"/>
  <c r="O160" i="17" s="1"/>
  <c r="S160" i="18"/>
  <c r="AB161" i="18" s="1"/>
  <c r="M160" i="18"/>
  <c r="P160" i="18" s="1"/>
  <c r="AY160" i="17"/>
  <c r="BB160" i="17" s="1"/>
  <c r="AX160" i="17"/>
  <c r="BA160" i="17" s="1"/>
  <c r="AY160" i="18"/>
  <c r="BB160" i="18" s="1"/>
  <c r="K160" i="17"/>
  <c r="N160" i="17" s="1"/>
  <c r="BR160" i="17"/>
  <c r="BS161" i="17" s="1"/>
  <c r="Q160" i="17"/>
  <c r="Z161" i="17" s="1"/>
  <c r="R160" i="18"/>
  <c r="AA161" i="18" s="1"/>
  <c r="L160" i="18"/>
  <c r="O160" i="18" s="1"/>
  <c r="K160" i="18"/>
  <c r="N160" i="18" s="1"/>
  <c r="Q160" i="18"/>
  <c r="Z161" i="18" s="1"/>
  <c r="BR160" i="18"/>
  <c r="BS161" i="18" s="1"/>
  <c r="AX160" i="18"/>
  <c r="BA160" i="18" s="1"/>
  <c r="AZ160" i="18"/>
  <c r="BC160" i="18" s="1"/>
  <c r="BW159" i="13"/>
  <c r="BB159" i="13"/>
  <c r="AU159" i="13"/>
  <c r="AX159" i="13" s="1"/>
  <c r="P159" i="13"/>
  <c r="R159" i="13"/>
  <c r="AA160" i="13" s="1"/>
  <c r="L159" i="13"/>
  <c r="L370" i="7"/>
  <c r="BO159" i="13"/>
  <c r="H159" i="13"/>
  <c r="BL159" i="13"/>
  <c r="F371" i="19" l="1"/>
  <c r="F371" i="7"/>
  <c r="BD160" i="18"/>
  <c r="BH161" i="18"/>
  <c r="BH161" i="17"/>
  <c r="G270" i="16"/>
  <c r="H270" i="16" s="1"/>
  <c r="I270" i="16" s="1"/>
  <c r="H270" i="15"/>
  <c r="I270" i="15" s="1"/>
  <c r="BV159" i="13"/>
  <c r="H270" i="12"/>
  <c r="I270" i="12" s="1"/>
  <c r="BA159" i="13"/>
  <c r="BD159" i="13" s="1"/>
  <c r="BD159" i="17" s="1"/>
  <c r="AK160" i="13"/>
  <c r="AT160" i="13" s="1"/>
  <c r="Q159" i="13"/>
  <c r="Z160" i="13" s="1"/>
  <c r="F370" i="20" s="1"/>
  <c r="BR159" i="13"/>
  <c r="BS160" i="13" s="1"/>
  <c r="K159" i="13"/>
  <c r="O159" i="13"/>
  <c r="BK208" i="13"/>
  <c r="BJ208" i="13"/>
  <c r="BV160" i="18" l="1"/>
  <c r="AS161" i="18" s="1"/>
  <c r="BW160" i="18"/>
  <c r="AT161" i="18" s="1"/>
  <c r="BU160" i="18"/>
  <c r="AR161" i="18" s="1"/>
  <c r="BV160" i="17"/>
  <c r="AS161" i="17" s="1"/>
  <c r="BW160" i="17"/>
  <c r="AT161" i="17" s="1"/>
  <c r="BU160" i="17"/>
  <c r="AR161" i="17" s="1"/>
  <c r="J271" i="16"/>
  <c r="J271" i="15"/>
  <c r="BU159" i="13"/>
  <c r="J271" i="12"/>
  <c r="AW160" i="13"/>
  <c r="AZ160" i="13" s="1"/>
  <c r="AJ160" i="13"/>
  <c r="AS160" i="13" s="1"/>
  <c r="BH160" i="13"/>
  <c r="N159" i="13"/>
  <c r="BQ160" i="13"/>
  <c r="J160" i="13"/>
  <c r="BN160" i="13"/>
  <c r="BI208" i="13"/>
  <c r="I371" i="19" l="1"/>
  <c r="H371" i="19"/>
  <c r="J371" i="19"/>
  <c r="K371" i="19"/>
  <c r="G371" i="19"/>
  <c r="I371" i="20"/>
  <c r="G371" i="20"/>
  <c r="J371" i="20"/>
  <c r="K371" i="20"/>
  <c r="H371" i="20"/>
  <c r="H161" i="18"/>
  <c r="BO161" i="18"/>
  <c r="AU161" i="18"/>
  <c r="AI162" i="18" s="1"/>
  <c r="BL161" i="18"/>
  <c r="BM161" i="17"/>
  <c r="I161" i="17"/>
  <c r="BP161" i="17"/>
  <c r="AV161" i="17"/>
  <c r="AJ162" i="17" s="1"/>
  <c r="AU161" i="17"/>
  <c r="AI162" i="17" s="1"/>
  <c r="BL161" i="17"/>
  <c r="H161" i="17"/>
  <c r="BO161" i="17"/>
  <c r="BN161" i="17"/>
  <c r="BQ161" i="17"/>
  <c r="J161" i="17"/>
  <c r="AW161" i="17"/>
  <c r="AK162" i="17" s="1"/>
  <c r="J161" i="18"/>
  <c r="BQ161" i="18"/>
  <c r="AW161" i="18"/>
  <c r="AK162" i="18" s="1"/>
  <c r="BN161" i="18"/>
  <c r="I161" i="18"/>
  <c r="BM161" i="18"/>
  <c r="AV161" i="18"/>
  <c r="AJ162" i="18" s="1"/>
  <c r="BP161" i="18"/>
  <c r="BC160" i="13"/>
  <c r="AV160" i="13"/>
  <c r="AY160" i="13" s="1"/>
  <c r="AI160" i="13"/>
  <c r="AR160" i="13" s="1"/>
  <c r="M160" i="13"/>
  <c r="S160" i="13"/>
  <c r="AB161" i="13" s="1"/>
  <c r="I160" i="13"/>
  <c r="BP160" i="13"/>
  <c r="BM160" i="13"/>
  <c r="K371" i="7"/>
  <c r="H371" i="7"/>
  <c r="G371" i="7"/>
  <c r="I371" i="7"/>
  <c r="J371" i="7"/>
  <c r="AX161" i="17" l="1"/>
  <c r="BA161" i="17" s="1"/>
  <c r="AY161" i="18"/>
  <c r="BB161" i="18" s="1"/>
  <c r="AX161" i="18"/>
  <c r="BA161" i="18" s="1"/>
  <c r="L371" i="20"/>
  <c r="G271" i="12" s="1"/>
  <c r="L371" i="19"/>
  <c r="G271" i="15" s="1"/>
  <c r="AZ161" i="18"/>
  <c r="BC161" i="18" s="1"/>
  <c r="R161" i="18"/>
  <c r="AA162" i="18" s="1"/>
  <c r="L161" i="18"/>
  <c r="O161" i="18" s="1"/>
  <c r="S161" i="17"/>
  <c r="AB162" i="17" s="1"/>
  <c r="M161" i="17"/>
  <c r="P161" i="17" s="1"/>
  <c r="R161" i="17"/>
  <c r="AA162" i="17" s="1"/>
  <c r="L161" i="17"/>
  <c r="O161" i="17" s="1"/>
  <c r="AY161" i="17"/>
  <c r="BB161" i="17" s="1"/>
  <c r="S161" i="18"/>
  <c r="AB162" i="18" s="1"/>
  <c r="M161" i="18"/>
  <c r="P161" i="18" s="1"/>
  <c r="K161" i="17"/>
  <c r="N161" i="17" s="1"/>
  <c r="Q161" i="17"/>
  <c r="Z162" i="17" s="1"/>
  <c r="BR161" i="17"/>
  <c r="BS162" i="17" s="1"/>
  <c r="Q161" i="18"/>
  <c r="Z162" i="18" s="1"/>
  <c r="K161" i="18"/>
  <c r="N161" i="18" s="1"/>
  <c r="BR161" i="18"/>
  <c r="BS162" i="18" s="1"/>
  <c r="AZ161" i="17"/>
  <c r="BC161" i="17" s="1"/>
  <c r="BW160" i="13"/>
  <c r="BB160" i="13"/>
  <c r="AU160" i="13"/>
  <c r="AX160" i="13" s="1"/>
  <c r="L371" i="7"/>
  <c r="P160" i="13"/>
  <c r="R160" i="13"/>
  <c r="AA161" i="13" s="1"/>
  <c r="L160" i="13"/>
  <c r="BO160" i="13"/>
  <c r="H160" i="13"/>
  <c r="BL160" i="13"/>
  <c r="BK209" i="13"/>
  <c r="BJ209" i="13"/>
  <c r="BI209" i="13"/>
  <c r="F372" i="19" l="1"/>
  <c r="F372" i="7"/>
  <c r="BD161" i="18"/>
  <c r="BH162" i="18"/>
  <c r="BH162" i="17"/>
  <c r="H271" i="15"/>
  <c r="I271" i="15" s="1"/>
  <c r="G271" i="16"/>
  <c r="H271" i="16" s="1"/>
  <c r="I271" i="16" s="1"/>
  <c r="BV160" i="13"/>
  <c r="H271" i="12"/>
  <c r="I271" i="12" s="1"/>
  <c r="BA160" i="13"/>
  <c r="BD160" i="13" s="1"/>
  <c r="BD160" i="17" s="1"/>
  <c r="AK161" i="13"/>
  <c r="AT161" i="13" s="1"/>
  <c r="O160" i="13"/>
  <c r="Q160" i="13"/>
  <c r="Z161" i="13" s="1"/>
  <c r="F371" i="20" s="1"/>
  <c r="BR160" i="13"/>
  <c r="BS161" i="13" s="1"/>
  <c r="K160" i="13"/>
  <c r="BW161" i="18" l="1"/>
  <c r="AT162" i="18" s="1"/>
  <c r="BU161" i="18"/>
  <c r="AR162" i="18" s="1"/>
  <c r="BV161" i="18"/>
  <c r="AS162" i="18" s="1"/>
  <c r="BW161" i="17"/>
  <c r="AT162" i="17" s="1"/>
  <c r="BU161" i="17"/>
  <c r="AR162" i="17" s="1"/>
  <c r="BV161" i="17"/>
  <c r="AS162" i="17" s="1"/>
  <c r="J272" i="15"/>
  <c r="J272" i="16"/>
  <c r="BU160" i="13"/>
  <c r="J272" i="12"/>
  <c r="AW161" i="13"/>
  <c r="AZ161" i="13" s="1"/>
  <c r="AJ161" i="13"/>
  <c r="AS161" i="13" s="1"/>
  <c r="BQ161" i="13"/>
  <c r="J161" i="13"/>
  <c r="BN161" i="13"/>
  <c r="BH161" i="13"/>
  <c r="N160" i="13"/>
  <c r="I372" i="20" l="1"/>
  <c r="G372" i="20"/>
  <c r="H372" i="20"/>
  <c r="J372" i="20"/>
  <c r="K372" i="20"/>
  <c r="G372" i="19"/>
  <c r="J372" i="19"/>
  <c r="I372" i="19"/>
  <c r="H372" i="19"/>
  <c r="K372" i="19"/>
  <c r="BN162" i="18"/>
  <c r="J162" i="18"/>
  <c r="BQ162" i="18"/>
  <c r="AW162" i="18"/>
  <c r="AK163" i="18" s="1"/>
  <c r="BQ162" i="17"/>
  <c r="J162" i="17"/>
  <c r="AW162" i="17"/>
  <c r="AK163" i="17" s="1"/>
  <c r="BN162" i="17"/>
  <c r="I162" i="18"/>
  <c r="BM162" i="18"/>
  <c r="BP162" i="18"/>
  <c r="AV162" i="18"/>
  <c r="AJ163" i="18" s="1"/>
  <c r="AU162" i="18"/>
  <c r="AI163" i="18" s="1"/>
  <c r="BL162" i="18"/>
  <c r="BO162" i="18"/>
  <c r="H162" i="18"/>
  <c r="BL162" i="17"/>
  <c r="BO162" i="17"/>
  <c r="AU162" i="17"/>
  <c r="AI163" i="17" s="1"/>
  <c r="H162" i="17"/>
  <c r="AV162" i="17"/>
  <c r="AJ163" i="17" s="1"/>
  <c r="BP162" i="17"/>
  <c r="BM162" i="17"/>
  <c r="I162" i="17"/>
  <c r="BC161" i="13"/>
  <c r="AV161" i="13"/>
  <c r="AY161" i="13" s="1"/>
  <c r="AI161" i="13"/>
  <c r="AR161" i="13" s="1"/>
  <c r="M161" i="13"/>
  <c r="S161" i="13"/>
  <c r="AB162" i="13" s="1"/>
  <c r="G372" i="7"/>
  <c r="H372" i="7"/>
  <c r="J372" i="7"/>
  <c r="I372" i="7"/>
  <c r="K372" i="7"/>
  <c r="I161" i="13"/>
  <c r="BP161" i="13"/>
  <c r="BM161" i="13"/>
  <c r="BK210" i="13"/>
  <c r="BJ210" i="13"/>
  <c r="BI210" i="13"/>
  <c r="AY162" i="17" l="1"/>
  <c r="BB162" i="17" s="1"/>
  <c r="AX162" i="17"/>
  <c r="BA162" i="17" s="1"/>
  <c r="AX162" i="18"/>
  <c r="BA162" i="18" s="1"/>
  <c r="L372" i="19"/>
  <c r="G272" i="15" s="1"/>
  <c r="L372" i="20"/>
  <c r="G272" i="12" s="1"/>
  <c r="AZ162" i="17"/>
  <c r="BC162" i="17" s="1"/>
  <c r="AZ162" i="18"/>
  <c r="BC162" i="18" s="1"/>
  <c r="R162" i="17"/>
  <c r="AA163" i="17" s="1"/>
  <c r="L162" i="17"/>
  <c r="O162" i="17" s="1"/>
  <c r="M162" i="18"/>
  <c r="P162" i="18" s="1"/>
  <c r="S162" i="18"/>
  <c r="AB163" i="18" s="1"/>
  <c r="L162" i="18"/>
  <c r="O162" i="18" s="1"/>
  <c r="R162" i="18"/>
  <c r="AA163" i="18" s="1"/>
  <c r="M162" i="17"/>
  <c r="P162" i="17" s="1"/>
  <c r="S162" i="17"/>
  <c r="AB163" i="17" s="1"/>
  <c r="AY162" i="18"/>
  <c r="BB162" i="18" s="1"/>
  <c r="K162" i="17"/>
  <c r="N162" i="17" s="1"/>
  <c r="BR162" i="17"/>
  <c r="BS163" i="17" s="1"/>
  <c r="Q162" i="17"/>
  <c r="Z163" i="17" s="1"/>
  <c r="Q162" i="18"/>
  <c r="Z163" i="18" s="1"/>
  <c r="BR162" i="18"/>
  <c r="BS163" i="18" s="1"/>
  <c r="K162" i="18"/>
  <c r="N162" i="18" s="1"/>
  <c r="BW161" i="13"/>
  <c r="BB161" i="13"/>
  <c r="AU161" i="13"/>
  <c r="AX161" i="13" s="1"/>
  <c r="R161" i="13"/>
  <c r="AA162" i="13" s="1"/>
  <c r="L161" i="13"/>
  <c r="L372" i="7"/>
  <c r="H161" i="13"/>
  <c r="BO161" i="13"/>
  <c r="BL161" i="13"/>
  <c r="P161" i="13"/>
  <c r="BJ211" i="13"/>
  <c r="BK211" i="13"/>
  <c r="F373" i="19" l="1"/>
  <c r="F373" i="7"/>
  <c r="BD162" i="18"/>
  <c r="BH163" i="17"/>
  <c r="BH163" i="18"/>
  <c r="H272" i="12"/>
  <c r="I272" i="12" s="1"/>
  <c r="H272" i="15"/>
  <c r="I272" i="15" s="1"/>
  <c r="G272" i="16"/>
  <c r="H272" i="16" s="1"/>
  <c r="I272" i="16" s="1"/>
  <c r="BV161" i="13"/>
  <c r="BA161" i="13"/>
  <c r="BD161" i="13" s="1"/>
  <c r="BD161" i="17" s="1"/>
  <c r="AK162" i="13"/>
  <c r="AT162" i="13" s="1"/>
  <c r="O161" i="13"/>
  <c r="K161" i="13"/>
  <c r="BR161" i="13"/>
  <c r="BS162" i="13" s="1"/>
  <c r="Q161" i="13"/>
  <c r="Z162" i="13" s="1"/>
  <c r="F372" i="20" s="1"/>
  <c r="BI211" i="13"/>
  <c r="BU162" i="18" l="1"/>
  <c r="AR163" i="18" s="1"/>
  <c r="BW162" i="18"/>
  <c r="AT163" i="18" s="1"/>
  <c r="BV162" i="18"/>
  <c r="AS163" i="18" s="1"/>
  <c r="BU162" i="17"/>
  <c r="AR163" i="17" s="1"/>
  <c r="BV162" i="17"/>
  <c r="AS163" i="17" s="1"/>
  <c r="BW162" i="17"/>
  <c r="AT163" i="17" s="1"/>
  <c r="J273" i="16"/>
  <c r="J273" i="15"/>
  <c r="BU161" i="13"/>
  <c r="J273" i="12"/>
  <c r="AW162" i="13"/>
  <c r="AZ162" i="13" s="1"/>
  <c r="AJ162" i="13"/>
  <c r="AS162" i="13" s="1"/>
  <c r="BH162" i="13"/>
  <c r="N161" i="13"/>
  <c r="BQ162" i="13"/>
  <c r="J162" i="13"/>
  <c r="BN162" i="13"/>
  <c r="H373" i="19" l="1"/>
  <c r="K373" i="19"/>
  <c r="J373" i="19"/>
  <c r="G373" i="19"/>
  <c r="I373" i="19"/>
  <c r="H373" i="20"/>
  <c r="J373" i="20"/>
  <c r="I373" i="20"/>
  <c r="K373" i="20"/>
  <c r="G373" i="20"/>
  <c r="BQ163" i="18"/>
  <c r="J163" i="18"/>
  <c r="BN163" i="18"/>
  <c r="AW163" i="18"/>
  <c r="AK164" i="18" s="1"/>
  <c r="BN163" i="17"/>
  <c r="AW163" i="17"/>
  <c r="AK164" i="17" s="1"/>
  <c r="BQ163" i="17"/>
  <c r="J163" i="17"/>
  <c r="BP163" i="17"/>
  <c r="AV163" i="17"/>
  <c r="AJ164" i="17" s="1"/>
  <c r="I163" i="17"/>
  <c r="BM163" i="17"/>
  <c r="BO163" i="18"/>
  <c r="H163" i="18"/>
  <c r="BL163" i="18"/>
  <c r="AU163" i="18"/>
  <c r="AI164" i="18" s="1"/>
  <c r="AU163" i="17"/>
  <c r="AI164" i="17" s="1"/>
  <c r="H163" i="17"/>
  <c r="BO163" i="17"/>
  <c r="BL163" i="17"/>
  <c r="I163" i="18"/>
  <c r="AV163" i="18"/>
  <c r="AJ164" i="18" s="1"/>
  <c r="BP163" i="18"/>
  <c r="BM163" i="18"/>
  <c r="BC162" i="13"/>
  <c r="AV162" i="13"/>
  <c r="AY162" i="13" s="1"/>
  <c r="AI162" i="13"/>
  <c r="AR162" i="13" s="1"/>
  <c r="BP162" i="13"/>
  <c r="I162" i="13"/>
  <c r="BM162" i="13"/>
  <c r="M162" i="13"/>
  <c r="S162" i="13"/>
  <c r="AB163" i="13" s="1"/>
  <c r="G373" i="7"/>
  <c r="K373" i="7"/>
  <c r="I373" i="7"/>
  <c r="H373" i="7"/>
  <c r="J373" i="7"/>
  <c r="AX163" i="17" l="1"/>
  <c r="BA163" i="17" s="1"/>
  <c r="AZ163" i="17"/>
  <c r="BC163" i="17" s="1"/>
  <c r="AY163" i="18"/>
  <c r="BB163" i="18" s="1"/>
  <c r="L373" i="20"/>
  <c r="G273" i="12" s="1"/>
  <c r="L373" i="19"/>
  <c r="G273" i="15" s="1"/>
  <c r="AX163" i="18"/>
  <c r="BA163" i="18" s="1"/>
  <c r="K163" i="18"/>
  <c r="N163" i="18" s="1"/>
  <c r="BR163" i="18"/>
  <c r="BS164" i="18" s="1"/>
  <c r="Q163" i="18"/>
  <c r="Z164" i="18" s="1"/>
  <c r="M163" i="17"/>
  <c r="P163" i="17" s="1"/>
  <c r="S163" i="17"/>
  <c r="AB164" i="17" s="1"/>
  <c r="R163" i="18"/>
  <c r="AA164" i="18" s="1"/>
  <c r="L163" i="18"/>
  <c r="O163" i="18" s="1"/>
  <c r="S163" i="18"/>
  <c r="AB164" i="18" s="1"/>
  <c r="M163" i="18"/>
  <c r="P163" i="18" s="1"/>
  <c r="AY163" i="17"/>
  <c r="BB163" i="17" s="1"/>
  <c r="AZ163" i="18"/>
  <c r="BC163" i="18" s="1"/>
  <c r="BR163" i="17"/>
  <c r="BS164" i="17" s="1"/>
  <c r="K163" i="17"/>
  <c r="N163" i="17" s="1"/>
  <c r="Q163" i="17"/>
  <c r="Z164" i="17" s="1"/>
  <c r="R163" i="17"/>
  <c r="AA164" i="17" s="1"/>
  <c r="L163" i="17"/>
  <c r="O163" i="17" s="1"/>
  <c r="BW162" i="13"/>
  <c r="BB162" i="13"/>
  <c r="AU162" i="13"/>
  <c r="AX162" i="13" s="1"/>
  <c r="P162" i="13"/>
  <c r="BO162" i="13"/>
  <c r="H162" i="13"/>
  <c r="BL162" i="13"/>
  <c r="L373" i="7"/>
  <c r="L162" i="13"/>
  <c r="R162" i="13"/>
  <c r="AA163" i="13" s="1"/>
  <c r="BK212" i="13"/>
  <c r="BJ212" i="13"/>
  <c r="BI212" i="13"/>
  <c r="F374" i="7" l="1"/>
  <c r="F374" i="19"/>
  <c r="BD163" i="18"/>
  <c r="BH164" i="17"/>
  <c r="BH164" i="18"/>
  <c r="H273" i="12"/>
  <c r="I273" i="12" s="1"/>
  <c r="G273" i="16"/>
  <c r="H273" i="16" s="1"/>
  <c r="I273" i="16" s="1"/>
  <c r="H273" i="15"/>
  <c r="I273" i="15" s="1"/>
  <c r="BV162" i="13"/>
  <c r="BA162" i="13"/>
  <c r="BD162" i="13" s="1"/>
  <c r="BD162" i="17" s="1"/>
  <c r="AK163" i="13"/>
  <c r="AT163" i="13" s="1"/>
  <c r="O162" i="13"/>
  <c r="K162" i="13"/>
  <c r="BR162" i="13"/>
  <c r="BS163" i="13" s="1"/>
  <c r="Q162" i="13"/>
  <c r="Z163" i="13" s="1"/>
  <c r="F373" i="20" s="1"/>
  <c r="BK213" i="13"/>
  <c r="BU163" i="18" l="1"/>
  <c r="AR164" i="18" s="1"/>
  <c r="BV163" i="18"/>
  <c r="AS164" i="18" s="1"/>
  <c r="BW163" i="18"/>
  <c r="AT164" i="18" s="1"/>
  <c r="BU163" i="17"/>
  <c r="AR164" i="17" s="1"/>
  <c r="BV163" i="17"/>
  <c r="AS164" i="17" s="1"/>
  <c r="BW163" i="17"/>
  <c r="AT164" i="17" s="1"/>
  <c r="J274" i="15"/>
  <c r="J274" i="16"/>
  <c r="BU162" i="13"/>
  <c r="J274" i="12"/>
  <c r="AW163" i="13"/>
  <c r="AZ163" i="13" s="1"/>
  <c r="AJ163" i="13"/>
  <c r="AS163" i="13" s="1"/>
  <c r="BQ163" i="13"/>
  <c r="J163" i="13"/>
  <c r="BN163" i="13"/>
  <c r="N162" i="13"/>
  <c r="BH163" i="13"/>
  <c r="BJ213" i="13"/>
  <c r="BI213" i="13"/>
  <c r="K374" i="19" l="1"/>
  <c r="H374" i="19"/>
  <c r="J374" i="19"/>
  <c r="I374" i="19"/>
  <c r="G374" i="19"/>
  <c r="G374" i="20"/>
  <c r="K374" i="20"/>
  <c r="J374" i="20"/>
  <c r="H374" i="20"/>
  <c r="I374" i="20"/>
  <c r="H164" i="17"/>
  <c r="AU164" i="17"/>
  <c r="AI165" i="17" s="1"/>
  <c r="BO164" i="17"/>
  <c r="BL164" i="17"/>
  <c r="H164" i="18"/>
  <c r="AU164" i="18"/>
  <c r="AI165" i="18" s="1"/>
  <c r="BL164" i="18"/>
  <c r="BO164" i="18"/>
  <c r="AW164" i="18"/>
  <c r="AK165" i="18" s="1"/>
  <c r="BQ164" i="18"/>
  <c r="J164" i="18"/>
  <c r="BN164" i="18"/>
  <c r="J164" i="17"/>
  <c r="BN164" i="17"/>
  <c r="AW164" i="17"/>
  <c r="AK165" i="17" s="1"/>
  <c r="BQ164" i="17"/>
  <c r="I164" i="18"/>
  <c r="BM164" i="18"/>
  <c r="BP164" i="18"/>
  <c r="AV164" i="18"/>
  <c r="AJ165" i="18" s="1"/>
  <c r="I164" i="17"/>
  <c r="BP164" i="17"/>
  <c r="AV164" i="17"/>
  <c r="AJ165" i="17" s="1"/>
  <c r="BM164" i="17"/>
  <c r="BC163" i="13"/>
  <c r="AV163" i="13"/>
  <c r="AY163" i="13" s="1"/>
  <c r="AI163" i="13"/>
  <c r="AR163" i="13" s="1"/>
  <c r="I163" i="13"/>
  <c r="BP163" i="13"/>
  <c r="BM163" i="13"/>
  <c r="S163" i="13"/>
  <c r="AB164" i="13" s="1"/>
  <c r="M163" i="13"/>
  <c r="J374" i="7"/>
  <c r="G374" i="7"/>
  <c r="K374" i="7"/>
  <c r="H374" i="7"/>
  <c r="I374" i="7"/>
  <c r="AY164" i="17" l="1"/>
  <c r="BB164" i="17" s="1"/>
  <c r="AZ164" i="17"/>
  <c r="BC164" i="17" s="1"/>
  <c r="AZ164" i="18"/>
  <c r="BC164" i="18" s="1"/>
  <c r="AX164" i="18"/>
  <c r="BA164" i="18" s="1"/>
  <c r="L374" i="20"/>
  <c r="G274" i="12" s="1"/>
  <c r="L374" i="19"/>
  <c r="G274" i="15" s="1"/>
  <c r="R164" i="17"/>
  <c r="AA165" i="17" s="1"/>
  <c r="L164" i="17"/>
  <c r="O164" i="17" s="1"/>
  <c r="BR164" i="18"/>
  <c r="BS165" i="18" s="1"/>
  <c r="Q164" i="18"/>
  <c r="Z165" i="18" s="1"/>
  <c r="K164" i="18"/>
  <c r="N164" i="18" s="1"/>
  <c r="L164" i="18"/>
  <c r="O164" i="18" s="1"/>
  <c r="R164" i="18"/>
  <c r="AA165" i="18" s="1"/>
  <c r="M164" i="18"/>
  <c r="P164" i="18" s="1"/>
  <c r="S164" i="18"/>
  <c r="AB165" i="18" s="1"/>
  <c r="K164" i="17"/>
  <c r="N164" i="17" s="1"/>
  <c r="Q164" i="17"/>
  <c r="Z165" i="17" s="1"/>
  <c r="BR164" i="17"/>
  <c r="BS165" i="17" s="1"/>
  <c r="AX164" i="17"/>
  <c r="BA164" i="17" s="1"/>
  <c r="AY164" i="18"/>
  <c r="BB164" i="18" s="1"/>
  <c r="S164" i="17"/>
  <c r="AB165" i="17" s="1"/>
  <c r="M164" i="17"/>
  <c r="P164" i="17" s="1"/>
  <c r="BW163" i="13"/>
  <c r="BB163" i="13"/>
  <c r="AU163" i="13"/>
  <c r="AX163" i="13" s="1"/>
  <c r="L374" i="7"/>
  <c r="R163" i="13"/>
  <c r="AA164" i="13" s="1"/>
  <c r="L163" i="13"/>
  <c r="H163" i="13"/>
  <c r="BO163" i="13"/>
  <c r="BL163" i="13"/>
  <c r="P163" i="13"/>
  <c r="F375" i="19" l="1"/>
  <c r="F375" i="7"/>
  <c r="BD164" i="18"/>
  <c r="BH165" i="17"/>
  <c r="BH165" i="18"/>
  <c r="G274" i="16"/>
  <c r="H274" i="16" s="1"/>
  <c r="I274" i="16" s="1"/>
  <c r="H274" i="15"/>
  <c r="I274" i="15" s="1"/>
  <c r="BV163" i="13"/>
  <c r="H274" i="12"/>
  <c r="I274" i="12" s="1"/>
  <c r="BA163" i="13"/>
  <c r="BD163" i="13" s="1"/>
  <c r="BD163" i="17" s="1"/>
  <c r="AK164" i="13"/>
  <c r="AT164" i="13" s="1"/>
  <c r="Q163" i="13"/>
  <c r="Z164" i="13" s="1"/>
  <c r="F374" i="20" s="1"/>
  <c r="K163" i="13"/>
  <c r="BR163" i="13"/>
  <c r="BS164" i="13" s="1"/>
  <c r="O163" i="13"/>
  <c r="BJ214" i="13"/>
  <c r="BK214" i="13"/>
  <c r="BI214" i="13"/>
  <c r="BV164" i="18" l="1"/>
  <c r="AS165" i="18" s="1"/>
  <c r="BW164" i="18"/>
  <c r="AT165" i="18" s="1"/>
  <c r="BU164" i="18"/>
  <c r="AR165" i="18" s="1"/>
  <c r="BV164" i="17"/>
  <c r="AS165" i="17" s="1"/>
  <c r="BW164" i="17"/>
  <c r="AT165" i="17" s="1"/>
  <c r="BU164" i="17"/>
  <c r="AR165" i="17" s="1"/>
  <c r="J275" i="15"/>
  <c r="J275" i="16"/>
  <c r="BU163" i="13"/>
  <c r="J275" i="12"/>
  <c r="AW164" i="13"/>
  <c r="AZ164" i="13" s="1"/>
  <c r="AJ164" i="13"/>
  <c r="AS164" i="13" s="1"/>
  <c r="N163" i="13"/>
  <c r="BH164" i="13"/>
  <c r="BQ164" i="13"/>
  <c r="J164" i="13"/>
  <c r="BN164" i="13"/>
  <c r="BK215" i="13"/>
  <c r="BJ215" i="13"/>
  <c r="G375" i="20" l="1"/>
  <c r="H375" i="20"/>
  <c r="K375" i="20"/>
  <c r="I375" i="20"/>
  <c r="J375" i="20"/>
  <c r="H375" i="19"/>
  <c r="I375" i="19"/>
  <c r="J375" i="19"/>
  <c r="K375" i="19"/>
  <c r="G375" i="19"/>
  <c r="AW165" i="18"/>
  <c r="AK166" i="18" s="1"/>
  <c r="J165" i="18"/>
  <c r="BN165" i="18"/>
  <c r="BQ165" i="18"/>
  <c r="BN165" i="17"/>
  <c r="J165" i="17"/>
  <c r="BQ165" i="17"/>
  <c r="AW165" i="17"/>
  <c r="AK166" i="17" s="1"/>
  <c r="AV165" i="18"/>
  <c r="AJ166" i="18" s="1"/>
  <c r="I165" i="18"/>
  <c r="BM165" i="18"/>
  <c r="BP165" i="18"/>
  <c r="BL165" i="17"/>
  <c r="H165" i="17"/>
  <c r="AU165" i="17"/>
  <c r="AI166" i="17" s="1"/>
  <c r="BO165" i="17"/>
  <c r="AU165" i="18"/>
  <c r="AI166" i="18" s="1"/>
  <c r="BO165" i="18"/>
  <c r="BL165" i="18"/>
  <c r="H165" i="18"/>
  <c r="BM165" i="17"/>
  <c r="I165" i="17"/>
  <c r="AV165" i="17"/>
  <c r="AJ166" i="17" s="1"/>
  <c r="BP165" i="17"/>
  <c r="BC164" i="13"/>
  <c r="AV164" i="13"/>
  <c r="AY164" i="13" s="1"/>
  <c r="AI164" i="13"/>
  <c r="AR164" i="13" s="1"/>
  <c r="K375" i="7"/>
  <c r="I375" i="7"/>
  <c r="H375" i="7"/>
  <c r="G375" i="7"/>
  <c r="J375" i="7"/>
  <c r="BP164" i="13"/>
  <c r="I164" i="13"/>
  <c r="BM164" i="13"/>
  <c r="S164" i="13"/>
  <c r="AB165" i="13" s="1"/>
  <c r="M164" i="13"/>
  <c r="AY165" i="18" l="1"/>
  <c r="BB165" i="18" s="1"/>
  <c r="AZ165" i="18"/>
  <c r="BC165" i="18" s="1"/>
  <c r="AX165" i="18"/>
  <c r="BA165" i="18" s="1"/>
  <c r="L375" i="20"/>
  <c r="G275" i="12" s="1"/>
  <c r="L375" i="19"/>
  <c r="G275" i="15" s="1"/>
  <c r="K165" i="17"/>
  <c r="N165" i="17" s="1"/>
  <c r="Q165" i="17"/>
  <c r="Z166" i="17" s="1"/>
  <c r="BR165" i="17"/>
  <c r="BS166" i="17" s="1"/>
  <c r="S165" i="17"/>
  <c r="AB166" i="17" s="1"/>
  <c r="M165" i="17"/>
  <c r="P165" i="17" s="1"/>
  <c r="AY165" i="17"/>
  <c r="BB165" i="17" s="1"/>
  <c r="AZ165" i="17"/>
  <c r="BC165" i="17" s="1"/>
  <c r="S165" i="18"/>
  <c r="AB166" i="18" s="1"/>
  <c r="M165" i="18"/>
  <c r="P165" i="18" s="1"/>
  <c r="L165" i="17"/>
  <c r="O165" i="17" s="1"/>
  <c r="R165" i="17"/>
  <c r="AA166" i="17" s="1"/>
  <c r="K165" i="18"/>
  <c r="N165" i="18" s="1"/>
  <c r="BR165" i="18"/>
  <c r="BS166" i="18" s="1"/>
  <c r="Q165" i="18"/>
  <c r="Z166" i="18" s="1"/>
  <c r="R165" i="18"/>
  <c r="AA166" i="18" s="1"/>
  <c r="L165" i="18"/>
  <c r="O165" i="18" s="1"/>
  <c r="AX165" i="17"/>
  <c r="BA165" i="17" s="1"/>
  <c r="BW164" i="13"/>
  <c r="BB164" i="13"/>
  <c r="AU164" i="13"/>
  <c r="AX164" i="13" s="1"/>
  <c r="L375" i="7"/>
  <c r="H164" i="13"/>
  <c r="BO164" i="13"/>
  <c r="BL164" i="13"/>
  <c r="L164" i="13"/>
  <c r="R164" i="13"/>
  <c r="AA165" i="13" s="1"/>
  <c r="P164" i="13"/>
  <c r="BI215" i="13"/>
  <c r="F376" i="7" l="1"/>
  <c r="F376" i="19"/>
  <c r="BD165" i="18"/>
  <c r="BH166" i="18"/>
  <c r="BH166" i="17"/>
  <c r="H275" i="12"/>
  <c r="I275" i="12" s="1"/>
  <c r="H275" i="15"/>
  <c r="I275" i="15" s="1"/>
  <c r="G275" i="16"/>
  <c r="H275" i="16" s="1"/>
  <c r="I275" i="16" s="1"/>
  <c r="BV164" i="13"/>
  <c r="BA164" i="13"/>
  <c r="BD164" i="13" s="1"/>
  <c r="BD164" i="17" s="1"/>
  <c r="AK165" i="13"/>
  <c r="AT165" i="13" s="1"/>
  <c r="K164" i="13"/>
  <c r="Q164" i="13"/>
  <c r="Z165" i="13" s="1"/>
  <c r="F375" i="20" s="1"/>
  <c r="BR164" i="13"/>
  <c r="BS165" i="13" s="1"/>
  <c r="O164" i="13"/>
  <c r="BW165" i="18" l="1"/>
  <c r="AT166" i="18" s="1"/>
  <c r="BV165" i="18"/>
  <c r="AS166" i="18" s="1"/>
  <c r="BU165" i="18"/>
  <c r="AR166" i="18" s="1"/>
  <c r="BW165" i="17"/>
  <c r="AT166" i="17" s="1"/>
  <c r="BU165" i="17"/>
  <c r="AR166" i="17" s="1"/>
  <c r="BV165" i="17"/>
  <c r="AS166" i="17" s="1"/>
  <c r="J276" i="16"/>
  <c r="J276" i="15"/>
  <c r="BU164" i="13"/>
  <c r="J276" i="12"/>
  <c r="AW165" i="13"/>
  <c r="AZ165" i="13" s="1"/>
  <c r="AJ165" i="13"/>
  <c r="AS165" i="13" s="1"/>
  <c r="N164" i="13"/>
  <c r="BQ165" i="13"/>
  <c r="J165" i="13"/>
  <c r="BN165" i="13"/>
  <c r="BH165" i="13"/>
  <c r="BK216" i="13"/>
  <c r="BJ216" i="13"/>
  <c r="K376" i="19" l="1"/>
  <c r="G376" i="19"/>
  <c r="H376" i="19"/>
  <c r="I376" i="19"/>
  <c r="J376" i="19"/>
  <c r="J376" i="20"/>
  <c r="I376" i="20"/>
  <c r="G376" i="20"/>
  <c r="H376" i="20"/>
  <c r="K376" i="20"/>
  <c r="BL166" i="18"/>
  <c r="H166" i="18"/>
  <c r="AU166" i="18"/>
  <c r="AI167" i="18" s="1"/>
  <c r="BO166" i="18"/>
  <c r="BQ166" i="18"/>
  <c r="J166" i="18"/>
  <c r="AW166" i="18"/>
  <c r="AK167" i="18" s="1"/>
  <c r="BN166" i="18"/>
  <c r="BO166" i="17"/>
  <c r="H166" i="17"/>
  <c r="BL166" i="17"/>
  <c r="AU166" i="17"/>
  <c r="AI167" i="17" s="1"/>
  <c r="AW166" i="17"/>
  <c r="AK167" i="17" s="1"/>
  <c r="J166" i="17"/>
  <c r="BN166" i="17"/>
  <c r="BQ166" i="17"/>
  <c r="I166" i="17"/>
  <c r="AV166" i="17"/>
  <c r="AJ167" i="17" s="1"/>
  <c r="BM166" i="17"/>
  <c r="BP166" i="17"/>
  <c r="AV166" i="18"/>
  <c r="AJ167" i="18" s="1"/>
  <c r="BP166" i="18"/>
  <c r="BM166" i="18"/>
  <c r="I166" i="18"/>
  <c r="BC165" i="13"/>
  <c r="AV165" i="13"/>
  <c r="AY165" i="13" s="1"/>
  <c r="AI165" i="13"/>
  <c r="AR165" i="13" s="1"/>
  <c r="J376" i="7"/>
  <c r="G376" i="7"/>
  <c r="K376" i="7"/>
  <c r="H376" i="7"/>
  <c r="I376" i="7"/>
  <c r="BP165" i="13"/>
  <c r="I165" i="13"/>
  <c r="BM165" i="13"/>
  <c r="S165" i="13"/>
  <c r="AB166" i="13" s="1"/>
  <c r="M165" i="13"/>
  <c r="BI216" i="13"/>
  <c r="AY166" i="18" l="1"/>
  <c r="BB166" i="18" s="1"/>
  <c r="AZ166" i="18"/>
  <c r="BC166" i="18" s="1"/>
  <c r="L376" i="20"/>
  <c r="G276" i="12" s="1"/>
  <c r="L376" i="19"/>
  <c r="G276" i="15" s="1"/>
  <c r="AZ166" i="17"/>
  <c r="BC166" i="17" s="1"/>
  <c r="AX166" i="18"/>
  <c r="BA166" i="18" s="1"/>
  <c r="M166" i="18"/>
  <c r="P166" i="18" s="1"/>
  <c r="S166" i="18"/>
  <c r="AB167" i="18" s="1"/>
  <c r="R166" i="18"/>
  <c r="AA167" i="18" s="1"/>
  <c r="L166" i="18"/>
  <c r="O166" i="18" s="1"/>
  <c r="R166" i="17"/>
  <c r="AA167" i="17" s="1"/>
  <c r="L166" i="17"/>
  <c r="O166" i="17" s="1"/>
  <c r="S166" i="17"/>
  <c r="AB167" i="17" s="1"/>
  <c r="M166" i="17"/>
  <c r="P166" i="17" s="1"/>
  <c r="K166" i="17"/>
  <c r="N166" i="17" s="1"/>
  <c r="Q166" i="17"/>
  <c r="Z167" i="17" s="1"/>
  <c r="BR166" i="17"/>
  <c r="BS167" i="17" s="1"/>
  <c r="AY166" i="17"/>
  <c r="BB166" i="17" s="1"/>
  <c r="K166" i="18"/>
  <c r="N166" i="18" s="1"/>
  <c r="Q166" i="18"/>
  <c r="Z167" i="18" s="1"/>
  <c r="BR166" i="18"/>
  <c r="BS167" i="18" s="1"/>
  <c r="AX166" i="17"/>
  <c r="BA166" i="17" s="1"/>
  <c r="BW165" i="13"/>
  <c r="BB165" i="13"/>
  <c r="AU165" i="13"/>
  <c r="AX165" i="13" s="1"/>
  <c r="R165" i="13"/>
  <c r="AA166" i="13" s="1"/>
  <c r="L165" i="13"/>
  <c r="L376" i="7"/>
  <c r="H165" i="13"/>
  <c r="BO165" i="13"/>
  <c r="BL165" i="13"/>
  <c r="P165" i="13"/>
  <c r="BI217" i="13"/>
  <c r="F377" i="7" l="1"/>
  <c r="F377" i="19"/>
  <c r="BD166" i="18"/>
  <c r="BH167" i="18"/>
  <c r="BH167" i="17"/>
  <c r="H276" i="12"/>
  <c r="I276" i="12" s="1"/>
  <c r="H276" i="15"/>
  <c r="I276" i="15" s="1"/>
  <c r="G276" i="16"/>
  <c r="H276" i="16" s="1"/>
  <c r="I276" i="16" s="1"/>
  <c r="BV165" i="13"/>
  <c r="BA165" i="13"/>
  <c r="BD165" i="13" s="1"/>
  <c r="BD165" i="17" s="1"/>
  <c r="AK166" i="13"/>
  <c r="AT166" i="13" s="1"/>
  <c r="K165" i="13"/>
  <c r="BR165" i="13"/>
  <c r="BS166" i="13" s="1"/>
  <c r="Q165" i="13"/>
  <c r="Z166" i="13" s="1"/>
  <c r="F376" i="20" s="1"/>
  <c r="O165" i="13"/>
  <c r="BJ217" i="13"/>
  <c r="BK217" i="13"/>
  <c r="BU166" i="18" l="1"/>
  <c r="AR167" i="18" s="1"/>
  <c r="BV166" i="18"/>
  <c r="AS167" i="18" s="1"/>
  <c r="BW166" i="18"/>
  <c r="AT167" i="18" s="1"/>
  <c r="BU166" i="17"/>
  <c r="AR167" i="17" s="1"/>
  <c r="BV166" i="17"/>
  <c r="AS167" i="17" s="1"/>
  <c r="BW166" i="17"/>
  <c r="AT167" i="17" s="1"/>
  <c r="J277" i="16"/>
  <c r="J277" i="15"/>
  <c r="BU165" i="13"/>
  <c r="J277" i="12"/>
  <c r="AJ166" i="13"/>
  <c r="AS166" i="13" s="1"/>
  <c r="BH166" i="13"/>
  <c r="N165" i="13"/>
  <c r="I377" i="19" l="1"/>
  <c r="H377" i="19"/>
  <c r="J377" i="19"/>
  <c r="K377" i="19"/>
  <c r="G377" i="19"/>
  <c r="J377" i="20"/>
  <c r="I377" i="20"/>
  <c r="H377" i="20"/>
  <c r="G377" i="20"/>
  <c r="K377" i="20"/>
  <c r="BN167" i="18"/>
  <c r="J167" i="18"/>
  <c r="AW167" i="18"/>
  <c r="AK168" i="18" s="1"/>
  <c r="BQ167" i="18"/>
  <c r="AU167" i="17"/>
  <c r="AI168" i="17" s="1"/>
  <c r="BL167" i="17"/>
  <c r="BO167" i="17"/>
  <c r="H167" i="17"/>
  <c r="BQ167" i="17"/>
  <c r="J167" i="17"/>
  <c r="AW167" i="17"/>
  <c r="AK168" i="17" s="1"/>
  <c r="BN167" i="17"/>
  <c r="BO167" i="18"/>
  <c r="H167" i="18"/>
  <c r="AU167" i="18"/>
  <c r="AI168" i="18" s="1"/>
  <c r="BL167" i="18"/>
  <c r="AV167" i="18"/>
  <c r="AJ168" i="18" s="1"/>
  <c r="BM167" i="18"/>
  <c r="BP167" i="18"/>
  <c r="I167" i="18"/>
  <c r="BM167" i="17"/>
  <c r="BP167" i="17"/>
  <c r="AV167" i="17"/>
  <c r="AJ168" i="17" s="1"/>
  <c r="I167" i="17"/>
  <c r="AW166" i="13"/>
  <c r="AZ166" i="13" s="1"/>
  <c r="AV166" i="13"/>
  <c r="AY166" i="13" s="1"/>
  <c r="BQ166" i="13"/>
  <c r="J166" i="13"/>
  <c r="S166" i="13" s="1"/>
  <c r="AB167" i="13" s="1"/>
  <c r="BN166" i="13"/>
  <c r="AI166" i="13"/>
  <c r="AR166" i="13" s="1"/>
  <c r="BP166" i="13"/>
  <c r="I166" i="13"/>
  <c r="BM166" i="13"/>
  <c r="J377" i="7"/>
  <c r="G377" i="7"/>
  <c r="H377" i="7"/>
  <c r="K377" i="7"/>
  <c r="I377" i="7"/>
  <c r="AY167" i="17" l="1"/>
  <c r="BB167" i="17" s="1"/>
  <c r="L377" i="19"/>
  <c r="G277" i="15" s="1"/>
  <c r="L377" i="20"/>
  <c r="G277" i="12" s="1"/>
  <c r="AY167" i="18"/>
  <c r="BB167" i="18" s="1"/>
  <c r="AZ167" i="18"/>
  <c r="BC167" i="18" s="1"/>
  <c r="Q167" i="18"/>
  <c r="Z168" i="18" s="1"/>
  <c r="BR167" i="18"/>
  <c r="BS168" i="18" s="1"/>
  <c r="K167" i="18"/>
  <c r="N167" i="18" s="1"/>
  <c r="Q167" i="17"/>
  <c r="Z168" i="17" s="1"/>
  <c r="K167" i="17"/>
  <c r="N167" i="17" s="1"/>
  <c r="BR167" i="17"/>
  <c r="BS168" i="17" s="1"/>
  <c r="S167" i="18"/>
  <c r="AB168" i="18" s="1"/>
  <c r="M167" i="18"/>
  <c r="P167" i="18" s="1"/>
  <c r="AZ167" i="17"/>
  <c r="BC167" i="17" s="1"/>
  <c r="AX167" i="17"/>
  <c r="BA167" i="17" s="1"/>
  <c r="L167" i="17"/>
  <c r="O167" i="17" s="1"/>
  <c r="R167" i="17"/>
  <c r="AA168" i="17" s="1"/>
  <c r="L167" i="18"/>
  <c r="O167" i="18" s="1"/>
  <c r="R167" i="18"/>
  <c r="AA168" i="18" s="1"/>
  <c r="S167" i="17"/>
  <c r="AB168" i="17" s="1"/>
  <c r="M167" i="17"/>
  <c r="P167" i="17" s="1"/>
  <c r="AX167" i="18"/>
  <c r="BA167" i="18" s="1"/>
  <c r="M166" i="13"/>
  <c r="P166" i="13" s="1"/>
  <c r="BC166" i="13"/>
  <c r="BB166" i="13"/>
  <c r="AU166" i="13"/>
  <c r="AX166" i="13" s="1"/>
  <c r="L377" i="7"/>
  <c r="L166" i="13"/>
  <c r="R166" i="13"/>
  <c r="AA167" i="13" s="1"/>
  <c r="BO166" i="13"/>
  <c r="H166" i="13"/>
  <c r="BL166" i="13"/>
  <c r="F378" i="7" l="1"/>
  <c r="F378" i="19"/>
  <c r="BD167" i="18"/>
  <c r="BH168" i="18"/>
  <c r="BH168" i="17"/>
  <c r="H277" i="12"/>
  <c r="I277" i="12" s="1"/>
  <c r="G277" i="16"/>
  <c r="H277" i="16" s="1"/>
  <c r="I277" i="16" s="1"/>
  <c r="H277" i="15"/>
  <c r="I277" i="15" s="1"/>
  <c r="BW166" i="13"/>
  <c r="BV166" i="13"/>
  <c r="BA166" i="13"/>
  <c r="BD166" i="13" s="1"/>
  <c r="BD166" i="17" s="1"/>
  <c r="AK167" i="13"/>
  <c r="K166" i="13"/>
  <c r="Q166" i="13"/>
  <c r="Z167" i="13" s="1"/>
  <c r="F377" i="20" s="1"/>
  <c r="BR166" i="13"/>
  <c r="BS167" i="13" s="1"/>
  <c r="O166" i="13"/>
  <c r="BK218" i="13"/>
  <c r="BI218" i="13"/>
  <c r="BJ218" i="13"/>
  <c r="AT167" i="13" l="1"/>
  <c r="BN167" i="13" s="1"/>
  <c r="BU167" i="18"/>
  <c r="AR168" i="18" s="1"/>
  <c r="BV167" i="18"/>
  <c r="AS168" i="18" s="1"/>
  <c r="BW167" i="18"/>
  <c r="AT168" i="18" s="1"/>
  <c r="BU167" i="17"/>
  <c r="AR168" i="17" s="1"/>
  <c r="BV167" i="17"/>
  <c r="AS168" i="17" s="1"/>
  <c r="BW167" i="17"/>
  <c r="AT168" i="17" s="1"/>
  <c r="J278" i="15"/>
  <c r="J278" i="16"/>
  <c r="BU166" i="13"/>
  <c r="J278" i="12"/>
  <c r="AJ167" i="13"/>
  <c r="AS167" i="13" s="1"/>
  <c r="N166" i="13"/>
  <c r="BH167" i="13"/>
  <c r="G378" i="20" l="1"/>
  <c r="I378" i="20"/>
  <c r="K378" i="20"/>
  <c r="H378" i="20"/>
  <c r="J378" i="20"/>
  <c r="I378" i="19"/>
  <c r="G378" i="19"/>
  <c r="K378" i="19"/>
  <c r="H378" i="19"/>
  <c r="J378" i="19"/>
  <c r="AU168" i="17"/>
  <c r="AI169" i="17" s="1"/>
  <c r="BO168" i="17"/>
  <c r="H168" i="17"/>
  <c r="BL168" i="17"/>
  <c r="H168" i="18"/>
  <c r="BL168" i="18"/>
  <c r="BO168" i="18"/>
  <c r="AU168" i="18"/>
  <c r="AI169" i="18" s="1"/>
  <c r="I168" i="18"/>
  <c r="BM168" i="18"/>
  <c r="BP168" i="18"/>
  <c r="AV168" i="18"/>
  <c r="AJ169" i="18" s="1"/>
  <c r="BQ168" i="18"/>
  <c r="J168" i="18"/>
  <c r="AW168" i="18"/>
  <c r="AK169" i="18" s="1"/>
  <c r="BN168" i="18"/>
  <c r="BQ168" i="17"/>
  <c r="AW168" i="17"/>
  <c r="AK169" i="17" s="1"/>
  <c r="J168" i="17"/>
  <c r="BN168" i="17"/>
  <c r="AV168" i="17"/>
  <c r="AJ169" i="17" s="1"/>
  <c r="BM168" i="17"/>
  <c r="BP168" i="17"/>
  <c r="I168" i="17"/>
  <c r="BQ167" i="13"/>
  <c r="J167" i="13"/>
  <c r="S167" i="13" s="1"/>
  <c r="AB168" i="13" s="1"/>
  <c r="AW167" i="13"/>
  <c r="AZ167" i="13" s="1"/>
  <c r="BC167" i="13" s="1"/>
  <c r="AV167" i="13"/>
  <c r="AY167" i="13" s="1"/>
  <c r="AI167" i="13"/>
  <c r="AR167" i="13" s="1"/>
  <c r="I167" i="13"/>
  <c r="BP167" i="13"/>
  <c r="BM167" i="13"/>
  <c r="K378" i="7"/>
  <c r="J378" i="7"/>
  <c r="H378" i="7"/>
  <c r="G378" i="7"/>
  <c r="I378" i="7"/>
  <c r="L378" i="19" l="1"/>
  <c r="G278" i="15" s="1"/>
  <c r="L378" i="20"/>
  <c r="G278" i="12" s="1"/>
  <c r="AY168" i="17"/>
  <c r="BB168" i="17" s="1"/>
  <c r="AY168" i="18"/>
  <c r="BB168" i="18" s="1"/>
  <c r="M168" i="18"/>
  <c r="P168" i="18" s="1"/>
  <c r="S168" i="18"/>
  <c r="AB169" i="18" s="1"/>
  <c r="R168" i="18"/>
  <c r="AA169" i="18" s="1"/>
  <c r="L168" i="18"/>
  <c r="O168" i="18" s="1"/>
  <c r="AZ168" i="17"/>
  <c r="BC168" i="17" s="1"/>
  <c r="AZ168" i="18"/>
  <c r="BC168" i="18" s="1"/>
  <c r="L168" i="17"/>
  <c r="O168" i="17" s="1"/>
  <c r="R168" i="17"/>
  <c r="AA169" i="17" s="1"/>
  <c r="Q168" i="18"/>
  <c r="Z169" i="18" s="1"/>
  <c r="BR168" i="18"/>
  <c r="BS169" i="18" s="1"/>
  <c r="K168" i="18"/>
  <c r="N168" i="18" s="1"/>
  <c r="S168" i="17"/>
  <c r="AB169" i="17" s="1"/>
  <c r="M168" i="17"/>
  <c r="P168" i="17" s="1"/>
  <c r="BR168" i="17"/>
  <c r="BS169" i="17" s="1"/>
  <c r="Q168" i="17"/>
  <c r="Z169" i="17" s="1"/>
  <c r="K168" i="17"/>
  <c r="N168" i="17" s="1"/>
  <c r="AX168" i="17"/>
  <c r="BA168" i="17" s="1"/>
  <c r="AX168" i="18"/>
  <c r="BA168" i="18" s="1"/>
  <c r="M167" i="13"/>
  <c r="P167" i="13" s="1"/>
  <c r="BB167" i="13"/>
  <c r="AU167" i="13"/>
  <c r="AX167" i="13" s="1"/>
  <c r="R167" i="13"/>
  <c r="AA168" i="13" s="1"/>
  <c r="L167" i="13"/>
  <c r="L378" i="7"/>
  <c r="H167" i="13"/>
  <c r="BR167" i="13" s="1"/>
  <c r="BS168" i="13" s="1"/>
  <c r="BO167" i="13"/>
  <c r="BL167" i="13"/>
  <c r="F379" i="19" l="1"/>
  <c r="F379" i="7"/>
  <c r="BH169" i="18"/>
  <c r="BD168" i="18"/>
  <c r="BH169" i="17"/>
  <c r="H278" i="12"/>
  <c r="I278" i="12" s="1"/>
  <c r="G278" i="16"/>
  <c r="H278" i="16" s="1"/>
  <c r="I278" i="16" s="1"/>
  <c r="H278" i="15"/>
  <c r="I278" i="15" s="1"/>
  <c r="BW167" i="13"/>
  <c r="BV167" i="13"/>
  <c r="BA167" i="13"/>
  <c r="BD167" i="13" s="1"/>
  <c r="BD167" i="17" s="1"/>
  <c r="AK168" i="13"/>
  <c r="K167" i="13"/>
  <c r="Q167" i="13"/>
  <c r="Z168" i="13" s="1"/>
  <c r="F378" i="20" s="1"/>
  <c r="O167" i="13"/>
  <c r="AT168" i="13" l="1"/>
  <c r="BQ168" i="13" s="1"/>
  <c r="BV168" i="18"/>
  <c r="AS169" i="18" s="1"/>
  <c r="BW168" i="18"/>
  <c r="AT169" i="18" s="1"/>
  <c r="BU168" i="18"/>
  <c r="AR169" i="18" s="1"/>
  <c r="BV168" i="17"/>
  <c r="AS169" i="17" s="1"/>
  <c r="BW168" i="17"/>
  <c r="AT169" i="17" s="1"/>
  <c r="BU168" i="17"/>
  <c r="AR169" i="17" s="1"/>
  <c r="J279" i="16"/>
  <c r="J279" i="15"/>
  <c r="BU167" i="13"/>
  <c r="J279" i="12"/>
  <c r="AJ168" i="13"/>
  <c r="AS168" i="13" s="1"/>
  <c r="N167" i="13"/>
  <c r="BH168" i="13"/>
  <c r="H379" i="19" l="1"/>
  <c r="J379" i="19"/>
  <c r="K379" i="19"/>
  <c r="G379" i="19"/>
  <c r="I379" i="19"/>
  <c r="H379" i="20"/>
  <c r="K379" i="20"/>
  <c r="I379" i="20"/>
  <c r="J379" i="20"/>
  <c r="G379" i="20"/>
  <c r="AU169" i="17"/>
  <c r="AI170" i="17" s="1"/>
  <c r="BL169" i="17"/>
  <c r="BO169" i="17"/>
  <c r="H169" i="17"/>
  <c r="I169" i="18"/>
  <c r="BM169" i="18"/>
  <c r="BP169" i="18"/>
  <c r="AV169" i="18"/>
  <c r="AJ170" i="18" s="1"/>
  <c r="H169" i="18"/>
  <c r="BL169" i="18"/>
  <c r="AU169" i="18"/>
  <c r="AI170" i="18" s="1"/>
  <c r="BO169" i="18"/>
  <c r="BQ169" i="17"/>
  <c r="J169" i="17"/>
  <c r="AW169" i="17"/>
  <c r="AK170" i="17" s="1"/>
  <c r="BN169" i="17"/>
  <c r="BQ169" i="18"/>
  <c r="J169" i="18"/>
  <c r="AW169" i="18"/>
  <c r="AK170" i="18" s="1"/>
  <c r="BN169" i="18"/>
  <c r="BP169" i="17"/>
  <c r="BM169" i="17"/>
  <c r="I169" i="17"/>
  <c r="AV169" i="17"/>
  <c r="AJ170" i="17" s="1"/>
  <c r="J168" i="13"/>
  <c r="S168" i="13" s="1"/>
  <c r="AB169" i="13" s="1"/>
  <c r="BN168" i="13"/>
  <c r="AW168" i="13"/>
  <c r="AZ168" i="13" s="1"/>
  <c r="BC168" i="13" s="1"/>
  <c r="AV168" i="13"/>
  <c r="AY168" i="13" s="1"/>
  <c r="AI168" i="13"/>
  <c r="AR168" i="13" s="1"/>
  <c r="I168" i="13"/>
  <c r="BP168" i="13"/>
  <c r="BM168" i="13"/>
  <c r="K379" i="7"/>
  <c r="I379" i="7"/>
  <c r="G379" i="7"/>
  <c r="J379" i="7"/>
  <c r="H379" i="7"/>
  <c r="BK219" i="13"/>
  <c r="BK220" i="13"/>
  <c r="BI219" i="13"/>
  <c r="BJ219" i="13"/>
  <c r="BK221" i="13"/>
  <c r="BI220" i="13"/>
  <c r="BJ220" i="13"/>
  <c r="BK222" i="13"/>
  <c r="BI221" i="13"/>
  <c r="BJ221" i="13"/>
  <c r="BK223" i="13"/>
  <c r="BI222" i="13"/>
  <c r="BJ222" i="13"/>
  <c r="BK224" i="13"/>
  <c r="BI223" i="13"/>
  <c r="BJ223" i="13"/>
  <c r="BK225" i="13"/>
  <c r="BI224" i="13"/>
  <c r="BJ224" i="13"/>
  <c r="BK226" i="13"/>
  <c r="BI225" i="13"/>
  <c r="BJ225" i="13"/>
  <c r="BK227" i="13"/>
  <c r="BI226" i="13"/>
  <c r="BJ226" i="13"/>
  <c r="BK228" i="13"/>
  <c r="BI227" i="13"/>
  <c r="BJ227" i="13"/>
  <c r="BK229" i="13"/>
  <c r="BI228" i="13"/>
  <c r="BJ228" i="13"/>
  <c r="BK230" i="13"/>
  <c r="BI229" i="13"/>
  <c r="BJ229" i="13"/>
  <c r="BK231" i="13"/>
  <c r="BI230" i="13"/>
  <c r="BJ230" i="13"/>
  <c r="BK232" i="13"/>
  <c r="BI231" i="13"/>
  <c r="BJ231" i="13"/>
  <c r="BK233" i="13"/>
  <c r="BI232" i="13"/>
  <c r="BJ232" i="13"/>
  <c r="BK234" i="13"/>
  <c r="BI233" i="13"/>
  <c r="BJ233" i="13"/>
  <c r="BK235" i="13"/>
  <c r="BI234" i="13"/>
  <c r="BJ234" i="13"/>
  <c r="BK236" i="13"/>
  <c r="BI235" i="13"/>
  <c r="BJ235" i="13"/>
  <c r="BK237" i="13"/>
  <c r="BI236" i="13"/>
  <c r="BJ236" i="13"/>
  <c r="BK238" i="13"/>
  <c r="BI237" i="13"/>
  <c r="BJ237" i="13"/>
  <c r="BK239" i="13"/>
  <c r="BI238" i="13"/>
  <c r="BJ238" i="13"/>
  <c r="BK240" i="13"/>
  <c r="BI239" i="13"/>
  <c r="BJ239" i="13"/>
  <c r="BK241" i="13"/>
  <c r="BI240" i="13"/>
  <c r="BJ240" i="13"/>
  <c r="BK242" i="13"/>
  <c r="BI241" i="13"/>
  <c r="BJ241" i="13"/>
  <c r="BK243" i="13"/>
  <c r="BI242" i="13"/>
  <c r="BJ242" i="13"/>
  <c r="BK244" i="13"/>
  <c r="BI243" i="13"/>
  <c r="BJ243" i="13"/>
  <c r="BK245" i="13"/>
  <c r="BI244" i="13"/>
  <c r="BJ244" i="13"/>
  <c r="BI245" i="13"/>
  <c r="BI246" i="13"/>
  <c r="BJ245" i="13"/>
  <c r="BJ246" i="13"/>
  <c r="BK246" i="13"/>
  <c r="BJ247" i="13"/>
  <c r="BI247" i="13"/>
  <c r="BK247" i="13"/>
  <c r="BJ248" i="13"/>
  <c r="BJ249" i="13"/>
  <c r="BI248" i="13"/>
  <c r="BK248" i="13"/>
  <c r="BJ250" i="13"/>
  <c r="BI249" i="13"/>
  <c r="BK249" i="13"/>
  <c r="BI250" i="13"/>
  <c r="BK250" i="13"/>
  <c r="BJ251" i="13"/>
  <c r="BI251" i="13"/>
  <c r="BK251" i="13"/>
  <c r="BJ252" i="13"/>
  <c r="BJ253" i="13"/>
  <c r="BI252" i="13"/>
  <c r="BK252" i="13"/>
  <c r="BI253" i="13"/>
  <c r="BK253" i="13"/>
  <c r="BJ254" i="13"/>
  <c r="BJ255" i="13"/>
  <c r="BI254" i="13"/>
  <c r="BK254" i="13"/>
  <c r="BJ256" i="13"/>
  <c r="BI255" i="13"/>
  <c r="BK255" i="13"/>
  <c r="BJ257" i="13"/>
  <c r="BI256" i="13"/>
  <c r="BK256" i="13"/>
  <c r="BJ258" i="13"/>
  <c r="BI257" i="13"/>
  <c r="BK257" i="13"/>
  <c r="BK258" i="13"/>
  <c r="BI258" i="13"/>
  <c r="BK259" i="13"/>
  <c r="BI259" i="13"/>
  <c r="BJ259" i="13"/>
  <c r="BK260" i="13"/>
  <c r="BK261" i="13"/>
  <c r="BI260" i="13"/>
  <c r="BJ260" i="13"/>
  <c r="BI261" i="13"/>
  <c r="BJ261" i="13"/>
  <c r="BI262" i="13"/>
  <c r="BI263" i="13"/>
  <c r="BJ262" i="13"/>
  <c r="BK262" i="13"/>
  <c r="BI264" i="13"/>
  <c r="BJ263" i="13"/>
  <c r="BK263" i="13"/>
  <c r="BI265" i="13"/>
  <c r="BJ264" i="13"/>
  <c r="BK264" i="13"/>
  <c r="BI266" i="13"/>
  <c r="BJ265" i="13"/>
  <c r="BK265" i="13"/>
  <c r="BI267" i="13"/>
  <c r="BJ266" i="13"/>
  <c r="BK266" i="13"/>
  <c r="BJ267" i="13"/>
  <c r="BJ268" i="13"/>
  <c r="BK267" i="13"/>
  <c r="BI268" i="13"/>
  <c r="BK268" i="13"/>
  <c r="BI269" i="13"/>
  <c r="BI270" i="13"/>
  <c r="BK269" i="13"/>
  <c r="BJ269" i="13"/>
  <c r="BI271" i="13"/>
  <c r="BJ270" i="13"/>
  <c r="BK270" i="13"/>
  <c r="BJ271" i="13"/>
  <c r="BK271" i="13"/>
  <c r="BJ272" i="13"/>
  <c r="BI272" i="13"/>
  <c r="BK272" i="13"/>
  <c r="BJ273" i="13"/>
  <c r="BI273" i="13"/>
  <c r="BK273" i="13"/>
  <c r="BJ274" i="13"/>
  <c r="BJ275" i="13"/>
  <c r="BK274" i="13"/>
  <c r="BI274" i="13"/>
  <c r="BK275" i="13"/>
  <c r="BI275" i="13"/>
  <c r="BK276" i="13"/>
  <c r="BI276" i="13"/>
  <c r="BJ276" i="13"/>
  <c r="BK277" i="13"/>
  <c r="BI277" i="13"/>
  <c r="BJ277" i="13"/>
  <c r="BK278" i="13"/>
  <c r="BK279" i="13"/>
  <c r="BI278" i="13"/>
  <c r="BJ278" i="13"/>
  <c r="BI279" i="13"/>
  <c r="BJ279" i="13"/>
  <c r="BK280" i="13"/>
  <c r="BI280" i="13"/>
  <c r="BJ280" i="13"/>
  <c r="BK281" i="13"/>
  <c r="BK282" i="13"/>
  <c r="BI281" i="13"/>
  <c r="BJ281" i="13"/>
  <c r="BJ282" i="13"/>
  <c r="BJ283" i="13"/>
  <c r="BI282" i="13"/>
  <c r="BJ284" i="13"/>
  <c r="BI283" i="13"/>
  <c r="BK283" i="13"/>
  <c r="BJ285" i="13"/>
  <c r="BI284" i="13"/>
  <c r="BK284" i="13"/>
  <c r="BJ286" i="13"/>
  <c r="BI285" i="13"/>
  <c r="BK285" i="13"/>
  <c r="BI286" i="13"/>
  <c r="BK286" i="13"/>
  <c r="BJ287" i="13"/>
  <c r="BJ288" i="13"/>
  <c r="BK287" i="13"/>
  <c r="BI287" i="13"/>
  <c r="BI288" i="13"/>
  <c r="BK288" i="13"/>
  <c r="BI289" i="13"/>
  <c r="BJ289" i="13"/>
  <c r="BK289" i="13"/>
  <c r="BI290" i="13"/>
  <c r="BI291" i="13"/>
  <c r="BK290" i="13"/>
  <c r="BK291" i="13"/>
  <c r="BJ290" i="13"/>
  <c r="BJ291" i="13"/>
  <c r="BJ292" i="13"/>
  <c r="BJ293" i="13"/>
  <c r="BI292" i="13"/>
  <c r="BI293" i="13"/>
  <c r="BK292" i="13"/>
  <c r="BK293" i="13"/>
  <c r="BK294" i="13"/>
  <c r="BI294" i="13"/>
  <c r="BJ294" i="13"/>
  <c r="BK295" i="13"/>
  <c r="BK296" i="13"/>
  <c r="BI295" i="13"/>
  <c r="BJ295" i="13"/>
  <c r="BJ296" i="13"/>
  <c r="BJ297" i="13"/>
  <c r="BI296" i="13"/>
  <c r="BI297" i="13"/>
  <c r="BK297" i="13"/>
  <c r="BI298" i="13"/>
  <c r="BJ298" i="13"/>
  <c r="BK298" i="13"/>
  <c r="BI299" i="13"/>
  <c r="BI300" i="13"/>
  <c r="BJ299" i="13"/>
  <c r="BJ300" i="13"/>
  <c r="BK299" i="13"/>
  <c r="BK300" i="13"/>
  <c r="BK301" i="13"/>
  <c r="BK302" i="13"/>
  <c r="BI301" i="13"/>
  <c r="BJ301" i="13"/>
  <c r="BJ302" i="13"/>
  <c r="BI302" i="13"/>
  <c r="BJ303" i="13"/>
  <c r="BI303" i="13"/>
  <c r="BK303" i="13"/>
  <c r="BJ304" i="13"/>
  <c r="BJ305" i="13"/>
  <c r="BK304" i="13"/>
  <c r="BK305" i="13"/>
  <c r="BI304" i="13"/>
  <c r="BI305" i="13"/>
  <c r="BJ306" i="13"/>
  <c r="BJ307" i="13"/>
  <c r="BI306" i="13"/>
  <c r="BK306" i="13"/>
  <c r="BI307" i="13"/>
  <c r="BK307" i="13"/>
  <c r="BJ308" i="13"/>
  <c r="BI308" i="13"/>
  <c r="BK308" i="13"/>
  <c r="BJ309" i="13"/>
  <c r="BJ310" i="13"/>
  <c r="BI309" i="13"/>
  <c r="BK309" i="13"/>
  <c r="BI310" i="13"/>
  <c r="BK310" i="13"/>
  <c r="BJ311" i="13"/>
  <c r="BI311" i="13"/>
  <c r="BK311" i="13"/>
  <c r="BJ312" i="13"/>
  <c r="BI312" i="13"/>
  <c r="BK312" i="13"/>
  <c r="BJ313" i="13"/>
  <c r="BI313" i="13"/>
  <c r="BK313" i="13"/>
  <c r="BJ314" i="13"/>
  <c r="BJ315" i="13"/>
  <c r="BK314" i="13"/>
  <c r="BI314" i="13"/>
  <c r="BK315" i="13"/>
  <c r="BK316" i="13"/>
  <c r="BI315" i="13"/>
  <c r="BI316" i="13"/>
  <c r="BJ316" i="13"/>
  <c r="BK317" i="13"/>
  <c r="BK318" i="13"/>
  <c r="BJ317" i="13"/>
  <c r="BI317" i="13"/>
  <c r="BI318" i="13"/>
  <c r="BJ318" i="13"/>
  <c r="BJ319" i="13"/>
  <c r="BJ320" i="13"/>
  <c r="BK319" i="13"/>
  <c r="BK320" i="13"/>
  <c r="BI319" i="13"/>
  <c r="BK321" i="13"/>
  <c r="BI320" i="13"/>
  <c r="BI321" i="13"/>
  <c r="BJ321" i="13"/>
  <c r="BI322" i="13"/>
  <c r="BJ322" i="13"/>
  <c r="BK322" i="13"/>
  <c r="BI323" i="13"/>
  <c r="BJ323" i="13"/>
  <c r="BK323" i="13"/>
  <c r="BI324" i="13"/>
  <c r="BI325" i="13"/>
  <c r="BK324" i="13"/>
  <c r="BK325" i="13"/>
  <c r="BJ324" i="13"/>
  <c r="BK326" i="13"/>
  <c r="BJ325" i="13"/>
  <c r="BJ326" i="13"/>
  <c r="BJ327" i="13"/>
  <c r="BI326" i="13"/>
  <c r="BI327" i="13"/>
  <c r="BK327" i="13"/>
  <c r="BI328" i="13"/>
  <c r="BJ328" i="13"/>
  <c r="BK328" i="13"/>
  <c r="BI329" i="13"/>
  <c r="BJ329" i="13"/>
  <c r="BK329" i="13"/>
  <c r="BI330" i="13"/>
  <c r="BJ330" i="13"/>
  <c r="BK330" i="13"/>
  <c r="BI331" i="13"/>
  <c r="BJ331" i="13"/>
  <c r="BK331" i="13"/>
  <c r="BI332" i="13"/>
  <c r="BI333" i="13"/>
  <c r="BK332" i="13"/>
  <c r="BK333" i="13"/>
  <c r="BJ332" i="13"/>
  <c r="BK334" i="13"/>
  <c r="BJ333" i="13"/>
  <c r="BK335" i="13"/>
  <c r="BI334" i="13"/>
  <c r="BJ334" i="13"/>
  <c r="BK336" i="13"/>
  <c r="BI335" i="13"/>
  <c r="BJ335" i="13"/>
  <c r="BI336" i="13"/>
  <c r="BJ336" i="13"/>
  <c r="BK337" i="13"/>
  <c r="BI337" i="13"/>
  <c r="BJ337" i="13"/>
  <c r="BK338" i="13"/>
  <c r="BI338" i="13"/>
  <c r="BJ338" i="13"/>
  <c r="BK339" i="13"/>
  <c r="BI339" i="13"/>
  <c r="BJ339" i="13"/>
  <c r="BK340" i="13"/>
  <c r="BI340" i="13"/>
  <c r="BJ340" i="13"/>
  <c r="BK341" i="13"/>
  <c r="BK342" i="13"/>
  <c r="BJ341" i="13"/>
  <c r="BJ342" i="13"/>
  <c r="BI341" i="13"/>
  <c r="BJ343" i="13"/>
  <c r="BI342" i="13"/>
  <c r="BI343" i="13"/>
  <c r="BI344" i="13"/>
  <c r="BK343" i="13"/>
  <c r="BI345" i="13"/>
  <c r="BJ344" i="13"/>
  <c r="BJ345" i="13"/>
  <c r="BK344" i="13"/>
  <c r="BK345" i="13"/>
  <c r="BK346" i="13"/>
  <c r="BJ346" i="13"/>
  <c r="BI346" i="13"/>
  <c r="AX169" i="17" l="1"/>
  <c r="BA169" i="17" s="1"/>
  <c r="AZ169" i="18"/>
  <c r="BC169" i="18" s="1"/>
  <c r="L379" i="19"/>
  <c r="G279" i="15" s="1"/>
  <c r="L379" i="20"/>
  <c r="G279" i="12" s="1"/>
  <c r="Q169" i="18"/>
  <c r="Z170" i="18" s="1"/>
  <c r="BR169" i="18"/>
  <c r="BS170" i="18" s="1"/>
  <c r="K169" i="18"/>
  <c r="N169" i="18" s="1"/>
  <c r="R169" i="18"/>
  <c r="AA170" i="18" s="1"/>
  <c r="L169" i="18"/>
  <c r="O169" i="18" s="1"/>
  <c r="L169" i="17"/>
  <c r="O169" i="17" s="1"/>
  <c r="R169" i="17"/>
  <c r="AA170" i="17" s="1"/>
  <c r="M169" i="17"/>
  <c r="P169" i="17" s="1"/>
  <c r="S169" i="17"/>
  <c r="AB170" i="17" s="1"/>
  <c r="Q169" i="17"/>
  <c r="Z170" i="17" s="1"/>
  <c r="BR169" i="17"/>
  <c r="BS170" i="17" s="1"/>
  <c r="K169" i="17"/>
  <c r="N169" i="17" s="1"/>
  <c r="AY169" i="18"/>
  <c r="BB169" i="18" s="1"/>
  <c r="AY169" i="17"/>
  <c r="BB169" i="17" s="1"/>
  <c r="S169" i="18"/>
  <c r="AB170" i="18" s="1"/>
  <c r="M169" i="18"/>
  <c r="P169" i="18" s="1"/>
  <c r="AZ169" i="17"/>
  <c r="BC169" i="17" s="1"/>
  <c r="AX169" i="18"/>
  <c r="BA169" i="18" s="1"/>
  <c r="M168" i="13"/>
  <c r="BW168" i="13" s="1"/>
  <c r="BB168" i="13"/>
  <c r="AU168" i="13"/>
  <c r="AX168" i="13" s="1"/>
  <c r="L168" i="13"/>
  <c r="R168" i="13"/>
  <c r="AA169" i="13" s="1"/>
  <c r="BO168" i="13"/>
  <c r="H168" i="13"/>
  <c r="BL168" i="13"/>
  <c r="L379" i="7"/>
  <c r="F380" i="19" l="1"/>
  <c r="F380" i="7"/>
  <c r="BH170" i="18"/>
  <c r="BD169" i="18"/>
  <c r="BH170" i="17"/>
  <c r="H279" i="12"/>
  <c r="I279" i="12" s="1"/>
  <c r="H279" i="15"/>
  <c r="I279" i="15" s="1"/>
  <c r="G279" i="16"/>
  <c r="H279" i="16" s="1"/>
  <c r="I279" i="16" s="1"/>
  <c r="P168" i="13"/>
  <c r="BV168" i="13"/>
  <c r="BA168" i="13"/>
  <c r="BD168" i="13" s="1"/>
  <c r="BD168" i="17" s="1"/>
  <c r="AK169" i="13"/>
  <c r="AT169" i="13" s="1"/>
  <c r="Q168" i="13"/>
  <c r="Z169" i="13" s="1"/>
  <c r="F379" i="20" s="1"/>
  <c r="K168" i="13"/>
  <c r="BR168" i="13"/>
  <c r="BS169" i="13" s="1"/>
  <c r="O168" i="13"/>
  <c r="BW169" i="18" l="1"/>
  <c r="AT170" i="18" s="1"/>
  <c r="BU169" i="18"/>
  <c r="AR170" i="18" s="1"/>
  <c r="BV169" i="18"/>
  <c r="AS170" i="18" s="1"/>
  <c r="BW169" i="17"/>
  <c r="AT170" i="17" s="1"/>
  <c r="BU169" i="17"/>
  <c r="AR170" i="17" s="1"/>
  <c r="BV169" i="17"/>
  <c r="AS170" i="17" s="1"/>
  <c r="J280" i="15"/>
  <c r="J280" i="16"/>
  <c r="BU168" i="13"/>
  <c r="J280" i="12"/>
  <c r="AW169" i="13"/>
  <c r="AZ169" i="13" s="1"/>
  <c r="AJ169" i="13"/>
  <c r="AS169" i="13" s="1"/>
  <c r="N168" i="13"/>
  <c r="BQ169" i="13"/>
  <c r="J169" i="13"/>
  <c r="BN169" i="13"/>
  <c r="BH169" i="13"/>
  <c r="I380" i="19" l="1"/>
  <c r="K380" i="19"/>
  <c r="G380" i="19"/>
  <c r="H380" i="19"/>
  <c r="J380" i="19"/>
  <c r="G380" i="20"/>
  <c r="K380" i="20"/>
  <c r="J380" i="20"/>
  <c r="I380" i="20"/>
  <c r="H380" i="20"/>
  <c r="BO170" i="17"/>
  <c r="H170" i="17"/>
  <c r="BL170" i="17"/>
  <c r="AU170" i="17"/>
  <c r="AI171" i="17" s="1"/>
  <c r="BQ170" i="18"/>
  <c r="AW170" i="18"/>
  <c r="AK171" i="18" s="1"/>
  <c r="BN170" i="18"/>
  <c r="J170" i="18"/>
  <c r="BP170" i="18"/>
  <c r="I170" i="18"/>
  <c r="BM170" i="18"/>
  <c r="AV170" i="18"/>
  <c r="AJ171" i="18" s="1"/>
  <c r="AW170" i="17"/>
  <c r="AK171" i="17" s="1"/>
  <c r="BN170" i="17"/>
  <c r="BQ170" i="17"/>
  <c r="J170" i="17"/>
  <c r="AU170" i="18"/>
  <c r="AI171" i="18" s="1"/>
  <c r="H170" i="18"/>
  <c r="BL170" i="18"/>
  <c r="BO170" i="18"/>
  <c r="BM170" i="17"/>
  <c r="BP170" i="17"/>
  <c r="AV170" i="17"/>
  <c r="AJ171" i="17" s="1"/>
  <c r="I170" i="17"/>
  <c r="BC169" i="13"/>
  <c r="AV169" i="13"/>
  <c r="AY169" i="13" s="1"/>
  <c r="AI169" i="13"/>
  <c r="AR169" i="13" s="1"/>
  <c r="I169" i="13"/>
  <c r="BP169" i="13"/>
  <c r="BM169" i="13"/>
  <c r="I380" i="7"/>
  <c r="J380" i="7"/>
  <c r="G380" i="7"/>
  <c r="H380" i="7"/>
  <c r="K380" i="7"/>
  <c r="M169" i="13"/>
  <c r="S169" i="13"/>
  <c r="AB170" i="13" s="1"/>
  <c r="AY170" i="17" l="1"/>
  <c r="BB170" i="17" s="1"/>
  <c r="AZ170" i="18"/>
  <c r="BC170" i="18" s="1"/>
  <c r="L380" i="20"/>
  <c r="G280" i="12" s="1"/>
  <c r="L380" i="19"/>
  <c r="G280" i="15" s="1"/>
  <c r="AX170" i="18"/>
  <c r="BA170" i="18" s="1"/>
  <c r="Q170" i="18"/>
  <c r="Z171" i="18" s="1"/>
  <c r="K170" i="18"/>
  <c r="N170" i="18" s="1"/>
  <c r="BR170" i="18"/>
  <c r="BS171" i="18" s="1"/>
  <c r="R170" i="17"/>
  <c r="AA171" i="17" s="1"/>
  <c r="L170" i="17"/>
  <c r="O170" i="17" s="1"/>
  <c r="S170" i="18"/>
  <c r="AB171" i="18" s="1"/>
  <c r="M170" i="18"/>
  <c r="P170" i="18" s="1"/>
  <c r="AZ170" i="17"/>
  <c r="BC170" i="17" s="1"/>
  <c r="AX170" i="17"/>
  <c r="BA170" i="17" s="1"/>
  <c r="BR170" i="17"/>
  <c r="BS171" i="17" s="1"/>
  <c r="K170" i="17"/>
  <c r="N170" i="17" s="1"/>
  <c r="Q170" i="17"/>
  <c r="Z171" i="17" s="1"/>
  <c r="M170" i="17"/>
  <c r="P170" i="17" s="1"/>
  <c r="S170" i="17"/>
  <c r="AB171" i="17" s="1"/>
  <c r="L170" i="18"/>
  <c r="O170" i="18" s="1"/>
  <c r="R170" i="18"/>
  <c r="AA171" i="18" s="1"/>
  <c r="AY170" i="18"/>
  <c r="BB170" i="18" s="1"/>
  <c r="BW169" i="13"/>
  <c r="BB169" i="13"/>
  <c r="AU169" i="13"/>
  <c r="AX169" i="13" s="1"/>
  <c r="BO169" i="13"/>
  <c r="H169" i="13"/>
  <c r="BL169" i="13"/>
  <c r="L380" i="7"/>
  <c r="R169" i="13"/>
  <c r="AA170" i="13" s="1"/>
  <c r="L169" i="13"/>
  <c r="P169" i="13"/>
  <c r="F381" i="19" l="1"/>
  <c r="F381" i="7"/>
  <c r="BD170" i="18"/>
  <c r="BH171" i="18"/>
  <c r="BH171" i="17"/>
  <c r="H280" i="15"/>
  <c r="I280" i="15" s="1"/>
  <c r="G280" i="16"/>
  <c r="H280" i="16" s="1"/>
  <c r="I280" i="16" s="1"/>
  <c r="BV169" i="13"/>
  <c r="H280" i="12"/>
  <c r="I280" i="12" s="1"/>
  <c r="BA169" i="13"/>
  <c r="BD169" i="13" s="1"/>
  <c r="BD169" i="17" s="1"/>
  <c r="AK170" i="13"/>
  <c r="AT170" i="13" s="1"/>
  <c r="O169" i="13"/>
  <c r="Q169" i="13"/>
  <c r="Z170" i="13" s="1"/>
  <c r="F380" i="20" s="1"/>
  <c r="K169" i="13"/>
  <c r="BR169" i="13"/>
  <c r="BS170" i="13" s="1"/>
  <c r="BU170" i="18" l="1"/>
  <c r="AR171" i="18" s="1"/>
  <c r="BW170" i="18"/>
  <c r="AT171" i="18" s="1"/>
  <c r="BV170" i="18"/>
  <c r="AS171" i="18" s="1"/>
  <c r="BU170" i="17"/>
  <c r="AR171" i="17" s="1"/>
  <c r="BV170" i="17"/>
  <c r="AS171" i="17" s="1"/>
  <c r="BW170" i="17"/>
  <c r="AT171" i="17" s="1"/>
  <c r="J281" i="15"/>
  <c r="J281" i="16"/>
  <c r="BU169" i="13"/>
  <c r="J281" i="12"/>
  <c r="AW170" i="13"/>
  <c r="AZ170" i="13" s="1"/>
  <c r="AJ170" i="13"/>
  <c r="AS170" i="13" s="1"/>
  <c r="N169" i="13"/>
  <c r="BQ170" i="13"/>
  <c r="J170" i="13"/>
  <c r="BN170" i="13"/>
  <c r="BH170" i="13"/>
  <c r="K381" i="19" l="1"/>
  <c r="J381" i="19"/>
  <c r="H381" i="19"/>
  <c r="G381" i="19"/>
  <c r="I381" i="19"/>
  <c r="H381" i="20"/>
  <c r="J381" i="20"/>
  <c r="G381" i="20"/>
  <c r="I381" i="20"/>
  <c r="K381" i="20"/>
  <c r="BQ171" i="18"/>
  <c r="J171" i="18"/>
  <c r="BN171" i="18"/>
  <c r="AW171" i="18"/>
  <c r="AK172" i="18" s="1"/>
  <c r="BO171" i="17"/>
  <c r="H171" i="17"/>
  <c r="BL171" i="17"/>
  <c r="AU171" i="17"/>
  <c r="AI172" i="17" s="1"/>
  <c r="J171" i="17"/>
  <c r="BN171" i="17"/>
  <c r="BQ171" i="17"/>
  <c r="AW171" i="17"/>
  <c r="AK172" i="17" s="1"/>
  <c r="I171" i="17"/>
  <c r="BM171" i="17"/>
  <c r="BP171" i="17"/>
  <c r="AV171" i="17"/>
  <c r="AJ172" i="17" s="1"/>
  <c r="H171" i="18"/>
  <c r="AU171" i="18"/>
  <c r="AI172" i="18" s="1"/>
  <c r="BL171" i="18"/>
  <c r="BO171" i="18"/>
  <c r="BP171" i="18"/>
  <c r="I171" i="18"/>
  <c r="AV171" i="18"/>
  <c r="AJ172" i="18" s="1"/>
  <c r="BM171" i="18"/>
  <c r="BC170" i="13"/>
  <c r="AV170" i="13"/>
  <c r="AY170" i="13" s="1"/>
  <c r="AI170" i="13"/>
  <c r="AR170" i="13" s="1"/>
  <c r="K381" i="7"/>
  <c r="I381" i="7"/>
  <c r="J381" i="7"/>
  <c r="G381" i="7"/>
  <c r="H381" i="7"/>
  <c r="S170" i="13"/>
  <c r="AB171" i="13" s="1"/>
  <c r="M170" i="13"/>
  <c r="BP170" i="13"/>
  <c r="I170" i="13"/>
  <c r="BM170" i="13"/>
  <c r="AZ171" i="18" l="1"/>
  <c r="BC171" i="18" s="1"/>
  <c r="AX171" i="17"/>
  <c r="BA171" i="17" s="1"/>
  <c r="L381" i="19"/>
  <c r="G281" i="15" s="1"/>
  <c r="L381" i="20"/>
  <c r="G281" i="12" s="1"/>
  <c r="AY171" i="18"/>
  <c r="BB171" i="18" s="1"/>
  <c r="AX171" i="18"/>
  <c r="BA171" i="18" s="1"/>
  <c r="M171" i="18"/>
  <c r="P171" i="18" s="1"/>
  <c r="S171" i="18"/>
  <c r="AB172" i="18" s="1"/>
  <c r="L171" i="18"/>
  <c r="O171" i="18" s="1"/>
  <c r="R171" i="18"/>
  <c r="AA172" i="18" s="1"/>
  <c r="S171" i="17"/>
  <c r="AB172" i="17" s="1"/>
  <c r="M171" i="17"/>
  <c r="P171" i="17" s="1"/>
  <c r="K171" i="17"/>
  <c r="N171" i="17" s="1"/>
  <c r="BR171" i="17"/>
  <c r="BS172" i="17" s="1"/>
  <c r="Q171" i="17"/>
  <c r="Z172" i="17" s="1"/>
  <c r="Q171" i="18"/>
  <c r="Z172" i="18" s="1"/>
  <c r="BR171" i="18"/>
  <c r="BS172" i="18" s="1"/>
  <c r="K171" i="18"/>
  <c r="N171" i="18" s="1"/>
  <c r="L171" i="17"/>
  <c r="O171" i="17" s="1"/>
  <c r="R171" i="17"/>
  <c r="AA172" i="17" s="1"/>
  <c r="AZ171" i="17"/>
  <c r="BC171" i="17" s="1"/>
  <c r="AY171" i="17"/>
  <c r="BB171" i="17" s="1"/>
  <c r="BW170" i="13"/>
  <c r="BB170" i="13"/>
  <c r="AU170" i="13"/>
  <c r="AX170" i="13" s="1"/>
  <c r="L170" i="13"/>
  <c r="R170" i="13"/>
  <c r="AA171" i="13" s="1"/>
  <c r="P170" i="13"/>
  <c r="L381" i="7"/>
  <c r="H170" i="13"/>
  <c r="BO170" i="13"/>
  <c r="BL170" i="13"/>
  <c r="F382" i="19" l="1"/>
  <c r="F382" i="7"/>
  <c r="BD171" i="18"/>
  <c r="BH172" i="17"/>
  <c r="BH172" i="18"/>
  <c r="G281" i="16"/>
  <c r="H281" i="16" s="1"/>
  <c r="I281" i="16" s="1"/>
  <c r="H281" i="15"/>
  <c r="I281" i="15" s="1"/>
  <c r="BV170" i="13"/>
  <c r="H281" i="12"/>
  <c r="I281" i="12" s="1"/>
  <c r="BA170" i="13"/>
  <c r="BD170" i="13" s="1"/>
  <c r="BD170" i="17" s="1"/>
  <c r="AK171" i="13"/>
  <c r="AT171" i="13" s="1"/>
  <c r="O170" i="13"/>
  <c r="Q170" i="13"/>
  <c r="Z171" i="13" s="1"/>
  <c r="F381" i="20" s="1"/>
  <c r="K170" i="13"/>
  <c r="BR170" i="13"/>
  <c r="BS171" i="13" s="1"/>
  <c r="BU171" i="18" l="1"/>
  <c r="AR172" i="18" s="1"/>
  <c r="BV171" i="18"/>
  <c r="AS172" i="18" s="1"/>
  <c r="BW171" i="18"/>
  <c r="AT172" i="18" s="1"/>
  <c r="BU171" i="17"/>
  <c r="AR172" i="17" s="1"/>
  <c r="BV171" i="17"/>
  <c r="AS172" i="17" s="1"/>
  <c r="BW171" i="17"/>
  <c r="AT172" i="17" s="1"/>
  <c r="J282" i="16"/>
  <c r="J282" i="15"/>
  <c r="BU170" i="13"/>
  <c r="J282" i="12"/>
  <c r="AW171" i="13"/>
  <c r="AZ171" i="13" s="1"/>
  <c r="AJ171" i="13"/>
  <c r="AS171" i="13" s="1"/>
  <c r="BH171" i="13"/>
  <c r="J171" i="13"/>
  <c r="BQ171" i="13"/>
  <c r="BN171" i="13"/>
  <c r="N170" i="13"/>
  <c r="K382" i="19" l="1"/>
  <c r="J382" i="19"/>
  <c r="H382" i="19"/>
  <c r="I382" i="19"/>
  <c r="G382" i="19"/>
  <c r="K382" i="20"/>
  <c r="I382" i="20"/>
  <c r="G382" i="20"/>
  <c r="H382" i="20"/>
  <c r="J382" i="20"/>
  <c r="BO172" i="17"/>
  <c r="H172" i="17"/>
  <c r="AU172" i="17"/>
  <c r="AI173" i="17" s="1"/>
  <c r="BL172" i="17"/>
  <c r="AW172" i="18"/>
  <c r="AK173" i="18" s="1"/>
  <c r="BN172" i="18"/>
  <c r="BQ172" i="18"/>
  <c r="J172" i="18"/>
  <c r="H172" i="18"/>
  <c r="BL172" i="18"/>
  <c r="BO172" i="18"/>
  <c r="AU172" i="18"/>
  <c r="AI173" i="18" s="1"/>
  <c r="I172" i="18"/>
  <c r="AV172" i="18"/>
  <c r="AJ173" i="18" s="1"/>
  <c r="BM172" i="18"/>
  <c r="BP172" i="18"/>
  <c r="BQ172" i="17"/>
  <c r="AW172" i="17"/>
  <c r="AK173" i="17" s="1"/>
  <c r="J172" i="17"/>
  <c r="BN172" i="17"/>
  <c r="AV172" i="17"/>
  <c r="AJ173" i="17" s="1"/>
  <c r="I172" i="17"/>
  <c r="BM172" i="17"/>
  <c r="BP172" i="17"/>
  <c r="BC171" i="13"/>
  <c r="AV171" i="13"/>
  <c r="AY171" i="13" s="1"/>
  <c r="AI171" i="13"/>
  <c r="AR171" i="13" s="1"/>
  <c r="J382" i="7"/>
  <c r="H382" i="7"/>
  <c r="K382" i="7"/>
  <c r="G382" i="7"/>
  <c r="I382" i="7"/>
  <c r="M171" i="13"/>
  <c r="S171" i="13"/>
  <c r="AB172" i="13" s="1"/>
  <c r="BP171" i="13"/>
  <c r="I171" i="13"/>
  <c r="BM171" i="13"/>
  <c r="AY172" i="17" l="1"/>
  <c r="BB172" i="17" s="1"/>
  <c r="AX172" i="18"/>
  <c r="BA172" i="18" s="1"/>
  <c r="AZ172" i="18"/>
  <c r="BC172" i="18" s="1"/>
  <c r="AZ172" i="17"/>
  <c r="BC172" i="17" s="1"/>
  <c r="AY172" i="18"/>
  <c r="BB172" i="18" s="1"/>
  <c r="AX172" i="17"/>
  <c r="BA172" i="17" s="1"/>
  <c r="L382" i="20"/>
  <c r="G282" i="12" s="1"/>
  <c r="L382" i="19"/>
  <c r="G282" i="15" s="1"/>
  <c r="M172" i="18"/>
  <c r="P172" i="18" s="1"/>
  <c r="S172" i="18"/>
  <c r="AB173" i="18" s="1"/>
  <c r="BR172" i="17"/>
  <c r="BS173" i="17" s="1"/>
  <c r="Q172" i="17"/>
  <c r="Z173" i="17" s="1"/>
  <c r="K172" i="17"/>
  <c r="N172" i="17" s="1"/>
  <c r="L172" i="17"/>
  <c r="O172" i="17" s="1"/>
  <c r="R172" i="17"/>
  <c r="AA173" i="17" s="1"/>
  <c r="M172" i="17"/>
  <c r="P172" i="17" s="1"/>
  <c r="S172" i="17"/>
  <c r="AB173" i="17" s="1"/>
  <c r="Q172" i="18"/>
  <c r="Z173" i="18" s="1"/>
  <c r="BR172" i="18"/>
  <c r="BS173" i="18" s="1"/>
  <c r="K172" i="18"/>
  <c r="N172" i="18" s="1"/>
  <c r="L172" i="18"/>
  <c r="O172" i="18" s="1"/>
  <c r="R172" i="18"/>
  <c r="AA173" i="18" s="1"/>
  <c r="BW171" i="13"/>
  <c r="BB171" i="13"/>
  <c r="AU171" i="13"/>
  <c r="AX171" i="13" s="1"/>
  <c r="R171" i="13"/>
  <c r="AA172" i="13" s="1"/>
  <c r="L171" i="13"/>
  <c r="L382" i="7"/>
  <c r="BO171" i="13"/>
  <c r="H171" i="13"/>
  <c r="BL171" i="13"/>
  <c r="P171" i="13"/>
  <c r="F383" i="7" l="1"/>
  <c r="F383" i="19"/>
  <c r="BD172" i="18"/>
  <c r="BH173" i="18"/>
  <c r="BH173" i="17"/>
  <c r="G282" i="16"/>
  <c r="H282" i="16" s="1"/>
  <c r="I282" i="16" s="1"/>
  <c r="H282" i="15"/>
  <c r="I282" i="15" s="1"/>
  <c r="BV171" i="13"/>
  <c r="H282" i="12"/>
  <c r="I282" i="12" s="1"/>
  <c r="BA171" i="13"/>
  <c r="BD171" i="13" s="1"/>
  <c r="BD171" i="17" s="1"/>
  <c r="AK172" i="13"/>
  <c r="AT172" i="13" s="1"/>
  <c r="O171" i="13"/>
  <c r="K171" i="13"/>
  <c r="Q171" i="13"/>
  <c r="Z172" i="13" s="1"/>
  <c r="F382" i="20" s="1"/>
  <c r="BR171" i="13"/>
  <c r="BS172" i="13" s="1"/>
  <c r="BV172" i="18" l="1"/>
  <c r="AS173" i="18" s="1"/>
  <c r="BW172" i="18"/>
  <c r="AT173" i="18" s="1"/>
  <c r="BU172" i="18"/>
  <c r="AR173" i="18" s="1"/>
  <c r="BV172" i="17"/>
  <c r="AS173" i="17" s="1"/>
  <c r="BW172" i="17"/>
  <c r="AT173" i="17" s="1"/>
  <c r="BU172" i="17"/>
  <c r="AR173" i="17" s="1"/>
  <c r="J283" i="16"/>
  <c r="J283" i="15"/>
  <c r="BU171" i="13"/>
  <c r="J283" i="12"/>
  <c r="AW172" i="13"/>
  <c r="AZ172" i="13" s="1"/>
  <c r="AJ172" i="13"/>
  <c r="AS172" i="13" s="1"/>
  <c r="BH172" i="13"/>
  <c r="N171" i="13"/>
  <c r="J172" i="13"/>
  <c r="BQ172" i="13"/>
  <c r="BN172" i="13"/>
  <c r="I383" i="19" l="1"/>
  <c r="K383" i="19"/>
  <c r="J383" i="19"/>
  <c r="H383" i="19"/>
  <c r="G383" i="19"/>
  <c r="H383" i="20"/>
  <c r="K383" i="20"/>
  <c r="J383" i="20"/>
  <c r="I383" i="20"/>
  <c r="G383" i="20"/>
  <c r="AU173" i="18"/>
  <c r="AI174" i="18" s="1"/>
  <c r="BO173" i="18"/>
  <c r="BL173" i="18"/>
  <c r="H173" i="18"/>
  <c r="J173" i="17"/>
  <c r="AW173" i="17"/>
  <c r="AK174" i="17" s="1"/>
  <c r="BN173" i="17"/>
  <c r="BQ173" i="17"/>
  <c r="J173" i="18"/>
  <c r="BN173" i="18"/>
  <c r="BQ173" i="18"/>
  <c r="AW173" i="18"/>
  <c r="AK174" i="18" s="1"/>
  <c r="I173" i="18"/>
  <c r="AV173" i="18"/>
  <c r="AJ174" i="18" s="1"/>
  <c r="BM173" i="18"/>
  <c r="BP173" i="18"/>
  <c r="BO173" i="17"/>
  <c r="AU173" i="17"/>
  <c r="AI174" i="17" s="1"/>
  <c r="H173" i="17"/>
  <c r="BL173" i="17"/>
  <c r="BM173" i="17"/>
  <c r="BP173" i="17"/>
  <c r="I173" i="17"/>
  <c r="AV173" i="17"/>
  <c r="AJ174" i="17" s="1"/>
  <c r="BC172" i="13"/>
  <c r="AV172" i="13"/>
  <c r="AY172" i="13" s="1"/>
  <c r="AI172" i="13"/>
  <c r="AR172" i="13" s="1"/>
  <c r="G383" i="7"/>
  <c r="H383" i="7"/>
  <c r="J383" i="7"/>
  <c r="K383" i="7"/>
  <c r="I383" i="7"/>
  <c r="BP172" i="13"/>
  <c r="I172" i="13"/>
  <c r="BM172" i="13"/>
  <c r="M172" i="13"/>
  <c r="S172" i="13"/>
  <c r="AB173" i="13" s="1"/>
  <c r="L383" i="19" l="1"/>
  <c r="G283" i="15" s="1"/>
  <c r="L383" i="20"/>
  <c r="G283" i="12" s="1"/>
  <c r="M173" i="17"/>
  <c r="P173" i="17" s="1"/>
  <c r="S173" i="17"/>
  <c r="AB174" i="17" s="1"/>
  <c r="AY173" i="17"/>
  <c r="BB173" i="17" s="1"/>
  <c r="S173" i="18"/>
  <c r="AB174" i="18" s="1"/>
  <c r="M173" i="18"/>
  <c r="P173" i="18" s="1"/>
  <c r="AX173" i="17"/>
  <c r="BA173" i="17" s="1"/>
  <c r="AZ173" i="18"/>
  <c r="BC173" i="18" s="1"/>
  <c r="AX173" i="18"/>
  <c r="BA173" i="18" s="1"/>
  <c r="R173" i="17"/>
  <c r="AA174" i="17" s="1"/>
  <c r="L173" i="17"/>
  <c r="O173" i="17" s="1"/>
  <c r="BR173" i="18"/>
  <c r="BS174" i="18" s="1"/>
  <c r="Q173" i="18"/>
  <c r="Z174" i="18" s="1"/>
  <c r="K173" i="18"/>
  <c r="N173" i="18" s="1"/>
  <c r="BR173" i="17"/>
  <c r="BS174" i="17" s="1"/>
  <c r="K173" i="17"/>
  <c r="N173" i="17" s="1"/>
  <c r="Q173" i="17"/>
  <c r="Z174" i="17" s="1"/>
  <c r="L173" i="18"/>
  <c r="O173" i="18" s="1"/>
  <c r="R173" i="18"/>
  <c r="AA174" i="18" s="1"/>
  <c r="AY173" i="18"/>
  <c r="BB173" i="18" s="1"/>
  <c r="AZ173" i="17"/>
  <c r="BC173" i="17" s="1"/>
  <c r="BW172" i="13"/>
  <c r="BB172" i="13"/>
  <c r="AU172" i="13"/>
  <c r="AX172" i="13" s="1"/>
  <c r="P172" i="13"/>
  <c r="L383" i="7"/>
  <c r="R172" i="13"/>
  <c r="AA173" i="13" s="1"/>
  <c r="L172" i="13"/>
  <c r="BO172" i="13"/>
  <c r="H172" i="13"/>
  <c r="BL172" i="13"/>
  <c r="F384" i="19" l="1"/>
  <c r="F384" i="7"/>
  <c r="BH174" i="17"/>
  <c r="BH174" i="18"/>
  <c r="BD173" i="18"/>
  <c r="H283" i="15"/>
  <c r="I283" i="15" s="1"/>
  <c r="G283" i="16"/>
  <c r="H283" i="16" s="1"/>
  <c r="I283" i="16" s="1"/>
  <c r="BV172" i="13"/>
  <c r="H283" i="12"/>
  <c r="I283" i="12" s="1"/>
  <c r="BA172" i="13"/>
  <c r="BD172" i="13" s="1"/>
  <c r="BD172" i="17" s="1"/>
  <c r="AK173" i="13"/>
  <c r="AT173" i="13" s="1"/>
  <c r="Q172" i="13"/>
  <c r="Z173" i="13" s="1"/>
  <c r="F383" i="20" s="1"/>
  <c r="K172" i="13"/>
  <c r="O172" i="13"/>
  <c r="BR172" i="13"/>
  <c r="BS173" i="13" s="1"/>
  <c r="BW173" i="18" l="1"/>
  <c r="AT174" i="18" s="1"/>
  <c r="BV173" i="18"/>
  <c r="AS174" i="18" s="1"/>
  <c r="BU173" i="18"/>
  <c r="AR174" i="18" s="1"/>
  <c r="BW173" i="17"/>
  <c r="AT174" i="17" s="1"/>
  <c r="BU173" i="17"/>
  <c r="AR174" i="17" s="1"/>
  <c r="BV173" i="17"/>
  <c r="AS174" i="17" s="1"/>
  <c r="J284" i="15"/>
  <c r="J284" i="16"/>
  <c r="BU172" i="13"/>
  <c r="J284" i="12"/>
  <c r="AW173" i="13"/>
  <c r="AZ173" i="13" s="1"/>
  <c r="AJ173" i="13"/>
  <c r="AS173" i="13" s="1"/>
  <c r="BH173" i="13"/>
  <c r="BQ173" i="13"/>
  <c r="J173" i="13"/>
  <c r="BN173" i="13"/>
  <c r="N172" i="13"/>
  <c r="J384" i="20" l="1"/>
  <c r="G384" i="20"/>
  <c r="I384" i="20"/>
  <c r="K384" i="20"/>
  <c r="H384" i="20"/>
  <c r="J384" i="19"/>
  <c r="K384" i="19"/>
  <c r="H384" i="19"/>
  <c r="G384" i="19"/>
  <c r="I384" i="19"/>
  <c r="AU174" i="18"/>
  <c r="AI175" i="18" s="1"/>
  <c r="H174" i="18"/>
  <c r="BL174" i="18"/>
  <c r="BO174" i="18"/>
  <c r="BQ174" i="17"/>
  <c r="AW174" i="17"/>
  <c r="AK175" i="17" s="1"/>
  <c r="BN174" i="17"/>
  <c r="J174" i="17"/>
  <c r="J174" i="18"/>
  <c r="BN174" i="18"/>
  <c r="BQ174" i="18"/>
  <c r="AW174" i="18"/>
  <c r="AK175" i="18" s="1"/>
  <c r="AV174" i="18"/>
  <c r="AJ175" i="18" s="1"/>
  <c r="BM174" i="18"/>
  <c r="BP174" i="18"/>
  <c r="I174" i="18"/>
  <c r="BO174" i="17"/>
  <c r="H174" i="17"/>
  <c r="BL174" i="17"/>
  <c r="AU174" i="17"/>
  <c r="AI175" i="17" s="1"/>
  <c r="BP174" i="17"/>
  <c r="I174" i="17"/>
  <c r="AV174" i="17"/>
  <c r="AJ175" i="17" s="1"/>
  <c r="BM174" i="17"/>
  <c r="BC173" i="13"/>
  <c r="AV173" i="13"/>
  <c r="AY173" i="13" s="1"/>
  <c r="AI173" i="13"/>
  <c r="AR173" i="13" s="1"/>
  <c r="H384" i="7"/>
  <c r="K384" i="7"/>
  <c r="G384" i="7"/>
  <c r="J384" i="7"/>
  <c r="I384" i="7"/>
  <c r="M173" i="13"/>
  <c r="S173" i="13"/>
  <c r="AB174" i="13" s="1"/>
  <c r="BP173" i="13"/>
  <c r="I173" i="13"/>
  <c r="BM173" i="13"/>
  <c r="AY174" i="18" l="1"/>
  <c r="BB174" i="18" s="1"/>
  <c r="AZ174" i="17"/>
  <c r="BC174" i="17" s="1"/>
  <c r="L384" i="19"/>
  <c r="G284" i="15" s="1"/>
  <c r="L384" i="20"/>
  <c r="G284" i="12" s="1"/>
  <c r="AX174" i="17"/>
  <c r="BA174" i="17" s="1"/>
  <c r="AY174" i="17"/>
  <c r="BB174" i="17" s="1"/>
  <c r="M174" i="17"/>
  <c r="P174" i="17" s="1"/>
  <c r="S174" i="17"/>
  <c r="AB175" i="17" s="1"/>
  <c r="BR174" i="17"/>
  <c r="BS175" i="17" s="1"/>
  <c r="Q174" i="17"/>
  <c r="Z175" i="17" s="1"/>
  <c r="K174" i="17"/>
  <c r="N174" i="17" s="1"/>
  <c r="L174" i="18"/>
  <c r="O174" i="18" s="1"/>
  <c r="R174" i="18"/>
  <c r="AA175" i="18" s="1"/>
  <c r="AZ174" i="18"/>
  <c r="BC174" i="18" s="1"/>
  <c r="AX174" i="18"/>
  <c r="BA174" i="18" s="1"/>
  <c r="K174" i="18"/>
  <c r="N174" i="18" s="1"/>
  <c r="BR174" i="18"/>
  <c r="BS175" i="18" s="1"/>
  <c r="Q174" i="18"/>
  <c r="Z175" i="18" s="1"/>
  <c r="L174" i="17"/>
  <c r="O174" i="17" s="1"/>
  <c r="R174" i="17"/>
  <c r="AA175" i="17" s="1"/>
  <c r="S174" i="18"/>
  <c r="AB175" i="18" s="1"/>
  <c r="M174" i="18"/>
  <c r="P174" i="18" s="1"/>
  <c r="BW173" i="13"/>
  <c r="BB173" i="13"/>
  <c r="AU173" i="13"/>
  <c r="AX173" i="13" s="1"/>
  <c r="P173" i="13"/>
  <c r="BO173" i="13"/>
  <c r="H173" i="13"/>
  <c r="BL173" i="13"/>
  <c r="L384" i="7"/>
  <c r="R173" i="13"/>
  <c r="AA174" i="13" s="1"/>
  <c r="L173" i="13"/>
  <c r="F385" i="7" l="1"/>
  <c r="F385" i="19"/>
  <c r="BH175" i="17"/>
  <c r="BH175" i="18"/>
  <c r="BD174" i="18"/>
  <c r="H284" i="12"/>
  <c r="I284" i="12" s="1"/>
  <c r="H284" i="15"/>
  <c r="I284" i="15" s="1"/>
  <c r="G284" i="16"/>
  <c r="H284" i="16" s="1"/>
  <c r="I284" i="16" s="1"/>
  <c r="BV173" i="13"/>
  <c r="BA173" i="13"/>
  <c r="BD173" i="13" s="1"/>
  <c r="BD173" i="17" s="1"/>
  <c r="AK174" i="13"/>
  <c r="AT174" i="13" s="1"/>
  <c r="Q173" i="13"/>
  <c r="Z174" i="13" s="1"/>
  <c r="F384" i="20" s="1"/>
  <c r="BR173" i="13"/>
  <c r="BS174" i="13" s="1"/>
  <c r="K173" i="13"/>
  <c r="O173" i="13"/>
  <c r="BU174" i="18" l="1"/>
  <c r="AR175" i="18" s="1"/>
  <c r="BV174" i="18"/>
  <c r="AS175" i="18" s="1"/>
  <c r="BW174" i="18"/>
  <c r="AT175" i="18" s="1"/>
  <c r="BU174" i="17"/>
  <c r="AR175" i="17" s="1"/>
  <c r="BV174" i="17"/>
  <c r="AS175" i="17" s="1"/>
  <c r="BW174" i="17"/>
  <c r="AT175" i="17" s="1"/>
  <c r="J285" i="15"/>
  <c r="J285" i="16"/>
  <c r="BU173" i="13"/>
  <c r="J285" i="12"/>
  <c r="AW174" i="13"/>
  <c r="AZ174" i="13" s="1"/>
  <c r="AJ174" i="13"/>
  <c r="AS174" i="13" s="1"/>
  <c r="BH174" i="13"/>
  <c r="BQ174" i="13"/>
  <c r="J174" i="13"/>
  <c r="BN174" i="13"/>
  <c r="N173" i="13"/>
  <c r="K385" i="20" l="1"/>
  <c r="G385" i="20"/>
  <c r="J385" i="20"/>
  <c r="H385" i="20"/>
  <c r="I385" i="20"/>
  <c r="I385" i="19"/>
  <c r="G385" i="19"/>
  <c r="K385" i="19"/>
  <c r="H385" i="19"/>
  <c r="J385" i="19"/>
  <c r="H175" i="18"/>
  <c r="AU175" i="18"/>
  <c r="AI176" i="18" s="1"/>
  <c r="BL175" i="18"/>
  <c r="BO175" i="18"/>
  <c r="BL175" i="17"/>
  <c r="BO175" i="17"/>
  <c r="AU175" i="17"/>
  <c r="AI176" i="17" s="1"/>
  <c r="H175" i="17"/>
  <c r="J175" i="18"/>
  <c r="AW175" i="18"/>
  <c r="AK176" i="18" s="1"/>
  <c r="BN175" i="18"/>
  <c r="BQ175" i="18"/>
  <c r="AW175" i="17"/>
  <c r="AK176" i="17" s="1"/>
  <c r="BN175" i="17"/>
  <c r="BQ175" i="17"/>
  <c r="J175" i="17"/>
  <c r="BM175" i="18"/>
  <c r="I175" i="18"/>
  <c r="AV175" i="18"/>
  <c r="AJ176" i="18" s="1"/>
  <c r="BP175" i="18"/>
  <c r="BP175" i="17"/>
  <c r="AV175" i="17"/>
  <c r="AJ176" i="17" s="1"/>
  <c r="BM175" i="17"/>
  <c r="I175" i="17"/>
  <c r="BC174" i="13"/>
  <c r="AV174" i="13"/>
  <c r="AY174" i="13" s="1"/>
  <c r="AI174" i="13"/>
  <c r="AR174" i="13" s="1"/>
  <c r="G385" i="7"/>
  <c r="K385" i="7"/>
  <c r="H385" i="7"/>
  <c r="J385" i="7"/>
  <c r="I385" i="7"/>
  <c r="BP174" i="13"/>
  <c r="I174" i="13"/>
  <c r="BM174" i="13"/>
  <c r="M174" i="13"/>
  <c r="S174" i="13"/>
  <c r="AB175" i="13" s="1"/>
  <c r="AY175" i="18" l="1"/>
  <c r="BB175" i="18" s="1"/>
  <c r="AY175" i="17"/>
  <c r="BB175" i="17" s="1"/>
  <c r="L385" i="20"/>
  <c r="G285" i="12" s="1"/>
  <c r="L385" i="19"/>
  <c r="G285" i="15" s="1"/>
  <c r="AX175" i="18"/>
  <c r="BA175" i="18" s="1"/>
  <c r="L175" i="18"/>
  <c r="O175" i="18" s="1"/>
  <c r="R175" i="18"/>
  <c r="AA176" i="18" s="1"/>
  <c r="BR175" i="17"/>
  <c r="BS176" i="17" s="1"/>
  <c r="Q175" i="17"/>
  <c r="Z176" i="17" s="1"/>
  <c r="K175" i="17"/>
  <c r="N175" i="17" s="1"/>
  <c r="AX175" i="17"/>
  <c r="BA175" i="17" s="1"/>
  <c r="R175" i="17"/>
  <c r="AA176" i="17" s="1"/>
  <c r="L175" i="17"/>
  <c r="O175" i="17" s="1"/>
  <c r="K175" i="18"/>
  <c r="N175" i="18" s="1"/>
  <c r="BR175" i="18"/>
  <c r="BS176" i="18" s="1"/>
  <c r="Q175" i="18"/>
  <c r="Z176" i="18" s="1"/>
  <c r="S175" i="18"/>
  <c r="AB176" i="18" s="1"/>
  <c r="M175" i="18"/>
  <c r="P175" i="18" s="1"/>
  <c r="AZ175" i="17"/>
  <c r="BC175" i="17" s="1"/>
  <c r="AZ175" i="18"/>
  <c r="BC175" i="18" s="1"/>
  <c r="M175" i="17"/>
  <c r="P175" i="17" s="1"/>
  <c r="S175" i="17"/>
  <c r="AB176" i="17" s="1"/>
  <c r="BW174" i="13"/>
  <c r="BB174" i="13"/>
  <c r="AU174" i="13"/>
  <c r="AX174" i="13" s="1"/>
  <c r="P174" i="13"/>
  <c r="BO174" i="13"/>
  <c r="H174" i="13"/>
  <c r="BL174" i="13"/>
  <c r="R174" i="13"/>
  <c r="AA175" i="13" s="1"/>
  <c r="L174" i="13"/>
  <c r="L385" i="7"/>
  <c r="F386" i="19" l="1"/>
  <c r="F386" i="7"/>
  <c r="BD175" i="18"/>
  <c r="BH176" i="18"/>
  <c r="BH176" i="17"/>
  <c r="H285" i="12"/>
  <c r="I285" i="12" s="1"/>
  <c r="G285" i="16"/>
  <c r="H285" i="16" s="1"/>
  <c r="I285" i="16" s="1"/>
  <c r="H285" i="15"/>
  <c r="I285" i="15" s="1"/>
  <c r="BV174" i="13"/>
  <c r="BA174" i="13"/>
  <c r="BD174" i="13" s="1"/>
  <c r="BD174" i="17" s="1"/>
  <c r="AK175" i="13"/>
  <c r="AT175" i="13" s="1"/>
  <c r="O174" i="13"/>
  <c r="K174" i="13"/>
  <c r="Q174" i="13"/>
  <c r="Z175" i="13" s="1"/>
  <c r="F385" i="20" s="1"/>
  <c r="BR174" i="13"/>
  <c r="BS175" i="13" s="1"/>
  <c r="BU175" i="18" l="1"/>
  <c r="AR176" i="18" s="1"/>
  <c r="BV175" i="18"/>
  <c r="AS176" i="18" s="1"/>
  <c r="BW175" i="18"/>
  <c r="AT176" i="18" s="1"/>
  <c r="BU175" i="17"/>
  <c r="AR176" i="17" s="1"/>
  <c r="BV175" i="17"/>
  <c r="AS176" i="17" s="1"/>
  <c r="BW175" i="17"/>
  <c r="AT176" i="17" s="1"/>
  <c r="J286" i="16"/>
  <c r="J286" i="15"/>
  <c r="BU174" i="13"/>
  <c r="J286" i="12"/>
  <c r="AW175" i="13"/>
  <c r="AZ175" i="13" s="1"/>
  <c r="AJ175" i="13"/>
  <c r="AS175" i="13" s="1"/>
  <c r="N174" i="13"/>
  <c r="BQ175" i="13"/>
  <c r="J175" i="13"/>
  <c r="BN175" i="13"/>
  <c r="BH175" i="13"/>
  <c r="G386" i="20" l="1"/>
  <c r="H386" i="20"/>
  <c r="J386" i="20"/>
  <c r="K386" i="20"/>
  <c r="I386" i="20"/>
  <c r="I386" i="19"/>
  <c r="G386" i="19"/>
  <c r="J386" i="19"/>
  <c r="K386" i="19"/>
  <c r="H386" i="19"/>
  <c r="AU176" i="17"/>
  <c r="AI177" i="17" s="1"/>
  <c r="H176" i="17"/>
  <c r="BL176" i="17"/>
  <c r="BO176" i="17"/>
  <c r="BQ176" i="17"/>
  <c r="AW176" i="17"/>
  <c r="AK177" i="17" s="1"/>
  <c r="J176" i="17"/>
  <c r="BN176" i="17"/>
  <c r="AW176" i="18"/>
  <c r="AK177" i="18" s="1"/>
  <c r="J176" i="18"/>
  <c r="BN176" i="18"/>
  <c r="BQ176" i="18"/>
  <c r="AV176" i="17"/>
  <c r="AJ177" i="17" s="1"/>
  <c r="BM176" i="17"/>
  <c r="I176" i="17"/>
  <c r="BP176" i="17"/>
  <c r="BL176" i="18"/>
  <c r="AU176" i="18"/>
  <c r="AI177" i="18" s="1"/>
  <c r="BO176" i="18"/>
  <c r="H176" i="18"/>
  <c r="I176" i="18"/>
  <c r="BM176" i="18"/>
  <c r="AV176" i="18"/>
  <c r="AJ177" i="18" s="1"/>
  <c r="BP176" i="18"/>
  <c r="BC175" i="13"/>
  <c r="AV175" i="13"/>
  <c r="AY175" i="13" s="1"/>
  <c r="AI175" i="13"/>
  <c r="AR175" i="13" s="1"/>
  <c r="I386" i="7"/>
  <c r="H386" i="7"/>
  <c r="J386" i="7"/>
  <c r="G386" i="7"/>
  <c r="K386" i="7"/>
  <c r="M175" i="13"/>
  <c r="S175" i="13"/>
  <c r="AB176" i="13" s="1"/>
  <c r="BP175" i="13"/>
  <c r="I175" i="13"/>
  <c r="BM175" i="13"/>
  <c r="AX176" i="17" l="1"/>
  <c r="BA176" i="17" s="1"/>
  <c r="AZ176" i="18"/>
  <c r="BC176" i="18" s="1"/>
  <c r="AY176" i="17"/>
  <c r="BB176" i="17" s="1"/>
  <c r="AZ176" i="17"/>
  <c r="BC176" i="17" s="1"/>
  <c r="L386" i="19"/>
  <c r="G286" i="15" s="1"/>
  <c r="AY176" i="18"/>
  <c r="BB176" i="18" s="1"/>
  <c r="AX176" i="18"/>
  <c r="BA176" i="18" s="1"/>
  <c r="L386" i="20"/>
  <c r="G286" i="12" s="1"/>
  <c r="R176" i="18"/>
  <c r="AA177" i="18" s="1"/>
  <c r="L176" i="18"/>
  <c r="O176" i="18" s="1"/>
  <c r="R176" i="17"/>
  <c r="AA177" i="17" s="1"/>
  <c r="L176" i="17"/>
  <c r="O176" i="17" s="1"/>
  <c r="Q176" i="17"/>
  <c r="Z177" i="17" s="1"/>
  <c r="BR176" i="17"/>
  <c r="BS177" i="17" s="1"/>
  <c r="K176" i="17"/>
  <c r="N176" i="17" s="1"/>
  <c r="S176" i="17"/>
  <c r="AB177" i="17" s="1"/>
  <c r="M176" i="17"/>
  <c r="P176" i="17" s="1"/>
  <c r="K176" i="18"/>
  <c r="N176" i="18" s="1"/>
  <c r="BR176" i="18"/>
  <c r="BS177" i="18" s="1"/>
  <c r="Q176" i="18"/>
  <c r="Z177" i="18" s="1"/>
  <c r="S176" i="18"/>
  <c r="AB177" i="18" s="1"/>
  <c r="M176" i="18"/>
  <c r="P176" i="18" s="1"/>
  <c r="BW175" i="13"/>
  <c r="BB175" i="13"/>
  <c r="AU175" i="13"/>
  <c r="AX175" i="13" s="1"/>
  <c r="R175" i="13"/>
  <c r="AA176" i="13" s="1"/>
  <c r="L175" i="13"/>
  <c r="L386" i="7"/>
  <c r="BO175" i="13"/>
  <c r="H175" i="13"/>
  <c r="BL175" i="13"/>
  <c r="P175" i="13"/>
  <c r="F387" i="19" l="1"/>
  <c r="F387" i="7"/>
  <c r="BD176" i="18"/>
  <c r="BH177" i="17"/>
  <c r="BH177" i="18"/>
  <c r="G286" i="16"/>
  <c r="H286" i="16" s="1"/>
  <c r="I286" i="16" s="1"/>
  <c r="H286" i="15"/>
  <c r="I286" i="15" s="1"/>
  <c r="BV175" i="13"/>
  <c r="H286" i="12"/>
  <c r="I286" i="12" s="1"/>
  <c r="BA175" i="13"/>
  <c r="BD175" i="13" s="1"/>
  <c r="BD175" i="17" s="1"/>
  <c r="AK176" i="13"/>
  <c r="AT176" i="13" s="1"/>
  <c r="O175" i="13"/>
  <c r="K175" i="13"/>
  <c r="Q175" i="13"/>
  <c r="Z176" i="13" s="1"/>
  <c r="F386" i="20" s="1"/>
  <c r="BR175" i="13"/>
  <c r="BS176" i="13" s="1"/>
  <c r="BV176" i="18" l="1"/>
  <c r="AS177" i="18" s="1"/>
  <c r="BW176" i="18"/>
  <c r="AT177" i="18" s="1"/>
  <c r="BU176" i="18"/>
  <c r="AR177" i="18" s="1"/>
  <c r="BV176" i="17"/>
  <c r="AS177" i="17" s="1"/>
  <c r="BW176" i="17"/>
  <c r="AT177" i="17" s="1"/>
  <c r="BU176" i="17"/>
  <c r="AR177" i="17" s="1"/>
  <c r="BH176" i="13"/>
  <c r="J287" i="16"/>
  <c r="J287" i="15"/>
  <c r="BU175" i="13"/>
  <c r="J287" i="12"/>
  <c r="AW176" i="13"/>
  <c r="AZ176" i="13" s="1"/>
  <c r="AJ176" i="13"/>
  <c r="AS176" i="13" s="1"/>
  <c r="J176" i="13"/>
  <c r="BQ176" i="13"/>
  <c r="BN176" i="13"/>
  <c r="N175" i="13"/>
  <c r="K387" i="19" l="1"/>
  <c r="J387" i="19"/>
  <c r="G387" i="19"/>
  <c r="H387" i="19"/>
  <c r="I387" i="19"/>
  <c r="G387" i="20"/>
  <c r="J387" i="20"/>
  <c r="H387" i="20"/>
  <c r="K387" i="20"/>
  <c r="I387" i="20"/>
  <c r="J177" i="17"/>
  <c r="AW177" i="17"/>
  <c r="AK178" i="17" s="1"/>
  <c r="BN177" i="17"/>
  <c r="BQ177" i="17"/>
  <c r="BO177" i="17"/>
  <c r="H177" i="17"/>
  <c r="BL177" i="17"/>
  <c r="AU177" i="17"/>
  <c r="AI178" i="17" s="1"/>
  <c r="J177" i="18"/>
  <c r="BN177" i="18"/>
  <c r="BQ177" i="18"/>
  <c r="AW177" i="18"/>
  <c r="AK178" i="18" s="1"/>
  <c r="H177" i="18"/>
  <c r="BO177" i="18"/>
  <c r="AU177" i="18"/>
  <c r="AI178" i="18" s="1"/>
  <c r="BL177" i="18"/>
  <c r="BP177" i="17"/>
  <c r="AV177" i="17"/>
  <c r="AJ178" i="17" s="1"/>
  <c r="BM177" i="17"/>
  <c r="I177" i="17"/>
  <c r="I177" i="18"/>
  <c r="BM177" i="18"/>
  <c r="AV177" i="18"/>
  <c r="AJ178" i="18" s="1"/>
  <c r="BP177" i="18"/>
  <c r="BC176" i="13"/>
  <c r="AV176" i="13"/>
  <c r="AY176" i="13" s="1"/>
  <c r="AI176" i="13"/>
  <c r="AR176" i="13" s="1"/>
  <c r="M176" i="13"/>
  <c r="S176" i="13"/>
  <c r="AB177" i="13" s="1"/>
  <c r="BP176" i="13"/>
  <c r="I176" i="13"/>
  <c r="BM176" i="13"/>
  <c r="H387" i="7"/>
  <c r="K387" i="7"/>
  <c r="I387" i="7"/>
  <c r="G387" i="7"/>
  <c r="J387" i="7"/>
  <c r="AY177" i="18" l="1"/>
  <c r="BB177" i="18" s="1"/>
  <c r="AZ177" i="17"/>
  <c r="BC177" i="17" s="1"/>
  <c r="L387" i="20"/>
  <c r="G287" i="12" s="1"/>
  <c r="L387" i="19"/>
  <c r="G287" i="15" s="1"/>
  <c r="AZ177" i="18"/>
  <c r="BC177" i="18" s="1"/>
  <c r="S177" i="17"/>
  <c r="AB178" i="17" s="1"/>
  <c r="M177" i="17"/>
  <c r="P177" i="17" s="1"/>
  <c r="R177" i="18"/>
  <c r="AA178" i="18" s="1"/>
  <c r="L177" i="18"/>
  <c r="O177" i="18" s="1"/>
  <c r="AX177" i="17"/>
  <c r="BA177" i="17" s="1"/>
  <c r="L177" i="17"/>
  <c r="O177" i="17" s="1"/>
  <c r="R177" i="17"/>
  <c r="AA178" i="17" s="1"/>
  <c r="S177" i="18"/>
  <c r="AB178" i="18" s="1"/>
  <c r="M177" i="18"/>
  <c r="P177" i="18" s="1"/>
  <c r="Q177" i="17"/>
  <c r="Z178" i="17" s="1"/>
  <c r="BR177" i="17"/>
  <c r="BS178" i="17" s="1"/>
  <c r="K177" i="17"/>
  <c r="N177" i="17" s="1"/>
  <c r="AY177" i="17"/>
  <c r="BB177" i="17" s="1"/>
  <c r="BR177" i="18"/>
  <c r="BS178" i="18" s="1"/>
  <c r="K177" i="18"/>
  <c r="N177" i="18" s="1"/>
  <c r="Q177" i="18"/>
  <c r="Z178" i="18" s="1"/>
  <c r="AX177" i="18"/>
  <c r="BA177" i="18" s="1"/>
  <c r="BW176" i="13"/>
  <c r="BB176" i="13"/>
  <c r="AU176" i="13"/>
  <c r="AX176" i="13" s="1"/>
  <c r="L176" i="13"/>
  <c r="R176" i="13"/>
  <c r="AA177" i="13" s="1"/>
  <c r="L387" i="7"/>
  <c r="P176" i="13"/>
  <c r="BO176" i="13"/>
  <c r="H176" i="13"/>
  <c r="BL176" i="13"/>
  <c r="F388" i="19" l="1"/>
  <c r="F388" i="7"/>
  <c r="BD177" i="18"/>
  <c r="BH178" i="18"/>
  <c r="BH178" i="17"/>
  <c r="H287" i="12"/>
  <c r="I287" i="12" s="1"/>
  <c r="H287" i="15"/>
  <c r="I287" i="15" s="1"/>
  <c r="G287" i="16"/>
  <c r="H287" i="16" s="1"/>
  <c r="I287" i="16" s="1"/>
  <c r="BV176" i="13"/>
  <c r="BA176" i="13"/>
  <c r="BD176" i="13" s="1"/>
  <c r="BD176" i="17" s="1"/>
  <c r="AK177" i="13"/>
  <c r="AT177" i="13" s="1"/>
  <c r="O176" i="13"/>
  <c r="K176" i="13"/>
  <c r="Q176" i="13"/>
  <c r="Z177" i="13" s="1"/>
  <c r="F387" i="20" s="1"/>
  <c r="BR176" i="13"/>
  <c r="BS177" i="13" s="1"/>
  <c r="BW177" i="18" l="1"/>
  <c r="AT178" i="18" s="1"/>
  <c r="BU177" i="18"/>
  <c r="AR178" i="18" s="1"/>
  <c r="BV177" i="18"/>
  <c r="AS178" i="18" s="1"/>
  <c r="BW177" i="17"/>
  <c r="AT178" i="17" s="1"/>
  <c r="BU177" i="17"/>
  <c r="AR178" i="17" s="1"/>
  <c r="BV177" i="17"/>
  <c r="AS178" i="17" s="1"/>
  <c r="J288" i="15"/>
  <c r="J288" i="16"/>
  <c r="BU176" i="13"/>
  <c r="J288" i="12"/>
  <c r="AW177" i="13"/>
  <c r="AZ177" i="13" s="1"/>
  <c r="AJ177" i="13"/>
  <c r="AS177" i="13" s="1"/>
  <c r="N176" i="13"/>
  <c r="J177" i="13"/>
  <c r="BQ177" i="13"/>
  <c r="BN177" i="13"/>
  <c r="BH177" i="13"/>
  <c r="K388" i="20" l="1"/>
  <c r="G388" i="20"/>
  <c r="H388" i="20"/>
  <c r="J388" i="20"/>
  <c r="I388" i="20"/>
  <c r="J388" i="19"/>
  <c r="G388" i="19"/>
  <c r="I388" i="19"/>
  <c r="K388" i="19"/>
  <c r="H388" i="19"/>
  <c r="H178" i="18"/>
  <c r="AU178" i="18"/>
  <c r="AI179" i="18" s="1"/>
  <c r="BL178" i="18"/>
  <c r="BO178" i="18"/>
  <c r="AW178" i="18"/>
  <c r="AK179" i="18" s="1"/>
  <c r="BN178" i="18"/>
  <c r="BQ178" i="18"/>
  <c r="J178" i="18"/>
  <c r="J178" i="17"/>
  <c r="AW178" i="17"/>
  <c r="AK179" i="17" s="1"/>
  <c r="BN178" i="17"/>
  <c r="BQ178" i="17"/>
  <c r="BP178" i="17"/>
  <c r="BM178" i="17"/>
  <c r="I178" i="17"/>
  <c r="AV178" i="17"/>
  <c r="AJ179" i="17" s="1"/>
  <c r="H178" i="17"/>
  <c r="BL178" i="17"/>
  <c r="BO178" i="17"/>
  <c r="AU178" i="17"/>
  <c r="AI179" i="17" s="1"/>
  <c r="AV178" i="18"/>
  <c r="AJ179" i="18" s="1"/>
  <c r="I178" i="18"/>
  <c r="BM178" i="18"/>
  <c r="BP178" i="18"/>
  <c r="BC177" i="13"/>
  <c r="AV177" i="13"/>
  <c r="AY177" i="13" s="1"/>
  <c r="AI177" i="13"/>
  <c r="AR177" i="13" s="1"/>
  <c r="M177" i="13"/>
  <c r="S177" i="13"/>
  <c r="AB178" i="13" s="1"/>
  <c r="G388" i="7"/>
  <c r="K388" i="7"/>
  <c r="H388" i="7"/>
  <c r="J388" i="7"/>
  <c r="I388" i="7"/>
  <c r="I177" i="13"/>
  <c r="BP177" i="13"/>
  <c r="BM177" i="13"/>
  <c r="AZ178" i="17" l="1"/>
  <c r="BC178" i="17" s="1"/>
  <c r="L388" i="20"/>
  <c r="G288" i="12" s="1"/>
  <c r="L388" i="19"/>
  <c r="G288" i="15" s="1"/>
  <c r="AX178" i="17"/>
  <c r="BA178" i="17" s="1"/>
  <c r="AX178" i="18"/>
  <c r="BA178" i="18" s="1"/>
  <c r="L178" i="17"/>
  <c r="O178" i="17" s="1"/>
  <c r="R178" i="17"/>
  <c r="AA179" i="17" s="1"/>
  <c r="M178" i="18"/>
  <c r="P178" i="18" s="1"/>
  <c r="S178" i="18"/>
  <c r="AB179" i="18" s="1"/>
  <c r="R178" i="18"/>
  <c r="AA179" i="18" s="1"/>
  <c r="L178" i="18"/>
  <c r="O178" i="18" s="1"/>
  <c r="M178" i="17"/>
  <c r="P178" i="17" s="1"/>
  <c r="S178" i="17"/>
  <c r="AB179" i="17" s="1"/>
  <c r="AZ178" i="18"/>
  <c r="BC178" i="18" s="1"/>
  <c r="BR178" i="17"/>
  <c r="BS179" i="17" s="1"/>
  <c r="Q178" i="17"/>
  <c r="Z179" i="17" s="1"/>
  <c r="K178" i="17"/>
  <c r="N178" i="17" s="1"/>
  <c r="K178" i="18"/>
  <c r="N178" i="18" s="1"/>
  <c r="Q178" i="18"/>
  <c r="Z179" i="18" s="1"/>
  <c r="BR178" i="18"/>
  <c r="BS179" i="18" s="1"/>
  <c r="AY178" i="18"/>
  <c r="BB178" i="18" s="1"/>
  <c r="AY178" i="17"/>
  <c r="BB178" i="17" s="1"/>
  <c r="BW177" i="13"/>
  <c r="BB177" i="13"/>
  <c r="R177" i="13"/>
  <c r="AA178" i="13" s="1"/>
  <c r="L177" i="13"/>
  <c r="P177" i="13"/>
  <c r="L388" i="7"/>
  <c r="F389" i="19" l="1"/>
  <c r="F389" i="7"/>
  <c r="BD178" i="18"/>
  <c r="BH179" i="18"/>
  <c r="BH179" i="17"/>
  <c r="H288" i="15"/>
  <c r="I288" i="15" s="1"/>
  <c r="G288" i="16"/>
  <c r="H288" i="16" s="1"/>
  <c r="I288" i="16" s="1"/>
  <c r="BV177" i="13"/>
  <c r="H288" i="12"/>
  <c r="I288" i="12" s="1"/>
  <c r="AU177" i="13"/>
  <c r="AX177" i="13" s="1"/>
  <c r="BL177" i="13"/>
  <c r="H177" i="13"/>
  <c r="Q177" i="13" s="1"/>
  <c r="Z178" i="13" s="1"/>
  <c r="F388" i="20" s="1"/>
  <c r="BO177" i="13"/>
  <c r="AK178" i="13"/>
  <c r="AT178" i="13" s="1"/>
  <c r="O177" i="13"/>
  <c r="BU178" i="18" l="1"/>
  <c r="AR179" i="18" s="1"/>
  <c r="BW178" i="18"/>
  <c r="AT179" i="18" s="1"/>
  <c r="BV178" i="18"/>
  <c r="AS179" i="18" s="1"/>
  <c r="BU178" i="17"/>
  <c r="AR179" i="17" s="1"/>
  <c r="BV178" i="17"/>
  <c r="AS179" i="17" s="1"/>
  <c r="BW178" i="17"/>
  <c r="AT179" i="17" s="1"/>
  <c r="J289" i="15"/>
  <c r="J289" i="16"/>
  <c r="BA177" i="13"/>
  <c r="BD177" i="13" s="1"/>
  <c r="BD177" i="17" s="1"/>
  <c r="J289" i="12"/>
  <c r="BR177" i="13"/>
  <c r="BS178" i="13" s="1"/>
  <c r="K177" i="13"/>
  <c r="AW178" i="13"/>
  <c r="AZ178" i="13" s="1"/>
  <c r="AJ178" i="13"/>
  <c r="AS178" i="13" s="1"/>
  <c r="BQ178" i="13"/>
  <c r="J178" i="13"/>
  <c r="BN178" i="13"/>
  <c r="BH178" i="13"/>
  <c r="K389" i="19" l="1"/>
  <c r="H389" i="19"/>
  <c r="I389" i="19"/>
  <c r="J389" i="19"/>
  <c r="G389" i="19"/>
  <c r="K389" i="20"/>
  <c r="G389" i="20"/>
  <c r="I389" i="20"/>
  <c r="J389" i="20"/>
  <c r="H389" i="20"/>
  <c r="H179" i="18"/>
  <c r="BL179" i="18"/>
  <c r="BO179" i="18"/>
  <c r="AU179" i="18"/>
  <c r="AI180" i="18" s="1"/>
  <c r="BQ179" i="18"/>
  <c r="BN179" i="18"/>
  <c r="J179" i="18"/>
  <c r="AW179" i="18"/>
  <c r="AK180" i="18" s="1"/>
  <c r="I179" i="18"/>
  <c r="BP179" i="18"/>
  <c r="AV179" i="18"/>
  <c r="AJ180" i="18" s="1"/>
  <c r="BM179" i="18"/>
  <c r="BQ179" i="17"/>
  <c r="J179" i="17"/>
  <c r="AW179" i="17"/>
  <c r="AK180" i="17" s="1"/>
  <c r="BN179" i="17"/>
  <c r="BL179" i="17"/>
  <c r="AU179" i="17"/>
  <c r="AI180" i="17" s="1"/>
  <c r="BO179" i="17"/>
  <c r="H179" i="17"/>
  <c r="BP179" i="17"/>
  <c r="I179" i="17"/>
  <c r="BM179" i="17"/>
  <c r="AV179" i="17"/>
  <c r="AJ180" i="17" s="1"/>
  <c r="BU177" i="13"/>
  <c r="BC178" i="13"/>
  <c r="N177" i="13"/>
  <c r="AV178" i="13"/>
  <c r="AY178" i="13" s="1"/>
  <c r="AI178" i="13"/>
  <c r="BP178" i="13"/>
  <c r="I178" i="13"/>
  <c r="BM178" i="13"/>
  <c r="S178" i="13"/>
  <c r="AB179" i="13" s="1"/>
  <c r="M178" i="13"/>
  <c r="J389" i="7"/>
  <c r="K389" i="7"/>
  <c r="G389" i="7"/>
  <c r="H389" i="7"/>
  <c r="I389" i="7"/>
  <c r="AR178" i="13" l="1"/>
  <c r="BL178" i="13" s="1"/>
  <c r="L389" i="20"/>
  <c r="G289" i="12" s="1"/>
  <c r="L389" i="19"/>
  <c r="G289" i="15" s="1"/>
  <c r="BR179" i="18"/>
  <c r="BS180" i="18" s="1"/>
  <c r="Q179" i="18"/>
  <c r="Z180" i="18" s="1"/>
  <c r="K179" i="18"/>
  <c r="N179" i="18" s="1"/>
  <c r="Q179" i="17"/>
  <c r="Z180" i="17" s="1"/>
  <c r="K179" i="17"/>
  <c r="N179" i="17" s="1"/>
  <c r="BR179" i="17"/>
  <c r="BS180" i="17" s="1"/>
  <c r="M179" i="17"/>
  <c r="P179" i="17" s="1"/>
  <c r="S179" i="17"/>
  <c r="AB180" i="17" s="1"/>
  <c r="S179" i="18"/>
  <c r="AB180" i="18" s="1"/>
  <c r="M179" i="18"/>
  <c r="P179" i="18" s="1"/>
  <c r="AY179" i="17"/>
  <c r="BB179" i="17" s="1"/>
  <c r="AX179" i="17"/>
  <c r="BA179" i="17" s="1"/>
  <c r="AY179" i="18"/>
  <c r="BB179" i="18" s="1"/>
  <c r="AX179" i="18"/>
  <c r="BA179" i="18" s="1"/>
  <c r="R179" i="18"/>
  <c r="AA180" i="18" s="1"/>
  <c r="L179" i="18"/>
  <c r="O179" i="18" s="1"/>
  <c r="L179" i="17"/>
  <c r="O179" i="17" s="1"/>
  <c r="R179" i="17"/>
  <c r="AA180" i="17" s="1"/>
  <c r="AZ179" i="18"/>
  <c r="BC179" i="18" s="1"/>
  <c r="AZ179" i="17"/>
  <c r="BC179" i="17" s="1"/>
  <c r="BW178" i="13"/>
  <c r="BB178" i="13"/>
  <c r="L178" i="13"/>
  <c r="R178" i="13"/>
  <c r="AA179" i="13" s="1"/>
  <c r="L389" i="7"/>
  <c r="P178" i="13"/>
  <c r="F390" i="19" l="1"/>
  <c r="F390" i="7"/>
  <c r="BD179" i="18"/>
  <c r="BH180" i="18"/>
  <c r="BH180" i="17"/>
  <c r="H289" i="12"/>
  <c r="I289" i="12" s="1"/>
  <c r="G289" i="16"/>
  <c r="H289" i="16" s="1"/>
  <c r="I289" i="16" s="1"/>
  <c r="H289" i="15"/>
  <c r="I289" i="15" s="1"/>
  <c r="AU178" i="13"/>
  <c r="AX178" i="13" s="1"/>
  <c r="BA178" i="13" s="1"/>
  <c r="BD178" i="13" s="1"/>
  <c r="BD178" i="17" s="1"/>
  <c r="BO178" i="13"/>
  <c r="BV178" i="13"/>
  <c r="H178" i="13"/>
  <c r="BR178" i="13" s="1"/>
  <c r="BS179" i="13" s="1"/>
  <c r="AK179" i="13"/>
  <c r="AT179" i="13" s="1"/>
  <c r="O178" i="13"/>
  <c r="BU179" i="18" l="1"/>
  <c r="AR180" i="18" s="1"/>
  <c r="BV179" i="18"/>
  <c r="AS180" i="18" s="1"/>
  <c r="BW179" i="18"/>
  <c r="AT180" i="18" s="1"/>
  <c r="BU179" i="17"/>
  <c r="AR180" i="17" s="1"/>
  <c r="BV179" i="17"/>
  <c r="AS180" i="17" s="1"/>
  <c r="BW179" i="17"/>
  <c r="AT180" i="17" s="1"/>
  <c r="J290" i="15"/>
  <c r="J290" i="16"/>
  <c r="Q178" i="13"/>
  <c r="Z179" i="13" s="1"/>
  <c r="F389" i="20" s="1"/>
  <c r="K178" i="13"/>
  <c r="N178" i="13" s="1"/>
  <c r="J290" i="12"/>
  <c r="AW179" i="13"/>
  <c r="AZ179" i="13" s="1"/>
  <c r="AJ179" i="13"/>
  <c r="AS179" i="13" s="1"/>
  <c r="BQ179" i="13"/>
  <c r="J179" i="13"/>
  <c r="BN179" i="13"/>
  <c r="H390" i="7" l="1"/>
  <c r="J180" i="18"/>
  <c r="BQ180" i="18"/>
  <c r="AW180" i="18"/>
  <c r="AK181" i="18" s="1"/>
  <c r="BN180" i="18"/>
  <c r="H180" i="18"/>
  <c r="AU180" i="18"/>
  <c r="AI181" i="18" s="1"/>
  <c r="BO180" i="18"/>
  <c r="BL180" i="18"/>
  <c r="BN180" i="17"/>
  <c r="AW180" i="17"/>
  <c r="AK181" i="17" s="1"/>
  <c r="BQ180" i="17"/>
  <c r="J180" i="17"/>
  <c r="AU180" i="17"/>
  <c r="AI181" i="17" s="1"/>
  <c r="BO180" i="17"/>
  <c r="H180" i="17"/>
  <c r="BL180" i="17"/>
  <c r="I180" i="17"/>
  <c r="BM180" i="17"/>
  <c r="AV180" i="17"/>
  <c r="AJ181" i="17" s="1"/>
  <c r="BP180" i="17"/>
  <c r="I180" i="18"/>
  <c r="BM180" i="18"/>
  <c r="BP180" i="18"/>
  <c r="AV180" i="18"/>
  <c r="AJ181" i="18" s="1"/>
  <c r="BU178" i="13"/>
  <c r="BH179" i="13"/>
  <c r="BC179" i="13"/>
  <c r="AV179" i="13"/>
  <c r="AY179" i="13" s="1"/>
  <c r="AI179" i="13"/>
  <c r="I179" i="13"/>
  <c r="BM179" i="13"/>
  <c r="BP179" i="13"/>
  <c r="S179" i="13"/>
  <c r="AB180" i="13" s="1"/>
  <c r="M179" i="13"/>
  <c r="G390" i="7"/>
  <c r="AR179" i="13" l="1"/>
  <c r="H179" i="13" s="1"/>
  <c r="AX180" i="18"/>
  <c r="BA180" i="18" s="1"/>
  <c r="AZ180" i="17"/>
  <c r="BC180" i="17" s="1"/>
  <c r="I390" i="20"/>
  <c r="J390" i="20"/>
  <c r="K390" i="20"/>
  <c r="G390" i="20"/>
  <c r="H390" i="20"/>
  <c r="J390" i="19"/>
  <c r="H390" i="19"/>
  <c r="I390" i="19"/>
  <c r="G390" i="19"/>
  <c r="K390" i="19"/>
  <c r="K390" i="7"/>
  <c r="I390" i="7"/>
  <c r="J390" i="7"/>
  <c r="AX180" i="17"/>
  <c r="BA180" i="17" s="1"/>
  <c r="AZ180" i="18"/>
  <c r="BC180" i="18" s="1"/>
  <c r="M180" i="18"/>
  <c r="P180" i="18" s="1"/>
  <c r="S180" i="18"/>
  <c r="AB181" i="18" s="1"/>
  <c r="R180" i="18"/>
  <c r="AA181" i="18" s="1"/>
  <c r="L180" i="18"/>
  <c r="O180" i="18" s="1"/>
  <c r="S180" i="17"/>
  <c r="AB181" i="17" s="1"/>
  <c r="M180" i="17"/>
  <c r="P180" i="17" s="1"/>
  <c r="Q180" i="18"/>
  <c r="Z181" i="18" s="1"/>
  <c r="BR180" i="18"/>
  <c r="BS181" i="18" s="1"/>
  <c r="K180" i="18"/>
  <c r="N180" i="18" s="1"/>
  <c r="R180" i="17"/>
  <c r="AA181" i="17" s="1"/>
  <c r="L180" i="17"/>
  <c r="O180" i="17" s="1"/>
  <c r="BR180" i="17"/>
  <c r="BS181" i="17" s="1"/>
  <c r="Q180" i="17"/>
  <c r="Z181" i="17" s="1"/>
  <c r="K180" i="17"/>
  <c r="N180" i="17" s="1"/>
  <c r="AY180" i="18"/>
  <c r="BB180" i="18" s="1"/>
  <c r="AY180" i="17"/>
  <c r="BB180" i="17" s="1"/>
  <c r="BW179" i="13"/>
  <c r="BB179" i="13"/>
  <c r="P179" i="13"/>
  <c r="R179" i="13"/>
  <c r="AA180" i="13" s="1"/>
  <c r="L179" i="13"/>
  <c r="F391" i="7" l="1"/>
  <c r="F391" i="19"/>
  <c r="L390" i="7"/>
  <c r="BH181" i="18"/>
  <c r="L390" i="20"/>
  <c r="G290" i="12" s="1"/>
  <c r="H290" i="12" s="1"/>
  <c r="I290" i="12" s="1"/>
  <c r="L390" i="19"/>
  <c r="G290" i="15" s="1"/>
  <c r="BD180" i="18"/>
  <c r="BH181" i="17"/>
  <c r="BV179" i="13"/>
  <c r="BL179" i="13"/>
  <c r="AU179" i="13"/>
  <c r="AX179" i="13" s="1"/>
  <c r="BA179" i="13" s="1"/>
  <c r="BD179" i="13" s="1"/>
  <c r="BD179" i="17" s="1"/>
  <c r="BO179" i="13"/>
  <c r="AK180" i="13"/>
  <c r="AT180" i="13" s="1"/>
  <c r="O179" i="13"/>
  <c r="K179" i="13"/>
  <c r="Q179" i="13"/>
  <c r="Z180" i="13" s="1"/>
  <c r="F390" i="20" s="1"/>
  <c r="BR179" i="13"/>
  <c r="BS180" i="13" s="1"/>
  <c r="H290" i="15" l="1"/>
  <c r="I290" i="15" s="1"/>
  <c r="J291" i="15" s="1"/>
  <c r="G290" i="16"/>
  <c r="H290" i="16" s="1"/>
  <c r="I290" i="16" s="1"/>
  <c r="J291" i="16" s="1"/>
  <c r="BU179" i="13"/>
  <c r="J291" i="12"/>
  <c r="BQ180" i="13"/>
  <c r="AJ180" i="13"/>
  <c r="AS180" i="13" s="1"/>
  <c r="BH180" i="13"/>
  <c r="N179" i="13"/>
  <c r="BV180" i="18" l="1"/>
  <c r="BW180" i="18"/>
  <c r="BU180" i="18"/>
  <c r="BV180" i="17"/>
  <c r="BW180" i="17"/>
  <c r="BU180" i="17"/>
  <c r="H391" i="20"/>
  <c r="K391" i="20"/>
  <c r="G391" i="20"/>
  <c r="I391" i="20"/>
  <c r="J391" i="20"/>
  <c r="I391" i="19"/>
  <c r="G391" i="19"/>
  <c r="J391" i="19"/>
  <c r="H391" i="19"/>
  <c r="K391" i="19"/>
  <c r="AW180" i="13"/>
  <c r="AZ180" i="13" s="1"/>
  <c r="AV180" i="13"/>
  <c r="AY180" i="13" s="1"/>
  <c r="J180" i="13"/>
  <c r="M180" i="13" s="1"/>
  <c r="BN180" i="13"/>
  <c r="AI180" i="13"/>
  <c r="AR180" i="13" s="1"/>
  <c r="J391" i="7"/>
  <c r="G391" i="7"/>
  <c r="K391" i="7"/>
  <c r="H391" i="7"/>
  <c r="I391" i="7"/>
  <c r="BP180" i="13"/>
  <c r="I180" i="13"/>
  <c r="BM180" i="13"/>
  <c r="AT181" i="17" l="1"/>
  <c r="BQ181" i="17" s="1"/>
  <c r="AR181" i="17"/>
  <c r="AU181" i="17" s="1"/>
  <c r="AI182" i="17" s="1"/>
  <c r="AS181" i="17"/>
  <c r="I181" i="17" s="1"/>
  <c r="R181" i="17" s="1"/>
  <c r="AA182" i="17" s="1"/>
  <c r="AS181" i="18"/>
  <c r="BP181" i="18" s="1"/>
  <c r="AT181" i="18"/>
  <c r="AW181" i="18" s="1"/>
  <c r="AK182" i="18" s="1"/>
  <c r="AR181" i="18"/>
  <c r="BL181" i="18" s="1"/>
  <c r="L391" i="19"/>
  <c r="G291" i="15" s="1"/>
  <c r="L391" i="20"/>
  <c r="G291" i="12" s="1"/>
  <c r="BW180" i="13"/>
  <c r="BC180" i="13"/>
  <c r="BB180" i="13"/>
  <c r="AU180" i="13"/>
  <c r="AX180" i="13" s="1"/>
  <c r="S180" i="13"/>
  <c r="AB181" i="13" s="1"/>
  <c r="H180" i="13"/>
  <c r="BO180" i="13"/>
  <c r="BL180" i="13"/>
  <c r="P180" i="13"/>
  <c r="L180" i="13"/>
  <c r="R180" i="13"/>
  <c r="AA181" i="13" s="1"/>
  <c r="L391" i="7"/>
  <c r="BM181" i="17" l="1"/>
  <c r="H181" i="17"/>
  <c r="K181" i="17" s="1"/>
  <c r="N181" i="17" s="1"/>
  <c r="BL181" i="17"/>
  <c r="I181" i="18"/>
  <c r="L181" i="18" s="1"/>
  <c r="O181" i="18" s="1"/>
  <c r="AV181" i="18"/>
  <c r="AJ182" i="18" s="1"/>
  <c r="BN181" i="17"/>
  <c r="BO181" i="17"/>
  <c r="H181" i="18"/>
  <c r="Q181" i="18" s="1"/>
  <c r="Z182" i="18" s="1"/>
  <c r="BM181" i="18"/>
  <c r="AU181" i="18"/>
  <c r="AI182" i="18" s="1"/>
  <c r="BO181" i="18"/>
  <c r="J181" i="17"/>
  <c r="S181" i="17" s="1"/>
  <c r="AB182" i="17" s="1"/>
  <c r="BP181" i="17"/>
  <c r="AV181" i="17"/>
  <c r="AJ182" i="17" s="1"/>
  <c r="AW181" i="17"/>
  <c r="AZ181" i="18"/>
  <c r="BC181" i="18" s="1"/>
  <c r="BN181" i="18"/>
  <c r="BQ181" i="18"/>
  <c r="J181" i="18"/>
  <c r="L181" i="17"/>
  <c r="O181" i="17" s="1"/>
  <c r="AX181" i="17"/>
  <c r="BA181" i="17" s="1"/>
  <c r="H291" i="12"/>
  <c r="I291" i="12" s="1"/>
  <c r="H291" i="15"/>
  <c r="I291" i="15" s="1"/>
  <c r="G291" i="16"/>
  <c r="H291" i="16" s="1"/>
  <c r="I291" i="16" s="1"/>
  <c r="BV180" i="13"/>
  <c r="BA180" i="13"/>
  <c r="BD180" i="13" s="1"/>
  <c r="BD180" i="17" s="1"/>
  <c r="AK181" i="13"/>
  <c r="AT181" i="13" s="1"/>
  <c r="Q180" i="13"/>
  <c r="Z181" i="13" s="1"/>
  <c r="F391" i="20" s="1"/>
  <c r="K180" i="13"/>
  <c r="BR180" i="13"/>
  <c r="BS181" i="13" s="1"/>
  <c r="O180" i="13"/>
  <c r="R181" i="18" l="1"/>
  <c r="AA182" i="18" s="1"/>
  <c r="Q181" i="17"/>
  <c r="Z182" i="17" s="1"/>
  <c r="F392" i="19" s="1"/>
  <c r="AX181" i="18"/>
  <c r="BA181" i="18" s="1"/>
  <c r="AY181" i="18"/>
  <c r="BB181" i="18" s="1"/>
  <c r="AY181" i="17"/>
  <c r="BB181" i="17" s="1"/>
  <c r="BR181" i="17"/>
  <c r="BS182" i="17" s="1"/>
  <c r="M181" i="17"/>
  <c r="P181" i="17" s="1"/>
  <c r="BR181" i="18"/>
  <c r="BS182" i="18" s="1"/>
  <c r="K181" i="18"/>
  <c r="N181" i="18" s="1"/>
  <c r="AK182" i="17"/>
  <c r="AZ181" i="17"/>
  <c r="BC181" i="17" s="1"/>
  <c r="S181" i="18"/>
  <c r="AB182" i="18" s="1"/>
  <c r="M181" i="18"/>
  <c r="P181" i="18" s="1"/>
  <c r="BV181" i="18"/>
  <c r="AS182" i="18" s="1"/>
  <c r="BU181" i="17"/>
  <c r="AR182" i="17" s="1"/>
  <c r="BV181" i="17"/>
  <c r="AS182" i="17" s="1"/>
  <c r="J292" i="15"/>
  <c r="J292" i="16"/>
  <c r="BU180" i="13"/>
  <c r="J292" i="12"/>
  <c r="AW181" i="13"/>
  <c r="AZ181" i="13" s="1"/>
  <c r="AJ181" i="13"/>
  <c r="AS181" i="13" s="1"/>
  <c r="N180" i="13"/>
  <c r="BQ181" i="13"/>
  <c r="J181" i="13"/>
  <c r="BN181" i="13"/>
  <c r="BH181" i="13"/>
  <c r="F392" i="7" l="1"/>
  <c r="BH182" i="17"/>
  <c r="BH182" i="18"/>
  <c r="BW181" i="18"/>
  <c r="AT182" i="18" s="1"/>
  <c r="J182" i="18" s="1"/>
  <c r="BD181" i="18"/>
  <c r="BW181" i="17"/>
  <c r="AT182" i="17" s="1"/>
  <c r="BU181" i="18"/>
  <c r="AR182" i="18" s="1"/>
  <c r="H182" i="18" s="1"/>
  <c r="J392" i="19"/>
  <c r="H392" i="19"/>
  <c r="K392" i="19"/>
  <c r="G392" i="19"/>
  <c r="I392" i="19"/>
  <c r="K392" i="20"/>
  <c r="G392" i="20"/>
  <c r="J392" i="20"/>
  <c r="H392" i="20"/>
  <c r="I392" i="20"/>
  <c r="H182" i="17"/>
  <c r="BO182" i="17"/>
  <c r="AU182" i="17"/>
  <c r="AI183" i="17" s="1"/>
  <c r="BL182" i="17"/>
  <c r="AV182" i="17"/>
  <c r="AJ183" i="17" s="1"/>
  <c r="BM182" i="17"/>
  <c r="I182" i="17"/>
  <c r="BP182" i="17"/>
  <c r="BM182" i="18"/>
  <c r="I182" i="18"/>
  <c r="BP182" i="18"/>
  <c r="AV182" i="18"/>
  <c r="AJ183" i="18" s="1"/>
  <c r="BC181" i="13"/>
  <c r="AV181" i="13"/>
  <c r="AY181" i="13" s="1"/>
  <c r="AI181" i="13"/>
  <c r="AR181" i="13" s="1"/>
  <c r="BP181" i="13"/>
  <c r="I181" i="13"/>
  <c r="BM181" i="13"/>
  <c r="J392" i="7"/>
  <c r="K392" i="7"/>
  <c r="I392" i="7"/>
  <c r="G392" i="7"/>
  <c r="H392" i="7"/>
  <c r="S181" i="13"/>
  <c r="AB182" i="13" s="1"/>
  <c r="M181" i="13"/>
  <c r="BN182" i="18" l="1"/>
  <c r="AW182" i="18"/>
  <c r="AK183" i="18" s="1"/>
  <c r="BQ182" i="18"/>
  <c r="BN182" i="17"/>
  <c r="AW182" i="17"/>
  <c r="AK183" i="17" s="1"/>
  <c r="J182" i="17"/>
  <c r="BR182" i="17" s="1"/>
  <c r="BS183" i="17" s="1"/>
  <c r="BQ182" i="17"/>
  <c r="AU182" i="18"/>
  <c r="AI183" i="18" s="1"/>
  <c r="BL182" i="18"/>
  <c r="BO182" i="18"/>
  <c r="AY182" i="17"/>
  <c r="BB182" i="17" s="1"/>
  <c r="AX182" i="17"/>
  <c r="BA182" i="17" s="1"/>
  <c r="L392" i="20"/>
  <c r="G292" i="12" s="1"/>
  <c r="L392" i="19"/>
  <c r="G292" i="15" s="1"/>
  <c r="S182" i="18"/>
  <c r="AB183" i="18" s="1"/>
  <c r="M182" i="18"/>
  <c r="P182" i="18" s="1"/>
  <c r="Q182" i="17"/>
  <c r="Z183" i="17" s="1"/>
  <c r="K182" i="17"/>
  <c r="N182" i="17" s="1"/>
  <c r="AY182" i="18"/>
  <c r="BB182" i="18" s="1"/>
  <c r="L182" i="18"/>
  <c r="O182" i="18" s="1"/>
  <c r="R182" i="18"/>
  <c r="AA183" i="18" s="1"/>
  <c r="R182" i="17"/>
  <c r="AA183" i="17" s="1"/>
  <c r="L182" i="17"/>
  <c r="O182" i="17" s="1"/>
  <c r="Q182" i="18"/>
  <c r="Z183" i="18" s="1"/>
  <c r="K182" i="18"/>
  <c r="N182" i="18" s="1"/>
  <c r="BR182" i="18"/>
  <c r="BS183" i="18" s="1"/>
  <c r="BW181" i="13"/>
  <c r="BB181" i="13"/>
  <c r="AU181" i="13"/>
  <c r="AX181" i="13" s="1"/>
  <c r="P181" i="13"/>
  <c r="L392" i="7"/>
  <c r="L181" i="13"/>
  <c r="R181" i="13"/>
  <c r="AA182" i="13" s="1"/>
  <c r="BO181" i="13"/>
  <c r="H181" i="13"/>
  <c r="BL181" i="13"/>
  <c r="AZ182" i="18" l="1"/>
  <c r="BC182" i="18" s="1"/>
  <c r="F393" i="7"/>
  <c r="S182" i="17"/>
  <c r="AB183" i="17" s="1"/>
  <c r="F393" i="19" s="1"/>
  <c r="AZ182" i="17"/>
  <c r="BC182" i="17" s="1"/>
  <c r="M182" i="17"/>
  <c r="P182" i="17" s="1"/>
  <c r="AX182" i="18"/>
  <c r="BA182" i="18" s="1"/>
  <c r="BH183" i="18"/>
  <c r="H292" i="12"/>
  <c r="I292" i="12" s="1"/>
  <c r="H292" i="15"/>
  <c r="I292" i="15" s="1"/>
  <c r="G292" i="16"/>
  <c r="H292" i="16" s="1"/>
  <c r="I292" i="16" s="1"/>
  <c r="BV181" i="13"/>
  <c r="BA181" i="13"/>
  <c r="BD181" i="13" s="1"/>
  <c r="BD181" i="17" s="1"/>
  <c r="AK182" i="13"/>
  <c r="AT182" i="13" s="1"/>
  <c r="O181" i="13"/>
  <c r="K181" i="13"/>
  <c r="Q181" i="13"/>
  <c r="Z182" i="13" s="1"/>
  <c r="F392" i="20" s="1"/>
  <c r="BR181" i="13"/>
  <c r="BS182" i="13" s="1"/>
  <c r="BD182" i="18" l="1"/>
  <c r="BH183" i="17"/>
  <c r="BU182" i="18"/>
  <c r="AR183" i="18" s="1"/>
  <c r="BV182" i="18"/>
  <c r="AS183" i="18" s="1"/>
  <c r="BW182" i="18"/>
  <c r="AT183" i="18" s="1"/>
  <c r="BU182" i="17"/>
  <c r="AR183" i="17" s="1"/>
  <c r="BV182" i="17"/>
  <c r="AS183" i="17" s="1"/>
  <c r="BW182" i="17"/>
  <c r="AT183" i="17" s="1"/>
  <c r="J293" i="15"/>
  <c r="J293" i="16"/>
  <c r="BU181" i="13"/>
  <c r="J293" i="12"/>
  <c r="AW182" i="13"/>
  <c r="AZ182" i="13" s="1"/>
  <c r="AJ182" i="13"/>
  <c r="AS182" i="13" s="1"/>
  <c r="BH182" i="13"/>
  <c r="BQ182" i="13"/>
  <c r="J182" i="13"/>
  <c r="BN182" i="13"/>
  <c r="N181" i="13"/>
  <c r="J393" i="20" l="1"/>
  <c r="G393" i="20"/>
  <c r="H393" i="20"/>
  <c r="K393" i="20"/>
  <c r="I393" i="20"/>
  <c r="I393" i="19"/>
  <c r="G393" i="19"/>
  <c r="H393" i="19"/>
  <c r="K393" i="19"/>
  <c r="J393" i="19"/>
  <c r="BO183" i="18"/>
  <c r="BL183" i="18"/>
  <c r="AU183" i="18"/>
  <c r="AI184" i="18" s="1"/>
  <c r="H183" i="18"/>
  <c r="H183" i="17"/>
  <c r="AU183" i="17"/>
  <c r="AI184" i="17" s="1"/>
  <c r="BL183" i="17"/>
  <c r="BO183" i="17"/>
  <c r="AW183" i="18"/>
  <c r="AK184" i="18" s="1"/>
  <c r="J183" i="18"/>
  <c r="BN183" i="18"/>
  <c r="BQ183" i="18"/>
  <c r="BM183" i="17"/>
  <c r="AV183" i="17"/>
  <c r="AJ184" i="17" s="1"/>
  <c r="BP183" i="17"/>
  <c r="I183" i="17"/>
  <c r="AW183" i="17"/>
  <c r="AK184" i="17" s="1"/>
  <c r="J183" i="17"/>
  <c r="BN183" i="17"/>
  <c r="BQ183" i="17"/>
  <c r="AV183" i="18"/>
  <c r="AJ184" i="18" s="1"/>
  <c r="BP183" i="18"/>
  <c r="I183" i="18"/>
  <c r="BM183" i="18"/>
  <c r="BC182" i="13"/>
  <c r="AV182" i="13"/>
  <c r="AY182" i="13" s="1"/>
  <c r="AI182" i="13"/>
  <c r="AR182" i="13" s="1"/>
  <c r="J393" i="7"/>
  <c r="K393" i="7"/>
  <c r="G393" i="7"/>
  <c r="H393" i="7"/>
  <c r="I393" i="7"/>
  <c r="S182" i="13"/>
  <c r="AB183" i="13" s="1"/>
  <c r="M182" i="13"/>
  <c r="I182" i="13"/>
  <c r="BP182" i="13"/>
  <c r="BM182" i="13"/>
  <c r="AZ183" i="18" l="1"/>
  <c r="BC183" i="18" s="1"/>
  <c r="AX183" i="18"/>
  <c r="BA183" i="18" s="1"/>
  <c r="L393" i="20"/>
  <c r="G293" i="12" s="1"/>
  <c r="AX183" i="17"/>
  <c r="BA183" i="17" s="1"/>
  <c r="L393" i="19"/>
  <c r="G293" i="15" s="1"/>
  <c r="AZ183" i="17"/>
  <c r="BC183" i="17" s="1"/>
  <c r="BR183" i="17"/>
  <c r="BS184" i="17" s="1"/>
  <c r="Q183" i="17"/>
  <c r="Z184" i="17" s="1"/>
  <c r="K183" i="17"/>
  <c r="N183" i="17" s="1"/>
  <c r="AY183" i="18"/>
  <c r="BB183" i="18" s="1"/>
  <c r="L183" i="18"/>
  <c r="O183" i="18" s="1"/>
  <c r="R183" i="18"/>
  <c r="AA184" i="18" s="1"/>
  <c r="S183" i="17"/>
  <c r="AB184" i="17" s="1"/>
  <c r="M183" i="17"/>
  <c r="P183" i="17" s="1"/>
  <c r="R183" i="17"/>
  <c r="AA184" i="17" s="1"/>
  <c r="L183" i="17"/>
  <c r="O183" i="17" s="1"/>
  <c r="M183" i="18"/>
  <c r="P183" i="18" s="1"/>
  <c r="S183" i="18"/>
  <c r="AB184" i="18" s="1"/>
  <c r="K183" i="18"/>
  <c r="N183" i="18" s="1"/>
  <c r="Q183" i="18"/>
  <c r="Z184" i="18" s="1"/>
  <c r="BR183" i="18"/>
  <c r="BS184" i="18" s="1"/>
  <c r="AY183" i="17"/>
  <c r="BB183" i="17" s="1"/>
  <c r="BW182" i="13"/>
  <c r="BB182" i="13"/>
  <c r="AU182" i="13"/>
  <c r="AX182" i="13" s="1"/>
  <c r="P182" i="13"/>
  <c r="BO182" i="13"/>
  <c r="BL182" i="13"/>
  <c r="H182" i="13"/>
  <c r="R182" i="13"/>
  <c r="AA183" i="13" s="1"/>
  <c r="L182" i="13"/>
  <c r="L393" i="7"/>
  <c r="F394" i="7" l="1"/>
  <c r="F394" i="19"/>
  <c r="BD183" i="18"/>
  <c r="BH184" i="18"/>
  <c r="BH184" i="17"/>
  <c r="G293" i="16"/>
  <c r="H293" i="16" s="1"/>
  <c r="I293" i="16" s="1"/>
  <c r="H293" i="15"/>
  <c r="I293" i="15" s="1"/>
  <c r="BV182" i="13"/>
  <c r="H293" i="12"/>
  <c r="I293" i="12" s="1"/>
  <c r="BA182" i="13"/>
  <c r="BD182" i="13" s="1"/>
  <c r="BD182" i="17" s="1"/>
  <c r="AK183" i="13"/>
  <c r="AT183" i="13" s="1"/>
  <c r="Q182" i="13"/>
  <c r="Z183" i="13" s="1"/>
  <c r="F393" i="20" s="1"/>
  <c r="K182" i="13"/>
  <c r="BR182" i="13"/>
  <c r="BS183" i="13" s="1"/>
  <c r="O182" i="13"/>
  <c r="BU183" i="18" l="1"/>
  <c r="AR184" i="18" s="1"/>
  <c r="BV183" i="18"/>
  <c r="AS184" i="18" s="1"/>
  <c r="BW183" i="18"/>
  <c r="AT184" i="18" s="1"/>
  <c r="BU183" i="17"/>
  <c r="AR184" i="17" s="1"/>
  <c r="BV183" i="17"/>
  <c r="AS184" i="17" s="1"/>
  <c r="BW183" i="17"/>
  <c r="AT184" i="17" s="1"/>
  <c r="J294" i="16"/>
  <c r="J294" i="15"/>
  <c r="BU182" i="13"/>
  <c r="J294" i="12"/>
  <c r="AW183" i="13"/>
  <c r="AZ183" i="13" s="1"/>
  <c r="AJ183" i="13"/>
  <c r="AS183" i="13" s="1"/>
  <c r="N182" i="13"/>
  <c r="J183" i="13"/>
  <c r="BQ183" i="13"/>
  <c r="BN183" i="13"/>
  <c r="BH183" i="13"/>
  <c r="K394" i="19" l="1"/>
  <c r="J394" i="19"/>
  <c r="G394" i="19"/>
  <c r="H394" i="19"/>
  <c r="I394" i="19"/>
  <c r="J394" i="20"/>
  <c r="I394" i="20"/>
  <c r="K394" i="20"/>
  <c r="H394" i="20"/>
  <c r="G394" i="20"/>
  <c r="AW184" i="17"/>
  <c r="AK185" i="17" s="1"/>
  <c r="J184" i="17"/>
  <c r="BN184" i="17"/>
  <c r="BQ184" i="17"/>
  <c r="AU184" i="17"/>
  <c r="AI185" i="17" s="1"/>
  <c r="BL184" i="17"/>
  <c r="BO184" i="17"/>
  <c r="H184" i="17"/>
  <c r="J184" i="18"/>
  <c r="BN184" i="18"/>
  <c r="BQ184" i="18"/>
  <c r="AW184" i="18"/>
  <c r="AK185" i="18" s="1"/>
  <c r="BO184" i="18"/>
  <c r="AU184" i="18"/>
  <c r="AI185" i="18" s="1"/>
  <c r="BL184" i="18"/>
  <c r="H184" i="18"/>
  <c r="I184" i="18"/>
  <c r="BM184" i="18"/>
  <c r="AV184" i="18"/>
  <c r="AJ185" i="18" s="1"/>
  <c r="BP184" i="18"/>
  <c r="AV184" i="17"/>
  <c r="AJ185" i="17" s="1"/>
  <c r="BM184" i="17"/>
  <c r="I184" i="17"/>
  <c r="BP184" i="17"/>
  <c r="BC183" i="13"/>
  <c r="AV183" i="13"/>
  <c r="AY183" i="13" s="1"/>
  <c r="AI183" i="13"/>
  <c r="AR183" i="13" s="1"/>
  <c r="S183" i="13"/>
  <c r="AB184" i="13" s="1"/>
  <c r="M183" i="13"/>
  <c r="I183" i="13"/>
  <c r="BM183" i="13"/>
  <c r="BP183" i="13"/>
  <c r="G394" i="7"/>
  <c r="J394" i="7"/>
  <c r="K394" i="7"/>
  <c r="I394" i="7"/>
  <c r="H394" i="7"/>
  <c r="AY184" i="17" l="1"/>
  <c r="BB184" i="17" s="1"/>
  <c r="AX184" i="17"/>
  <c r="BA184" i="17" s="1"/>
  <c r="AZ184" i="17"/>
  <c r="BC184" i="17" s="1"/>
  <c r="AY184" i="18"/>
  <c r="BB184" i="18" s="1"/>
  <c r="L394" i="20"/>
  <c r="G294" i="12" s="1"/>
  <c r="L394" i="19"/>
  <c r="G294" i="15" s="1"/>
  <c r="L184" i="18"/>
  <c r="O184" i="18" s="1"/>
  <c r="R184" i="18"/>
  <c r="AA185" i="18" s="1"/>
  <c r="K184" i="17"/>
  <c r="N184" i="17" s="1"/>
  <c r="Q184" i="17"/>
  <c r="Z185" i="17" s="1"/>
  <c r="BR184" i="17"/>
  <c r="BS185" i="17" s="1"/>
  <c r="Q184" i="18"/>
  <c r="Z185" i="18" s="1"/>
  <c r="BR184" i="18"/>
  <c r="BS185" i="18" s="1"/>
  <c r="K184" i="18"/>
  <c r="N184" i="18" s="1"/>
  <c r="S184" i="18"/>
  <c r="AB185" i="18" s="1"/>
  <c r="M184" i="18"/>
  <c r="P184" i="18" s="1"/>
  <c r="S184" i="17"/>
  <c r="AB185" i="17" s="1"/>
  <c r="M184" i="17"/>
  <c r="P184" i="17" s="1"/>
  <c r="AZ184" i="18"/>
  <c r="BC184" i="18" s="1"/>
  <c r="L184" i="17"/>
  <c r="O184" i="17" s="1"/>
  <c r="R184" i="17"/>
  <c r="AA185" i="17" s="1"/>
  <c r="AX184" i="18"/>
  <c r="BA184" i="18" s="1"/>
  <c r="BW183" i="13"/>
  <c r="BB183" i="13"/>
  <c r="AU183" i="13"/>
  <c r="AX183" i="13" s="1"/>
  <c r="L394" i="7"/>
  <c r="P183" i="13"/>
  <c r="H183" i="13"/>
  <c r="BO183" i="13"/>
  <c r="BL183" i="13"/>
  <c r="L183" i="13"/>
  <c r="R183" i="13"/>
  <c r="AA184" i="13" s="1"/>
  <c r="F395" i="7" l="1"/>
  <c r="F395" i="19"/>
  <c r="BH185" i="18"/>
  <c r="BD184" i="18"/>
  <c r="BH185" i="17"/>
  <c r="H294" i="12"/>
  <c r="I294" i="12" s="1"/>
  <c r="G294" i="16"/>
  <c r="H294" i="16" s="1"/>
  <c r="I294" i="16" s="1"/>
  <c r="H294" i="15"/>
  <c r="I294" i="15" s="1"/>
  <c r="BV183" i="13"/>
  <c r="BA183" i="13"/>
  <c r="BD183" i="13" s="1"/>
  <c r="BD183" i="17" s="1"/>
  <c r="AK184" i="13"/>
  <c r="AT184" i="13" s="1"/>
  <c r="O183" i="13"/>
  <c r="K183" i="13"/>
  <c r="Q183" i="13"/>
  <c r="Z184" i="13" s="1"/>
  <c r="F394" i="20" s="1"/>
  <c r="BR183" i="13"/>
  <c r="BS184" i="13" s="1"/>
  <c r="BV184" i="18" l="1"/>
  <c r="AS185" i="18" s="1"/>
  <c r="BW184" i="18"/>
  <c r="AT185" i="18" s="1"/>
  <c r="BU184" i="18"/>
  <c r="AR185" i="18" s="1"/>
  <c r="BV184" i="17"/>
  <c r="AS185" i="17" s="1"/>
  <c r="BW184" i="17"/>
  <c r="AT185" i="17" s="1"/>
  <c r="BU184" i="17"/>
  <c r="AR185" i="17" s="1"/>
  <c r="J295" i="16"/>
  <c r="J295" i="15"/>
  <c r="BU183" i="13"/>
  <c r="J295" i="12"/>
  <c r="AW184" i="13"/>
  <c r="AZ184" i="13" s="1"/>
  <c r="AJ184" i="13"/>
  <c r="AS184" i="13" s="1"/>
  <c r="BQ184" i="13"/>
  <c r="J184" i="13"/>
  <c r="BN184" i="13"/>
  <c r="BH184" i="13"/>
  <c r="N183" i="13"/>
  <c r="J395" i="19" l="1"/>
  <c r="K395" i="19"/>
  <c r="G395" i="19"/>
  <c r="H395" i="19"/>
  <c r="I395" i="19"/>
  <c r="I395" i="20"/>
  <c r="H395" i="20"/>
  <c r="K395" i="20"/>
  <c r="J395" i="20"/>
  <c r="G395" i="20"/>
  <c r="J185" i="18"/>
  <c r="BN185" i="18"/>
  <c r="BQ185" i="18"/>
  <c r="AW185" i="18"/>
  <c r="AK186" i="18" s="1"/>
  <c r="AU185" i="18"/>
  <c r="AI186" i="18" s="1"/>
  <c r="BO185" i="18"/>
  <c r="H185" i="18"/>
  <c r="BL185" i="18"/>
  <c r="BQ185" i="17"/>
  <c r="AW185" i="17"/>
  <c r="AK186" i="17" s="1"/>
  <c r="J185" i="17"/>
  <c r="BN185" i="17"/>
  <c r="BO185" i="17"/>
  <c r="H185" i="17"/>
  <c r="AU185" i="17"/>
  <c r="AI186" i="17" s="1"/>
  <c r="BL185" i="17"/>
  <c r="I185" i="18"/>
  <c r="BM185" i="18"/>
  <c r="AV185" i="18"/>
  <c r="AJ186" i="18" s="1"/>
  <c r="BP185" i="18"/>
  <c r="I185" i="17"/>
  <c r="BP185" i="17"/>
  <c r="AV185" i="17"/>
  <c r="AJ186" i="17" s="1"/>
  <c r="BM185" i="17"/>
  <c r="BC184" i="13"/>
  <c r="AV184" i="13"/>
  <c r="AY184" i="13" s="1"/>
  <c r="AI184" i="13"/>
  <c r="AR184" i="13" s="1"/>
  <c r="BP184" i="13"/>
  <c r="I184" i="13"/>
  <c r="BM184" i="13"/>
  <c r="H395" i="7"/>
  <c r="G395" i="7"/>
  <c r="J395" i="7"/>
  <c r="I395" i="7"/>
  <c r="K395" i="7"/>
  <c r="M184" i="13"/>
  <c r="S184" i="13"/>
  <c r="AB185" i="13" s="1"/>
  <c r="AZ185" i="17" l="1"/>
  <c r="BC185" i="17" s="1"/>
  <c r="AY185" i="18"/>
  <c r="BB185" i="18" s="1"/>
  <c r="AY185" i="17"/>
  <c r="BB185" i="17" s="1"/>
  <c r="L395" i="20"/>
  <c r="G295" i="12" s="1"/>
  <c r="L395" i="19"/>
  <c r="G295" i="15" s="1"/>
  <c r="R185" i="17"/>
  <c r="AA186" i="17" s="1"/>
  <c r="L185" i="17"/>
  <c r="O185" i="17" s="1"/>
  <c r="BR185" i="18"/>
  <c r="BS186" i="18" s="1"/>
  <c r="Q185" i="18"/>
  <c r="Z186" i="18" s="1"/>
  <c r="K185" i="18"/>
  <c r="N185" i="18" s="1"/>
  <c r="AX185" i="18"/>
  <c r="BA185" i="18" s="1"/>
  <c r="AZ185" i="18"/>
  <c r="BC185" i="18" s="1"/>
  <c r="R185" i="18"/>
  <c r="AA186" i="18" s="1"/>
  <c r="L185" i="18"/>
  <c r="O185" i="18" s="1"/>
  <c r="K185" i="17"/>
  <c r="N185" i="17" s="1"/>
  <c r="Q185" i="17"/>
  <c r="Z186" i="17" s="1"/>
  <c r="BR185" i="17"/>
  <c r="BS186" i="17" s="1"/>
  <c r="S185" i="17"/>
  <c r="AB186" i="17" s="1"/>
  <c r="M185" i="17"/>
  <c r="P185" i="17" s="1"/>
  <c r="S185" i="18"/>
  <c r="AB186" i="18" s="1"/>
  <c r="M185" i="18"/>
  <c r="P185" i="18" s="1"/>
  <c r="AX185" i="17"/>
  <c r="BA185" i="17" s="1"/>
  <c r="BW184" i="13"/>
  <c r="BB184" i="13"/>
  <c r="AU184" i="13"/>
  <c r="AX184" i="13" s="1"/>
  <c r="P184" i="13"/>
  <c r="L395" i="7"/>
  <c r="H184" i="13"/>
  <c r="BO184" i="13"/>
  <c r="BL184" i="13"/>
  <c r="L184" i="13"/>
  <c r="R184" i="13"/>
  <c r="AA185" i="13" s="1"/>
  <c r="F396" i="19" l="1"/>
  <c r="F396" i="7"/>
  <c r="BD185" i="18"/>
  <c r="BH186" i="17"/>
  <c r="BH186" i="18"/>
  <c r="H295" i="12"/>
  <c r="I295" i="12" s="1"/>
  <c r="H295" i="15"/>
  <c r="I295" i="15" s="1"/>
  <c r="G295" i="16"/>
  <c r="H295" i="16" s="1"/>
  <c r="I295" i="16" s="1"/>
  <c r="BV184" i="13"/>
  <c r="BA184" i="13"/>
  <c r="BD184" i="13" s="1"/>
  <c r="BD184" i="17" s="1"/>
  <c r="AK185" i="13"/>
  <c r="AT185" i="13" s="1"/>
  <c r="Q184" i="13"/>
  <c r="Z185" i="13" s="1"/>
  <c r="F395" i="20" s="1"/>
  <c r="K184" i="13"/>
  <c r="BR184" i="13"/>
  <c r="BS185" i="13" s="1"/>
  <c r="O184" i="13"/>
  <c r="BW185" i="18" l="1"/>
  <c r="AT186" i="18" s="1"/>
  <c r="BU185" i="18"/>
  <c r="AR186" i="18" s="1"/>
  <c r="BV185" i="18"/>
  <c r="AS186" i="18" s="1"/>
  <c r="BW185" i="17"/>
  <c r="AT186" i="17" s="1"/>
  <c r="BU185" i="17"/>
  <c r="AR186" i="17" s="1"/>
  <c r="BV185" i="17"/>
  <c r="AS186" i="17" s="1"/>
  <c r="J296" i="16"/>
  <c r="J296" i="15"/>
  <c r="BU184" i="13"/>
  <c r="J296" i="12"/>
  <c r="AW185" i="13"/>
  <c r="AZ185" i="13" s="1"/>
  <c r="AJ185" i="13"/>
  <c r="AS185" i="13" s="1"/>
  <c r="BH185" i="13"/>
  <c r="N184" i="13"/>
  <c r="BQ185" i="13"/>
  <c r="BN185" i="13"/>
  <c r="J185" i="13"/>
  <c r="J396" i="19" l="1"/>
  <c r="K396" i="19"/>
  <c r="G396" i="19"/>
  <c r="I396" i="19"/>
  <c r="H396" i="19"/>
  <c r="J396" i="20"/>
  <c r="I396" i="20"/>
  <c r="K396" i="20"/>
  <c r="G396" i="20"/>
  <c r="H396" i="20"/>
  <c r="H186" i="18"/>
  <c r="BO186" i="18"/>
  <c r="AU186" i="18"/>
  <c r="AI187" i="18" s="1"/>
  <c r="BL186" i="18"/>
  <c r="BN186" i="18"/>
  <c r="J186" i="18"/>
  <c r="BQ186" i="18"/>
  <c r="AW186" i="18"/>
  <c r="AK187" i="18" s="1"/>
  <c r="AU186" i="17"/>
  <c r="AI187" i="17" s="1"/>
  <c r="BO186" i="17"/>
  <c r="H186" i="17"/>
  <c r="BL186" i="17"/>
  <c r="AV186" i="18"/>
  <c r="AJ187" i="18" s="1"/>
  <c r="BP186" i="18"/>
  <c r="I186" i="18"/>
  <c r="BM186" i="18"/>
  <c r="BQ186" i="17"/>
  <c r="BN186" i="17"/>
  <c r="J186" i="17"/>
  <c r="AW186" i="17"/>
  <c r="AK187" i="17" s="1"/>
  <c r="BM186" i="17"/>
  <c r="I186" i="17"/>
  <c r="BP186" i="17"/>
  <c r="AV186" i="17"/>
  <c r="AJ187" i="17" s="1"/>
  <c r="BC185" i="13"/>
  <c r="AV185" i="13"/>
  <c r="AY185" i="13" s="1"/>
  <c r="AI185" i="13"/>
  <c r="AR185" i="13" s="1"/>
  <c r="I185" i="13"/>
  <c r="BP185" i="13"/>
  <c r="BM185" i="13"/>
  <c r="S185" i="13"/>
  <c r="AB186" i="13" s="1"/>
  <c r="M185" i="13"/>
  <c r="G396" i="7"/>
  <c r="I396" i="7"/>
  <c r="K396" i="7"/>
  <c r="H396" i="7"/>
  <c r="J396" i="7"/>
  <c r="AY186" i="18" l="1"/>
  <c r="BB186" i="18" s="1"/>
  <c r="L396" i="20"/>
  <c r="G296" i="12" s="1"/>
  <c r="AZ186" i="17"/>
  <c r="BC186" i="17" s="1"/>
  <c r="AX186" i="17"/>
  <c r="BA186" i="17" s="1"/>
  <c r="L396" i="19"/>
  <c r="G296" i="15" s="1"/>
  <c r="Q186" i="18"/>
  <c r="Z187" i="18" s="1"/>
  <c r="BR186" i="18"/>
  <c r="BS187" i="18" s="1"/>
  <c r="K186" i="18"/>
  <c r="N186" i="18" s="1"/>
  <c r="L186" i="18"/>
  <c r="O186" i="18" s="1"/>
  <c r="R186" i="18"/>
  <c r="AA187" i="18" s="1"/>
  <c r="K186" i="17"/>
  <c r="N186" i="17" s="1"/>
  <c r="Q186" i="17"/>
  <c r="Z187" i="17" s="1"/>
  <c r="BR186" i="17"/>
  <c r="BS187" i="17" s="1"/>
  <c r="AY186" i="17"/>
  <c r="BB186" i="17" s="1"/>
  <c r="AZ186" i="18"/>
  <c r="BC186" i="18" s="1"/>
  <c r="L186" i="17"/>
  <c r="O186" i="17" s="1"/>
  <c r="R186" i="17"/>
  <c r="AA187" i="17" s="1"/>
  <c r="S186" i="17"/>
  <c r="AB187" i="17" s="1"/>
  <c r="M186" i="17"/>
  <c r="P186" i="17" s="1"/>
  <c r="M186" i="18"/>
  <c r="P186" i="18" s="1"/>
  <c r="S186" i="18"/>
  <c r="AB187" i="18" s="1"/>
  <c r="AX186" i="18"/>
  <c r="BA186" i="18" s="1"/>
  <c r="BW185" i="13"/>
  <c r="BB185" i="13"/>
  <c r="AU185" i="13"/>
  <c r="AX185" i="13" s="1"/>
  <c r="BO185" i="13"/>
  <c r="H185" i="13"/>
  <c r="BL185" i="13"/>
  <c r="R185" i="13"/>
  <c r="AA186" i="13" s="1"/>
  <c r="L185" i="13"/>
  <c r="P185" i="13"/>
  <c r="L396" i="7"/>
  <c r="F397" i="19" l="1"/>
  <c r="F397" i="7"/>
  <c r="BD186" i="18"/>
  <c r="BH187" i="17"/>
  <c r="BH187" i="18"/>
  <c r="H296" i="12"/>
  <c r="I296" i="12" s="1"/>
  <c r="H296" i="15"/>
  <c r="I296" i="15" s="1"/>
  <c r="G296" i="16"/>
  <c r="H296" i="16" s="1"/>
  <c r="I296" i="16" s="1"/>
  <c r="BV185" i="13"/>
  <c r="BA185" i="13"/>
  <c r="BD185" i="13" s="1"/>
  <c r="BD185" i="17" s="1"/>
  <c r="AK186" i="13"/>
  <c r="AT186" i="13" s="1"/>
  <c r="K185" i="13"/>
  <c r="Q185" i="13"/>
  <c r="Z186" i="13" s="1"/>
  <c r="F396" i="20" s="1"/>
  <c r="BR185" i="13"/>
  <c r="BS186" i="13" s="1"/>
  <c r="O185" i="13"/>
  <c r="BU186" i="18" l="1"/>
  <c r="AR187" i="18" s="1"/>
  <c r="BW186" i="18"/>
  <c r="AT187" i="18" s="1"/>
  <c r="BV186" i="18"/>
  <c r="AS187" i="18" s="1"/>
  <c r="BU186" i="17"/>
  <c r="AR187" i="17" s="1"/>
  <c r="BV186" i="17"/>
  <c r="AS187" i="17" s="1"/>
  <c r="BW186" i="17"/>
  <c r="AT187" i="17" s="1"/>
  <c r="J297" i="16"/>
  <c r="J297" i="15"/>
  <c r="BU185" i="13"/>
  <c r="J297" i="12"/>
  <c r="AW186" i="13"/>
  <c r="AZ186" i="13" s="1"/>
  <c r="AJ186" i="13"/>
  <c r="AS186" i="13" s="1"/>
  <c r="J186" i="13"/>
  <c r="BN186" i="13"/>
  <c r="BQ186" i="13"/>
  <c r="N185" i="13"/>
  <c r="BH186" i="13"/>
  <c r="J397" i="19" l="1"/>
  <c r="G397" i="19"/>
  <c r="H397" i="19"/>
  <c r="I397" i="19"/>
  <c r="K397" i="19"/>
  <c r="I397" i="20"/>
  <c r="H397" i="20"/>
  <c r="K397" i="20"/>
  <c r="J397" i="20"/>
  <c r="G397" i="20"/>
  <c r="BQ187" i="18"/>
  <c r="J187" i="18"/>
  <c r="AW187" i="18"/>
  <c r="AK188" i="18" s="1"/>
  <c r="BN187" i="18"/>
  <c r="H187" i="18"/>
  <c r="BL187" i="18"/>
  <c r="BO187" i="18"/>
  <c r="AU187" i="18"/>
  <c r="AI188" i="18" s="1"/>
  <c r="J187" i="17"/>
  <c r="AW187" i="17"/>
  <c r="AK188" i="17" s="1"/>
  <c r="BN187" i="17"/>
  <c r="BQ187" i="17"/>
  <c r="BL187" i="17"/>
  <c r="H187" i="17"/>
  <c r="BO187" i="17"/>
  <c r="AU187" i="17"/>
  <c r="AI188" i="17" s="1"/>
  <c r="BP187" i="18"/>
  <c r="BM187" i="18"/>
  <c r="I187" i="18"/>
  <c r="AV187" i="18"/>
  <c r="AJ188" i="18" s="1"/>
  <c r="AV187" i="17"/>
  <c r="AJ188" i="17" s="1"/>
  <c r="I187" i="17"/>
  <c r="BP187" i="17"/>
  <c r="BM187" i="17"/>
  <c r="BC186" i="13"/>
  <c r="AV186" i="13"/>
  <c r="AY186" i="13" s="1"/>
  <c r="AI186" i="13"/>
  <c r="AR186" i="13" s="1"/>
  <c r="BP186" i="13"/>
  <c r="I186" i="13"/>
  <c r="BM186" i="13"/>
  <c r="S186" i="13"/>
  <c r="AB187" i="13" s="1"/>
  <c r="M186" i="13"/>
  <c r="I397" i="7"/>
  <c r="J397" i="7"/>
  <c r="G397" i="7"/>
  <c r="H397" i="7"/>
  <c r="K397" i="7"/>
  <c r="AY187" i="17" l="1"/>
  <c r="BB187" i="17" s="1"/>
  <c r="AX187" i="17"/>
  <c r="BA187" i="17" s="1"/>
  <c r="L397" i="19"/>
  <c r="G297" i="15" s="1"/>
  <c r="AX187" i="18"/>
  <c r="BA187" i="18" s="1"/>
  <c r="L397" i="20"/>
  <c r="G297" i="12" s="1"/>
  <c r="K187" i="17"/>
  <c r="N187" i="17" s="1"/>
  <c r="Q187" i="17"/>
  <c r="Z188" i="17" s="1"/>
  <c r="BR187" i="17"/>
  <c r="BS188" i="17" s="1"/>
  <c r="BR187" i="18"/>
  <c r="BS188" i="18" s="1"/>
  <c r="Q187" i="18"/>
  <c r="Z188" i="18" s="1"/>
  <c r="K187" i="18"/>
  <c r="N187" i="18" s="1"/>
  <c r="S187" i="18"/>
  <c r="AB188" i="18" s="1"/>
  <c r="M187" i="18"/>
  <c r="P187" i="18" s="1"/>
  <c r="AY187" i="18"/>
  <c r="BB187" i="18" s="1"/>
  <c r="R187" i="17"/>
  <c r="AA188" i="17" s="1"/>
  <c r="L187" i="17"/>
  <c r="O187" i="17" s="1"/>
  <c r="L187" i="18"/>
  <c r="O187" i="18" s="1"/>
  <c r="R187" i="18"/>
  <c r="AA188" i="18" s="1"/>
  <c r="AZ187" i="17"/>
  <c r="BC187" i="17" s="1"/>
  <c r="S187" i="17"/>
  <c r="AB188" i="17" s="1"/>
  <c r="M187" i="17"/>
  <c r="P187" i="17" s="1"/>
  <c r="AZ187" i="18"/>
  <c r="BC187" i="18" s="1"/>
  <c r="BW186" i="13"/>
  <c r="BB186" i="13"/>
  <c r="AU186" i="13"/>
  <c r="AX186" i="13" s="1"/>
  <c r="L397" i="7"/>
  <c r="BO186" i="13"/>
  <c r="H186" i="13"/>
  <c r="BL186" i="13"/>
  <c r="L186" i="13"/>
  <c r="R186" i="13"/>
  <c r="AA187" i="13" s="1"/>
  <c r="P186" i="13"/>
  <c r="F398" i="7" l="1"/>
  <c r="F398" i="19"/>
  <c r="BD187" i="18"/>
  <c r="BH188" i="18"/>
  <c r="BH188" i="17"/>
  <c r="G297" i="16"/>
  <c r="H297" i="16" s="1"/>
  <c r="I297" i="16" s="1"/>
  <c r="H297" i="15"/>
  <c r="I297" i="15" s="1"/>
  <c r="BV186" i="13"/>
  <c r="H297" i="12"/>
  <c r="I297" i="12" s="1"/>
  <c r="BA186" i="13"/>
  <c r="BD186" i="13" s="1"/>
  <c r="BD186" i="17" s="1"/>
  <c r="AK187" i="13"/>
  <c r="AT187" i="13" s="1"/>
  <c r="O186" i="13"/>
  <c r="Q186" i="13"/>
  <c r="Z187" i="13" s="1"/>
  <c r="F397" i="20" s="1"/>
  <c r="K186" i="13"/>
  <c r="BR186" i="13"/>
  <c r="BS187" i="13" s="1"/>
  <c r="BU187" i="18" l="1"/>
  <c r="AR188" i="18" s="1"/>
  <c r="BV187" i="18"/>
  <c r="AS188" i="18" s="1"/>
  <c r="BW187" i="18"/>
  <c r="AT188" i="18" s="1"/>
  <c r="BU187" i="17"/>
  <c r="AR188" i="17" s="1"/>
  <c r="BV187" i="17"/>
  <c r="AS188" i="17" s="1"/>
  <c r="BW187" i="17"/>
  <c r="AT188" i="17" s="1"/>
  <c r="J298" i="16"/>
  <c r="J298" i="15"/>
  <c r="BU186" i="13"/>
  <c r="J298" i="12"/>
  <c r="AW187" i="13"/>
  <c r="AZ187" i="13" s="1"/>
  <c r="AJ187" i="13"/>
  <c r="AS187" i="13" s="1"/>
  <c r="BQ187" i="13"/>
  <c r="J187" i="13"/>
  <c r="BN187" i="13"/>
  <c r="N186" i="13"/>
  <c r="BH187" i="13"/>
  <c r="K398" i="19" l="1"/>
  <c r="J398" i="19"/>
  <c r="G398" i="19"/>
  <c r="H398" i="19"/>
  <c r="I398" i="19"/>
  <c r="H398" i="20"/>
  <c r="G398" i="20"/>
  <c r="K398" i="20"/>
  <c r="I398" i="20"/>
  <c r="J398" i="20"/>
  <c r="H188" i="18"/>
  <c r="AU188" i="18"/>
  <c r="AI189" i="18" s="1"/>
  <c r="BO188" i="18"/>
  <c r="BL188" i="18"/>
  <c r="BL188" i="17"/>
  <c r="BO188" i="17"/>
  <c r="H188" i="17"/>
  <c r="AU188" i="17"/>
  <c r="AI189" i="17" s="1"/>
  <c r="BN188" i="17"/>
  <c r="AW188" i="17"/>
  <c r="AK189" i="17" s="1"/>
  <c r="J188" i="17"/>
  <c r="BQ188" i="17"/>
  <c r="AW188" i="18"/>
  <c r="AK189" i="18" s="1"/>
  <c r="BN188" i="18"/>
  <c r="J188" i="18"/>
  <c r="BQ188" i="18"/>
  <c r="BM188" i="18"/>
  <c r="AV188" i="18"/>
  <c r="AJ189" i="18" s="1"/>
  <c r="BP188" i="18"/>
  <c r="I188" i="18"/>
  <c r="AV188" i="17"/>
  <c r="AJ189" i="17" s="1"/>
  <c r="BP188" i="17"/>
  <c r="I188" i="17"/>
  <c r="BM188" i="17"/>
  <c r="BC187" i="13"/>
  <c r="AV187" i="13"/>
  <c r="AY187" i="13" s="1"/>
  <c r="AI187" i="13"/>
  <c r="AR187" i="13" s="1"/>
  <c r="BP187" i="13"/>
  <c r="I187" i="13"/>
  <c r="BM187" i="13"/>
  <c r="M187" i="13"/>
  <c r="S187" i="13"/>
  <c r="AB188" i="13" s="1"/>
  <c r="I398" i="7"/>
  <c r="G398" i="7"/>
  <c r="H398" i="7"/>
  <c r="K398" i="7"/>
  <c r="J398" i="7"/>
  <c r="AY188" i="17" l="1"/>
  <c r="BB188" i="17" s="1"/>
  <c r="AZ188" i="18"/>
  <c r="BC188" i="18" s="1"/>
  <c r="AY188" i="18"/>
  <c r="BB188" i="18" s="1"/>
  <c r="L398" i="20"/>
  <c r="G298" i="12" s="1"/>
  <c r="L398" i="19"/>
  <c r="G298" i="15" s="1"/>
  <c r="S188" i="17"/>
  <c r="AB189" i="17" s="1"/>
  <c r="M188" i="17"/>
  <c r="P188" i="17" s="1"/>
  <c r="BR188" i="17"/>
  <c r="BS189" i="17" s="1"/>
  <c r="Q188" i="17"/>
  <c r="Z189" i="17" s="1"/>
  <c r="K188" i="17"/>
  <c r="N188" i="17" s="1"/>
  <c r="K188" i="18"/>
  <c r="N188" i="18" s="1"/>
  <c r="Q188" i="18"/>
  <c r="Z189" i="18" s="1"/>
  <c r="BR188" i="18"/>
  <c r="BS189" i="18" s="1"/>
  <c r="S188" i="18"/>
  <c r="AB189" i="18" s="1"/>
  <c r="M188" i="18"/>
  <c r="P188" i="18" s="1"/>
  <c r="AX188" i="17"/>
  <c r="BA188" i="17" s="1"/>
  <c r="AZ188" i="17"/>
  <c r="BC188" i="17" s="1"/>
  <c r="R188" i="17"/>
  <c r="AA189" i="17" s="1"/>
  <c r="L188" i="17"/>
  <c r="O188" i="17" s="1"/>
  <c r="R188" i="18"/>
  <c r="AA189" i="18" s="1"/>
  <c r="L188" i="18"/>
  <c r="O188" i="18" s="1"/>
  <c r="AX188" i="18"/>
  <c r="BA188" i="18" s="1"/>
  <c r="BW187" i="13"/>
  <c r="BB187" i="13"/>
  <c r="AU187" i="13"/>
  <c r="AX187" i="13" s="1"/>
  <c r="BO187" i="13"/>
  <c r="H187" i="13"/>
  <c r="BR187" i="13" s="1"/>
  <c r="BS188" i="13" s="1"/>
  <c r="BL187" i="13"/>
  <c r="R187" i="13"/>
  <c r="AA188" i="13" s="1"/>
  <c r="L187" i="13"/>
  <c r="P187" i="13"/>
  <c r="L398" i="7"/>
  <c r="F399" i="19" l="1"/>
  <c r="F399" i="7"/>
  <c r="BD188" i="18"/>
  <c r="BH189" i="18"/>
  <c r="BH189" i="17"/>
  <c r="H298" i="12"/>
  <c r="I298" i="12" s="1"/>
  <c r="G298" i="16"/>
  <c r="H298" i="16" s="1"/>
  <c r="I298" i="16" s="1"/>
  <c r="H298" i="15"/>
  <c r="I298" i="15" s="1"/>
  <c r="BV187" i="13"/>
  <c r="BA187" i="13"/>
  <c r="BD187" i="13" s="1"/>
  <c r="BD187" i="17" s="1"/>
  <c r="AK188" i="13"/>
  <c r="AT188" i="13" s="1"/>
  <c r="O187" i="13"/>
  <c r="Q187" i="13"/>
  <c r="Z188" i="13" s="1"/>
  <c r="F398" i="20" s="1"/>
  <c r="K187" i="13"/>
  <c r="BV188" i="18" l="1"/>
  <c r="AS189" i="18" s="1"/>
  <c r="BW188" i="18"/>
  <c r="AT189" i="18" s="1"/>
  <c r="BU188" i="18"/>
  <c r="AR189" i="18" s="1"/>
  <c r="BV188" i="17"/>
  <c r="AS189" i="17" s="1"/>
  <c r="BW188" i="17"/>
  <c r="AT189" i="17" s="1"/>
  <c r="BU188" i="17"/>
  <c r="AR189" i="17" s="1"/>
  <c r="J299" i="16"/>
  <c r="J299" i="15"/>
  <c r="BU187" i="13"/>
  <c r="J299" i="12"/>
  <c r="AW188" i="13"/>
  <c r="AZ188" i="13" s="1"/>
  <c r="AJ188" i="13"/>
  <c r="AS188" i="13" s="1"/>
  <c r="J188" i="13"/>
  <c r="BN188" i="13"/>
  <c r="BQ188" i="13"/>
  <c r="N187" i="13"/>
  <c r="BH188" i="13"/>
  <c r="H399" i="20" l="1"/>
  <c r="K399" i="20"/>
  <c r="J399" i="20"/>
  <c r="G399" i="20"/>
  <c r="I399" i="20"/>
  <c r="I399" i="19"/>
  <c r="G399" i="19"/>
  <c r="J399" i="19"/>
  <c r="H399" i="19"/>
  <c r="K399" i="19"/>
  <c r="H189" i="18"/>
  <c r="BL189" i="18"/>
  <c r="BO189" i="18"/>
  <c r="AU189" i="18"/>
  <c r="AI190" i="18" s="1"/>
  <c r="BQ189" i="17"/>
  <c r="J189" i="17"/>
  <c r="AW189" i="17"/>
  <c r="AK190" i="17" s="1"/>
  <c r="BN189" i="17"/>
  <c r="H189" i="17"/>
  <c r="BL189" i="17"/>
  <c r="AU189" i="17"/>
  <c r="AI190" i="17" s="1"/>
  <c r="BO189" i="17"/>
  <c r="BM189" i="18"/>
  <c r="AV189" i="18"/>
  <c r="AJ190" i="18" s="1"/>
  <c r="BP189" i="18"/>
  <c r="I189" i="18"/>
  <c r="J189" i="18"/>
  <c r="BQ189" i="18"/>
  <c r="BN189" i="18"/>
  <c r="AW189" i="18"/>
  <c r="AK190" i="18" s="1"/>
  <c r="BM189" i="17"/>
  <c r="BP189" i="17"/>
  <c r="I189" i="17"/>
  <c r="AV189" i="17"/>
  <c r="AJ190" i="17" s="1"/>
  <c r="BC188" i="13"/>
  <c r="AV188" i="13"/>
  <c r="AY188" i="13" s="1"/>
  <c r="AI188" i="13"/>
  <c r="AR188" i="13" s="1"/>
  <c r="BP188" i="13"/>
  <c r="I188" i="13"/>
  <c r="BM188" i="13"/>
  <c r="I399" i="7"/>
  <c r="K399" i="7"/>
  <c r="G399" i="7"/>
  <c r="J399" i="7"/>
  <c r="H399" i="7"/>
  <c r="M188" i="13"/>
  <c r="S188" i="13"/>
  <c r="AB189" i="13" s="1"/>
  <c r="AX189" i="18" l="1"/>
  <c r="BA189" i="18" s="1"/>
  <c r="L399" i="20"/>
  <c r="G299" i="12" s="1"/>
  <c r="AZ189" i="18"/>
  <c r="BC189" i="18" s="1"/>
  <c r="L399" i="19"/>
  <c r="G299" i="15" s="1"/>
  <c r="AY189" i="17"/>
  <c r="BB189" i="17" s="1"/>
  <c r="Q189" i="17"/>
  <c r="Z190" i="17" s="1"/>
  <c r="K189" i="17"/>
  <c r="N189" i="17" s="1"/>
  <c r="BR189" i="17"/>
  <c r="BS190" i="17" s="1"/>
  <c r="S189" i="17"/>
  <c r="AB190" i="17" s="1"/>
  <c r="M189" i="17"/>
  <c r="P189" i="17" s="1"/>
  <c r="AX189" i="17"/>
  <c r="BA189" i="17" s="1"/>
  <c r="S189" i="18"/>
  <c r="AB190" i="18" s="1"/>
  <c r="M189" i="18"/>
  <c r="P189" i="18" s="1"/>
  <c r="Q189" i="18"/>
  <c r="Z190" i="18" s="1"/>
  <c r="K189" i="18"/>
  <c r="N189" i="18" s="1"/>
  <c r="BR189" i="18"/>
  <c r="BS190" i="18" s="1"/>
  <c r="L189" i="17"/>
  <c r="O189" i="17" s="1"/>
  <c r="R189" i="17"/>
  <c r="AA190" i="17" s="1"/>
  <c r="R189" i="18"/>
  <c r="AA190" i="18" s="1"/>
  <c r="L189" i="18"/>
  <c r="O189" i="18" s="1"/>
  <c r="AY189" i="18"/>
  <c r="BB189" i="18" s="1"/>
  <c r="AZ189" i="17"/>
  <c r="BC189" i="17" s="1"/>
  <c r="BW188" i="13"/>
  <c r="BB188" i="13"/>
  <c r="AU188" i="13"/>
  <c r="AX188" i="13" s="1"/>
  <c r="P188" i="13"/>
  <c r="L399" i="7"/>
  <c r="H188" i="13"/>
  <c r="BO188" i="13"/>
  <c r="BL188" i="13"/>
  <c r="L188" i="13"/>
  <c r="R188" i="13"/>
  <c r="AA189" i="13" s="1"/>
  <c r="F400" i="7" l="1"/>
  <c r="F400" i="19"/>
  <c r="BD189" i="18"/>
  <c r="BH190" i="17"/>
  <c r="BH190" i="18"/>
  <c r="H299" i="12"/>
  <c r="I299" i="12" s="1"/>
  <c r="H299" i="15"/>
  <c r="I299" i="15" s="1"/>
  <c r="G299" i="16"/>
  <c r="H299" i="16" s="1"/>
  <c r="I299" i="16" s="1"/>
  <c r="BV188" i="13"/>
  <c r="BA188" i="13"/>
  <c r="BD188" i="13" s="1"/>
  <c r="BD188" i="17" s="1"/>
  <c r="AK189" i="13"/>
  <c r="AT189" i="13" s="1"/>
  <c r="O188" i="13"/>
  <c r="Q188" i="13"/>
  <c r="Z189" i="13" s="1"/>
  <c r="F399" i="20" s="1"/>
  <c r="K188" i="13"/>
  <c r="BR188" i="13"/>
  <c r="BS189" i="13" s="1"/>
  <c r="BW189" i="18" l="1"/>
  <c r="AT190" i="18" s="1"/>
  <c r="BV189" i="18"/>
  <c r="AS190" i="18" s="1"/>
  <c r="BU189" i="18"/>
  <c r="AR190" i="18" s="1"/>
  <c r="BW189" i="17"/>
  <c r="AT190" i="17" s="1"/>
  <c r="BU189" i="17"/>
  <c r="AR190" i="17" s="1"/>
  <c r="BV189" i="17"/>
  <c r="AS190" i="17" s="1"/>
  <c r="J300" i="15"/>
  <c r="J300" i="16"/>
  <c r="BU188" i="13"/>
  <c r="J300" i="12"/>
  <c r="AW189" i="13"/>
  <c r="AZ189" i="13" s="1"/>
  <c r="AJ189" i="13"/>
  <c r="AS189" i="13" s="1"/>
  <c r="BH189" i="13"/>
  <c r="BQ189" i="13"/>
  <c r="J189" i="13"/>
  <c r="BN189" i="13"/>
  <c r="N188" i="13"/>
  <c r="G400" i="20" l="1"/>
  <c r="H400" i="20"/>
  <c r="K400" i="20"/>
  <c r="I400" i="20"/>
  <c r="J400" i="20"/>
  <c r="J400" i="19"/>
  <c r="I400" i="19"/>
  <c r="G400" i="19"/>
  <c r="K400" i="19"/>
  <c r="H400" i="19"/>
  <c r="J190" i="18"/>
  <c r="BN190" i="18"/>
  <c r="BQ190" i="18"/>
  <c r="AW190" i="18"/>
  <c r="AK191" i="18" s="1"/>
  <c r="BL190" i="17"/>
  <c r="H190" i="17"/>
  <c r="BO190" i="17"/>
  <c r="AU190" i="17"/>
  <c r="AI191" i="17" s="1"/>
  <c r="BQ190" i="17"/>
  <c r="AW190" i="17"/>
  <c r="AK191" i="17" s="1"/>
  <c r="J190" i="17"/>
  <c r="BN190" i="17"/>
  <c r="BL190" i="18"/>
  <c r="AU190" i="18"/>
  <c r="AI191" i="18" s="1"/>
  <c r="BO190" i="18"/>
  <c r="H190" i="18"/>
  <c r="AV190" i="18"/>
  <c r="AJ191" i="18" s="1"/>
  <c r="BM190" i="18"/>
  <c r="I190" i="18"/>
  <c r="BP190" i="18"/>
  <c r="AV190" i="17"/>
  <c r="AJ191" i="17" s="1"/>
  <c r="BM190" i="17"/>
  <c r="I190" i="17"/>
  <c r="BP190" i="17"/>
  <c r="BC189" i="13"/>
  <c r="AV189" i="13"/>
  <c r="AY189" i="13" s="1"/>
  <c r="AI189" i="13"/>
  <c r="AR189" i="13" s="1"/>
  <c r="S189" i="13"/>
  <c r="AB190" i="13" s="1"/>
  <c r="M189" i="13"/>
  <c r="BP189" i="13"/>
  <c r="I189" i="13"/>
  <c r="BM189" i="13"/>
  <c r="I400" i="7"/>
  <c r="J400" i="7"/>
  <c r="G400" i="7"/>
  <c r="K400" i="7"/>
  <c r="H400" i="7"/>
  <c r="AY190" i="17" l="1"/>
  <c r="BB190" i="17" s="1"/>
  <c r="AZ190" i="17"/>
  <c r="BC190" i="17" s="1"/>
  <c r="L400" i="19"/>
  <c r="G300" i="15" s="1"/>
  <c r="L400" i="20"/>
  <c r="G300" i="12" s="1"/>
  <c r="M190" i="17"/>
  <c r="P190" i="17" s="1"/>
  <c r="S190" i="17"/>
  <c r="AB191" i="17" s="1"/>
  <c r="AX190" i="17"/>
  <c r="BA190" i="17" s="1"/>
  <c r="AZ190" i="18"/>
  <c r="BC190" i="18" s="1"/>
  <c r="S190" i="18"/>
  <c r="AB191" i="18" s="1"/>
  <c r="M190" i="18"/>
  <c r="P190" i="18" s="1"/>
  <c r="L190" i="18"/>
  <c r="O190" i="18" s="1"/>
  <c r="R190" i="18"/>
  <c r="AA191" i="18" s="1"/>
  <c r="Q190" i="18"/>
  <c r="Z191" i="18" s="1"/>
  <c r="K190" i="18"/>
  <c r="N190" i="18" s="1"/>
  <c r="BR190" i="18"/>
  <c r="BS191" i="18" s="1"/>
  <c r="Q190" i="17"/>
  <c r="Z191" i="17" s="1"/>
  <c r="BR190" i="17"/>
  <c r="BS191" i="17" s="1"/>
  <c r="K190" i="17"/>
  <c r="N190" i="17" s="1"/>
  <c r="R190" i="17"/>
  <c r="AA191" i="17" s="1"/>
  <c r="L190" i="17"/>
  <c r="O190" i="17" s="1"/>
  <c r="AY190" i="18"/>
  <c r="BB190" i="18" s="1"/>
  <c r="AX190" i="18"/>
  <c r="BA190" i="18" s="1"/>
  <c r="BW189" i="13"/>
  <c r="BB189" i="13"/>
  <c r="AU189" i="13"/>
  <c r="AX189" i="13" s="1"/>
  <c r="H189" i="13"/>
  <c r="BO189" i="13"/>
  <c r="BL189" i="13"/>
  <c r="R189" i="13"/>
  <c r="AA190" i="13" s="1"/>
  <c r="L189" i="13"/>
  <c r="L400" i="7"/>
  <c r="P189" i="13"/>
  <c r="F401" i="7" l="1"/>
  <c r="F401" i="19"/>
  <c r="BH191" i="17"/>
  <c r="BH191" i="18"/>
  <c r="BD190" i="18"/>
  <c r="H300" i="12"/>
  <c r="I300" i="12" s="1"/>
  <c r="H300" i="15"/>
  <c r="I300" i="15" s="1"/>
  <c r="G300" i="16"/>
  <c r="H300" i="16" s="1"/>
  <c r="I300" i="16" s="1"/>
  <c r="BV189" i="13"/>
  <c r="BA189" i="13"/>
  <c r="BD189" i="13" s="1"/>
  <c r="BD189" i="17" s="1"/>
  <c r="AK190" i="13"/>
  <c r="AT190" i="13" s="1"/>
  <c r="O189" i="13"/>
  <c r="K189" i="13"/>
  <c r="Q189" i="13"/>
  <c r="Z190" i="13" s="1"/>
  <c r="F400" i="20" s="1"/>
  <c r="BR189" i="13"/>
  <c r="BS190" i="13" s="1"/>
  <c r="BU190" i="18" l="1"/>
  <c r="AR191" i="18" s="1"/>
  <c r="BV190" i="18"/>
  <c r="AS191" i="18" s="1"/>
  <c r="BW190" i="18"/>
  <c r="AT191" i="18" s="1"/>
  <c r="BU190" i="17"/>
  <c r="AR191" i="17" s="1"/>
  <c r="BV190" i="17"/>
  <c r="AS191" i="17" s="1"/>
  <c r="BW190" i="17"/>
  <c r="AT191" i="17" s="1"/>
  <c r="J301" i="15"/>
  <c r="J301" i="16"/>
  <c r="BU189" i="13"/>
  <c r="J301" i="12"/>
  <c r="AW190" i="13"/>
  <c r="AZ190" i="13" s="1"/>
  <c r="AJ190" i="13"/>
  <c r="AS190" i="13" s="1"/>
  <c r="BH190" i="13"/>
  <c r="N189" i="13"/>
  <c r="J190" i="13"/>
  <c r="BN190" i="13"/>
  <c r="BQ190" i="13"/>
  <c r="G401" i="20" l="1"/>
  <c r="K401" i="20"/>
  <c r="H401" i="20"/>
  <c r="I401" i="20"/>
  <c r="J401" i="20"/>
  <c r="K401" i="19"/>
  <c r="J401" i="19"/>
  <c r="H401" i="19"/>
  <c r="G401" i="19"/>
  <c r="I401" i="19"/>
  <c r="AW191" i="18"/>
  <c r="AK192" i="18" s="1"/>
  <c r="BN191" i="18"/>
  <c r="BQ191" i="18"/>
  <c r="J191" i="18"/>
  <c r="BO191" i="17"/>
  <c r="BL191" i="17"/>
  <c r="H191" i="17"/>
  <c r="AU191" i="17"/>
  <c r="AI192" i="17" s="1"/>
  <c r="J191" i="17"/>
  <c r="AW191" i="17"/>
  <c r="AK192" i="17" s="1"/>
  <c r="BN191" i="17"/>
  <c r="BQ191" i="17"/>
  <c r="I191" i="18"/>
  <c r="BP191" i="18"/>
  <c r="AV191" i="18"/>
  <c r="AJ192" i="18" s="1"/>
  <c r="BM191" i="18"/>
  <c r="H191" i="18"/>
  <c r="BL191" i="18"/>
  <c r="BO191" i="18"/>
  <c r="AU191" i="18"/>
  <c r="AI192" i="18" s="1"/>
  <c r="BP191" i="17"/>
  <c r="I191" i="17"/>
  <c r="BM191" i="17"/>
  <c r="AV191" i="17"/>
  <c r="AJ192" i="17" s="1"/>
  <c r="BC190" i="13"/>
  <c r="AV190" i="13"/>
  <c r="AY190" i="13" s="1"/>
  <c r="AI190" i="13"/>
  <c r="AR190" i="13" s="1"/>
  <c r="S190" i="13"/>
  <c r="AB191" i="13" s="1"/>
  <c r="M190" i="13"/>
  <c r="G401" i="7"/>
  <c r="I401" i="7"/>
  <c r="K401" i="7"/>
  <c r="H401" i="7"/>
  <c r="J401" i="7"/>
  <c r="I190" i="13"/>
  <c r="BP190" i="13"/>
  <c r="BM190" i="13"/>
  <c r="L401" i="20" l="1"/>
  <c r="G301" i="12" s="1"/>
  <c r="L401" i="19"/>
  <c r="G301" i="15" s="1"/>
  <c r="S191" i="18"/>
  <c r="AB192" i="18" s="1"/>
  <c r="M191" i="18"/>
  <c r="P191" i="18" s="1"/>
  <c r="K191" i="18"/>
  <c r="N191" i="18" s="1"/>
  <c r="Q191" i="18"/>
  <c r="Z192" i="18" s="1"/>
  <c r="BR191" i="18"/>
  <c r="BS192" i="18" s="1"/>
  <c r="AX191" i="18"/>
  <c r="BA191" i="18" s="1"/>
  <c r="AY191" i="17"/>
  <c r="BB191" i="17" s="1"/>
  <c r="AX191" i="17"/>
  <c r="BA191" i="17" s="1"/>
  <c r="AZ191" i="18"/>
  <c r="BC191" i="18" s="1"/>
  <c r="R191" i="18"/>
  <c r="AA192" i="18" s="1"/>
  <c r="L191" i="18"/>
  <c r="O191" i="18" s="1"/>
  <c r="L191" i="17"/>
  <c r="O191" i="17" s="1"/>
  <c r="R191" i="17"/>
  <c r="AA192" i="17" s="1"/>
  <c r="S191" i="17"/>
  <c r="AB192" i="17" s="1"/>
  <c r="M191" i="17"/>
  <c r="P191" i="17" s="1"/>
  <c r="Q191" i="17"/>
  <c r="Z192" i="17" s="1"/>
  <c r="K191" i="17"/>
  <c r="N191" i="17" s="1"/>
  <c r="BR191" i="17"/>
  <c r="BS192" i="17" s="1"/>
  <c r="AY191" i="18"/>
  <c r="BB191" i="18" s="1"/>
  <c r="AZ191" i="17"/>
  <c r="BC191" i="17" s="1"/>
  <c r="BW190" i="13"/>
  <c r="BB190" i="13"/>
  <c r="AU190" i="13"/>
  <c r="AX190" i="13" s="1"/>
  <c r="L401" i="7"/>
  <c r="R190" i="13"/>
  <c r="AA191" i="13" s="1"/>
  <c r="L190" i="13"/>
  <c r="BO190" i="13"/>
  <c r="H190" i="13"/>
  <c r="BL190" i="13"/>
  <c r="P190" i="13"/>
  <c r="F402" i="19" l="1"/>
  <c r="F402" i="7"/>
  <c r="BD191" i="18"/>
  <c r="BH192" i="17"/>
  <c r="BH192" i="18"/>
  <c r="G301" i="16"/>
  <c r="H301" i="16" s="1"/>
  <c r="I301" i="16" s="1"/>
  <c r="H301" i="15"/>
  <c r="I301" i="15" s="1"/>
  <c r="BV190" i="13"/>
  <c r="H301" i="12"/>
  <c r="I301" i="12" s="1"/>
  <c r="BA190" i="13"/>
  <c r="BD190" i="13" s="1"/>
  <c r="BD190" i="17" s="1"/>
  <c r="AK191" i="13"/>
  <c r="AT191" i="13" s="1"/>
  <c r="Q190" i="13"/>
  <c r="Z191" i="13" s="1"/>
  <c r="F401" i="20" s="1"/>
  <c r="K190" i="13"/>
  <c r="BR190" i="13"/>
  <c r="BS191" i="13" s="1"/>
  <c r="O190" i="13"/>
  <c r="BU191" i="18" l="1"/>
  <c r="AR192" i="18" s="1"/>
  <c r="BV191" i="18"/>
  <c r="AS192" i="18" s="1"/>
  <c r="BW191" i="18"/>
  <c r="AT192" i="18" s="1"/>
  <c r="BU191" i="17"/>
  <c r="AR192" i="17" s="1"/>
  <c r="BV191" i="17"/>
  <c r="AS192" i="17" s="1"/>
  <c r="BW191" i="17"/>
  <c r="AT192" i="17" s="1"/>
  <c r="J302" i="16"/>
  <c r="J302" i="15"/>
  <c r="BU190" i="13"/>
  <c r="J302" i="12"/>
  <c r="AW191" i="13"/>
  <c r="AZ191" i="13" s="1"/>
  <c r="AJ191" i="13"/>
  <c r="AS191" i="13" s="1"/>
  <c r="BQ191" i="13"/>
  <c r="J191" i="13"/>
  <c r="BN191" i="13"/>
  <c r="BH191" i="13"/>
  <c r="N190" i="13"/>
  <c r="H402" i="19" l="1"/>
  <c r="K402" i="19"/>
  <c r="J402" i="19"/>
  <c r="I402" i="19"/>
  <c r="G402" i="19"/>
  <c r="J402" i="20"/>
  <c r="K402" i="20"/>
  <c r="H402" i="20"/>
  <c r="G402" i="20"/>
  <c r="I402" i="20"/>
  <c r="BO192" i="18"/>
  <c r="AU192" i="18"/>
  <c r="AI193" i="18" s="1"/>
  <c r="BL192" i="18"/>
  <c r="H192" i="18"/>
  <c r="H192" i="17"/>
  <c r="BL192" i="17"/>
  <c r="BO192" i="17"/>
  <c r="AU192" i="17"/>
  <c r="AI193" i="17" s="1"/>
  <c r="AW192" i="17"/>
  <c r="AK193" i="17" s="1"/>
  <c r="J192" i="17"/>
  <c r="BN192" i="17"/>
  <c r="BQ192" i="17"/>
  <c r="I192" i="18"/>
  <c r="BM192" i="18"/>
  <c r="BP192" i="18"/>
  <c r="AV192" i="18"/>
  <c r="AJ193" i="18" s="1"/>
  <c r="AW192" i="18"/>
  <c r="AK193" i="18" s="1"/>
  <c r="BQ192" i="18"/>
  <c r="J192" i="18"/>
  <c r="BN192" i="18"/>
  <c r="BM192" i="17"/>
  <c r="BP192" i="17"/>
  <c r="AV192" i="17"/>
  <c r="AJ193" i="17" s="1"/>
  <c r="I192" i="17"/>
  <c r="BC191" i="13"/>
  <c r="AV191" i="13"/>
  <c r="AY191" i="13" s="1"/>
  <c r="AI191" i="13"/>
  <c r="AR191" i="13" s="1"/>
  <c r="BP191" i="13"/>
  <c r="I191" i="13"/>
  <c r="BM191" i="13"/>
  <c r="H402" i="7"/>
  <c r="K402" i="7"/>
  <c r="J402" i="7"/>
  <c r="I402" i="7"/>
  <c r="G402" i="7"/>
  <c r="M191" i="13"/>
  <c r="S191" i="13"/>
  <c r="AB192" i="13" s="1"/>
  <c r="AZ192" i="17" l="1"/>
  <c r="BC192" i="17" s="1"/>
  <c r="L402" i="19"/>
  <c r="G302" i="15" s="1"/>
  <c r="L402" i="20"/>
  <c r="G302" i="12" s="1"/>
  <c r="AX192" i="17"/>
  <c r="BA192" i="17" s="1"/>
  <c r="AX192" i="18"/>
  <c r="BA192" i="18" s="1"/>
  <c r="AZ192" i="18"/>
  <c r="BC192" i="18" s="1"/>
  <c r="L192" i="18"/>
  <c r="O192" i="18" s="1"/>
  <c r="R192" i="18"/>
  <c r="AA193" i="18" s="1"/>
  <c r="BR192" i="18"/>
  <c r="BS193" i="18" s="1"/>
  <c r="Q192" i="18"/>
  <c r="Z193" i="18" s="1"/>
  <c r="K192" i="18"/>
  <c r="N192" i="18" s="1"/>
  <c r="L192" i="17"/>
  <c r="O192" i="17" s="1"/>
  <c r="R192" i="17"/>
  <c r="AA193" i="17" s="1"/>
  <c r="K192" i="17"/>
  <c r="N192" i="17" s="1"/>
  <c r="BR192" i="17"/>
  <c r="BS193" i="17" s="1"/>
  <c r="Q192" i="17"/>
  <c r="Z193" i="17" s="1"/>
  <c r="AY192" i="17"/>
  <c r="BB192" i="17" s="1"/>
  <c r="M192" i="18"/>
  <c r="P192" i="18" s="1"/>
  <c r="S192" i="18"/>
  <c r="AB193" i="18" s="1"/>
  <c r="S192" i="17"/>
  <c r="AB193" i="17" s="1"/>
  <c r="M192" i="17"/>
  <c r="P192" i="17" s="1"/>
  <c r="AY192" i="18"/>
  <c r="BB192" i="18" s="1"/>
  <c r="BW191" i="13"/>
  <c r="BB191" i="13"/>
  <c r="AU191" i="13"/>
  <c r="AX191" i="13" s="1"/>
  <c r="L191" i="13"/>
  <c r="R191" i="13"/>
  <c r="AA192" i="13" s="1"/>
  <c r="BO191" i="13"/>
  <c r="H191" i="13"/>
  <c r="BL191" i="13"/>
  <c r="P191" i="13"/>
  <c r="L402" i="7"/>
  <c r="F403" i="7" l="1"/>
  <c r="F403" i="19"/>
  <c r="BH193" i="17"/>
  <c r="BD192" i="18"/>
  <c r="BH193" i="18"/>
  <c r="H302" i="12"/>
  <c r="I302" i="12" s="1"/>
  <c r="G302" i="16"/>
  <c r="H302" i="16" s="1"/>
  <c r="I302" i="16" s="1"/>
  <c r="H302" i="15"/>
  <c r="I302" i="15" s="1"/>
  <c r="BV191" i="13"/>
  <c r="BA191" i="13"/>
  <c r="BD191" i="13" s="1"/>
  <c r="BD191" i="17" s="1"/>
  <c r="AK192" i="13"/>
  <c r="AT192" i="13" s="1"/>
  <c r="O191" i="13"/>
  <c r="K191" i="13"/>
  <c r="BR191" i="13"/>
  <c r="BS192" i="13" s="1"/>
  <c r="Q191" i="13"/>
  <c r="Z192" i="13" s="1"/>
  <c r="F402" i="20" s="1"/>
  <c r="BV192" i="18" l="1"/>
  <c r="AS193" i="18" s="1"/>
  <c r="BW192" i="18"/>
  <c r="AT193" i="18" s="1"/>
  <c r="BU192" i="18"/>
  <c r="AR193" i="18" s="1"/>
  <c r="BV192" i="17"/>
  <c r="AS193" i="17" s="1"/>
  <c r="BW192" i="17"/>
  <c r="AT193" i="17" s="1"/>
  <c r="BU192" i="17"/>
  <c r="AR193" i="17" s="1"/>
  <c r="J303" i="16"/>
  <c r="J303" i="15"/>
  <c r="BU191" i="13"/>
  <c r="J303" i="12"/>
  <c r="AW192" i="13"/>
  <c r="AZ192" i="13" s="1"/>
  <c r="AJ192" i="13"/>
  <c r="AS192" i="13" s="1"/>
  <c r="N191" i="13"/>
  <c r="BH192" i="13"/>
  <c r="BQ192" i="13"/>
  <c r="J192" i="13"/>
  <c r="BN192" i="13"/>
  <c r="H403" i="19" l="1"/>
  <c r="I403" i="19"/>
  <c r="J403" i="19"/>
  <c r="K403" i="19"/>
  <c r="G403" i="19"/>
  <c r="H403" i="20"/>
  <c r="K403" i="20"/>
  <c r="G403" i="20"/>
  <c r="J403" i="20"/>
  <c r="I403" i="20"/>
  <c r="BL193" i="17"/>
  <c r="BO193" i="17"/>
  <c r="H193" i="17"/>
  <c r="AU193" i="17"/>
  <c r="AI194" i="17" s="1"/>
  <c r="BL193" i="18"/>
  <c r="BO193" i="18"/>
  <c r="H193" i="18"/>
  <c r="AU193" i="18"/>
  <c r="AI194" i="18" s="1"/>
  <c r="BN193" i="17"/>
  <c r="BQ193" i="17"/>
  <c r="J193" i="17"/>
  <c r="AW193" i="17"/>
  <c r="AK194" i="17" s="1"/>
  <c r="AW193" i="18"/>
  <c r="AK194" i="18" s="1"/>
  <c r="J193" i="18"/>
  <c r="BN193" i="18"/>
  <c r="BQ193" i="18"/>
  <c r="BM193" i="18"/>
  <c r="BP193" i="18"/>
  <c r="I193" i="18"/>
  <c r="AV193" i="18"/>
  <c r="AJ194" i="18" s="1"/>
  <c r="BP193" i="17"/>
  <c r="I193" i="17"/>
  <c r="AV193" i="17"/>
  <c r="AJ194" i="17" s="1"/>
  <c r="BM193" i="17"/>
  <c r="BC192" i="13"/>
  <c r="AV192" i="13"/>
  <c r="AY192" i="13" s="1"/>
  <c r="AI192" i="13"/>
  <c r="AR192" i="13" s="1"/>
  <c r="I192" i="13"/>
  <c r="BP192" i="13"/>
  <c r="BM192" i="13"/>
  <c r="S192" i="13"/>
  <c r="AB193" i="13" s="1"/>
  <c r="M192" i="13"/>
  <c r="I403" i="7"/>
  <c r="G403" i="7"/>
  <c r="H403" i="7"/>
  <c r="J403" i="7"/>
  <c r="K403" i="7"/>
  <c r="AZ193" i="18" l="1"/>
  <c r="BC193" i="18" s="1"/>
  <c r="AX193" i="17"/>
  <c r="BA193" i="17" s="1"/>
  <c r="L403" i="20"/>
  <c r="G303" i="12" s="1"/>
  <c r="L403" i="19"/>
  <c r="G303" i="15" s="1"/>
  <c r="AY193" i="18"/>
  <c r="BB193" i="18" s="1"/>
  <c r="AY193" i="17"/>
  <c r="BB193" i="17" s="1"/>
  <c r="M193" i="17"/>
  <c r="P193" i="17" s="1"/>
  <c r="S193" i="17"/>
  <c r="AB194" i="17" s="1"/>
  <c r="AX193" i="18"/>
  <c r="BA193" i="18" s="1"/>
  <c r="R193" i="17"/>
  <c r="AA194" i="17" s="1"/>
  <c r="L193" i="17"/>
  <c r="O193" i="17" s="1"/>
  <c r="BR193" i="17"/>
  <c r="BS194" i="17" s="1"/>
  <c r="K193" i="17"/>
  <c r="N193" i="17" s="1"/>
  <c r="Q193" i="17"/>
  <c r="Z194" i="17" s="1"/>
  <c r="AZ193" i="17"/>
  <c r="BC193" i="17" s="1"/>
  <c r="M193" i="18"/>
  <c r="P193" i="18" s="1"/>
  <c r="S193" i="18"/>
  <c r="AB194" i="18" s="1"/>
  <c r="Q193" i="18"/>
  <c r="Z194" i="18" s="1"/>
  <c r="K193" i="18"/>
  <c r="N193" i="18" s="1"/>
  <c r="BR193" i="18"/>
  <c r="BS194" i="18" s="1"/>
  <c r="R193" i="18"/>
  <c r="AA194" i="18" s="1"/>
  <c r="L193" i="18"/>
  <c r="O193" i="18" s="1"/>
  <c r="BW192" i="13"/>
  <c r="BB192" i="13"/>
  <c r="AU192" i="13"/>
  <c r="AX192" i="13" s="1"/>
  <c r="L403" i="7"/>
  <c r="R192" i="13"/>
  <c r="AA193" i="13" s="1"/>
  <c r="L192" i="13"/>
  <c r="P192" i="13"/>
  <c r="H192" i="13"/>
  <c r="BO192" i="13"/>
  <c r="BL192" i="13"/>
  <c r="F404" i="19" l="1"/>
  <c r="F404" i="7"/>
  <c r="BD193" i="18"/>
  <c r="BH194" i="17"/>
  <c r="BH194" i="18"/>
  <c r="H303" i="15"/>
  <c r="I303" i="15" s="1"/>
  <c r="G303" i="16"/>
  <c r="H303" i="16" s="1"/>
  <c r="I303" i="16" s="1"/>
  <c r="BV192" i="13"/>
  <c r="H303" i="12"/>
  <c r="I303" i="12" s="1"/>
  <c r="BA192" i="13"/>
  <c r="BD192" i="13" s="1"/>
  <c r="BD192" i="17" s="1"/>
  <c r="AK193" i="13"/>
  <c r="AT193" i="13" s="1"/>
  <c r="O192" i="13"/>
  <c r="K192" i="13"/>
  <c r="Q192" i="13"/>
  <c r="Z193" i="13" s="1"/>
  <c r="F403" i="20" s="1"/>
  <c r="BR192" i="13"/>
  <c r="BS193" i="13" s="1"/>
  <c r="BW193" i="18" l="1"/>
  <c r="AT194" i="18" s="1"/>
  <c r="BU193" i="18"/>
  <c r="AR194" i="18" s="1"/>
  <c r="BV193" i="18"/>
  <c r="AS194" i="18" s="1"/>
  <c r="BW193" i="17"/>
  <c r="AT194" i="17" s="1"/>
  <c r="BU193" i="17"/>
  <c r="AR194" i="17" s="1"/>
  <c r="BV193" i="17"/>
  <c r="AS194" i="17" s="1"/>
  <c r="J304" i="15"/>
  <c r="J304" i="16"/>
  <c r="BU192" i="13"/>
  <c r="J304" i="12"/>
  <c r="AW193" i="13"/>
  <c r="AZ193" i="13" s="1"/>
  <c r="AJ193" i="13"/>
  <c r="AS193" i="13" s="1"/>
  <c r="BH193" i="13"/>
  <c r="BQ193" i="13"/>
  <c r="BN193" i="13"/>
  <c r="J193" i="13"/>
  <c r="N192" i="13"/>
  <c r="G404" i="19" l="1"/>
  <c r="K404" i="19"/>
  <c r="H404" i="19"/>
  <c r="I404" i="19"/>
  <c r="J404" i="19"/>
  <c r="I404" i="20"/>
  <c r="H404" i="20"/>
  <c r="G404" i="20"/>
  <c r="K404" i="20"/>
  <c r="J404" i="20"/>
  <c r="AU194" i="18"/>
  <c r="AI195" i="18" s="1"/>
  <c r="BL194" i="18"/>
  <c r="BO194" i="18"/>
  <c r="H194" i="18"/>
  <c r="BO194" i="17"/>
  <c r="AU194" i="17"/>
  <c r="AI195" i="17" s="1"/>
  <c r="H194" i="17"/>
  <c r="BL194" i="17"/>
  <c r="AW194" i="17"/>
  <c r="AK195" i="17" s="1"/>
  <c r="BN194" i="17"/>
  <c r="BQ194" i="17"/>
  <c r="J194" i="17"/>
  <c r="I194" i="18"/>
  <c r="AV194" i="18"/>
  <c r="AJ195" i="18" s="1"/>
  <c r="BM194" i="18"/>
  <c r="BP194" i="18"/>
  <c r="BQ194" i="18"/>
  <c r="AW194" i="18"/>
  <c r="AK195" i="18" s="1"/>
  <c r="J194" i="18"/>
  <c r="BN194" i="18"/>
  <c r="I194" i="17"/>
  <c r="AV194" i="17"/>
  <c r="AJ195" i="17" s="1"/>
  <c r="BM194" i="17"/>
  <c r="BP194" i="17"/>
  <c r="BC193" i="13"/>
  <c r="AV193" i="13"/>
  <c r="AY193" i="13" s="1"/>
  <c r="AI193" i="13"/>
  <c r="AR193" i="13" s="1"/>
  <c r="I404" i="7"/>
  <c r="H404" i="7"/>
  <c r="K404" i="7"/>
  <c r="G404" i="7"/>
  <c r="J404" i="7"/>
  <c r="M193" i="13"/>
  <c r="S193" i="13"/>
  <c r="AB194" i="13" s="1"/>
  <c r="BP193" i="13"/>
  <c r="I193" i="13"/>
  <c r="BM193" i="13"/>
  <c r="AX194" i="17" l="1"/>
  <c r="BA194" i="17" s="1"/>
  <c r="L404" i="20"/>
  <c r="G304" i="12" s="1"/>
  <c r="L404" i="19"/>
  <c r="G304" i="15" s="1"/>
  <c r="AY194" i="17"/>
  <c r="BB194" i="17" s="1"/>
  <c r="R194" i="17"/>
  <c r="AA195" i="17" s="1"/>
  <c r="L194" i="17"/>
  <c r="O194" i="17" s="1"/>
  <c r="AY194" i="18"/>
  <c r="BB194" i="18" s="1"/>
  <c r="S194" i="18"/>
  <c r="AB195" i="18" s="1"/>
  <c r="M194" i="18"/>
  <c r="P194" i="18" s="1"/>
  <c r="S194" i="17"/>
  <c r="AB195" i="17" s="1"/>
  <c r="M194" i="17"/>
  <c r="P194" i="17" s="1"/>
  <c r="BR194" i="18"/>
  <c r="BS195" i="18" s="1"/>
  <c r="K194" i="18"/>
  <c r="N194" i="18" s="1"/>
  <c r="Q194" i="18"/>
  <c r="Z195" i="18" s="1"/>
  <c r="L194" i="18"/>
  <c r="O194" i="18" s="1"/>
  <c r="R194" i="18"/>
  <c r="AA195" i="18" s="1"/>
  <c r="Q194" i="17"/>
  <c r="Z195" i="17" s="1"/>
  <c r="K194" i="17"/>
  <c r="N194" i="17" s="1"/>
  <c r="BR194" i="17"/>
  <c r="BS195" i="17" s="1"/>
  <c r="AZ194" i="18"/>
  <c r="BC194" i="18" s="1"/>
  <c r="AZ194" i="17"/>
  <c r="BC194" i="17" s="1"/>
  <c r="AX194" i="18"/>
  <c r="BA194" i="18" s="1"/>
  <c r="BW193" i="13"/>
  <c r="BB193" i="13"/>
  <c r="AU193" i="13"/>
  <c r="AX193" i="13" s="1"/>
  <c r="P193" i="13"/>
  <c r="R193" i="13"/>
  <c r="AA194" i="13" s="1"/>
  <c r="L193" i="13"/>
  <c r="BO193" i="13"/>
  <c r="H193" i="13"/>
  <c r="BL193" i="13"/>
  <c r="L404" i="7"/>
  <c r="F405" i="7" l="1"/>
  <c r="F405" i="19"/>
  <c r="BH195" i="17"/>
  <c r="BD194" i="18"/>
  <c r="BH195" i="18"/>
  <c r="H304" i="12"/>
  <c r="I304" i="12" s="1"/>
  <c r="H304" i="15"/>
  <c r="I304" i="15" s="1"/>
  <c r="G304" i="16"/>
  <c r="H304" i="16" s="1"/>
  <c r="I304" i="16" s="1"/>
  <c r="BV193" i="13"/>
  <c r="BA193" i="13"/>
  <c r="BD193" i="13" s="1"/>
  <c r="BD193" i="17" s="1"/>
  <c r="AK194" i="13"/>
  <c r="AT194" i="13" s="1"/>
  <c r="O193" i="13"/>
  <c r="K193" i="13"/>
  <c r="BR193" i="13"/>
  <c r="BS194" i="13" s="1"/>
  <c r="Q193" i="13"/>
  <c r="Z194" i="13" s="1"/>
  <c r="F404" i="20" s="1"/>
  <c r="BU194" i="18" l="1"/>
  <c r="AR195" i="18" s="1"/>
  <c r="BW194" i="18"/>
  <c r="AT195" i="18" s="1"/>
  <c r="BV194" i="18"/>
  <c r="AS195" i="18" s="1"/>
  <c r="BU194" i="17"/>
  <c r="AR195" i="17" s="1"/>
  <c r="BV194" i="17"/>
  <c r="AS195" i="17" s="1"/>
  <c r="BW194" i="17"/>
  <c r="AT195" i="17" s="1"/>
  <c r="J305" i="16"/>
  <c r="J305" i="15"/>
  <c r="BU193" i="13"/>
  <c r="J305" i="12"/>
  <c r="AW194" i="13"/>
  <c r="AZ194" i="13" s="1"/>
  <c r="AJ194" i="13"/>
  <c r="AS194" i="13" s="1"/>
  <c r="BH194" i="13"/>
  <c r="BQ194" i="13"/>
  <c r="J194" i="13"/>
  <c r="BN194" i="13"/>
  <c r="N193" i="13"/>
  <c r="K405" i="20" l="1"/>
  <c r="I405" i="20"/>
  <c r="J405" i="20"/>
  <c r="G405" i="20"/>
  <c r="H405" i="20"/>
  <c r="G405" i="19"/>
  <c r="I405" i="19"/>
  <c r="K405" i="19"/>
  <c r="J405" i="19"/>
  <c r="H405" i="19"/>
  <c r="BL195" i="17"/>
  <c r="BO195" i="17"/>
  <c r="AU195" i="17"/>
  <c r="AI196" i="17" s="1"/>
  <c r="H195" i="17"/>
  <c r="BQ195" i="17"/>
  <c r="J195" i="17"/>
  <c r="AW195" i="17"/>
  <c r="AK196" i="17" s="1"/>
  <c r="BN195" i="17"/>
  <c r="H195" i="18"/>
  <c r="BL195" i="18"/>
  <c r="BO195" i="18"/>
  <c r="AU195" i="18"/>
  <c r="AI196" i="18" s="1"/>
  <c r="AV195" i="17"/>
  <c r="AJ196" i="17" s="1"/>
  <c r="I195" i="17"/>
  <c r="BM195" i="17"/>
  <c r="BP195" i="17"/>
  <c r="J195" i="18"/>
  <c r="AW195" i="18"/>
  <c r="AK196" i="18" s="1"/>
  <c r="BN195" i="18"/>
  <c r="BQ195" i="18"/>
  <c r="BP195" i="18"/>
  <c r="I195" i="18"/>
  <c r="AV195" i="18"/>
  <c r="AJ196" i="18" s="1"/>
  <c r="BM195" i="18"/>
  <c r="BC194" i="13"/>
  <c r="AV194" i="13"/>
  <c r="AY194" i="13" s="1"/>
  <c r="AI194" i="13"/>
  <c r="AR194" i="13" s="1"/>
  <c r="I405" i="7"/>
  <c r="J405" i="7"/>
  <c r="G405" i="7"/>
  <c r="H405" i="7"/>
  <c r="K405" i="7"/>
  <c r="I194" i="13"/>
  <c r="BP194" i="13"/>
  <c r="BM194" i="13"/>
  <c r="S194" i="13"/>
  <c r="AB195" i="13" s="1"/>
  <c r="M194" i="13"/>
  <c r="AX195" i="17" l="1"/>
  <c r="BA195" i="17" s="1"/>
  <c r="AZ195" i="17"/>
  <c r="BC195" i="17" s="1"/>
  <c r="L405" i="20"/>
  <c r="G305" i="12" s="1"/>
  <c r="L405" i="19"/>
  <c r="G305" i="15" s="1"/>
  <c r="AY195" i="17"/>
  <c r="BB195" i="17" s="1"/>
  <c r="R195" i="17"/>
  <c r="AA196" i="17" s="1"/>
  <c r="L195" i="17"/>
  <c r="O195" i="17" s="1"/>
  <c r="Q195" i="18"/>
  <c r="Z196" i="18" s="1"/>
  <c r="BR195" i="18"/>
  <c r="BS196" i="18" s="1"/>
  <c r="K195" i="18"/>
  <c r="N195" i="18" s="1"/>
  <c r="S195" i="17"/>
  <c r="AB196" i="17" s="1"/>
  <c r="M195" i="17"/>
  <c r="P195" i="17" s="1"/>
  <c r="AY195" i="18"/>
  <c r="BB195" i="18" s="1"/>
  <c r="AZ195" i="18"/>
  <c r="BC195" i="18" s="1"/>
  <c r="AX195" i="18"/>
  <c r="BA195" i="18" s="1"/>
  <c r="S195" i="18"/>
  <c r="AB196" i="18" s="1"/>
  <c r="M195" i="18"/>
  <c r="P195" i="18" s="1"/>
  <c r="R195" i="18"/>
  <c r="AA196" i="18" s="1"/>
  <c r="L195" i="18"/>
  <c r="O195" i="18" s="1"/>
  <c r="K195" i="17"/>
  <c r="N195" i="17" s="1"/>
  <c r="BR195" i="17"/>
  <c r="BS196" i="17" s="1"/>
  <c r="Q195" i="17"/>
  <c r="Z196" i="17" s="1"/>
  <c r="BW194" i="13"/>
  <c r="BB194" i="13"/>
  <c r="AU194" i="13"/>
  <c r="AX194" i="13" s="1"/>
  <c r="BO194" i="13"/>
  <c r="H194" i="13"/>
  <c r="BL194" i="13"/>
  <c r="R194" i="13"/>
  <c r="AA195" i="13" s="1"/>
  <c r="L194" i="13"/>
  <c r="P194" i="13"/>
  <c r="L405" i="7"/>
  <c r="F406" i="19" l="1"/>
  <c r="F406" i="7"/>
  <c r="BH196" i="17"/>
  <c r="BD195" i="18"/>
  <c r="BH196" i="18"/>
  <c r="G305" i="16"/>
  <c r="H305" i="16" s="1"/>
  <c r="I305" i="16" s="1"/>
  <c r="H305" i="15"/>
  <c r="I305" i="15" s="1"/>
  <c r="BV194" i="13"/>
  <c r="H305" i="12"/>
  <c r="I305" i="12" s="1"/>
  <c r="BA194" i="13"/>
  <c r="BD194" i="13" s="1"/>
  <c r="BD194" i="17" s="1"/>
  <c r="AK195" i="13"/>
  <c r="AT195" i="13" s="1"/>
  <c r="Q194" i="13"/>
  <c r="Z195" i="13" s="1"/>
  <c r="F405" i="20" s="1"/>
  <c r="K194" i="13"/>
  <c r="BR194" i="13"/>
  <c r="BS195" i="13" s="1"/>
  <c r="O194" i="13"/>
  <c r="BU195" i="18" l="1"/>
  <c r="AR196" i="18" s="1"/>
  <c r="BV195" i="18"/>
  <c r="AS196" i="18" s="1"/>
  <c r="BW195" i="18"/>
  <c r="AT196" i="18" s="1"/>
  <c r="BU195" i="17"/>
  <c r="AR196" i="17" s="1"/>
  <c r="BV195" i="17"/>
  <c r="AS196" i="17" s="1"/>
  <c r="BW195" i="17"/>
  <c r="AT196" i="17" s="1"/>
  <c r="J306" i="16"/>
  <c r="J306" i="15"/>
  <c r="BU194" i="13"/>
  <c r="J306" i="12"/>
  <c r="AW195" i="13"/>
  <c r="AZ195" i="13" s="1"/>
  <c r="AJ195" i="13"/>
  <c r="AS195" i="13" s="1"/>
  <c r="BQ195" i="13"/>
  <c r="J195" i="13"/>
  <c r="BN195" i="13"/>
  <c r="N194" i="13"/>
  <c r="BH195" i="13"/>
  <c r="I406" i="19" l="1"/>
  <c r="K406" i="19"/>
  <c r="J406" i="19"/>
  <c r="G406" i="19"/>
  <c r="H406" i="19"/>
  <c r="K406" i="20"/>
  <c r="H406" i="20"/>
  <c r="I406" i="20"/>
  <c r="J406" i="20"/>
  <c r="G406" i="20"/>
  <c r="BO196" i="18"/>
  <c r="H196" i="18"/>
  <c r="AU196" i="18"/>
  <c r="AI197" i="18" s="1"/>
  <c r="BL196" i="18"/>
  <c r="AW196" i="17"/>
  <c r="AK197" i="17" s="1"/>
  <c r="J196" i="17"/>
  <c r="BN196" i="17"/>
  <c r="BQ196" i="17"/>
  <c r="H196" i="17"/>
  <c r="AU196" i="17"/>
  <c r="AI197" i="17" s="1"/>
  <c r="BL196" i="17"/>
  <c r="BO196" i="17"/>
  <c r="I196" i="18"/>
  <c r="BM196" i="18"/>
  <c r="BP196" i="18"/>
  <c r="AV196" i="18"/>
  <c r="AJ197" i="18" s="1"/>
  <c r="AW196" i="18"/>
  <c r="AK197" i="18" s="1"/>
  <c r="BN196" i="18"/>
  <c r="BQ196" i="18"/>
  <c r="J196" i="18"/>
  <c r="AV196" i="17"/>
  <c r="AJ197" i="17" s="1"/>
  <c r="BM196" i="17"/>
  <c r="BP196" i="17"/>
  <c r="I196" i="17"/>
  <c r="BC195" i="13"/>
  <c r="AV195" i="13"/>
  <c r="AY195" i="13" s="1"/>
  <c r="AI195" i="13"/>
  <c r="AR195" i="13" s="1"/>
  <c r="I195" i="13"/>
  <c r="BP195" i="13"/>
  <c r="BM195" i="13"/>
  <c r="H406" i="7"/>
  <c r="K406" i="7"/>
  <c r="J406" i="7"/>
  <c r="I406" i="7"/>
  <c r="G406" i="7"/>
  <c r="M195" i="13"/>
  <c r="S195" i="13"/>
  <c r="AB196" i="13" s="1"/>
  <c r="AZ196" i="17" l="1"/>
  <c r="BC196" i="17" s="1"/>
  <c r="AX196" i="17"/>
  <c r="BA196" i="17" s="1"/>
  <c r="AX196" i="18"/>
  <c r="BA196" i="18" s="1"/>
  <c r="L406" i="19"/>
  <c r="G306" i="15" s="1"/>
  <c r="L406" i="20"/>
  <c r="G306" i="12" s="1"/>
  <c r="R196" i="17"/>
  <c r="AA197" i="17" s="1"/>
  <c r="L196" i="17"/>
  <c r="O196" i="17" s="1"/>
  <c r="K196" i="18"/>
  <c r="N196" i="18" s="1"/>
  <c r="BR196" i="18"/>
  <c r="BS197" i="18" s="1"/>
  <c r="Q196" i="18"/>
  <c r="Z197" i="18" s="1"/>
  <c r="Q196" i="17"/>
  <c r="Z197" i="17" s="1"/>
  <c r="K196" i="17"/>
  <c r="N196" i="17" s="1"/>
  <c r="BR196" i="17"/>
  <c r="BS197" i="17" s="1"/>
  <c r="S196" i="17"/>
  <c r="AB197" i="17" s="1"/>
  <c r="M196" i="17"/>
  <c r="P196" i="17" s="1"/>
  <c r="AY196" i="17"/>
  <c r="BB196" i="17" s="1"/>
  <c r="M196" i="18"/>
  <c r="P196" i="18" s="1"/>
  <c r="S196" i="18"/>
  <c r="AB197" i="18" s="1"/>
  <c r="R196" i="18"/>
  <c r="AA197" i="18" s="1"/>
  <c r="L196" i="18"/>
  <c r="O196" i="18" s="1"/>
  <c r="AZ196" i="18"/>
  <c r="BC196" i="18" s="1"/>
  <c r="AY196" i="18"/>
  <c r="BB196" i="18" s="1"/>
  <c r="BW195" i="13"/>
  <c r="BB195" i="13"/>
  <c r="AU195" i="13"/>
  <c r="AX195" i="13" s="1"/>
  <c r="L406" i="7"/>
  <c r="R195" i="13"/>
  <c r="AA196" i="13" s="1"/>
  <c r="L195" i="13"/>
  <c r="H195" i="13"/>
  <c r="BO195" i="13"/>
  <c r="BL195" i="13"/>
  <c r="P195" i="13"/>
  <c r="F407" i="7" l="1"/>
  <c r="F407" i="19"/>
  <c r="BD196" i="18"/>
  <c r="BH197" i="18"/>
  <c r="BH197" i="17"/>
  <c r="H306" i="12"/>
  <c r="I306" i="12" s="1"/>
  <c r="G306" i="16"/>
  <c r="H306" i="16" s="1"/>
  <c r="I306" i="16" s="1"/>
  <c r="H306" i="15"/>
  <c r="I306" i="15" s="1"/>
  <c r="BV195" i="13"/>
  <c r="BA195" i="13"/>
  <c r="BD195" i="13" s="1"/>
  <c r="BD195" i="17" s="1"/>
  <c r="AK196" i="13"/>
  <c r="AT196" i="13" s="1"/>
  <c r="O195" i="13"/>
  <c r="K195" i="13"/>
  <c r="Q195" i="13"/>
  <c r="Z196" i="13" s="1"/>
  <c r="F406" i="20" s="1"/>
  <c r="BR195" i="13"/>
  <c r="BS196" i="13" s="1"/>
  <c r="BV196" i="18" l="1"/>
  <c r="AS197" i="18" s="1"/>
  <c r="BW196" i="18"/>
  <c r="AT197" i="18" s="1"/>
  <c r="BU196" i="18"/>
  <c r="AR197" i="18" s="1"/>
  <c r="BV196" i="17"/>
  <c r="AS197" i="17" s="1"/>
  <c r="BW196" i="17"/>
  <c r="AT197" i="17" s="1"/>
  <c r="BU196" i="17"/>
  <c r="AR197" i="17" s="1"/>
  <c r="J307" i="15"/>
  <c r="J307" i="16"/>
  <c r="BU195" i="13"/>
  <c r="J307" i="12"/>
  <c r="AW196" i="13"/>
  <c r="AZ196" i="13" s="1"/>
  <c r="AJ196" i="13"/>
  <c r="AS196" i="13" s="1"/>
  <c r="BH196" i="13"/>
  <c r="BQ196" i="13"/>
  <c r="J196" i="13"/>
  <c r="BN196" i="13"/>
  <c r="N195" i="13"/>
  <c r="I407" i="20" l="1"/>
  <c r="J407" i="20"/>
  <c r="K407" i="20"/>
  <c r="H407" i="20"/>
  <c r="G407" i="20"/>
  <c r="H407" i="19"/>
  <c r="K407" i="19"/>
  <c r="J407" i="19"/>
  <c r="I407" i="19"/>
  <c r="G407" i="19"/>
  <c r="AU197" i="17"/>
  <c r="AI198" i="17" s="1"/>
  <c r="BL197" i="17"/>
  <c r="BO197" i="17"/>
  <c r="H197" i="17"/>
  <c r="AU197" i="18"/>
  <c r="AI198" i="18" s="1"/>
  <c r="BL197" i="18"/>
  <c r="BO197" i="18"/>
  <c r="H197" i="18"/>
  <c r="J197" i="18"/>
  <c r="BN197" i="18"/>
  <c r="BQ197" i="18"/>
  <c r="AW197" i="18"/>
  <c r="AK198" i="18" s="1"/>
  <c r="BM197" i="17"/>
  <c r="BP197" i="17"/>
  <c r="I197" i="17"/>
  <c r="AV197" i="17"/>
  <c r="AJ198" i="17" s="1"/>
  <c r="AW197" i="17"/>
  <c r="AK198" i="17" s="1"/>
  <c r="J197" i="17"/>
  <c r="BN197" i="17"/>
  <c r="BQ197" i="17"/>
  <c r="BM197" i="18"/>
  <c r="BP197" i="18"/>
  <c r="AV197" i="18"/>
  <c r="AJ198" i="18" s="1"/>
  <c r="I197" i="18"/>
  <c r="BC196" i="13"/>
  <c r="AV196" i="13"/>
  <c r="AY196" i="13" s="1"/>
  <c r="AI196" i="13"/>
  <c r="AR196" i="13" s="1"/>
  <c r="G407" i="7"/>
  <c r="J407" i="7"/>
  <c r="I407" i="7"/>
  <c r="K407" i="7"/>
  <c r="H407" i="7"/>
  <c r="S196" i="13"/>
  <c r="AB197" i="13" s="1"/>
  <c r="M196" i="13"/>
  <c r="BP196" i="13"/>
  <c r="I196" i="13"/>
  <c r="BM196" i="13"/>
  <c r="AZ197" i="17" l="1"/>
  <c r="BC197" i="17" s="1"/>
  <c r="AX197" i="18"/>
  <c r="BA197" i="18" s="1"/>
  <c r="L407" i="20"/>
  <c r="G307" i="12" s="1"/>
  <c r="L407" i="19"/>
  <c r="G307" i="15" s="1"/>
  <c r="R197" i="18"/>
  <c r="AA198" i="18" s="1"/>
  <c r="L197" i="18"/>
  <c r="O197" i="18" s="1"/>
  <c r="S197" i="17"/>
  <c r="AB198" i="17" s="1"/>
  <c r="M197" i="17"/>
  <c r="P197" i="17" s="1"/>
  <c r="AY197" i="18"/>
  <c r="BB197" i="18" s="1"/>
  <c r="Q197" i="18"/>
  <c r="Z198" i="18" s="1"/>
  <c r="K197" i="18"/>
  <c r="N197" i="18" s="1"/>
  <c r="BR197" i="18"/>
  <c r="BS198" i="18" s="1"/>
  <c r="L197" i="17"/>
  <c r="O197" i="17" s="1"/>
  <c r="R197" i="17"/>
  <c r="AA198" i="17" s="1"/>
  <c r="S197" i="18"/>
  <c r="AB198" i="18" s="1"/>
  <c r="M197" i="18"/>
  <c r="P197" i="18" s="1"/>
  <c r="AZ197" i="18"/>
  <c r="BC197" i="18" s="1"/>
  <c r="BR197" i="17"/>
  <c r="BS198" i="17" s="1"/>
  <c r="K197" i="17"/>
  <c r="N197" i="17" s="1"/>
  <c r="Q197" i="17"/>
  <c r="Z198" i="17" s="1"/>
  <c r="AY197" i="17"/>
  <c r="BB197" i="17" s="1"/>
  <c r="AX197" i="17"/>
  <c r="BA197" i="17" s="1"/>
  <c r="BW196" i="13"/>
  <c r="BB196" i="13"/>
  <c r="AU196" i="13"/>
  <c r="AX196" i="13" s="1"/>
  <c r="BO196" i="13"/>
  <c r="H196" i="13"/>
  <c r="BL196" i="13"/>
  <c r="P196" i="13"/>
  <c r="L196" i="13"/>
  <c r="R196" i="13"/>
  <c r="AA197" i="13" s="1"/>
  <c r="L407" i="7"/>
  <c r="F408" i="19" l="1"/>
  <c r="F408" i="7"/>
  <c r="BH198" i="17"/>
  <c r="BD197" i="18"/>
  <c r="BH198" i="18"/>
  <c r="H307" i="15"/>
  <c r="I307" i="15" s="1"/>
  <c r="G307" i="16"/>
  <c r="H307" i="16" s="1"/>
  <c r="I307" i="16" s="1"/>
  <c r="BV196" i="13"/>
  <c r="H307" i="12"/>
  <c r="I307" i="12" s="1"/>
  <c r="BA196" i="13"/>
  <c r="BD196" i="13" s="1"/>
  <c r="BD196" i="17" s="1"/>
  <c r="AK197" i="13"/>
  <c r="AT197" i="13" s="1"/>
  <c r="O196" i="13"/>
  <c r="Q196" i="13"/>
  <c r="Z197" i="13" s="1"/>
  <c r="F407" i="20" s="1"/>
  <c r="BR196" i="13"/>
  <c r="BS197" i="13" s="1"/>
  <c r="K196" i="13"/>
  <c r="BW197" i="18" l="1"/>
  <c r="AT198" i="18" s="1"/>
  <c r="BV197" i="18"/>
  <c r="AS198" i="18" s="1"/>
  <c r="BU197" i="18"/>
  <c r="AR198" i="18" s="1"/>
  <c r="BW197" i="17"/>
  <c r="AT198" i="17" s="1"/>
  <c r="BU197" i="17"/>
  <c r="AR198" i="17" s="1"/>
  <c r="BV197" i="17"/>
  <c r="AS198" i="17" s="1"/>
  <c r="J308" i="16"/>
  <c r="J308" i="15"/>
  <c r="BU196" i="13"/>
  <c r="J308" i="12"/>
  <c r="AW197" i="13"/>
  <c r="AZ197" i="13" s="1"/>
  <c r="AJ197" i="13"/>
  <c r="AS197" i="13" s="1"/>
  <c r="J197" i="13"/>
  <c r="BQ197" i="13"/>
  <c r="BN197" i="13"/>
  <c r="N196" i="13"/>
  <c r="BH197" i="13"/>
  <c r="J408" i="19" l="1"/>
  <c r="K408" i="19"/>
  <c r="H408" i="19"/>
  <c r="I408" i="19"/>
  <c r="G408" i="19"/>
  <c r="K408" i="20"/>
  <c r="I408" i="20"/>
  <c r="J408" i="20"/>
  <c r="G408" i="20"/>
  <c r="H408" i="20"/>
  <c r="BQ198" i="18"/>
  <c r="J198" i="18"/>
  <c r="AW198" i="18"/>
  <c r="AK199" i="18" s="1"/>
  <c r="BN198" i="18"/>
  <c r="AU198" i="18"/>
  <c r="AI199" i="18" s="1"/>
  <c r="BL198" i="18"/>
  <c r="BO198" i="18"/>
  <c r="H198" i="18"/>
  <c r="BN198" i="17"/>
  <c r="BQ198" i="17"/>
  <c r="J198" i="17"/>
  <c r="AW198" i="17"/>
  <c r="AK199" i="17" s="1"/>
  <c r="H198" i="17"/>
  <c r="BL198" i="17"/>
  <c r="BO198" i="17"/>
  <c r="AU198" i="17"/>
  <c r="AI199" i="17" s="1"/>
  <c r="BM198" i="18"/>
  <c r="BP198" i="18"/>
  <c r="I198" i="18"/>
  <c r="AV198" i="18"/>
  <c r="AJ199" i="18" s="1"/>
  <c r="BP198" i="17"/>
  <c r="I198" i="17"/>
  <c r="AV198" i="17"/>
  <c r="AJ199" i="17" s="1"/>
  <c r="BM198" i="17"/>
  <c r="BC197" i="13"/>
  <c r="AV197" i="13"/>
  <c r="AY197" i="13" s="1"/>
  <c r="AI197" i="13"/>
  <c r="AR197" i="13" s="1"/>
  <c r="S197" i="13"/>
  <c r="AB198" i="13" s="1"/>
  <c r="M197" i="13"/>
  <c r="I197" i="13"/>
  <c r="BP197" i="13"/>
  <c r="BM197" i="13"/>
  <c r="K408" i="7"/>
  <c r="G408" i="7"/>
  <c r="H408" i="7"/>
  <c r="I408" i="7"/>
  <c r="J408" i="7"/>
  <c r="AX198" i="18" l="1"/>
  <c r="BA198" i="18" s="1"/>
  <c r="L408" i="19"/>
  <c r="G308" i="15" s="1"/>
  <c r="L408" i="20"/>
  <c r="G308" i="12" s="1"/>
  <c r="S198" i="17"/>
  <c r="AB199" i="17" s="1"/>
  <c r="M198" i="17"/>
  <c r="P198" i="17" s="1"/>
  <c r="S198" i="18"/>
  <c r="AB199" i="18" s="1"/>
  <c r="M198" i="18"/>
  <c r="P198" i="18" s="1"/>
  <c r="Q198" i="18"/>
  <c r="Z199" i="18" s="1"/>
  <c r="BR198" i="18"/>
  <c r="BS199" i="18" s="1"/>
  <c r="K198" i="18"/>
  <c r="N198" i="18" s="1"/>
  <c r="AY198" i="17"/>
  <c r="BB198" i="17" s="1"/>
  <c r="AZ198" i="17"/>
  <c r="BC198" i="17" s="1"/>
  <c r="R198" i="17"/>
  <c r="AA199" i="17" s="1"/>
  <c r="L198" i="17"/>
  <c r="O198" i="17" s="1"/>
  <c r="R198" i="18"/>
  <c r="AA199" i="18" s="1"/>
  <c r="L198" i="18"/>
  <c r="O198" i="18" s="1"/>
  <c r="Q198" i="17"/>
  <c r="Z199" i="17" s="1"/>
  <c r="BR198" i="17"/>
  <c r="BS199" i="17" s="1"/>
  <c r="K198" i="17"/>
  <c r="N198" i="17" s="1"/>
  <c r="AY198" i="18"/>
  <c r="BB198" i="18" s="1"/>
  <c r="AX198" i="17"/>
  <c r="BA198" i="17" s="1"/>
  <c r="AZ198" i="18"/>
  <c r="BC198" i="18" s="1"/>
  <c r="BW197" i="13"/>
  <c r="BB197" i="13"/>
  <c r="AU197" i="13"/>
  <c r="AX197" i="13" s="1"/>
  <c r="L408" i="7"/>
  <c r="BO197" i="13"/>
  <c r="H197" i="13"/>
  <c r="BL197" i="13"/>
  <c r="P197" i="13"/>
  <c r="R197" i="13"/>
  <c r="AA198" i="13" s="1"/>
  <c r="L197" i="13"/>
  <c r="F409" i="19" l="1"/>
  <c r="F409" i="7"/>
  <c r="BD198" i="18"/>
  <c r="BH199" i="18"/>
  <c r="BH199" i="17"/>
  <c r="H308" i="12"/>
  <c r="I308" i="12" s="1"/>
  <c r="H308" i="15"/>
  <c r="I308" i="15" s="1"/>
  <c r="G308" i="16"/>
  <c r="H308" i="16" s="1"/>
  <c r="I308" i="16" s="1"/>
  <c r="BV197" i="13"/>
  <c r="BA197" i="13"/>
  <c r="BD197" i="13" s="1"/>
  <c r="BD197" i="17" s="1"/>
  <c r="AK198" i="13"/>
  <c r="AT198" i="13" s="1"/>
  <c r="Q197" i="13"/>
  <c r="Z198" i="13" s="1"/>
  <c r="F408" i="20" s="1"/>
  <c r="BR197" i="13"/>
  <c r="BS198" i="13" s="1"/>
  <c r="K197" i="13"/>
  <c r="O197" i="13"/>
  <c r="BU198" i="18" l="1"/>
  <c r="AR199" i="18" s="1"/>
  <c r="BV198" i="18"/>
  <c r="AS199" i="18" s="1"/>
  <c r="BW198" i="18"/>
  <c r="AT199" i="18" s="1"/>
  <c r="BU198" i="17"/>
  <c r="AR199" i="17" s="1"/>
  <c r="BV198" i="17"/>
  <c r="AS199" i="17" s="1"/>
  <c r="BW198" i="17"/>
  <c r="AT199" i="17" s="1"/>
  <c r="J309" i="15"/>
  <c r="J309" i="16"/>
  <c r="BU197" i="13"/>
  <c r="J309" i="12"/>
  <c r="AW198" i="13"/>
  <c r="AZ198" i="13" s="1"/>
  <c r="AJ198" i="13"/>
  <c r="AS198" i="13" s="1"/>
  <c r="J198" i="13"/>
  <c r="BQ198" i="13"/>
  <c r="BN198" i="13"/>
  <c r="BH198" i="13"/>
  <c r="N197" i="13"/>
  <c r="I409" i="20" l="1"/>
  <c r="J409" i="20"/>
  <c r="K409" i="20"/>
  <c r="H409" i="20"/>
  <c r="G409" i="20"/>
  <c r="J409" i="19"/>
  <c r="K409" i="19"/>
  <c r="H409" i="19"/>
  <c r="I409" i="19"/>
  <c r="G409" i="19"/>
  <c r="BN199" i="18"/>
  <c r="BQ199" i="18"/>
  <c r="J199" i="18"/>
  <c r="AW199" i="18"/>
  <c r="AK200" i="18" s="1"/>
  <c r="AU199" i="17"/>
  <c r="AI200" i="17" s="1"/>
  <c r="BO199" i="17"/>
  <c r="BL199" i="17"/>
  <c r="H199" i="17"/>
  <c r="AW199" i="17"/>
  <c r="AK200" i="17" s="1"/>
  <c r="BN199" i="17"/>
  <c r="BQ199" i="17"/>
  <c r="J199" i="17"/>
  <c r="BO199" i="18"/>
  <c r="AU199" i="18"/>
  <c r="AI200" i="18" s="1"/>
  <c r="H199" i="18"/>
  <c r="BL199" i="18"/>
  <c r="I199" i="17"/>
  <c r="AV199" i="17"/>
  <c r="AJ200" i="17" s="1"/>
  <c r="BM199" i="17"/>
  <c r="BP199" i="17"/>
  <c r="AV199" i="18"/>
  <c r="AJ200" i="18" s="1"/>
  <c r="BM199" i="18"/>
  <c r="BP199" i="18"/>
  <c r="I199" i="18"/>
  <c r="BC198" i="13"/>
  <c r="AV198" i="13"/>
  <c r="AY198" i="13" s="1"/>
  <c r="AI198" i="13"/>
  <c r="AR198" i="13" s="1"/>
  <c r="G409" i="7"/>
  <c r="H409" i="7"/>
  <c r="K409" i="7"/>
  <c r="I409" i="7"/>
  <c r="J409" i="7"/>
  <c r="BP198" i="13"/>
  <c r="I198" i="13"/>
  <c r="BM198" i="13"/>
  <c r="S198" i="13"/>
  <c r="AB199" i="13" s="1"/>
  <c r="M198" i="13"/>
  <c r="AY199" i="18" l="1"/>
  <c r="BB199" i="18" s="1"/>
  <c r="AX199" i="17"/>
  <c r="BA199" i="17" s="1"/>
  <c r="AY199" i="17"/>
  <c r="BB199" i="17" s="1"/>
  <c r="AZ199" i="17"/>
  <c r="BC199" i="17" s="1"/>
  <c r="L409" i="20"/>
  <c r="G309" i="12" s="1"/>
  <c r="L409" i="19"/>
  <c r="G309" i="15" s="1"/>
  <c r="L199" i="18"/>
  <c r="O199" i="18" s="1"/>
  <c r="R199" i="18"/>
  <c r="AA200" i="18" s="1"/>
  <c r="K199" i="18"/>
  <c r="N199" i="18" s="1"/>
  <c r="Q199" i="18"/>
  <c r="Z200" i="18" s="1"/>
  <c r="BR199" i="18"/>
  <c r="BS200" i="18" s="1"/>
  <c r="R199" i="17"/>
  <c r="AA200" i="17" s="1"/>
  <c r="L199" i="17"/>
  <c r="O199" i="17" s="1"/>
  <c r="M199" i="17"/>
  <c r="P199" i="17" s="1"/>
  <c r="S199" i="17"/>
  <c r="AB200" i="17" s="1"/>
  <c r="K199" i="17"/>
  <c r="N199" i="17" s="1"/>
  <c r="Q199" i="17"/>
  <c r="Z200" i="17" s="1"/>
  <c r="BR199" i="17"/>
  <c r="BS200" i="17" s="1"/>
  <c r="S199" i="18"/>
  <c r="AB200" i="18" s="1"/>
  <c r="M199" i="18"/>
  <c r="P199" i="18" s="1"/>
  <c r="AZ199" i="18"/>
  <c r="BC199" i="18" s="1"/>
  <c r="AX199" i="18"/>
  <c r="BA199" i="18" s="1"/>
  <c r="BW198" i="13"/>
  <c r="BB198" i="13"/>
  <c r="AU198" i="13"/>
  <c r="AX198" i="13" s="1"/>
  <c r="H198" i="13"/>
  <c r="BO198" i="13"/>
  <c r="BL198" i="13"/>
  <c r="L409" i="7"/>
  <c r="L198" i="13"/>
  <c r="R198" i="13"/>
  <c r="AA199" i="13" s="1"/>
  <c r="P198" i="13"/>
  <c r="F410" i="7" l="1"/>
  <c r="F410" i="19"/>
  <c r="BH200" i="17"/>
  <c r="BD199" i="18"/>
  <c r="BH200" i="18"/>
  <c r="H309" i="12"/>
  <c r="I309" i="12" s="1"/>
  <c r="G309" i="16"/>
  <c r="H309" i="16" s="1"/>
  <c r="I309" i="16" s="1"/>
  <c r="H309" i="15"/>
  <c r="I309" i="15" s="1"/>
  <c r="BV198" i="13"/>
  <c r="BA198" i="13"/>
  <c r="BD198" i="13" s="1"/>
  <c r="BD198" i="17" s="1"/>
  <c r="AK199" i="13"/>
  <c r="AT199" i="13" s="1"/>
  <c r="O198" i="13"/>
  <c r="K198" i="13"/>
  <c r="Q198" i="13"/>
  <c r="Z199" i="13" s="1"/>
  <c r="F409" i="20" s="1"/>
  <c r="BR198" i="13"/>
  <c r="BS199" i="13" s="1"/>
  <c r="BU199" i="18" l="1"/>
  <c r="AR200" i="18" s="1"/>
  <c r="BV199" i="18"/>
  <c r="AS200" i="18" s="1"/>
  <c r="BW199" i="18"/>
  <c r="AT200" i="18" s="1"/>
  <c r="BU199" i="17"/>
  <c r="AR200" i="17" s="1"/>
  <c r="BV199" i="17"/>
  <c r="AS200" i="17" s="1"/>
  <c r="BW199" i="17"/>
  <c r="AT200" i="17" s="1"/>
  <c r="J310" i="15"/>
  <c r="J310" i="16"/>
  <c r="BU198" i="13"/>
  <c r="J310" i="12"/>
  <c r="AW199" i="13"/>
  <c r="AZ199" i="13" s="1"/>
  <c r="AJ199" i="13"/>
  <c r="AS199" i="13" s="1"/>
  <c r="BQ199" i="13"/>
  <c r="J199" i="13"/>
  <c r="BN199" i="13"/>
  <c r="BH199" i="13"/>
  <c r="N198" i="13"/>
  <c r="I410" i="20" l="1"/>
  <c r="K410" i="20"/>
  <c r="J410" i="20"/>
  <c r="G410" i="20"/>
  <c r="H410" i="20"/>
  <c r="G410" i="19"/>
  <c r="H410" i="19"/>
  <c r="J410" i="19"/>
  <c r="I410" i="19"/>
  <c r="K410" i="19"/>
  <c r="BN200" i="18"/>
  <c r="AW200" i="18"/>
  <c r="AK201" i="18" s="1"/>
  <c r="BQ200" i="18"/>
  <c r="J200" i="18"/>
  <c r="H200" i="17"/>
  <c r="BO200" i="17"/>
  <c r="AU200" i="17"/>
  <c r="AI201" i="17" s="1"/>
  <c r="BL200" i="17"/>
  <c r="AW200" i="17"/>
  <c r="AK201" i="17" s="1"/>
  <c r="BQ200" i="17"/>
  <c r="J200" i="17"/>
  <c r="BN200" i="17"/>
  <c r="BO200" i="18"/>
  <c r="H200" i="18"/>
  <c r="BL200" i="18"/>
  <c r="AU200" i="18"/>
  <c r="AI201" i="18" s="1"/>
  <c r="BP200" i="17"/>
  <c r="BM200" i="17"/>
  <c r="AV200" i="17"/>
  <c r="AJ201" i="17" s="1"/>
  <c r="I200" i="17"/>
  <c r="BP200" i="18"/>
  <c r="AV200" i="18"/>
  <c r="AJ201" i="18" s="1"/>
  <c r="I200" i="18"/>
  <c r="BM200" i="18"/>
  <c r="BC199" i="13"/>
  <c r="AV199" i="13"/>
  <c r="AY199" i="13" s="1"/>
  <c r="AI199" i="13"/>
  <c r="AR199" i="13" s="1"/>
  <c r="I410" i="7"/>
  <c r="G410" i="7"/>
  <c r="J410" i="7"/>
  <c r="K410" i="7"/>
  <c r="H410" i="7"/>
  <c r="S199" i="13"/>
  <c r="AB200" i="13" s="1"/>
  <c r="M199" i="13"/>
  <c r="I199" i="13"/>
  <c r="BP199" i="13"/>
  <c r="BM199" i="13"/>
  <c r="AY200" i="17" l="1"/>
  <c r="BB200" i="17" s="1"/>
  <c r="AZ200" i="17"/>
  <c r="BC200" i="17" s="1"/>
  <c r="AX200" i="17"/>
  <c r="BA200" i="17" s="1"/>
  <c r="AZ200" i="18"/>
  <c r="BC200" i="18" s="1"/>
  <c r="L410" i="20"/>
  <c r="G310" i="12" s="1"/>
  <c r="L410" i="19"/>
  <c r="G310" i="15" s="1"/>
  <c r="AX200" i="18"/>
  <c r="BA200" i="18" s="1"/>
  <c r="L200" i="18"/>
  <c r="O200" i="18" s="1"/>
  <c r="R200" i="18"/>
  <c r="AA201" i="18" s="1"/>
  <c r="Q200" i="18"/>
  <c r="Z201" i="18" s="1"/>
  <c r="K200" i="18"/>
  <c r="N200" i="18" s="1"/>
  <c r="BR200" i="18"/>
  <c r="BS201" i="18" s="1"/>
  <c r="M200" i="17"/>
  <c r="P200" i="17" s="1"/>
  <c r="S200" i="17"/>
  <c r="AB201" i="17" s="1"/>
  <c r="BR200" i="17"/>
  <c r="BS201" i="17" s="1"/>
  <c r="Q200" i="17"/>
  <c r="Z201" i="17" s="1"/>
  <c r="K200" i="17"/>
  <c r="N200" i="17" s="1"/>
  <c r="AY200" i="18"/>
  <c r="BB200" i="18" s="1"/>
  <c r="R200" i="17"/>
  <c r="AA201" i="17" s="1"/>
  <c r="L200" i="17"/>
  <c r="O200" i="17" s="1"/>
  <c r="S200" i="18"/>
  <c r="AB201" i="18" s="1"/>
  <c r="M200" i="18"/>
  <c r="P200" i="18" s="1"/>
  <c r="BW199" i="13"/>
  <c r="BB199" i="13"/>
  <c r="AU199" i="13"/>
  <c r="AX199" i="13" s="1"/>
  <c r="L199" i="13"/>
  <c r="R199" i="13"/>
  <c r="AA200" i="13" s="1"/>
  <c r="L410" i="7"/>
  <c r="P199" i="13"/>
  <c r="BO199" i="13"/>
  <c r="H199" i="13"/>
  <c r="BL199" i="13"/>
  <c r="F411" i="19" l="1"/>
  <c r="F411" i="7"/>
  <c r="BD200" i="18"/>
  <c r="BH201" i="17"/>
  <c r="BH201" i="18"/>
  <c r="G310" i="16"/>
  <c r="H310" i="16" s="1"/>
  <c r="I310" i="16" s="1"/>
  <c r="H310" i="15"/>
  <c r="I310" i="15" s="1"/>
  <c r="BV199" i="13"/>
  <c r="H310" i="12"/>
  <c r="I310" i="12" s="1"/>
  <c r="BA199" i="13"/>
  <c r="BD199" i="13" s="1"/>
  <c r="BD199" i="17" s="1"/>
  <c r="AK200" i="13"/>
  <c r="AT200" i="13" s="1"/>
  <c r="BR199" i="13"/>
  <c r="BS200" i="13" s="1"/>
  <c r="Q199" i="13"/>
  <c r="Z200" i="13" s="1"/>
  <c r="F410" i="20" s="1"/>
  <c r="K199" i="13"/>
  <c r="O199" i="13"/>
  <c r="BV200" i="18" l="1"/>
  <c r="AS201" i="18" s="1"/>
  <c r="BW200" i="18"/>
  <c r="AT201" i="18" s="1"/>
  <c r="BU200" i="18"/>
  <c r="AR201" i="18" s="1"/>
  <c r="BV200" i="17"/>
  <c r="AS201" i="17" s="1"/>
  <c r="BW200" i="17"/>
  <c r="AT201" i="17" s="1"/>
  <c r="BU200" i="17"/>
  <c r="AR201" i="17" s="1"/>
  <c r="J311" i="16"/>
  <c r="J311" i="15"/>
  <c r="BU199" i="13"/>
  <c r="J311" i="12"/>
  <c r="AW200" i="13"/>
  <c r="AZ200" i="13" s="1"/>
  <c r="AJ200" i="13"/>
  <c r="AS200" i="13" s="1"/>
  <c r="BH200" i="13"/>
  <c r="J200" i="13"/>
  <c r="BQ200" i="13"/>
  <c r="BN200" i="13"/>
  <c r="N199" i="13"/>
  <c r="H411" i="20" l="1"/>
  <c r="K411" i="20"/>
  <c r="I411" i="20"/>
  <c r="J411" i="20"/>
  <c r="G411" i="20"/>
  <c r="G411" i="19"/>
  <c r="K411" i="19"/>
  <c r="J411" i="19"/>
  <c r="I411" i="19"/>
  <c r="H411" i="19"/>
  <c r="BO201" i="17"/>
  <c r="AU201" i="17"/>
  <c r="AI202" i="17" s="1"/>
  <c r="H201" i="17"/>
  <c r="BL201" i="17"/>
  <c r="AW201" i="17"/>
  <c r="AK202" i="17" s="1"/>
  <c r="BN201" i="17"/>
  <c r="BQ201" i="17"/>
  <c r="J201" i="17"/>
  <c r="BN201" i="18"/>
  <c r="AW201" i="18"/>
  <c r="AK202" i="18" s="1"/>
  <c r="J201" i="18"/>
  <c r="BQ201" i="18"/>
  <c r="BP201" i="17"/>
  <c r="BM201" i="17"/>
  <c r="I201" i="17"/>
  <c r="AV201" i="17"/>
  <c r="AJ202" i="17" s="1"/>
  <c r="AU201" i="18"/>
  <c r="AI202" i="18" s="1"/>
  <c r="BO201" i="18"/>
  <c r="BL201" i="18"/>
  <c r="H201" i="18"/>
  <c r="BP201" i="18"/>
  <c r="AV201" i="18"/>
  <c r="AJ202" i="18" s="1"/>
  <c r="BM201" i="18"/>
  <c r="I201" i="18"/>
  <c r="BC200" i="13"/>
  <c r="AV200" i="13"/>
  <c r="AY200" i="13" s="1"/>
  <c r="AI200" i="13"/>
  <c r="AR200" i="13" s="1"/>
  <c r="I200" i="13"/>
  <c r="BP200" i="13"/>
  <c r="BM200" i="13"/>
  <c r="G411" i="7"/>
  <c r="J411" i="7"/>
  <c r="K411" i="7"/>
  <c r="H411" i="7"/>
  <c r="I411" i="7"/>
  <c r="S200" i="13"/>
  <c r="AB201" i="13" s="1"/>
  <c r="M200" i="13"/>
  <c r="AX201" i="17" l="1"/>
  <c r="BA201" i="17" s="1"/>
  <c r="AZ201" i="18"/>
  <c r="BC201" i="18" s="1"/>
  <c r="L411" i="20"/>
  <c r="G311" i="12" s="1"/>
  <c r="L411" i="19"/>
  <c r="G311" i="15" s="1"/>
  <c r="AY201" i="17"/>
  <c r="BB201" i="17" s="1"/>
  <c r="K201" i="18"/>
  <c r="N201" i="18" s="1"/>
  <c r="BR201" i="18"/>
  <c r="BS202" i="18" s="1"/>
  <c r="Q201" i="18"/>
  <c r="Z202" i="18" s="1"/>
  <c r="S201" i="18"/>
  <c r="AB202" i="18" s="1"/>
  <c r="M201" i="18"/>
  <c r="P201" i="18" s="1"/>
  <c r="R201" i="18"/>
  <c r="AA202" i="18" s="1"/>
  <c r="L201" i="18"/>
  <c r="O201" i="18" s="1"/>
  <c r="M201" i="17"/>
  <c r="P201" i="17" s="1"/>
  <c r="S201" i="17"/>
  <c r="AB202" i="17" s="1"/>
  <c r="R201" i="17"/>
  <c r="AA202" i="17" s="1"/>
  <c r="L201" i="17"/>
  <c r="O201" i="17" s="1"/>
  <c r="BR201" i="17"/>
  <c r="BS202" i="17" s="1"/>
  <c r="Q201" i="17"/>
  <c r="Z202" i="17" s="1"/>
  <c r="K201" i="17"/>
  <c r="N201" i="17" s="1"/>
  <c r="AX201" i="18"/>
  <c r="BA201" i="18" s="1"/>
  <c r="AZ201" i="17"/>
  <c r="BC201" i="17" s="1"/>
  <c r="AY201" i="18"/>
  <c r="BB201" i="18" s="1"/>
  <c r="BW200" i="13"/>
  <c r="BB200" i="13"/>
  <c r="AU200" i="13"/>
  <c r="AX200" i="13" s="1"/>
  <c r="L411" i="7"/>
  <c r="R200" i="13"/>
  <c r="AA201" i="13" s="1"/>
  <c r="L200" i="13"/>
  <c r="P200" i="13"/>
  <c r="BO200" i="13"/>
  <c r="H200" i="13"/>
  <c r="BL200" i="13"/>
  <c r="F412" i="19" l="1"/>
  <c r="F412" i="7"/>
  <c r="BH202" i="17"/>
  <c r="BH202" i="18"/>
  <c r="BD201" i="18"/>
  <c r="H311" i="12"/>
  <c r="I311" i="12" s="1"/>
  <c r="H311" i="15"/>
  <c r="I311" i="15" s="1"/>
  <c r="G311" i="16"/>
  <c r="H311" i="16" s="1"/>
  <c r="I311" i="16" s="1"/>
  <c r="BV200" i="13"/>
  <c r="BA200" i="13"/>
  <c r="BD200" i="13" s="1"/>
  <c r="BD200" i="17" s="1"/>
  <c r="AK201" i="13"/>
  <c r="AT201" i="13" s="1"/>
  <c r="O200" i="13"/>
  <c r="BR200" i="13"/>
  <c r="BS201" i="13" s="1"/>
  <c r="Q200" i="13"/>
  <c r="Z201" i="13" s="1"/>
  <c r="F411" i="20" s="1"/>
  <c r="K200" i="13"/>
  <c r="BW201" i="18" l="1"/>
  <c r="AT202" i="18" s="1"/>
  <c r="BU201" i="18"/>
  <c r="AR202" i="18" s="1"/>
  <c r="BV201" i="18"/>
  <c r="AS202" i="18" s="1"/>
  <c r="BW201" i="17"/>
  <c r="AT202" i="17" s="1"/>
  <c r="BU201" i="17"/>
  <c r="AR202" i="17" s="1"/>
  <c r="BV201" i="17"/>
  <c r="AS202" i="17" s="1"/>
  <c r="J312" i="15"/>
  <c r="J312" i="16"/>
  <c r="BU200" i="13"/>
  <c r="J312" i="12"/>
  <c r="AW201" i="13"/>
  <c r="AZ201" i="13" s="1"/>
  <c r="AJ201" i="13"/>
  <c r="AS201" i="13" s="1"/>
  <c r="BH201" i="13"/>
  <c r="N200" i="13"/>
  <c r="J201" i="13"/>
  <c r="BQ201" i="13"/>
  <c r="BN201" i="13"/>
  <c r="K412" i="20" l="1"/>
  <c r="I412" i="20"/>
  <c r="G412" i="20"/>
  <c r="J412" i="20"/>
  <c r="H412" i="20"/>
  <c r="J412" i="19"/>
  <c r="H412" i="19"/>
  <c r="G412" i="19"/>
  <c r="K412" i="19"/>
  <c r="I412" i="19"/>
  <c r="BO202" i="17"/>
  <c r="AU202" i="17"/>
  <c r="AI203" i="17" s="1"/>
  <c r="H202" i="17"/>
  <c r="BL202" i="17"/>
  <c r="H202" i="18"/>
  <c r="BO202" i="18"/>
  <c r="AU202" i="18"/>
  <c r="AI203" i="18" s="1"/>
  <c r="BL202" i="18"/>
  <c r="BN202" i="17"/>
  <c r="J202" i="17"/>
  <c r="AW202" i="17"/>
  <c r="AK203" i="17" s="1"/>
  <c r="BQ202" i="17"/>
  <c r="AV202" i="17"/>
  <c r="AJ203" i="17" s="1"/>
  <c r="BM202" i="17"/>
  <c r="I202" i="17"/>
  <c r="BP202" i="17"/>
  <c r="AW202" i="18"/>
  <c r="AK203" i="18" s="1"/>
  <c r="BQ202" i="18"/>
  <c r="J202" i="18"/>
  <c r="BN202" i="18"/>
  <c r="I202" i="18"/>
  <c r="BM202" i="18"/>
  <c r="BP202" i="18"/>
  <c r="AV202" i="18"/>
  <c r="AJ203" i="18" s="1"/>
  <c r="BC201" i="13"/>
  <c r="AV201" i="13"/>
  <c r="AY201" i="13" s="1"/>
  <c r="AI201" i="13"/>
  <c r="AR201" i="13" s="1"/>
  <c r="M201" i="13"/>
  <c r="S201" i="13"/>
  <c r="AB202" i="13" s="1"/>
  <c r="H412" i="7"/>
  <c r="I412" i="7"/>
  <c r="J412" i="7"/>
  <c r="G412" i="7"/>
  <c r="K412" i="7"/>
  <c r="BP201" i="13"/>
  <c r="I201" i="13"/>
  <c r="BM201" i="13"/>
  <c r="AZ202" i="18" l="1"/>
  <c r="BC202" i="18" s="1"/>
  <c r="AX202" i="17"/>
  <c r="BA202" i="17" s="1"/>
  <c r="AY202" i="17"/>
  <c r="BB202" i="17" s="1"/>
  <c r="AX202" i="18"/>
  <c r="BA202" i="18" s="1"/>
  <c r="L412" i="19"/>
  <c r="G312" i="15" s="1"/>
  <c r="L412" i="20"/>
  <c r="G312" i="12" s="1"/>
  <c r="R202" i="18"/>
  <c r="AA203" i="18" s="1"/>
  <c r="L202" i="18"/>
  <c r="O202" i="18" s="1"/>
  <c r="L202" i="17"/>
  <c r="O202" i="17" s="1"/>
  <c r="R202" i="17"/>
  <c r="AA203" i="17" s="1"/>
  <c r="Q202" i="18"/>
  <c r="Z203" i="18" s="1"/>
  <c r="K202" i="18"/>
  <c r="N202" i="18" s="1"/>
  <c r="BR202" i="18"/>
  <c r="BS203" i="18" s="1"/>
  <c r="M202" i="17"/>
  <c r="P202" i="17" s="1"/>
  <c r="S202" i="17"/>
  <c r="AB203" i="17" s="1"/>
  <c r="S202" i="18"/>
  <c r="AB203" i="18" s="1"/>
  <c r="M202" i="18"/>
  <c r="P202" i="18" s="1"/>
  <c r="K202" i="17"/>
  <c r="N202" i="17" s="1"/>
  <c r="Q202" i="17"/>
  <c r="Z203" i="17" s="1"/>
  <c r="BR202" i="17"/>
  <c r="BS203" i="17" s="1"/>
  <c r="AY202" i="18"/>
  <c r="BB202" i="18" s="1"/>
  <c r="AZ202" i="17"/>
  <c r="BC202" i="17" s="1"/>
  <c r="BW201" i="13"/>
  <c r="BB201" i="13"/>
  <c r="AU201" i="13"/>
  <c r="AX201" i="13" s="1"/>
  <c r="R201" i="13"/>
  <c r="AA202" i="13" s="1"/>
  <c r="L201" i="13"/>
  <c r="BO201" i="13"/>
  <c r="H201" i="13"/>
  <c r="BL201" i="13"/>
  <c r="P201" i="13"/>
  <c r="L412" i="7"/>
  <c r="F413" i="7" l="1"/>
  <c r="F413" i="19"/>
  <c r="BD202" i="18"/>
  <c r="BH203" i="18"/>
  <c r="BH203" i="17"/>
  <c r="H312" i="12"/>
  <c r="I312" i="12" s="1"/>
  <c r="H312" i="15"/>
  <c r="I312" i="15" s="1"/>
  <c r="G312" i="16"/>
  <c r="H312" i="16" s="1"/>
  <c r="I312" i="16" s="1"/>
  <c r="BV201" i="13"/>
  <c r="BA201" i="13"/>
  <c r="BD201" i="13" s="1"/>
  <c r="BD201" i="17" s="1"/>
  <c r="AK202" i="13"/>
  <c r="AT202" i="13" s="1"/>
  <c r="BR201" i="13"/>
  <c r="BS202" i="13" s="1"/>
  <c r="Q201" i="13"/>
  <c r="Z202" i="13" s="1"/>
  <c r="F412" i="20" s="1"/>
  <c r="K201" i="13"/>
  <c r="O201" i="13"/>
  <c r="BU202" i="18" l="1"/>
  <c r="AR203" i="18" s="1"/>
  <c r="BW202" i="18"/>
  <c r="AT203" i="18" s="1"/>
  <c r="BV202" i="18"/>
  <c r="AS203" i="18" s="1"/>
  <c r="BU202" i="17"/>
  <c r="AR203" i="17" s="1"/>
  <c r="BV202" i="17"/>
  <c r="AS203" i="17" s="1"/>
  <c r="BW202" i="17"/>
  <c r="AT203" i="17" s="1"/>
  <c r="J313" i="16"/>
  <c r="J313" i="15"/>
  <c r="BU201" i="13"/>
  <c r="J313" i="12"/>
  <c r="AW202" i="13"/>
  <c r="AZ202" i="13" s="1"/>
  <c r="AJ202" i="13"/>
  <c r="AS202" i="13" s="1"/>
  <c r="N201" i="13"/>
  <c r="BQ202" i="13"/>
  <c r="J202" i="13"/>
  <c r="BN202" i="13"/>
  <c r="BH202" i="13"/>
  <c r="J413" i="19" l="1"/>
  <c r="I413" i="19"/>
  <c r="G413" i="19"/>
  <c r="K413" i="19"/>
  <c r="H413" i="19"/>
  <c r="K413" i="20"/>
  <c r="J413" i="20"/>
  <c r="H413" i="20"/>
  <c r="I413" i="20"/>
  <c r="G413" i="20"/>
  <c r="AU203" i="18"/>
  <c r="AI204" i="18" s="1"/>
  <c r="H203" i="18"/>
  <c r="BL203" i="18"/>
  <c r="BO203" i="18"/>
  <c r="AU203" i="17"/>
  <c r="AI204" i="17" s="1"/>
  <c r="BO203" i="17"/>
  <c r="H203" i="17"/>
  <c r="BL203" i="17"/>
  <c r="BQ203" i="18"/>
  <c r="BN203" i="18"/>
  <c r="J203" i="18"/>
  <c r="AW203" i="18"/>
  <c r="AK204" i="18" s="1"/>
  <c r="I203" i="18"/>
  <c r="AV203" i="18"/>
  <c r="AJ204" i="18" s="1"/>
  <c r="BM203" i="18"/>
  <c r="BP203" i="18"/>
  <c r="BQ203" i="17"/>
  <c r="J203" i="17"/>
  <c r="AW203" i="17"/>
  <c r="AK204" i="17" s="1"/>
  <c r="BN203" i="17"/>
  <c r="I203" i="17"/>
  <c r="BP203" i="17"/>
  <c r="BM203" i="17"/>
  <c r="AV203" i="17"/>
  <c r="AJ204" i="17" s="1"/>
  <c r="BC202" i="13"/>
  <c r="AV202" i="13"/>
  <c r="AY202" i="13" s="1"/>
  <c r="AI202" i="13"/>
  <c r="AR202" i="13" s="1"/>
  <c r="M202" i="13"/>
  <c r="S202" i="13"/>
  <c r="AB203" i="13" s="1"/>
  <c r="I202" i="13"/>
  <c r="BP202" i="13"/>
  <c r="BM202" i="13"/>
  <c r="I413" i="7"/>
  <c r="K413" i="7"/>
  <c r="G413" i="7"/>
  <c r="J413" i="7"/>
  <c r="H413" i="7"/>
  <c r="AX203" i="18" l="1"/>
  <c r="BA203" i="18" s="1"/>
  <c r="AY203" i="17"/>
  <c r="BB203" i="17" s="1"/>
  <c r="L413" i="20"/>
  <c r="G313" i="12" s="1"/>
  <c r="L413" i="19"/>
  <c r="G313" i="15" s="1"/>
  <c r="AZ203" i="17"/>
  <c r="BC203" i="17" s="1"/>
  <c r="R203" i="17"/>
  <c r="AA204" i="17" s="1"/>
  <c r="L203" i="17"/>
  <c r="O203" i="17" s="1"/>
  <c r="M203" i="17"/>
  <c r="P203" i="17" s="1"/>
  <c r="S203" i="17"/>
  <c r="AB204" i="17" s="1"/>
  <c r="M203" i="18"/>
  <c r="P203" i="18" s="1"/>
  <c r="S203" i="18"/>
  <c r="AB204" i="18" s="1"/>
  <c r="BR203" i="18"/>
  <c r="BS204" i="18" s="1"/>
  <c r="K203" i="18"/>
  <c r="N203" i="18" s="1"/>
  <c r="Q203" i="18"/>
  <c r="Z204" i="18" s="1"/>
  <c r="L203" i="18"/>
  <c r="O203" i="18" s="1"/>
  <c r="R203" i="18"/>
  <c r="AA204" i="18" s="1"/>
  <c r="Q203" i="17"/>
  <c r="Z204" i="17" s="1"/>
  <c r="BR203" i="17"/>
  <c r="BS204" i="17" s="1"/>
  <c r="K203" i="17"/>
  <c r="N203" i="17" s="1"/>
  <c r="AX203" i="17"/>
  <c r="BA203" i="17" s="1"/>
  <c r="AY203" i="18"/>
  <c r="BB203" i="18" s="1"/>
  <c r="AZ203" i="18"/>
  <c r="BC203" i="18" s="1"/>
  <c r="BW202" i="13"/>
  <c r="BB202" i="13"/>
  <c r="AU202" i="13"/>
  <c r="AX202" i="13" s="1"/>
  <c r="L202" i="13"/>
  <c r="R202" i="13"/>
  <c r="AA203" i="13" s="1"/>
  <c r="BO202" i="13"/>
  <c r="H202" i="13"/>
  <c r="BL202" i="13"/>
  <c r="P202" i="13"/>
  <c r="L413" i="7"/>
  <c r="F414" i="7" l="1"/>
  <c r="F414" i="19"/>
  <c r="BH204" i="17"/>
  <c r="BD203" i="18"/>
  <c r="BH204" i="18"/>
  <c r="G313" i="16"/>
  <c r="H313" i="16" s="1"/>
  <c r="I313" i="16" s="1"/>
  <c r="H313" i="15"/>
  <c r="I313" i="15" s="1"/>
  <c r="BV202" i="13"/>
  <c r="H313" i="12"/>
  <c r="I313" i="12" s="1"/>
  <c r="BA202" i="13"/>
  <c r="BD202" i="13" s="1"/>
  <c r="BD202" i="17" s="1"/>
  <c r="AK203" i="13"/>
  <c r="AT203" i="13" s="1"/>
  <c r="BR202" i="13"/>
  <c r="BS203" i="13" s="1"/>
  <c r="Q202" i="13"/>
  <c r="Z203" i="13" s="1"/>
  <c r="F413" i="20" s="1"/>
  <c r="K202" i="13"/>
  <c r="O202" i="13"/>
  <c r="BU203" i="18" l="1"/>
  <c r="AR204" i="18" s="1"/>
  <c r="BV203" i="18"/>
  <c r="AS204" i="18" s="1"/>
  <c r="BW203" i="18"/>
  <c r="AT204" i="18" s="1"/>
  <c r="BU203" i="17"/>
  <c r="AR204" i="17" s="1"/>
  <c r="BV203" i="17"/>
  <c r="AS204" i="17" s="1"/>
  <c r="BW203" i="17"/>
  <c r="AT204" i="17" s="1"/>
  <c r="J314" i="16"/>
  <c r="J314" i="15"/>
  <c r="BU202" i="13"/>
  <c r="J314" i="12"/>
  <c r="AW203" i="13"/>
  <c r="AZ203" i="13" s="1"/>
  <c r="AJ203" i="13"/>
  <c r="AS203" i="13" s="1"/>
  <c r="BH203" i="13"/>
  <c r="N202" i="13"/>
  <c r="BQ203" i="13"/>
  <c r="J203" i="13"/>
  <c r="BN203" i="13"/>
  <c r="J414" i="19" l="1"/>
  <c r="G414" i="19"/>
  <c r="I414" i="19"/>
  <c r="H414" i="19"/>
  <c r="K414" i="19"/>
  <c r="I414" i="20"/>
  <c r="G414" i="20"/>
  <c r="K414" i="20"/>
  <c r="H414" i="20"/>
  <c r="J414" i="20"/>
  <c r="BQ204" i="18"/>
  <c r="J204" i="18"/>
  <c r="AW204" i="18"/>
  <c r="AK205" i="18" s="1"/>
  <c r="BN204" i="18"/>
  <c r="BL204" i="18"/>
  <c r="BO204" i="18"/>
  <c r="H204" i="18"/>
  <c r="AU204" i="18"/>
  <c r="AI205" i="18" s="1"/>
  <c r="BQ204" i="17"/>
  <c r="J204" i="17"/>
  <c r="AW204" i="17"/>
  <c r="AK205" i="17" s="1"/>
  <c r="BN204" i="17"/>
  <c r="AV204" i="18"/>
  <c r="AJ205" i="18" s="1"/>
  <c r="BM204" i="18"/>
  <c r="BP204" i="18"/>
  <c r="I204" i="18"/>
  <c r="BO204" i="17"/>
  <c r="H204" i="17"/>
  <c r="AU204" i="17"/>
  <c r="AI205" i="17" s="1"/>
  <c r="BL204" i="17"/>
  <c r="BP204" i="17"/>
  <c r="BM204" i="17"/>
  <c r="I204" i="17"/>
  <c r="AV204" i="17"/>
  <c r="AJ205" i="17" s="1"/>
  <c r="BC203" i="13"/>
  <c r="AV203" i="13"/>
  <c r="AY203" i="13" s="1"/>
  <c r="AI203" i="13"/>
  <c r="AR203" i="13" s="1"/>
  <c r="M203" i="13"/>
  <c r="S203" i="13"/>
  <c r="AB204" i="13" s="1"/>
  <c r="J414" i="7"/>
  <c r="K414" i="7"/>
  <c r="I414" i="7"/>
  <c r="G414" i="7"/>
  <c r="H414" i="7"/>
  <c r="I203" i="13"/>
  <c r="BP203" i="13"/>
  <c r="BM203" i="13"/>
  <c r="AY204" i="18" l="1"/>
  <c r="BB204" i="18" s="1"/>
  <c r="AZ204" i="18"/>
  <c r="BC204" i="18" s="1"/>
  <c r="L414" i="20"/>
  <c r="G314" i="12" s="1"/>
  <c r="L414" i="19"/>
  <c r="G314" i="15" s="1"/>
  <c r="AX204" i="17"/>
  <c r="BA204" i="17" s="1"/>
  <c r="Q204" i="17"/>
  <c r="Z205" i="17" s="1"/>
  <c r="K204" i="17"/>
  <c r="N204" i="17" s="1"/>
  <c r="BR204" i="17"/>
  <c r="BS205" i="17" s="1"/>
  <c r="AY204" i="17"/>
  <c r="BB204" i="17" s="1"/>
  <c r="AZ204" i="17"/>
  <c r="BC204" i="17" s="1"/>
  <c r="AX204" i="18"/>
  <c r="BA204" i="18" s="1"/>
  <c r="L204" i="18"/>
  <c r="O204" i="18" s="1"/>
  <c r="R204" i="18"/>
  <c r="AA205" i="18" s="1"/>
  <c r="S204" i="18"/>
  <c r="AB205" i="18" s="1"/>
  <c r="M204" i="18"/>
  <c r="P204" i="18" s="1"/>
  <c r="BR204" i="18"/>
  <c r="BS205" i="18" s="1"/>
  <c r="Q204" i="18"/>
  <c r="Z205" i="18" s="1"/>
  <c r="K204" i="18"/>
  <c r="N204" i="18" s="1"/>
  <c r="L204" i="17"/>
  <c r="O204" i="17" s="1"/>
  <c r="R204" i="17"/>
  <c r="AA205" i="17" s="1"/>
  <c r="S204" i="17"/>
  <c r="AB205" i="17" s="1"/>
  <c r="M204" i="17"/>
  <c r="P204" i="17" s="1"/>
  <c r="BW203" i="13"/>
  <c r="BB203" i="13"/>
  <c r="AU203" i="13"/>
  <c r="AX203" i="13" s="1"/>
  <c r="L414" i="7"/>
  <c r="BO203" i="13"/>
  <c r="H203" i="13"/>
  <c r="BL203" i="13"/>
  <c r="R203" i="13"/>
  <c r="AA204" i="13" s="1"/>
  <c r="L203" i="13"/>
  <c r="P203" i="13"/>
  <c r="F415" i="7" l="1"/>
  <c r="F415" i="19"/>
  <c r="BD204" i="18"/>
  <c r="BH205" i="18"/>
  <c r="BH205" i="17"/>
  <c r="H314" i="12"/>
  <c r="I314" i="12" s="1"/>
  <c r="G314" i="16"/>
  <c r="H314" i="16" s="1"/>
  <c r="I314" i="16" s="1"/>
  <c r="H314" i="15"/>
  <c r="I314" i="15" s="1"/>
  <c r="BV203" i="13"/>
  <c r="BA203" i="13"/>
  <c r="BD203" i="13" s="1"/>
  <c r="BD203" i="17" s="1"/>
  <c r="AK204" i="13"/>
  <c r="AT204" i="13" s="1"/>
  <c r="O203" i="13"/>
  <c r="K203" i="13"/>
  <c r="Q203" i="13"/>
  <c r="Z204" i="13" s="1"/>
  <c r="F414" i="20" s="1"/>
  <c r="BR203" i="13"/>
  <c r="BS204" i="13" s="1"/>
  <c r="BV204" i="18" l="1"/>
  <c r="AS205" i="18" s="1"/>
  <c r="BW204" i="18"/>
  <c r="AT205" i="18" s="1"/>
  <c r="BU204" i="18"/>
  <c r="AR205" i="18" s="1"/>
  <c r="BV204" i="17"/>
  <c r="AS205" i="17" s="1"/>
  <c r="BW204" i="17"/>
  <c r="AT205" i="17" s="1"/>
  <c r="BU204" i="17"/>
  <c r="AR205" i="17" s="1"/>
  <c r="J315" i="15"/>
  <c r="J315" i="16"/>
  <c r="BU203" i="13"/>
  <c r="J315" i="12"/>
  <c r="AW204" i="13"/>
  <c r="AZ204" i="13" s="1"/>
  <c r="AJ204" i="13"/>
  <c r="AS204" i="13" s="1"/>
  <c r="BH204" i="13"/>
  <c r="J204" i="13"/>
  <c r="BQ204" i="13"/>
  <c r="BN204" i="13"/>
  <c r="N203" i="13"/>
  <c r="K415" i="19" l="1"/>
  <c r="H415" i="19"/>
  <c r="I415" i="19"/>
  <c r="G415" i="19"/>
  <c r="J415" i="19"/>
  <c r="I415" i="20"/>
  <c r="K415" i="20"/>
  <c r="J415" i="20"/>
  <c r="G415" i="20"/>
  <c r="H415" i="20"/>
  <c r="H205" i="18"/>
  <c r="BO205" i="18"/>
  <c r="AU205" i="18"/>
  <c r="AI206" i="18" s="1"/>
  <c r="BL205" i="18"/>
  <c r="J205" i="18"/>
  <c r="BN205" i="18"/>
  <c r="BQ205" i="18"/>
  <c r="AW205" i="18"/>
  <c r="AK206" i="18" s="1"/>
  <c r="BQ205" i="17"/>
  <c r="AW205" i="17"/>
  <c r="AK206" i="17" s="1"/>
  <c r="J205" i="17"/>
  <c r="BN205" i="17"/>
  <c r="AV205" i="17"/>
  <c r="AJ206" i="17" s="1"/>
  <c r="BP205" i="17"/>
  <c r="BM205" i="17"/>
  <c r="I205" i="17"/>
  <c r="H205" i="17"/>
  <c r="BO205" i="17"/>
  <c r="AU205" i="17"/>
  <c r="AI206" i="17" s="1"/>
  <c r="BL205" i="17"/>
  <c r="BM205" i="18"/>
  <c r="AV205" i="18"/>
  <c r="AJ206" i="18" s="1"/>
  <c r="BP205" i="18"/>
  <c r="I205" i="18"/>
  <c r="BC204" i="13"/>
  <c r="AV204" i="13"/>
  <c r="AY204" i="13" s="1"/>
  <c r="AI204" i="13"/>
  <c r="AR204" i="13" s="1"/>
  <c r="G415" i="7"/>
  <c r="K415" i="7"/>
  <c r="H415" i="7"/>
  <c r="I415" i="7"/>
  <c r="J415" i="7"/>
  <c r="M204" i="13"/>
  <c r="S204" i="13"/>
  <c r="AB205" i="13" s="1"/>
  <c r="BP204" i="13"/>
  <c r="I204" i="13"/>
  <c r="BM204" i="13"/>
  <c r="AX205" i="18" l="1"/>
  <c r="BA205" i="18" s="1"/>
  <c r="AZ205" i="17"/>
  <c r="BC205" i="17" s="1"/>
  <c r="L415" i="19"/>
  <c r="G315" i="15" s="1"/>
  <c r="L415" i="20"/>
  <c r="G315" i="12" s="1"/>
  <c r="AX205" i="17"/>
  <c r="BA205" i="17" s="1"/>
  <c r="BR205" i="17"/>
  <c r="BS206" i="17" s="1"/>
  <c r="K205" i="17"/>
  <c r="N205" i="17" s="1"/>
  <c r="Q205" i="17"/>
  <c r="Z206" i="17" s="1"/>
  <c r="M205" i="17"/>
  <c r="P205" i="17" s="1"/>
  <c r="S205" i="17"/>
  <c r="AB206" i="17" s="1"/>
  <c r="Q205" i="18"/>
  <c r="Z206" i="18" s="1"/>
  <c r="K205" i="18"/>
  <c r="N205" i="18" s="1"/>
  <c r="BR205" i="18"/>
  <c r="BS206" i="18" s="1"/>
  <c r="R205" i="18"/>
  <c r="AA206" i="18" s="1"/>
  <c r="L205" i="18"/>
  <c r="O205" i="18" s="1"/>
  <c r="S205" i="18"/>
  <c r="AB206" i="18" s="1"/>
  <c r="M205" i="18"/>
  <c r="P205" i="18" s="1"/>
  <c r="AY205" i="18"/>
  <c r="BB205" i="18" s="1"/>
  <c r="AY205" i="17"/>
  <c r="BB205" i="17" s="1"/>
  <c r="AZ205" i="18"/>
  <c r="BC205" i="18" s="1"/>
  <c r="L205" i="17"/>
  <c r="O205" i="17" s="1"/>
  <c r="R205" i="17"/>
  <c r="AA206" i="17" s="1"/>
  <c r="BW204" i="13"/>
  <c r="BB204" i="13"/>
  <c r="AU204" i="13"/>
  <c r="AX204" i="13" s="1"/>
  <c r="L415" i="7"/>
  <c r="L204" i="13"/>
  <c r="R204" i="13"/>
  <c r="AA205" i="13" s="1"/>
  <c r="P204" i="13"/>
  <c r="BO204" i="13"/>
  <c r="H204" i="13"/>
  <c r="BL204" i="13"/>
  <c r="F416" i="19" l="1"/>
  <c r="F416" i="7"/>
  <c r="BD205" i="18"/>
  <c r="BH206" i="18"/>
  <c r="BH206" i="17"/>
  <c r="H315" i="15"/>
  <c r="I315" i="15" s="1"/>
  <c r="G315" i="16"/>
  <c r="H315" i="16" s="1"/>
  <c r="I315" i="16" s="1"/>
  <c r="BV204" i="13"/>
  <c r="H315" i="12"/>
  <c r="I315" i="12" s="1"/>
  <c r="BA204" i="13"/>
  <c r="BD204" i="13" s="1"/>
  <c r="BD204" i="17" s="1"/>
  <c r="AK205" i="13"/>
  <c r="AT205" i="13" s="1"/>
  <c r="K204" i="13"/>
  <c r="Q204" i="13"/>
  <c r="Z205" i="13" s="1"/>
  <c r="F415" i="20" s="1"/>
  <c r="BR204" i="13"/>
  <c r="BS205" i="13" s="1"/>
  <c r="O204" i="13"/>
  <c r="BW205" i="18" l="1"/>
  <c r="AT206" i="18" s="1"/>
  <c r="BV205" i="18"/>
  <c r="AS206" i="18" s="1"/>
  <c r="BU205" i="18"/>
  <c r="AR206" i="18" s="1"/>
  <c r="BW205" i="17"/>
  <c r="AT206" i="17" s="1"/>
  <c r="BU205" i="17"/>
  <c r="AR206" i="17" s="1"/>
  <c r="BV205" i="17"/>
  <c r="AS206" i="17" s="1"/>
  <c r="J316" i="16"/>
  <c r="J316" i="15"/>
  <c r="BU204" i="13"/>
  <c r="J316" i="12"/>
  <c r="AW205" i="13"/>
  <c r="AZ205" i="13" s="1"/>
  <c r="AJ205" i="13"/>
  <c r="AS205" i="13" s="1"/>
  <c r="BQ205" i="13"/>
  <c r="J205" i="13"/>
  <c r="BN205" i="13"/>
  <c r="N204" i="13"/>
  <c r="BH205" i="13"/>
  <c r="I416" i="20" l="1"/>
  <c r="J416" i="20"/>
  <c r="H416" i="20"/>
  <c r="G416" i="20"/>
  <c r="K416" i="20"/>
  <c r="J416" i="19"/>
  <c r="K416" i="19"/>
  <c r="H416" i="19"/>
  <c r="G416" i="19"/>
  <c r="I416" i="19"/>
  <c r="H206" i="18"/>
  <c r="BO206" i="18"/>
  <c r="AU206" i="18"/>
  <c r="AI207" i="18" s="1"/>
  <c r="BL206" i="18"/>
  <c r="BN206" i="17"/>
  <c r="AW206" i="17"/>
  <c r="AK207" i="17" s="1"/>
  <c r="BQ206" i="17"/>
  <c r="J206" i="17"/>
  <c r="BQ206" i="18"/>
  <c r="J206" i="18"/>
  <c r="AW206" i="18"/>
  <c r="AK207" i="18" s="1"/>
  <c r="BN206" i="18"/>
  <c r="BP206" i="18"/>
  <c r="BM206" i="18"/>
  <c r="I206" i="18"/>
  <c r="AV206" i="18"/>
  <c r="AJ207" i="18" s="1"/>
  <c r="BO206" i="17"/>
  <c r="AU206" i="17"/>
  <c r="AI207" i="17" s="1"/>
  <c r="H206" i="17"/>
  <c r="BL206" i="17"/>
  <c r="BP206" i="17"/>
  <c r="BM206" i="17"/>
  <c r="I206" i="17"/>
  <c r="AV206" i="17"/>
  <c r="AJ207" i="17" s="1"/>
  <c r="BC205" i="13"/>
  <c r="AV205" i="13"/>
  <c r="AY205" i="13" s="1"/>
  <c r="AI205" i="13"/>
  <c r="AR205" i="13" s="1"/>
  <c r="BP205" i="13"/>
  <c r="I205" i="13"/>
  <c r="BM205" i="13"/>
  <c r="G416" i="7"/>
  <c r="K416" i="7"/>
  <c r="H416" i="7"/>
  <c r="J416" i="7"/>
  <c r="I416" i="7"/>
  <c r="M205" i="13"/>
  <c r="S205" i="13"/>
  <c r="AB206" i="13" s="1"/>
  <c r="AZ206" i="17" l="1"/>
  <c r="BC206" i="17" s="1"/>
  <c r="L416" i="19"/>
  <c r="G316" i="15" s="1"/>
  <c r="AX206" i="17"/>
  <c r="BA206" i="17" s="1"/>
  <c r="AY206" i="18"/>
  <c r="BB206" i="18" s="1"/>
  <c r="L416" i="20"/>
  <c r="G316" i="12" s="1"/>
  <c r="S206" i="17"/>
  <c r="AB207" i="17" s="1"/>
  <c r="M206" i="17"/>
  <c r="P206" i="17" s="1"/>
  <c r="AY206" i="17"/>
  <c r="BB206" i="17" s="1"/>
  <c r="AZ206" i="18"/>
  <c r="BC206" i="18" s="1"/>
  <c r="R206" i="18"/>
  <c r="AA207" i="18" s="1"/>
  <c r="L206" i="18"/>
  <c r="O206" i="18" s="1"/>
  <c r="AX206" i="18"/>
  <c r="BA206" i="18" s="1"/>
  <c r="Q206" i="18"/>
  <c r="Z207" i="18" s="1"/>
  <c r="BR206" i="18"/>
  <c r="BS207" i="18" s="1"/>
  <c r="K206" i="18"/>
  <c r="N206" i="18" s="1"/>
  <c r="L206" i="17"/>
  <c r="O206" i="17" s="1"/>
  <c r="R206" i="17"/>
  <c r="AA207" i="17" s="1"/>
  <c r="K206" i="17"/>
  <c r="N206" i="17" s="1"/>
  <c r="BR206" i="17"/>
  <c r="BS207" i="17" s="1"/>
  <c r="Q206" i="17"/>
  <c r="Z207" i="17" s="1"/>
  <c r="M206" i="18"/>
  <c r="P206" i="18" s="1"/>
  <c r="S206" i="18"/>
  <c r="AB207" i="18" s="1"/>
  <c r="BW205" i="13"/>
  <c r="BB205" i="13"/>
  <c r="AU205" i="13"/>
  <c r="AX205" i="13" s="1"/>
  <c r="L416" i="7"/>
  <c r="L205" i="13"/>
  <c r="R205" i="13"/>
  <c r="AA206" i="13" s="1"/>
  <c r="BO205" i="13"/>
  <c r="H205" i="13"/>
  <c r="BL205" i="13"/>
  <c r="P205" i="13"/>
  <c r="F417" i="7" l="1"/>
  <c r="F417" i="19"/>
  <c r="BH207" i="18"/>
  <c r="BH207" i="17"/>
  <c r="BD206" i="18"/>
  <c r="H316" i="12"/>
  <c r="I316" i="12" s="1"/>
  <c r="H316" i="15"/>
  <c r="I316" i="15" s="1"/>
  <c r="G316" i="16"/>
  <c r="H316" i="16" s="1"/>
  <c r="I316" i="16" s="1"/>
  <c r="BV205" i="13"/>
  <c r="BA205" i="13"/>
  <c r="BD205" i="13" s="1"/>
  <c r="BD205" i="17" s="1"/>
  <c r="AK206" i="13"/>
  <c r="AT206" i="13" s="1"/>
  <c r="Q205" i="13"/>
  <c r="Z206" i="13" s="1"/>
  <c r="F416" i="20" s="1"/>
  <c r="K205" i="13"/>
  <c r="BR205" i="13"/>
  <c r="BS206" i="13" s="1"/>
  <c r="O205" i="13"/>
  <c r="BU206" i="18" l="1"/>
  <c r="AR207" i="18" s="1"/>
  <c r="BV206" i="18"/>
  <c r="AS207" i="18" s="1"/>
  <c r="BW206" i="18"/>
  <c r="AT207" i="18" s="1"/>
  <c r="BU206" i="17"/>
  <c r="AR207" i="17" s="1"/>
  <c r="BV206" i="17"/>
  <c r="AS207" i="17" s="1"/>
  <c r="BW206" i="17"/>
  <c r="AT207" i="17" s="1"/>
  <c r="J317" i="15"/>
  <c r="J317" i="16"/>
  <c r="BU205" i="13"/>
  <c r="J317" i="12"/>
  <c r="AW206" i="13"/>
  <c r="AZ206" i="13" s="1"/>
  <c r="AJ206" i="13"/>
  <c r="AS206" i="13" s="1"/>
  <c r="N205" i="13"/>
  <c r="J206" i="13"/>
  <c r="BQ206" i="13"/>
  <c r="BN206" i="13"/>
  <c r="BH206" i="13"/>
  <c r="I417" i="19" l="1"/>
  <c r="K417" i="19"/>
  <c r="H417" i="19"/>
  <c r="G417" i="19"/>
  <c r="J417" i="19"/>
  <c r="I417" i="20"/>
  <c r="K417" i="20"/>
  <c r="G417" i="20"/>
  <c r="J417" i="20"/>
  <c r="H417" i="20"/>
  <c r="BQ207" i="17"/>
  <c r="BN207" i="17"/>
  <c r="J207" i="17"/>
  <c r="AW207" i="17"/>
  <c r="AK208" i="17" s="1"/>
  <c r="BO207" i="18"/>
  <c r="BL207" i="18"/>
  <c r="AU207" i="18"/>
  <c r="AI208" i="18" s="1"/>
  <c r="H207" i="18"/>
  <c r="AW207" i="18"/>
  <c r="AK208" i="18" s="1"/>
  <c r="BN207" i="18"/>
  <c r="BQ207" i="18"/>
  <c r="J207" i="18"/>
  <c r="AU207" i="17"/>
  <c r="AI208" i="17" s="1"/>
  <c r="H207" i="17"/>
  <c r="BL207" i="17"/>
  <c r="BO207" i="17"/>
  <c r="AV207" i="18"/>
  <c r="AJ208" i="18" s="1"/>
  <c r="BP207" i="18"/>
  <c r="I207" i="18"/>
  <c r="BM207" i="18"/>
  <c r="AV207" i="17"/>
  <c r="AJ208" i="17" s="1"/>
  <c r="BM207" i="17"/>
  <c r="BP207" i="17"/>
  <c r="I207" i="17"/>
  <c r="BC206" i="13"/>
  <c r="AV206" i="13"/>
  <c r="AY206" i="13" s="1"/>
  <c r="AI206" i="13"/>
  <c r="AR206" i="13" s="1"/>
  <c r="BP206" i="13"/>
  <c r="I206" i="13"/>
  <c r="BM206" i="13"/>
  <c r="I417" i="7"/>
  <c r="G417" i="7"/>
  <c r="K417" i="7"/>
  <c r="J417" i="7"/>
  <c r="H417" i="7"/>
  <c r="S206" i="13"/>
  <c r="AB207" i="13" s="1"/>
  <c r="M206" i="13"/>
  <c r="AY207" i="18" l="1"/>
  <c r="BB207" i="18" s="1"/>
  <c r="AY207" i="17"/>
  <c r="BB207" i="17" s="1"/>
  <c r="AX207" i="17"/>
  <c r="BA207" i="17" s="1"/>
  <c r="AZ207" i="17"/>
  <c r="BC207" i="17" s="1"/>
  <c r="AZ207" i="18"/>
  <c r="BC207" i="18" s="1"/>
  <c r="AX207" i="18"/>
  <c r="BA207" i="18" s="1"/>
  <c r="L417" i="20"/>
  <c r="G317" i="12" s="1"/>
  <c r="L417" i="19"/>
  <c r="G317" i="15" s="1"/>
  <c r="K207" i="18"/>
  <c r="N207" i="18" s="1"/>
  <c r="Q207" i="18"/>
  <c r="Z208" i="18" s="1"/>
  <c r="BR207" i="18"/>
  <c r="BS208" i="18" s="1"/>
  <c r="L207" i="17"/>
  <c r="O207" i="17" s="1"/>
  <c r="R207" i="17"/>
  <c r="AA208" i="17" s="1"/>
  <c r="K207" i="17"/>
  <c r="N207" i="17" s="1"/>
  <c r="Q207" i="17"/>
  <c r="Z208" i="17" s="1"/>
  <c r="BR207" i="17"/>
  <c r="BS208" i="17" s="1"/>
  <c r="M207" i="18"/>
  <c r="P207" i="18" s="1"/>
  <c r="S207" i="18"/>
  <c r="AB208" i="18" s="1"/>
  <c r="L207" i="18"/>
  <c r="O207" i="18" s="1"/>
  <c r="R207" i="18"/>
  <c r="AA208" i="18" s="1"/>
  <c r="S207" i="17"/>
  <c r="AB208" i="17" s="1"/>
  <c r="M207" i="17"/>
  <c r="P207" i="17" s="1"/>
  <c r="BW206" i="13"/>
  <c r="BB206" i="13"/>
  <c r="AU206" i="13"/>
  <c r="AX206" i="13" s="1"/>
  <c r="BO206" i="13"/>
  <c r="H206" i="13"/>
  <c r="BL206" i="13"/>
  <c r="P206" i="13"/>
  <c r="L206" i="13"/>
  <c r="R206" i="13"/>
  <c r="AA207" i="13" s="1"/>
  <c r="L417" i="7"/>
  <c r="F418" i="7" l="1"/>
  <c r="F418" i="19"/>
  <c r="BD207" i="18"/>
  <c r="BH208" i="18"/>
  <c r="BH208" i="17"/>
  <c r="H317" i="12"/>
  <c r="I317" i="12" s="1"/>
  <c r="G317" i="16"/>
  <c r="H317" i="16" s="1"/>
  <c r="I317" i="16" s="1"/>
  <c r="H317" i="15"/>
  <c r="I317" i="15" s="1"/>
  <c r="BV206" i="13"/>
  <c r="BA206" i="13"/>
  <c r="BD206" i="13" s="1"/>
  <c r="BD206" i="17" s="1"/>
  <c r="AK207" i="13"/>
  <c r="AT207" i="13" s="1"/>
  <c r="Q206" i="13"/>
  <c r="Z207" i="13" s="1"/>
  <c r="F417" i="20" s="1"/>
  <c r="K206" i="13"/>
  <c r="BR206" i="13"/>
  <c r="BS207" i="13" s="1"/>
  <c r="O206" i="13"/>
  <c r="BU207" i="18" l="1"/>
  <c r="AR208" i="18" s="1"/>
  <c r="BV207" i="18"/>
  <c r="AS208" i="18" s="1"/>
  <c r="BW207" i="18"/>
  <c r="AT208" i="18" s="1"/>
  <c r="BU207" i="17"/>
  <c r="AR208" i="17" s="1"/>
  <c r="BV207" i="17"/>
  <c r="AS208" i="17" s="1"/>
  <c r="BW207" i="17"/>
  <c r="AT208" i="17" s="1"/>
  <c r="J318" i="15"/>
  <c r="J318" i="16"/>
  <c r="BU206" i="13"/>
  <c r="J318" i="12"/>
  <c r="AW207" i="13"/>
  <c r="AZ207" i="13" s="1"/>
  <c r="AJ207" i="13"/>
  <c r="AS207" i="13" s="1"/>
  <c r="BQ207" i="13"/>
  <c r="J207" i="13"/>
  <c r="BN207" i="13"/>
  <c r="BH207" i="13"/>
  <c r="N206" i="13"/>
  <c r="K418" i="20" l="1"/>
  <c r="I418" i="20"/>
  <c r="G418" i="20"/>
  <c r="J418" i="20"/>
  <c r="H418" i="20"/>
  <c r="J418" i="19"/>
  <c r="H418" i="19"/>
  <c r="K418" i="19"/>
  <c r="G418" i="19"/>
  <c r="I418" i="19"/>
  <c r="BQ208" i="18"/>
  <c r="AW208" i="18"/>
  <c r="AK209" i="18" s="1"/>
  <c r="BN208" i="18"/>
  <c r="J208" i="18"/>
  <c r="BO208" i="17"/>
  <c r="BL208" i="17"/>
  <c r="H208" i="17"/>
  <c r="AU208" i="17"/>
  <c r="AI209" i="17" s="1"/>
  <c r="AW208" i="17"/>
  <c r="AK209" i="17" s="1"/>
  <c r="BN208" i="17"/>
  <c r="BQ208" i="17"/>
  <c r="J208" i="17"/>
  <c r="BL208" i="18"/>
  <c r="BO208" i="18"/>
  <c r="AU208" i="18"/>
  <c r="AI209" i="18" s="1"/>
  <c r="H208" i="18"/>
  <c r="I208" i="18"/>
  <c r="BP208" i="18"/>
  <c r="AV208" i="18"/>
  <c r="AJ209" i="18" s="1"/>
  <c r="BM208" i="18"/>
  <c r="BP208" i="17"/>
  <c r="AV208" i="17"/>
  <c r="AJ209" i="17" s="1"/>
  <c r="BM208" i="17"/>
  <c r="I208" i="17"/>
  <c r="BC207" i="13"/>
  <c r="AV207" i="13"/>
  <c r="AY207" i="13" s="1"/>
  <c r="AI207" i="13"/>
  <c r="AR207" i="13" s="1"/>
  <c r="M207" i="13"/>
  <c r="S207" i="13"/>
  <c r="AB208" i="13" s="1"/>
  <c r="I418" i="7"/>
  <c r="G418" i="7"/>
  <c r="K418" i="7"/>
  <c r="J418" i="7"/>
  <c r="H418" i="7"/>
  <c r="I207" i="13"/>
  <c r="BP207" i="13"/>
  <c r="BM207" i="13"/>
  <c r="AZ208" i="17" l="1"/>
  <c r="BC208" i="17" s="1"/>
  <c r="AZ208" i="18"/>
  <c r="BC208" i="18" s="1"/>
  <c r="L418" i="19"/>
  <c r="G318" i="15" s="1"/>
  <c r="AY208" i="18"/>
  <c r="BB208" i="18" s="1"/>
  <c r="L418" i="20"/>
  <c r="G318" i="12" s="1"/>
  <c r="L208" i="18"/>
  <c r="O208" i="18" s="1"/>
  <c r="R208" i="18"/>
  <c r="AA209" i="18" s="1"/>
  <c r="S208" i="17"/>
  <c r="AB209" i="17" s="1"/>
  <c r="M208" i="17"/>
  <c r="P208" i="17" s="1"/>
  <c r="AY208" i="17"/>
  <c r="BB208" i="17" s="1"/>
  <c r="BR208" i="17"/>
  <c r="BS209" i="17" s="1"/>
  <c r="K208" i="17"/>
  <c r="N208" i="17" s="1"/>
  <c r="Q208" i="17"/>
  <c r="Z209" i="17" s="1"/>
  <c r="AX208" i="17"/>
  <c r="BA208" i="17" s="1"/>
  <c r="L208" i="17"/>
  <c r="O208" i="17" s="1"/>
  <c r="R208" i="17"/>
  <c r="AA209" i="17" s="1"/>
  <c r="K208" i="18"/>
  <c r="N208" i="18" s="1"/>
  <c r="BR208" i="18"/>
  <c r="BS209" i="18" s="1"/>
  <c r="Q208" i="18"/>
  <c r="Z209" i="18" s="1"/>
  <c r="S208" i="18"/>
  <c r="AB209" i="18" s="1"/>
  <c r="M208" i="18"/>
  <c r="P208" i="18" s="1"/>
  <c r="AX208" i="18"/>
  <c r="BA208" i="18" s="1"/>
  <c r="BW207" i="13"/>
  <c r="BB207" i="13"/>
  <c r="AU207" i="13"/>
  <c r="AX207" i="13" s="1"/>
  <c r="L418" i="7"/>
  <c r="BO207" i="13"/>
  <c r="BL207" i="13"/>
  <c r="H207" i="13"/>
  <c r="P207" i="13"/>
  <c r="L207" i="13"/>
  <c r="R207" i="13"/>
  <c r="AA208" i="13" s="1"/>
  <c r="F419" i="19" l="1"/>
  <c r="F419" i="7"/>
  <c r="BH209" i="18"/>
  <c r="BH209" i="17"/>
  <c r="BD208" i="18"/>
  <c r="H318" i="12"/>
  <c r="I318" i="12" s="1"/>
  <c r="G318" i="16"/>
  <c r="H318" i="16" s="1"/>
  <c r="I318" i="16" s="1"/>
  <c r="H318" i="15"/>
  <c r="I318" i="15" s="1"/>
  <c r="BV207" i="13"/>
  <c r="BA207" i="13"/>
  <c r="BD207" i="13" s="1"/>
  <c r="BD207" i="17" s="1"/>
  <c r="AK208" i="13"/>
  <c r="AT208" i="13" s="1"/>
  <c r="BR207" i="13"/>
  <c r="BS208" i="13" s="1"/>
  <c r="Q207" i="13"/>
  <c r="Z208" i="13" s="1"/>
  <c r="F418" i="20" s="1"/>
  <c r="K207" i="13"/>
  <c r="O207" i="13"/>
  <c r="BV208" i="18" l="1"/>
  <c r="AS209" i="18" s="1"/>
  <c r="BW208" i="18"/>
  <c r="AT209" i="18" s="1"/>
  <c r="BU208" i="18"/>
  <c r="AR209" i="18" s="1"/>
  <c r="BV208" i="17"/>
  <c r="AS209" i="17" s="1"/>
  <c r="BW208" i="17"/>
  <c r="AT209" i="17" s="1"/>
  <c r="BU208" i="17"/>
  <c r="AR209" i="17" s="1"/>
  <c r="J319" i="16"/>
  <c r="J319" i="15"/>
  <c r="BU207" i="13"/>
  <c r="J319" i="12"/>
  <c r="AW208" i="13"/>
  <c r="AZ208" i="13" s="1"/>
  <c r="AJ208" i="13"/>
  <c r="AS208" i="13" s="1"/>
  <c r="N207" i="13"/>
  <c r="BH208" i="13"/>
  <c r="BQ208" i="13"/>
  <c r="J208" i="13"/>
  <c r="BN208" i="13"/>
  <c r="G419" i="19" l="1"/>
  <c r="I419" i="19"/>
  <c r="K419" i="19"/>
  <c r="J419" i="19"/>
  <c r="H419" i="19"/>
  <c r="K419" i="20"/>
  <c r="J419" i="20"/>
  <c r="I419" i="20"/>
  <c r="H419" i="20"/>
  <c r="G419" i="20"/>
  <c r="BQ209" i="17"/>
  <c r="J209" i="17"/>
  <c r="BN209" i="17"/>
  <c r="AW209" i="17"/>
  <c r="AK210" i="17" s="1"/>
  <c r="AU209" i="18"/>
  <c r="AI210" i="18" s="1"/>
  <c r="BO209" i="18"/>
  <c r="H209" i="18"/>
  <c r="BL209" i="18"/>
  <c r="AU209" i="17"/>
  <c r="AI210" i="17" s="1"/>
  <c r="BL209" i="17"/>
  <c r="BO209" i="17"/>
  <c r="H209" i="17"/>
  <c r="I209" i="18"/>
  <c r="BP209" i="18"/>
  <c r="AV209" i="18"/>
  <c r="AJ210" i="18" s="1"/>
  <c r="BM209" i="18"/>
  <c r="BQ209" i="18"/>
  <c r="J209" i="18"/>
  <c r="BN209" i="18"/>
  <c r="AW209" i="18"/>
  <c r="AK210" i="18" s="1"/>
  <c r="BP209" i="17"/>
  <c r="I209" i="17"/>
  <c r="AV209" i="17"/>
  <c r="AJ210" i="17" s="1"/>
  <c r="BM209" i="17"/>
  <c r="BC208" i="13"/>
  <c r="AV208" i="13"/>
  <c r="AY208" i="13" s="1"/>
  <c r="AI208" i="13"/>
  <c r="AR208" i="13" s="1"/>
  <c r="I208" i="13"/>
  <c r="BP208" i="13"/>
  <c r="BM208" i="13"/>
  <c r="M208" i="13"/>
  <c r="S208" i="13"/>
  <c r="AB209" i="13" s="1"/>
  <c r="I419" i="7"/>
  <c r="H419" i="7"/>
  <c r="K419" i="7"/>
  <c r="G419" i="7"/>
  <c r="J419" i="7"/>
  <c r="AX209" i="17" l="1"/>
  <c r="BA209" i="17" s="1"/>
  <c r="AY209" i="17"/>
  <c r="BB209" i="17" s="1"/>
  <c r="AZ209" i="18"/>
  <c r="BC209" i="18" s="1"/>
  <c r="L419" i="19"/>
  <c r="G319" i="15" s="1"/>
  <c r="AY209" i="18"/>
  <c r="BB209" i="18" s="1"/>
  <c r="L419" i="20"/>
  <c r="G319" i="12" s="1"/>
  <c r="AX209" i="18"/>
  <c r="BA209" i="18" s="1"/>
  <c r="S209" i="18"/>
  <c r="AB210" i="18" s="1"/>
  <c r="M209" i="18"/>
  <c r="P209" i="18" s="1"/>
  <c r="BR209" i="17"/>
  <c r="BS210" i="17" s="1"/>
  <c r="Q209" i="17"/>
  <c r="Z210" i="17" s="1"/>
  <c r="K209" i="17"/>
  <c r="N209" i="17" s="1"/>
  <c r="S209" i="17"/>
  <c r="AB210" i="17" s="1"/>
  <c r="M209" i="17"/>
  <c r="P209" i="17" s="1"/>
  <c r="L209" i="17"/>
  <c r="O209" i="17" s="1"/>
  <c r="R209" i="17"/>
  <c r="AA210" i="17" s="1"/>
  <c r="AZ209" i="17"/>
  <c r="BC209" i="17" s="1"/>
  <c r="L209" i="18"/>
  <c r="O209" i="18" s="1"/>
  <c r="R209" i="18"/>
  <c r="AA210" i="18" s="1"/>
  <c r="K209" i="18"/>
  <c r="N209" i="18" s="1"/>
  <c r="BR209" i="18"/>
  <c r="BS210" i="18" s="1"/>
  <c r="Q209" i="18"/>
  <c r="Z210" i="18" s="1"/>
  <c r="BW208" i="13"/>
  <c r="BB208" i="13"/>
  <c r="AU208" i="13"/>
  <c r="AX208" i="13" s="1"/>
  <c r="P208" i="13"/>
  <c r="L208" i="13"/>
  <c r="R208" i="13"/>
  <c r="AA209" i="13" s="1"/>
  <c r="H208" i="13"/>
  <c r="BO208" i="13"/>
  <c r="BL208" i="13"/>
  <c r="L419" i="7"/>
  <c r="F420" i="7" l="1"/>
  <c r="F420" i="19"/>
  <c r="BD209" i="18"/>
  <c r="BH210" i="18"/>
  <c r="BH210" i="17"/>
  <c r="H319" i="12"/>
  <c r="I319" i="12" s="1"/>
  <c r="H319" i="15"/>
  <c r="I319" i="15" s="1"/>
  <c r="G319" i="16"/>
  <c r="H319" i="16" s="1"/>
  <c r="I319" i="16" s="1"/>
  <c r="BV208" i="13"/>
  <c r="BA208" i="13"/>
  <c r="BD208" i="13" s="1"/>
  <c r="BD208" i="17" s="1"/>
  <c r="AK209" i="13"/>
  <c r="AT209" i="13" s="1"/>
  <c r="BR208" i="13"/>
  <c r="BS209" i="13" s="1"/>
  <c r="K208" i="13"/>
  <c r="Q208" i="13"/>
  <c r="Z209" i="13" s="1"/>
  <c r="F419" i="20" s="1"/>
  <c r="O208" i="13"/>
  <c r="BW209" i="18" l="1"/>
  <c r="AT210" i="18" s="1"/>
  <c r="BU209" i="18"/>
  <c r="AR210" i="18" s="1"/>
  <c r="BV209" i="18"/>
  <c r="AS210" i="18" s="1"/>
  <c r="BW209" i="17"/>
  <c r="AT210" i="17" s="1"/>
  <c r="BU209" i="17"/>
  <c r="AR210" i="17" s="1"/>
  <c r="BV209" i="17"/>
  <c r="AS210" i="17" s="1"/>
  <c r="J320" i="15"/>
  <c r="J320" i="16"/>
  <c r="BU208" i="13"/>
  <c r="J320" i="12"/>
  <c r="AW209" i="13"/>
  <c r="AZ209" i="13" s="1"/>
  <c r="AJ209" i="13"/>
  <c r="AS209" i="13" s="1"/>
  <c r="N208" i="13"/>
  <c r="J209" i="13"/>
  <c r="BQ209" i="13"/>
  <c r="BN209" i="13"/>
  <c r="BH209" i="13"/>
  <c r="I420" i="20" l="1"/>
  <c r="H420" i="20"/>
  <c r="G420" i="20"/>
  <c r="K420" i="20"/>
  <c r="J420" i="20"/>
  <c r="J420" i="19"/>
  <c r="G420" i="19"/>
  <c r="K420" i="19"/>
  <c r="H420" i="19"/>
  <c r="I420" i="19"/>
  <c r="AU210" i="17"/>
  <c r="AI211" i="17" s="1"/>
  <c r="H210" i="17"/>
  <c r="BO210" i="17"/>
  <c r="BL210" i="17"/>
  <c r="BN210" i="17"/>
  <c r="AW210" i="17"/>
  <c r="AK211" i="17" s="1"/>
  <c r="BQ210" i="17"/>
  <c r="J210" i="17"/>
  <c r="H210" i="18"/>
  <c r="AU210" i="18"/>
  <c r="AI211" i="18" s="1"/>
  <c r="BO210" i="18"/>
  <c r="BL210" i="18"/>
  <c r="BN210" i="18"/>
  <c r="AW210" i="18"/>
  <c r="AK211" i="18" s="1"/>
  <c r="J210" i="18"/>
  <c r="BQ210" i="18"/>
  <c r="AV210" i="18"/>
  <c r="AJ211" i="18" s="1"/>
  <c r="BP210" i="18"/>
  <c r="BM210" i="18"/>
  <c r="I210" i="18"/>
  <c r="AV210" i="17"/>
  <c r="AJ211" i="17" s="1"/>
  <c r="I210" i="17"/>
  <c r="BM210" i="17"/>
  <c r="BP210" i="17"/>
  <c r="BC209" i="13"/>
  <c r="AV209" i="13"/>
  <c r="AY209" i="13" s="1"/>
  <c r="AI209" i="13"/>
  <c r="AR209" i="13" s="1"/>
  <c r="BP209" i="13"/>
  <c r="I209" i="13"/>
  <c r="BM209" i="13"/>
  <c r="K420" i="7"/>
  <c r="G420" i="7"/>
  <c r="I420" i="7"/>
  <c r="J420" i="7"/>
  <c r="H420" i="7"/>
  <c r="M209" i="13"/>
  <c r="S209" i="13"/>
  <c r="AB210" i="13" s="1"/>
  <c r="AY210" i="17" l="1"/>
  <c r="BB210" i="17" s="1"/>
  <c r="AZ210" i="18"/>
  <c r="BC210" i="18" s="1"/>
  <c r="L420" i="19"/>
  <c r="G320" i="15" s="1"/>
  <c r="L420" i="20"/>
  <c r="G320" i="12" s="1"/>
  <c r="R210" i="18"/>
  <c r="AA211" i="18" s="1"/>
  <c r="L210" i="18"/>
  <c r="O210" i="18" s="1"/>
  <c r="S210" i="17"/>
  <c r="AB211" i="17" s="1"/>
  <c r="M210" i="17"/>
  <c r="P210" i="17" s="1"/>
  <c r="AX210" i="18"/>
  <c r="BA210" i="18" s="1"/>
  <c r="AZ210" i="17"/>
  <c r="BC210" i="17" s="1"/>
  <c r="AX210" i="17"/>
  <c r="BA210" i="17" s="1"/>
  <c r="L210" i="17"/>
  <c r="O210" i="17" s="1"/>
  <c r="R210" i="17"/>
  <c r="AA211" i="17" s="1"/>
  <c r="S210" i="18"/>
  <c r="AB211" i="18" s="1"/>
  <c r="M210" i="18"/>
  <c r="P210" i="18" s="1"/>
  <c r="Q210" i="18"/>
  <c r="Z211" i="18" s="1"/>
  <c r="BR210" i="18"/>
  <c r="BS211" i="18" s="1"/>
  <c r="K210" i="18"/>
  <c r="N210" i="18" s="1"/>
  <c r="BR210" i="17"/>
  <c r="BS211" i="17" s="1"/>
  <c r="Q210" i="17"/>
  <c r="Z211" i="17" s="1"/>
  <c r="K210" i="17"/>
  <c r="N210" i="17" s="1"/>
  <c r="AY210" i="18"/>
  <c r="BB210" i="18" s="1"/>
  <c r="BW209" i="13"/>
  <c r="BB209" i="13"/>
  <c r="AU209" i="13"/>
  <c r="AX209" i="13" s="1"/>
  <c r="BO209" i="13"/>
  <c r="H209" i="13"/>
  <c r="BL209" i="13"/>
  <c r="L209" i="13"/>
  <c r="R209" i="13"/>
  <c r="AA210" i="13" s="1"/>
  <c r="P209" i="13"/>
  <c r="L420" i="7"/>
  <c r="F421" i="19" l="1"/>
  <c r="F421" i="7"/>
  <c r="BD210" i="18"/>
  <c r="BH211" i="17"/>
  <c r="BH211" i="18"/>
  <c r="H320" i="15"/>
  <c r="I320" i="15" s="1"/>
  <c r="G320" i="16"/>
  <c r="H320" i="16" s="1"/>
  <c r="I320" i="16" s="1"/>
  <c r="BV209" i="13"/>
  <c r="H320" i="12"/>
  <c r="I320" i="12" s="1"/>
  <c r="BA209" i="13"/>
  <c r="BD209" i="13" s="1"/>
  <c r="BD209" i="17" s="1"/>
  <c r="AK210" i="13"/>
  <c r="AT210" i="13" s="1"/>
  <c r="Q209" i="13"/>
  <c r="Z210" i="13" s="1"/>
  <c r="F420" i="20" s="1"/>
  <c r="K209" i="13"/>
  <c r="BR209" i="13"/>
  <c r="BS210" i="13" s="1"/>
  <c r="O209" i="13"/>
  <c r="BU210" i="18" l="1"/>
  <c r="AR211" i="18" s="1"/>
  <c r="BW210" i="18"/>
  <c r="AT211" i="18" s="1"/>
  <c r="BV210" i="18"/>
  <c r="AS211" i="18" s="1"/>
  <c r="BU210" i="17"/>
  <c r="AR211" i="17" s="1"/>
  <c r="BV210" i="17"/>
  <c r="AS211" i="17" s="1"/>
  <c r="BW210" i="17"/>
  <c r="AT211" i="17" s="1"/>
  <c r="J321" i="15"/>
  <c r="J321" i="16"/>
  <c r="BU209" i="13"/>
  <c r="J321" i="12"/>
  <c r="AW210" i="13"/>
  <c r="AZ210" i="13" s="1"/>
  <c r="AJ210" i="13"/>
  <c r="AS210" i="13" s="1"/>
  <c r="J210" i="13"/>
  <c r="BQ210" i="13"/>
  <c r="BN210" i="13"/>
  <c r="N209" i="13"/>
  <c r="BH210" i="13"/>
  <c r="J421" i="19" l="1"/>
  <c r="K421" i="19"/>
  <c r="I421" i="19"/>
  <c r="H421" i="19"/>
  <c r="G421" i="19"/>
  <c r="J421" i="20"/>
  <c r="G421" i="20"/>
  <c r="H421" i="20"/>
  <c r="I421" i="20"/>
  <c r="K421" i="20"/>
  <c r="H211" i="18"/>
  <c r="BL211" i="18"/>
  <c r="BO211" i="18"/>
  <c r="AU211" i="18"/>
  <c r="AI212" i="18" s="1"/>
  <c r="AW211" i="18"/>
  <c r="AK212" i="18" s="1"/>
  <c r="BQ211" i="18"/>
  <c r="J211" i="18"/>
  <c r="BN211" i="18"/>
  <c r="BL211" i="17"/>
  <c r="AU211" i="17"/>
  <c r="AI212" i="17" s="1"/>
  <c r="H211" i="17"/>
  <c r="BO211" i="17"/>
  <c r="BP211" i="17"/>
  <c r="AV211" i="17"/>
  <c r="AJ212" i="17" s="1"/>
  <c r="I211" i="17"/>
  <c r="BM211" i="17"/>
  <c r="AW211" i="17"/>
  <c r="AK212" i="17" s="1"/>
  <c r="BQ211" i="17"/>
  <c r="BN211" i="17"/>
  <c r="J211" i="17"/>
  <c r="AZ211" i="17"/>
  <c r="BC211" i="17" s="1"/>
  <c r="BP211" i="18"/>
  <c r="I211" i="18"/>
  <c r="AV211" i="18"/>
  <c r="AJ212" i="18" s="1"/>
  <c r="BM211" i="18"/>
  <c r="BC210" i="13"/>
  <c r="AV210" i="13"/>
  <c r="AY210" i="13" s="1"/>
  <c r="AI210" i="13"/>
  <c r="AR210" i="13" s="1"/>
  <c r="BP210" i="13"/>
  <c r="I210" i="13"/>
  <c r="BM210" i="13"/>
  <c r="S210" i="13"/>
  <c r="AB211" i="13" s="1"/>
  <c r="M210" i="13"/>
  <c r="K421" i="7"/>
  <c r="G421" i="7"/>
  <c r="J421" i="7"/>
  <c r="H421" i="7"/>
  <c r="I421" i="7"/>
  <c r="AX211" i="17" l="1"/>
  <c r="BA211" i="17" s="1"/>
  <c r="L421" i="19"/>
  <c r="G321" i="15" s="1"/>
  <c r="L421" i="20"/>
  <c r="G321" i="12" s="1"/>
  <c r="AZ211" i="18"/>
  <c r="BC211" i="18" s="1"/>
  <c r="Q211" i="18"/>
  <c r="Z212" i="18" s="1"/>
  <c r="K211" i="18"/>
  <c r="N211" i="18" s="1"/>
  <c r="BR211" i="18"/>
  <c r="BS212" i="18" s="1"/>
  <c r="R211" i="17"/>
  <c r="AA212" i="17" s="1"/>
  <c r="L211" i="17"/>
  <c r="O211" i="17" s="1"/>
  <c r="BR211" i="17"/>
  <c r="BS212" i="17" s="1"/>
  <c r="Q211" i="17"/>
  <c r="Z212" i="17" s="1"/>
  <c r="K211" i="17"/>
  <c r="N211" i="17" s="1"/>
  <c r="AY211" i="18"/>
  <c r="BB211" i="18" s="1"/>
  <c r="AX211" i="18"/>
  <c r="BA211" i="18" s="1"/>
  <c r="R211" i="18"/>
  <c r="AA212" i="18" s="1"/>
  <c r="L211" i="18"/>
  <c r="O211" i="18" s="1"/>
  <c r="M211" i="17"/>
  <c r="P211" i="17" s="1"/>
  <c r="S211" i="17"/>
  <c r="AB212" i="17" s="1"/>
  <c r="S211" i="18"/>
  <c r="AB212" i="18" s="1"/>
  <c r="M211" i="18"/>
  <c r="P211" i="18" s="1"/>
  <c r="AY211" i="17"/>
  <c r="BB211" i="17" s="1"/>
  <c r="BW210" i="13"/>
  <c r="BB210" i="13"/>
  <c r="AU210" i="13"/>
  <c r="AX210" i="13" s="1"/>
  <c r="H210" i="13"/>
  <c r="BO210" i="13"/>
  <c r="BL210" i="13"/>
  <c r="R210" i="13"/>
  <c r="AA211" i="13" s="1"/>
  <c r="L210" i="13"/>
  <c r="P210" i="13"/>
  <c r="L421" i="7"/>
  <c r="F422" i="7" l="1"/>
  <c r="F422" i="19"/>
  <c r="BH212" i="18"/>
  <c r="BD211" i="18"/>
  <c r="BH212" i="17"/>
  <c r="H321" i="12"/>
  <c r="I321" i="12" s="1"/>
  <c r="G321" i="16"/>
  <c r="H321" i="16" s="1"/>
  <c r="I321" i="16" s="1"/>
  <c r="H321" i="15"/>
  <c r="I321" i="15" s="1"/>
  <c r="BV210" i="13"/>
  <c r="BA210" i="13"/>
  <c r="BD210" i="13" s="1"/>
  <c r="BD210" i="17" s="1"/>
  <c r="AK211" i="13"/>
  <c r="AT211" i="13" s="1"/>
  <c r="O210" i="13"/>
  <c r="K210" i="13"/>
  <c r="BR210" i="13"/>
  <c r="BS211" i="13" s="1"/>
  <c r="Q210" i="13"/>
  <c r="Z211" i="13" s="1"/>
  <c r="F421" i="20" s="1"/>
  <c r="BU211" i="18" l="1"/>
  <c r="AR212" i="18" s="1"/>
  <c r="BV211" i="18"/>
  <c r="AS212" i="18" s="1"/>
  <c r="BW211" i="18"/>
  <c r="AT212" i="18" s="1"/>
  <c r="BU211" i="17"/>
  <c r="AR212" i="17" s="1"/>
  <c r="BV211" i="17"/>
  <c r="AS212" i="17" s="1"/>
  <c r="BW211" i="17"/>
  <c r="AT212" i="17" s="1"/>
  <c r="J322" i="15"/>
  <c r="J322" i="16"/>
  <c r="BU210" i="13"/>
  <c r="J322" i="12"/>
  <c r="AW211" i="13"/>
  <c r="AZ211" i="13" s="1"/>
  <c r="AJ211" i="13"/>
  <c r="AS211" i="13" s="1"/>
  <c r="BQ211" i="13"/>
  <c r="BN211" i="13"/>
  <c r="J211" i="13"/>
  <c r="N210" i="13"/>
  <c r="BH211" i="13"/>
  <c r="G422" i="19" l="1"/>
  <c r="H422" i="19"/>
  <c r="K422" i="19"/>
  <c r="J422" i="19"/>
  <c r="I422" i="19"/>
  <c r="H422" i="20"/>
  <c r="J422" i="20"/>
  <c r="K422" i="20"/>
  <c r="I422" i="20"/>
  <c r="G422" i="20"/>
  <c r="BL212" i="17"/>
  <c r="BO212" i="17"/>
  <c r="H212" i="17"/>
  <c r="AU212" i="17"/>
  <c r="AI213" i="17" s="1"/>
  <c r="J212" i="17"/>
  <c r="BN212" i="17"/>
  <c r="AW212" i="17"/>
  <c r="AK213" i="17" s="1"/>
  <c r="BQ212" i="17"/>
  <c r="BO212" i="18"/>
  <c r="H212" i="18"/>
  <c r="AU212" i="18"/>
  <c r="AI213" i="18" s="1"/>
  <c r="BL212" i="18"/>
  <c r="AV212" i="18"/>
  <c r="AJ213" i="18" s="1"/>
  <c r="I212" i="18"/>
  <c r="BM212" i="18"/>
  <c r="BP212" i="18"/>
  <c r="BQ212" i="18"/>
  <c r="J212" i="18"/>
  <c r="AW212" i="18"/>
  <c r="AK213" i="18" s="1"/>
  <c r="BN212" i="18"/>
  <c r="I212" i="17"/>
  <c r="BP212" i="17"/>
  <c r="AV212" i="17"/>
  <c r="AJ213" i="17" s="1"/>
  <c r="BM212" i="17"/>
  <c r="BC211" i="13"/>
  <c r="AV211" i="13"/>
  <c r="AY211" i="13" s="1"/>
  <c r="AI211" i="13"/>
  <c r="AR211" i="13" s="1"/>
  <c r="M211" i="13"/>
  <c r="S211" i="13"/>
  <c r="AB212" i="13" s="1"/>
  <c r="I211" i="13"/>
  <c r="BP211" i="13"/>
  <c r="BM211" i="13"/>
  <c r="I422" i="7"/>
  <c r="K422" i="7"/>
  <c r="G422" i="7"/>
  <c r="J422" i="7"/>
  <c r="H422" i="7"/>
  <c r="AY212" i="18" l="1"/>
  <c r="BB212" i="18" s="1"/>
  <c r="AX212" i="17"/>
  <c r="BA212" i="17" s="1"/>
  <c r="L422" i="19"/>
  <c r="G322" i="15" s="1"/>
  <c r="L422" i="20"/>
  <c r="G322" i="12" s="1"/>
  <c r="L212" i="17"/>
  <c r="O212" i="17" s="1"/>
  <c r="R212" i="17"/>
  <c r="AA213" i="17" s="1"/>
  <c r="S212" i="18"/>
  <c r="AB213" i="18" s="1"/>
  <c r="M212" i="18"/>
  <c r="P212" i="18" s="1"/>
  <c r="AY212" i="17"/>
  <c r="BB212" i="17" s="1"/>
  <c r="AX212" i="18"/>
  <c r="BA212" i="18" s="1"/>
  <c r="AZ212" i="17"/>
  <c r="BC212" i="17" s="1"/>
  <c r="S212" i="17"/>
  <c r="AB213" i="17" s="1"/>
  <c r="M212" i="17"/>
  <c r="P212" i="17" s="1"/>
  <c r="Q212" i="17"/>
  <c r="Z213" i="17" s="1"/>
  <c r="BR212" i="17"/>
  <c r="BS213" i="17" s="1"/>
  <c r="K212" i="17"/>
  <c r="N212" i="17" s="1"/>
  <c r="AZ212" i="18"/>
  <c r="BC212" i="18" s="1"/>
  <c r="R212" i="18"/>
  <c r="AA213" i="18" s="1"/>
  <c r="L212" i="18"/>
  <c r="O212" i="18" s="1"/>
  <c r="BR212" i="18"/>
  <c r="BS213" i="18" s="1"/>
  <c r="Q212" i="18"/>
  <c r="Z213" i="18" s="1"/>
  <c r="K212" i="18"/>
  <c r="N212" i="18" s="1"/>
  <c r="BW211" i="13"/>
  <c r="BB211" i="13"/>
  <c r="AU211" i="13"/>
  <c r="AX211" i="13" s="1"/>
  <c r="L422" i="7"/>
  <c r="P211" i="13"/>
  <c r="L211" i="13"/>
  <c r="R211" i="13"/>
  <c r="AA212" i="13" s="1"/>
  <c r="H211" i="13"/>
  <c r="BO211" i="13"/>
  <c r="BL211" i="13"/>
  <c r="F423" i="19" l="1"/>
  <c r="F423" i="7"/>
  <c r="BH213" i="18"/>
  <c r="BH213" i="17"/>
  <c r="BD212" i="18"/>
  <c r="H322" i="12"/>
  <c r="I322" i="12" s="1"/>
  <c r="G322" i="16"/>
  <c r="H322" i="16" s="1"/>
  <c r="I322" i="16" s="1"/>
  <c r="H322" i="15"/>
  <c r="I322" i="15" s="1"/>
  <c r="BV211" i="13"/>
  <c r="BA211" i="13"/>
  <c r="BD211" i="13" s="1"/>
  <c r="BD211" i="17" s="1"/>
  <c r="AK212" i="13"/>
  <c r="AT212" i="13" s="1"/>
  <c r="K211" i="13"/>
  <c r="BR211" i="13"/>
  <c r="BS212" i="13" s="1"/>
  <c r="Q211" i="13"/>
  <c r="Z212" i="13" s="1"/>
  <c r="F422" i="20" s="1"/>
  <c r="O211" i="13"/>
  <c r="BV212" i="18" l="1"/>
  <c r="AS213" i="18" s="1"/>
  <c r="BW212" i="18"/>
  <c r="AT213" i="18" s="1"/>
  <c r="BU212" i="18"/>
  <c r="AR213" i="18" s="1"/>
  <c r="BV212" i="17"/>
  <c r="AS213" i="17" s="1"/>
  <c r="BW212" i="17"/>
  <c r="AT213" i="17" s="1"/>
  <c r="BU212" i="17"/>
  <c r="AR213" i="17" s="1"/>
  <c r="J323" i="16"/>
  <c r="J323" i="15"/>
  <c r="BU211" i="13"/>
  <c r="J323" i="12"/>
  <c r="AW212" i="13"/>
  <c r="AZ212" i="13" s="1"/>
  <c r="AJ212" i="13"/>
  <c r="AS212" i="13" s="1"/>
  <c r="BH212" i="13"/>
  <c r="N211" i="13"/>
  <c r="J212" i="13"/>
  <c r="BQ212" i="13"/>
  <c r="BN212" i="13"/>
  <c r="H423" i="20" l="1"/>
  <c r="J423" i="20"/>
  <c r="I423" i="20"/>
  <c r="K423" i="20"/>
  <c r="G423" i="20"/>
  <c r="J423" i="19"/>
  <c r="H423" i="19"/>
  <c r="I423" i="19"/>
  <c r="G423" i="19"/>
  <c r="K423" i="19"/>
  <c r="AU213" i="18"/>
  <c r="AI214" i="18" s="1"/>
  <c r="H213" i="18"/>
  <c r="BL213" i="18"/>
  <c r="BO213" i="18"/>
  <c r="BN213" i="17"/>
  <c r="J213" i="17"/>
  <c r="BQ213" i="17"/>
  <c r="AW213" i="17"/>
  <c r="AK214" i="17" s="1"/>
  <c r="J213" i="18"/>
  <c r="BN213" i="18"/>
  <c r="BQ213" i="18"/>
  <c r="AW213" i="18"/>
  <c r="AK214" i="18" s="1"/>
  <c r="AV213" i="17"/>
  <c r="AJ214" i="17" s="1"/>
  <c r="BM213" i="17"/>
  <c r="I213" i="17"/>
  <c r="BP213" i="17"/>
  <c r="AU213" i="17"/>
  <c r="AI214" i="17" s="1"/>
  <c r="H213" i="17"/>
  <c r="BL213" i="17"/>
  <c r="BO213" i="17"/>
  <c r="I213" i="18"/>
  <c r="BM213" i="18"/>
  <c r="AV213" i="18"/>
  <c r="AJ214" i="18" s="1"/>
  <c r="BP213" i="18"/>
  <c r="BC212" i="13"/>
  <c r="AV212" i="13"/>
  <c r="AY212" i="13" s="1"/>
  <c r="AI212" i="13"/>
  <c r="AR212" i="13" s="1"/>
  <c r="M212" i="13"/>
  <c r="S212" i="13"/>
  <c r="AB213" i="13" s="1"/>
  <c r="I423" i="7"/>
  <c r="H423" i="7"/>
  <c r="K423" i="7"/>
  <c r="G423" i="7"/>
  <c r="J423" i="7"/>
  <c r="I212" i="13"/>
  <c r="BP212" i="13"/>
  <c r="BM212" i="13"/>
  <c r="AY213" i="17" l="1"/>
  <c r="BB213" i="17" s="1"/>
  <c r="AX213" i="17"/>
  <c r="BA213" i="17" s="1"/>
  <c r="L423" i="20"/>
  <c r="G323" i="12" s="1"/>
  <c r="L423" i="19"/>
  <c r="G323" i="15" s="1"/>
  <c r="AZ213" i="18"/>
  <c r="BC213" i="18" s="1"/>
  <c r="L213" i="18"/>
  <c r="O213" i="18" s="1"/>
  <c r="R213" i="18"/>
  <c r="AA214" i="18" s="1"/>
  <c r="K213" i="17"/>
  <c r="N213" i="17" s="1"/>
  <c r="Q213" i="17"/>
  <c r="Z214" i="17" s="1"/>
  <c r="BR213" i="17"/>
  <c r="BS214" i="17" s="1"/>
  <c r="L213" i="17"/>
  <c r="O213" i="17" s="1"/>
  <c r="R213" i="17"/>
  <c r="AA214" i="17" s="1"/>
  <c r="AZ213" i="17"/>
  <c r="BC213" i="17" s="1"/>
  <c r="AX213" i="18"/>
  <c r="BA213" i="18" s="1"/>
  <c r="M213" i="18"/>
  <c r="P213" i="18" s="1"/>
  <c r="S213" i="18"/>
  <c r="AB214" i="18" s="1"/>
  <c r="M213" i="17"/>
  <c r="P213" i="17" s="1"/>
  <c r="S213" i="17"/>
  <c r="AB214" i="17" s="1"/>
  <c r="K213" i="18"/>
  <c r="N213" i="18" s="1"/>
  <c r="Q213" i="18"/>
  <c r="Z214" i="18" s="1"/>
  <c r="BR213" i="18"/>
  <c r="BS214" i="18" s="1"/>
  <c r="AY213" i="18"/>
  <c r="BB213" i="18" s="1"/>
  <c r="BW212" i="13"/>
  <c r="BB212" i="13"/>
  <c r="AU212" i="13"/>
  <c r="AX212" i="13" s="1"/>
  <c r="L423" i="7"/>
  <c r="H212" i="13"/>
  <c r="BO212" i="13"/>
  <c r="BL212" i="13"/>
  <c r="L212" i="13"/>
  <c r="R212" i="13"/>
  <c r="AA213" i="13" s="1"/>
  <c r="P212" i="13"/>
  <c r="F424" i="7" l="1"/>
  <c r="F424" i="19"/>
  <c r="BH214" i="18"/>
  <c r="BD213" i="18"/>
  <c r="BH214" i="17"/>
  <c r="H323" i="12"/>
  <c r="I323" i="12" s="1"/>
  <c r="H323" i="15"/>
  <c r="I323" i="15" s="1"/>
  <c r="G323" i="16"/>
  <c r="H323" i="16" s="1"/>
  <c r="I323" i="16" s="1"/>
  <c r="BV212" i="13"/>
  <c r="BA212" i="13"/>
  <c r="BD212" i="13" s="1"/>
  <c r="BD212" i="17" s="1"/>
  <c r="AK213" i="13"/>
  <c r="AT213" i="13" s="1"/>
  <c r="O212" i="13"/>
  <c r="K212" i="13"/>
  <c r="Q212" i="13"/>
  <c r="Z213" i="13" s="1"/>
  <c r="F423" i="20" s="1"/>
  <c r="BR212" i="13"/>
  <c r="BS213" i="13" s="1"/>
  <c r="BW213" i="18" l="1"/>
  <c r="AT214" i="18" s="1"/>
  <c r="BV213" i="18"/>
  <c r="AS214" i="18" s="1"/>
  <c r="BU213" i="18"/>
  <c r="AR214" i="18" s="1"/>
  <c r="BW213" i="17"/>
  <c r="AT214" i="17" s="1"/>
  <c r="BU213" i="17"/>
  <c r="AR214" i="17" s="1"/>
  <c r="BV213" i="17"/>
  <c r="AS214" i="17" s="1"/>
  <c r="J324" i="15"/>
  <c r="J324" i="16"/>
  <c r="BU212" i="13"/>
  <c r="J324" i="12"/>
  <c r="AW213" i="13"/>
  <c r="AZ213" i="13" s="1"/>
  <c r="AJ213" i="13"/>
  <c r="AS213" i="13" s="1"/>
  <c r="N212" i="13"/>
  <c r="BH213" i="13"/>
  <c r="BQ213" i="13"/>
  <c r="J213" i="13"/>
  <c r="BN213" i="13"/>
  <c r="J424" i="19" l="1"/>
  <c r="I424" i="19"/>
  <c r="K424" i="19"/>
  <c r="G424" i="19"/>
  <c r="H424" i="19"/>
  <c r="H424" i="20"/>
  <c r="I424" i="20"/>
  <c r="K424" i="20"/>
  <c r="G424" i="20"/>
  <c r="J424" i="20"/>
  <c r="BN214" i="17"/>
  <c r="J214" i="17"/>
  <c r="AW214" i="17"/>
  <c r="AK215" i="17" s="1"/>
  <c r="BQ214" i="17"/>
  <c r="H214" i="18"/>
  <c r="BO214" i="18"/>
  <c r="AU214" i="18"/>
  <c r="AI215" i="18" s="1"/>
  <c r="BL214" i="18"/>
  <c r="BQ214" i="18"/>
  <c r="BN214" i="18"/>
  <c r="J214" i="18"/>
  <c r="AW214" i="18"/>
  <c r="AK215" i="18" s="1"/>
  <c r="H214" i="17"/>
  <c r="BL214" i="17"/>
  <c r="BO214" i="17"/>
  <c r="AU214" i="17"/>
  <c r="AI215" i="17" s="1"/>
  <c r="I214" i="18"/>
  <c r="BM214" i="18"/>
  <c r="BP214" i="18"/>
  <c r="AV214" i="18"/>
  <c r="AJ215" i="18" s="1"/>
  <c r="BP214" i="17"/>
  <c r="BM214" i="17"/>
  <c r="I214" i="17"/>
  <c r="AV214" i="17"/>
  <c r="AJ215" i="17" s="1"/>
  <c r="BC213" i="13"/>
  <c r="AV213" i="13"/>
  <c r="AY213" i="13" s="1"/>
  <c r="AI213" i="13"/>
  <c r="AR213" i="13" s="1"/>
  <c r="S213" i="13"/>
  <c r="AB214" i="13" s="1"/>
  <c r="M213" i="13"/>
  <c r="BP213" i="13"/>
  <c r="I213" i="13"/>
  <c r="BM213" i="13"/>
  <c r="H424" i="7"/>
  <c r="I424" i="7"/>
  <c r="G424" i="7"/>
  <c r="K424" i="7"/>
  <c r="J424" i="7"/>
  <c r="AZ214" i="17" l="1"/>
  <c r="BC214" i="17" s="1"/>
  <c r="AY214" i="17"/>
  <c r="BB214" i="17" s="1"/>
  <c r="L424" i="19"/>
  <c r="G324" i="15" s="1"/>
  <c r="L424" i="20"/>
  <c r="G324" i="12" s="1"/>
  <c r="AY214" i="18"/>
  <c r="BB214" i="18" s="1"/>
  <c r="AX214" i="17"/>
  <c r="BA214" i="17" s="1"/>
  <c r="L214" i="18"/>
  <c r="O214" i="18" s="1"/>
  <c r="R214" i="18"/>
  <c r="AA215" i="18" s="1"/>
  <c r="S214" i="18"/>
  <c r="AB215" i="18" s="1"/>
  <c r="M214" i="18"/>
  <c r="P214" i="18" s="1"/>
  <c r="Q214" i="18"/>
  <c r="Z215" i="18" s="1"/>
  <c r="K214" i="18"/>
  <c r="N214" i="18" s="1"/>
  <c r="BR214" i="18"/>
  <c r="BS215" i="18" s="1"/>
  <c r="S214" i="17"/>
  <c r="AB215" i="17" s="1"/>
  <c r="M214" i="17"/>
  <c r="P214" i="17" s="1"/>
  <c r="AZ214" i="18"/>
  <c r="BC214" i="18" s="1"/>
  <c r="L214" i="17"/>
  <c r="O214" i="17" s="1"/>
  <c r="R214" i="17"/>
  <c r="AA215" i="17" s="1"/>
  <c r="BR214" i="17"/>
  <c r="BS215" i="17" s="1"/>
  <c r="K214" i="17"/>
  <c r="N214" i="17" s="1"/>
  <c r="Q214" i="17"/>
  <c r="Z215" i="17" s="1"/>
  <c r="AX214" i="18"/>
  <c r="BA214" i="18" s="1"/>
  <c r="BW213" i="13"/>
  <c r="BB213" i="13"/>
  <c r="AU213" i="13"/>
  <c r="AX213" i="13" s="1"/>
  <c r="L424" i="7"/>
  <c r="P213" i="13"/>
  <c r="H213" i="13"/>
  <c r="BO213" i="13"/>
  <c r="BL213" i="13"/>
  <c r="R213" i="13"/>
  <c r="AA214" i="13" s="1"/>
  <c r="L213" i="13"/>
  <c r="F425" i="19" l="1"/>
  <c r="F425" i="7"/>
  <c r="BH215" i="17"/>
  <c r="BH215" i="18"/>
  <c r="BD214" i="18"/>
  <c r="H324" i="12"/>
  <c r="I324" i="12" s="1"/>
  <c r="H324" i="15"/>
  <c r="I324" i="15" s="1"/>
  <c r="G324" i="16"/>
  <c r="H324" i="16" s="1"/>
  <c r="I324" i="16" s="1"/>
  <c r="BV213" i="13"/>
  <c r="BA213" i="13"/>
  <c r="BD213" i="13" s="1"/>
  <c r="BD213" i="17" s="1"/>
  <c r="AK214" i="13"/>
  <c r="AT214" i="13" s="1"/>
  <c r="O213" i="13"/>
  <c r="Q213" i="13"/>
  <c r="Z214" i="13" s="1"/>
  <c r="F424" i="20" s="1"/>
  <c r="BR213" i="13"/>
  <c r="BS214" i="13" s="1"/>
  <c r="K213" i="13"/>
  <c r="BU214" i="18" l="1"/>
  <c r="AR215" i="18" s="1"/>
  <c r="BV214" i="18"/>
  <c r="AS215" i="18" s="1"/>
  <c r="BW214" i="18"/>
  <c r="AT215" i="18" s="1"/>
  <c r="BU214" i="17"/>
  <c r="AR215" i="17" s="1"/>
  <c r="BV214" i="17"/>
  <c r="AS215" i="17" s="1"/>
  <c r="BW214" i="17"/>
  <c r="AT215" i="17" s="1"/>
  <c r="J325" i="16"/>
  <c r="J325" i="15"/>
  <c r="BU213" i="13"/>
  <c r="J325" i="12"/>
  <c r="AW214" i="13"/>
  <c r="AZ214" i="13" s="1"/>
  <c r="AJ214" i="13"/>
  <c r="AS214" i="13" s="1"/>
  <c r="BH214" i="13"/>
  <c r="N213" i="13"/>
  <c r="BQ214" i="13"/>
  <c r="J214" i="13"/>
  <c r="BN214" i="13"/>
  <c r="J425" i="20" l="1"/>
  <c r="I425" i="20"/>
  <c r="K425" i="20"/>
  <c r="H425" i="20"/>
  <c r="G425" i="20"/>
  <c r="H425" i="19"/>
  <c r="I425" i="19"/>
  <c r="J425" i="19"/>
  <c r="G425" i="19"/>
  <c r="K425" i="19"/>
  <c r="BN215" i="17"/>
  <c r="AW215" i="17"/>
  <c r="AK216" i="17" s="1"/>
  <c r="BQ215" i="17"/>
  <c r="J215" i="17"/>
  <c r="BL215" i="18"/>
  <c r="AU215" i="18"/>
  <c r="AI216" i="18" s="1"/>
  <c r="H215" i="18"/>
  <c r="BO215" i="18"/>
  <c r="BQ215" i="18"/>
  <c r="J215" i="18"/>
  <c r="AW215" i="18"/>
  <c r="AK216" i="18" s="1"/>
  <c r="BN215" i="18"/>
  <c r="AV215" i="18"/>
  <c r="AJ216" i="18" s="1"/>
  <c r="BM215" i="18"/>
  <c r="BP215" i="18"/>
  <c r="I215" i="18"/>
  <c r="H215" i="17"/>
  <c r="BL215" i="17"/>
  <c r="BO215" i="17"/>
  <c r="AU215" i="17"/>
  <c r="AI216" i="17" s="1"/>
  <c r="BP215" i="17"/>
  <c r="BM215" i="17"/>
  <c r="AV215" i="17"/>
  <c r="AJ216" i="17" s="1"/>
  <c r="I215" i="17"/>
  <c r="BC214" i="13"/>
  <c r="AV214" i="13"/>
  <c r="AY214" i="13" s="1"/>
  <c r="AI214" i="13"/>
  <c r="AR214" i="13" s="1"/>
  <c r="S214" i="13"/>
  <c r="AB215" i="13" s="1"/>
  <c r="M214" i="13"/>
  <c r="G425" i="7"/>
  <c r="K425" i="7"/>
  <c r="H425" i="7"/>
  <c r="I425" i="7"/>
  <c r="J425" i="7"/>
  <c r="I214" i="13"/>
  <c r="BP214" i="13"/>
  <c r="BM214" i="13"/>
  <c r="AY215" i="18" l="1"/>
  <c r="BB215" i="18" s="1"/>
  <c r="AX215" i="18"/>
  <c r="BA215" i="18" s="1"/>
  <c r="L425" i="20"/>
  <c r="G325" i="12" s="1"/>
  <c r="L425" i="19"/>
  <c r="G325" i="15" s="1"/>
  <c r="AX215" i="17"/>
  <c r="BA215" i="17" s="1"/>
  <c r="AY215" i="17"/>
  <c r="BB215" i="17" s="1"/>
  <c r="R215" i="17"/>
  <c r="AA216" i="17" s="1"/>
  <c r="L215" i="17"/>
  <c r="O215" i="17" s="1"/>
  <c r="Q215" i="17"/>
  <c r="Z216" i="17" s="1"/>
  <c r="BR215" i="17"/>
  <c r="BS216" i="17" s="1"/>
  <c r="K215" i="17"/>
  <c r="N215" i="17" s="1"/>
  <c r="S215" i="18"/>
  <c r="AB216" i="18" s="1"/>
  <c r="M215" i="18"/>
  <c r="P215" i="18" s="1"/>
  <c r="AZ215" i="17"/>
  <c r="BC215" i="17" s="1"/>
  <c r="L215" i="18"/>
  <c r="O215" i="18" s="1"/>
  <c r="R215" i="18"/>
  <c r="AA216" i="18" s="1"/>
  <c r="K215" i="18"/>
  <c r="N215" i="18" s="1"/>
  <c r="Q215" i="18"/>
  <c r="Z216" i="18" s="1"/>
  <c r="BR215" i="18"/>
  <c r="BS216" i="18" s="1"/>
  <c r="S215" i="17"/>
  <c r="AB216" i="17" s="1"/>
  <c r="M215" i="17"/>
  <c r="P215" i="17" s="1"/>
  <c r="AZ215" i="18"/>
  <c r="BC215" i="18" s="1"/>
  <c r="BW214" i="13"/>
  <c r="BB214" i="13"/>
  <c r="AU214" i="13"/>
  <c r="AX214" i="13" s="1"/>
  <c r="L214" i="13"/>
  <c r="R214" i="13"/>
  <c r="AA215" i="13" s="1"/>
  <c r="P214" i="13"/>
  <c r="L425" i="7"/>
  <c r="BO214" i="13"/>
  <c r="H214" i="13"/>
  <c r="BL214" i="13"/>
  <c r="F426" i="7" l="1"/>
  <c r="F426" i="19"/>
  <c r="BD215" i="18"/>
  <c r="BH216" i="18"/>
  <c r="BH216" i="17"/>
  <c r="G325" i="16"/>
  <c r="H325" i="16" s="1"/>
  <c r="I325" i="16" s="1"/>
  <c r="H325" i="15"/>
  <c r="I325" i="15" s="1"/>
  <c r="BV214" i="13"/>
  <c r="H325" i="12"/>
  <c r="I325" i="12" s="1"/>
  <c r="BA214" i="13"/>
  <c r="BD214" i="13" s="1"/>
  <c r="BD214" i="17" s="1"/>
  <c r="AK215" i="13"/>
  <c r="AT215" i="13" s="1"/>
  <c r="Q214" i="13"/>
  <c r="Z215" i="13" s="1"/>
  <c r="F425" i="20" s="1"/>
  <c r="K214" i="13"/>
  <c r="BR214" i="13"/>
  <c r="BS215" i="13" s="1"/>
  <c r="O214" i="13"/>
  <c r="BU215" i="18" l="1"/>
  <c r="AR216" i="18" s="1"/>
  <c r="BV215" i="18"/>
  <c r="AS216" i="18" s="1"/>
  <c r="BW215" i="18"/>
  <c r="AT216" i="18" s="1"/>
  <c r="BU215" i="17"/>
  <c r="AR216" i="17" s="1"/>
  <c r="BV215" i="17"/>
  <c r="AS216" i="17" s="1"/>
  <c r="BW215" i="17"/>
  <c r="AT216" i="17" s="1"/>
  <c r="J326" i="15"/>
  <c r="J326" i="16"/>
  <c r="BU214" i="13"/>
  <c r="J326" i="12"/>
  <c r="AW215" i="13"/>
  <c r="AZ215" i="13" s="1"/>
  <c r="AJ215" i="13"/>
  <c r="AS215" i="13" s="1"/>
  <c r="N214" i="13"/>
  <c r="BH215" i="13"/>
  <c r="BQ215" i="13"/>
  <c r="J215" i="13"/>
  <c r="BN215" i="13"/>
  <c r="H426" i="20" l="1"/>
  <c r="J426" i="20"/>
  <c r="G426" i="20"/>
  <c r="I426" i="20"/>
  <c r="K426" i="20"/>
  <c r="J426" i="19"/>
  <c r="I426" i="19"/>
  <c r="K426" i="19"/>
  <c r="H426" i="19"/>
  <c r="G426" i="19"/>
  <c r="BQ216" i="18"/>
  <c r="J216" i="18"/>
  <c r="BN216" i="18"/>
  <c r="AW216" i="18"/>
  <c r="AK217" i="18" s="1"/>
  <c r="AU216" i="18"/>
  <c r="AI217" i="18" s="1"/>
  <c r="BO216" i="18"/>
  <c r="H216" i="18"/>
  <c r="BL216" i="18"/>
  <c r="J216" i="17"/>
  <c r="BN216" i="17"/>
  <c r="BQ216" i="17"/>
  <c r="AW216" i="17"/>
  <c r="AK217" i="17" s="1"/>
  <c r="BP216" i="17"/>
  <c r="AV216" i="17"/>
  <c r="AJ217" i="17" s="1"/>
  <c r="I216" i="17"/>
  <c r="BM216" i="17"/>
  <c r="H216" i="17"/>
  <c r="AU216" i="17"/>
  <c r="AI217" i="17" s="1"/>
  <c r="BL216" i="17"/>
  <c r="BO216" i="17"/>
  <c r="BP216" i="18"/>
  <c r="I216" i="18"/>
  <c r="BM216" i="18"/>
  <c r="AV216" i="18"/>
  <c r="AJ217" i="18" s="1"/>
  <c r="BC215" i="13"/>
  <c r="AV215" i="13"/>
  <c r="AY215" i="13" s="1"/>
  <c r="AI215" i="13"/>
  <c r="AR215" i="13" s="1"/>
  <c r="M215" i="13"/>
  <c r="S215" i="13"/>
  <c r="AB216" i="13" s="1"/>
  <c r="BP215" i="13"/>
  <c r="I215" i="13"/>
  <c r="BM215" i="13"/>
  <c r="J426" i="7"/>
  <c r="I426" i="7"/>
  <c r="H426" i="7"/>
  <c r="G426" i="7"/>
  <c r="K426" i="7"/>
  <c r="AX216" i="18" l="1"/>
  <c r="BA216" i="18" s="1"/>
  <c r="AZ216" i="17"/>
  <c r="BC216" i="17" s="1"/>
  <c r="AX216" i="17"/>
  <c r="BA216" i="17" s="1"/>
  <c r="L426" i="19"/>
  <c r="G326" i="15" s="1"/>
  <c r="L426" i="20"/>
  <c r="G326" i="12" s="1"/>
  <c r="S216" i="18"/>
  <c r="AB217" i="18" s="1"/>
  <c r="M216" i="18"/>
  <c r="P216" i="18" s="1"/>
  <c r="K216" i="17"/>
  <c r="N216" i="17" s="1"/>
  <c r="Q216" i="17"/>
  <c r="Z217" i="17" s="1"/>
  <c r="BR216" i="17"/>
  <c r="BS217" i="17" s="1"/>
  <c r="M216" i="17"/>
  <c r="P216" i="17" s="1"/>
  <c r="S216" i="17"/>
  <c r="AB217" i="17" s="1"/>
  <c r="AZ216" i="18"/>
  <c r="BC216" i="18" s="1"/>
  <c r="R216" i="17"/>
  <c r="AA217" i="17" s="1"/>
  <c r="L216" i="17"/>
  <c r="O216" i="17" s="1"/>
  <c r="L216" i="18"/>
  <c r="O216" i="18" s="1"/>
  <c r="R216" i="18"/>
  <c r="AA217" i="18" s="1"/>
  <c r="BR216" i="18"/>
  <c r="BS217" i="18" s="1"/>
  <c r="Q216" i="18"/>
  <c r="Z217" i="18" s="1"/>
  <c r="K216" i="18"/>
  <c r="N216" i="18" s="1"/>
  <c r="AY216" i="18"/>
  <c r="BB216" i="18" s="1"/>
  <c r="AY216" i="17"/>
  <c r="BB216" i="17" s="1"/>
  <c r="BW215" i="13"/>
  <c r="BB215" i="13"/>
  <c r="AU215" i="13"/>
  <c r="AX215" i="13" s="1"/>
  <c r="BO215" i="13"/>
  <c r="H215" i="13"/>
  <c r="BL215" i="13"/>
  <c r="L426" i="7"/>
  <c r="R215" i="13"/>
  <c r="AA216" i="13" s="1"/>
  <c r="L215" i="13"/>
  <c r="P215" i="13"/>
  <c r="F427" i="19" l="1"/>
  <c r="F427" i="7"/>
  <c r="BD216" i="18"/>
  <c r="BH217" i="18"/>
  <c r="BH217" i="17"/>
  <c r="H326" i="12"/>
  <c r="I326" i="12" s="1"/>
  <c r="G326" i="16"/>
  <c r="H326" i="16" s="1"/>
  <c r="I326" i="16" s="1"/>
  <c r="H326" i="15"/>
  <c r="I326" i="15" s="1"/>
  <c r="BV215" i="13"/>
  <c r="BA215" i="13"/>
  <c r="BD215" i="13" s="1"/>
  <c r="BD215" i="17" s="1"/>
  <c r="AK216" i="13"/>
  <c r="AT216" i="13" s="1"/>
  <c r="K215" i="13"/>
  <c r="Q215" i="13"/>
  <c r="Z216" i="13" s="1"/>
  <c r="F426" i="20" s="1"/>
  <c r="BR215" i="13"/>
  <c r="BS216" i="13" s="1"/>
  <c r="O215" i="13"/>
  <c r="BV216" i="18" l="1"/>
  <c r="AS217" i="18" s="1"/>
  <c r="BW216" i="18"/>
  <c r="AT217" i="18" s="1"/>
  <c r="BU216" i="18"/>
  <c r="AR217" i="18" s="1"/>
  <c r="BV216" i="17"/>
  <c r="AS217" i="17" s="1"/>
  <c r="BW216" i="17"/>
  <c r="AT217" i="17" s="1"/>
  <c r="BU216" i="17"/>
  <c r="AR217" i="17" s="1"/>
  <c r="J327" i="16"/>
  <c r="J327" i="15"/>
  <c r="BU215" i="13"/>
  <c r="J327" i="12"/>
  <c r="AW216" i="13"/>
  <c r="AZ216" i="13" s="1"/>
  <c r="AJ216" i="13"/>
  <c r="AS216" i="13" s="1"/>
  <c r="J216" i="13"/>
  <c r="BQ216" i="13"/>
  <c r="BN216" i="13"/>
  <c r="N215" i="13"/>
  <c r="BH216" i="13"/>
  <c r="H427" i="19" l="1"/>
  <c r="J427" i="19"/>
  <c r="K427" i="19"/>
  <c r="G427" i="19"/>
  <c r="I427" i="19"/>
  <c r="H427" i="20"/>
  <c r="J427" i="20"/>
  <c r="K427" i="20"/>
  <c r="G427" i="20"/>
  <c r="I427" i="20"/>
  <c r="AW217" i="18"/>
  <c r="AK218" i="18" s="1"/>
  <c r="BQ217" i="18"/>
  <c r="J217" i="18"/>
  <c r="BN217" i="18"/>
  <c r="H217" i="17"/>
  <c r="AU217" i="17"/>
  <c r="AI218" i="17" s="1"/>
  <c r="BL217" i="17"/>
  <c r="BO217" i="17"/>
  <c r="J217" i="17"/>
  <c r="BN217" i="17"/>
  <c r="BQ217" i="17"/>
  <c r="AW217" i="17"/>
  <c r="AK218" i="17" s="1"/>
  <c r="H217" i="18"/>
  <c r="BO217" i="18"/>
  <c r="AU217" i="18"/>
  <c r="AI218" i="18" s="1"/>
  <c r="BL217" i="18"/>
  <c r="I217" i="17"/>
  <c r="AV217" i="17"/>
  <c r="AJ218" i="17" s="1"/>
  <c r="BP217" i="17"/>
  <c r="BM217" i="17"/>
  <c r="AV217" i="18"/>
  <c r="AJ218" i="18" s="1"/>
  <c r="BM217" i="18"/>
  <c r="BP217" i="18"/>
  <c r="I217" i="18"/>
  <c r="BC216" i="13"/>
  <c r="AV216" i="13"/>
  <c r="AY216" i="13" s="1"/>
  <c r="AI216" i="13"/>
  <c r="AR216" i="13" s="1"/>
  <c r="I216" i="13"/>
  <c r="BP216" i="13"/>
  <c r="BM216" i="13"/>
  <c r="S216" i="13"/>
  <c r="AB217" i="13" s="1"/>
  <c r="M216" i="13"/>
  <c r="G427" i="7"/>
  <c r="J427" i="7"/>
  <c r="K427" i="7"/>
  <c r="I427" i="7"/>
  <c r="H427" i="7"/>
  <c r="AY217" i="18" l="1"/>
  <c r="BB217" i="18" s="1"/>
  <c r="AY217" i="17"/>
  <c r="BB217" i="17" s="1"/>
  <c r="AZ217" i="17"/>
  <c r="BC217" i="17" s="1"/>
  <c r="AX217" i="18"/>
  <c r="BA217" i="18" s="1"/>
  <c r="L427" i="20"/>
  <c r="G327" i="12" s="1"/>
  <c r="L427" i="19"/>
  <c r="G327" i="15" s="1"/>
  <c r="R217" i="17"/>
  <c r="AA218" i="17" s="1"/>
  <c r="L217" i="17"/>
  <c r="O217" i="17" s="1"/>
  <c r="R217" i="18"/>
  <c r="AA218" i="18" s="1"/>
  <c r="L217" i="18"/>
  <c r="O217" i="18" s="1"/>
  <c r="Q217" i="17"/>
  <c r="Z218" i="17" s="1"/>
  <c r="BR217" i="17"/>
  <c r="BS218" i="17" s="1"/>
  <c r="K217" i="17"/>
  <c r="N217" i="17" s="1"/>
  <c r="AX217" i="17"/>
  <c r="BA217" i="17" s="1"/>
  <c r="M217" i="17"/>
  <c r="P217" i="17" s="1"/>
  <c r="S217" i="17"/>
  <c r="AB218" i="17" s="1"/>
  <c r="S217" i="18"/>
  <c r="AB218" i="18" s="1"/>
  <c r="M217" i="18"/>
  <c r="P217" i="18" s="1"/>
  <c r="K217" i="18"/>
  <c r="N217" i="18" s="1"/>
  <c r="Q217" i="18"/>
  <c r="Z218" i="18" s="1"/>
  <c r="BR217" i="18"/>
  <c r="BS218" i="18" s="1"/>
  <c r="AZ217" i="18"/>
  <c r="BC217" i="18" s="1"/>
  <c r="BW216" i="13"/>
  <c r="BB216" i="13"/>
  <c r="AU216" i="13"/>
  <c r="AX216" i="13" s="1"/>
  <c r="L427" i="7"/>
  <c r="R216" i="13"/>
  <c r="AA217" i="13" s="1"/>
  <c r="L216" i="13"/>
  <c r="P216" i="13"/>
  <c r="BO216" i="13"/>
  <c r="H216" i="13"/>
  <c r="BL216" i="13"/>
  <c r="F428" i="7" l="1"/>
  <c r="F428" i="19"/>
  <c r="BH218" i="17"/>
  <c r="BD217" i="18"/>
  <c r="BH218" i="18"/>
  <c r="H327" i="15"/>
  <c r="I327" i="15" s="1"/>
  <c r="G327" i="16"/>
  <c r="H327" i="16" s="1"/>
  <c r="I327" i="16" s="1"/>
  <c r="BV216" i="13"/>
  <c r="H327" i="12"/>
  <c r="I327" i="12" s="1"/>
  <c r="BA216" i="13"/>
  <c r="BD216" i="13" s="1"/>
  <c r="BD216" i="17" s="1"/>
  <c r="AK217" i="13"/>
  <c r="AT217" i="13" s="1"/>
  <c r="O216" i="13"/>
  <c r="K216" i="13"/>
  <c r="BR216" i="13"/>
  <c r="BS217" i="13" s="1"/>
  <c r="Q216" i="13"/>
  <c r="Z217" i="13" s="1"/>
  <c r="F427" i="20" s="1"/>
  <c r="BW217" i="18" l="1"/>
  <c r="AT218" i="18" s="1"/>
  <c r="BU217" i="18"/>
  <c r="AR218" i="18" s="1"/>
  <c r="BV217" i="18"/>
  <c r="AS218" i="18" s="1"/>
  <c r="BW217" i="17"/>
  <c r="AT218" i="17" s="1"/>
  <c r="BU217" i="17"/>
  <c r="AR218" i="17" s="1"/>
  <c r="BV217" i="17"/>
  <c r="AS218" i="17" s="1"/>
  <c r="J328" i="15"/>
  <c r="J328" i="16"/>
  <c r="BU216" i="13"/>
  <c r="J328" i="12"/>
  <c r="AW217" i="13"/>
  <c r="AZ217" i="13" s="1"/>
  <c r="AJ217" i="13"/>
  <c r="AS217" i="13" s="1"/>
  <c r="BH217" i="13"/>
  <c r="N216" i="13"/>
  <c r="BQ217" i="13"/>
  <c r="J217" i="13"/>
  <c r="BN217" i="13"/>
  <c r="H428" i="20" l="1"/>
  <c r="J428" i="20"/>
  <c r="K428" i="20"/>
  <c r="G428" i="20"/>
  <c r="I428" i="20"/>
  <c r="H428" i="19"/>
  <c r="G428" i="19"/>
  <c r="K428" i="19"/>
  <c r="I428" i="19"/>
  <c r="J428" i="19"/>
  <c r="AU218" i="18"/>
  <c r="AI219" i="18" s="1"/>
  <c r="BL218" i="18"/>
  <c r="BO218" i="18"/>
  <c r="H218" i="18"/>
  <c r="BL218" i="17"/>
  <c r="AU218" i="17"/>
  <c r="AI219" i="17" s="1"/>
  <c r="H218" i="17"/>
  <c r="BO218" i="17"/>
  <c r="BN218" i="17"/>
  <c r="AW218" i="17"/>
  <c r="AK219" i="17" s="1"/>
  <c r="BQ218" i="17"/>
  <c r="J218" i="17"/>
  <c r="AV218" i="18"/>
  <c r="AJ219" i="18" s="1"/>
  <c r="BM218" i="18"/>
  <c r="I218" i="18"/>
  <c r="BP218" i="18"/>
  <c r="BN218" i="18"/>
  <c r="AW218" i="18"/>
  <c r="AK219" i="18" s="1"/>
  <c r="BQ218" i="18"/>
  <c r="J218" i="18"/>
  <c r="BM218" i="17"/>
  <c r="I218" i="17"/>
  <c r="BP218" i="17"/>
  <c r="AV218" i="17"/>
  <c r="AJ219" i="17" s="1"/>
  <c r="BC217" i="13"/>
  <c r="AV217" i="13"/>
  <c r="AY217" i="13" s="1"/>
  <c r="AI217" i="13"/>
  <c r="AR217" i="13" s="1"/>
  <c r="G428" i="7"/>
  <c r="I428" i="7"/>
  <c r="J428" i="7"/>
  <c r="H428" i="7"/>
  <c r="K428" i="7"/>
  <c r="S217" i="13"/>
  <c r="AB218" i="13" s="1"/>
  <c r="M217" i="13"/>
  <c r="BP217" i="13"/>
  <c r="I217" i="13"/>
  <c r="BM217" i="13"/>
  <c r="AZ218" i="18" l="1"/>
  <c r="BC218" i="18" s="1"/>
  <c r="L428" i="19"/>
  <c r="G328" i="15" s="1"/>
  <c r="AX218" i="18"/>
  <c r="BA218" i="18" s="1"/>
  <c r="L428" i="20"/>
  <c r="G328" i="12" s="1"/>
  <c r="M218" i="18"/>
  <c r="P218" i="18" s="1"/>
  <c r="S218" i="18"/>
  <c r="AB219" i="18" s="1"/>
  <c r="AY218" i="17"/>
  <c r="BB218" i="17" s="1"/>
  <c r="AY218" i="18"/>
  <c r="BB218" i="18" s="1"/>
  <c r="AX218" i="17"/>
  <c r="BA218" i="17" s="1"/>
  <c r="L218" i="17"/>
  <c r="O218" i="17" s="1"/>
  <c r="R218" i="17"/>
  <c r="AA219" i="17" s="1"/>
  <c r="R218" i="18"/>
  <c r="AA219" i="18" s="1"/>
  <c r="L218" i="18"/>
  <c r="O218" i="18" s="1"/>
  <c r="S218" i="17"/>
  <c r="AB219" i="17" s="1"/>
  <c r="M218" i="17"/>
  <c r="P218" i="17" s="1"/>
  <c r="AZ218" i="17"/>
  <c r="BC218" i="17" s="1"/>
  <c r="K218" i="17"/>
  <c r="N218" i="17" s="1"/>
  <c r="Q218" i="17"/>
  <c r="Z219" i="17" s="1"/>
  <c r="BR218" i="17"/>
  <c r="BS219" i="17" s="1"/>
  <c r="K218" i="18"/>
  <c r="N218" i="18" s="1"/>
  <c r="BR218" i="18"/>
  <c r="BS219" i="18" s="1"/>
  <c r="Q218" i="18"/>
  <c r="Z219" i="18" s="1"/>
  <c r="BW217" i="13"/>
  <c r="BB217" i="13"/>
  <c r="AU217" i="13"/>
  <c r="AX217" i="13" s="1"/>
  <c r="P217" i="13"/>
  <c r="L428" i="7"/>
  <c r="R217" i="13"/>
  <c r="AA218" i="13" s="1"/>
  <c r="L217" i="13"/>
  <c r="BL217" i="13"/>
  <c r="H217" i="13"/>
  <c r="BO217" i="13"/>
  <c r="F429" i="7" l="1"/>
  <c r="F429" i="19"/>
  <c r="BD218" i="18"/>
  <c r="BH219" i="17"/>
  <c r="BH219" i="18"/>
  <c r="H328" i="12"/>
  <c r="I328" i="12" s="1"/>
  <c r="H328" i="15"/>
  <c r="I328" i="15" s="1"/>
  <c r="G328" i="16"/>
  <c r="H328" i="16" s="1"/>
  <c r="I328" i="16" s="1"/>
  <c r="BV217" i="13"/>
  <c r="BA217" i="13"/>
  <c r="BD217" i="13" s="1"/>
  <c r="BD217" i="17" s="1"/>
  <c r="AK218" i="13"/>
  <c r="AT218" i="13" s="1"/>
  <c r="BR217" i="13"/>
  <c r="BS218" i="13" s="1"/>
  <c r="K217" i="13"/>
  <c r="Q217" i="13"/>
  <c r="Z218" i="13" s="1"/>
  <c r="F428" i="20" s="1"/>
  <c r="O217" i="13"/>
  <c r="BU218" i="18" l="1"/>
  <c r="AR219" i="18" s="1"/>
  <c r="BW218" i="18"/>
  <c r="AT219" i="18" s="1"/>
  <c r="BV218" i="18"/>
  <c r="AS219" i="18" s="1"/>
  <c r="BU218" i="17"/>
  <c r="AR219" i="17" s="1"/>
  <c r="BV218" i="17"/>
  <c r="AS219" i="17" s="1"/>
  <c r="BW218" i="17"/>
  <c r="AT219" i="17" s="1"/>
  <c r="J329" i="15"/>
  <c r="J329" i="16"/>
  <c r="BU217" i="13"/>
  <c r="J329" i="12"/>
  <c r="AW218" i="13"/>
  <c r="AZ218" i="13" s="1"/>
  <c r="AJ218" i="13"/>
  <c r="AS218" i="13" s="1"/>
  <c r="BH218" i="13"/>
  <c r="BQ218" i="13"/>
  <c r="J218" i="13"/>
  <c r="BN218" i="13"/>
  <c r="N217" i="13"/>
  <c r="I429" i="19" l="1"/>
  <c r="J429" i="19"/>
  <c r="H429" i="19"/>
  <c r="K429" i="19"/>
  <c r="G429" i="19"/>
  <c r="H429" i="20"/>
  <c r="J429" i="20"/>
  <c r="I429" i="20"/>
  <c r="G429" i="20"/>
  <c r="K429" i="20"/>
  <c r="J219" i="17"/>
  <c r="BQ219" i="17"/>
  <c r="AW219" i="17"/>
  <c r="AK220" i="17" s="1"/>
  <c r="BN219" i="17"/>
  <c r="H219" i="17"/>
  <c r="BO219" i="17"/>
  <c r="AU219" i="17"/>
  <c r="AI220" i="17" s="1"/>
  <c r="BL219" i="17"/>
  <c r="BN219" i="18"/>
  <c r="AW219" i="18"/>
  <c r="AK220" i="18" s="1"/>
  <c r="BQ219" i="18"/>
  <c r="J219" i="18"/>
  <c r="AU219" i="18"/>
  <c r="AI220" i="18" s="1"/>
  <c r="BO219" i="18"/>
  <c r="BL219" i="18"/>
  <c r="H219" i="18"/>
  <c r="I219" i="18"/>
  <c r="BM219" i="18"/>
  <c r="AV219" i="18"/>
  <c r="AJ220" i="18" s="1"/>
  <c r="BP219" i="18"/>
  <c r="BM219" i="17"/>
  <c r="AV219" i="17"/>
  <c r="AJ220" i="17" s="1"/>
  <c r="BP219" i="17"/>
  <c r="I219" i="17"/>
  <c r="BC218" i="13"/>
  <c r="AV218" i="13"/>
  <c r="AY218" i="13" s="1"/>
  <c r="AI218" i="13"/>
  <c r="AR218" i="13" s="1"/>
  <c r="I218" i="13"/>
  <c r="BP218" i="13"/>
  <c r="BM218" i="13"/>
  <c r="J429" i="7"/>
  <c r="G429" i="7"/>
  <c r="K429" i="7"/>
  <c r="H429" i="7"/>
  <c r="I429" i="7"/>
  <c r="M218" i="13"/>
  <c r="S218" i="13"/>
  <c r="AB219" i="13" s="1"/>
  <c r="AX219" i="17" l="1"/>
  <c r="BA219" i="17" s="1"/>
  <c r="AY219" i="18"/>
  <c r="BB219" i="18" s="1"/>
  <c r="L429" i="19"/>
  <c r="G329" i="15" s="1"/>
  <c r="AY219" i="17"/>
  <c r="BB219" i="17" s="1"/>
  <c r="AX219" i="18"/>
  <c r="BA219" i="18" s="1"/>
  <c r="L429" i="20"/>
  <c r="G329" i="12" s="1"/>
  <c r="AZ219" i="18"/>
  <c r="BC219" i="18" s="1"/>
  <c r="AZ219" i="17"/>
  <c r="BC219" i="17" s="1"/>
  <c r="S219" i="18"/>
  <c r="AB220" i="18" s="1"/>
  <c r="M219" i="18"/>
  <c r="P219" i="18" s="1"/>
  <c r="Q219" i="17"/>
  <c r="Z220" i="17" s="1"/>
  <c r="BR219" i="17"/>
  <c r="BS220" i="17" s="1"/>
  <c r="K219" i="17"/>
  <c r="N219" i="17" s="1"/>
  <c r="L219" i="17"/>
  <c r="O219" i="17" s="1"/>
  <c r="R219" i="17"/>
  <c r="AA220" i="17" s="1"/>
  <c r="L219" i="18"/>
  <c r="O219" i="18" s="1"/>
  <c r="R219" i="18"/>
  <c r="AA220" i="18" s="1"/>
  <c r="M219" i="17"/>
  <c r="P219" i="17" s="1"/>
  <c r="S219" i="17"/>
  <c r="AB220" i="17" s="1"/>
  <c r="Q219" i="18"/>
  <c r="Z220" i="18" s="1"/>
  <c r="K219" i="18"/>
  <c r="N219" i="18" s="1"/>
  <c r="BR219" i="18"/>
  <c r="BS220" i="18" s="1"/>
  <c r="BW218" i="13"/>
  <c r="BB218" i="13"/>
  <c r="AU218" i="13"/>
  <c r="AX218" i="13" s="1"/>
  <c r="P218" i="13"/>
  <c r="L429" i="7"/>
  <c r="L218" i="13"/>
  <c r="R218" i="13"/>
  <c r="AA219" i="13" s="1"/>
  <c r="H218" i="13"/>
  <c r="BO218" i="13"/>
  <c r="BL218" i="13"/>
  <c r="F430" i="19" l="1"/>
  <c r="F430" i="7"/>
  <c r="BD219" i="18"/>
  <c r="BH220" i="18"/>
  <c r="BH220" i="17"/>
  <c r="G329" i="16"/>
  <c r="H329" i="16" s="1"/>
  <c r="I329" i="16" s="1"/>
  <c r="H329" i="15"/>
  <c r="I329" i="15" s="1"/>
  <c r="BV218" i="13"/>
  <c r="H329" i="12"/>
  <c r="I329" i="12" s="1"/>
  <c r="BA218" i="13"/>
  <c r="BD218" i="13" s="1"/>
  <c r="BD218" i="17" s="1"/>
  <c r="AK219" i="13"/>
  <c r="AT219" i="13" s="1"/>
  <c r="O218" i="13"/>
  <c r="K218" i="13"/>
  <c r="Q218" i="13"/>
  <c r="Z219" i="13" s="1"/>
  <c r="F429" i="20" s="1"/>
  <c r="BR218" i="13"/>
  <c r="BS219" i="13" s="1"/>
  <c r="BU219" i="18" l="1"/>
  <c r="AR220" i="18" s="1"/>
  <c r="BV219" i="18"/>
  <c r="AS220" i="18" s="1"/>
  <c r="BW219" i="18"/>
  <c r="AT220" i="18" s="1"/>
  <c r="BU219" i="17"/>
  <c r="AR220" i="17" s="1"/>
  <c r="BV219" i="17"/>
  <c r="AS220" i="17" s="1"/>
  <c r="BW219" i="17"/>
  <c r="AT220" i="17" s="1"/>
  <c r="J330" i="16"/>
  <c r="J330" i="15"/>
  <c r="BU218" i="13"/>
  <c r="J330" i="12"/>
  <c r="AW219" i="13"/>
  <c r="AZ219" i="13" s="1"/>
  <c r="AJ219" i="13"/>
  <c r="AS219" i="13" s="1"/>
  <c r="BQ219" i="13"/>
  <c r="J219" i="13"/>
  <c r="BN219" i="13"/>
  <c r="BH219" i="13"/>
  <c r="N218" i="13"/>
  <c r="I430" i="19" l="1"/>
  <c r="K430" i="19"/>
  <c r="G430" i="19"/>
  <c r="J430" i="19"/>
  <c r="H430" i="19"/>
  <c r="H430" i="20"/>
  <c r="J430" i="20"/>
  <c r="K430" i="20"/>
  <c r="G430" i="20"/>
  <c r="I430" i="20"/>
  <c r="AU220" i="18"/>
  <c r="AI221" i="18" s="1"/>
  <c r="H220" i="18"/>
  <c r="BL220" i="18"/>
  <c r="BO220" i="18"/>
  <c r="J220" i="18"/>
  <c r="AW220" i="18"/>
  <c r="AK221" i="18" s="1"/>
  <c r="BN220" i="18"/>
  <c r="BQ220" i="18"/>
  <c r="AU220" i="17"/>
  <c r="AI221" i="17" s="1"/>
  <c r="BL220" i="17"/>
  <c r="BO220" i="17"/>
  <c r="H220" i="17"/>
  <c r="J220" i="17"/>
  <c r="BN220" i="17"/>
  <c r="BQ220" i="17"/>
  <c r="AW220" i="17"/>
  <c r="AK221" i="17" s="1"/>
  <c r="BM220" i="17"/>
  <c r="I220" i="17"/>
  <c r="BP220" i="17"/>
  <c r="AV220" i="17"/>
  <c r="AJ221" i="17" s="1"/>
  <c r="AV220" i="18"/>
  <c r="AJ221" i="18" s="1"/>
  <c r="I220" i="18"/>
  <c r="BM220" i="18"/>
  <c r="BP220" i="18"/>
  <c r="BC219" i="13"/>
  <c r="AV219" i="13"/>
  <c r="AY219" i="13" s="1"/>
  <c r="AI219" i="13"/>
  <c r="AR219" i="13" s="1"/>
  <c r="BP219" i="13"/>
  <c r="I219" i="13"/>
  <c r="BM219" i="13"/>
  <c r="S219" i="13"/>
  <c r="AB220" i="13" s="1"/>
  <c r="M219" i="13"/>
  <c r="H430" i="7"/>
  <c r="J430" i="7"/>
  <c r="I430" i="7"/>
  <c r="G430" i="7"/>
  <c r="K430" i="7"/>
  <c r="AX220" i="17" l="1"/>
  <c r="BA220" i="17" s="1"/>
  <c r="AZ220" i="18"/>
  <c r="BC220" i="18" s="1"/>
  <c r="L430" i="20"/>
  <c r="G330" i="12" s="1"/>
  <c r="AY220" i="17"/>
  <c r="BB220" i="17" s="1"/>
  <c r="L430" i="19"/>
  <c r="G330" i="15" s="1"/>
  <c r="R220" i="17"/>
  <c r="AA221" i="17" s="1"/>
  <c r="L220" i="17"/>
  <c r="O220" i="17" s="1"/>
  <c r="Q220" i="17"/>
  <c r="Z221" i="17" s="1"/>
  <c r="BR220" i="17"/>
  <c r="BS221" i="17" s="1"/>
  <c r="K220" i="17"/>
  <c r="N220" i="17" s="1"/>
  <c r="AX220" i="18"/>
  <c r="BA220" i="18" s="1"/>
  <c r="S220" i="18"/>
  <c r="AB221" i="18" s="1"/>
  <c r="M220" i="18"/>
  <c r="P220" i="18" s="1"/>
  <c r="Q220" i="18"/>
  <c r="Z221" i="18" s="1"/>
  <c r="K220" i="18"/>
  <c r="N220" i="18" s="1"/>
  <c r="BR220" i="18"/>
  <c r="BS221" i="18" s="1"/>
  <c r="R220" i="18"/>
  <c r="AA221" i="18" s="1"/>
  <c r="L220" i="18"/>
  <c r="O220" i="18" s="1"/>
  <c r="S220" i="17"/>
  <c r="AB221" i="17" s="1"/>
  <c r="M220" i="17"/>
  <c r="P220" i="17" s="1"/>
  <c r="AY220" i="18"/>
  <c r="BB220" i="18" s="1"/>
  <c r="AZ220" i="17"/>
  <c r="BC220" i="17" s="1"/>
  <c r="BW219" i="13"/>
  <c r="BB219" i="13"/>
  <c r="AU219" i="13"/>
  <c r="AX219" i="13" s="1"/>
  <c r="BO219" i="13"/>
  <c r="H219" i="13"/>
  <c r="BL219" i="13"/>
  <c r="R219" i="13"/>
  <c r="AA220" i="13" s="1"/>
  <c r="L219" i="13"/>
  <c r="L430" i="7"/>
  <c r="P219" i="13"/>
  <c r="F431" i="19" l="1"/>
  <c r="F431" i="7"/>
  <c r="BH221" i="18"/>
  <c r="BD220" i="18"/>
  <c r="BH221" i="17"/>
  <c r="H330" i="12"/>
  <c r="I330" i="12" s="1"/>
  <c r="G330" i="16"/>
  <c r="H330" i="16" s="1"/>
  <c r="I330" i="16" s="1"/>
  <c r="H330" i="15"/>
  <c r="I330" i="15" s="1"/>
  <c r="BV219" i="13"/>
  <c r="BA219" i="13"/>
  <c r="BD219" i="13" s="1"/>
  <c r="BD219" i="17" s="1"/>
  <c r="AK220" i="13"/>
  <c r="AT220" i="13" s="1"/>
  <c r="K219" i="13"/>
  <c r="BR219" i="13"/>
  <c r="BS220" i="13" s="1"/>
  <c r="Q219" i="13"/>
  <c r="Z220" i="13" s="1"/>
  <c r="F430" i="20" s="1"/>
  <c r="O219" i="13"/>
  <c r="BV220" i="18" l="1"/>
  <c r="AS221" i="18" s="1"/>
  <c r="BW220" i="18"/>
  <c r="AT221" i="18" s="1"/>
  <c r="BU220" i="18"/>
  <c r="AR221" i="18" s="1"/>
  <c r="BV220" i="17"/>
  <c r="AS221" i="17" s="1"/>
  <c r="BW220" i="17"/>
  <c r="AT221" i="17" s="1"/>
  <c r="BU220" i="17"/>
  <c r="AR221" i="17" s="1"/>
  <c r="J331" i="16"/>
  <c r="J331" i="15"/>
  <c r="BU219" i="13"/>
  <c r="J331" i="12"/>
  <c r="AW220" i="13"/>
  <c r="AZ220" i="13" s="1"/>
  <c r="AJ220" i="13"/>
  <c r="AS220" i="13" s="1"/>
  <c r="BH220" i="13"/>
  <c r="BQ220" i="13"/>
  <c r="BN220" i="13"/>
  <c r="J220" i="13"/>
  <c r="N219" i="13"/>
  <c r="I431" i="19" l="1"/>
  <c r="K431" i="19"/>
  <c r="H431" i="19"/>
  <c r="G431" i="19"/>
  <c r="J431" i="19"/>
  <c r="I431" i="20"/>
  <c r="J431" i="20"/>
  <c r="G431" i="20"/>
  <c r="K431" i="20"/>
  <c r="H431" i="20"/>
  <c r="BN221" i="18"/>
  <c r="AW221" i="18"/>
  <c r="AK222" i="18" s="1"/>
  <c r="J221" i="18"/>
  <c r="BQ221" i="18"/>
  <c r="H221" i="17"/>
  <c r="AU221" i="17"/>
  <c r="AI222" i="17" s="1"/>
  <c r="BL221" i="17"/>
  <c r="BO221" i="17"/>
  <c r="BQ221" i="17"/>
  <c r="AW221" i="17"/>
  <c r="AK222" i="17" s="1"/>
  <c r="J221" i="17"/>
  <c r="BN221" i="17"/>
  <c r="H221" i="18"/>
  <c r="AU221" i="18"/>
  <c r="AI222" i="18" s="1"/>
  <c r="BL221" i="18"/>
  <c r="BO221" i="18"/>
  <c r="AV221" i="18"/>
  <c r="AJ222" i="18" s="1"/>
  <c r="I221" i="18"/>
  <c r="BM221" i="18"/>
  <c r="BP221" i="18"/>
  <c r="BP221" i="17"/>
  <c r="BM221" i="17"/>
  <c r="I221" i="17"/>
  <c r="AV221" i="17"/>
  <c r="AJ222" i="17" s="1"/>
  <c r="BC220" i="13"/>
  <c r="AV220" i="13"/>
  <c r="AY220" i="13" s="1"/>
  <c r="AI220" i="13"/>
  <c r="AR220" i="13" s="1"/>
  <c r="BM220" i="13"/>
  <c r="BP220" i="13"/>
  <c r="I220" i="13"/>
  <c r="H431" i="7"/>
  <c r="G431" i="7"/>
  <c r="I431" i="7"/>
  <c r="J431" i="7"/>
  <c r="K431" i="7"/>
  <c r="M220" i="13"/>
  <c r="S220" i="13"/>
  <c r="AB221" i="13" s="1"/>
  <c r="AZ221" i="18" l="1"/>
  <c r="BC221" i="18" s="1"/>
  <c r="AX221" i="17"/>
  <c r="BA221" i="17" s="1"/>
  <c r="L431" i="20"/>
  <c r="G331" i="12" s="1"/>
  <c r="L431" i="19"/>
  <c r="G331" i="15" s="1"/>
  <c r="R221" i="18"/>
  <c r="AA222" i="18" s="1"/>
  <c r="L221" i="18"/>
  <c r="O221" i="18" s="1"/>
  <c r="M221" i="17"/>
  <c r="P221" i="17" s="1"/>
  <c r="S221" i="17"/>
  <c r="AB222" i="17" s="1"/>
  <c r="Q221" i="17"/>
  <c r="Z222" i="17" s="1"/>
  <c r="BR221" i="17"/>
  <c r="BS222" i="17" s="1"/>
  <c r="K221" i="17"/>
  <c r="N221" i="17" s="1"/>
  <c r="M221" i="18"/>
  <c r="P221" i="18" s="1"/>
  <c r="S221" i="18"/>
  <c r="AB222" i="18" s="1"/>
  <c r="AY221" i="18"/>
  <c r="BB221" i="18" s="1"/>
  <c r="L221" i="17"/>
  <c r="O221" i="17" s="1"/>
  <c r="R221" i="17"/>
  <c r="AA222" i="17" s="1"/>
  <c r="BR221" i="18"/>
  <c r="BS222" i="18" s="1"/>
  <c r="K221" i="18"/>
  <c r="N221" i="18" s="1"/>
  <c r="Q221" i="18"/>
  <c r="Z222" i="18" s="1"/>
  <c r="AY221" i="17"/>
  <c r="BB221" i="17" s="1"/>
  <c r="AX221" i="18"/>
  <c r="BA221" i="18" s="1"/>
  <c r="AZ221" i="17"/>
  <c r="BC221" i="17" s="1"/>
  <c r="BW220" i="13"/>
  <c r="BB220" i="13"/>
  <c r="AU220" i="13"/>
  <c r="AX220" i="13" s="1"/>
  <c r="P220" i="13"/>
  <c r="R220" i="13"/>
  <c r="AA221" i="13" s="1"/>
  <c r="L220" i="13"/>
  <c r="L431" i="7"/>
  <c r="BO220" i="13"/>
  <c r="H220" i="13"/>
  <c r="BL220" i="13"/>
  <c r="F432" i="19" l="1"/>
  <c r="F432" i="7"/>
  <c r="BD221" i="18"/>
  <c r="BH222" i="17"/>
  <c r="BH222" i="18"/>
  <c r="H331" i="12"/>
  <c r="I331" i="12" s="1"/>
  <c r="H331" i="15"/>
  <c r="I331" i="15" s="1"/>
  <c r="G331" i="16"/>
  <c r="H331" i="16" s="1"/>
  <c r="I331" i="16" s="1"/>
  <c r="BV220" i="13"/>
  <c r="BA220" i="13"/>
  <c r="BD220" i="13" s="1"/>
  <c r="BD220" i="17" s="1"/>
  <c r="AK221" i="13"/>
  <c r="AT221" i="13" s="1"/>
  <c r="O220" i="13"/>
  <c r="K220" i="13"/>
  <c r="BR220" i="13"/>
  <c r="BS221" i="13" s="1"/>
  <c r="Q220" i="13"/>
  <c r="Z221" i="13" s="1"/>
  <c r="F431" i="20" s="1"/>
  <c r="BW221" i="18" l="1"/>
  <c r="AT222" i="18" s="1"/>
  <c r="BV221" i="18"/>
  <c r="AS222" i="18" s="1"/>
  <c r="BU221" i="18"/>
  <c r="AR222" i="18" s="1"/>
  <c r="BW221" i="17"/>
  <c r="AT222" i="17" s="1"/>
  <c r="BU221" i="17"/>
  <c r="AR222" i="17" s="1"/>
  <c r="BV221" i="17"/>
  <c r="AS222" i="17" s="1"/>
  <c r="J332" i="15"/>
  <c r="J332" i="16"/>
  <c r="BU220" i="13"/>
  <c r="J332" i="12"/>
  <c r="AW221" i="13"/>
  <c r="AZ221" i="13" s="1"/>
  <c r="AJ221" i="13"/>
  <c r="AS221" i="13" s="1"/>
  <c r="BQ221" i="13"/>
  <c r="BN221" i="13"/>
  <c r="J221" i="13"/>
  <c r="BH221" i="13"/>
  <c r="N220" i="13"/>
  <c r="K432" i="20" l="1"/>
  <c r="J432" i="20"/>
  <c r="I432" i="20"/>
  <c r="H432" i="20"/>
  <c r="G432" i="20"/>
  <c r="J432" i="19"/>
  <c r="H432" i="19"/>
  <c r="I432" i="19"/>
  <c r="G432" i="19"/>
  <c r="K432" i="19"/>
  <c r="H222" i="17"/>
  <c r="BL222" i="17"/>
  <c r="BO222" i="17"/>
  <c r="AU222" i="17"/>
  <c r="AI223" i="17" s="1"/>
  <c r="BQ222" i="17"/>
  <c r="J222" i="17"/>
  <c r="AW222" i="17"/>
  <c r="AK223" i="17" s="1"/>
  <c r="BN222" i="17"/>
  <c r="AU222" i="18"/>
  <c r="AI223" i="18" s="1"/>
  <c r="H222" i="18"/>
  <c r="BL222" i="18"/>
  <c r="BO222" i="18"/>
  <c r="I222" i="18"/>
  <c r="AV222" i="18"/>
  <c r="AJ223" i="18" s="1"/>
  <c r="BM222" i="18"/>
  <c r="BP222" i="18"/>
  <c r="J222" i="18"/>
  <c r="AW222" i="18"/>
  <c r="AK223" i="18" s="1"/>
  <c r="BN222" i="18"/>
  <c r="BQ222" i="18"/>
  <c r="BP222" i="17"/>
  <c r="I222" i="17"/>
  <c r="AV222" i="17"/>
  <c r="AJ223" i="17" s="1"/>
  <c r="BM222" i="17"/>
  <c r="BC221" i="13"/>
  <c r="AV221" i="13"/>
  <c r="AY221" i="13" s="1"/>
  <c r="AI221" i="13"/>
  <c r="AR221" i="13" s="1"/>
  <c r="I432" i="7"/>
  <c r="H432" i="7"/>
  <c r="G432" i="7"/>
  <c r="J432" i="7"/>
  <c r="K432" i="7"/>
  <c r="S221" i="13"/>
  <c r="AB222" i="13" s="1"/>
  <c r="M221" i="13"/>
  <c r="I221" i="13"/>
  <c r="BP221" i="13"/>
  <c r="BM221" i="13"/>
  <c r="AZ222" i="18" l="1"/>
  <c r="BC222" i="18" s="1"/>
  <c r="AY222" i="17"/>
  <c r="BB222" i="17" s="1"/>
  <c r="AX222" i="18"/>
  <c r="BA222" i="18" s="1"/>
  <c r="L432" i="20"/>
  <c r="G332" i="12" s="1"/>
  <c r="AY222" i="18"/>
  <c r="BB222" i="18" s="1"/>
  <c r="L432" i="19"/>
  <c r="G332" i="15" s="1"/>
  <c r="Q222" i="18"/>
  <c r="Z223" i="18" s="1"/>
  <c r="BR222" i="18"/>
  <c r="BS223" i="18" s="1"/>
  <c r="K222" i="18"/>
  <c r="N222" i="18" s="1"/>
  <c r="S222" i="18"/>
  <c r="AB223" i="18" s="1"/>
  <c r="M222" i="18"/>
  <c r="P222" i="18" s="1"/>
  <c r="Q222" i="17"/>
  <c r="Z223" i="17" s="1"/>
  <c r="K222" i="17"/>
  <c r="N222" i="17" s="1"/>
  <c r="BR222" i="17"/>
  <c r="BS223" i="17" s="1"/>
  <c r="AZ222" i="17"/>
  <c r="BC222" i="17" s="1"/>
  <c r="AX222" i="17"/>
  <c r="BA222" i="17" s="1"/>
  <c r="S222" i="17"/>
  <c r="AB223" i="17" s="1"/>
  <c r="M222" i="17"/>
  <c r="P222" i="17" s="1"/>
  <c r="R222" i="17"/>
  <c r="AA223" i="17" s="1"/>
  <c r="L222" i="17"/>
  <c r="O222" i="17" s="1"/>
  <c r="R222" i="18"/>
  <c r="AA223" i="18" s="1"/>
  <c r="L222" i="18"/>
  <c r="O222" i="18" s="1"/>
  <c r="BW221" i="13"/>
  <c r="BB221" i="13"/>
  <c r="AU221" i="13"/>
  <c r="AX221" i="13" s="1"/>
  <c r="P221" i="13"/>
  <c r="L221" i="13"/>
  <c r="R221" i="13"/>
  <c r="AA222" i="13" s="1"/>
  <c r="L432" i="7"/>
  <c r="BL221" i="13"/>
  <c r="BO221" i="13"/>
  <c r="H221" i="13"/>
  <c r="F433" i="19" l="1"/>
  <c r="F433" i="7"/>
  <c r="BD222" i="18"/>
  <c r="BH223" i="18"/>
  <c r="BH223" i="17"/>
  <c r="H332" i="15"/>
  <c r="I332" i="15" s="1"/>
  <c r="G332" i="16"/>
  <c r="H332" i="16" s="1"/>
  <c r="I332" i="16" s="1"/>
  <c r="BV221" i="13"/>
  <c r="H332" i="12"/>
  <c r="I332" i="12" s="1"/>
  <c r="BA221" i="13"/>
  <c r="BD221" i="13" s="1"/>
  <c r="BD221" i="17" s="1"/>
  <c r="AK222" i="13"/>
  <c r="AT222" i="13" s="1"/>
  <c r="K221" i="13"/>
  <c r="Q221" i="13"/>
  <c r="Z222" i="13" s="1"/>
  <c r="F432" i="20" s="1"/>
  <c r="BR221" i="13"/>
  <c r="BS222" i="13" s="1"/>
  <c r="O221" i="13"/>
  <c r="BU222" i="18" l="1"/>
  <c r="AR223" i="18" s="1"/>
  <c r="BV222" i="18"/>
  <c r="AS223" i="18" s="1"/>
  <c r="BW222" i="18"/>
  <c r="AT223" i="18" s="1"/>
  <c r="BU222" i="17"/>
  <c r="AR223" i="17" s="1"/>
  <c r="BV222" i="17"/>
  <c r="AS223" i="17" s="1"/>
  <c r="BW222" i="17"/>
  <c r="AT223" i="17" s="1"/>
  <c r="J333" i="16"/>
  <c r="J333" i="15"/>
  <c r="BU221" i="13"/>
  <c r="J333" i="12"/>
  <c r="AW222" i="13"/>
  <c r="AZ222" i="13" s="1"/>
  <c r="AJ222" i="13"/>
  <c r="AS222" i="13" s="1"/>
  <c r="N221" i="13"/>
  <c r="BQ222" i="13"/>
  <c r="BN222" i="13"/>
  <c r="J222" i="13"/>
  <c r="BH222" i="13"/>
  <c r="I433" i="19" l="1"/>
  <c r="K433" i="19"/>
  <c r="G433" i="19"/>
  <c r="H433" i="19"/>
  <c r="J433" i="19"/>
  <c r="G433" i="20"/>
  <c r="H433" i="20"/>
  <c r="J433" i="20"/>
  <c r="I433" i="20"/>
  <c r="K433" i="20"/>
  <c r="AU223" i="18"/>
  <c r="AI224" i="18" s="1"/>
  <c r="H223" i="18"/>
  <c r="BO223" i="18"/>
  <c r="BL223" i="18"/>
  <c r="BL223" i="17"/>
  <c r="BO223" i="17"/>
  <c r="H223" i="17"/>
  <c r="AU223" i="17"/>
  <c r="AI224" i="17" s="1"/>
  <c r="BQ223" i="18"/>
  <c r="J223" i="18"/>
  <c r="AW223" i="18"/>
  <c r="AK224" i="18" s="1"/>
  <c r="BN223" i="18"/>
  <c r="AV223" i="18"/>
  <c r="AJ224" i="18" s="1"/>
  <c r="BM223" i="18"/>
  <c r="I223" i="18"/>
  <c r="BP223" i="18"/>
  <c r="BQ223" i="17"/>
  <c r="J223" i="17"/>
  <c r="BN223" i="17"/>
  <c r="AW223" i="17"/>
  <c r="AK224" i="17" s="1"/>
  <c r="I223" i="17"/>
  <c r="BM223" i="17"/>
  <c r="BP223" i="17"/>
  <c r="AV223" i="17"/>
  <c r="AJ224" i="17" s="1"/>
  <c r="BC222" i="13"/>
  <c r="AV222" i="13"/>
  <c r="AY222" i="13" s="1"/>
  <c r="AI222" i="13"/>
  <c r="AR222" i="13" s="1"/>
  <c r="K433" i="7"/>
  <c r="I433" i="7"/>
  <c r="G433" i="7"/>
  <c r="H433" i="7"/>
  <c r="J433" i="7"/>
  <c r="BP222" i="13"/>
  <c r="I222" i="13"/>
  <c r="BM222" i="13"/>
  <c r="M222" i="13"/>
  <c r="S222" i="13"/>
  <c r="AB223" i="13" s="1"/>
  <c r="AY223" i="18" l="1"/>
  <c r="BB223" i="18" s="1"/>
  <c r="AZ223" i="17"/>
  <c r="BC223" i="17" s="1"/>
  <c r="L433" i="20"/>
  <c r="G333" i="12" s="1"/>
  <c r="L433" i="19"/>
  <c r="G333" i="15" s="1"/>
  <c r="L223" i="17"/>
  <c r="O223" i="17" s="1"/>
  <c r="R223" i="17"/>
  <c r="AA224" i="17" s="1"/>
  <c r="S223" i="17"/>
  <c r="AB224" i="17" s="1"/>
  <c r="M223" i="17"/>
  <c r="P223" i="17" s="1"/>
  <c r="L223" i="18"/>
  <c r="O223" i="18" s="1"/>
  <c r="R223" i="18"/>
  <c r="AA224" i="18" s="1"/>
  <c r="Q223" i="18"/>
  <c r="Z224" i="18" s="1"/>
  <c r="K223" i="18"/>
  <c r="N223" i="18" s="1"/>
  <c r="BR223" i="18"/>
  <c r="BS224" i="18" s="1"/>
  <c r="AX223" i="18"/>
  <c r="BA223" i="18" s="1"/>
  <c r="AY223" i="17"/>
  <c r="BB223" i="17" s="1"/>
  <c r="AZ223" i="18"/>
  <c r="BC223" i="18" s="1"/>
  <c r="AX223" i="17"/>
  <c r="BA223" i="17" s="1"/>
  <c r="S223" i="18"/>
  <c r="AB224" i="18" s="1"/>
  <c r="M223" i="18"/>
  <c r="P223" i="18" s="1"/>
  <c r="BR223" i="17"/>
  <c r="BS224" i="17" s="1"/>
  <c r="Q223" i="17"/>
  <c r="Z224" i="17" s="1"/>
  <c r="K223" i="17"/>
  <c r="N223" i="17" s="1"/>
  <c r="BW222" i="13"/>
  <c r="BB222" i="13"/>
  <c r="AU222" i="13"/>
  <c r="AX222" i="13" s="1"/>
  <c r="BO222" i="13"/>
  <c r="H222" i="13"/>
  <c r="BL222" i="13"/>
  <c r="L222" i="13"/>
  <c r="R222" i="13"/>
  <c r="AA223" i="13" s="1"/>
  <c r="P222" i="13"/>
  <c r="L433" i="7"/>
  <c r="F434" i="19" l="1"/>
  <c r="F434" i="7"/>
  <c r="BH224" i="17"/>
  <c r="BD223" i="18"/>
  <c r="BH224" i="18"/>
  <c r="H333" i="12"/>
  <c r="I333" i="12" s="1"/>
  <c r="G333" i="16"/>
  <c r="H333" i="16" s="1"/>
  <c r="I333" i="16" s="1"/>
  <c r="H333" i="15"/>
  <c r="I333" i="15" s="1"/>
  <c r="BV222" i="13"/>
  <c r="BA222" i="13"/>
  <c r="BD222" i="13" s="1"/>
  <c r="BD222" i="17" s="1"/>
  <c r="AK223" i="13"/>
  <c r="AT223" i="13" s="1"/>
  <c r="K222" i="13"/>
  <c r="BR222" i="13"/>
  <c r="BS223" i="13" s="1"/>
  <c r="Q222" i="13"/>
  <c r="Z223" i="13" s="1"/>
  <c r="F433" i="20" s="1"/>
  <c r="O222" i="13"/>
  <c r="BU223" i="18" l="1"/>
  <c r="AR224" i="18" s="1"/>
  <c r="BV223" i="18"/>
  <c r="AS224" i="18" s="1"/>
  <c r="BW223" i="18"/>
  <c r="AT224" i="18" s="1"/>
  <c r="BU223" i="17"/>
  <c r="AR224" i="17" s="1"/>
  <c r="BV223" i="17"/>
  <c r="AS224" i="17" s="1"/>
  <c r="BW223" i="17"/>
  <c r="AT224" i="17" s="1"/>
  <c r="J334" i="15"/>
  <c r="J334" i="16"/>
  <c r="BU222" i="13"/>
  <c r="J334" i="12"/>
  <c r="AW223" i="13"/>
  <c r="AZ223" i="13" s="1"/>
  <c r="AJ223" i="13"/>
  <c r="AS223" i="13" s="1"/>
  <c r="BH223" i="13"/>
  <c r="BQ223" i="13"/>
  <c r="BN223" i="13"/>
  <c r="J223" i="13"/>
  <c r="N222" i="13"/>
  <c r="G434" i="20" l="1"/>
  <c r="H434" i="20"/>
  <c r="K434" i="20"/>
  <c r="J434" i="20"/>
  <c r="I434" i="20"/>
  <c r="I434" i="19"/>
  <c r="J434" i="19"/>
  <c r="K434" i="19"/>
  <c r="G434" i="19"/>
  <c r="H434" i="19"/>
  <c r="BQ224" i="18"/>
  <c r="J224" i="18"/>
  <c r="AW224" i="18"/>
  <c r="AK225" i="18" s="1"/>
  <c r="BN224" i="18"/>
  <c r="H224" i="17"/>
  <c r="AU224" i="17"/>
  <c r="AI225" i="17" s="1"/>
  <c r="BO224" i="17"/>
  <c r="BL224" i="17"/>
  <c r="BQ224" i="17"/>
  <c r="J224" i="17"/>
  <c r="AW224" i="17"/>
  <c r="AK225" i="17" s="1"/>
  <c r="BN224" i="17"/>
  <c r="AU224" i="18"/>
  <c r="AI225" i="18" s="1"/>
  <c r="BO224" i="18"/>
  <c r="H224" i="18"/>
  <c r="BL224" i="18"/>
  <c r="BM224" i="18"/>
  <c r="BP224" i="18"/>
  <c r="AV224" i="18"/>
  <c r="AJ225" i="18" s="1"/>
  <c r="I224" i="18"/>
  <c r="I224" i="17"/>
  <c r="BM224" i="17"/>
  <c r="AV224" i="17"/>
  <c r="AJ225" i="17" s="1"/>
  <c r="BP224" i="17"/>
  <c r="BC223" i="13"/>
  <c r="AV223" i="13"/>
  <c r="AY223" i="13" s="1"/>
  <c r="AI223" i="13"/>
  <c r="AR223" i="13" s="1"/>
  <c r="I434" i="7"/>
  <c r="J434" i="7"/>
  <c r="G434" i="7"/>
  <c r="K434" i="7"/>
  <c r="H434" i="7"/>
  <c r="BM223" i="13"/>
  <c r="I223" i="13"/>
  <c r="BP223" i="13"/>
  <c r="M223" i="13"/>
  <c r="S223" i="13"/>
  <c r="AB224" i="13" s="1"/>
  <c r="AY224" i="17" l="1"/>
  <c r="BB224" i="17" s="1"/>
  <c r="AX224" i="18"/>
  <c r="BA224" i="18" s="1"/>
  <c r="AZ224" i="18"/>
  <c r="BC224" i="18" s="1"/>
  <c r="L434" i="20"/>
  <c r="G334" i="12" s="1"/>
  <c r="L434" i="19"/>
  <c r="G334" i="15" s="1"/>
  <c r="AY224" i="18"/>
  <c r="BB224" i="18" s="1"/>
  <c r="L224" i="17"/>
  <c r="O224" i="17" s="1"/>
  <c r="R224" i="17"/>
  <c r="AA225" i="17" s="1"/>
  <c r="Q224" i="17"/>
  <c r="Z225" i="17" s="1"/>
  <c r="BR224" i="17"/>
  <c r="BS225" i="17" s="1"/>
  <c r="K224" i="17"/>
  <c r="N224" i="17" s="1"/>
  <c r="S224" i="18"/>
  <c r="AB225" i="18" s="1"/>
  <c r="M224" i="18"/>
  <c r="P224" i="18" s="1"/>
  <c r="Q224" i="18"/>
  <c r="Z225" i="18" s="1"/>
  <c r="K224" i="18"/>
  <c r="N224" i="18" s="1"/>
  <c r="BR224" i="18"/>
  <c r="BS225" i="18" s="1"/>
  <c r="AZ224" i="17"/>
  <c r="BC224" i="17" s="1"/>
  <c r="R224" i="18"/>
  <c r="AA225" i="18" s="1"/>
  <c r="L224" i="18"/>
  <c r="O224" i="18" s="1"/>
  <c r="S224" i="17"/>
  <c r="AB225" i="17" s="1"/>
  <c r="M224" i="17"/>
  <c r="P224" i="17" s="1"/>
  <c r="AX224" i="17"/>
  <c r="BA224" i="17" s="1"/>
  <c r="BW223" i="13"/>
  <c r="BB223" i="13"/>
  <c r="AU223" i="13"/>
  <c r="AX223" i="13" s="1"/>
  <c r="P223" i="13"/>
  <c r="L223" i="13"/>
  <c r="R223" i="13"/>
  <c r="AA224" i="13" s="1"/>
  <c r="BO223" i="13"/>
  <c r="BL223" i="13"/>
  <c r="H223" i="13"/>
  <c r="L434" i="7"/>
  <c r="F435" i="19" l="1"/>
  <c r="F435" i="7"/>
  <c r="BD224" i="18"/>
  <c r="BH225" i="18"/>
  <c r="BH225" i="17"/>
  <c r="G334" i="16"/>
  <c r="H334" i="16" s="1"/>
  <c r="I334" i="16" s="1"/>
  <c r="H334" i="15"/>
  <c r="I334" i="15" s="1"/>
  <c r="BV223" i="13"/>
  <c r="H334" i="12"/>
  <c r="I334" i="12" s="1"/>
  <c r="BA223" i="13"/>
  <c r="BD223" i="13" s="1"/>
  <c r="BD223" i="17" s="1"/>
  <c r="AK224" i="13"/>
  <c r="AT224" i="13" s="1"/>
  <c r="K223" i="13"/>
  <c r="Q223" i="13"/>
  <c r="Z224" i="13" s="1"/>
  <c r="F434" i="20" s="1"/>
  <c r="BR223" i="13"/>
  <c r="BS224" i="13" s="1"/>
  <c r="O223" i="13"/>
  <c r="BV224" i="18" l="1"/>
  <c r="AS225" i="18" s="1"/>
  <c r="BW224" i="18"/>
  <c r="AT225" i="18" s="1"/>
  <c r="BU224" i="18"/>
  <c r="AR225" i="18" s="1"/>
  <c r="BV224" i="17"/>
  <c r="AS225" i="17" s="1"/>
  <c r="BW224" i="17"/>
  <c r="AT225" i="17" s="1"/>
  <c r="BU224" i="17"/>
  <c r="AR225" i="17" s="1"/>
  <c r="J335" i="15"/>
  <c r="J335" i="16"/>
  <c r="BU223" i="13"/>
  <c r="J335" i="12"/>
  <c r="AW224" i="13"/>
  <c r="AZ224" i="13" s="1"/>
  <c r="AJ224" i="13"/>
  <c r="AS224" i="13" s="1"/>
  <c r="N223" i="13"/>
  <c r="J224" i="13"/>
  <c r="BQ224" i="13"/>
  <c r="BN224" i="13"/>
  <c r="BH224" i="13"/>
  <c r="I435" i="19" l="1"/>
  <c r="K435" i="19"/>
  <c r="J435" i="19"/>
  <c r="H435" i="19"/>
  <c r="G435" i="19"/>
  <c r="I435" i="20"/>
  <c r="G435" i="20"/>
  <c r="J435" i="20"/>
  <c r="H435" i="20"/>
  <c r="K435" i="20"/>
  <c r="AW225" i="17"/>
  <c r="AK226" i="17" s="1"/>
  <c r="J225" i="17"/>
  <c r="BN225" i="17"/>
  <c r="BQ225" i="17"/>
  <c r="H225" i="18"/>
  <c r="BL225" i="18"/>
  <c r="AU225" i="18"/>
  <c r="AI226" i="18" s="1"/>
  <c r="BO225" i="18"/>
  <c r="BQ225" i="18"/>
  <c r="AW225" i="18"/>
  <c r="AK226" i="18" s="1"/>
  <c r="J225" i="18"/>
  <c r="BN225" i="18"/>
  <c r="BL225" i="17"/>
  <c r="H225" i="17"/>
  <c r="BO225" i="17"/>
  <c r="AU225" i="17"/>
  <c r="AI226" i="17" s="1"/>
  <c r="BM225" i="18"/>
  <c r="I225" i="18"/>
  <c r="BP225" i="18"/>
  <c r="AV225" i="18"/>
  <c r="AJ226" i="18" s="1"/>
  <c r="I225" i="17"/>
  <c r="BP225" i="17"/>
  <c r="AV225" i="17"/>
  <c r="AJ226" i="17" s="1"/>
  <c r="BM225" i="17"/>
  <c r="BC224" i="13"/>
  <c r="AV224" i="13"/>
  <c r="AY224" i="13" s="1"/>
  <c r="AI224" i="13"/>
  <c r="AR224" i="13" s="1"/>
  <c r="G435" i="7"/>
  <c r="H435" i="7"/>
  <c r="K435" i="7"/>
  <c r="J435" i="7"/>
  <c r="I435" i="7"/>
  <c r="BP224" i="13"/>
  <c r="I224" i="13"/>
  <c r="BM224" i="13"/>
  <c r="M224" i="13"/>
  <c r="S224" i="13"/>
  <c r="AB225" i="13" s="1"/>
  <c r="AZ225" i="17" l="1"/>
  <c r="BC225" i="17" s="1"/>
  <c r="AY225" i="17"/>
  <c r="BB225" i="17" s="1"/>
  <c r="AZ225" i="18"/>
  <c r="BC225" i="18" s="1"/>
  <c r="AX225" i="18"/>
  <c r="BA225" i="18" s="1"/>
  <c r="L435" i="20"/>
  <c r="G335" i="12" s="1"/>
  <c r="L435" i="19"/>
  <c r="G335" i="15" s="1"/>
  <c r="AY225" i="18"/>
  <c r="BB225" i="18" s="1"/>
  <c r="S225" i="18"/>
  <c r="AB226" i="18" s="1"/>
  <c r="M225" i="18"/>
  <c r="P225" i="18" s="1"/>
  <c r="R225" i="17"/>
  <c r="AA226" i="17" s="1"/>
  <c r="L225" i="17"/>
  <c r="O225" i="17" s="1"/>
  <c r="R225" i="18"/>
  <c r="AA226" i="18" s="1"/>
  <c r="L225" i="18"/>
  <c r="O225" i="18" s="1"/>
  <c r="K225" i="17"/>
  <c r="N225" i="17" s="1"/>
  <c r="Q225" i="17"/>
  <c r="Z226" i="17" s="1"/>
  <c r="BR225" i="17"/>
  <c r="BS226" i="17" s="1"/>
  <c r="BR225" i="18"/>
  <c r="BS226" i="18" s="1"/>
  <c r="K225" i="18"/>
  <c r="N225" i="18" s="1"/>
  <c r="Q225" i="18"/>
  <c r="Z226" i="18" s="1"/>
  <c r="S225" i="17"/>
  <c r="AB226" i="17" s="1"/>
  <c r="M225" i="17"/>
  <c r="P225" i="17" s="1"/>
  <c r="AX225" i="17"/>
  <c r="BA225" i="17" s="1"/>
  <c r="BW224" i="13"/>
  <c r="BB224" i="13"/>
  <c r="AU224" i="13"/>
  <c r="AX224" i="13" s="1"/>
  <c r="L435" i="7"/>
  <c r="P224" i="13"/>
  <c r="BL224" i="13"/>
  <c r="H224" i="13"/>
  <c r="BO224" i="13"/>
  <c r="R224" i="13"/>
  <c r="AA225" i="13" s="1"/>
  <c r="L224" i="13"/>
  <c r="F436" i="7" l="1"/>
  <c r="F436" i="19"/>
  <c r="BD225" i="18"/>
  <c r="BH226" i="18"/>
  <c r="BH226" i="17"/>
  <c r="H335" i="12"/>
  <c r="I335" i="12" s="1"/>
  <c r="H335" i="15"/>
  <c r="I335" i="15" s="1"/>
  <c r="G335" i="16"/>
  <c r="H335" i="16" s="1"/>
  <c r="I335" i="16" s="1"/>
  <c r="BV224" i="13"/>
  <c r="BA224" i="13"/>
  <c r="BD224" i="13" s="1"/>
  <c r="BD224" i="17" s="1"/>
  <c r="AK225" i="13"/>
  <c r="AT225" i="13" s="1"/>
  <c r="BR224" i="13"/>
  <c r="BS225" i="13" s="1"/>
  <c r="K224" i="13"/>
  <c r="Q224" i="13"/>
  <c r="Z225" i="13" s="1"/>
  <c r="F435" i="20" s="1"/>
  <c r="O224" i="13"/>
  <c r="BW225" i="18" l="1"/>
  <c r="AT226" i="18" s="1"/>
  <c r="BU225" i="18"/>
  <c r="AR226" i="18" s="1"/>
  <c r="BV225" i="18"/>
  <c r="AS226" i="18" s="1"/>
  <c r="BW225" i="17"/>
  <c r="AT226" i="17" s="1"/>
  <c r="BU225" i="17"/>
  <c r="AR226" i="17" s="1"/>
  <c r="BV225" i="17"/>
  <c r="AS226" i="17" s="1"/>
  <c r="J336" i="15"/>
  <c r="J336" i="16"/>
  <c r="BU224" i="13"/>
  <c r="J336" i="12"/>
  <c r="AW225" i="13"/>
  <c r="AZ225" i="13" s="1"/>
  <c r="AJ225" i="13"/>
  <c r="AS225" i="13" s="1"/>
  <c r="BH225" i="13"/>
  <c r="N224" i="13"/>
  <c r="BQ225" i="13"/>
  <c r="J225" i="13"/>
  <c r="BN225" i="13"/>
  <c r="I436" i="20" l="1"/>
  <c r="J436" i="20"/>
  <c r="H436" i="20"/>
  <c r="K436" i="20"/>
  <c r="G436" i="20"/>
  <c r="K436" i="19"/>
  <c r="H436" i="19"/>
  <c r="G436" i="19"/>
  <c r="J436" i="19"/>
  <c r="I436" i="19"/>
  <c r="AU226" i="18"/>
  <c r="AI227" i="18" s="1"/>
  <c r="BO226" i="18"/>
  <c r="H226" i="18"/>
  <c r="BL226" i="18"/>
  <c r="BQ226" i="18"/>
  <c r="J226" i="18"/>
  <c r="AW226" i="18"/>
  <c r="AK227" i="18" s="1"/>
  <c r="BN226" i="18"/>
  <c r="H226" i="17"/>
  <c r="BL226" i="17"/>
  <c r="BO226" i="17"/>
  <c r="AU226" i="17"/>
  <c r="AI227" i="17" s="1"/>
  <c r="BP226" i="17"/>
  <c r="BM226" i="17"/>
  <c r="I226" i="17"/>
  <c r="AV226" i="17"/>
  <c r="AJ227" i="17" s="1"/>
  <c r="J226" i="17"/>
  <c r="BN226" i="17"/>
  <c r="BQ226" i="17"/>
  <c r="AW226" i="17"/>
  <c r="AK227" i="17" s="1"/>
  <c r="I226" i="18"/>
  <c r="BP226" i="18"/>
  <c r="AV226" i="18"/>
  <c r="AJ227" i="18" s="1"/>
  <c r="BM226" i="18"/>
  <c r="BC225" i="13"/>
  <c r="AV225" i="13"/>
  <c r="AY225" i="13" s="1"/>
  <c r="AI225" i="13"/>
  <c r="AR225" i="13" s="1"/>
  <c r="I436" i="7"/>
  <c r="J436" i="7"/>
  <c r="K436" i="7"/>
  <c r="H436" i="7"/>
  <c r="G436" i="7"/>
  <c r="S225" i="13"/>
  <c r="AB226" i="13" s="1"/>
  <c r="M225" i="13"/>
  <c r="BM225" i="13"/>
  <c r="BP225" i="13"/>
  <c r="I225" i="13"/>
  <c r="AZ226" i="18" l="1"/>
  <c r="BC226" i="18" s="1"/>
  <c r="L436" i="19"/>
  <c r="G336" i="15" s="1"/>
  <c r="L436" i="20"/>
  <c r="G336" i="12" s="1"/>
  <c r="AZ226" i="17"/>
  <c r="BC226" i="17" s="1"/>
  <c r="AX226" i="17"/>
  <c r="BA226" i="17" s="1"/>
  <c r="M226" i="17"/>
  <c r="P226" i="17" s="1"/>
  <c r="S226" i="17"/>
  <c r="AB227" i="17" s="1"/>
  <c r="R226" i="18"/>
  <c r="AA227" i="18" s="1"/>
  <c r="L226" i="18"/>
  <c r="O226" i="18" s="1"/>
  <c r="L226" i="17"/>
  <c r="O226" i="17" s="1"/>
  <c r="R226" i="17"/>
  <c r="AA227" i="17" s="1"/>
  <c r="BR226" i="17"/>
  <c r="BS227" i="17" s="1"/>
  <c r="K226" i="17"/>
  <c r="N226" i="17" s="1"/>
  <c r="Q226" i="17"/>
  <c r="Z227" i="17" s="1"/>
  <c r="M226" i="18"/>
  <c r="P226" i="18" s="1"/>
  <c r="S226" i="18"/>
  <c r="AB227" i="18" s="1"/>
  <c r="AX226" i="18"/>
  <c r="BA226" i="18" s="1"/>
  <c r="K226" i="18"/>
  <c r="N226" i="18" s="1"/>
  <c r="Q226" i="18"/>
  <c r="Z227" i="18" s="1"/>
  <c r="BR226" i="18"/>
  <c r="BS227" i="18" s="1"/>
  <c r="AY226" i="18"/>
  <c r="BB226" i="18" s="1"/>
  <c r="AY226" i="17"/>
  <c r="BB226" i="17" s="1"/>
  <c r="BW225" i="13"/>
  <c r="BB225" i="13"/>
  <c r="AU225" i="13"/>
  <c r="AX225" i="13" s="1"/>
  <c r="BO225" i="13"/>
  <c r="H225" i="13"/>
  <c r="BL225" i="13"/>
  <c r="L436" i="7"/>
  <c r="P225" i="13"/>
  <c r="R225" i="13"/>
  <c r="AA226" i="13" s="1"/>
  <c r="L225" i="13"/>
  <c r="F437" i="19" l="1"/>
  <c r="F437" i="7"/>
  <c r="BH227" i="17"/>
  <c r="BH227" i="18"/>
  <c r="BD226" i="18"/>
  <c r="H336" i="12"/>
  <c r="I336" i="12" s="1"/>
  <c r="H336" i="15"/>
  <c r="I336" i="15" s="1"/>
  <c r="G336" i="16"/>
  <c r="H336" i="16" s="1"/>
  <c r="I336" i="16" s="1"/>
  <c r="BV225" i="13"/>
  <c r="BA225" i="13"/>
  <c r="BD225" i="13" s="1"/>
  <c r="BD225" i="17" s="1"/>
  <c r="AK226" i="13"/>
  <c r="AT226" i="13" s="1"/>
  <c r="K225" i="13"/>
  <c r="BR225" i="13"/>
  <c r="BS226" i="13" s="1"/>
  <c r="Q225" i="13"/>
  <c r="Z226" i="13" s="1"/>
  <c r="F436" i="20" s="1"/>
  <c r="O225" i="13"/>
  <c r="BU226" i="18" l="1"/>
  <c r="AR227" i="18" s="1"/>
  <c r="BW226" i="18"/>
  <c r="AT227" i="18" s="1"/>
  <c r="BV226" i="18"/>
  <c r="AS227" i="18" s="1"/>
  <c r="BU226" i="17"/>
  <c r="AR227" i="17" s="1"/>
  <c r="BV226" i="17"/>
  <c r="AS227" i="17" s="1"/>
  <c r="BW226" i="17"/>
  <c r="AT227" i="17" s="1"/>
  <c r="J337" i="16"/>
  <c r="J337" i="15"/>
  <c r="BU225" i="13"/>
  <c r="J337" i="12"/>
  <c r="AW226" i="13"/>
  <c r="AZ226" i="13" s="1"/>
  <c r="AJ226" i="13"/>
  <c r="AS226" i="13" s="1"/>
  <c r="J226" i="13"/>
  <c r="BQ226" i="13"/>
  <c r="BN226" i="13"/>
  <c r="N225" i="13"/>
  <c r="BH226" i="13"/>
  <c r="G437" i="20" l="1"/>
  <c r="K437" i="20"/>
  <c r="I437" i="20"/>
  <c r="H437" i="20"/>
  <c r="J437" i="20"/>
  <c r="J437" i="19"/>
  <c r="I437" i="19"/>
  <c r="G437" i="19"/>
  <c r="H437" i="19"/>
  <c r="K437" i="19"/>
  <c r="BN227" i="17"/>
  <c r="J227" i="17"/>
  <c r="AW227" i="17"/>
  <c r="AK228" i="17" s="1"/>
  <c r="BQ227" i="17"/>
  <c r="BO227" i="18"/>
  <c r="AU227" i="18"/>
  <c r="AI228" i="18" s="1"/>
  <c r="H227" i="18"/>
  <c r="BL227" i="18"/>
  <c r="AW227" i="18"/>
  <c r="AK228" i="18" s="1"/>
  <c r="BN227" i="18"/>
  <c r="BQ227" i="18"/>
  <c r="J227" i="18"/>
  <c r="BO227" i="17"/>
  <c r="BL227" i="17"/>
  <c r="AU227" i="17"/>
  <c r="AI228" i="17" s="1"/>
  <c r="H227" i="17"/>
  <c r="BP227" i="18"/>
  <c r="BM227" i="18"/>
  <c r="AV227" i="18"/>
  <c r="AJ228" i="18" s="1"/>
  <c r="I227" i="18"/>
  <c r="BP227" i="17"/>
  <c r="BM227" i="17"/>
  <c r="AV227" i="17"/>
  <c r="AJ228" i="17" s="1"/>
  <c r="I227" i="17"/>
  <c r="BC226" i="13"/>
  <c r="AV226" i="13"/>
  <c r="AY226" i="13" s="1"/>
  <c r="AI226" i="13"/>
  <c r="AR226" i="13" s="1"/>
  <c r="H437" i="7"/>
  <c r="K437" i="7"/>
  <c r="I437" i="7"/>
  <c r="G437" i="7"/>
  <c r="J437" i="7"/>
  <c r="S226" i="13"/>
  <c r="AB227" i="13" s="1"/>
  <c r="M226" i="13"/>
  <c r="BM226" i="13"/>
  <c r="I226" i="13"/>
  <c r="BP226" i="13"/>
  <c r="AZ227" i="18" l="1"/>
  <c r="BC227" i="18" s="1"/>
  <c r="AY227" i="17"/>
  <c r="BB227" i="17" s="1"/>
  <c r="AZ227" i="17"/>
  <c r="BC227" i="17" s="1"/>
  <c r="L437" i="19"/>
  <c r="G337" i="15" s="1"/>
  <c r="L437" i="20"/>
  <c r="G337" i="12" s="1"/>
  <c r="AY227" i="18"/>
  <c r="BB227" i="18" s="1"/>
  <c r="AX227" i="18"/>
  <c r="BA227" i="18" s="1"/>
  <c r="R227" i="17"/>
  <c r="AA228" i="17" s="1"/>
  <c r="L227" i="17"/>
  <c r="O227" i="17" s="1"/>
  <c r="R227" i="18"/>
  <c r="AA228" i="18" s="1"/>
  <c r="L227" i="18"/>
  <c r="O227" i="18" s="1"/>
  <c r="M227" i="18"/>
  <c r="P227" i="18" s="1"/>
  <c r="S227" i="18"/>
  <c r="AB228" i="18" s="1"/>
  <c r="S227" i="17"/>
  <c r="AB228" i="17" s="1"/>
  <c r="M227" i="17"/>
  <c r="P227" i="17" s="1"/>
  <c r="BR227" i="17"/>
  <c r="BS228" i="17" s="1"/>
  <c r="Q227" i="17"/>
  <c r="Z228" i="17" s="1"/>
  <c r="K227" i="17"/>
  <c r="N227" i="17" s="1"/>
  <c r="BR227" i="18"/>
  <c r="BS228" i="18" s="1"/>
  <c r="K227" i="18"/>
  <c r="N227" i="18" s="1"/>
  <c r="Q227" i="18"/>
  <c r="Z228" i="18" s="1"/>
  <c r="AX227" i="17"/>
  <c r="BA227" i="17" s="1"/>
  <c r="BW226" i="13"/>
  <c r="BB226" i="13"/>
  <c r="AU226" i="13"/>
  <c r="AX226" i="13" s="1"/>
  <c r="BL226" i="13"/>
  <c r="BO226" i="13"/>
  <c r="H226" i="13"/>
  <c r="L437" i="7"/>
  <c r="R226" i="13"/>
  <c r="AA227" i="13" s="1"/>
  <c r="L226" i="13"/>
  <c r="P226" i="13"/>
  <c r="F438" i="7" l="1"/>
  <c r="F438" i="19"/>
  <c r="BD227" i="18"/>
  <c r="BH228" i="18"/>
  <c r="BH228" i="17"/>
  <c r="G337" i="16"/>
  <c r="H337" i="16" s="1"/>
  <c r="I337" i="16" s="1"/>
  <c r="H337" i="15"/>
  <c r="I337" i="15" s="1"/>
  <c r="BV226" i="13"/>
  <c r="H337" i="12"/>
  <c r="I337" i="12" s="1"/>
  <c r="BA226" i="13"/>
  <c r="BD226" i="13" s="1"/>
  <c r="BD226" i="17" s="1"/>
  <c r="AK227" i="13"/>
  <c r="AT227" i="13" s="1"/>
  <c r="O226" i="13"/>
  <c r="K226" i="13"/>
  <c r="Q226" i="13"/>
  <c r="Z227" i="13" s="1"/>
  <c r="F437" i="20" s="1"/>
  <c r="BR226" i="13"/>
  <c r="BS227" i="13" s="1"/>
  <c r="BU227" i="18" l="1"/>
  <c r="AR228" i="18" s="1"/>
  <c r="BV227" i="18"/>
  <c r="AS228" i="18" s="1"/>
  <c r="BW227" i="18"/>
  <c r="AT228" i="18" s="1"/>
  <c r="BU227" i="17"/>
  <c r="AR228" i="17" s="1"/>
  <c r="BV227" i="17"/>
  <c r="AS228" i="17" s="1"/>
  <c r="BW227" i="17"/>
  <c r="AT228" i="17" s="1"/>
  <c r="J338" i="15"/>
  <c r="J338" i="16"/>
  <c r="BU226" i="13"/>
  <c r="J338" i="12"/>
  <c r="AW227" i="13"/>
  <c r="AZ227" i="13" s="1"/>
  <c r="AJ227" i="13"/>
  <c r="AS227" i="13" s="1"/>
  <c r="BH227" i="13"/>
  <c r="BN227" i="13"/>
  <c r="BQ227" i="13"/>
  <c r="J227" i="13"/>
  <c r="N226" i="13"/>
  <c r="K438" i="19" l="1"/>
  <c r="I438" i="19"/>
  <c r="H438" i="19"/>
  <c r="J438" i="19"/>
  <c r="G438" i="19"/>
  <c r="J438" i="20"/>
  <c r="G438" i="20"/>
  <c r="H438" i="20"/>
  <c r="K438" i="20"/>
  <c r="I438" i="20"/>
  <c r="AU228" i="18"/>
  <c r="AI229" i="18" s="1"/>
  <c r="H228" i="18"/>
  <c r="BL228" i="18"/>
  <c r="BO228" i="18"/>
  <c r="BN228" i="17"/>
  <c r="J228" i="17"/>
  <c r="BQ228" i="17"/>
  <c r="AW228" i="17"/>
  <c r="AK229" i="17" s="1"/>
  <c r="BL228" i="17"/>
  <c r="H228" i="17"/>
  <c r="BO228" i="17"/>
  <c r="AU228" i="17"/>
  <c r="AI229" i="17" s="1"/>
  <c r="AV228" i="18"/>
  <c r="AJ229" i="18" s="1"/>
  <c r="BP228" i="18"/>
  <c r="I228" i="18"/>
  <c r="BM228" i="18"/>
  <c r="AW228" i="18"/>
  <c r="AK229" i="18" s="1"/>
  <c r="J228" i="18"/>
  <c r="BN228" i="18"/>
  <c r="BQ228" i="18"/>
  <c r="I228" i="17"/>
  <c r="BM228" i="17"/>
  <c r="BP228" i="17"/>
  <c r="AV228" i="17"/>
  <c r="AJ229" i="17" s="1"/>
  <c r="BC227" i="13"/>
  <c r="AV227" i="13"/>
  <c r="AY227" i="13" s="1"/>
  <c r="AI227" i="13"/>
  <c r="AR227" i="13" s="1"/>
  <c r="M227" i="13"/>
  <c r="S227" i="13"/>
  <c r="AB228" i="13" s="1"/>
  <c r="K438" i="7"/>
  <c r="H438" i="7"/>
  <c r="I438" i="7"/>
  <c r="G438" i="7"/>
  <c r="J438" i="7"/>
  <c r="I227" i="13"/>
  <c r="BP227" i="13"/>
  <c r="BM227" i="13"/>
  <c r="AZ228" i="18" l="1"/>
  <c r="BC228" i="18" s="1"/>
  <c r="AY228" i="18"/>
  <c r="BB228" i="18" s="1"/>
  <c r="AY228" i="17"/>
  <c r="BB228" i="17" s="1"/>
  <c r="L438" i="19"/>
  <c r="G338" i="15" s="1"/>
  <c r="AZ228" i="17"/>
  <c r="BC228" i="17" s="1"/>
  <c r="AX228" i="18"/>
  <c r="BA228" i="18" s="1"/>
  <c r="L438" i="20"/>
  <c r="G338" i="12" s="1"/>
  <c r="S228" i="18"/>
  <c r="AB229" i="18" s="1"/>
  <c r="M228" i="18"/>
  <c r="P228" i="18" s="1"/>
  <c r="S228" i="17"/>
  <c r="AB229" i="17" s="1"/>
  <c r="M228" i="17"/>
  <c r="P228" i="17" s="1"/>
  <c r="BR228" i="18"/>
  <c r="BS229" i="18" s="1"/>
  <c r="Q228" i="18"/>
  <c r="Z229" i="18" s="1"/>
  <c r="K228" i="18"/>
  <c r="N228" i="18" s="1"/>
  <c r="AX228" i="17"/>
  <c r="BA228" i="17" s="1"/>
  <c r="R228" i="17"/>
  <c r="AA229" i="17" s="1"/>
  <c r="L228" i="17"/>
  <c r="O228" i="17" s="1"/>
  <c r="L228" i="18"/>
  <c r="O228" i="18" s="1"/>
  <c r="R228" i="18"/>
  <c r="AA229" i="18" s="1"/>
  <c r="K228" i="17"/>
  <c r="N228" i="17" s="1"/>
  <c r="Q228" i="17"/>
  <c r="Z229" i="17" s="1"/>
  <c r="BR228" i="17"/>
  <c r="BS229" i="17" s="1"/>
  <c r="BW227" i="13"/>
  <c r="BB227" i="13"/>
  <c r="AU227" i="13"/>
  <c r="AX227" i="13" s="1"/>
  <c r="P227" i="13"/>
  <c r="BO227" i="13"/>
  <c r="H227" i="13"/>
  <c r="BL227" i="13"/>
  <c r="L438" i="7"/>
  <c r="L227" i="13"/>
  <c r="R227" i="13"/>
  <c r="AA228" i="13" s="1"/>
  <c r="F439" i="7" l="1"/>
  <c r="F439" i="19"/>
  <c r="BD228" i="18"/>
  <c r="BH229" i="17"/>
  <c r="BH229" i="18"/>
  <c r="H338" i="12"/>
  <c r="I338" i="12" s="1"/>
  <c r="G338" i="16"/>
  <c r="H338" i="16" s="1"/>
  <c r="I338" i="16" s="1"/>
  <c r="H338" i="15"/>
  <c r="I338" i="15" s="1"/>
  <c r="BV227" i="13"/>
  <c r="BA227" i="13"/>
  <c r="BD227" i="13" s="1"/>
  <c r="BD227" i="17" s="1"/>
  <c r="AK228" i="13"/>
  <c r="AT228" i="13" s="1"/>
  <c r="O227" i="13"/>
  <c r="K227" i="13"/>
  <c r="Q227" i="13"/>
  <c r="Z228" i="13" s="1"/>
  <c r="F438" i="20" s="1"/>
  <c r="BR227" i="13"/>
  <c r="BS228" i="13" s="1"/>
  <c r="BV228" i="18" l="1"/>
  <c r="AS229" i="18" s="1"/>
  <c r="BW228" i="18"/>
  <c r="AT229" i="18" s="1"/>
  <c r="BU228" i="18"/>
  <c r="AR229" i="18" s="1"/>
  <c r="BV228" i="17"/>
  <c r="AS229" i="17" s="1"/>
  <c r="BW228" i="17"/>
  <c r="AT229" i="17" s="1"/>
  <c r="BU228" i="17"/>
  <c r="AR229" i="17" s="1"/>
  <c r="J339" i="15"/>
  <c r="J339" i="16"/>
  <c r="BU227" i="13"/>
  <c r="J339" i="12"/>
  <c r="AW228" i="13"/>
  <c r="AZ228" i="13" s="1"/>
  <c r="AJ228" i="13"/>
  <c r="AS228" i="13" s="1"/>
  <c r="BH228" i="13"/>
  <c r="N227" i="13"/>
  <c r="J228" i="13"/>
  <c r="BN228" i="13"/>
  <c r="BQ228" i="13"/>
  <c r="J439" i="19" l="1"/>
  <c r="K439" i="19"/>
  <c r="I439" i="19"/>
  <c r="G439" i="19"/>
  <c r="H439" i="19"/>
  <c r="G439" i="20"/>
  <c r="I439" i="20"/>
  <c r="J439" i="20"/>
  <c r="H439" i="20"/>
  <c r="K439" i="20"/>
  <c r="H229" i="18"/>
  <c r="AU229" i="18"/>
  <c r="AI230" i="18" s="1"/>
  <c r="BL229" i="18"/>
  <c r="BO229" i="18"/>
  <c r="AW229" i="17"/>
  <c r="AK230" i="17" s="1"/>
  <c r="J229" i="17"/>
  <c r="BN229" i="17"/>
  <c r="BQ229" i="17"/>
  <c r="AU229" i="17"/>
  <c r="AI230" i="17" s="1"/>
  <c r="BL229" i="17"/>
  <c r="H229" i="17"/>
  <c r="BO229" i="17"/>
  <c r="BP229" i="17"/>
  <c r="I229" i="17"/>
  <c r="BM229" i="17"/>
  <c r="AV229" i="17"/>
  <c r="AJ230" i="17" s="1"/>
  <c r="AW229" i="18"/>
  <c r="AK230" i="18" s="1"/>
  <c r="J229" i="18"/>
  <c r="BN229" i="18"/>
  <c r="BQ229" i="18"/>
  <c r="AV229" i="18"/>
  <c r="AJ230" i="18" s="1"/>
  <c r="BM229" i="18"/>
  <c r="BP229" i="18"/>
  <c r="I229" i="18"/>
  <c r="BC228" i="13"/>
  <c r="AV228" i="13"/>
  <c r="AY228" i="13" s="1"/>
  <c r="AI228" i="13"/>
  <c r="AR228" i="13" s="1"/>
  <c r="S228" i="13"/>
  <c r="AB229" i="13" s="1"/>
  <c r="M228" i="13"/>
  <c r="I228" i="13"/>
  <c r="BP228" i="13"/>
  <c r="BM228" i="13"/>
  <c r="H439" i="7"/>
  <c r="I439" i="7"/>
  <c r="K439" i="7"/>
  <c r="J439" i="7"/>
  <c r="G439" i="7"/>
  <c r="AZ229" i="18" l="1"/>
  <c r="BC229" i="18" s="1"/>
  <c r="AX229" i="17"/>
  <c r="BA229" i="17" s="1"/>
  <c r="AY229" i="18"/>
  <c r="BB229" i="18" s="1"/>
  <c r="AX229" i="18"/>
  <c r="BA229" i="18" s="1"/>
  <c r="L439" i="19"/>
  <c r="G339" i="15" s="1"/>
  <c r="L439" i="20"/>
  <c r="G339" i="12" s="1"/>
  <c r="R229" i="17"/>
  <c r="AA230" i="17" s="1"/>
  <c r="L229" i="17"/>
  <c r="O229" i="17" s="1"/>
  <c r="K229" i="18"/>
  <c r="N229" i="18" s="1"/>
  <c r="BR229" i="18"/>
  <c r="BS230" i="18" s="1"/>
  <c r="Q229" i="18"/>
  <c r="Z230" i="18" s="1"/>
  <c r="M229" i="18"/>
  <c r="P229" i="18" s="1"/>
  <c r="S229" i="18"/>
  <c r="AB230" i="18" s="1"/>
  <c r="L229" i="18"/>
  <c r="O229" i="18" s="1"/>
  <c r="R229" i="18"/>
  <c r="AA230" i="18" s="1"/>
  <c r="BR229" i="17"/>
  <c r="BS230" i="17" s="1"/>
  <c r="Q229" i="17"/>
  <c r="Z230" i="17" s="1"/>
  <c r="K229" i="17"/>
  <c r="N229" i="17" s="1"/>
  <c r="AZ229" i="17"/>
  <c r="BC229" i="17" s="1"/>
  <c r="M229" i="17"/>
  <c r="P229" i="17" s="1"/>
  <c r="S229" i="17"/>
  <c r="AB230" i="17" s="1"/>
  <c r="AY229" i="17"/>
  <c r="BB229" i="17" s="1"/>
  <c r="BW228" i="13"/>
  <c r="BB228" i="13"/>
  <c r="AU228" i="13"/>
  <c r="AX228" i="13" s="1"/>
  <c r="L439" i="7"/>
  <c r="BL228" i="13"/>
  <c r="BO228" i="13"/>
  <c r="H228" i="13"/>
  <c r="P228" i="13"/>
  <c r="R228" i="13"/>
  <c r="AA229" i="13" s="1"/>
  <c r="L228" i="13"/>
  <c r="F440" i="19" l="1"/>
  <c r="F440" i="7"/>
  <c r="BD229" i="18"/>
  <c r="BH230" i="18"/>
  <c r="BH230" i="17"/>
  <c r="H339" i="12"/>
  <c r="I339" i="12" s="1"/>
  <c r="G339" i="16"/>
  <c r="H339" i="16" s="1"/>
  <c r="I339" i="16" s="1"/>
  <c r="H339" i="15"/>
  <c r="I339" i="15" s="1"/>
  <c r="BV228" i="13"/>
  <c r="BA228" i="13"/>
  <c r="BD228" i="13" s="1"/>
  <c r="BD228" i="17" s="1"/>
  <c r="AK229" i="13"/>
  <c r="AT229" i="13" s="1"/>
  <c r="O228" i="13"/>
  <c r="BR228" i="13"/>
  <c r="BS229" i="13" s="1"/>
  <c r="K228" i="13"/>
  <c r="Q228" i="13"/>
  <c r="Z229" i="13" s="1"/>
  <c r="F439" i="20" s="1"/>
  <c r="BW229" i="18" l="1"/>
  <c r="AT230" i="18" s="1"/>
  <c r="BV229" i="18"/>
  <c r="AS230" i="18" s="1"/>
  <c r="BU229" i="18"/>
  <c r="AR230" i="18" s="1"/>
  <c r="BW229" i="17"/>
  <c r="AT230" i="17" s="1"/>
  <c r="BU229" i="17"/>
  <c r="AR230" i="17" s="1"/>
  <c r="BV229" i="17"/>
  <c r="AS230" i="17" s="1"/>
  <c r="J340" i="15"/>
  <c r="J340" i="16"/>
  <c r="BU228" i="13"/>
  <c r="J340" i="12"/>
  <c r="AW229" i="13"/>
  <c r="AZ229" i="13" s="1"/>
  <c r="AJ229" i="13"/>
  <c r="AS229" i="13" s="1"/>
  <c r="BN229" i="13"/>
  <c r="J229" i="13"/>
  <c r="BQ229" i="13"/>
  <c r="N228" i="13"/>
  <c r="BH229" i="13"/>
  <c r="G440" i="20" l="1"/>
  <c r="J440" i="20"/>
  <c r="K440" i="20"/>
  <c r="H440" i="20"/>
  <c r="I440" i="20"/>
  <c r="H440" i="19"/>
  <c r="I440" i="19"/>
  <c r="K440" i="19"/>
  <c r="G440" i="19"/>
  <c r="J440" i="19"/>
  <c r="BL230" i="17"/>
  <c r="H230" i="17"/>
  <c r="BO230" i="17"/>
  <c r="AU230" i="17"/>
  <c r="AI231" i="17" s="1"/>
  <c r="AU230" i="18"/>
  <c r="AI231" i="18" s="1"/>
  <c r="H230" i="18"/>
  <c r="BL230" i="18"/>
  <c r="BO230" i="18"/>
  <c r="BN230" i="18"/>
  <c r="BQ230" i="18"/>
  <c r="AW230" i="18"/>
  <c r="AK231" i="18" s="1"/>
  <c r="J230" i="18"/>
  <c r="AW230" i="17"/>
  <c r="AK231" i="17" s="1"/>
  <c r="J230" i="17"/>
  <c r="BN230" i="17"/>
  <c r="BQ230" i="17"/>
  <c r="AV230" i="17"/>
  <c r="AJ231" i="17" s="1"/>
  <c r="BM230" i="17"/>
  <c r="BP230" i="17"/>
  <c r="I230" i="17"/>
  <c r="AV230" i="18"/>
  <c r="AJ231" i="18" s="1"/>
  <c r="BM230" i="18"/>
  <c r="BP230" i="18"/>
  <c r="I230" i="18"/>
  <c r="BC229" i="13"/>
  <c r="AV229" i="13"/>
  <c r="AY229" i="13" s="1"/>
  <c r="AI229" i="13"/>
  <c r="AR229" i="13" s="1"/>
  <c r="BP229" i="13"/>
  <c r="I229" i="13"/>
  <c r="BM229" i="13"/>
  <c r="M229" i="13"/>
  <c r="S229" i="13"/>
  <c r="AB230" i="13" s="1"/>
  <c r="G440" i="7"/>
  <c r="H440" i="7"/>
  <c r="K440" i="7"/>
  <c r="J440" i="7"/>
  <c r="I440" i="7"/>
  <c r="AY230" i="17" l="1"/>
  <c r="BB230" i="17" s="1"/>
  <c r="AZ230" i="17"/>
  <c r="BC230" i="17" s="1"/>
  <c r="AY230" i="18"/>
  <c r="BB230" i="18" s="1"/>
  <c r="AX230" i="18"/>
  <c r="BA230" i="18" s="1"/>
  <c r="L440" i="20"/>
  <c r="G340" i="12" s="1"/>
  <c r="AZ230" i="18"/>
  <c r="BC230" i="18" s="1"/>
  <c r="L440" i="19"/>
  <c r="G340" i="15" s="1"/>
  <c r="R230" i="17"/>
  <c r="AA231" i="17" s="1"/>
  <c r="L230" i="17"/>
  <c r="O230" i="17" s="1"/>
  <c r="R230" i="18"/>
  <c r="AA231" i="18" s="1"/>
  <c r="L230" i="18"/>
  <c r="O230" i="18" s="1"/>
  <c r="S230" i="17"/>
  <c r="AB231" i="17" s="1"/>
  <c r="M230" i="17"/>
  <c r="P230" i="17" s="1"/>
  <c r="BR230" i="17"/>
  <c r="BS231" i="17" s="1"/>
  <c r="Q230" i="17"/>
  <c r="Z231" i="17" s="1"/>
  <c r="K230" i="17"/>
  <c r="N230" i="17" s="1"/>
  <c r="AX230" i="17"/>
  <c r="BA230" i="17" s="1"/>
  <c r="M230" i="18"/>
  <c r="P230" i="18" s="1"/>
  <c r="S230" i="18"/>
  <c r="AB231" i="18" s="1"/>
  <c r="BR230" i="18"/>
  <c r="BS231" i="18" s="1"/>
  <c r="Q230" i="18"/>
  <c r="Z231" i="18" s="1"/>
  <c r="K230" i="18"/>
  <c r="N230" i="18" s="1"/>
  <c r="BW229" i="13"/>
  <c r="BB229" i="13"/>
  <c r="AU229" i="13"/>
  <c r="AX229" i="13" s="1"/>
  <c r="H229" i="13"/>
  <c r="BO229" i="13"/>
  <c r="BL229" i="13"/>
  <c r="L440" i="7"/>
  <c r="P229" i="13"/>
  <c r="L229" i="13"/>
  <c r="R229" i="13"/>
  <c r="AA230" i="13" s="1"/>
  <c r="F441" i="19" l="1"/>
  <c r="F441" i="7"/>
  <c r="BD230" i="18"/>
  <c r="BH231" i="18"/>
  <c r="BH231" i="17"/>
  <c r="H340" i="12"/>
  <c r="I340" i="12" s="1"/>
  <c r="H340" i="15"/>
  <c r="I340" i="15" s="1"/>
  <c r="G340" i="16"/>
  <c r="H340" i="16" s="1"/>
  <c r="I340" i="16" s="1"/>
  <c r="BV229" i="13"/>
  <c r="BA229" i="13"/>
  <c r="BD229" i="13" s="1"/>
  <c r="BD229" i="17" s="1"/>
  <c r="AK230" i="13"/>
  <c r="AT230" i="13" s="1"/>
  <c r="O229" i="13"/>
  <c r="K229" i="13"/>
  <c r="Q229" i="13"/>
  <c r="Z230" i="13" s="1"/>
  <c r="F440" i="20" s="1"/>
  <c r="BR229" i="13"/>
  <c r="BS230" i="13" s="1"/>
  <c r="BU230" i="18" l="1"/>
  <c r="AR231" i="18" s="1"/>
  <c r="BV230" i="18"/>
  <c r="AS231" i="18" s="1"/>
  <c r="BW230" i="18"/>
  <c r="AT231" i="18" s="1"/>
  <c r="BU230" i="17"/>
  <c r="AR231" i="17" s="1"/>
  <c r="BV230" i="17"/>
  <c r="AS231" i="17" s="1"/>
  <c r="BW230" i="17"/>
  <c r="AT231" i="17" s="1"/>
  <c r="J341" i="15"/>
  <c r="J341" i="16"/>
  <c r="BU229" i="13"/>
  <c r="J341" i="12"/>
  <c r="AW230" i="13"/>
  <c r="AZ230" i="13" s="1"/>
  <c r="AJ230" i="13"/>
  <c r="AS230" i="13" s="1"/>
  <c r="BN230" i="13"/>
  <c r="BQ230" i="13"/>
  <c r="J230" i="13"/>
  <c r="BH230" i="13"/>
  <c r="N229" i="13"/>
  <c r="H441" i="20" l="1"/>
  <c r="K441" i="20"/>
  <c r="G441" i="20"/>
  <c r="I441" i="20"/>
  <c r="J441" i="20"/>
  <c r="H441" i="19"/>
  <c r="G441" i="19"/>
  <c r="J441" i="19"/>
  <c r="I441" i="19"/>
  <c r="K441" i="19"/>
  <c r="BO231" i="18"/>
  <c r="AU231" i="18"/>
  <c r="AI232" i="18" s="1"/>
  <c r="BL231" i="18"/>
  <c r="H231" i="18"/>
  <c r="H231" i="17"/>
  <c r="BL231" i="17"/>
  <c r="BO231" i="17"/>
  <c r="AU231" i="17"/>
  <c r="AI232" i="17" s="1"/>
  <c r="J231" i="17"/>
  <c r="AW231" i="17"/>
  <c r="AK232" i="17" s="1"/>
  <c r="BQ231" i="17"/>
  <c r="BN231" i="17"/>
  <c r="AV231" i="18"/>
  <c r="AJ232" i="18" s="1"/>
  <c r="BM231" i="18"/>
  <c r="I231" i="18"/>
  <c r="BP231" i="18"/>
  <c r="BQ231" i="18"/>
  <c r="AW231" i="18"/>
  <c r="AK232" i="18" s="1"/>
  <c r="BN231" i="18"/>
  <c r="J231" i="18"/>
  <c r="I231" i="17"/>
  <c r="BM231" i="17"/>
  <c r="BP231" i="17"/>
  <c r="AV231" i="17"/>
  <c r="AJ232" i="17" s="1"/>
  <c r="BC230" i="13"/>
  <c r="AV230" i="13"/>
  <c r="AY230" i="13" s="1"/>
  <c r="AI230" i="13"/>
  <c r="AR230" i="13" s="1"/>
  <c r="I441" i="7"/>
  <c r="J441" i="7"/>
  <c r="K441" i="7"/>
  <c r="G441" i="7"/>
  <c r="H441" i="7"/>
  <c r="BP230" i="13"/>
  <c r="I230" i="13"/>
  <c r="BM230" i="13"/>
  <c r="M230" i="13"/>
  <c r="S230" i="13"/>
  <c r="AB231" i="13" s="1"/>
  <c r="AY231" i="18" l="1"/>
  <c r="BB231" i="18" s="1"/>
  <c r="AZ231" i="18"/>
  <c r="BC231" i="18" s="1"/>
  <c r="AX231" i="18"/>
  <c r="BA231" i="18" s="1"/>
  <c r="L441" i="19"/>
  <c r="G341" i="15" s="1"/>
  <c r="L441" i="20"/>
  <c r="G341" i="12" s="1"/>
  <c r="R231" i="17"/>
  <c r="AA232" i="17" s="1"/>
  <c r="L231" i="17"/>
  <c r="O231" i="17" s="1"/>
  <c r="L231" i="18"/>
  <c r="O231" i="18" s="1"/>
  <c r="R231" i="18"/>
  <c r="AA232" i="18" s="1"/>
  <c r="BR231" i="17"/>
  <c r="BS232" i="17" s="1"/>
  <c r="Q231" i="17"/>
  <c r="Z232" i="17" s="1"/>
  <c r="K231" i="17"/>
  <c r="N231" i="17" s="1"/>
  <c r="AY231" i="17"/>
  <c r="BB231" i="17" s="1"/>
  <c r="AZ231" i="17"/>
  <c r="BC231" i="17" s="1"/>
  <c r="AX231" i="17"/>
  <c r="BA231" i="17" s="1"/>
  <c r="M231" i="17"/>
  <c r="P231" i="17" s="1"/>
  <c r="S231" i="17"/>
  <c r="AB232" i="17" s="1"/>
  <c r="M231" i="18"/>
  <c r="P231" i="18" s="1"/>
  <c r="S231" i="18"/>
  <c r="AB232" i="18" s="1"/>
  <c r="Q231" i="18"/>
  <c r="Z232" i="18" s="1"/>
  <c r="K231" i="18"/>
  <c r="N231" i="18" s="1"/>
  <c r="BR231" i="18"/>
  <c r="BS232" i="18" s="1"/>
  <c r="BW230" i="13"/>
  <c r="BB230" i="13"/>
  <c r="AU230" i="13"/>
  <c r="AX230" i="13" s="1"/>
  <c r="L441" i="7"/>
  <c r="H230" i="13"/>
  <c r="BO230" i="13"/>
  <c r="BL230" i="13"/>
  <c r="L230" i="13"/>
  <c r="R230" i="13"/>
  <c r="AA231" i="13" s="1"/>
  <c r="P230" i="13"/>
  <c r="F442" i="19" l="1"/>
  <c r="F442" i="7"/>
  <c r="BD231" i="18"/>
  <c r="BH232" i="17"/>
  <c r="BH232" i="18"/>
  <c r="H341" i="12"/>
  <c r="I341" i="12" s="1"/>
  <c r="G341" i="16"/>
  <c r="H341" i="16" s="1"/>
  <c r="I341" i="16" s="1"/>
  <c r="H341" i="15"/>
  <c r="I341" i="15" s="1"/>
  <c r="BV230" i="13"/>
  <c r="BA230" i="13"/>
  <c r="BD230" i="13" s="1"/>
  <c r="BD230" i="17" s="1"/>
  <c r="AK231" i="13"/>
  <c r="AT231" i="13" s="1"/>
  <c r="Q230" i="13"/>
  <c r="Z231" i="13" s="1"/>
  <c r="F441" i="20" s="1"/>
  <c r="K230" i="13"/>
  <c r="BR230" i="13"/>
  <c r="BS231" i="13" s="1"/>
  <c r="O230" i="13"/>
  <c r="BU231" i="18" l="1"/>
  <c r="AR232" i="18" s="1"/>
  <c r="BV231" i="18"/>
  <c r="AS232" i="18" s="1"/>
  <c r="BW231" i="18"/>
  <c r="AT232" i="18" s="1"/>
  <c r="BU231" i="17"/>
  <c r="AR232" i="17" s="1"/>
  <c r="BV231" i="17"/>
  <c r="AS232" i="17" s="1"/>
  <c r="BW231" i="17"/>
  <c r="AT232" i="17" s="1"/>
  <c r="J342" i="16"/>
  <c r="J342" i="15"/>
  <c r="BU230" i="13"/>
  <c r="J342" i="12"/>
  <c r="AW231" i="13"/>
  <c r="AZ231" i="13" s="1"/>
  <c r="AJ231" i="13"/>
  <c r="AS231" i="13" s="1"/>
  <c r="BH231" i="13"/>
  <c r="N230" i="13"/>
  <c r="BN231" i="13"/>
  <c r="J231" i="13"/>
  <c r="BQ231" i="13"/>
  <c r="H442" i="19" l="1"/>
  <c r="J442" i="19"/>
  <c r="K442" i="19"/>
  <c r="G442" i="19"/>
  <c r="I442" i="19"/>
  <c r="J442" i="20"/>
  <c r="G442" i="20"/>
  <c r="K442" i="20"/>
  <c r="I442" i="20"/>
  <c r="H442" i="20"/>
  <c r="AW232" i="18"/>
  <c r="AK233" i="18" s="1"/>
  <c r="BQ232" i="18"/>
  <c r="J232" i="18"/>
  <c r="BN232" i="18"/>
  <c r="AU232" i="17"/>
  <c r="AI233" i="17" s="1"/>
  <c r="BO232" i="17"/>
  <c r="H232" i="17"/>
  <c r="BL232" i="17"/>
  <c r="BN232" i="17"/>
  <c r="AW232" i="17"/>
  <c r="AK233" i="17" s="1"/>
  <c r="J232" i="17"/>
  <c r="BQ232" i="17"/>
  <c r="AV232" i="18"/>
  <c r="AJ233" i="18" s="1"/>
  <c r="BP232" i="18"/>
  <c r="I232" i="18"/>
  <c r="BM232" i="18"/>
  <c r="AU232" i="18"/>
  <c r="AI233" i="18" s="1"/>
  <c r="BL232" i="18"/>
  <c r="H232" i="18"/>
  <c r="BO232" i="18"/>
  <c r="I232" i="17"/>
  <c r="BM232" i="17"/>
  <c r="BP232" i="17"/>
  <c r="AV232" i="17"/>
  <c r="AJ233" i="17" s="1"/>
  <c r="BC231" i="13"/>
  <c r="AV231" i="13"/>
  <c r="AY231" i="13" s="1"/>
  <c r="AI231" i="13"/>
  <c r="AR231" i="13" s="1"/>
  <c r="S231" i="13"/>
  <c r="AB232" i="13" s="1"/>
  <c r="M231" i="13"/>
  <c r="G442" i="7"/>
  <c r="I442" i="7"/>
  <c r="H442" i="7"/>
  <c r="K442" i="7"/>
  <c r="J442" i="7"/>
  <c r="I231" i="13"/>
  <c r="BP231" i="13"/>
  <c r="BM231" i="13"/>
  <c r="AY232" i="18" l="1"/>
  <c r="BB232" i="18" s="1"/>
  <c r="AZ232" i="17"/>
  <c r="BC232" i="17" s="1"/>
  <c r="AY232" i="17"/>
  <c r="BB232" i="17" s="1"/>
  <c r="L442" i="19"/>
  <c r="G342" i="15" s="1"/>
  <c r="AZ232" i="18"/>
  <c r="BC232" i="18" s="1"/>
  <c r="L442" i="20"/>
  <c r="G342" i="12" s="1"/>
  <c r="Q232" i="17"/>
  <c r="Z233" i="17" s="1"/>
  <c r="BR232" i="17"/>
  <c r="BS233" i="17" s="1"/>
  <c r="K232" i="17"/>
  <c r="N232" i="17" s="1"/>
  <c r="R232" i="17"/>
  <c r="AA233" i="17" s="1"/>
  <c r="L232" i="17"/>
  <c r="O232" i="17" s="1"/>
  <c r="L232" i="18"/>
  <c r="O232" i="18" s="1"/>
  <c r="R232" i="18"/>
  <c r="AA233" i="18" s="1"/>
  <c r="Q232" i="18"/>
  <c r="Z233" i="18" s="1"/>
  <c r="BR232" i="18"/>
  <c r="BS233" i="18" s="1"/>
  <c r="K232" i="18"/>
  <c r="N232" i="18" s="1"/>
  <c r="S232" i="18"/>
  <c r="AB233" i="18" s="1"/>
  <c r="M232" i="18"/>
  <c r="P232" i="18" s="1"/>
  <c r="AX232" i="17"/>
  <c r="BA232" i="17" s="1"/>
  <c r="M232" i="17"/>
  <c r="P232" i="17" s="1"/>
  <c r="S232" i="17"/>
  <c r="AB233" i="17" s="1"/>
  <c r="AX232" i="18"/>
  <c r="BA232" i="18" s="1"/>
  <c r="BW231" i="13"/>
  <c r="BB231" i="13"/>
  <c r="AU231" i="13"/>
  <c r="AX231" i="13" s="1"/>
  <c r="L231" i="13"/>
  <c r="R231" i="13"/>
  <c r="AA232" i="13" s="1"/>
  <c r="L442" i="7"/>
  <c r="BO231" i="13"/>
  <c r="H231" i="13"/>
  <c r="BL231" i="13"/>
  <c r="P231" i="13"/>
  <c r="F443" i="19" l="1"/>
  <c r="F443" i="7"/>
  <c r="BD232" i="18"/>
  <c r="BH233" i="17"/>
  <c r="BH233" i="18"/>
  <c r="H342" i="12"/>
  <c r="I342" i="12" s="1"/>
  <c r="G342" i="16"/>
  <c r="H342" i="16" s="1"/>
  <c r="I342" i="16" s="1"/>
  <c r="H342" i="15"/>
  <c r="I342" i="15" s="1"/>
  <c r="BV231" i="13"/>
  <c r="BA231" i="13"/>
  <c r="BD231" i="13" s="1"/>
  <c r="BD231" i="17" s="1"/>
  <c r="AK232" i="13"/>
  <c r="AT232" i="13" s="1"/>
  <c r="O231" i="13"/>
  <c r="BR231" i="13"/>
  <c r="BS232" i="13" s="1"/>
  <c r="K231" i="13"/>
  <c r="Q231" i="13"/>
  <c r="Z232" i="13" s="1"/>
  <c r="F442" i="20" s="1"/>
  <c r="BV232" i="18" l="1"/>
  <c r="AS233" i="18" s="1"/>
  <c r="BW232" i="18"/>
  <c r="AT233" i="18" s="1"/>
  <c r="BU232" i="18"/>
  <c r="AR233" i="18" s="1"/>
  <c r="BV232" i="17"/>
  <c r="AS233" i="17" s="1"/>
  <c r="BW232" i="17"/>
  <c r="AT233" i="17" s="1"/>
  <c r="BU232" i="17"/>
  <c r="AR233" i="17" s="1"/>
  <c r="J343" i="16"/>
  <c r="J343" i="15"/>
  <c r="BU231" i="13"/>
  <c r="J343" i="12"/>
  <c r="AW232" i="13"/>
  <c r="AZ232" i="13" s="1"/>
  <c r="AJ232" i="13"/>
  <c r="AS232" i="13" s="1"/>
  <c r="BN232" i="13"/>
  <c r="BQ232" i="13"/>
  <c r="J232" i="13"/>
  <c r="N231" i="13"/>
  <c r="BH232" i="13"/>
  <c r="K443" i="20" l="1"/>
  <c r="J443" i="20"/>
  <c r="I443" i="20"/>
  <c r="H443" i="20"/>
  <c r="G443" i="20"/>
  <c r="J443" i="19"/>
  <c r="I443" i="19"/>
  <c r="G443" i="19"/>
  <c r="H443" i="19"/>
  <c r="K443" i="19"/>
  <c r="BN233" i="18"/>
  <c r="J233" i="18"/>
  <c r="BQ233" i="18"/>
  <c r="AW233" i="18"/>
  <c r="AK234" i="18" s="1"/>
  <c r="AU233" i="17"/>
  <c r="AI234" i="17" s="1"/>
  <c r="BL233" i="17"/>
  <c r="H233" i="17"/>
  <c r="BO233" i="17"/>
  <c r="BN233" i="17"/>
  <c r="BQ233" i="17"/>
  <c r="J233" i="17"/>
  <c r="AW233" i="17"/>
  <c r="AK234" i="17" s="1"/>
  <c r="H233" i="18"/>
  <c r="AU233" i="18"/>
  <c r="AI234" i="18" s="1"/>
  <c r="BL233" i="18"/>
  <c r="BO233" i="18"/>
  <c r="BP233" i="17"/>
  <c r="BM233" i="17"/>
  <c r="I233" i="17"/>
  <c r="AV233" i="17"/>
  <c r="AJ234" i="17" s="1"/>
  <c r="AV233" i="18"/>
  <c r="AJ234" i="18" s="1"/>
  <c r="BP233" i="18"/>
  <c r="I233" i="18"/>
  <c r="BM233" i="18"/>
  <c r="BC232" i="13"/>
  <c r="AV232" i="13"/>
  <c r="AY232" i="13" s="1"/>
  <c r="AI232" i="13"/>
  <c r="AR232" i="13" s="1"/>
  <c r="G443" i="7"/>
  <c r="I443" i="7"/>
  <c r="K443" i="7"/>
  <c r="J443" i="7"/>
  <c r="H443" i="7"/>
  <c r="BP232" i="13"/>
  <c r="I232" i="13"/>
  <c r="BM232" i="13"/>
  <c r="M232" i="13"/>
  <c r="S232" i="13"/>
  <c r="AB233" i="13" s="1"/>
  <c r="AY233" i="18" l="1"/>
  <c r="BB233" i="18" s="1"/>
  <c r="AZ233" i="18"/>
  <c r="BC233" i="18" s="1"/>
  <c r="L443" i="19"/>
  <c r="G343" i="15" s="1"/>
  <c r="L443" i="20"/>
  <c r="G343" i="12" s="1"/>
  <c r="AY233" i="17"/>
  <c r="BB233" i="17" s="1"/>
  <c r="S233" i="17"/>
  <c r="AB234" i="17" s="1"/>
  <c r="M233" i="17"/>
  <c r="P233" i="17" s="1"/>
  <c r="S233" i="18"/>
  <c r="AB234" i="18" s="1"/>
  <c r="M233" i="18"/>
  <c r="P233" i="18" s="1"/>
  <c r="AX233" i="17"/>
  <c r="BA233" i="17" s="1"/>
  <c r="AZ233" i="17"/>
  <c r="BC233" i="17" s="1"/>
  <c r="L233" i="18"/>
  <c r="O233" i="18" s="1"/>
  <c r="R233" i="18"/>
  <c r="AA234" i="18" s="1"/>
  <c r="R233" i="17"/>
  <c r="AA234" i="17" s="1"/>
  <c r="L233" i="17"/>
  <c r="O233" i="17" s="1"/>
  <c r="BR233" i="18"/>
  <c r="BS234" i="18" s="1"/>
  <c r="Q233" i="18"/>
  <c r="Z234" i="18" s="1"/>
  <c r="K233" i="18"/>
  <c r="N233" i="18" s="1"/>
  <c r="BR233" i="17"/>
  <c r="BS234" i="17" s="1"/>
  <c r="K233" i="17"/>
  <c r="N233" i="17" s="1"/>
  <c r="Q233" i="17"/>
  <c r="Z234" i="17" s="1"/>
  <c r="AX233" i="18"/>
  <c r="BA233" i="18" s="1"/>
  <c r="BW232" i="13"/>
  <c r="BB232" i="13"/>
  <c r="AU232" i="13"/>
  <c r="AX232" i="13" s="1"/>
  <c r="BL232" i="13"/>
  <c r="BO232" i="13"/>
  <c r="H232" i="13"/>
  <c r="L443" i="7"/>
  <c r="L232" i="13"/>
  <c r="R232" i="13"/>
  <c r="AA233" i="13" s="1"/>
  <c r="P232" i="13"/>
  <c r="F444" i="7" l="1"/>
  <c r="F444" i="19"/>
  <c r="BD233" i="18"/>
  <c r="BH234" i="18"/>
  <c r="BH234" i="17"/>
  <c r="H343" i="12"/>
  <c r="I343" i="12" s="1"/>
  <c r="G343" i="16"/>
  <c r="H343" i="16" s="1"/>
  <c r="I343" i="16" s="1"/>
  <c r="H343" i="15"/>
  <c r="I343" i="15" s="1"/>
  <c r="BV232" i="13"/>
  <c r="BA232" i="13"/>
  <c r="BD232" i="13" s="1"/>
  <c r="BD232" i="17" s="1"/>
  <c r="AK233" i="13"/>
  <c r="AT233" i="13" s="1"/>
  <c r="O232" i="13"/>
  <c r="K232" i="13"/>
  <c r="Q232" i="13"/>
  <c r="Z233" i="13" s="1"/>
  <c r="F443" i="20" s="1"/>
  <c r="BR232" i="13"/>
  <c r="BS233" i="13" s="1"/>
  <c r="BW233" i="18" l="1"/>
  <c r="AT234" i="18" s="1"/>
  <c r="BU233" i="18"/>
  <c r="AR234" i="18" s="1"/>
  <c r="BV233" i="18"/>
  <c r="AS234" i="18" s="1"/>
  <c r="BW233" i="17"/>
  <c r="AT234" i="17" s="1"/>
  <c r="BU233" i="17"/>
  <c r="AR234" i="17" s="1"/>
  <c r="BV233" i="17"/>
  <c r="AS234" i="17" s="1"/>
  <c r="J344" i="15"/>
  <c r="J344" i="16"/>
  <c r="BU232" i="13"/>
  <c r="J344" i="12"/>
  <c r="AW233" i="13"/>
  <c r="AZ233" i="13" s="1"/>
  <c r="AJ233" i="13"/>
  <c r="AS233" i="13" s="1"/>
  <c r="N232" i="13"/>
  <c r="BH233" i="13"/>
  <c r="J233" i="13"/>
  <c r="BQ233" i="13"/>
  <c r="BN233" i="13"/>
  <c r="H444" i="19" l="1"/>
  <c r="J444" i="19"/>
  <c r="G444" i="19"/>
  <c r="K444" i="19"/>
  <c r="I444" i="19"/>
  <c r="G444" i="20"/>
  <c r="K444" i="20"/>
  <c r="H444" i="20"/>
  <c r="J444" i="20"/>
  <c r="I444" i="20"/>
  <c r="AU234" i="18"/>
  <c r="AI235" i="18" s="1"/>
  <c r="BO234" i="18"/>
  <c r="H234" i="18"/>
  <c r="BL234" i="18"/>
  <c r="BN234" i="18"/>
  <c r="BQ234" i="18"/>
  <c r="J234" i="18"/>
  <c r="AW234" i="18"/>
  <c r="AK235" i="18" s="1"/>
  <c r="BL234" i="17"/>
  <c r="BO234" i="17"/>
  <c r="AU234" i="17"/>
  <c r="AI235" i="17" s="1"/>
  <c r="H234" i="17"/>
  <c r="BQ234" i="17"/>
  <c r="AW234" i="17"/>
  <c r="AK235" i="17" s="1"/>
  <c r="BN234" i="17"/>
  <c r="J234" i="17"/>
  <c r="BM234" i="18"/>
  <c r="BP234" i="18"/>
  <c r="I234" i="18"/>
  <c r="AV234" i="18"/>
  <c r="AJ235" i="18" s="1"/>
  <c r="I234" i="17"/>
  <c r="BP234" i="17"/>
  <c r="AV234" i="17"/>
  <c r="AJ235" i="17" s="1"/>
  <c r="BM234" i="17"/>
  <c r="BC233" i="13"/>
  <c r="AV233" i="13"/>
  <c r="AY233" i="13" s="1"/>
  <c r="AI233" i="13"/>
  <c r="AR233" i="13" s="1"/>
  <c r="I233" i="13"/>
  <c r="BP233" i="13"/>
  <c r="BM233" i="13"/>
  <c r="G444" i="7"/>
  <c r="J444" i="7"/>
  <c r="I444" i="7"/>
  <c r="H444" i="7"/>
  <c r="K444" i="7"/>
  <c r="S233" i="13"/>
  <c r="AB234" i="13" s="1"/>
  <c r="M233" i="13"/>
  <c r="AX234" i="18" l="1"/>
  <c r="BA234" i="18" s="1"/>
  <c r="AY234" i="18"/>
  <c r="BB234" i="18" s="1"/>
  <c r="AY234" i="17"/>
  <c r="BB234" i="17" s="1"/>
  <c r="L444" i="20"/>
  <c r="G344" i="12" s="1"/>
  <c r="L444" i="19"/>
  <c r="G344" i="15" s="1"/>
  <c r="R234" i="17"/>
  <c r="AA235" i="17" s="1"/>
  <c r="L234" i="17"/>
  <c r="O234" i="17" s="1"/>
  <c r="Q234" i="17"/>
  <c r="Z235" i="17" s="1"/>
  <c r="K234" i="17"/>
  <c r="N234" i="17" s="1"/>
  <c r="BR234" i="17"/>
  <c r="BS235" i="17" s="1"/>
  <c r="AZ234" i="18"/>
  <c r="BC234" i="18" s="1"/>
  <c r="S234" i="18"/>
  <c r="AB235" i="18" s="1"/>
  <c r="M234" i="18"/>
  <c r="P234" i="18" s="1"/>
  <c r="R234" i="18"/>
  <c r="AA235" i="18" s="1"/>
  <c r="L234" i="18"/>
  <c r="O234" i="18" s="1"/>
  <c r="S234" i="17"/>
  <c r="AB235" i="17" s="1"/>
  <c r="M234" i="17"/>
  <c r="P234" i="17" s="1"/>
  <c r="K234" i="18"/>
  <c r="N234" i="18" s="1"/>
  <c r="Q234" i="18"/>
  <c r="Z235" i="18" s="1"/>
  <c r="BR234" i="18"/>
  <c r="BS235" i="18" s="1"/>
  <c r="AX234" i="17"/>
  <c r="BA234" i="17" s="1"/>
  <c r="AZ234" i="17"/>
  <c r="BC234" i="17" s="1"/>
  <c r="BW233" i="13"/>
  <c r="BB233" i="13"/>
  <c r="AU233" i="13"/>
  <c r="AX233" i="13" s="1"/>
  <c r="L444" i="7"/>
  <c r="L233" i="13"/>
  <c r="R233" i="13"/>
  <c r="AA234" i="13" s="1"/>
  <c r="BO233" i="13"/>
  <c r="H233" i="13"/>
  <c r="BL233" i="13"/>
  <c r="P233" i="13"/>
  <c r="F445" i="19" l="1"/>
  <c r="F445" i="7"/>
  <c r="BD234" i="18"/>
  <c r="BH235" i="18"/>
  <c r="BH235" i="17"/>
  <c r="H344" i="12"/>
  <c r="I344" i="12" s="1"/>
  <c r="H344" i="15"/>
  <c r="I344" i="15" s="1"/>
  <c r="G344" i="16"/>
  <c r="H344" i="16" s="1"/>
  <c r="I344" i="16" s="1"/>
  <c r="BV233" i="13"/>
  <c r="BA233" i="13"/>
  <c r="BD233" i="13" s="1"/>
  <c r="BD233" i="17" s="1"/>
  <c r="AK234" i="13"/>
  <c r="AT234" i="13" s="1"/>
  <c r="K233" i="13"/>
  <c r="BR233" i="13"/>
  <c r="BS234" i="13" s="1"/>
  <c r="Q233" i="13"/>
  <c r="Z234" i="13" s="1"/>
  <c r="F444" i="20" s="1"/>
  <c r="O233" i="13"/>
  <c r="BU234" i="18" l="1"/>
  <c r="AR235" i="18" s="1"/>
  <c r="BW234" i="18"/>
  <c r="AT235" i="18" s="1"/>
  <c r="BV234" i="18"/>
  <c r="AS235" i="18" s="1"/>
  <c r="BU234" i="17"/>
  <c r="AR235" i="17" s="1"/>
  <c r="BV234" i="17"/>
  <c r="AS235" i="17" s="1"/>
  <c r="BW234" i="17"/>
  <c r="AT235" i="17" s="1"/>
  <c r="J345" i="16"/>
  <c r="J345" i="15"/>
  <c r="BU233" i="13"/>
  <c r="J345" i="12"/>
  <c r="AW234" i="13"/>
  <c r="AZ234" i="13" s="1"/>
  <c r="AJ234" i="13"/>
  <c r="AS234" i="13" s="1"/>
  <c r="N233" i="13"/>
  <c r="BN234" i="13"/>
  <c r="J234" i="13"/>
  <c r="BQ234" i="13"/>
  <c r="BH234" i="13"/>
  <c r="J445" i="20" l="1"/>
  <c r="K445" i="20"/>
  <c r="H445" i="20"/>
  <c r="I445" i="20"/>
  <c r="G445" i="20"/>
  <c r="H445" i="19"/>
  <c r="J445" i="19"/>
  <c r="I445" i="19"/>
  <c r="G445" i="19"/>
  <c r="K445" i="19"/>
  <c r="J235" i="18"/>
  <c r="BQ235" i="18"/>
  <c r="AW235" i="18"/>
  <c r="AK236" i="18" s="1"/>
  <c r="BN235" i="18"/>
  <c r="BO235" i="17"/>
  <c r="H235" i="17"/>
  <c r="AU235" i="17"/>
  <c r="AI236" i="17" s="1"/>
  <c r="BL235" i="17"/>
  <c r="BQ235" i="17"/>
  <c r="AW235" i="17"/>
  <c r="AK236" i="17" s="1"/>
  <c r="J235" i="17"/>
  <c r="BN235" i="17"/>
  <c r="AU235" i="18"/>
  <c r="AI236" i="18" s="1"/>
  <c r="BL235" i="18"/>
  <c r="H235" i="18"/>
  <c r="BO235" i="18"/>
  <c r="BM235" i="18"/>
  <c r="AV235" i="18"/>
  <c r="AJ236" i="18" s="1"/>
  <c r="I235" i="18"/>
  <c r="BP235" i="18"/>
  <c r="I235" i="17"/>
  <c r="BP235" i="17"/>
  <c r="AV235" i="17"/>
  <c r="AJ236" i="17" s="1"/>
  <c r="BM235" i="17"/>
  <c r="BC234" i="13"/>
  <c r="AV234" i="13"/>
  <c r="AY234" i="13" s="1"/>
  <c r="AI234" i="13"/>
  <c r="AR234" i="13" s="1"/>
  <c r="G445" i="7"/>
  <c r="J445" i="7"/>
  <c r="I445" i="7"/>
  <c r="H445" i="7"/>
  <c r="K445" i="7"/>
  <c r="BP234" i="13"/>
  <c r="I234" i="13"/>
  <c r="BM234" i="13"/>
  <c r="M234" i="13"/>
  <c r="S234" i="13"/>
  <c r="AB235" i="13" s="1"/>
  <c r="AZ235" i="17" l="1"/>
  <c r="BC235" i="17" s="1"/>
  <c r="AZ235" i="18"/>
  <c r="BC235" i="18" s="1"/>
  <c r="AX235" i="18"/>
  <c r="BA235" i="18" s="1"/>
  <c r="AY235" i="17"/>
  <c r="BB235" i="17" s="1"/>
  <c r="L445" i="20"/>
  <c r="G345" i="12" s="1"/>
  <c r="L445" i="19"/>
  <c r="G345" i="15" s="1"/>
  <c r="AY235" i="18"/>
  <c r="BB235" i="18" s="1"/>
  <c r="R235" i="17"/>
  <c r="AA236" i="17" s="1"/>
  <c r="L235" i="17"/>
  <c r="O235" i="17" s="1"/>
  <c r="BR235" i="18"/>
  <c r="BS236" i="18" s="1"/>
  <c r="K235" i="18"/>
  <c r="N235" i="18" s="1"/>
  <c r="Q235" i="18"/>
  <c r="Z236" i="18" s="1"/>
  <c r="R235" i="18"/>
  <c r="AA236" i="18" s="1"/>
  <c r="L235" i="18"/>
  <c r="O235" i="18" s="1"/>
  <c r="AX235" i="17"/>
  <c r="BA235" i="17" s="1"/>
  <c r="S235" i="17"/>
  <c r="AB236" i="17" s="1"/>
  <c r="M235" i="17"/>
  <c r="P235" i="17" s="1"/>
  <c r="S235" i="18"/>
  <c r="AB236" i="18" s="1"/>
  <c r="M235" i="18"/>
  <c r="P235" i="18" s="1"/>
  <c r="Q235" i="17"/>
  <c r="Z236" i="17" s="1"/>
  <c r="BR235" i="17"/>
  <c r="BS236" i="17" s="1"/>
  <c r="K235" i="17"/>
  <c r="N235" i="17" s="1"/>
  <c r="BW234" i="13"/>
  <c r="BB234" i="13"/>
  <c r="AU234" i="13"/>
  <c r="AX234" i="13" s="1"/>
  <c r="L445" i="7"/>
  <c r="BO234" i="13"/>
  <c r="BL234" i="13"/>
  <c r="H234" i="13"/>
  <c r="P234" i="13"/>
  <c r="R234" i="13"/>
  <c r="AA235" i="13" s="1"/>
  <c r="L234" i="13"/>
  <c r="F446" i="19" l="1"/>
  <c r="F446" i="7"/>
  <c r="BD235" i="18"/>
  <c r="BH236" i="17"/>
  <c r="BH236" i="18"/>
  <c r="H345" i="12"/>
  <c r="I345" i="12" s="1"/>
  <c r="G345" i="16"/>
  <c r="H345" i="16" s="1"/>
  <c r="I345" i="16" s="1"/>
  <c r="H345" i="15"/>
  <c r="I345" i="15" s="1"/>
  <c r="BV234" i="13"/>
  <c r="BA234" i="13"/>
  <c r="BD234" i="13" s="1"/>
  <c r="BD234" i="17" s="1"/>
  <c r="AK235" i="13"/>
  <c r="AT235" i="13" s="1"/>
  <c r="K234" i="13"/>
  <c r="Q234" i="13"/>
  <c r="Z235" i="13" s="1"/>
  <c r="F445" i="20" s="1"/>
  <c r="BR234" i="13"/>
  <c r="BS235" i="13" s="1"/>
  <c r="O234" i="13"/>
  <c r="BU235" i="18" l="1"/>
  <c r="AR236" i="18" s="1"/>
  <c r="BV235" i="18"/>
  <c r="AS236" i="18" s="1"/>
  <c r="BW235" i="18"/>
  <c r="AT236" i="18" s="1"/>
  <c r="BU235" i="17"/>
  <c r="AR236" i="17" s="1"/>
  <c r="BV235" i="17"/>
  <c r="AS236" i="17" s="1"/>
  <c r="BW235" i="17"/>
  <c r="AT236" i="17" s="1"/>
  <c r="J346" i="15"/>
  <c r="J346" i="16"/>
  <c r="BU234" i="13"/>
  <c r="J346" i="12"/>
  <c r="AW235" i="13"/>
  <c r="AZ235" i="13" s="1"/>
  <c r="AJ235" i="13"/>
  <c r="AS235" i="13" s="1"/>
  <c r="BQ235" i="13"/>
  <c r="BN235" i="13"/>
  <c r="J235" i="13"/>
  <c r="BH235" i="13"/>
  <c r="N234" i="13"/>
  <c r="K446" i="20" l="1"/>
  <c r="J446" i="20"/>
  <c r="G446" i="20"/>
  <c r="H446" i="20"/>
  <c r="I446" i="20"/>
  <c r="I446" i="19"/>
  <c r="H446" i="19"/>
  <c r="J446" i="19"/>
  <c r="G446" i="19"/>
  <c r="K446" i="19"/>
  <c r="J236" i="17"/>
  <c r="BN236" i="17"/>
  <c r="AW236" i="17"/>
  <c r="AK237" i="17" s="1"/>
  <c r="BQ236" i="17"/>
  <c r="AU236" i="17"/>
  <c r="AI237" i="17" s="1"/>
  <c r="BO236" i="17"/>
  <c r="H236" i="17"/>
  <c r="BL236" i="17"/>
  <c r="J236" i="18"/>
  <c r="BQ236" i="18"/>
  <c r="BN236" i="18"/>
  <c r="AW236" i="18"/>
  <c r="AK237" i="18" s="1"/>
  <c r="AU236" i="18"/>
  <c r="AI237" i="18" s="1"/>
  <c r="H236" i="18"/>
  <c r="BL236" i="18"/>
  <c r="BO236" i="18"/>
  <c r="BP236" i="17"/>
  <c r="AV236" i="17"/>
  <c r="AJ237" i="17" s="1"/>
  <c r="I236" i="17"/>
  <c r="BM236" i="17"/>
  <c r="I236" i="18"/>
  <c r="BP236" i="18"/>
  <c r="BM236" i="18"/>
  <c r="AV236" i="18"/>
  <c r="AJ237" i="18" s="1"/>
  <c r="BC235" i="13"/>
  <c r="AV235" i="13"/>
  <c r="AY235" i="13" s="1"/>
  <c r="AI235" i="13"/>
  <c r="AR235" i="13" s="1"/>
  <c r="BM235" i="13"/>
  <c r="I235" i="13"/>
  <c r="BP235" i="13"/>
  <c r="G446" i="7"/>
  <c r="H446" i="7"/>
  <c r="I446" i="7"/>
  <c r="K446" i="7"/>
  <c r="J446" i="7"/>
  <c r="M235" i="13"/>
  <c r="S235" i="13"/>
  <c r="AB236" i="13" s="1"/>
  <c r="AX236" i="18" l="1"/>
  <c r="BA236" i="18" s="1"/>
  <c r="AX236" i="17"/>
  <c r="BA236" i="17" s="1"/>
  <c r="AZ236" i="17"/>
  <c r="BC236" i="17" s="1"/>
  <c r="L446" i="19"/>
  <c r="G346" i="15" s="1"/>
  <c r="L446" i="20"/>
  <c r="G346" i="12" s="1"/>
  <c r="AY236" i="17"/>
  <c r="BB236" i="17" s="1"/>
  <c r="L236" i="18"/>
  <c r="O236" i="18" s="1"/>
  <c r="R236" i="18"/>
  <c r="AA237" i="18" s="1"/>
  <c r="M236" i="17"/>
  <c r="P236" i="17" s="1"/>
  <c r="S236" i="17"/>
  <c r="AB237" i="17" s="1"/>
  <c r="AY236" i="18"/>
  <c r="BB236" i="18" s="1"/>
  <c r="Q236" i="18"/>
  <c r="Z237" i="18" s="1"/>
  <c r="K236" i="18"/>
  <c r="N236" i="18" s="1"/>
  <c r="BR236" i="18"/>
  <c r="BS237" i="18" s="1"/>
  <c r="L236" i="17"/>
  <c r="O236" i="17" s="1"/>
  <c r="R236" i="17"/>
  <c r="AA237" i="17" s="1"/>
  <c r="S236" i="18"/>
  <c r="AB237" i="18" s="1"/>
  <c r="M236" i="18"/>
  <c r="P236" i="18" s="1"/>
  <c r="AZ236" i="18"/>
  <c r="BC236" i="18" s="1"/>
  <c r="BR236" i="17"/>
  <c r="BS237" i="17" s="1"/>
  <c r="K236" i="17"/>
  <c r="N236" i="17" s="1"/>
  <c r="Q236" i="17"/>
  <c r="Z237" i="17" s="1"/>
  <c r="BW235" i="13"/>
  <c r="BB235" i="13"/>
  <c r="AU235" i="13"/>
  <c r="AX235" i="13" s="1"/>
  <c r="BL235" i="13"/>
  <c r="BO235" i="13"/>
  <c r="H235" i="13"/>
  <c r="L446" i="7"/>
  <c r="P235" i="13"/>
  <c r="R235" i="13"/>
  <c r="AA236" i="13" s="1"/>
  <c r="L235" i="13"/>
  <c r="F447" i="19" l="1"/>
  <c r="F447" i="7"/>
  <c r="BD236" i="18"/>
  <c r="BH237" i="17"/>
  <c r="BH237" i="18"/>
  <c r="G346" i="16"/>
  <c r="H346" i="16" s="1"/>
  <c r="I346" i="16" s="1"/>
  <c r="H346" i="15"/>
  <c r="I346" i="15" s="1"/>
  <c r="BV235" i="13"/>
  <c r="H346" i="12"/>
  <c r="I346" i="12" s="1"/>
  <c r="BA235" i="13"/>
  <c r="BD235" i="13" s="1"/>
  <c r="BD235" i="17" s="1"/>
  <c r="AK236" i="13"/>
  <c r="AT236" i="13" s="1"/>
  <c r="O235" i="13"/>
  <c r="BR235" i="13"/>
  <c r="BS236" i="13" s="1"/>
  <c r="Q235" i="13"/>
  <c r="Z236" i="13" s="1"/>
  <c r="F446" i="20" s="1"/>
  <c r="K235" i="13"/>
  <c r="BV236" i="18" l="1"/>
  <c r="AS237" i="18" s="1"/>
  <c r="BW236" i="18"/>
  <c r="AT237" i="18" s="1"/>
  <c r="BU236" i="18"/>
  <c r="AR237" i="18" s="1"/>
  <c r="BV236" i="17"/>
  <c r="AS237" i="17" s="1"/>
  <c r="BW236" i="17"/>
  <c r="AT237" i="17" s="1"/>
  <c r="BU236" i="17"/>
  <c r="AR237" i="17" s="1"/>
  <c r="J347" i="16"/>
  <c r="J347" i="15"/>
  <c r="BU235" i="13"/>
  <c r="J347" i="12"/>
  <c r="AW236" i="13"/>
  <c r="AZ236" i="13" s="1"/>
  <c r="AJ236" i="13"/>
  <c r="AS236" i="13" s="1"/>
  <c r="N235" i="13"/>
  <c r="BH236" i="13"/>
  <c r="BQ236" i="13"/>
  <c r="J236" i="13"/>
  <c r="BN236" i="13"/>
  <c r="K447" i="20" l="1"/>
  <c r="G447" i="20"/>
  <c r="I447" i="20"/>
  <c r="J447" i="20"/>
  <c r="H447" i="20"/>
  <c r="K447" i="19"/>
  <c r="H447" i="19"/>
  <c r="J447" i="19"/>
  <c r="G447" i="19"/>
  <c r="I447" i="19"/>
  <c r="BN237" i="18"/>
  <c r="AW237" i="18"/>
  <c r="AK238" i="18" s="1"/>
  <c r="J237" i="18"/>
  <c r="BQ237" i="18"/>
  <c r="BL237" i="18"/>
  <c r="BO237" i="18"/>
  <c r="AU237" i="18"/>
  <c r="AI238" i="18" s="1"/>
  <c r="H237" i="18"/>
  <c r="BN237" i="17"/>
  <c r="BQ237" i="17"/>
  <c r="AW237" i="17"/>
  <c r="AK238" i="17" s="1"/>
  <c r="J237" i="17"/>
  <c r="AV237" i="18"/>
  <c r="AJ238" i="18" s="1"/>
  <c r="BP237" i="18"/>
  <c r="I237" i="18"/>
  <c r="BM237" i="18"/>
  <c r="BL237" i="17"/>
  <c r="BO237" i="17"/>
  <c r="AU237" i="17"/>
  <c r="AI238" i="17" s="1"/>
  <c r="H237" i="17"/>
  <c r="AV237" i="17"/>
  <c r="AJ238" i="17" s="1"/>
  <c r="I237" i="17"/>
  <c r="BM237" i="17"/>
  <c r="BP237" i="17"/>
  <c r="BC236" i="13"/>
  <c r="AV236" i="13"/>
  <c r="AY236" i="13" s="1"/>
  <c r="AI236" i="13"/>
  <c r="AR236" i="13" s="1"/>
  <c r="H447" i="7"/>
  <c r="G447" i="7"/>
  <c r="K447" i="7"/>
  <c r="J447" i="7"/>
  <c r="I447" i="7"/>
  <c r="S236" i="13"/>
  <c r="AB237" i="13" s="1"/>
  <c r="M236" i="13"/>
  <c r="I236" i="13"/>
  <c r="BM236" i="13"/>
  <c r="BP236" i="13"/>
  <c r="AY237" i="18" l="1"/>
  <c r="BB237" i="18" s="1"/>
  <c r="AZ237" i="18"/>
  <c r="BC237" i="18" s="1"/>
  <c r="AX237" i="18"/>
  <c r="BA237" i="18" s="1"/>
  <c r="L447" i="19"/>
  <c r="G347" i="15" s="1"/>
  <c r="L447" i="20"/>
  <c r="G347" i="12" s="1"/>
  <c r="AX237" i="17"/>
  <c r="BA237" i="17" s="1"/>
  <c r="Q237" i="18"/>
  <c r="Z238" i="18" s="1"/>
  <c r="BR237" i="18"/>
  <c r="BS238" i="18" s="1"/>
  <c r="K237" i="18"/>
  <c r="N237" i="18" s="1"/>
  <c r="R237" i="18"/>
  <c r="AA238" i="18" s="1"/>
  <c r="L237" i="18"/>
  <c r="O237" i="18" s="1"/>
  <c r="R237" i="17"/>
  <c r="AA238" i="17" s="1"/>
  <c r="L237" i="17"/>
  <c r="O237" i="17" s="1"/>
  <c r="S237" i="17"/>
  <c r="AB238" i="17" s="1"/>
  <c r="M237" i="17"/>
  <c r="P237" i="17" s="1"/>
  <c r="M237" i="18"/>
  <c r="P237" i="18" s="1"/>
  <c r="S237" i="18"/>
  <c r="AB238" i="18" s="1"/>
  <c r="AZ237" i="17"/>
  <c r="BC237" i="17" s="1"/>
  <c r="Q237" i="17"/>
  <c r="Z238" i="17" s="1"/>
  <c r="BR237" i="17"/>
  <c r="BS238" i="17" s="1"/>
  <c r="K237" i="17"/>
  <c r="N237" i="17" s="1"/>
  <c r="AY237" i="17"/>
  <c r="BB237" i="17" s="1"/>
  <c r="BW236" i="13"/>
  <c r="BB236" i="13"/>
  <c r="AU236" i="13"/>
  <c r="AX236" i="13" s="1"/>
  <c r="L447" i="7"/>
  <c r="L236" i="13"/>
  <c r="R236" i="13"/>
  <c r="AA237" i="13" s="1"/>
  <c r="P236" i="13"/>
  <c r="BL236" i="13"/>
  <c r="H236" i="13"/>
  <c r="BO236" i="13"/>
  <c r="F448" i="19" l="1"/>
  <c r="F448" i="7"/>
  <c r="BD237" i="18"/>
  <c r="BH238" i="18"/>
  <c r="BH238" i="17"/>
  <c r="H347" i="12"/>
  <c r="I347" i="12" s="1"/>
  <c r="G347" i="16"/>
  <c r="H347" i="16" s="1"/>
  <c r="I347" i="16" s="1"/>
  <c r="H347" i="15"/>
  <c r="I347" i="15" s="1"/>
  <c r="BV236" i="13"/>
  <c r="BA236" i="13"/>
  <c r="BD236" i="13" s="1"/>
  <c r="BD236" i="17" s="1"/>
  <c r="AK237" i="13"/>
  <c r="AT237" i="13" s="1"/>
  <c r="O236" i="13"/>
  <c r="K236" i="13"/>
  <c r="BR236" i="13"/>
  <c r="BS237" i="13" s="1"/>
  <c r="Q236" i="13"/>
  <c r="Z237" i="13" s="1"/>
  <c r="F447" i="20" s="1"/>
  <c r="BW237" i="18" l="1"/>
  <c r="AT238" i="18" s="1"/>
  <c r="BV237" i="18"/>
  <c r="AS238" i="18" s="1"/>
  <c r="BU237" i="18"/>
  <c r="AR238" i="18" s="1"/>
  <c r="BW237" i="17"/>
  <c r="AT238" i="17" s="1"/>
  <c r="BU237" i="17"/>
  <c r="AR238" i="17" s="1"/>
  <c r="BV237" i="17"/>
  <c r="AS238" i="17" s="1"/>
  <c r="J348" i="16"/>
  <c r="J348" i="15"/>
  <c r="BU236" i="13"/>
  <c r="J348" i="12"/>
  <c r="AW237" i="13"/>
  <c r="AZ237" i="13" s="1"/>
  <c r="AJ237" i="13"/>
  <c r="AS237" i="13" s="1"/>
  <c r="N236" i="13"/>
  <c r="BQ237" i="13"/>
  <c r="J237" i="13"/>
  <c r="BN237" i="13"/>
  <c r="BH237" i="13"/>
  <c r="I448" i="19" l="1"/>
  <c r="J448" i="19"/>
  <c r="K448" i="19"/>
  <c r="G448" i="19"/>
  <c r="H448" i="19"/>
  <c r="H448" i="20"/>
  <c r="J448" i="20"/>
  <c r="I448" i="20"/>
  <c r="K448" i="20"/>
  <c r="G448" i="20"/>
  <c r="BO238" i="17"/>
  <c r="AU238" i="17"/>
  <c r="AI239" i="17" s="1"/>
  <c r="H238" i="17"/>
  <c r="BL238" i="17"/>
  <c r="J238" i="17"/>
  <c r="BN238" i="17"/>
  <c r="BQ238" i="17"/>
  <c r="AW238" i="17"/>
  <c r="AK239" i="17" s="1"/>
  <c r="H238" i="18"/>
  <c r="AU238" i="18"/>
  <c r="AI239" i="18" s="1"/>
  <c r="BL238" i="18"/>
  <c r="BO238" i="18"/>
  <c r="BQ238" i="18"/>
  <c r="BN238" i="18"/>
  <c r="AW238" i="18"/>
  <c r="AK239" i="18" s="1"/>
  <c r="J238" i="18"/>
  <c r="I238" i="18"/>
  <c r="AV238" i="18"/>
  <c r="AJ239" i="18" s="1"/>
  <c r="BP238" i="18"/>
  <c r="BM238" i="18"/>
  <c r="BM238" i="17"/>
  <c r="BP238" i="17"/>
  <c r="I238" i="17"/>
  <c r="AV238" i="17"/>
  <c r="AJ239" i="17" s="1"/>
  <c r="BC237" i="13"/>
  <c r="AV237" i="13"/>
  <c r="AY237" i="13" s="1"/>
  <c r="AI237" i="13"/>
  <c r="AR237" i="13" s="1"/>
  <c r="M237" i="13"/>
  <c r="S237" i="13"/>
  <c r="AB238" i="13" s="1"/>
  <c r="BM237" i="13"/>
  <c r="BP237" i="13"/>
  <c r="I237" i="13"/>
  <c r="G448" i="7"/>
  <c r="I448" i="7"/>
  <c r="H448" i="7"/>
  <c r="K448" i="7"/>
  <c r="J448" i="7"/>
  <c r="AX238" i="17" l="1"/>
  <c r="BA238" i="17" s="1"/>
  <c r="AX238" i="18"/>
  <c r="BA238" i="18" s="1"/>
  <c r="L448" i="19"/>
  <c r="G348" i="15" s="1"/>
  <c r="L448" i="20"/>
  <c r="G348" i="12" s="1"/>
  <c r="AY238" i="18"/>
  <c r="BB238" i="18" s="1"/>
  <c r="AZ238" i="18"/>
  <c r="BC238" i="18" s="1"/>
  <c r="M238" i="17"/>
  <c r="P238" i="17" s="1"/>
  <c r="S238" i="17"/>
  <c r="AB239" i="17" s="1"/>
  <c r="AY238" i="17"/>
  <c r="BB238" i="17" s="1"/>
  <c r="AZ238" i="17"/>
  <c r="BC238" i="17" s="1"/>
  <c r="Q238" i="18"/>
  <c r="Z239" i="18" s="1"/>
  <c r="BR238" i="18"/>
  <c r="BS239" i="18" s="1"/>
  <c r="K238" i="18"/>
  <c r="N238" i="18" s="1"/>
  <c r="L238" i="17"/>
  <c r="O238" i="17" s="1"/>
  <c r="R238" i="17"/>
  <c r="AA239" i="17" s="1"/>
  <c r="R238" i="18"/>
  <c r="AA239" i="18" s="1"/>
  <c r="L238" i="18"/>
  <c r="O238" i="18" s="1"/>
  <c r="S238" i="18"/>
  <c r="AB239" i="18" s="1"/>
  <c r="M238" i="18"/>
  <c r="P238" i="18" s="1"/>
  <c r="BR238" i="17"/>
  <c r="BS239" i="17" s="1"/>
  <c r="K238" i="17"/>
  <c r="N238" i="17" s="1"/>
  <c r="Q238" i="17"/>
  <c r="Z239" i="17" s="1"/>
  <c r="BW237" i="13"/>
  <c r="BB237" i="13"/>
  <c r="AU237" i="13"/>
  <c r="AX237" i="13" s="1"/>
  <c r="BO237" i="13"/>
  <c r="BL237" i="13"/>
  <c r="H237" i="13"/>
  <c r="L237" i="13"/>
  <c r="R237" i="13"/>
  <c r="AA238" i="13" s="1"/>
  <c r="L448" i="7"/>
  <c r="P237" i="13"/>
  <c r="F449" i="19" l="1"/>
  <c r="F449" i="7"/>
  <c r="BD238" i="18"/>
  <c r="BH239" i="17"/>
  <c r="BH239" i="18"/>
  <c r="H348" i="15"/>
  <c r="I348" i="15" s="1"/>
  <c r="G348" i="16"/>
  <c r="H348" i="16" s="1"/>
  <c r="I348" i="16" s="1"/>
  <c r="BV237" i="13"/>
  <c r="H348" i="12"/>
  <c r="I348" i="12" s="1"/>
  <c r="BA237" i="13"/>
  <c r="BD237" i="13" s="1"/>
  <c r="BD237" i="17" s="1"/>
  <c r="AK238" i="13"/>
  <c r="AT238" i="13" s="1"/>
  <c r="K237" i="13"/>
  <c r="BR237" i="13"/>
  <c r="BS238" i="13" s="1"/>
  <c r="Q237" i="13"/>
  <c r="Z238" i="13" s="1"/>
  <c r="F448" i="20" s="1"/>
  <c r="O237" i="13"/>
  <c r="BU238" i="18" l="1"/>
  <c r="AR239" i="18" s="1"/>
  <c r="BV238" i="18"/>
  <c r="AS239" i="18" s="1"/>
  <c r="BW238" i="18"/>
  <c r="AT239" i="18" s="1"/>
  <c r="BU238" i="17"/>
  <c r="AR239" i="17" s="1"/>
  <c r="BV238" i="17"/>
  <c r="AS239" i="17" s="1"/>
  <c r="BW238" i="17"/>
  <c r="AT239" i="17" s="1"/>
  <c r="J349" i="15"/>
  <c r="J349" i="16"/>
  <c r="BU237" i="13"/>
  <c r="J349" i="12"/>
  <c r="AW238" i="13"/>
  <c r="AZ238" i="13" s="1"/>
  <c r="AJ238" i="13"/>
  <c r="AS238" i="13" s="1"/>
  <c r="BN238" i="13"/>
  <c r="BQ238" i="13"/>
  <c r="J238" i="13"/>
  <c r="N237" i="13"/>
  <c r="BH238" i="13"/>
  <c r="G449" i="20" l="1"/>
  <c r="J449" i="20"/>
  <c r="I449" i="20"/>
  <c r="K449" i="20"/>
  <c r="H449" i="20"/>
  <c r="I449" i="19"/>
  <c r="H449" i="19"/>
  <c r="G449" i="19"/>
  <c r="J449" i="19"/>
  <c r="K449" i="19"/>
  <c r="BO239" i="18"/>
  <c r="AU239" i="18"/>
  <c r="AI240" i="18" s="1"/>
  <c r="H239" i="18"/>
  <c r="BL239" i="18"/>
  <c r="H239" i="17"/>
  <c r="BO239" i="17"/>
  <c r="AU239" i="17"/>
  <c r="AI240" i="17" s="1"/>
  <c r="BL239" i="17"/>
  <c r="BQ239" i="17"/>
  <c r="BN239" i="17"/>
  <c r="J239" i="17"/>
  <c r="AW239" i="17"/>
  <c r="AK240" i="17" s="1"/>
  <c r="J239" i="18"/>
  <c r="BN239" i="18"/>
  <c r="BQ239" i="18"/>
  <c r="AW239" i="18"/>
  <c r="AK240" i="18" s="1"/>
  <c r="BP239" i="17"/>
  <c r="AV239" i="17"/>
  <c r="AJ240" i="17" s="1"/>
  <c r="I239" i="17"/>
  <c r="BM239" i="17"/>
  <c r="BP239" i="18"/>
  <c r="I239" i="18"/>
  <c r="BM239" i="18"/>
  <c r="AV239" i="18"/>
  <c r="AJ240" i="18" s="1"/>
  <c r="BC238" i="13"/>
  <c r="AV238" i="13"/>
  <c r="AY238" i="13" s="1"/>
  <c r="AI238" i="13"/>
  <c r="AR238" i="13" s="1"/>
  <c r="M238" i="13"/>
  <c r="S238" i="13"/>
  <c r="AB239" i="13" s="1"/>
  <c r="J449" i="7"/>
  <c r="K449" i="7"/>
  <c r="I449" i="7"/>
  <c r="G449" i="7"/>
  <c r="H449" i="7"/>
  <c r="BP238" i="13"/>
  <c r="BM238" i="13"/>
  <c r="I238" i="13"/>
  <c r="AX239" i="18" l="1"/>
  <c r="BA239" i="18" s="1"/>
  <c r="L449" i="19"/>
  <c r="G349" i="15" s="1"/>
  <c r="L449" i="20"/>
  <c r="G349" i="12" s="1"/>
  <c r="AX239" i="17"/>
  <c r="BA239" i="17" s="1"/>
  <c r="AY239" i="17"/>
  <c r="BB239" i="17" s="1"/>
  <c r="BR239" i="17"/>
  <c r="BS240" i="17" s="1"/>
  <c r="Q239" i="17"/>
  <c r="Z240" i="17" s="1"/>
  <c r="K239" i="17"/>
  <c r="N239" i="17" s="1"/>
  <c r="AZ239" i="17"/>
  <c r="BC239" i="17" s="1"/>
  <c r="S239" i="17"/>
  <c r="AB240" i="17" s="1"/>
  <c r="M239" i="17"/>
  <c r="P239" i="17" s="1"/>
  <c r="R239" i="18"/>
  <c r="AA240" i="18" s="1"/>
  <c r="L239" i="18"/>
  <c r="O239" i="18" s="1"/>
  <c r="L239" i="17"/>
  <c r="O239" i="17" s="1"/>
  <c r="R239" i="17"/>
  <c r="AA240" i="17" s="1"/>
  <c r="M239" i="18"/>
  <c r="P239" i="18" s="1"/>
  <c r="S239" i="18"/>
  <c r="AB240" i="18" s="1"/>
  <c r="BR239" i="18"/>
  <c r="BS240" i="18" s="1"/>
  <c r="K239" i="18"/>
  <c r="N239" i="18" s="1"/>
  <c r="Q239" i="18"/>
  <c r="Z240" i="18" s="1"/>
  <c r="AY239" i="18"/>
  <c r="BB239" i="18" s="1"/>
  <c r="AZ239" i="18"/>
  <c r="BC239" i="18" s="1"/>
  <c r="BW238" i="13"/>
  <c r="BB238" i="13"/>
  <c r="AU238" i="13"/>
  <c r="AX238" i="13" s="1"/>
  <c r="P238" i="13"/>
  <c r="L449" i="7"/>
  <c r="H238" i="13"/>
  <c r="BL238" i="13"/>
  <c r="BO238" i="13"/>
  <c r="R238" i="13"/>
  <c r="AA239" i="13" s="1"/>
  <c r="L238" i="13"/>
  <c r="F450" i="7" l="1"/>
  <c r="F450" i="19"/>
  <c r="BD239" i="18"/>
  <c r="BH240" i="17"/>
  <c r="BH240" i="18"/>
  <c r="G349" i="16"/>
  <c r="H349" i="16" s="1"/>
  <c r="I349" i="16" s="1"/>
  <c r="H349" i="15"/>
  <c r="I349" i="15" s="1"/>
  <c r="BV238" i="13"/>
  <c r="H349" i="12"/>
  <c r="I349" i="12" s="1"/>
  <c r="BA238" i="13"/>
  <c r="BD238" i="13" s="1"/>
  <c r="BD238" i="17" s="1"/>
  <c r="AK239" i="13"/>
  <c r="AT239" i="13" s="1"/>
  <c r="O238" i="13"/>
  <c r="Q238" i="13"/>
  <c r="Z239" i="13" s="1"/>
  <c r="F449" i="20" s="1"/>
  <c r="BR238" i="13"/>
  <c r="BS239" i="13" s="1"/>
  <c r="K238" i="13"/>
  <c r="BU239" i="18" l="1"/>
  <c r="AR240" i="18" s="1"/>
  <c r="BV239" i="18"/>
  <c r="AS240" i="18" s="1"/>
  <c r="BW239" i="18"/>
  <c r="AT240" i="18" s="1"/>
  <c r="BU239" i="17"/>
  <c r="AR240" i="17" s="1"/>
  <c r="BV239" i="17"/>
  <c r="AS240" i="17" s="1"/>
  <c r="BW239" i="17"/>
  <c r="AT240" i="17" s="1"/>
  <c r="J350" i="16"/>
  <c r="J350" i="15"/>
  <c r="BU238" i="13"/>
  <c r="J350" i="12"/>
  <c r="AW239" i="13"/>
  <c r="AZ239" i="13" s="1"/>
  <c r="AJ239" i="13"/>
  <c r="AS239" i="13" s="1"/>
  <c r="BH239" i="13"/>
  <c r="BQ239" i="13"/>
  <c r="J239" i="13"/>
  <c r="BN239" i="13"/>
  <c r="N238" i="13"/>
  <c r="K450" i="19" l="1"/>
  <c r="H450" i="19"/>
  <c r="J450" i="19"/>
  <c r="G450" i="19"/>
  <c r="I450" i="19"/>
  <c r="K450" i="20"/>
  <c r="G450" i="20"/>
  <c r="J450" i="20"/>
  <c r="H450" i="20"/>
  <c r="I450" i="20"/>
  <c r="AW240" i="17"/>
  <c r="AK241" i="17" s="1"/>
  <c r="J240" i="17"/>
  <c r="BQ240" i="17"/>
  <c r="BN240" i="17"/>
  <c r="AU240" i="18"/>
  <c r="AI241" i="18" s="1"/>
  <c r="BO240" i="18"/>
  <c r="BL240" i="18"/>
  <c r="H240" i="18"/>
  <c r="AW240" i="18"/>
  <c r="AK241" i="18" s="1"/>
  <c r="J240" i="18"/>
  <c r="BN240" i="18"/>
  <c r="BQ240" i="18"/>
  <c r="BO240" i="17"/>
  <c r="AU240" i="17"/>
  <c r="AI241" i="17" s="1"/>
  <c r="BL240" i="17"/>
  <c r="H240" i="17"/>
  <c r="AV240" i="18"/>
  <c r="AJ241" i="18" s="1"/>
  <c r="I240" i="18"/>
  <c r="BM240" i="18"/>
  <c r="BP240" i="18"/>
  <c r="I240" i="17"/>
  <c r="BM240" i="17"/>
  <c r="AV240" i="17"/>
  <c r="AJ241" i="17" s="1"/>
  <c r="BP240" i="17"/>
  <c r="BC239" i="13"/>
  <c r="AV239" i="13"/>
  <c r="AY239" i="13" s="1"/>
  <c r="AI239" i="13"/>
  <c r="AR239" i="13" s="1"/>
  <c r="I239" i="13"/>
  <c r="BM239" i="13"/>
  <c r="BP239" i="13"/>
  <c r="M239" i="13"/>
  <c r="S239" i="13"/>
  <c r="AB240" i="13" s="1"/>
  <c r="I450" i="7"/>
  <c r="K450" i="7"/>
  <c r="H450" i="7"/>
  <c r="G450" i="7"/>
  <c r="J450" i="7"/>
  <c r="AZ240" i="17" l="1"/>
  <c r="BC240" i="17" s="1"/>
  <c r="AZ240" i="18"/>
  <c r="BC240" i="18" s="1"/>
  <c r="AY240" i="18"/>
  <c r="BB240" i="18" s="1"/>
  <c r="L450" i="20"/>
  <c r="G350" i="12" s="1"/>
  <c r="L450" i="19"/>
  <c r="G350" i="15" s="1"/>
  <c r="AY240" i="17"/>
  <c r="BB240" i="17" s="1"/>
  <c r="R240" i="17"/>
  <c r="AA241" i="17" s="1"/>
  <c r="L240" i="17"/>
  <c r="O240" i="17" s="1"/>
  <c r="R240" i="18"/>
  <c r="AA241" i="18" s="1"/>
  <c r="L240" i="18"/>
  <c r="O240" i="18" s="1"/>
  <c r="Q240" i="18"/>
  <c r="Z241" i="18" s="1"/>
  <c r="BR240" i="18"/>
  <c r="BS241" i="18" s="1"/>
  <c r="K240" i="18"/>
  <c r="N240" i="18" s="1"/>
  <c r="K240" i="17"/>
  <c r="N240" i="17" s="1"/>
  <c r="Q240" i="17"/>
  <c r="Z241" i="17" s="1"/>
  <c r="BR240" i="17"/>
  <c r="BS241" i="17" s="1"/>
  <c r="M240" i="17"/>
  <c r="P240" i="17" s="1"/>
  <c r="S240" i="17"/>
  <c r="AB241" i="17" s="1"/>
  <c r="S240" i="18"/>
  <c r="AB241" i="18" s="1"/>
  <c r="M240" i="18"/>
  <c r="P240" i="18" s="1"/>
  <c r="AX240" i="17"/>
  <c r="BA240" i="17" s="1"/>
  <c r="AX240" i="18"/>
  <c r="BA240" i="18" s="1"/>
  <c r="BW239" i="13"/>
  <c r="BB239" i="13"/>
  <c r="AU239" i="13"/>
  <c r="AX239" i="13" s="1"/>
  <c r="L450" i="7"/>
  <c r="BO239" i="13"/>
  <c r="BL239" i="13"/>
  <c r="H239" i="13"/>
  <c r="R239" i="13"/>
  <c r="AA240" i="13" s="1"/>
  <c r="L239" i="13"/>
  <c r="P239" i="13"/>
  <c r="F451" i="7" l="1"/>
  <c r="F451" i="19"/>
  <c r="BD240" i="18"/>
  <c r="BH241" i="17"/>
  <c r="BH241" i="18"/>
  <c r="G350" i="16"/>
  <c r="H350" i="16" s="1"/>
  <c r="I350" i="16" s="1"/>
  <c r="H350" i="15"/>
  <c r="I350" i="15" s="1"/>
  <c r="BV239" i="13"/>
  <c r="H350" i="12"/>
  <c r="I350" i="12" s="1"/>
  <c r="BA239" i="13"/>
  <c r="BD239" i="13" s="1"/>
  <c r="BD239" i="17" s="1"/>
  <c r="AK240" i="13"/>
  <c r="AT240" i="13" s="1"/>
  <c r="O239" i="13"/>
  <c r="K239" i="13"/>
  <c r="Q239" i="13"/>
  <c r="Z240" i="13" s="1"/>
  <c r="F450" i="20" s="1"/>
  <c r="BR239" i="13"/>
  <c r="BS240" i="13" s="1"/>
  <c r="BV240" i="18" l="1"/>
  <c r="AS241" i="18" s="1"/>
  <c r="BW240" i="18"/>
  <c r="AT241" i="18" s="1"/>
  <c r="BU240" i="18"/>
  <c r="AR241" i="18" s="1"/>
  <c r="BV240" i="17"/>
  <c r="AS241" i="17" s="1"/>
  <c r="BW240" i="17"/>
  <c r="AT241" i="17" s="1"/>
  <c r="BU240" i="17"/>
  <c r="AR241" i="17" s="1"/>
  <c r="J351" i="16"/>
  <c r="J351" i="15"/>
  <c r="BU239" i="13"/>
  <c r="J351" i="12"/>
  <c r="AW240" i="13"/>
  <c r="AZ240" i="13" s="1"/>
  <c r="AJ240" i="13"/>
  <c r="AS240" i="13" s="1"/>
  <c r="N239" i="13"/>
  <c r="BH240" i="13"/>
  <c r="J240" i="13"/>
  <c r="BQ240" i="13"/>
  <c r="BN240" i="13"/>
  <c r="G451" i="20" l="1"/>
  <c r="K451" i="20"/>
  <c r="I451" i="20"/>
  <c r="J451" i="20"/>
  <c r="H451" i="20"/>
  <c r="K451" i="19"/>
  <c r="H451" i="19"/>
  <c r="G451" i="19"/>
  <c r="I451" i="19"/>
  <c r="J451" i="19"/>
  <c r="H241" i="18"/>
  <c r="BO241" i="18"/>
  <c r="AU241" i="18"/>
  <c r="AI242" i="18" s="1"/>
  <c r="BL241" i="18"/>
  <c r="BN241" i="17"/>
  <c r="J241" i="17"/>
  <c r="BQ241" i="17"/>
  <c r="AW241" i="17"/>
  <c r="AK242" i="17" s="1"/>
  <c r="BN241" i="18"/>
  <c r="BQ241" i="18"/>
  <c r="AW241" i="18"/>
  <c r="AK242" i="18" s="1"/>
  <c r="J241" i="18"/>
  <c r="AV241" i="18"/>
  <c r="AJ242" i="18" s="1"/>
  <c r="I241" i="18"/>
  <c r="BM241" i="18"/>
  <c r="BP241" i="18"/>
  <c r="H241" i="17"/>
  <c r="BO241" i="17"/>
  <c r="AU241" i="17"/>
  <c r="AI242" i="17" s="1"/>
  <c r="BL241" i="17"/>
  <c r="BM241" i="17"/>
  <c r="BP241" i="17"/>
  <c r="I241" i="17"/>
  <c r="AV241" i="17"/>
  <c r="AJ242" i="17" s="1"/>
  <c r="BC240" i="13"/>
  <c r="AV240" i="13"/>
  <c r="AY240" i="13" s="1"/>
  <c r="AI240" i="13"/>
  <c r="AR240" i="13" s="1"/>
  <c r="I240" i="13"/>
  <c r="BP240" i="13"/>
  <c r="BM240" i="13"/>
  <c r="H451" i="7"/>
  <c r="G451" i="7"/>
  <c r="I451" i="7"/>
  <c r="J451" i="7"/>
  <c r="K451" i="7"/>
  <c r="M240" i="13"/>
  <c r="S240" i="13"/>
  <c r="AB241" i="13" s="1"/>
  <c r="AY241" i="18" l="1"/>
  <c r="BB241" i="18" s="1"/>
  <c r="AX241" i="18"/>
  <c r="BA241" i="18" s="1"/>
  <c r="AY241" i="17"/>
  <c r="BB241" i="17" s="1"/>
  <c r="L451" i="19"/>
  <c r="G351" i="15" s="1"/>
  <c r="L451" i="20"/>
  <c r="G351" i="12" s="1"/>
  <c r="AZ241" i="17"/>
  <c r="BC241" i="17" s="1"/>
  <c r="AX241" i="17"/>
  <c r="BA241" i="17" s="1"/>
  <c r="Q241" i="17"/>
  <c r="Z242" i="17" s="1"/>
  <c r="BR241" i="17"/>
  <c r="BS242" i="17" s="1"/>
  <c r="K241" i="17"/>
  <c r="N241" i="17" s="1"/>
  <c r="R241" i="18"/>
  <c r="AA242" i="18" s="1"/>
  <c r="L241" i="18"/>
  <c r="O241" i="18" s="1"/>
  <c r="K241" i="18"/>
  <c r="N241" i="18" s="1"/>
  <c r="Q241" i="18"/>
  <c r="Z242" i="18" s="1"/>
  <c r="BR241" i="18"/>
  <c r="BS242" i="18" s="1"/>
  <c r="S241" i="17"/>
  <c r="AB242" i="17" s="1"/>
  <c r="M241" i="17"/>
  <c r="P241" i="17" s="1"/>
  <c r="AZ241" i="18"/>
  <c r="BC241" i="18" s="1"/>
  <c r="S241" i="18"/>
  <c r="AB242" i="18" s="1"/>
  <c r="M241" i="18"/>
  <c r="P241" i="18" s="1"/>
  <c r="R241" i="17"/>
  <c r="AA242" i="17" s="1"/>
  <c r="L241" i="17"/>
  <c r="O241" i="17" s="1"/>
  <c r="BW240" i="13"/>
  <c r="BB240" i="13"/>
  <c r="AU240" i="13"/>
  <c r="AX240" i="13" s="1"/>
  <c r="L451" i="7"/>
  <c r="BL240" i="13"/>
  <c r="BO240" i="13"/>
  <c r="H240" i="13"/>
  <c r="L240" i="13"/>
  <c r="R240" i="13"/>
  <c r="AA241" i="13" s="1"/>
  <c r="P240" i="13"/>
  <c r="F452" i="7" l="1"/>
  <c r="F452" i="19"/>
  <c r="BD241" i="18"/>
  <c r="BH242" i="17"/>
  <c r="BH242" i="18"/>
  <c r="H351" i="12"/>
  <c r="I351" i="12" s="1"/>
  <c r="G351" i="16"/>
  <c r="H351" i="16" s="1"/>
  <c r="I351" i="16" s="1"/>
  <c r="H351" i="15"/>
  <c r="I351" i="15" s="1"/>
  <c r="BV240" i="13"/>
  <c r="BA240" i="13"/>
  <c r="BD240" i="13" s="1"/>
  <c r="BD240" i="17" s="1"/>
  <c r="AK241" i="13"/>
  <c r="AT241" i="13" s="1"/>
  <c r="O240" i="13"/>
  <c r="Q240" i="13"/>
  <c r="Z241" i="13" s="1"/>
  <c r="F451" i="20" s="1"/>
  <c r="BR240" i="13"/>
  <c r="BS241" i="13" s="1"/>
  <c r="K240" i="13"/>
  <c r="BW241" i="18" l="1"/>
  <c r="AT242" i="18" s="1"/>
  <c r="BU241" i="18"/>
  <c r="AR242" i="18" s="1"/>
  <c r="BV241" i="18"/>
  <c r="AS242" i="18" s="1"/>
  <c r="BW241" i="17"/>
  <c r="AT242" i="17" s="1"/>
  <c r="BU241" i="17"/>
  <c r="AR242" i="17" s="1"/>
  <c r="BV241" i="17"/>
  <c r="AS242" i="17" s="1"/>
  <c r="J352" i="16"/>
  <c r="J352" i="15"/>
  <c r="BU240" i="13"/>
  <c r="J352" i="12"/>
  <c r="AW241" i="13"/>
  <c r="AZ241" i="13" s="1"/>
  <c r="AJ241" i="13"/>
  <c r="AS241" i="13" s="1"/>
  <c r="N240" i="13"/>
  <c r="BN241" i="13"/>
  <c r="J241" i="13"/>
  <c r="BQ241" i="13"/>
  <c r="BH241" i="13"/>
  <c r="G452" i="20" l="1"/>
  <c r="J452" i="20"/>
  <c r="H452" i="20"/>
  <c r="K452" i="20"/>
  <c r="I452" i="20"/>
  <c r="H452" i="19"/>
  <c r="J452" i="19"/>
  <c r="K452" i="19"/>
  <c r="G452" i="19"/>
  <c r="I452" i="19"/>
  <c r="BO242" i="17"/>
  <c r="AU242" i="17"/>
  <c r="AI243" i="17" s="1"/>
  <c r="BL242" i="17"/>
  <c r="H242" i="17"/>
  <c r="AU242" i="18"/>
  <c r="AI243" i="18" s="1"/>
  <c r="BL242" i="18"/>
  <c r="BO242" i="18"/>
  <c r="H242" i="18"/>
  <c r="BQ242" i="17"/>
  <c r="BN242" i="17"/>
  <c r="J242" i="17"/>
  <c r="AW242" i="17"/>
  <c r="AK243" i="17" s="1"/>
  <c r="I242" i="18"/>
  <c r="AV242" i="18"/>
  <c r="AJ243" i="18" s="1"/>
  <c r="BM242" i="18"/>
  <c r="BP242" i="18"/>
  <c r="J242" i="18"/>
  <c r="BN242" i="18"/>
  <c r="BQ242" i="18"/>
  <c r="AW242" i="18"/>
  <c r="AK243" i="18" s="1"/>
  <c r="BP242" i="17"/>
  <c r="I242" i="17"/>
  <c r="AV242" i="17"/>
  <c r="AJ243" i="17" s="1"/>
  <c r="BM242" i="17"/>
  <c r="BC241" i="13"/>
  <c r="AV241" i="13"/>
  <c r="AY241" i="13" s="1"/>
  <c r="AI241" i="13"/>
  <c r="AR241" i="13" s="1"/>
  <c r="K452" i="7"/>
  <c r="G452" i="7"/>
  <c r="I452" i="7"/>
  <c r="H452" i="7"/>
  <c r="J452" i="7"/>
  <c r="BP241" i="13"/>
  <c r="I241" i="13"/>
  <c r="BM241" i="13"/>
  <c r="M241" i="13"/>
  <c r="S241" i="13"/>
  <c r="AB242" i="13" s="1"/>
  <c r="AX242" i="18" l="1"/>
  <c r="BA242" i="18" s="1"/>
  <c r="L452" i="20"/>
  <c r="G352" i="12" s="1"/>
  <c r="AZ242" i="18"/>
  <c r="BC242" i="18" s="1"/>
  <c r="L452" i="19"/>
  <c r="G352" i="15" s="1"/>
  <c r="BR242" i="17"/>
  <c r="BS243" i="17" s="1"/>
  <c r="K242" i="17"/>
  <c r="N242" i="17" s="1"/>
  <c r="Q242" i="17"/>
  <c r="Z243" i="17" s="1"/>
  <c r="S242" i="17"/>
  <c r="AB243" i="17" s="1"/>
  <c r="M242" i="17"/>
  <c r="P242" i="17" s="1"/>
  <c r="BR242" i="18"/>
  <c r="BS243" i="18" s="1"/>
  <c r="Q242" i="18"/>
  <c r="Z243" i="18" s="1"/>
  <c r="K242" i="18"/>
  <c r="N242" i="18" s="1"/>
  <c r="AZ242" i="17"/>
  <c r="BC242" i="17" s="1"/>
  <c r="M242" i="18"/>
  <c r="P242" i="18" s="1"/>
  <c r="S242" i="18"/>
  <c r="AB243" i="18" s="1"/>
  <c r="R242" i="17"/>
  <c r="AA243" i="17" s="1"/>
  <c r="L242" i="17"/>
  <c r="O242" i="17" s="1"/>
  <c r="R242" i="18"/>
  <c r="AA243" i="18" s="1"/>
  <c r="L242" i="18"/>
  <c r="O242" i="18" s="1"/>
  <c r="AY242" i="17"/>
  <c r="BB242" i="17" s="1"/>
  <c r="AY242" i="18"/>
  <c r="BB242" i="18" s="1"/>
  <c r="AX242" i="17"/>
  <c r="BA242" i="17" s="1"/>
  <c r="BW241" i="13"/>
  <c r="BB241" i="13"/>
  <c r="AU241" i="13"/>
  <c r="AX241" i="13" s="1"/>
  <c r="BO241" i="13"/>
  <c r="H241" i="13"/>
  <c r="BL241" i="13"/>
  <c r="P241" i="13"/>
  <c r="L241" i="13"/>
  <c r="R241" i="13"/>
  <c r="AA242" i="13" s="1"/>
  <c r="L452" i="7"/>
  <c r="F453" i="19" l="1"/>
  <c r="F453" i="7"/>
  <c r="BD242" i="18"/>
  <c r="BH243" i="17"/>
  <c r="BH243" i="18"/>
  <c r="H352" i="12"/>
  <c r="I352" i="12" s="1"/>
  <c r="H352" i="15"/>
  <c r="I352" i="15" s="1"/>
  <c r="G352" i="16"/>
  <c r="H352" i="16" s="1"/>
  <c r="I352" i="16" s="1"/>
  <c r="BV241" i="13"/>
  <c r="BA241" i="13"/>
  <c r="BD241" i="13" s="1"/>
  <c r="BD241" i="17" s="1"/>
  <c r="AK242" i="13"/>
  <c r="AT242" i="13" s="1"/>
  <c r="O241" i="13"/>
  <c r="BR241" i="13"/>
  <c r="BS242" i="13" s="1"/>
  <c r="K241" i="13"/>
  <c r="Q241" i="13"/>
  <c r="Z242" i="13" s="1"/>
  <c r="F452" i="20" s="1"/>
  <c r="BU242" i="18" l="1"/>
  <c r="AR243" i="18" s="1"/>
  <c r="BW242" i="18"/>
  <c r="AT243" i="18" s="1"/>
  <c r="BV242" i="18"/>
  <c r="AS243" i="18" s="1"/>
  <c r="BU242" i="17"/>
  <c r="AR243" i="17" s="1"/>
  <c r="BV242" i="17"/>
  <c r="AS243" i="17" s="1"/>
  <c r="BW242" i="17"/>
  <c r="AT243" i="17" s="1"/>
  <c r="J353" i="15"/>
  <c r="J353" i="16"/>
  <c r="BU241" i="13"/>
  <c r="J353" i="12"/>
  <c r="AW242" i="13"/>
  <c r="AZ242" i="13" s="1"/>
  <c r="AJ242" i="13"/>
  <c r="AS242" i="13" s="1"/>
  <c r="N241" i="13"/>
  <c r="BN242" i="13"/>
  <c r="J242" i="13"/>
  <c r="BQ242" i="13"/>
  <c r="BH242" i="13"/>
  <c r="G453" i="19" l="1"/>
  <c r="H453" i="19"/>
  <c r="I453" i="19"/>
  <c r="K453" i="19"/>
  <c r="J453" i="19"/>
  <c r="K453" i="20"/>
  <c r="G453" i="20"/>
  <c r="I453" i="20"/>
  <c r="J453" i="20"/>
  <c r="H453" i="20"/>
  <c r="BL243" i="18"/>
  <c r="H243" i="18"/>
  <c r="BO243" i="18"/>
  <c r="AU243" i="18"/>
  <c r="AI244" i="18" s="1"/>
  <c r="AU243" i="17"/>
  <c r="AI244" i="17" s="1"/>
  <c r="H243" i="17"/>
  <c r="BL243" i="17"/>
  <c r="BO243" i="17"/>
  <c r="AW243" i="17"/>
  <c r="AK244" i="17" s="1"/>
  <c r="BN243" i="17"/>
  <c r="BQ243" i="17"/>
  <c r="J243" i="17"/>
  <c r="BQ243" i="18"/>
  <c r="J243" i="18"/>
  <c r="AW243" i="18"/>
  <c r="AK244" i="18" s="1"/>
  <c r="BN243" i="18"/>
  <c r="AV243" i="18"/>
  <c r="AJ244" i="18" s="1"/>
  <c r="BP243" i="18"/>
  <c r="I243" i="18"/>
  <c r="BM243" i="18"/>
  <c r="BP243" i="17"/>
  <c r="AV243" i="17"/>
  <c r="AJ244" i="17" s="1"/>
  <c r="I243" i="17"/>
  <c r="BM243" i="17"/>
  <c r="BC242" i="13"/>
  <c r="AV242" i="13"/>
  <c r="AY242" i="13" s="1"/>
  <c r="AI242" i="13"/>
  <c r="AR242" i="13" s="1"/>
  <c r="M242" i="13"/>
  <c r="S242" i="13"/>
  <c r="AB243" i="13" s="1"/>
  <c r="I453" i="7"/>
  <c r="G453" i="7"/>
  <c r="J453" i="7"/>
  <c r="H453" i="7"/>
  <c r="K453" i="7"/>
  <c r="BM242" i="13"/>
  <c r="I242" i="13"/>
  <c r="BP242" i="13"/>
  <c r="AY243" i="18" l="1"/>
  <c r="BB243" i="18" s="1"/>
  <c r="AY243" i="17"/>
  <c r="BB243" i="17" s="1"/>
  <c r="AZ243" i="17"/>
  <c r="BC243" i="17" s="1"/>
  <c r="AX243" i="18"/>
  <c r="BA243" i="18" s="1"/>
  <c r="AX243" i="17"/>
  <c r="BA243" i="17" s="1"/>
  <c r="L453" i="19"/>
  <c r="G353" i="15" s="1"/>
  <c r="L453" i="20"/>
  <c r="G353" i="12" s="1"/>
  <c r="M243" i="18"/>
  <c r="P243" i="18" s="1"/>
  <c r="S243" i="18"/>
  <c r="AB244" i="18" s="1"/>
  <c r="BR243" i="18"/>
  <c r="BS244" i="18" s="1"/>
  <c r="Q243" i="18"/>
  <c r="Z244" i="18" s="1"/>
  <c r="K243" i="18"/>
  <c r="N243" i="18" s="1"/>
  <c r="L243" i="18"/>
  <c r="O243" i="18" s="1"/>
  <c r="R243" i="18"/>
  <c r="AA244" i="18" s="1"/>
  <c r="M243" i="17"/>
  <c r="P243" i="17" s="1"/>
  <c r="S243" i="17"/>
  <c r="AB244" i="17" s="1"/>
  <c r="R243" i="17"/>
  <c r="AA244" i="17" s="1"/>
  <c r="L243" i="17"/>
  <c r="O243" i="17" s="1"/>
  <c r="BR243" i="17"/>
  <c r="BS244" i="17" s="1"/>
  <c r="Q243" i="17"/>
  <c r="Z244" i="17" s="1"/>
  <c r="K243" i="17"/>
  <c r="N243" i="17" s="1"/>
  <c r="AZ243" i="18"/>
  <c r="BC243" i="18" s="1"/>
  <c r="BW242" i="13"/>
  <c r="BB242" i="13"/>
  <c r="AU242" i="13"/>
  <c r="AX242" i="13" s="1"/>
  <c r="L453" i="7"/>
  <c r="P242" i="13"/>
  <c r="BL242" i="13"/>
  <c r="H242" i="13"/>
  <c r="BO242" i="13"/>
  <c r="R242" i="13"/>
  <c r="AA243" i="13" s="1"/>
  <c r="L242" i="13"/>
  <c r="F454" i="19" l="1"/>
  <c r="F454" i="7"/>
  <c r="BD243" i="18"/>
  <c r="BH244" i="17"/>
  <c r="BH244" i="18"/>
  <c r="G353" i="16"/>
  <c r="H353" i="16" s="1"/>
  <c r="I353" i="16" s="1"/>
  <c r="H353" i="15"/>
  <c r="I353" i="15" s="1"/>
  <c r="BV242" i="13"/>
  <c r="H353" i="12"/>
  <c r="I353" i="12" s="1"/>
  <c r="BA242" i="13"/>
  <c r="BD242" i="13" s="1"/>
  <c r="BD242" i="17" s="1"/>
  <c r="AK243" i="13"/>
  <c r="AT243" i="13" s="1"/>
  <c r="O242" i="13"/>
  <c r="K242" i="13"/>
  <c r="BR242" i="13"/>
  <c r="BS243" i="13" s="1"/>
  <c r="Q242" i="13"/>
  <c r="Z243" i="13" s="1"/>
  <c r="F453" i="20" s="1"/>
  <c r="BU243" i="18" l="1"/>
  <c r="AR244" i="18" s="1"/>
  <c r="BV243" i="18"/>
  <c r="AS244" i="18" s="1"/>
  <c r="BW243" i="18"/>
  <c r="AT244" i="18" s="1"/>
  <c r="BU243" i="17"/>
  <c r="AR244" i="17" s="1"/>
  <c r="BV243" i="17"/>
  <c r="AS244" i="17" s="1"/>
  <c r="BW243" i="17"/>
  <c r="AT244" i="17" s="1"/>
  <c r="J354" i="16"/>
  <c r="J354" i="15"/>
  <c r="BU242" i="13"/>
  <c r="J354" i="12"/>
  <c r="AW243" i="13"/>
  <c r="AZ243" i="13" s="1"/>
  <c r="AJ243" i="13"/>
  <c r="AS243" i="13" s="1"/>
  <c r="N242" i="13"/>
  <c r="BH243" i="13"/>
  <c r="BN243" i="13"/>
  <c r="BQ243" i="13"/>
  <c r="J243" i="13"/>
  <c r="J454" i="19" l="1"/>
  <c r="I454" i="19"/>
  <c r="H454" i="19"/>
  <c r="K454" i="19"/>
  <c r="G454" i="19"/>
  <c r="G454" i="20"/>
  <c r="I454" i="20"/>
  <c r="K454" i="20"/>
  <c r="J454" i="20"/>
  <c r="H454" i="20"/>
  <c r="H244" i="18"/>
  <c r="AU244" i="18"/>
  <c r="AI245" i="18" s="1"/>
  <c r="BL244" i="18"/>
  <c r="BO244" i="18"/>
  <c r="BL244" i="17"/>
  <c r="BO244" i="17"/>
  <c r="H244" i="17"/>
  <c r="AU244" i="17"/>
  <c r="AI245" i="17" s="1"/>
  <c r="BQ244" i="17"/>
  <c r="AW244" i="17"/>
  <c r="AK245" i="17" s="1"/>
  <c r="J244" i="17"/>
  <c r="BN244" i="17"/>
  <c r="J244" i="18"/>
  <c r="BQ244" i="18"/>
  <c r="AW244" i="18"/>
  <c r="AK245" i="18" s="1"/>
  <c r="BN244" i="18"/>
  <c r="I244" i="18"/>
  <c r="BM244" i="18"/>
  <c r="BP244" i="18"/>
  <c r="AV244" i="18"/>
  <c r="AJ245" i="18" s="1"/>
  <c r="AV244" i="17"/>
  <c r="AJ245" i="17" s="1"/>
  <c r="I244" i="17"/>
  <c r="BM244" i="17"/>
  <c r="BP244" i="17"/>
  <c r="BC243" i="13"/>
  <c r="AV243" i="13"/>
  <c r="AY243" i="13" s="1"/>
  <c r="AI243" i="13"/>
  <c r="AR243" i="13" s="1"/>
  <c r="M243" i="13"/>
  <c r="S243" i="13"/>
  <c r="AB244" i="13" s="1"/>
  <c r="K454" i="7"/>
  <c r="G454" i="7"/>
  <c r="J454" i="7"/>
  <c r="H454" i="7"/>
  <c r="I454" i="7"/>
  <c r="BP243" i="13"/>
  <c r="BM243" i="13"/>
  <c r="I243" i="13"/>
  <c r="AZ244" i="17" l="1"/>
  <c r="BC244" i="17" s="1"/>
  <c r="L454" i="19"/>
  <c r="G354" i="15" s="1"/>
  <c r="AY244" i="18"/>
  <c r="BB244" i="18" s="1"/>
  <c r="L454" i="20"/>
  <c r="G354" i="12" s="1"/>
  <c r="AY244" i="17"/>
  <c r="BB244" i="17" s="1"/>
  <c r="AX244" i="17"/>
  <c r="BA244" i="17" s="1"/>
  <c r="S244" i="17"/>
  <c r="AB245" i="17" s="1"/>
  <c r="M244" i="17"/>
  <c r="P244" i="17" s="1"/>
  <c r="AX244" i="18"/>
  <c r="BA244" i="18" s="1"/>
  <c r="L244" i="18"/>
  <c r="O244" i="18" s="1"/>
  <c r="R244" i="18"/>
  <c r="AA245" i="18" s="1"/>
  <c r="Q244" i="18"/>
  <c r="Z245" i="18" s="1"/>
  <c r="BR244" i="18"/>
  <c r="BS245" i="18" s="1"/>
  <c r="K244" i="18"/>
  <c r="N244" i="18" s="1"/>
  <c r="L244" i="17"/>
  <c r="O244" i="17" s="1"/>
  <c r="R244" i="17"/>
  <c r="AA245" i="17" s="1"/>
  <c r="S244" i="18"/>
  <c r="AB245" i="18" s="1"/>
  <c r="M244" i="18"/>
  <c r="P244" i="18" s="1"/>
  <c r="BR244" i="17"/>
  <c r="BS245" i="17" s="1"/>
  <c r="Q244" i="17"/>
  <c r="Z245" i="17" s="1"/>
  <c r="K244" i="17"/>
  <c r="N244" i="17" s="1"/>
  <c r="AZ244" i="18"/>
  <c r="BC244" i="18" s="1"/>
  <c r="BW243" i="13"/>
  <c r="BB243" i="13"/>
  <c r="AU243" i="13"/>
  <c r="AX243" i="13" s="1"/>
  <c r="H243" i="13"/>
  <c r="BO243" i="13"/>
  <c r="BL243" i="13"/>
  <c r="L454" i="7"/>
  <c r="P243" i="13"/>
  <c r="L243" i="13"/>
  <c r="R243" i="13"/>
  <c r="AA244" i="13" s="1"/>
  <c r="F455" i="19" l="1"/>
  <c r="F455" i="7"/>
  <c r="BD244" i="18"/>
  <c r="BH245" i="17"/>
  <c r="BH245" i="18"/>
  <c r="H354" i="12"/>
  <c r="I354" i="12" s="1"/>
  <c r="G354" i="16"/>
  <c r="H354" i="16" s="1"/>
  <c r="I354" i="16" s="1"/>
  <c r="H354" i="15"/>
  <c r="I354" i="15" s="1"/>
  <c r="BV243" i="13"/>
  <c r="BA243" i="13"/>
  <c r="BD243" i="13" s="1"/>
  <c r="BD243" i="17" s="1"/>
  <c r="AK244" i="13"/>
  <c r="AT244" i="13" s="1"/>
  <c r="O243" i="13"/>
  <c r="BR243" i="13"/>
  <c r="BS244" i="13" s="1"/>
  <c r="Q243" i="13"/>
  <c r="Z244" i="13" s="1"/>
  <c r="F454" i="20" s="1"/>
  <c r="K243" i="13"/>
  <c r="BV244" i="18" l="1"/>
  <c r="AS245" i="18" s="1"/>
  <c r="BW244" i="18"/>
  <c r="AT245" i="18" s="1"/>
  <c r="BU244" i="18"/>
  <c r="AR245" i="18" s="1"/>
  <c r="BV244" i="17"/>
  <c r="AS245" i="17" s="1"/>
  <c r="BW244" i="17"/>
  <c r="AT245" i="17" s="1"/>
  <c r="BU244" i="17"/>
  <c r="AR245" i="17" s="1"/>
  <c r="J355" i="16"/>
  <c r="J355" i="15"/>
  <c r="BU243" i="13"/>
  <c r="J355" i="12"/>
  <c r="AW244" i="13"/>
  <c r="AZ244" i="13" s="1"/>
  <c r="AJ244" i="13"/>
  <c r="AS244" i="13" s="1"/>
  <c r="BN244" i="13"/>
  <c r="BQ244" i="13"/>
  <c r="J244" i="13"/>
  <c r="BH244" i="13"/>
  <c r="N243" i="13"/>
  <c r="J455" i="20" l="1"/>
  <c r="H455" i="20"/>
  <c r="I455" i="20"/>
  <c r="K455" i="20"/>
  <c r="G455" i="20"/>
  <c r="K455" i="19"/>
  <c r="H455" i="19"/>
  <c r="G455" i="19"/>
  <c r="J455" i="19"/>
  <c r="I455" i="19"/>
  <c r="BN245" i="18"/>
  <c r="AW245" i="18"/>
  <c r="AK246" i="18" s="1"/>
  <c r="BQ245" i="18"/>
  <c r="J245" i="18"/>
  <c r="BO245" i="17"/>
  <c r="H245" i="17"/>
  <c r="AU245" i="17"/>
  <c r="AI246" i="17" s="1"/>
  <c r="BL245" i="17"/>
  <c r="BN245" i="17"/>
  <c r="J245" i="17"/>
  <c r="BQ245" i="17"/>
  <c r="AW245" i="17"/>
  <c r="AK246" i="17" s="1"/>
  <c r="AU245" i="18"/>
  <c r="AI246" i="18" s="1"/>
  <c r="BL245" i="18"/>
  <c r="H245" i="18"/>
  <c r="BO245" i="18"/>
  <c r="AV245" i="18"/>
  <c r="AJ246" i="18" s="1"/>
  <c r="BP245" i="18"/>
  <c r="I245" i="18"/>
  <c r="BM245" i="18"/>
  <c r="BM245" i="17"/>
  <c r="AV245" i="17"/>
  <c r="AJ246" i="17" s="1"/>
  <c r="BP245" i="17"/>
  <c r="I245" i="17"/>
  <c r="BC244" i="13"/>
  <c r="AV244" i="13"/>
  <c r="AY244" i="13" s="1"/>
  <c r="AI244" i="13"/>
  <c r="AR244" i="13" s="1"/>
  <c r="I455" i="7"/>
  <c r="G455" i="7"/>
  <c r="J455" i="7"/>
  <c r="K455" i="7"/>
  <c r="H455" i="7"/>
  <c r="BM244" i="13"/>
  <c r="I244" i="13"/>
  <c r="BP244" i="13"/>
  <c r="M244" i="13"/>
  <c r="S244" i="13"/>
  <c r="AB245" i="13" s="1"/>
  <c r="AZ245" i="18" l="1"/>
  <c r="BC245" i="18" s="1"/>
  <c r="AX245" i="17"/>
  <c r="BA245" i="17" s="1"/>
  <c r="L455" i="19"/>
  <c r="G355" i="15" s="1"/>
  <c r="L455" i="20"/>
  <c r="G355" i="12" s="1"/>
  <c r="AY245" i="17"/>
  <c r="BB245" i="17" s="1"/>
  <c r="L245" i="17"/>
  <c r="O245" i="17" s="1"/>
  <c r="R245" i="17"/>
  <c r="AA246" i="17" s="1"/>
  <c r="L245" i="18"/>
  <c r="O245" i="18" s="1"/>
  <c r="R245" i="18"/>
  <c r="AA246" i="18" s="1"/>
  <c r="BR245" i="18"/>
  <c r="BS246" i="18" s="1"/>
  <c r="K245" i="18"/>
  <c r="N245" i="18" s="1"/>
  <c r="Q245" i="18"/>
  <c r="Z246" i="18" s="1"/>
  <c r="Q245" i="17"/>
  <c r="Z246" i="17" s="1"/>
  <c r="K245" i="17"/>
  <c r="N245" i="17" s="1"/>
  <c r="BR245" i="17"/>
  <c r="BS246" i="17" s="1"/>
  <c r="AZ245" i="17"/>
  <c r="BC245" i="17" s="1"/>
  <c r="M245" i="17"/>
  <c r="P245" i="17" s="1"/>
  <c r="S245" i="17"/>
  <c r="AB246" i="17" s="1"/>
  <c r="S245" i="18"/>
  <c r="AB246" i="18" s="1"/>
  <c r="M245" i="18"/>
  <c r="P245" i="18" s="1"/>
  <c r="AY245" i="18"/>
  <c r="BB245" i="18" s="1"/>
  <c r="AX245" i="18"/>
  <c r="BA245" i="18" s="1"/>
  <c r="BW244" i="13"/>
  <c r="BB244" i="13"/>
  <c r="AU244" i="13"/>
  <c r="AX244" i="13" s="1"/>
  <c r="L455" i="7"/>
  <c r="BO244" i="13"/>
  <c r="H244" i="13"/>
  <c r="BL244" i="13"/>
  <c r="R244" i="13"/>
  <c r="AA245" i="13" s="1"/>
  <c r="L244" i="13"/>
  <c r="P244" i="13"/>
  <c r="F456" i="19" l="1"/>
  <c r="F456" i="7"/>
  <c r="BH246" i="17"/>
  <c r="BD245" i="18"/>
  <c r="BH246" i="18"/>
  <c r="H355" i="12"/>
  <c r="I355" i="12" s="1"/>
  <c r="G355" i="16"/>
  <c r="H355" i="16" s="1"/>
  <c r="I355" i="16" s="1"/>
  <c r="H355" i="15"/>
  <c r="I355" i="15" s="1"/>
  <c r="BV244" i="13"/>
  <c r="BA244" i="13"/>
  <c r="BD244" i="13" s="1"/>
  <c r="BD244" i="17" s="1"/>
  <c r="AK245" i="13"/>
  <c r="AT245" i="13" s="1"/>
  <c r="O244" i="13"/>
  <c r="K244" i="13"/>
  <c r="Q244" i="13"/>
  <c r="Z245" i="13" s="1"/>
  <c r="F455" i="20" s="1"/>
  <c r="BR244" i="13"/>
  <c r="BS245" i="13" s="1"/>
  <c r="BW245" i="18" l="1"/>
  <c r="AT246" i="18" s="1"/>
  <c r="BV245" i="18"/>
  <c r="AS246" i="18" s="1"/>
  <c r="BU245" i="18"/>
  <c r="AR246" i="18" s="1"/>
  <c r="BW245" i="17"/>
  <c r="AT246" i="17" s="1"/>
  <c r="BU245" i="17"/>
  <c r="AR246" i="17" s="1"/>
  <c r="BV245" i="17"/>
  <c r="AS246" i="17" s="1"/>
  <c r="J356" i="15"/>
  <c r="J356" i="16"/>
  <c r="BU244" i="13"/>
  <c r="J356" i="12"/>
  <c r="AW245" i="13"/>
  <c r="AZ245" i="13" s="1"/>
  <c r="AJ245" i="13"/>
  <c r="AS245" i="13" s="1"/>
  <c r="N244" i="13"/>
  <c r="BQ245" i="13"/>
  <c r="BN245" i="13"/>
  <c r="J245" i="13"/>
  <c r="BH245" i="13"/>
  <c r="G456" i="20" l="1"/>
  <c r="K456" i="20"/>
  <c r="J456" i="20"/>
  <c r="H456" i="20"/>
  <c r="I456" i="20"/>
  <c r="K456" i="19"/>
  <c r="H456" i="19"/>
  <c r="I456" i="19"/>
  <c r="J456" i="19"/>
  <c r="G456" i="19"/>
  <c r="J246" i="18"/>
  <c r="BN246" i="18"/>
  <c r="BQ246" i="18"/>
  <c r="AW246" i="18"/>
  <c r="AK247" i="18" s="1"/>
  <c r="AU246" i="18"/>
  <c r="AI247" i="18" s="1"/>
  <c r="BL246" i="18"/>
  <c r="H246" i="18"/>
  <c r="BO246" i="18"/>
  <c r="J246" i="17"/>
  <c r="BN246" i="17"/>
  <c r="BQ246" i="17"/>
  <c r="AW246" i="17"/>
  <c r="AK247" i="17" s="1"/>
  <c r="AU246" i="17"/>
  <c r="AI247" i="17" s="1"/>
  <c r="BO246" i="17"/>
  <c r="H246" i="17"/>
  <c r="BL246" i="17"/>
  <c r="I246" i="18"/>
  <c r="AV246" i="18"/>
  <c r="AJ247" i="18" s="1"/>
  <c r="BM246" i="18"/>
  <c r="BP246" i="18"/>
  <c r="BP246" i="17"/>
  <c r="AV246" i="17"/>
  <c r="AJ247" i="17" s="1"/>
  <c r="BM246" i="17"/>
  <c r="I246" i="17"/>
  <c r="BC245" i="13"/>
  <c r="AV245" i="13"/>
  <c r="AY245" i="13" s="1"/>
  <c r="AI245" i="13"/>
  <c r="AR245" i="13" s="1"/>
  <c r="G456" i="7"/>
  <c r="I456" i="7"/>
  <c r="H456" i="7"/>
  <c r="K456" i="7"/>
  <c r="J456" i="7"/>
  <c r="I245" i="13"/>
  <c r="BM245" i="13"/>
  <c r="BP245" i="13"/>
  <c r="M245" i="13"/>
  <c r="S245" i="13"/>
  <c r="AB246" i="13" s="1"/>
  <c r="AY246" i="17" l="1"/>
  <c r="BB246" i="17" s="1"/>
  <c r="AX246" i="18"/>
  <c r="BA246" i="18" s="1"/>
  <c r="AX246" i="17"/>
  <c r="BA246" i="17" s="1"/>
  <c r="AZ246" i="18"/>
  <c r="BC246" i="18" s="1"/>
  <c r="L456" i="20"/>
  <c r="G356" i="12" s="1"/>
  <c r="L456" i="19"/>
  <c r="G356" i="15" s="1"/>
  <c r="AY246" i="18"/>
  <c r="BB246" i="18" s="1"/>
  <c r="R246" i="17"/>
  <c r="AA247" i="17" s="1"/>
  <c r="L246" i="17"/>
  <c r="O246" i="17" s="1"/>
  <c r="R246" i="18"/>
  <c r="AA247" i="18" s="1"/>
  <c r="L246" i="18"/>
  <c r="O246" i="18" s="1"/>
  <c r="BR246" i="17"/>
  <c r="BS247" i="17" s="1"/>
  <c r="K246" i="17"/>
  <c r="N246" i="17" s="1"/>
  <c r="Q246" i="17"/>
  <c r="Z247" i="17" s="1"/>
  <c r="S246" i="17"/>
  <c r="AB247" i="17" s="1"/>
  <c r="M246" i="17"/>
  <c r="P246" i="17" s="1"/>
  <c r="AZ246" i="17"/>
  <c r="BC246" i="17" s="1"/>
  <c r="S246" i="18"/>
  <c r="AB247" i="18" s="1"/>
  <c r="M246" i="18"/>
  <c r="P246" i="18" s="1"/>
  <c r="BR246" i="18"/>
  <c r="BS247" i="18" s="1"/>
  <c r="K246" i="18"/>
  <c r="N246" i="18" s="1"/>
  <c r="Q246" i="18"/>
  <c r="Z247" i="18" s="1"/>
  <c r="F457" i="7" s="1"/>
  <c r="BW245" i="13"/>
  <c r="BB245" i="13"/>
  <c r="AU245" i="13"/>
  <c r="AX245" i="13" s="1"/>
  <c r="BO245" i="13"/>
  <c r="BL245" i="13"/>
  <c r="H245" i="13"/>
  <c r="L456" i="7"/>
  <c r="P245" i="13"/>
  <c r="L245" i="13"/>
  <c r="R245" i="13"/>
  <c r="AA246" i="13" s="1"/>
  <c r="F457" i="19" l="1"/>
  <c r="BD246" i="18"/>
  <c r="BH247" i="18"/>
  <c r="BH247" i="17"/>
  <c r="H356" i="12"/>
  <c r="I356" i="12" s="1"/>
  <c r="H356" i="15"/>
  <c r="I356" i="15" s="1"/>
  <c r="G356" i="16"/>
  <c r="H356" i="16" s="1"/>
  <c r="I356" i="16" s="1"/>
  <c r="BV245" i="13"/>
  <c r="BA245" i="13"/>
  <c r="BD245" i="13" s="1"/>
  <c r="BD245" i="17" s="1"/>
  <c r="AK246" i="13"/>
  <c r="AT246" i="13" s="1"/>
  <c r="O245" i="13"/>
  <c r="BR245" i="13"/>
  <c r="BS246" i="13" s="1"/>
  <c r="K245" i="13"/>
  <c r="Q245" i="13"/>
  <c r="Z246" i="13" s="1"/>
  <c r="F456" i="20" s="1"/>
  <c r="BU246" i="18" l="1"/>
  <c r="AR247" i="18" s="1"/>
  <c r="BV246" i="18"/>
  <c r="AS247" i="18" s="1"/>
  <c r="BW246" i="18"/>
  <c r="AT247" i="18" s="1"/>
  <c r="BU246" i="17"/>
  <c r="AR247" i="17" s="1"/>
  <c r="BV246" i="17"/>
  <c r="AS247" i="17" s="1"/>
  <c r="BW246" i="17"/>
  <c r="AT247" i="17" s="1"/>
  <c r="J357" i="16"/>
  <c r="J357" i="15"/>
  <c r="BU245" i="13"/>
  <c r="J357" i="12"/>
  <c r="AW246" i="13"/>
  <c r="AZ246" i="13" s="1"/>
  <c r="AJ246" i="13"/>
  <c r="AS246" i="13" s="1"/>
  <c r="N245" i="13"/>
  <c r="BQ246" i="13"/>
  <c r="J246" i="13"/>
  <c r="BN246" i="13"/>
  <c r="BH246" i="13"/>
  <c r="I457" i="19" l="1"/>
  <c r="K457" i="19"/>
  <c r="G457" i="19"/>
  <c r="J457" i="19"/>
  <c r="H457" i="19"/>
  <c r="K457" i="20"/>
  <c r="H457" i="20"/>
  <c r="G457" i="20"/>
  <c r="J457" i="20"/>
  <c r="I457" i="20"/>
  <c r="J247" i="17"/>
  <c r="BN247" i="17"/>
  <c r="BQ247" i="17"/>
  <c r="AW247" i="17"/>
  <c r="AK248" i="17" s="1"/>
  <c r="BO247" i="17"/>
  <c r="AU247" i="17"/>
  <c r="AI248" i="17" s="1"/>
  <c r="H247" i="17"/>
  <c r="BL247" i="17"/>
  <c r="BN247" i="18"/>
  <c r="AW247" i="18"/>
  <c r="AK248" i="18" s="1"/>
  <c r="BQ247" i="18"/>
  <c r="J247" i="18"/>
  <c r="BL247" i="18"/>
  <c r="BO247" i="18"/>
  <c r="AU247" i="18"/>
  <c r="AI248" i="18" s="1"/>
  <c r="H247" i="18"/>
  <c r="AV247" i="18"/>
  <c r="AJ248" i="18" s="1"/>
  <c r="I247" i="18"/>
  <c r="BM247" i="18"/>
  <c r="BP247" i="18"/>
  <c r="I247" i="17"/>
  <c r="BM247" i="17"/>
  <c r="BP247" i="17"/>
  <c r="AV247" i="17"/>
  <c r="AJ248" i="17" s="1"/>
  <c r="BC246" i="13"/>
  <c r="AV246" i="13"/>
  <c r="AY246" i="13" s="1"/>
  <c r="AI246" i="13"/>
  <c r="AR246" i="13" s="1"/>
  <c r="BP246" i="13"/>
  <c r="BM246" i="13"/>
  <c r="I246" i="13"/>
  <c r="H457" i="7"/>
  <c r="G457" i="7"/>
  <c r="J457" i="7"/>
  <c r="I457" i="7"/>
  <c r="K457" i="7"/>
  <c r="S246" i="13"/>
  <c r="AB247" i="13" s="1"/>
  <c r="M246" i="13"/>
  <c r="AZ247" i="18" l="1"/>
  <c r="BC247" i="18" s="1"/>
  <c r="AX247" i="17"/>
  <c r="BA247" i="17" s="1"/>
  <c r="AZ247" i="17"/>
  <c r="BC247" i="17" s="1"/>
  <c r="L457" i="20"/>
  <c r="G357" i="12" s="1"/>
  <c r="L457" i="19"/>
  <c r="G357" i="15" s="1"/>
  <c r="AY247" i="17"/>
  <c r="BB247" i="17" s="1"/>
  <c r="Q247" i="17"/>
  <c r="Z248" i="17" s="1"/>
  <c r="K247" i="17"/>
  <c r="N247" i="17" s="1"/>
  <c r="BR247" i="17"/>
  <c r="BS248" i="17" s="1"/>
  <c r="S247" i="17"/>
  <c r="AB248" i="17" s="1"/>
  <c r="M247" i="17"/>
  <c r="P247" i="17" s="1"/>
  <c r="AY247" i="18"/>
  <c r="BB247" i="18" s="1"/>
  <c r="R247" i="17"/>
  <c r="AA248" i="17" s="1"/>
  <c r="L247" i="17"/>
  <c r="O247" i="17" s="1"/>
  <c r="R247" i="18"/>
  <c r="AA248" i="18" s="1"/>
  <c r="L247" i="18"/>
  <c r="O247" i="18" s="1"/>
  <c r="S247" i="18"/>
  <c r="AB248" i="18" s="1"/>
  <c r="M247" i="18"/>
  <c r="P247" i="18" s="1"/>
  <c r="Q247" i="18"/>
  <c r="Z248" i="18" s="1"/>
  <c r="BR247" i="18"/>
  <c r="BS248" i="18" s="1"/>
  <c r="K247" i="18"/>
  <c r="N247" i="18" s="1"/>
  <c r="AX247" i="18"/>
  <c r="BA247" i="18" s="1"/>
  <c r="BW246" i="13"/>
  <c r="BB246" i="13"/>
  <c r="AU246" i="13"/>
  <c r="AX246" i="13" s="1"/>
  <c r="BL246" i="13"/>
  <c r="BO246" i="13"/>
  <c r="H246" i="13"/>
  <c r="P246" i="13"/>
  <c r="L457" i="7"/>
  <c r="R246" i="13"/>
  <c r="AA247" i="13" s="1"/>
  <c r="L246" i="13"/>
  <c r="F458" i="7" l="1"/>
  <c r="F458" i="19"/>
  <c r="BD247" i="18"/>
  <c r="BH248" i="17"/>
  <c r="BH248" i="18"/>
  <c r="H357" i="12"/>
  <c r="I357" i="12" s="1"/>
  <c r="G357" i="16"/>
  <c r="H357" i="16" s="1"/>
  <c r="I357" i="16" s="1"/>
  <c r="H357" i="15"/>
  <c r="I357" i="15" s="1"/>
  <c r="BV246" i="13"/>
  <c r="BA246" i="13"/>
  <c r="BD246" i="13" s="1"/>
  <c r="BD246" i="17" s="1"/>
  <c r="AK247" i="13"/>
  <c r="AT247" i="13" s="1"/>
  <c r="O246" i="13"/>
  <c r="Q246" i="13"/>
  <c r="Z247" i="13" s="1"/>
  <c r="F457" i="20" s="1"/>
  <c r="K246" i="13"/>
  <c r="BR246" i="13"/>
  <c r="BS247" i="13" s="1"/>
  <c r="BU247" i="18" l="1"/>
  <c r="AR248" i="18" s="1"/>
  <c r="BV247" i="18"/>
  <c r="AS248" i="18" s="1"/>
  <c r="BW247" i="18"/>
  <c r="AT248" i="18" s="1"/>
  <c r="BU247" i="17"/>
  <c r="AR248" i="17" s="1"/>
  <c r="BV247" i="17"/>
  <c r="AS248" i="17" s="1"/>
  <c r="BW247" i="17"/>
  <c r="AT248" i="17" s="1"/>
  <c r="J358" i="16"/>
  <c r="J358" i="15"/>
  <c r="BU246" i="13"/>
  <c r="J358" i="12"/>
  <c r="AW247" i="13"/>
  <c r="AZ247" i="13" s="1"/>
  <c r="AJ247" i="13"/>
  <c r="AS247" i="13" s="1"/>
  <c r="BN247" i="13"/>
  <c r="BQ247" i="13"/>
  <c r="J247" i="13"/>
  <c r="BH247" i="13"/>
  <c r="N246" i="13"/>
  <c r="I458" i="19" l="1"/>
  <c r="G458" i="19"/>
  <c r="H458" i="19"/>
  <c r="K458" i="19"/>
  <c r="J458" i="19"/>
  <c r="I458" i="20"/>
  <c r="H458" i="20"/>
  <c r="G458" i="20"/>
  <c r="J458" i="20"/>
  <c r="K458" i="20"/>
  <c r="BQ248" i="18"/>
  <c r="AW248" i="18"/>
  <c r="AK249" i="18" s="1"/>
  <c r="J248" i="18"/>
  <c r="BN248" i="18"/>
  <c r="AU248" i="17"/>
  <c r="AI249" i="17" s="1"/>
  <c r="BL248" i="17"/>
  <c r="BO248" i="17"/>
  <c r="H248" i="17"/>
  <c r="BQ248" i="17"/>
  <c r="AW248" i="17"/>
  <c r="AK249" i="17" s="1"/>
  <c r="J248" i="17"/>
  <c r="BN248" i="17"/>
  <c r="BL248" i="18"/>
  <c r="BO248" i="18"/>
  <c r="H248" i="18"/>
  <c r="AU248" i="18"/>
  <c r="AI249" i="18" s="1"/>
  <c r="BP248" i="18"/>
  <c r="AV248" i="18"/>
  <c r="AJ249" i="18" s="1"/>
  <c r="I248" i="18"/>
  <c r="BM248" i="18"/>
  <c r="BP248" i="17"/>
  <c r="AV248" i="17"/>
  <c r="AJ249" i="17" s="1"/>
  <c r="I248" i="17"/>
  <c r="BM248" i="17"/>
  <c r="BC247" i="13"/>
  <c r="AV247" i="13"/>
  <c r="AY247" i="13" s="1"/>
  <c r="AI247" i="13"/>
  <c r="AR247" i="13" s="1"/>
  <c r="BM247" i="13"/>
  <c r="I247" i="13"/>
  <c r="BP247" i="13"/>
  <c r="S247" i="13"/>
  <c r="AB248" i="13" s="1"/>
  <c r="M247" i="13"/>
  <c r="I458" i="7"/>
  <c r="G458" i="7"/>
  <c r="J458" i="7"/>
  <c r="K458" i="7"/>
  <c r="H458" i="7"/>
  <c r="AZ248" i="18" l="1"/>
  <c r="BC248" i="18" s="1"/>
  <c r="AZ248" i="17"/>
  <c r="BC248" i="17" s="1"/>
  <c r="L458" i="20"/>
  <c r="G358" i="12" s="1"/>
  <c r="L458" i="19"/>
  <c r="G358" i="15" s="1"/>
  <c r="K248" i="17"/>
  <c r="N248" i="17" s="1"/>
  <c r="BR248" i="17"/>
  <c r="BS249" i="17" s="1"/>
  <c r="Q248" i="17"/>
  <c r="Z249" i="17" s="1"/>
  <c r="R248" i="17"/>
  <c r="AA249" i="17" s="1"/>
  <c r="L248" i="17"/>
  <c r="O248" i="17" s="1"/>
  <c r="S248" i="17"/>
  <c r="AB249" i="17" s="1"/>
  <c r="M248" i="17"/>
  <c r="P248" i="17" s="1"/>
  <c r="Q248" i="18"/>
  <c r="Z249" i="18" s="1"/>
  <c r="K248" i="18"/>
  <c r="N248" i="18" s="1"/>
  <c r="BR248" i="18"/>
  <c r="BS249" i="18" s="1"/>
  <c r="S248" i="18"/>
  <c r="AB249" i="18" s="1"/>
  <c r="M248" i="18"/>
  <c r="P248" i="18" s="1"/>
  <c r="AX248" i="17"/>
  <c r="BA248" i="17" s="1"/>
  <c r="R248" i="18"/>
  <c r="AA249" i="18" s="1"/>
  <c r="L248" i="18"/>
  <c r="O248" i="18" s="1"/>
  <c r="AY248" i="18"/>
  <c r="BB248" i="18" s="1"/>
  <c r="AY248" i="17"/>
  <c r="BB248" i="17" s="1"/>
  <c r="AX248" i="18"/>
  <c r="BA248" i="18" s="1"/>
  <c r="BW247" i="13"/>
  <c r="BB247" i="13"/>
  <c r="AU247" i="13"/>
  <c r="AX247" i="13" s="1"/>
  <c r="BL247" i="13"/>
  <c r="BO247" i="13"/>
  <c r="H247" i="13"/>
  <c r="L458" i="7"/>
  <c r="P247" i="13"/>
  <c r="L247" i="13"/>
  <c r="R247" i="13"/>
  <c r="AA248" i="13" s="1"/>
  <c r="F459" i="19" l="1"/>
  <c r="F459" i="7"/>
  <c r="BH249" i="17"/>
  <c r="BD248" i="18"/>
  <c r="BH249" i="18"/>
  <c r="G358" i="16"/>
  <c r="H358" i="16" s="1"/>
  <c r="I358" i="16" s="1"/>
  <c r="H358" i="15"/>
  <c r="I358" i="15" s="1"/>
  <c r="BV247" i="13"/>
  <c r="H358" i="12"/>
  <c r="I358" i="12" s="1"/>
  <c r="BA247" i="13"/>
  <c r="BD247" i="13" s="1"/>
  <c r="BD247" i="17" s="1"/>
  <c r="AK248" i="13"/>
  <c r="AT248" i="13" s="1"/>
  <c r="O247" i="13"/>
  <c r="Q247" i="13"/>
  <c r="Z248" i="13" s="1"/>
  <c r="F458" i="20" s="1"/>
  <c r="BR247" i="13"/>
  <c r="BS248" i="13" s="1"/>
  <c r="K247" i="13"/>
  <c r="BV248" i="18" l="1"/>
  <c r="AS249" i="18" s="1"/>
  <c r="BW248" i="18"/>
  <c r="AT249" i="18" s="1"/>
  <c r="BU248" i="18"/>
  <c r="AR249" i="18" s="1"/>
  <c r="BV248" i="17"/>
  <c r="AS249" i="17" s="1"/>
  <c r="BW248" i="17"/>
  <c r="AT249" i="17" s="1"/>
  <c r="BU248" i="17"/>
  <c r="AR249" i="17" s="1"/>
  <c r="J359" i="15"/>
  <c r="J359" i="16"/>
  <c r="BU247" i="13"/>
  <c r="J359" i="12"/>
  <c r="AW248" i="13"/>
  <c r="AZ248" i="13" s="1"/>
  <c r="AJ248" i="13"/>
  <c r="AS248" i="13" s="1"/>
  <c r="BQ248" i="13"/>
  <c r="J248" i="13"/>
  <c r="BN248" i="13"/>
  <c r="BH248" i="13"/>
  <c r="N247" i="13"/>
  <c r="J459" i="20" l="1"/>
  <c r="H459" i="20"/>
  <c r="I459" i="20"/>
  <c r="G459" i="20"/>
  <c r="K459" i="20"/>
  <c r="I459" i="19"/>
  <c r="H459" i="19"/>
  <c r="J459" i="19"/>
  <c r="K459" i="19"/>
  <c r="G459" i="19"/>
  <c r="AU249" i="17"/>
  <c r="AI250" i="17" s="1"/>
  <c r="BL249" i="17"/>
  <c r="BO249" i="17"/>
  <c r="H249" i="17"/>
  <c r="BQ249" i="17"/>
  <c r="AW249" i="17"/>
  <c r="AK250" i="17" s="1"/>
  <c r="J249" i="17"/>
  <c r="BN249" i="17"/>
  <c r="H249" i="18"/>
  <c r="AU249" i="18"/>
  <c r="AI250" i="18" s="1"/>
  <c r="BO249" i="18"/>
  <c r="BL249" i="18"/>
  <c r="J249" i="18"/>
  <c r="BN249" i="18"/>
  <c r="BQ249" i="18"/>
  <c r="AW249" i="18"/>
  <c r="AK250" i="18" s="1"/>
  <c r="I249" i="18"/>
  <c r="BM249" i="18"/>
  <c r="BP249" i="18"/>
  <c r="AV249" i="18"/>
  <c r="AJ250" i="18" s="1"/>
  <c r="BM249" i="17"/>
  <c r="BP249" i="17"/>
  <c r="I249" i="17"/>
  <c r="AV249" i="17"/>
  <c r="AJ250" i="17" s="1"/>
  <c r="BC248" i="13"/>
  <c r="AV248" i="13"/>
  <c r="AY248" i="13" s="1"/>
  <c r="AI248" i="13"/>
  <c r="AR248" i="13" s="1"/>
  <c r="BM248" i="13"/>
  <c r="I248" i="13"/>
  <c r="BP248" i="13"/>
  <c r="S248" i="13"/>
  <c r="AB249" i="13" s="1"/>
  <c r="M248" i="13"/>
  <c r="G459" i="7"/>
  <c r="H459" i="7"/>
  <c r="J459" i="7"/>
  <c r="K459" i="7"/>
  <c r="I459" i="7"/>
  <c r="AX249" i="17" l="1"/>
  <c r="BA249" i="17" s="1"/>
  <c r="AX249" i="18"/>
  <c r="BA249" i="18" s="1"/>
  <c r="L459" i="20"/>
  <c r="G359" i="12" s="1"/>
  <c r="L459" i="19"/>
  <c r="G359" i="15" s="1"/>
  <c r="L249" i="17"/>
  <c r="O249" i="17" s="1"/>
  <c r="R249" i="17"/>
  <c r="AA250" i="17" s="1"/>
  <c r="L249" i="18"/>
  <c r="O249" i="18" s="1"/>
  <c r="R249" i="18"/>
  <c r="AA250" i="18" s="1"/>
  <c r="S249" i="18"/>
  <c r="AB250" i="18" s="1"/>
  <c r="M249" i="18"/>
  <c r="P249" i="18" s="1"/>
  <c r="Q249" i="17"/>
  <c r="Z250" i="17" s="1"/>
  <c r="K249" i="17"/>
  <c r="N249" i="17" s="1"/>
  <c r="BR249" i="17"/>
  <c r="BS250" i="17" s="1"/>
  <c r="AY249" i="17"/>
  <c r="BB249" i="17" s="1"/>
  <c r="AY249" i="18"/>
  <c r="BB249" i="18" s="1"/>
  <c r="AZ249" i="17"/>
  <c r="BC249" i="17" s="1"/>
  <c r="K249" i="18"/>
  <c r="N249" i="18" s="1"/>
  <c r="Q249" i="18"/>
  <c r="Z250" i="18" s="1"/>
  <c r="BR249" i="18"/>
  <c r="BS250" i="18" s="1"/>
  <c r="M249" i="17"/>
  <c r="P249" i="17" s="1"/>
  <c r="S249" i="17"/>
  <c r="AB250" i="17" s="1"/>
  <c r="AZ249" i="18"/>
  <c r="BC249" i="18" s="1"/>
  <c r="BW248" i="13"/>
  <c r="BB248" i="13"/>
  <c r="AU248" i="13"/>
  <c r="AX248" i="13" s="1"/>
  <c r="L459" i="7"/>
  <c r="P248" i="13"/>
  <c r="H248" i="13"/>
  <c r="BO248" i="13"/>
  <c r="BL248" i="13"/>
  <c r="L248" i="13"/>
  <c r="R248" i="13"/>
  <c r="AA249" i="13" s="1"/>
  <c r="F460" i="19" l="1"/>
  <c r="F460" i="7"/>
  <c r="BD249" i="18"/>
  <c r="BH250" i="18"/>
  <c r="BH250" i="17"/>
  <c r="H359" i="12"/>
  <c r="I359" i="12" s="1"/>
  <c r="G359" i="16"/>
  <c r="H359" i="16" s="1"/>
  <c r="I359" i="16" s="1"/>
  <c r="H359" i="15"/>
  <c r="I359" i="15" s="1"/>
  <c r="BV248" i="13"/>
  <c r="BA248" i="13"/>
  <c r="BD248" i="13" s="1"/>
  <c r="BD248" i="17" s="1"/>
  <c r="AK249" i="13"/>
  <c r="AT249" i="13" s="1"/>
  <c r="O248" i="13"/>
  <c r="Q248" i="13"/>
  <c r="Z249" i="13" s="1"/>
  <c r="F459" i="20" s="1"/>
  <c r="BR248" i="13"/>
  <c r="BS249" i="13" s="1"/>
  <c r="K248" i="13"/>
  <c r="BW249" i="18" l="1"/>
  <c r="AT250" i="18" s="1"/>
  <c r="BU249" i="18"/>
  <c r="AR250" i="18" s="1"/>
  <c r="BV249" i="18"/>
  <c r="AS250" i="18" s="1"/>
  <c r="BW249" i="17"/>
  <c r="AT250" i="17" s="1"/>
  <c r="BU249" i="17"/>
  <c r="AR250" i="17" s="1"/>
  <c r="BV249" i="17"/>
  <c r="AS250" i="17" s="1"/>
  <c r="J360" i="16"/>
  <c r="J360" i="15"/>
  <c r="BU248" i="13"/>
  <c r="J360" i="12"/>
  <c r="AW249" i="13"/>
  <c r="AZ249" i="13" s="1"/>
  <c r="AJ249" i="13"/>
  <c r="AS249" i="13" s="1"/>
  <c r="N248" i="13"/>
  <c r="J249" i="13"/>
  <c r="BQ249" i="13"/>
  <c r="BN249" i="13"/>
  <c r="BH249" i="13"/>
  <c r="H460" i="19" l="1"/>
  <c r="I460" i="19"/>
  <c r="J460" i="19"/>
  <c r="G460" i="19"/>
  <c r="K460" i="19"/>
  <c r="J460" i="20"/>
  <c r="G460" i="20"/>
  <c r="I460" i="20"/>
  <c r="K460" i="20"/>
  <c r="H460" i="20"/>
  <c r="J250" i="18"/>
  <c r="AW250" i="18"/>
  <c r="AK251" i="18" s="1"/>
  <c r="BN250" i="18"/>
  <c r="BQ250" i="18"/>
  <c r="AU250" i="17"/>
  <c r="AI251" i="17" s="1"/>
  <c r="H250" i="17"/>
  <c r="BL250" i="17"/>
  <c r="BO250" i="17"/>
  <c r="BQ250" i="17"/>
  <c r="J250" i="17"/>
  <c r="BN250" i="17"/>
  <c r="AW250" i="17"/>
  <c r="AK251" i="17" s="1"/>
  <c r="AU250" i="18"/>
  <c r="AI251" i="18" s="1"/>
  <c r="H250" i="18"/>
  <c r="BO250" i="18"/>
  <c r="BL250" i="18"/>
  <c r="I250" i="18"/>
  <c r="AV250" i="18"/>
  <c r="AJ251" i="18" s="1"/>
  <c r="BM250" i="18"/>
  <c r="BP250" i="18"/>
  <c r="I250" i="17"/>
  <c r="AV250" i="17"/>
  <c r="AJ251" i="17" s="1"/>
  <c r="BM250" i="17"/>
  <c r="BP250" i="17"/>
  <c r="BC249" i="13"/>
  <c r="AV249" i="13"/>
  <c r="AY249" i="13" s="1"/>
  <c r="AI249" i="13"/>
  <c r="AR249" i="13" s="1"/>
  <c r="I249" i="13"/>
  <c r="BM249" i="13"/>
  <c r="BP249" i="13"/>
  <c r="H460" i="7"/>
  <c r="G460" i="7"/>
  <c r="K460" i="7"/>
  <c r="J460" i="7"/>
  <c r="I460" i="7"/>
  <c r="S249" i="13"/>
  <c r="AB250" i="13" s="1"/>
  <c r="M249" i="13"/>
  <c r="AX250" i="18" l="1"/>
  <c r="BA250" i="18" s="1"/>
  <c r="L460" i="19"/>
  <c r="G360" i="15" s="1"/>
  <c r="L460" i="20"/>
  <c r="G360" i="12" s="1"/>
  <c r="AY250" i="17"/>
  <c r="BB250" i="17" s="1"/>
  <c r="AY250" i="18"/>
  <c r="BB250" i="18" s="1"/>
  <c r="AX250" i="17"/>
  <c r="BA250" i="17" s="1"/>
  <c r="S250" i="18"/>
  <c r="AB251" i="18" s="1"/>
  <c r="M250" i="18"/>
  <c r="P250" i="18" s="1"/>
  <c r="R250" i="17"/>
  <c r="AA251" i="17" s="1"/>
  <c r="L250" i="17"/>
  <c r="O250" i="17" s="1"/>
  <c r="Q250" i="17"/>
  <c r="Z251" i="17" s="1"/>
  <c r="BR250" i="17"/>
  <c r="BS251" i="17" s="1"/>
  <c r="K250" i="17"/>
  <c r="N250" i="17" s="1"/>
  <c r="AZ250" i="17"/>
  <c r="BC250" i="17" s="1"/>
  <c r="AZ250" i="18"/>
  <c r="BC250" i="18" s="1"/>
  <c r="R250" i="18"/>
  <c r="AA251" i="18" s="1"/>
  <c r="L250" i="18"/>
  <c r="O250" i="18" s="1"/>
  <c r="BR250" i="18"/>
  <c r="BS251" i="18" s="1"/>
  <c r="K250" i="18"/>
  <c r="N250" i="18" s="1"/>
  <c r="Q250" i="18"/>
  <c r="Z251" i="18" s="1"/>
  <c r="S250" i="17"/>
  <c r="AB251" i="17" s="1"/>
  <c r="M250" i="17"/>
  <c r="P250" i="17" s="1"/>
  <c r="BW249" i="13"/>
  <c r="BB249" i="13"/>
  <c r="AU249" i="13"/>
  <c r="AX249" i="13" s="1"/>
  <c r="R249" i="13"/>
  <c r="AA250" i="13" s="1"/>
  <c r="L249" i="13"/>
  <c r="P249" i="13"/>
  <c r="L460" i="7"/>
  <c r="BL249" i="13"/>
  <c r="H249" i="13"/>
  <c r="BO249" i="13"/>
  <c r="F461" i="19" l="1"/>
  <c r="F461" i="7"/>
  <c r="BD250" i="18"/>
  <c r="BH251" i="17"/>
  <c r="BH251" i="18"/>
  <c r="H360" i="12"/>
  <c r="I360" i="12" s="1"/>
  <c r="H360" i="15"/>
  <c r="I360" i="15" s="1"/>
  <c r="G360" i="16"/>
  <c r="H360" i="16" s="1"/>
  <c r="I360" i="16" s="1"/>
  <c r="BV249" i="13"/>
  <c r="BA249" i="13"/>
  <c r="BD249" i="13" s="1"/>
  <c r="BD249" i="17" s="1"/>
  <c r="AK250" i="13"/>
  <c r="AT250" i="13" s="1"/>
  <c r="BR249" i="13"/>
  <c r="BS250" i="13" s="1"/>
  <c r="K249" i="13"/>
  <c r="Q249" i="13"/>
  <c r="Z250" i="13" s="1"/>
  <c r="F460" i="20" s="1"/>
  <c r="O249" i="13"/>
  <c r="BU250" i="18" l="1"/>
  <c r="AR251" i="18" s="1"/>
  <c r="BW250" i="18"/>
  <c r="AT251" i="18" s="1"/>
  <c r="BV250" i="18"/>
  <c r="AS251" i="18" s="1"/>
  <c r="BU250" i="17"/>
  <c r="AR251" i="17" s="1"/>
  <c r="BV250" i="17"/>
  <c r="AS251" i="17" s="1"/>
  <c r="BW250" i="17"/>
  <c r="AT251" i="17" s="1"/>
  <c r="J361" i="15"/>
  <c r="J361" i="16"/>
  <c r="BU249" i="13"/>
  <c r="J361" i="12"/>
  <c r="AW250" i="13"/>
  <c r="AZ250" i="13" s="1"/>
  <c r="AJ250" i="13"/>
  <c r="AS250" i="13" s="1"/>
  <c r="N249" i="13"/>
  <c r="J250" i="13"/>
  <c r="BQ250" i="13"/>
  <c r="BN250" i="13"/>
  <c r="BH250" i="13"/>
  <c r="K461" i="19" l="1"/>
  <c r="J461" i="19"/>
  <c r="H461" i="19"/>
  <c r="I461" i="19"/>
  <c r="G461" i="19"/>
  <c r="K461" i="20"/>
  <c r="I461" i="20"/>
  <c r="G461" i="20"/>
  <c r="J461" i="20"/>
  <c r="H461" i="20"/>
  <c r="AW251" i="17"/>
  <c r="AK252" i="17" s="1"/>
  <c r="BN251" i="17"/>
  <c r="BQ251" i="17"/>
  <c r="J251" i="17"/>
  <c r="H251" i="17"/>
  <c r="BL251" i="17"/>
  <c r="BO251" i="17"/>
  <c r="AU251" i="17"/>
  <c r="AI252" i="17" s="1"/>
  <c r="BN251" i="18"/>
  <c r="BQ251" i="18"/>
  <c r="J251" i="18"/>
  <c r="AW251" i="18"/>
  <c r="AK252" i="18" s="1"/>
  <c r="H251" i="18"/>
  <c r="BO251" i="18"/>
  <c r="AU251" i="18"/>
  <c r="AI252" i="18" s="1"/>
  <c r="BL251" i="18"/>
  <c r="AV251" i="18"/>
  <c r="AJ252" i="18" s="1"/>
  <c r="BM251" i="18"/>
  <c r="BP251" i="18"/>
  <c r="I251" i="18"/>
  <c r="I251" i="17"/>
  <c r="BM251" i="17"/>
  <c r="BP251" i="17"/>
  <c r="AV251" i="17"/>
  <c r="AJ252" i="17" s="1"/>
  <c r="BC250" i="13"/>
  <c r="AV250" i="13"/>
  <c r="AY250" i="13" s="1"/>
  <c r="AI250" i="13"/>
  <c r="AR250" i="13" s="1"/>
  <c r="H461" i="7"/>
  <c r="I461" i="7"/>
  <c r="G461" i="7"/>
  <c r="K461" i="7"/>
  <c r="J461" i="7"/>
  <c r="BP250" i="13"/>
  <c r="BM250" i="13"/>
  <c r="I250" i="13"/>
  <c r="M250" i="13"/>
  <c r="S250" i="13"/>
  <c r="AB251" i="13" s="1"/>
  <c r="AY251" i="18" l="1"/>
  <c r="BB251" i="18" s="1"/>
  <c r="AZ251" i="17"/>
  <c r="BC251" i="17" s="1"/>
  <c r="L461" i="20"/>
  <c r="G361" i="12" s="1"/>
  <c r="L461" i="19"/>
  <c r="G361" i="15" s="1"/>
  <c r="AX251" i="17"/>
  <c r="BA251" i="17" s="1"/>
  <c r="AX251" i="18"/>
  <c r="BA251" i="18" s="1"/>
  <c r="S251" i="18"/>
  <c r="AB252" i="18" s="1"/>
  <c r="M251" i="18"/>
  <c r="P251" i="18" s="1"/>
  <c r="AY251" i="17"/>
  <c r="BB251" i="17" s="1"/>
  <c r="K251" i="17"/>
  <c r="N251" i="17" s="1"/>
  <c r="Q251" i="17"/>
  <c r="Z252" i="17" s="1"/>
  <c r="BR251" i="17"/>
  <c r="BS252" i="17" s="1"/>
  <c r="AZ251" i="18"/>
  <c r="BC251" i="18" s="1"/>
  <c r="R251" i="17"/>
  <c r="AA252" i="17" s="1"/>
  <c r="L251" i="17"/>
  <c r="O251" i="17" s="1"/>
  <c r="R251" i="18"/>
  <c r="AA252" i="18" s="1"/>
  <c r="L251" i="18"/>
  <c r="O251" i="18" s="1"/>
  <c r="BR251" i="18"/>
  <c r="BS252" i="18" s="1"/>
  <c r="K251" i="18"/>
  <c r="N251" i="18" s="1"/>
  <c r="Q251" i="18"/>
  <c r="Z252" i="18" s="1"/>
  <c r="S251" i="17"/>
  <c r="AB252" i="17" s="1"/>
  <c r="M251" i="17"/>
  <c r="P251" i="17" s="1"/>
  <c r="BW250" i="13"/>
  <c r="BB250" i="13"/>
  <c r="AU250" i="13"/>
  <c r="AX250" i="13" s="1"/>
  <c r="BO250" i="13"/>
  <c r="BL250" i="13"/>
  <c r="H250" i="13"/>
  <c r="L250" i="13"/>
  <c r="R250" i="13"/>
  <c r="AA251" i="13" s="1"/>
  <c r="P250" i="13"/>
  <c r="L461" i="7"/>
  <c r="F462" i="19" l="1"/>
  <c r="F462" i="7"/>
  <c r="BD251" i="18"/>
  <c r="BH252" i="18"/>
  <c r="BH252" i="17"/>
  <c r="H361" i="12"/>
  <c r="I361" i="12" s="1"/>
  <c r="G361" i="16"/>
  <c r="H361" i="16" s="1"/>
  <c r="I361" i="16" s="1"/>
  <c r="H361" i="15"/>
  <c r="I361" i="15" s="1"/>
  <c r="BV250" i="13"/>
  <c r="BA250" i="13"/>
  <c r="BD250" i="13" s="1"/>
  <c r="BD250" i="17" s="1"/>
  <c r="AK251" i="13"/>
  <c r="AT251" i="13" s="1"/>
  <c r="O250" i="13"/>
  <c r="BR250" i="13"/>
  <c r="BS251" i="13" s="1"/>
  <c r="Q250" i="13"/>
  <c r="Z251" i="13" s="1"/>
  <c r="F461" i="20" s="1"/>
  <c r="K250" i="13"/>
  <c r="BU251" i="18" l="1"/>
  <c r="AR252" i="18" s="1"/>
  <c r="BV251" i="18"/>
  <c r="AS252" i="18" s="1"/>
  <c r="BW251" i="18"/>
  <c r="AT252" i="18" s="1"/>
  <c r="BU251" i="17"/>
  <c r="AR252" i="17" s="1"/>
  <c r="BV251" i="17"/>
  <c r="AS252" i="17" s="1"/>
  <c r="BW251" i="17"/>
  <c r="AT252" i="17" s="1"/>
  <c r="J362" i="16"/>
  <c r="J362" i="15"/>
  <c r="BU250" i="13"/>
  <c r="J362" i="12"/>
  <c r="AW251" i="13"/>
  <c r="AZ251" i="13" s="1"/>
  <c r="AJ251" i="13"/>
  <c r="AS251" i="13" s="1"/>
  <c r="BH251" i="13"/>
  <c r="BQ251" i="13"/>
  <c r="J251" i="13"/>
  <c r="BN251" i="13"/>
  <c r="N250" i="13"/>
  <c r="J462" i="20" l="1"/>
  <c r="H462" i="20"/>
  <c r="G462" i="20"/>
  <c r="I462" i="20"/>
  <c r="K462" i="20"/>
  <c r="G462" i="19"/>
  <c r="I462" i="19"/>
  <c r="J462" i="19"/>
  <c r="K462" i="19"/>
  <c r="H462" i="19"/>
  <c r="H252" i="18"/>
  <c r="BL252" i="18"/>
  <c r="AU252" i="18"/>
  <c r="AI253" i="18" s="1"/>
  <c r="BO252" i="18"/>
  <c r="BN252" i="18"/>
  <c r="BQ252" i="18"/>
  <c r="J252" i="18"/>
  <c r="AW252" i="18"/>
  <c r="AK253" i="18" s="1"/>
  <c r="BO252" i="17"/>
  <c r="H252" i="17"/>
  <c r="BL252" i="17"/>
  <c r="AU252" i="17"/>
  <c r="AI253" i="17" s="1"/>
  <c r="BQ252" i="17"/>
  <c r="AW252" i="17"/>
  <c r="AK253" i="17" s="1"/>
  <c r="BN252" i="17"/>
  <c r="J252" i="17"/>
  <c r="I252" i="18"/>
  <c r="AV252" i="18"/>
  <c r="AJ253" i="18" s="1"/>
  <c r="BM252" i="18"/>
  <c r="BP252" i="18"/>
  <c r="AV252" i="17"/>
  <c r="AJ253" i="17" s="1"/>
  <c r="I252" i="17"/>
  <c r="BM252" i="17"/>
  <c r="BP252" i="17"/>
  <c r="BC251" i="13"/>
  <c r="AV251" i="13"/>
  <c r="AY251" i="13" s="1"/>
  <c r="AI251" i="13"/>
  <c r="AR251" i="13" s="1"/>
  <c r="G462" i="7"/>
  <c r="J462" i="7"/>
  <c r="H462" i="7"/>
  <c r="I462" i="7"/>
  <c r="K462" i="7"/>
  <c r="BP251" i="13"/>
  <c r="BM251" i="13"/>
  <c r="I251" i="13"/>
  <c r="S251" i="13"/>
  <c r="AB252" i="13" s="1"/>
  <c r="M251" i="13"/>
  <c r="AX252" i="18" l="1"/>
  <c r="BA252" i="18" s="1"/>
  <c r="L462" i="19"/>
  <c r="G362" i="15" s="1"/>
  <c r="L462" i="20"/>
  <c r="G362" i="12" s="1"/>
  <c r="R252" i="18"/>
  <c r="AA253" i="18" s="1"/>
  <c r="L252" i="18"/>
  <c r="O252" i="18" s="1"/>
  <c r="S252" i="18"/>
  <c r="AB253" i="18" s="1"/>
  <c r="M252" i="18"/>
  <c r="P252" i="18" s="1"/>
  <c r="K252" i="18"/>
  <c r="N252" i="18" s="1"/>
  <c r="BR252" i="18"/>
  <c r="BS253" i="18" s="1"/>
  <c r="Q252" i="18"/>
  <c r="Z253" i="18" s="1"/>
  <c r="AY252" i="18"/>
  <c r="BB252" i="18" s="1"/>
  <c r="AX252" i="17"/>
  <c r="BA252" i="17" s="1"/>
  <c r="R252" i="17"/>
  <c r="AA253" i="17" s="1"/>
  <c r="L252" i="17"/>
  <c r="O252" i="17" s="1"/>
  <c r="S252" i="17"/>
  <c r="AB253" i="17" s="1"/>
  <c r="M252" i="17"/>
  <c r="P252" i="17" s="1"/>
  <c r="Q252" i="17"/>
  <c r="Z253" i="17" s="1"/>
  <c r="K252" i="17"/>
  <c r="N252" i="17" s="1"/>
  <c r="BR252" i="17"/>
  <c r="BS253" i="17" s="1"/>
  <c r="AY252" i="17"/>
  <c r="BB252" i="17" s="1"/>
  <c r="AZ252" i="18"/>
  <c r="BC252" i="18" s="1"/>
  <c r="AZ252" i="17"/>
  <c r="BC252" i="17" s="1"/>
  <c r="BW251" i="13"/>
  <c r="BB251" i="13"/>
  <c r="AU251" i="13"/>
  <c r="AX251" i="13" s="1"/>
  <c r="L251" i="13"/>
  <c r="R251" i="13"/>
  <c r="AA252" i="13" s="1"/>
  <c r="P251" i="13"/>
  <c r="H251" i="13"/>
  <c r="BL251" i="13"/>
  <c r="BO251" i="13"/>
  <c r="L462" i="7"/>
  <c r="F463" i="7" l="1"/>
  <c r="F463" i="19"/>
  <c r="BD252" i="18"/>
  <c r="BH253" i="17"/>
  <c r="BH253" i="18"/>
  <c r="H362" i="12"/>
  <c r="I362" i="12" s="1"/>
  <c r="G362" i="16"/>
  <c r="H362" i="16" s="1"/>
  <c r="I362" i="16" s="1"/>
  <c r="H362" i="15"/>
  <c r="I362" i="15" s="1"/>
  <c r="BV251" i="13"/>
  <c r="BA251" i="13"/>
  <c r="BD251" i="13" s="1"/>
  <c r="BD251" i="17" s="1"/>
  <c r="AK252" i="13"/>
  <c r="AT252" i="13" s="1"/>
  <c r="O251" i="13"/>
  <c r="Q251" i="13"/>
  <c r="Z252" i="13" s="1"/>
  <c r="F462" i="20" s="1"/>
  <c r="BR251" i="13"/>
  <c r="BS252" i="13" s="1"/>
  <c r="K251" i="13"/>
  <c r="BV252" i="18" l="1"/>
  <c r="AS253" i="18" s="1"/>
  <c r="BW252" i="18"/>
  <c r="AT253" i="18" s="1"/>
  <c r="BU252" i="18"/>
  <c r="AR253" i="18" s="1"/>
  <c r="BV252" i="17"/>
  <c r="AS253" i="17" s="1"/>
  <c r="BW252" i="17"/>
  <c r="AT253" i="17" s="1"/>
  <c r="BU252" i="17"/>
  <c r="AR253" i="17" s="1"/>
  <c r="J363" i="15"/>
  <c r="J363" i="16"/>
  <c r="BU251" i="13"/>
  <c r="J363" i="12"/>
  <c r="AW252" i="13"/>
  <c r="AZ252" i="13" s="1"/>
  <c r="AJ252" i="13"/>
  <c r="AS252" i="13" s="1"/>
  <c r="BH252" i="13"/>
  <c r="N251" i="13"/>
  <c r="BQ252" i="13"/>
  <c r="BN252" i="13"/>
  <c r="J252" i="13"/>
  <c r="J463" i="20" l="1"/>
  <c r="I463" i="20"/>
  <c r="K463" i="20"/>
  <c r="H463" i="20"/>
  <c r="G463" i="20"/>
  <c r="H463" i="19"/>
  <c r="I463" i="19"/>
  <c r="J463" i="19"/>
  <c r="K463" i="19"/>
  <c r="G463" i="19"/>
  <c r="AW253" i="18"/>
  <c r="AK254" i="18" s="1"/>
  <c r="J253" i="18"/>
  <c r="BN253" i="18"/>
  <c r="BQ253" i="18"/>
  <c r="BO253" i="18"/>
  <c r="AU253" i="18"/>
  <c r="AI254" i="18" s="1"/>
  <c r="H253" i="18"/>
  <c r="BL253" i="18"/>
  <c r="BQ253" i="17"/>
  <c r="AW253" i="17"/>
  <c r="AK254" i="17" s="1"/>
  <c r="J253" i="17"/>
  <c r="BN253" i="17"/>
  <c r="AU253" i="17"/>
  <c r="AI254" i="17" s="1"/>
  <c r="BL253" i="17"/>
  <c r="BO253" i="17"/>
  <c r="H253" i="17"/>
  <c r="I253" i="18"/>
  <c r="BM253" i="18"/>
  <c r="BP253" i="18"/>
  <c r="AV253" i="18"/>
  <c r="AJ254" i="18" s="1"/>
  <c r="BM253" i="17"/>
  <c r="BP253" i="17"/>
  <c r="AV253" i="17"/>
  <c r="AJ254" i="17" s="1"/>
  <c r="I253" i="17"/>
  <c r="BC252" i="13"/>
  <c r="AV252" i="13"/>
  <c r="AY252" i="13" s="1"/>
  <c r="AI252" i="13"/>
  <c r="AR252" i="13" s="1"/>
  <c r="K463" i="7"/>
  <c r="J463" i="7"/>
  <c r="I463" i="7"/>
  <c r="G463" i="7"/>
  <c r="H463" i="7"/>
  <c r="M252" i="13"/>
  <c r="S252" i="13"/>
  <c r="AB253" i="13" s="1"/>
  <c r="BP252" i="13"/>
  <c r="BM252" i="13"/>
  <c r="I252" i="13"/>
  <c r="AX253" i="17" l="1"/>
  <c r="BA253" i="17" s="1"/>
  <c r="AX253" i="18"/>
  <c r="BA253" i="18" s="1"/>
  <c r="AY253" i="17"/>
  <c r="BB253" i="17" s="1"/>
  <c r="AZ253" i="17"/>
  <c r="BC253" i="17" s="1"/>
  <c r="L463" i="20"/>
  <c r="G363" i="12" s="1"/>
  <c r="L463" i="19"/>
  <c r="G363" i="15" s="1"/>
  <c r="S253" i="17"/>
  <c r="AB254" i="17" s="1"/>
  <c r="M253" i="17"/>
  <c r="P253" i="17" s="1"/>
  <c r="M253" i="18"/>
  <c r="P253" i="18" s="1"/>
  <c r="S253" i="18"/>
  <c r="AB254" i="18" s="1"/>
  <c r="R253" i="17"/>
  <c r="AA254" i="17" s="1"/>
  <c r="L253" i="17"/>
  <c r="O253" i="17" s="1"/>
  <c r="Q253" i="17"/>
  <c r="Z254" i="17" s="1"/>
  <c r="BR253" i="17"/>
  <c r="BS254" i="17" s="1"/>
  <c r="K253" i="17"/>
  <c r="N253" i="17" s="1"/>
  <c r="R253" i="18"/>
  <c r="AA254" i="18" s="1"/>
  <c r="L253" i="18"/>
  <c r="O253" i="18" s="1"/>
  <c r="Q253" i="18"/>
  <c r="Z254" i="18" s="1"/>
  <c r="K253" i="18"/>
  <c r="N253" i="18" s="1"/>
  <c r="BR253" i="18"/>
  <c r="BS254" i="18" s="1"/>
  <c r="AZ253" i="18"/>
  <c r="BC253" i="18" s="1"/>
  <c r="AY253" i="18"/>
  <c r="BB253" i="18" s="1"/>
  <c r="BW252" i="13"/>
  <c r="BB252" i="13"/>
  <c r="AU252" i="13"/>
  <c r="AX252" i="13" s="1"/>
  <c r="L252" i="13"/>
  <c r="R252" i="13"/>
  <c r="AA253" i="13" s="1"/>
  <c r="P252" i="13"/>
  <c r="BL252" i="13"/>
  <c r="H252" i="13"/>
  <c r="BO252" i="13"/>
  <c r="L463" i="7"/>
  <c r="F464" i="7" l="1"/>
  <c r="F464" i="19"/>
  <c r="BD253" i="18"/>
  <c r="BH254" i="18"/>
  <c r="BH254" i="17"/>
  <c r="H363" i="12"/>
  <c r="I363" i="12" s="1"/>
  <c r="G363" i="16"/>
  <c r="H363" i="16" s="1"/>
  <c r="I363" i="16" s="1"/>
  <c r="H363" i="15"/>
  <c r="I363" i="15" s="1"/>
  <c r="BV252" i="13"/>
  <c r="BA252" i="13"/>
  <c r="BD252" i="13" s="1"/>
  <c r="BD252" i="17" s="1"/>
  <c r="AK253" i="13"/>
  <c r="AT253" i="13" s="1"/>
  <c r="O252" i="13"/>
  <c r="K252" i="13"/>
  <c r="BR252" i="13"/>
  <c r="BS253" i="13" s="1"/>
  <c r="Q252" i="13"/>
  <c r="Z253" i="13" s="1"/>
  <c r="F463" i="20" s="1"/>
  <c r="BW253" i="18" l="1"/>
  <c r="AT254" i="18" s="1"/>
  <c r="BV253" i="18"/>
  <c r="AS254" i="18" s="1"/>
  <c r="BU253" i="18"/>
  <c r="AR254" i="18" s="1"/>
  <c r="BW253" i="17"/>
  <c r="AT254" i="17" s="1"/>
  <c r="BU253" i="17"/>
  <c r="AR254" i="17" s="1"/>
  <c r="BV253" i="17"/>
  <c r="AS254" i="17" s="1"/>
  <c r="J364" i="16"/>
  <c r="J364" i="15"/>
  <c r="BU252" i="13"/>
  <c r="J364" i="12"/>
  <c r="AW253" i="13"/>
  <c r="AZ253" i="13" s="1"/>
  <c r="AJ253" i="13"/>
  <c r="AS253" i="13" s="1"/>
  <c r="N252" i="13"/>
  <c r="BH253" i="13"/>
  <c r="BQ253" i="13"/>
  <c r="J253" i="13"/>
  <c r="BN253" i="13"/>
  <c r="J464" i="20" l="1"/>
  <c r="K464" i="20"/>
  <c r="I464" i="20"/>
  <c r="H464" i="20"/>
  <c r="G464" i="20"/>
  <c r="J464" i="19"/>
  <c r="H464" i="19"/>
  <c r="I464" i="19"/>
  <c r="K464" i="19"/>
  <c r="G464" i="19"/>
  <c r="J254" i="18"/>
  <c r="BN254" i="18"/>
  <c r="BQ254" i="18"/>
  <c r="AW254" i="18"/>
  <c r="AK255" i="18" s="1"/>
  <c r="H254" i="18"/>
  <c r="AU254" i="18"/>
  <c r="AI255" i="18" s="1"/>
  <c r="BO254" i="18"/>
  <c r="BL254" i="18"/>
  <c r="BQ254" i="17"/>
  <c r="J254" i="17"/>
  <c r="AW254" i="17"/>
  <c r="AK255" i="17" s="1"/>
  <c r="BN254" i="17"/>
  <c r="I254" i="18"/>
  <c r="AV254" i="18"/>
  <c r="AJ255" i="18" s="1"/>
  <c r="BM254" i="18"/>
  <c r="BP254" i="18"/>
  <c r="H254" i="17"/>
  <c r="BL254" i="17"/>
  <c r="BO254" i="17"/>
  <c r="AU254" i="17"/>
  <c r="AI255" i="17" s="1"/>
  <c r="BP254" i="17"/>
  <c r="I254" i="17"/>
  <c r="AV254" i="17"/>
  <c r="AJ255" i="17" s="1"/>
  <c r="BM254" i="17"/>
  <c r="BC253" i="13"/>
  <c r="AV253" i="13"/>
  <c r="AY253" i="13" s="1"/>
  <c r="AI253" i="13"/>
  <c r="AR253" i="13" s="1"/>
  <c r="M253" i="13"/>
  <c r="S253" i="13"/>
  <c r="AB254" i="13" s="1"/>
  <c r="I253" i="13"/>
  <c r="BP253" i="13"/>
  <c r="BM253" i="13"/>
  <c r="H464" i="7"/>
  <c r="J464" i="7"/>
  <c r="K464" i="7"/>
  <c r="G464" i="7"/>
  <c r="I464" i="7"/>
  <c r="AZ254" i="18" l="1"/>
  <c r="BC254" i="18" s="1"/>
  <c r="AX254" i="17"/>
  <c r="BA254" i="17" s="1"/>
  <c r="L464" i="20"/>
  <c r="G364" i="12" s="1"/>
  <c r="AX254" i="18"/>
  <c r="BA254" i="18" s="1"/>
  <c r="L464" i="19"/>
  <c r="G364" i="15" s="1"/>
  <c r="AY254" i="17"/>
  <c r="BB254" i="17" s="1"/>
  <c r="Q254" i="17"/>
  <c r="Z255" i="17" s="1"/>
  <c r="BR254" i="17"/>
  <c r="BS255" i="17" s="1"/>
  <c r="K254" i="17"/>
  <c r="N254" i="17" s="1"/>
  <c r="S254" i="18"/>
  <c r="AB255" i="18" s="1"/>
  <c r="M254" i="18"/>
  <c r="P254" i="18" s="1"/>
  <c r="Q254" i="18"/>
  <c r="Z255" i="18" s="1"/>
  <c r="BR254" i="18"/>
  <c r="BS255" i="18" s="1"/>
  <c r="K254" i="18"/>
  <c r="N254" i="18" s="1"/>
  <c r="AY254" i="18"/>
  <c r="BB254" i="18" s="1"/>
  <c r="AZ254" i="17"/>
  <c r="BC254" i="17" s="1"/>
  <c r="R254" i="17"/>
  <c r="AA255" i="17" s="1"/>
  <c r="L254" i="17"/>
  <c r="O254" i="17" s="1"/>
  <c r="R254" i="18"/>
  <c r="AA255" i="18" s="1"/>
  <c r="L254" i="18"/>
  <c r="O254" i="18" s="1"/>
  <c r="M254" i="17"/>
  <c r="P254" i="17" s="1"/>
  <c r="S254" i="17"/>
  <c r="AB255" i="17" s="1"/>
  <c r="BW253" i="13"/>
  <c r="BB253" i="13"/>
  <c r="AU253" i="13"/>
  <c r="AX253" i="13" s="1"/>
  <c r="R253" i="13"/>
  <c r="AA254" i="13" s="1"/>
  <c r="L253" i="13"/>
  <c r="P253" i="13"/>
  <c r="BO253" i="13"/>
  <c r="H253" i="13"/>
  <c r="BL253" i="13"/>
  <c r="L464" i="7"/>
  <c r="F465" i="19" l="1"/>
  <c r="F465" i="7"/>
  <c r="BD254" i="18"/>
  <c r="BH255" i="17"/>
  <c r="BH255" i="18"/>
  <c r="H364" i="12"/>
  <c r="I364" i="12" s="1"/>
  <c r="H364" i="15"/>
  <c r="I364" i="15" s="1"/>
  <c r="G364" i="16"/>
  <c r="H364" i="16" s="1"/>
  <c r="I364" i="16" s="1"/>
  <c r="BV253" i="13"/>
  <c r="BA253" i="13"/>
  <c r="BD253" i="13" s="1"/>
  <c r="BD253" i="17" s="1"/>
  <c r="AK254" i="13"/>
  <c r="AT254" i="13" s="1"/>
  <c r="O253" i="13"/>
  <c r="Q253" i="13"/>
  <c r="Z254" i="13" s="1"/>
  <c r="F464" i="20" s="1"/>
  <c r="BR253" i="13"/>
  <c r="BS254" i="13" s="1"/>
  <c r="K253" i="13"/>
  <c r="BU254" i="18" l="1"/>
  <c r="AR255" i="18" s="1"/>
  <c r="BV254" i="18"/>
  <c r="AS255" i="18" s="1"/>
  <c r="BW254" i="18"/>
  <c r="AT255" i="18" s="1"/>
  <c r="BU254" i="17"/>
  <c r="AR255" i="17" s="1"/>
  <c r="BV254" i="17"/>
  <c r="AS255" i="17" s="1"/>
  <c r="BW254" i="17"/>
  <c r="AT255" i="17" s="1"/>
  <c r="J365" i="16"/>
  <c r="J365" i="15"/>
  <c r="BU253" i="13"/>
  <c r="J365" i="12"/>
  <c r="AW254" i="13"/>
  <c r="AZ254" i="13" s="1"/>
  <c r="AJ254" i="13"/>
  <c r="AS254" i="13" s="1"/>
  <c r="BN254" i="13"/>
  <c r="J254" i="13"/>
  <c r="BQ254" i="13"/>
  <c r="N253" i="13"/>
  <c r="BH254" i="13"/>
  <c r="I465" i="19" l="1"/>
  <c r="K465" i="19"/>
  <c r="J465" i="19"/>
  <c r="H465" i="19"/>
  <c r="G465" i="19"/>
  <c r="K465" i="20"/>
  <c r="G465" i="20"/>
  <c r="H465" i="20"/>
  <c r="J465" i="20"/>
  <c r="I465" i="20"/>
  <c r="AU255" i="17"/>
  <c r="AI256" i="17" s="1"/>
  <c r="H255" i="17"/>
  <c r="BO255" i="17"/>
  <c r="BL255" i="17"/>
  <c r="AU255" i="18"/>
  <c r="AI256" i="18" s="1"/>
  <c r="H255" i="18"/>
  <c r="BL255" i="18"/>
  <c r="BO255" i="18"/>
  <c r="BQ255" i="18"/>
  <c r="AW255" i="18"/>
  <c r="AK256" i="18" s="1"/>
  <c r="J255" i="18"/>
  <c r="BN255" i="18"/>
  <c r="AW255" i="17"/>
  <c r="AK256" i="17" s="1"/>
  <c r="BN255" i="17"/>
  <c r="BQ255" i="17"/>
  <c r="J255" i="17"/>
  <c r="AV255" i="18"/>
  <c r="AJ256" i="18" s="1"/>
  <c r="BM255" i="18"/>
  <c r="BP255" i="18"/>
  <c r="I255" i="18"/>
  <c r="BP255" i="17"/>
  <c r="AV255" i="17"/>
  <c r="AJ256" i="17" s="1"/>
  <c r="I255" i="17"/>
  <c r="BM255" i="17"/>
  <c r="BC254" i="13"/>
  <c r="AV254" i="13"/>
  <c r="AY254" i="13" s="1"/>
  <c r="AI254" i="13"/>
  <c r="AR254" i="13" s="1"/>
  <c r="S254" i="13"/>
  <c r="AB255" i="13" s="1"/>
  <c r="M254" i="13"/>
  <c r="BP254" i="13"/>
  <c r="BM254" i="13"/>
  <c r="I254" i="13"/>
  <c r="J465" i="7"/>
  <c r="G465" i="7"/>
  <c r="H465" i="7"/>
  <c r="K465" i="7"/>
  <c r="I465" i="7"/>
  <c r="AZ255" i="17" l="1"/>
  <c r="BC255" i="17" s="1"/>
  <c r="AX255" i="17"/>
  <c r="BA255" i="17" s="1"/>
  <c r="AY255" i="18"/>
  <c r="BB255" i="18" s="1"/>
  <c r="AZ255" i="18"/>
  <c r="BC255" i="18" s="1"/>
  <c r="L465" i="20"/>
  <c r="G365" i="12" s="1"/>
  <c r="L465" i="19"/>
  <c r="G365" i="15" s="1"/>
  <c r="AY255" i="17"/>
  <c r="BB255" i="17" s="1"/>
  <c r="AX255" i="18"/>
  <c r="BA255" i="18" s="1"/>
  <c r="Q255" i="17"/>
  <c r="Z256" i="17" s="1"/>
  <c r="K255" i="17"/>
  <c r="N255" i="17" s="1"/>
  <c r="BR255" i="17"/>
  <c r="BS256" i="17" s="1"/>
  <c r="S255" i="17"/>
  <c r="AB256" i="17" s="1"/>
  <c r="M255" i="17"/>
  <c r="P255" i="17" s="1"/>
  <c r="R255" i="18"/>
  <c r="AA256" i="18" s="1"/>
  <c r="L255" i="18"/>
  <c r="O255" i="18" s="1"/>
  <c r="S255" i="18"/>
  <c r="AB256" i="18" s="1"/>
  <c r="M255" i="18"/>
  <c r="P255" i="18" s="1"/>
  <c r="L255" i="17"/>
  <c r="O255" i="17" s="1"/>
  <c r="R255" i="17"/>
  <c r="AA256" i="17" s="1"/>
  <c r="Q255" i="18"/>
  <c r="Z256" i="18" s="1"/>
  <c r="BR255" i="18"/>
  <c r="BS256" i="18" s="1"/>
  <c r="K255" i="18"/>
  <c r="N255" i="18" s="1"/>
  <c r="BW254" i="13"/>
  <c r="BB254" i="13"/>
  <c r="AU254" i="13"/>
  <c r="AX254" i="13" s="1"/>
  <c r="L465" i="7"/>
  <c r="H254" i="13"/>
  <c r="BL254" i="13"/>
  <c r="BO254" i="13"/>
  <c r="L254" i="13"/>
  <c r="R254" i="13"/>
  <c r="AA255" i="13" s="1"/>
  <c r="P254" i="13"/>
  <c r="F466" i="19" l="1"/>
  <c r="F466" i="7"/>
  <c r="BD255" i="18"/>
  <c r="BH256" i="18"/>
  <c r="BH256" i="17"/>
  <c r="H365" i="12"/>
  <c r="I365" i="12" s="1"/>
  <c r="G365" i="16"/>
  <c r="H365" i="16" s="1"/>
  <c r="I365" i="16" s="1"/>
  <c r="H365" i="15"/>
  <c r="I365" i="15" s="1"/>
  <c r="BV254" i="13"/>
  <c r="BA254" i="13"/>
  <c r="BD254" i="13" s="1"/>
  <c r="BD254" i="17" s="1"/>
  <c r="AK255" i="13"/>
  <c r="AT255" i="13" s="1"/>
  <c r="O254" i="13"/>
  <c r="K254" i="13"/>
  <c r="BR254" i="13"/>
  <c r="BS255" i="13" s="1"/>
  <c r="Q254" i="13"/>
  <c r="Z255" i="13" s="1"/>
  <c r="F465" i="20" s="1"/>
  <c r="BU255" i="18" l="1"/>
  <c r="AR256" i="18" s="1"/>
  <c r="BV255" i="18"/>
  <c r="AS256" i="18" s="1"/>
  <c r="BW255" i="18"/>
  <c r="AT256" i="18" s="1"/>
  <c r="BU255" i="17"/>
  <c r="AR256" i="17" s="1"/>
  <c r="BV255" i="17"/>
  <c r="AS256" i="17" s="1"/>
  <c r="BW255" i="17"/>
  <c r="AT256" i="17" s="1"/>
  <c r="J366" i="16"/>
  <c r="J366" i="15"/>
  <c r="BU254" i="13"/>
  <c r="J366" i="12"/>
  <c r="AW255" i="13"/>
  <c r="AZ255" i="13" s="1"/>
  <c r="AJ255" i="13"/>
  <c r="AS255" i="13" s="1"/>
  <c r="BN255" i="13"/>
  <c r="BQ255" i="13"/>
  <c r="J255" i="13"/>
  <c r="BH255" i="13"/>
  <c r="N254" i="13"/>
  <c r="J466" i="20" l="1"/>
  <c r="K466" i="20"/>
  <c r="G466" i="20"/>
  <c r="H466" i="20"/>
  <c r="I466" i="20"/>
  <c r="G466" i="19"/>
  <c r="K466" i="19"/>
  <c r="J466" i="19"/>
  <c r="H466" i="19"/>
  <c r="I466" i="19"/>
  <c r="AU256" i="17"/>
  <c r="AI257" i="17" s="1"/>
  <c r="BL256" i="17"/>
  <c r="H256" i="17"/>
  <c r="BO256" i="17"/>
  <c r="BQ256" i="17"/>
  <c r="AW256" i="17"/>
  <c r="AK257" i="17" s="1"/>
  <c r="J256" i="17"/>
  <c r="BN256" i="17"/>
  <c r="AU256" i="18"/>
  <c r="AI257" i="18" s="1"/>
  <c r="H256" i="18"/>
  <c r="BL256" i="18"/>
  <c r="BO256" i="18"/>
  <c r="AW256" i="18"/>
  <c r="AK257" i="18" s="1"/>
  <c r="BN256" i="18"/>
  <c r="BQ256" i="18"/>
  <c r="J256" i="18"/>
  <c r="AV256" i="18"/>
  <c r="AJ257" i="18" s="1"/>
  <c r="I256" i="18"/>
  <c r="BM256" i="18"/>
  <c r="BP256" i="18"/>
  <c r="BP256" i="17"/>
  <c r="AV256" i="17"/>
  <c r="AJ257" i="17" s="1"/>
  <c r="I256" i="17"/>
  <c r="BM256" i="17"/>
  <c r="BC255" i="13"/>
  <c r="AV255" i="13"/>
  <c r="AY255" i="13" s="1"/>
  <c r="AI255" i="13"/>
  <c r="AR255" i="13" s="1"/>
  <c r="BM255" i="13"/>
  <c r="BP255" i="13"/>
  <c r="I255" i="13"/>
  <c r="J466" i="7"/>
  <c r="G466" i="7"/>
  <c r="H466" i="7"/>
  <c r="I466" i="7"/>
  <c r="K466" i="7"/>
  <c r="M255" i="13"/>
  <c r="S255" i="13"/>
  <c r="AB256" i="13" s="1"/>
  <c r="AY256" i="18" l="1"/>
  <c r="BB256" i="18" s="1"/>
  <c r="AX256" i="18"/>
  <c r="BA256" i="18" s="1"/>
  <c r="L466" i="19"/>
  <c r="G366" i="15" s="1"/>
  <c r="L466" i="20"/>
  <c r="G366" i="12" s="1"/>
  <c r="R256" i="18"/>
  <c r="AA257" i="18" s="1"/>
  <c r="L256" i="18"/>
  <c r="O256" i="18" s="1"/>
  <c r="AY256" i="17"/>
  <c r="BB256" i="17" s="1"/>
  <c r="AZ256" i="17"/>
  <c r="BC256" i="17" s="1"/>
  <c r="AX256" i="17"/>
  <c r="BA256" i="17" s="1"/>
  <c r="R256" i="17"/>
  <c r="AA257" i="17" s="1"/>
  <c r="L256" i="17"/>
  <c r="O256" i="17" s="1"/>
  <c r="S256" i="18"/>
  <c r="AB257" i="18" s="1"/>
  <c r="M256" i="18"/>
  <c r="P256" i="18" s="1"/>
  <c r="BR256" i="18"/>
  <c r="BS257" i="18" s="1"/>
  <c r="K256" i="18"/>
  <c r="N256" i="18" s="1"/>
  <c r="Q256" i="18"/>
  <c r="Z257" i="18" s="1"/>
  <c r="M256" i="17"/>
  <c r="P256" i="17" s="1"/>
  <c r="S256" i="17"/>
  <c r="AB257" i="17" s="1"/>
  <c r="Q256" i="17"/>
  <c r="Z257" i="17" s="1"/>
  <c r="K256" i="17"/>
  <c r="N256" i="17" s="1"/>
  <c r="BR256" i="17"/>
  <c r="BS257" i="17" s="1"/>
  <c r="AZ256" i="18"/>
  <c r="BC256" i="18" s="1"/>
  <c r="BW255" i="13"/>
  <c r="BB255" i="13"/>
  <c r="AU255" i="13"/>
  <c r="AX255" i="13" s="1"/>
  <c r="P255" i="13"/>
  <c r="BL255" i="13"/>
  <c r="H255" i="13"/>
  <c r="BO255" i="13"/>
  <c r="L466" i="7"/>
  <c r="L255" i="13"/>
  <c r="R255" i="13"/>
  <c r="AA256" i="13" s="1"/>
  <c r="F467" i="7" l="1"/>
  <c r="F467" i="19"/>
  <c r="BD256" i="18"/>
  <c r="BH257" i="17"/>
  <c r="BH257" i="18"/>
  <c r="H366" i="12"/>
  <c r="I366" i="12" s="1"/>
  <c r="G366" i="16"/>
  <c r="H366" i="16" s="1"/>
  <c r="I366" i="16" s="1"/>
  <c r="H366" i="15"/>
  <c r="I366" i="15" s="1"/>
  <c r="BV255" i="13"/>
  <c r="BA255" i="13"/>
  <c r="BD255" i="13" s="1"/>
  <c r="BD255" i="17" s="1"/>
  <c r="AK256" i="13"/>
  <c r="AT256" i="13" s="1"/>
  <c r="Q255" i="13"/>
  <c r="Z256" i="13" s="1"/>
  <c r="F466" i="20" s="1"/>
  <c r="BR255" i="13"/>
  <c r="BS256" i="13" s="1"/>
  <c r="K255" i="13"/>
  <c r="O255" i="13"/>
  <c r="BV256" i="18" l="1"/>
  <c r="AS257" i="18" s="1"/>
  <c r="BW256" i="18"/>
  <c r="AT257" i="18" s="1"/>
  <c r="BU256" i="18"/>
  <c r="AR257" i="18" s="1"/>
  <c r="BV256" i="17"/>
  <c r="AS257" i="17" s="1"/>
  <c r="BW256" i="17"/>
  <c r="AT257" i="17" s="1"/>
  <c r="BU256" i="17"/>
  <c r="AR257" i="17" s="1"/>
  <c r="J367" i="16"/>
  <c r="J367" i="15"/>
  <c r="BU255" i="13"/>
  <c r="J367" i="12"/>
  <c r="AW256" i="13"/>
  <c r="AZ256" i="13" s="1"/>
  <c r="AJ256" i="13"/>
  <c r="AS256" i="13" s="1"/>
  <c r="N255" i="13"/>
  <c r="J256" i="13"/>
  <c r="BN256" i="13"/>
  <c r="BQ256" i="13"/>
  <c r="BH256" i="13"/>
  <c r="H467" i="19" l="1"/>
  <c r="J467" i="19"/>
  <c r="G467" i="19"/>
  <c r="K467" i="19"/>
  <c r="I467" i="19"/>
  <c r="J467" i="20"/>
  <c r="K467" i="20"/>
  <c r="I467" i="20"/>
  <c r="G467" i="20"/>
  <c r="H467" i="20"/>
  <c r="BM257" i="17"/>
  <c r="BP257" i="17"/>
  <c r="I257" i="17"/>
  <c r="AV257" i="17"/>
  <c r="AJ258" i="17" s="1"/>
  <c r="BO257" i="17"/>
  <c r="H257" i="17"/>
  <c r="AU257" i="17"/>
  <c r="AI258" i="17" s="1"/>
  <c r="BL257" i="17"/>
  <c r="AW257" i="18"/>
  <c r="AK258" i="18" s="1"/>
  <c r="J257" i="18"/>
  <c r="BN257" i="18"/>
  <c r="BQ257" i="18"/>
  <c r="AU257" i="18"/>
  <c r="AI258" i="18" s="1"/>
  <c r="BL257" i="18"/>
  <c r="BO257" i="18"/>
  <c r="H257" i="18"/>
  <c r="BQ257" i="17"/>
  <c r="AW257" i="17"/>
  <c r="AK258" i="17" s="1"/>
  <c r="J257" i="17"/>
  <c r="BN257" i="17"/>
  <c r="AV257" i="18"/>
  <c r="AJ258" i="18" s="1"/>
  <c r="I257" i="18"/>
  <c r="BM257" i="18"/>
  <c r="BP257" i="18"/>
  <c r="BC256" i="13"/>
  <c r="AV256" i="13"/>
  <c r="AY256" i="13" s="1"/>
  <c r="AI256" i="13"/>
  <c r="AR256" i="13" s="1"/>
  <c r="BP256" i="13"/>
  <c r="I256" i="13"/>
  <c r="BM256" i="13"/>
  <c r="S256" i="13"/>
  <c r="AB257" i="13" s="1"/>
  <c r="M256" i="13"/>
  <c r="K467" i="7"/>
  <c r="G467" i="7"/>
  <c r="H467" i="7"/>
  <c r="J467" i="7"/>
  <c r="I467" i="7"/>
  <c r="AZ257" i="18" l="1"/>
  <c r="BC257" i="18" s="1"/>
  <c r="AZ257" i="17"/>
  <c r="BC257" i="17" s="1"/>
  <c r="AX257" i="18"/>
  <c r="BA257" i="18" s="1"/>
  <c r="AY257" i="18"/>
  <c r="BB257" i="18" s="1"/>
  <c r="AY257" i="17"/>
  <c r="BB257" i="17" s="1"/>
  <c r="L467" i="19"/>
  <c r="G367" i="15" s="1"/>
  <c r="L467" i="20"/>
  <c r="G367" i="12" s="1"/>
  <c r="R257" i="18"/>
  <c r="AA258" i="18" s="1"/>
  <c r="L257" i="18"/>
  <c r="O257" i="18" s="1"/>
  <c r="S257" i="17"/>
  <c r="AB258" i="17" s="1"/>
  <c r="M257" i="17"/>
  <c r="P257" i="17" s="1"/>
  <c r="K257" i="17"/>
  <c r="N257" i="17" s="1"/>
  <c r="BR257" i="17"/>
  <c r="BS258" i="17" s="1"/>
  <c r="Q257" i="17"/>
  <c r="Z258" i="17" s="1"/>
  <c r="L257" i="17"/>
  <c r="O257" i="17" s="1"/>
  <c r="R257" i="17"/>
  <c r="AA258" i="17" s="1"/>
  <c r="K257" i="18"/>
  <c r="N257" i="18" s="1"/>
  <c r="BR257" i="18"/>
  <c r="BS258" i="18" s="1"/>
  <c r="Q257" i="18"/>
  <c r="Z258" i="18" s="1"/>
  <c r="S257" i="18"/>
  <c r="AB258" i="18" s="1"/>
  <c r="M257" i="18"/>
  <c r="P257" i="18" s="1"/>
  <c r="AX257" i="17"/>
  <c r="BA257" i="17" s="1"/>
  <c r="BW256" i="13"/>
  <c r="BB256" i="13"/>
  <c r="AU256" i="13"/>
  <c r="AX256" i="13" s="1"/>
  <c r="L467" i="7"/>
  <c r="L256" i="13"/>
  <c r="R256" i="13"/>
  <c r="AA257" i="13" s="1"/>
  <c r="P256" i="13"/>
  <c r="BL256" i="13"/>
  <c r="BO256" i="13"/>
  <c r="H256" i="13"/>
  <c r="F468" i="19" l="1"/>
  <c r="F468" i="7"/>
  <c r="BD257" i="18"/>
  <c r="BH258" i="18"/>
  <c r="BH258" i="17"/>
  <c r="H367" i="12"/>
  <c r="I367" i="12" s="1"/>
  <c r="G367" i="16"/>
  <c r="H367" i="16" s="1"/>
  <c r="I367" i="16" s="1"/>
  <c r="H367" i="15"/>
  <c r="I367" i="15" s="1"/>
  <c r="BV256" i="13"/>
  <c r="BA256" i="13"/>
  <c r="BD256" i="13" s="1"/>
  <c r="BD256" i="17" s="1"/>
  <c r="AK257" i="13"/>
  <c r="AT257" i="13" s="1"/>
  <c r="BR256" i="13"/>
  <c r="BS257" i="13" s="1"/>
  <c r="Q256" i="13"/>
  <c r="Z257" i="13" s="1"/>
  <c r="F467" i="20" s="1"/>
  <c r="K256" i="13"/>
  <c r="O256" i="13"/>
  <c r="BW257" i="18" l="1"/>
  <c r="AT258" i="18" s="1"/>
  <c r="BU257" i="18"/>
  <c r="AR258" i="18" s="1"/>
  <c r="BV257" i="18"/>
  <c r="AS258" i="18" s="1"/>
  <c r="BW257" i="17"/>
  <c r="AT258" i="17" s="1"/>
  <c r="BU257" i="17"/>
  <c r="AR258" i="17" s="1"/>
  <c r="BV257" i="17"/>
  <c r="AS258" i="17" s="1"/>
  <c r="J368" i="15"/>
  <c r="J368" i="16"/>
  <c r="BU256" i="13"/>
  <c r="J368" i="12"/>
  <c r="AW257" i="13"/>
  <c r="AZ257" i="13" s="1"/>
  <c r="AJ257" i="13"/>
  <c r="AS257" i="13" s="1"/>
  <c r="BH257" i="13"/>
  <c r="N256" i="13"/>
  <c r="BQ257" i="13"/>
  <c r="J257" i="13"/>
  <c r="BN257" i="13"/>
  <c r="K468" i="20" l="1"/>
  <c r="G468" i="20"/>
  <c r="I468" i="20"/>
  <c r="J468" i="20"/>
  <c r="H468" i="20"/>
  <c r="H468" i="19"/>
  <c r="I468" i="19"/>
  <c r="J468" i="19"/>
  <c r="K468" i="19"/>
  <c r="G468" i="19"/>
  <c r="H258" i="18"/>
  <c r="AU258" i="18"/>
  <c r="AI259" i="18" s="1"/>
  <c r="BO258" i="18"/>
  <c r="BL258" i="18"/>
  <c r="AW258" i="18"/>
  <c r="AK259" i="18" s="1"/>
  <c r="J258" i="18"/>
  <c r="BN258" i="18"/>
  <c r="BQ258" i="18"/>
  <c r="BO258" i="17"/>
  <c r="AU258" i="17"/>
  <c r="AI259" i="17" s="1"/>
  <c r="BL258" i="17"/>
  <c r="H258" i="17"/>
  <c r="AW258" i="17"/>
  <c r="AK259" i="17" s="1"/>
  <c r="J258" i="17"/>
  <c r="BN258" i="17"/>
  <c r="BQ258" i="17"/>
  <c r="AV258" i="17"/>
  <c r="AJ259" i="17" s="1"/>
  <c r="BM258" i="17"/>
  <c r="BP258" i="17"/>
  <c r="I258" i="17"/>
  <c r="I258" i="18"/>
  <c r="BM258" i="18"/>
  <c r="BP258" i="18"/>
  <c r="AV258" i="18"/>
  <c r="AJ259" i="18" s="1"/>
  <c r="BC257" i="13"/>
  <c r="AV257" i="13"/>
  <c r="AY257" i="13" s="1"/>
  <c r="AI257" i="13"/>
  <c r="AR257" i="13" s="1"/>
  <c r="M257" i="13"/>
  <c r="S257" i="13"/>
  <c r="AB258" i="13" s="1"/>
  <c r="G468" i="7"/>
  <c r="H468" i="7"/>
  <c r="J468" i="7"/>
  <c r="K468" i="7"/>
  <c r="I468" i="7"/>
  <c r="BM257" i="13"/>
  <c r="I257" i="13"/>
  <c r="BP257" i="13"/>
  <c r="AY258" i="17" l="1"/>
  <c r="BB258" i="17" s="1"/>
  <c r="AZ258" i="18"/>
  <c r="BC258" i="18" s="1"/>
  <c r="AY258" i="18"/>
  <c r="BB258" i="18" s="1"/>
  <c r="AX258" i="17"/>
  <c r="BA258" i="17" s="1"/>
  <c r="AZ258" i="17"/>
  <c r="BC258" i="17" s="1"/>
  <c r="AX258" i="18"/>
  <c r="BA258" i="18" s="1"/>
  <c r="L468" i="20"/>
  <c r="G368" i="12" s="1"/>
  <c r="L468" i="19"/>
  <c r="G368" i="15" s="1"/>
  <c r="M258" i="17"/>
  <c r="P258" i="17" s="1"/>
  <c r="S258" i="17"/>
  <c r="AB259" i="17" s="1"/>
  <c r="Q258" i="18"/>
  <c r="Z259" i="18" s="1"/>
  <c r="BR258" i="18"/>
  <c r="BS259" i="18" s="1"/>
  <c r="K258" i="18"/>
  <c r="N258" i="18" s="1"/>
  <c r="R258" i="18"/>
  <c r="AA259" i="18" s="1"/>
  <c r="L258" i="18"/>
  <c r="O258" i="18" s="1"/>
  <c r="K258" i="17"/>
  <c r="N258" i="17" s="1"/>
  <c r="BR258" i="17"/>
  <c r="BS259" i="17" s="1"/>
  <c r="Q258" i="17"/>
  <c r="Z259" i="17" s="1"/>
  <c r="R258" i="17"/>
  <c r="AA259" i="17" s="1"/>
  <c r="L258" i="17"/>
  <c r="O258" i="17" s="1"/>
  <c r="M258" i="18"/>
  <c r="P258" i="18" s="1"/>
  <c r="S258" i="18"/>
  <c r="AB259" i="18" s="1"/>
  <c r="BW257" i="13"/>
  <c r="BB257" i="13"/>
  <c r="AU257" i="13"/>
  <c r="AX257" i="13" s="1"/>
  <c r="L468" i="7"/>
  <c r="BO257" i="13"/>
  <c r="BL257" i="13"/>
  <c r="H257" i="13"/>
  <c r="P257" i="13"/>
  <c r="R257" i="13"/>
  <c r="AA258" i="13" s="1"/>
  <c r="L257" i="13"/>
  <c r="F469" i="19" l="1"/>
  <c r="F469" i="7"/>
  <c r="BD258" i="18"/>
  <c r="BH259" i="17"/>
  <c r="BH259" i="18"/>
  <c r="H368" i="12"/>
  <c r="I368" i="12" s="1"/>
  <c r="H368" i="15"/>
  <c r="I368" i="15" s="1"/>
  <c r="G368" i="16"/>
  <c r="H368" i="16" s="1"/>
  <c r="I368" i="16" s="1"/>
  <c r="BV257" i="13"/>
  <c r="BA257" i="13"/>
  <c r="BD257" i="13" s="1"/>
  <c r="BD257" i="17" s="1"/>
  <c r="AK258" i="13"/>
  <c r="AT258" i="13" s="1"/>
  <c r="O257" i="13"/>
  <c r="Q257" i="13"/>
  <c r="Z258" i="13" s="1"/>
  <c r="F468" i="20" s="1"/>
  <c r="BR257" i="13"/>
  <c r="BS258" i="13" s="1"/>
  <c r="K257" i="13"/>
  <c r="BU258" i="18" l="1"/>
  <c r="AR259" i="18" s="1"/>
  <c r="BW258" i="18"/>
  <c r="AT259" i="18" s="1"/>
  <c r="BV258" i="18"/>
  <c r="AS259" i="18" s="1"/>
  <c r="BU258" i="17"/>
  <c r="AR259" i="17" s="1"/>
  <c r="BV258" i="17"/>
  <c r="AS259" i="17" s="1"/>
  <c r="BW258" i="17"/>
  <c r="AT259" i="17" s="1"/>
  <c r="J369" i="16"/>
  <c r="J369" i="15"/>
  <c r="BU257" i="13"/>
  <c r="J369" i="12"/>
  <c r="AW258" i="13"/>
  <c r="AZ258" i="13" s="1"/>
  <c r="AJ258" i="13"/>
  <c r="AS258" i="13" s="1"/>
  <c r="N257" i="13"/>
  <c r="BQ258" i="13"/>
  <c r="BN258" i="13"/>
  <c r="J258" i="13"/>
  <c r="BH258" i="13"/>
  <c r="J469" i="19" l="1"/>
  <c r="H469" i="19"/>
  <c r="K469" i="19"/>
  <c r="I469" i="19"/>
  <c r="G469" i="19"/>
  <c r="H469" i="20"/>
  <c r="I469" i="20"/>
  <c r="J469" i="20"/>
  <c r="G469" i="20"/>
  <c r="K469" i="20"/>
  <c r="H259" i="17"/>
  <c r="BL259" i="17"/>
  <c r="BO259" i="17"/>
  <c r="AU259" i="17"/>
  <c r="AI260" i="17" s="1"/>
  <c r="BQ259" i="17"/>
  <c r="J259" i="17"/>
  <c r="AW259" i="17"/>
  <c r="AK260" i="17" s="1"/>
  <c r="BN259" i="17"/>
  <c r="AU259" i="18"/>
  <c r="AI260" i="18" s="1"/>
  <c r="H259" i="18"/>
  <c r="BL259" i="18"/>
  <c r="BO259" i="18"/>
  <c r="BQ259" i="18"/>
  <c r="J259" i="18"/>
  <c r="AW259" i="18"/>
  <c r="AK260" i="18" s="1"/>
  <c r="BN259" i="18"/>
  <c r="AV259" i="18"/>
  <c r="AJ260" i="18" s="1"/>
  <c r="BM259" i="18"/>
  <c r="I259" i="18"/>
  <c r="BP259" i="18"/>
  <c r="BM259" i="17"/>
  <c r="BP259" i="17"/>
  <c r="AV259" i="17"/>
  <c r="AJ260" i="17" s="1"/>
  <c r="I259" i="17"/>
  <c r="BC258" i="13"/>
  <c r="AV258" i="13"/>
  <c r="AY258" i="13" s="1"/>
  <c r="AI258" i="13"/>
  <c r="AR258" i="13" s="1"/>
  <c r="G469" i="7"/>
  <c r="K469" i="7"/>
  <c r="J469" i="7"/>
  <c r="H469" i="7"/>
  <c r="I469" i="7"/>
  <c r="BM258" i="13"/>
  <c r="BP258" i="13"/>
  <c r="I258" i="13"/>
  <c r="M258" i="13"/>
  <c r="S258" i="13"/>
  <c r="AB259" i="13" s="1"/>
  <c r="AX259" i="18" l="1"/>
  <c r="BA259" i="18" s="1"/>
  <c r="AY259" i="18"/>
  <c r="BB259" i="18" s="1"/>
  <c r="AX259" i="17"/>
  <c r="BA259" i="17" s="1"/>
  <c r="L469" i="19"/>
  <c r="G369" i="15" s="1"/>
  <c r="AZ259" i="18"/>
  <c r="BC259" i="18" s="1"/>
  <c r="L469" i="20"/>
  <c r="G369" i="12" s="1"/>
  <c r="L259" i="18"/>
  <c r="O259" i="18" s="1"/>
  <c r="R259" i="18"/>
  <c r="AA260" i="18" s="1"/>
  <c r="R259" i="17"/>
  <c r="AA260" i="17" s="1"/>
  <c r="L259" i="17"/>
  <c r="O259" i="17" s="1"/>
  <c r="S259" i="18"/>
  <c r="AB260" i="18" s="1"/>
  <c r="M259" i="18"/>
  <c r="P259" i="18" s="1"/>
  <c r="BR259" i="17"/>
  <c r="BS260" i="17" s="1"/>
  <c r="K259" i="17"/>
  <c r="N259" i="17" s="1"/>
  <c r="Q259" i="17"/>
  <c r="Z260" i="17" s="1"/>
  <c r="AY259" i="17"/>
  <c r="BB259" i="17" s="1"/>
  <c r="AZ259" i="17"/>
  <c r="BC259" i="17" s="1"/>
  <c r="S259" i="17"/>
  <c r="AB260" i="17" s="1"/>
  <c r="M259" i="17"/>
  <c r="P259" i="17" s="1"/>
  <c r="Q259" i="18"/>
  <c r="Z260" i="18" s="1"/>
  <c r="BR259" i="18"/>
  <c r="BS260" i="18" s="1"/>
  <c r="K259" i="18"/>
  <c r="N259" i="18" s="1"/>
  <c r="BW258" i="13"/>
  <c r="BB258" i="13"/>
  <c r="AU258" i="13"/>
  <c r="AX258" i="13" s="1"/>
  <c r="H258" i="13"/>
  <c r="BL258" i="13"/>
  <c r="BO258" i="13"/>
  <c r="L258" i="13"/>
  <c r="R258" i="13"/>
  <c r="AA259" i="13" s="1"/>
  <c r="P258" i="13"/>
  <c r="L469" i="7"/>
  <c r="F470" i="19" l="1"/>
  <c r="F470" i="7"/>
  <c r="BD259" i="18"/>
  <c r="BH260" i="18"/>
  <c r="BH260" i="17"/>
  <c r="G369" i="16"/>
  <c r="H369" i="16" s="1"/>
  <c r="I369" i="16" s="1"/>
  <c r="H369" i="15"/>
  <c r="I369" i="15" s="1"/>
  <c r="BV258" i="13"/>
  <c r="H369" i="12"/>
  <c r="I369" i="12" s="1"/>
  <c r="BA258" i="13"/>
  <c r="BD258" i="13" s="1"/>
  <c r="BD258" i="17" s="1"/>
  <c r="AK259" i="13"/>
  <c r="AT259" i="13" s="1"/>
  <c r="Q258" i="13"/>
  <c r="Z259" i="13" s="1"/>
  <c r="F469" i="20" s="1"/>
  <c r="K258" i="13"/>
  <c r="BR258" i="13"/>
  <c r="BS259" i="13" s="1"/>
  <c r="O258" i="13"/>
  <c r="BU259" i="18" l="1"/>
  <c r="AR260" i="18" s="1"/>
  <c r="BV259" i="18"/>
  <c r="AS260" i="18" s="1"/>
  <c r="BW259" i="18"/>
  <c r="AT260" i="18" s="1"/>
  <c r="BU259" i="17"/>
  <c r="AR260" i="17" s="1"/>
  <c r="BV259" i="17"/>
  <c r="AS260" i="17" s="1"/>
  <c r="BW259" i="17"/>
  <c r="AT260" i="17" s="1"/>
  <c r="J370" i="15"/>
  <c r="J370" i="16"/>
  <c r="BU258" i="13"/>
  <c r="J370" i="12"/>
  <c r="AW259" i="13"/>
  <c r="AZ259" i="13" s="1"/>
  <c r="AJ259" i="13"/>
  <c r="AS259" i="13" s="1"/>
  <c r="N258" i="13"/>
  <c r="BQ259" i="13"/>
  <c r="BN259" i="13"/>
  <c r="J259" i="13"/>
  <c r="BH259" i="13"/>
  <c r="I470" i="19" l="1"/>
  <c r="J470" i="19"/>
  <c r="K470" i="19"/>
  <c r="H470" i="19"/>
  <c r="G470" i="19"/>
  <c r="K470" i="20"/>
  <c r="G470" i="20"/>
  <c r="H470" i="20"/>
  <c r="I470" i="20"/>
  <c r="J470" i="20"/>
  <c r="AU260" i="18"/>
  <c r="AI261" i="18" s="1"/>
  <c r="H260" i="18"/>
  <c r="BL260" i="18"/>
  <c r="BO260" i="18"/>
  <c r="BN260" i="17"/>
  <c r="BQ260" i="17"/>
  <c r="AW260" i="17"/>
  <c r="AK261" i="17" s="1"/>
  <c r="J260" i="17"/>
  <c r="AU260" i="17"/>
  <c r="AI261" i="17" s="1"/>
  <c r="BL260" i="17"/>
  <c r="BO260" i="17"/>
  <c r="H260" i="17"/>
  <c r="BN260" i="18"/>
  <c r="BQ260" i="18"/>
  <c r="J260" i="18"/>
  <c r="AW260" i="18"/>
  <c r="AK261" i="18" s="1"/>
  <c r="AV260" i="18"/>
  <c r="AJ261" i="18" s="1"/>
  <c r="I260" i="18"/>
  <c r="BM260" i="18"/>
  <c r="BP260" i="18"/>
  <c r="BM260" i="17"/>
  <c r="BP260" i="17"/>
  <c r="AV260" i="17"/>
  <c r="AJ261" i="17" s="1"/>
  <c r="I260" i="17"/>
  <c r="BC259" i="13"/>
  <c r="AV259" i="13"/>
  <c r="AY259" i="13" s="1"/>
  <c r="AI259" i="13"/>
  <c r="AR259" i="13" s="1"/>
  <c r="K470" i="7"/>
  <c r="J470" i="7"/>
  <c r="I470" i="7"/>
  <c r="H470" i="7"/>
  <c r="G470" i="7"/>
  <c r="S259" i="13"/>
  <c r="AB260" i="13" s="1"/>
  <c r="M259" i="13"/>
  <c r="I259" i="13"/>
  <c r="BP259" i="13"/>
  <c r="BM259" i="13"/>
  <c r="AX260" i="18" l="1"/>
  <c r="BA260" i="18" s="1"/>
  <c r="L470" i="20"/>
  <c r="G370" i="12" s="1"/>
  <c r="L470" i="19"/>
  <c r="G370" i="15" s="1"/>
  <c r="L260" i="17"/>
  <c r="O260" i="17" s="1"/>
  <c r="R260" i="17"/>
  <c r="AA261" i="17" s="1"/>
  <c r="M260" i="17"/>
  <c r="P260" i="17" s="1"/>
  <c r="S260" i="17"/>
  <c r="AB261" i="17" s="1"/>
  <c r="AY260" i="18"/>
  <c r="BB260" i="18" s="1"/>
  <c r="R260" i="18"/>
  <c r="AA261" i="18" s="1"/>
  <c r="L260" i="18"/>
  <c r="O260" i="18" s="1"/>
  <c r="S260" i="18"/>
  <c r="AB261" i="18" s="1"/>
  <c r="M260" i="18"/>
  <c r="P260" i="18" s="1"/>
  <c r="Q260" i="18"/>
  <c r="Z261" i="18" s="1"/>
  <c r="K260" i="18"/>
  <c r="N260" i="18" s="1"/>
  <c r="BR260" i="18"/>
  <c r="BS261" i="18" s="1"/>
  <c r="AY260" i="17"/>
  <c r="BB260" i="17" s="1"/>
  <c r="AZ260" i="17"/>
  <c r="BC260" i="17" s="1"/>
  <c r="BR260" i="17"/>
  <c r="BS261" i="17" s="1"/>
  <c r="Q260" i="17"/>
  <c r="Z261" i="17" s="1"/>
  <c r="K260" i="17"/>
  <c r="N260" i="17" s="1"/>
  <c r="AZ260" i="18"/>
  <c r="BC260" i="18" s="1"/>
  <c r="AX260" i="17"/>
  <c r="BA260" i="17" s="1"/>
  <c r="BW259" i="13"/>
  <c r="BB259" i="13"/>
  <c r="AU259" i="13"/>
  <c r="AX259" i="13" s="1"/>
  <c r="H259" i="13"/>
  <c r="BL259" i="13"/>
  <c r="BO259" i="13"/>
  <c r="L470" i="7"/>
  <c r="P259" i="13"/>
  <c r="L259" i="13"/>
  <c r="R259" i="13"/>
  <c r="AA260" i="13" s="1"/>
  <c r="F471" i="19" l="1"/>
  <c r="F471" i="7"/>
  <c r="BD260" i="18"/>
  <c r="BH261" i="17"/>
  <c r="BH261" i="18"/>
  <c r="G370" i="16"/>
  <c r="H370" i="16" s="1"/>
  <c r="I370" i="16" s="1"/>
  <c r="H370" i="15"/>
  <c r="I370" i="15" s="1"/>
  <c r="BV259" i="13"/>
  <c r="H370" i="12"/>
  <c r="I370" i="12" s="1"/>
  <c r="BA259" i="13"/>
  <c r="BD259" i="13" s="1"/>
  <c r="BD259" i="17" s="1"/>
  <c r="AK260" i="13"/>
  <c r="AT260" i="13" s="1"/>
  <c r="K259" i="13"/>
  <c r="Q259" i="13"/>
  <c r="Z260" i="13" s="1"/>
  <c r="F470" i="20" s="1"/>
  <c r="BR259" i="13"/>
  <c r="BS260" i="13" s="1"/>
  <c r="O259" i="13"/>
  <c r="BV260" i="18" l="1"/>
  <c r="AS261" i="18" s="1"/>
  <c r="BW260" i="18"/>
  <c r="AT261" i="18" s="1"/>
  <c r="BU260" i="18"/>
  <c r="AR261" i="18" s="1"/>
  <c r="BV260" i="17"/>
  <c r="AS261" i="17" s="1"/>
  <c r="BW260" i="17"/>
  <c r="AT261" i="17" s="1"/>
  <c r="BU260" i="17"/>
  <c r="AR261" i="17" s="1"/>
  <c r="J371" i="15"/>
  <c r="J371" i="16"/>
  <c r="BU259" i="13"/>
  <c r="J371" i="12"/>
  <c r="AW260" i="13"/>
  <c r="AZ260" i="13" s="1"/>
  <c r="AJ260" i="13"/>
  <c r="AS260" i="13" s="1"/>
  <c r="BH260" i="13"/>
  <c r="BQ260" i="13"/>
  <c r="J260" i="13"/>
  <c r="BN260" i="13"/>
  <c r="N259" i="13"/>
  <c r="I471" i="20" l="1"/>
  <c r="K471" i="20"/>
  <c r="H471" i="20"/>
  <c r="J471" i="20"/>
  <c r="G471" i="20"/>
  <c r="G471" i="19"/>
  <c r="K471" i="19"/>
  <c r="I471" i="19"/>
  <c r="H471" i="19"/>
  <c r="J471" i="19"/>
  <c r="H261" i="17"/>
  <c r="AU261" i="17"/>
  <c r="AI262" i="17" s="1"/>
  <c r="BL261" i="17"/>
  <c r="BO261" i="17"/>
  <c r="J261" i="18"/>
  <c r="BN261" i="18"/>
  <c r="BQ261" i="18"/>
  <c r="AW261" i="18"/>
  <c r="AK262" i="18" s="1"/>
  <c r="J261" i="17"/>
  <c r="BN261" i="17"/>
  <c r="BQ261" i="17"/>
  <c r="AW261" i="17"/>
  <c r="AK262" i="17" s="1"/>
  <c r="BP261" i="18"/>
  <c r="AV261" i="18"/>
  <c r="AJ262" i="18" s="1"/>
  <c r="I261" i="18"/>
  <c r="BM261" i="18"/>
  <c r="AU261" i="18"/>
  <c r="AI262" i="18" s="1"/>
  <c r="H261" i="18"/>
  <c r="BL261" i="18"/>
  <c r="BO261" i="18"/>
  <c r="I261" i="17"/>
  <c r="BM261" i="17"/>
  <c r="BP261" i="17"/>
  <c r="AV261" i="17"/>
  <c r="AJ262" i="17" s="1"/>
  <c r="BC260" i="13"/>
  <c r="AV260" i="13"/>
  <c r="AY260" i="13" s="1"/>
  <c r="AI260" i="13"/>
  <c r="AR260" i="13" s="1"/>
  <c r="S260" i="13"/>
  <c r="AB261" i="13" s="1"/>
  <c r="M260" i="13"/>
  <c r="J471" i="7"/>
  <c r="K471" i="7"/>
  <c r="H471" i="7"/>
  <c r="G471" i="7"/>
  <c r="I471" i="7"/>
  <c r="I260" i="13"/>
  <c r="BP260" i="13"/>
  <c r="BM260" i="13"/>
  <c r="AX261" i="18" l="1"/>
  <c r="BA261" i="18" s="1"/>
  <c r="AX261" i="17"/>
  <c r="BA261" i="17" s="1"/>
  <c r="L471" i="20"/>
  <c r="G371" i="12" s="1"/>
  <c r="L471" i="19"/>
  <c r="G371" i="15" s="1"/>
  <c r="R261" i="17"/>
  <c r="AA262" i="17" s="1"/>
  <c r="L261" i="17"/>
  <c r="O261" i="17" s="1"/>
  <c r="Q261" i="18"/>
  <c r="Z262" i="18" s="1"/>
  <c r="K261" i="18"/>
  <c r="N261" i="18" s="1"/>
  <c r="BR261" i="18"/>
  <c r="BS262" i="18" s="1"/>
  <c r="S261" i="18"/>
  <c r="AB262" i="18" s="1"/>
  <c r="M261" i="18"/>
  <c r="P261" i="18" s="1"/>
  <c r="AY261" i="18"/>
  <c r="BB261" i="18" s="1"/>
  <c r="AZ261" i="18"/>
  <c r="BC261" i="18" s="1"/>
  <c r="Q261" i="17"/>
  <c r="Z262" i="17" s="1"/>
  <c r="BR261" i="17"/>
  <c r="BS262" i="17" s="1"/>
  <c r="K261" i="17"/>
  <c r="N261" i="17" s="1"/>
  <c r="R261" i="18"/>
  <c r="AA262" i="18" s="1"/>
  <c r="L261" i="18"/>
  <c r="O261" i="18" s="1"/>
  <c r="M261" i="17"/>
  <c r="P261" i="17" s="1"/>
  <c r="S261" i="17"/>
  <c r="AB262" i="17" s="1"/>
  <c r="AY261" i="17"/>
  <c r="BB261" i="17" s="1"/>
  <c r="AZ261" i="17"/>
  <c r="BC261" i="17" s="1"/>
  <c r="BW260" i="13"/>
  <c r="BB260" i="13"/>
  <c r="AU260" i="13"/>
  <c r="AX260" i="13" s="1"/>
  <c r="BL260" i="13"/>
  <c r="H260" i="13"/>
  <c r="BO260" i="13"/>
  <c r="L260" i="13"/>
  <c r="R260" i="13"/>
  <c r="AA261" i="13" s="1"/>
  <c r="L471" i="7"/>
  <c r="P260" i="13"/>
  <c r="F472" i="19" l="1"/>
  <c r="F472" i="7"/>
  <c r="BD261" i="18"/>
  <c r="BH262" i="18"/>
  <c r="BH262" i="17"/>
  <c r="G371" i="16"/>
  <c r="H371" i="16" s="1"/>
  <c r="I371" i="16" s="1"/>
  <c r="H371" i="15"/>
  <c r="I371" i="15" s="1"/>
  <c r="BV260" i="13"/>
  <c r="H371" i="12"/>
  <c r="I371" i="12" s="1"/>
  <c r="BA260" i="13"/>
  <c r="BD260" i="13" s="1"/>
  <c r="BD260" i="17" s="1"/>
  <c r="AK261" i="13"/>
  <c r="AT261" i="13" s="1"/>
  <c r="O260" i="13"/>
  <c r="K260" i="13"/>
  <c r="BR260" i="13"/>
  <c r="BS261" i="13" s="1"/>
  <c r="Q260" i="13"/>
  <c r="Z261" i="13" s="1"/>
  <c r="F471" i="20" s="1"/>
  <c r="BW261" i="18" l="1"/>
  <c r="AT262" i="18" s="1"/>
  <c r="BV261" i="18"/>
  <c r="AS262" i="18" s="1"/>
  <c r="BU261" i="18"/>
  <c r="AR262" i="18" s="1"/>
  <c r="BW261" i="17"/>
  <c r="AT262" i="17" s="1"/>
  <c r="BU261" i="17"/>
  <c r="AR262" i="17" s="1"/>
  <c r="BV261" i="17"/>
  <c r="AS262" i="17" s="1"/>
  <c r="J372" i="16"/>
  <c r="J372" i="15"/>
  <c r="BU260" i="13"/>
  <c r="J372" i="12"/>
  <c r="AW261" i="13"/>
  <c r="AZ261" i="13" s="1"/>
  <c r="AJ261" i="13"/>
  <c r="AS261" i="13" s="1"/>
  <c r="BQ261" i="13"/>
  <c r="BN261" i="13"/>
  <c r="J261" i="13"/>
  <c r="N260" i="13"/>
  <c r="BH261" i="13"/>
  <c r="I472" i="19" l="1"/>
  <c r="H472" i="19"/>
  <c r="G472" i="19"/>
  <c r="K472" i="19"/>
  <c r="J472" i="19"/>
  <c r="I472" i="20"/>
  <c r="K472" i="20"/>
  <c r="G472" i="20"/>
  <c r="J472" i="20"/>
  <c r="H472" i="20"/>
  <c r="H262" i="18"/>
  <c r="AU262" i="18"/>
  <c r="AI263" i="18" s="1"/>
  <c r="BO262" i="18"/>
  <c r="BL262" i="18"/>
  <c r="AW262" i="17"/>
  <c r="AK263" i="17" s="1"/>
  <c r="BN262" i="17"/>
  <c r="BQ262" i="17"/>
  <c r="J262" i="17"/>
  <c r="AU262" i="17"/>
  <c r="AI263" i="17" s="1"/>
  <c r="H262" i="17"/>
  <c r="BL262" i="17"/>
  <c r="BO262" i="17"/>
  <c r="I262" i="18"/>
  <c r="AV262" i="18"/>
  <c r="AJ263" i="18" s="1"/>
  <c r="BM262" i="18"/>
  <c r="BP262" i="18"/>
  <c r="BQ262" i="18"/>
  <c r="AW262" i="18"/>
  <c r="AK263" i="18" s="1"/>
  <c r="J262" i="18"/>
  <c r="BN262" i="18"/>
  <c r="BP262" i="17"/>
  <c r="I262" i="17"/>
  <c r="AV262" i="17"/>
  <c r="AJ263" i="17" s="1"/>
  <c r="BM262" i="17"/>
  <c r="BC261" i="13"/>
  <c r="AV261" i="13"/>
  <c r="AY261" i="13" s="1"/>
  <c r="AI261" i="13"/>
  <c r="AR261" i="13" s="1"/>
  <c r="H472" i="7"/>
  <c r="K472" i="7"/>
  <c r="J472" i="7"/>
  <c r="I472" i="7"/>
  <c r="G472" i="7"/>
  <c r="BM261" i="13"/>
  <c r="I261" i="13"/>
  <c r="BP261" i="13"/>
  <c r="M261" i="13"/>
  <c r="S261" i="13"/>
  <c r="AB262" i="13" s="1"/>
  <c r="AX262" i="18" l="1"/>
  <c r="BA262" i="18" s="1"/>
  <c r="L472" i="20"/>
  <c r="G372" i="12" s="1"/>
  <c r="AY262" i="17"/>
  <c r="BB262" i="17" s="1"/>
  <c r="AZ262" i="17"/>
  <c r="BC262" i="17" s="1"/>
  <c r="L472" i="19"/>
  <c r="G372" i="15" s="1"/>
  <c r="BR262" i="18"/>
  <c r="BS263" i="18" s="1"/>
  <c r="K262" i="18"/>
  <c r="N262" i="18" s="1"/>
  <c r="Q262" i="18"/>
  <c r="Z263" i="18" s="1"/>
  <c r="S262" i="17"/>
  <c r="AB263" i="17" s="1"/>
  <c r="M262" i="17"/>
  <c r="P262" i="17" s="1"/>
  <c r="AZ262" i="18"/>
  <c r="BC262" i="18" s="1"/>
  <c r="AY262" i="18"/>
  <c r="BB262" i="18" s="1"/>
  <c r="AX262" i="17"/>
  <c r="BA262" i="17" s="1"/>
  <c r="L262" i="17"/>
  <c r="O262" i="17" s="1"/>
  <c r="R262" i="17"/>
  <c r="AA263" i="17" s="1"/>
  <c r="S262" i="18"/>
  <c r="AB263" i="18" s="1"/>
  <c r="M262" i="18"/>
  <c r="P262" i="18" s="1"/>
  <c r="L262" i="18"/>
  <c r="O262" i="18" s="1"/>
  <c r="R262" i="18"/>
  <c r="AA263" i="18" s="1"/>
  <c r="Q262" i="17"/>
  <c r="Z263" i="17" s="1"/>
  <c r="BR262" i="17"/>
  <c r="BS263" i="17" s="1"/>
  <c r="K262" i="17"/>
  <c r="N262" i="17" s="1"/>
  <c r="BW261" i="13"/>
  <c r="BB261" i="13"/>
  <c r="AU261" i="13"/>
  <c r="AX261" i="13" s="1"/>
  <c r="P261" i="13"/>
  <c r="L472" i="7"/>
  <c r="R261" i="13"/>
  <c r="AA262" i="13" s="1"/>
  <c r="L261" i="13"/>
  <c r="BL261" i="13"/>
  <c r="H261" i="13"/>
  <c r="BO261" i="13"/>
  <c r="F473" i="19" l="1"/>
  <c r="F473" i="7"/>
  <c r="BD262" i="18"/>
  <c r="BH263" i="17"/>
  <c r="BH263" i="18"/>
  <c r="H372" i="12"/>
  <c r="I372" i="12" s="1"/>
  <c r="H372" i="15"/>
  <c r="I372" i="15" s="1"/>
  <c r="G372" i="16"/>
  <c r="H372" i="16" s="1"/>
  <c r="I372" i="16" s="1"/>
  <c r="BV261" i="13"/>
  <c r="BA261" i="13"/>
  <c r="BD261" i="13" s="1"/>
  <c r="BD261" i="17" s="1"/>
  <c r="AK262" i="13"/>
  <c r="AT262" i="13" s="1"/>
  <c r="O261" i="13"/>
  <c r="K261" i="13"/>
  <c r="BR261" i="13"/>
  <c r="BS262" i="13" s="1"/>
  <c r="Q261" i="13"/>
  <c r="Z262" i="13" s="1"/>
  <c r="F472" i="20" s="1"/>
  <c r="BU262" i="18" l="1"/>
  <c r="AR263" i="18" s="1"/>
  <c r="BV262" i="18"/>
  <c r="AS263" i="18" s="1"/>
  <c r="BW262" i="18"/>
  <c r="AT263" i="18" s="1"/>
  <c r="BU262" i="17"/>
  <c r="AR263" i="17" s="1"/>
  <c r="BV262" i="17"/>
  <c r="AS263" i="17" s="1"/>
  <c r="BW262" i="17"/>
  <c r="AT263" i="17" s="1"/>
  <c r="J373" i="15"/>
  <c r="J373" i="16"/>
  <c r="BU261" i="13"/>
  <c r="J373" i="12"/>
  <c r="AW262" i="13"/>
  <c r="AZ262" i="13" s="1"/>
  <c r="AJ262" i="13"/>
  <c r="AS262" i="13" s="1"/>
  <c r="J262" i="13"/>
  <c r="BQ262" i="13"/>
  <c r="BN262" i="13"/>
  <c r="N261" i="13"/>
  <c r="BH262" i="13"/>
  <c r="J473" i="20" l="1"/>
  <c r="K473" i="20"/>
  <c r="I473" i="20"/>
  <c r="G473" i="20"/>
  <c r="H473" i="20"/>
  <c r="I473" i="19"/>
  <c r="H473" i="19"/>
  <c r="J473" i="19"/>
  <c r="G473" i="19"/>
  <c r="K473" i="19"/>
  <c r="H263" i="17"/>
  <c r="BL263" i="17"/>
  <c r="AU263" i="17"/>
  <c r="AI264" i="17" s="1"/>
  <c r="BO263" i="17"/>
  <c r="J263" i="18"/>
  <c r="BN263" i="18"/>
  <c r="BQ263" i="18"/>
  <c r="AW263" i="18"/>
  <c r="AK264" i="18" s="1"/>
  <c r="AU263" i="18"/>
  <c r="AI264" i="18" s="1"/>
  <c r="H263" i="18"/>
  <c r="BO263" i="18"/>
  <c r="BL263" i="18"/>
  <c r="BQ263" i="17"/>
  <c r="J263" i="17"/>
  <c r="AW263" i="17"/>
  <c r="AK264" i="17" s="1"/>
  <c r="BN263" i="17"/>
  <c r="BP263" i="18"/>
  <c r="I263" i="18"/>
  <c r="AV263" i="18"/>
  <c r="AJ264" i="18" s="1"/>
  <c r="BM263" i="18"/>
  <c r="BP263" i="17"/>
  <c r="AV263" i="17"/>
  <c r="AJ264" i="17" s="1"/>
  <c r="I263" i="17"/>
  <c r="BM263" i="17"/>
  <c r="BC262" i="13"/>
  <c r="AV262" i="13"/>
  <c r="AY262" i="13" s="1"/>
  <c r="AI262" i="13"/>
  <c r="AR262" i="13" s="1"/>
  <c r="S262" i="13"/>
  <c r="AB263" i="13" s="1"/>
  <c r="M262" i="13"/>
  <c r="H473" i="7"/>
  <c r="J473" i="7"/>
  <c r="K473" i="7"/>
  <c r="G473" i="7"/>
  <c r="I473" i="7"/>
  <c r="I262" i="13"/>
  <c r="BP262" i="13"/>
  <c r="BM262" i="13"/>
  <c r="AX263" i="18" l="1"/>
  <c r="BA263" i="18" s="1"/>
  <c r="AX263" i="17"/>
  <c r="BA263" i="17" s="1"/>
  <c r="L473" i="20"/>
  <c r="G373" i="12" s="1"/>
  <c r="L473" i="19"/>
  <c r="G373" i="15" s="1"/>
  <c r="AY263" i="18"/>
  <c r="BB263" i="18" s="1"/>
  <c r="AY263" i="17"/>
  <c r="BB263" i="17" s="1"/>
  <c r="R263" i="18"/>
  <c r="AA264" i="18" s="1"/>
  <c r="L263" i="18"/>
  <c r="O263" i="18" s="1"/>
  <c r="S263" i="18"/>
  <c r="AB264" i="18" s="1"/>
  <c r="M263" i="18"/>
  <c r="P263" i="18" s="1"/>
  <c r="Q263" i="17"/>
  <c r="Z264" i="17" s="1"/>
  <c r="BR263" i="17"/>
  <c r="BS264" i="17" s="1"/>
  <c r="K263" i="17"/>
  <c r="N263" i="17" s="1"/>
  <c r="AZ263" i="18"/>
  <c r="BC263" i="18" s="1"/>
  <c r="S263" i="17"/>
  <c r="AB264" i="17" s="1"/>
  <c r="M263" i="17"/>
  <c r="P263" i="17" s="1"/>
  <c r="R263" i="17"/>
  <c r="AA264" i="17" s="1"/>
  <c r="L263" i="17"/>
  <c r="O263" i="17" s="1"/>
  <c r="BR263" i="18"/>
  <c r="BS264" i="18" s="1"/>
  <c r="K263" i="18"/>
  <c r="N263" i="18" s="1"/>
  <c r="Q263" i="18"/>
  <c r="Z264" i="18" s="1"/>
  <c r="AZ263" i="17"/>
  <c r="BC263" i="17" s="1"/>
  <c r="BW262" i="13"/>
  <c r="BB262" i="13"/>
  <c r="AU262" i="13"/>
  <c r="AX262" i="13" s="1"/>
  <c r="H262" i="13"/>
  <c r="BL262" i="13"/>
  <c r="BO262" i="13"/>
  <c r="R262" i="13"/>
  <c r="AA263" i="13" s="1"/>
  <c r="L262" i="13"/>
  <c r="P262" i="13"/>
  <c r="L473" i="7"/>
  <c r="F474" i="19" l="1"/>
  <c r="F474" i="7"/>
  <c r="BD263" i="18"/>
  <c r="BH264" i="18"/>
  <c r="BH264" i="17"/>
  <c r="G373" i="16"/>
  <c r="H373" i="16" s="1"/>
  <c r="I373" i="16" s="1"/>
  <c r="H373" i="15"/>
  <c r="I373" i="15" s="1"/>
  <c r="BV262" i="13"/>
  <c r="H373" i="12"/>
  <c r="I373" i="12" s="1"/>
  <c r="BA262" i="13"/>
  <c r="BD262" i="13" s="1"/>
  <c r="BD262" i="17" s="1"/>
  <c r="AK263" i="13"/>
  <c r="AT263" i="13" s="1"/>
  <c r="O262" i="13"/>
  <c r="K262" i="13"/>
  <c r="Q262" i="13"/>
  <c r="Z263" i="13" s="1"/>
  <c r="F473" i="20" s="1"/>
  <c r="BR262" i="13"/>
  <c r="BS263" i="13" s="1"/>
  <c r="BU263" i="18" l="1"/>
  <c r="AR264" i="18" s="1"/>
  <c r="BV263" i="18"/>
  <c r="AS264" i="18" s="1"/>
  <c r="BW263" i="18"/>
  <c r="AT264" i="18" s="1"/>
  <c r="BU263" i="17"/>
  <c r="AR264" i="17" s="1"/>
  <c r="BV263" i="17"/>
  <c r="AS264" i="17" s="1"/>
  <c r="BW263" i="17"/>
  <c r="AT264" i="17" s="1"/>
  <c r="J374" i="16"/>
  <c r="J374" i="15"/>
  <c r="BU262" i="13"/>
  <c r="J374" i="12"/>
  <c r="AW263" i="13"/>
  <c r="AZ263" i="13" s="1"/>
  <c r="AJ263" i="13"/>
  <c r="AS263" i="13" s="1"/>
  <c r="N262" i="13"/>
  <c r="BN263" i="13"/>
  <c r="J263" i="13"/>
  <c r="BQ263" i="13"/>
  <c r="BH263" i="13"/>
  <c r="H474" i="20" l="1"/>
  <c r="J474" i="20"/>
  <c r="G474" i="20"/>
  <c r="K474" i="20"/>
  <c r="I474" i="20"/>
  <c r="H474" i="19"/>
  <c r="K474" i="19"/>
  <c r="I474" i="19"/>
  <c r="J474" i="19"/>
  <c r="G474" i="19"/>
  <c r="H264" i="18"/>
  <c r="BL264" i="18"/>
  <c r="BO264" i="18"/>
  <c r="AU264" i="18"/>
  <c r="AI265" i="18" s="1"/>
  <c r="AU264" i="17"/>
  <c r="AI265" i="17" s="1"/>
  <c r="H264" i="17"/>
  <c r="BL264" i="17"/>
  <c r="BO264" i="17"/>
  <c r="BQ264" i="17"/>
  <c r="BN264" i="17"/>
  <c r="AW264" i="17"/>
  <c r="AK265" i="17" s="1"/>
  <c r="J264" i="17"/>
  <c r="BP264" i="18"/>
  <c r="AV264" i="18"/>
  <c r="AJ265" i="18" s="1"/>
  <c r="I264" i="18"/>
  <c r="BM264" i="18"/>
  <c r="J264" i="18"/>
  <c r="AW264" i="18"/>
  <c r="AK265" i="18" s="1"/>
  <c r="BN264" i="18"/>
  <c r="BQ264" i="18"/>
  <c r="BM264" i="17"/>
  <c r="BP264" i="17"/>
  <c r="AV264" i="17"/>
  <c r="AJ265" i="17" s="1"/>
  <c r="I264" i="17"/>
  <c r="BC263" i="13"/>
  <c r="AV263" i="13"/>
  <c r="AY263" i="13" s="1"/>
  <c r="AI263" i="13"/>
  <c r="AR263" i="13" s="1"/>
  <c r="M263" i="13"/>
  <c r="S263" i="13"/>
  <c r="AB264" i="13" s="1"/>
  <c r="BP263" i="13"/>
  <c r="I263" i="13"/>
  <c r="BM263" i="13"/>
  <c r="H474" i="7"/>
  <c r="J474" i="7"/>
  <c r="I474" i="7"/>
  <c r="G474" i="7"/>
  <c r="K474" i="7"/>
  <c r="AX264" i="17" l="1"/>
  <c r="BA264" i="17" s="1"/>
  <c r="AY264" i="17"/>
  <c r="BB264" i="17" s="1"/>
  <c r="AX264" i="18"/>
  <c r="BA264" i="18" s="1"/>
  <c r="L474" i="19"/>
  <c r="G374" i="15" s="1"/>
  <c r="L474" i="20"/>
  <c r="G374" i="12" s="1"/>
  <c r="AZ264" i="18"/>
  <c r="BC264" i="18" s="1"/>
  <c r="AY264" i="18"/>
  <c r="BB264" i="18" s="1"/>
  <c r="L264" i="17"/>
  <c r="O264" i="17" s="1"/>
  <c r="R264" i="17"/>
  <c r="AA265" i="17" s="1"/>
  <c r="Q264" i="18"/>
  <c r="Z265" i="18" s="1"/>
  <c r="K264" i="18"/>
  <c r="N264" i="18" s="1"/>
  <c r="BR264" i="18"/>
  <c r="BS265" i="18" s="1"/>
  <c r="L264" i="18"/>
  <c r="O264" i="18" s="1"/>
  <c r="R264" i="18"/>
  <c r="AA265" i="18" s="1"/>
  <c r="S264" i="17"/>
  <c r="AB265" i="17" s="1"/>
  <c r="M264" i="17"/>
  <c r="P264" i="17" s="1"/>
  <c r="BR264" i="17"/>
  <c r="BS265" i="17" s="1"/>
  <c r="Q264" i="17"/>
  <c r="Z265" i="17" s="1"/>
  <c r="K264" i="17"/>
  <c r="N264" i="17" s="1"/>
  <c r="S264" i="18"/>
  <c r="AB265" i="18" s="1"/>
  <c r="M264" i="18"/>
  <c r="P264" i="18" s="1"/>
  <c r="AZ264" i="17"/>
  <c r="BC264" i="17" s="1"/>
  <c r="BW263" i="13"/>
  <c r="BB263" i="13"/>
  <c r="AU263" i="13"/>
  <c r="AX263" i="13" s="1"/>
  <c r="BL263" i="13"/>
  <c r="BO263" i="13"/>
  <c r="H263" i="13"/>
  <c r="L263" i="13"/>
  <c r="R263" i="13"/>
  <c r="AA264" i="13" s="1"/>
  <c r="P263" i="13"/>
  <c r="L474" i="7"/>
  <c r="F475" i="7" l="1"/>
  <c r="F475" i="19"/>
  <c r="BD264" i="18"/>
  <c r="BH265" i="17"/>
  <c r="BH265" i="18"/>
  <c r="H374" i="12"/>
  <c r="I374" i="12" s="1"/>
  <c r="G374" i="16"/>
  <c r="H374" i="16" s="1"/>
  <c r="I374" i="16" s="1"/>
  <c r="H374" i="15"/>
  <c r="I374" i="15" s="1"/>
  <c r="BV263" i="13"/>
  <c r="BA263" i="13"/>
  <c r="BD263" i="13" s="1"/>
  <c r="BD263" i="17" s="1"/>
  <c r="AK264" i="13"/>
  <c r="AT264" i="13" s="1"/>
  <c r="O263" i="13"/>
  <c r="BR263" i="13"/>
  <c r="BS264" i="13" s="1"/>
  <c r="K263" i="13"/>
  <c r="Q263" i="13"/>
  <c r="Z264" i="13" s="1"/>
  <c r="F474" i="20" s="1"/>
  <c r="BV264" i="18" l="1"/>
  <c r="AS265" i="18" s="1"/>
  <c r="BW264" i="18"/>
  <c r="AT265" i="18" s="1"/>
  <c r="BU264" i="18"/>
  <c r="AR265" i="18" s="1"/>
  <c r="BV264" i="17"/>
  <c r="AS265" i="17" s="1"/>
  <c r="BW264" i="17"/>
  <c r="AT265" i="17" s="1"/>
  <c r="BU264" i="17"/>
  <c r="AR265" i="17" s="1"/>
  <c r="J375" i="15"/>
  <c r="J375" i="16"/>
  <c r="BU263" i="13"/>
  <c r="J375" i="12"/>
  <c r="AW264" i="13"/>
  <c r="AZ264" i="13" s="1"/>
  <c r="AJ264" i="13"/>
  <c r="AS264" i="13" s="1"/>
  <c r="N263" i="13"/>
  <c r="BQ264" i="13"/>
  <c r="J264" i="13"/>
  <c r="BN264" i="13"/>
  <c r="BH264" i="13"/>
  <c r="G475" i="19" l="1"/>
  <c r="K475" i="19"/>
  <c r="I475" i="19"/>
  <c r="H475" i="19"/>
  <c r="J475" i="19"/>
  <c r="H475" i="20"/>
  <c r="I475" i="20"/>
  <c r="K475" i="20"/>
  <c r="G475" i="20"/>
  <c r="J475" i="20"/>
  <c r="BQ265" i="18"/>
  <c r="AW265" i="18"/>
  <c r="AK266" i="18" s="1"/>
  <c r="J265" i="18"/>
  <c r="BN265" i="18"/>
  <c r="BO265" i="18"/>
  <c r="H265" i="18"/>
  <c r="AU265" i="18"/>
  <c r="AI266" i="18" s="1"/>
  <c r="BL265" i="18"/>
  <c r="AW265" i="17"/>
  <c r="AK266" i="17" s="1"/>
  <c r="BN265" i="17"/>
  <c r="BQ265" i="17"/>
  <c r="J265" i="17"/>
  <c r="AU265" i="17"/>
  <c r="AI266" i="17" s="1"/>
  <c r="BL265" i="17"/>
  <c r="BO265" i="17"/>
  <c r="H265" i="17"/>
  <c r="BP265" i="17"/>
  <c r="AV265" i="17"/>
  <c r="AJ266" i="17" s="1"/>
  <c r="I265" i="17"/>
  <c r="BM265" i="17"/>
  <c r="AV265" i="18"/>
  <c r="AJ266" i="18" s="1"/>
  <c r="I265" i="18"/>
  <c r="BM265" i="18"/>
  <c r="BP265" i="18"/>
  <c r="BC264" i="13"/>
  <c r="AV264" i="13"/>
  <c r="AY264" i="13" s="1"/>
  <c r="AI264" i="13"/>
  <c r="AR264" i="13" s="1"/>
  <c r="I475" i="7"/>
  <c r="G475" i="7"/>
  <c r="H475" i="7"/>
  <c r="J475" i="7"/>
  <c r="K475" i="7"/>
  <c r="BP264" i="13"/>
  <c r="BM264" i="13"/>
  <c r="I264" i="13"/>
  <c r="S264" i="13"/>
  <c r="AB265" i="13" s="1"/>
  <c r="M264" i="13"/>
  <c r="AY265" i="18" l="1"/>
  <c r="BB265" i="18" s="1"/>
  <c r="AX265" i="17"/>
  <c r="BA265" i="17" s="1"/>
  <c r="AZ265" i="18"/>
  <c r="BC265" i="18" s="1"/>
  <c r="AX265" i="18"/>
  <c r="BA265" i="18" s="1"/>
  <c r="L475" i="19"/>
  <c r="G375" i="15" s="1"/>
  <c r="L475" i="20"/>
  <c r="G375" i="12" s="1"/>
  <c r="AZ265" i="17"/>
  <c r="BC265" i="17" s="1"/>
  <c r="R265" i="18"/>
  <c r="AA266" i="18" s="1"/>
  <c r="L265" i="18"/>
  <c r="O265" i="18" s="1"/>
  <c r="L265" i="17"/>
  <c r="O265" i="17" s="1"/>
  <c r="R265" i="17"/>
  <c r="AA266" i="17" s="1"/>
  <c r="Q265" i="17"/>
  <c r="Z266" i="17" s="1"/>
  <c r="BR265" i="17"/>
  <c r="BS266" i="17" s="1"/>
  <c r="K265" i="17"/>
  <c r="N265" i="17" s="1"/>
  <c r="S265" i="17"/>
  <c r="AB266" i="17" s="1"/>
  <c r="M265" i="17"/>
  <c r="P265" i="17" s="1"/>
  <c r="BR265" i="18"/>
  <c r="BS266" i="18" s="1"/>
  <c r="Q265" i="18"/>
  <c r="Z266" i="18" s="1"/>
  <c r="K265" i="18"/>
  <c r="N265" i="18" s="1"/>
  <c r="M265" i="18"/>
  <c r="P265" i="18" s="1"/>
  <c r="S265" i="18"/>
  <c r="AB266" i="18" s="1"/>
  <c r="AY265" i="17"/>
  <c r="BB265" i="17" s="1"/>
  <c r="BW264" i="13"/>
  <c r="BB264" i="13"/>
  <c r="AU264" i="13"/>
  <c r="AX264" i="13" s="1"/>
  <c r="P264" i="13"/>
  <c r="L475" i="7"/>
  <c r="R264" i="13"/>
  <c r="AA265" i="13" s="1"/>
  <c r="L264" i="13"/>
  <c r="BL264" i="13"/>
  <c r="H264" i="13"/>
  <c r="BO264" i="13"/>
  <c r="F476" i="19" l="1"/>
  <c r="F476" i="7"/>
  <c r="BD265" i="18"/>
  <c r="BH266" i="17"/>
  <c r="BH266" i="18"/>
  <c r="H375" i="12"/>
  <c r="I375" i="12" s="1"/>
  <c r="G375" i="16"/>
  <c r="H375" i="16" s="1"/>
  <c r="I375" i="16" s="1"/>
  <c r="H375" i="15"/>
  <c r="I375" i="15" s="1"/>
  <c r="BV264" i="13"/>
  <c r="BA264" i="13"/>
  <c r="BD264" i="13" s="1"/>
  <c r="BD264" i="17" s="1"/>
  <c r="AK265" i="13"/>
  <c r="AT265" i="13" s="1"/>
  <c r="O264" i="13"/>
  <c r="Q264" i="13"/>
  <c r="Z265" i="13" s="1"/>
  <c r="F475" i="20" s="1"/>
  <c r="K264" i="13"/>
  <c r="BR264" i="13"/>
  <c r="BS265" i="13" s="1"/>
  <c r="BW265" i="18" l="1"/>
  <c r="AT266" i="18" s="1"/>
  <c r="BU265" i="18"/>
  <c r="AR266" i="18" s="1"/>
  <c r="BV265" i="18"/>
  <c r="AS266" i="18" s="1"/>
  <c r="BW265" i="17"/>
  <c r="AT266" i="17" s="1"/>
  <c r="BU265" i="17"/>
  <c r="AR266" i="17" s="1"/>
  <c r="BV265" i="17"/>
  <c r="AS266" i="17" s="1"/>
  <c r="J376" i="16"/>
  <c r="J376" i="15"/>
  <c r="BU264" i="13"/>
  <c r="J376" i="12"/>
  <c r="AW265" i="13"/>
  <c r="AZ265" i="13" s="1"/>
  <c r="AJ265" i="13"/>
  <c r="AS265" i="13" s="1"/>
  <c r="N264" i="13"/>
  <c r="BN265" i="13"/>
  <c r="J265" i="13"/>
  <c r="BQ265" i="13"/>
  <c r="BH265" i="13"/>
  <c r="K476" i="20" l="1"/>
  <c r="J476" i="20"/>
  <c r="I476" i="20"/>
  <c r="H476" i="20"/>
  <c r="G476" i="20"/>
  <c r="H476" i="19"/>
  <c r="K476" i="19"/>
  <c r="G476" i="19"/>
  <c r="I476" i="19"/>
  <c r="J476" i="19"/>
  <c r="H266" i="18"/>
  <c r="AU266" i="18"/>
  <c r="AI267" i="18" s="1"/>
  <c r="BO266" i="18"/>
  <c r="BL266" i="18"/>
  <c r="BQ266" i="18"/>
  <c r="AW266" i="18"/>
  <c r="AK267" i="18" s="1"/>
  <c r="J266" i="18"/>
  <c r="BN266" i="18"/>
  <c r="H266" i="17"/>
  <c r="BL266" i="17"/>
  <c r="BO266" i="17"/>
  <c r="AU266" i="17"/>
  <c r="AI267" i="17" s="1"/>
  <c r="BP266" i="18"/>
  <c r="AV266" i="18"/>
  <c r="AJ267" i="18" s="1"/>
  <c r="I266" i="18"/>
  <c r="BM266" i="18"/>
  <c r="AW266" i="17"/>
  <c r="AK267" i="17" s="1"/>
  <c r="BN266" i="17"/>
  <c r="BQ266" i="17"/>
  <c r="J266" i="17"/>
  <c r="I266" i="17"/>
  <c r="BM266" i="17"/>
  <c r="BP266" i="17"/>
  <c r="AV266" i="17"/>
  <c r="AJ267" i="17" s="1"/>
  <c r="BC265" i="13"/>
  <c r="AV265" i="13"/>
  <c r="AY265" i="13" s="1"/>
  <c r="AI265" i="13"/>
  <c r="AR265" i="13" s="1"/>
  <c r="I265" i="13"/>
  <c r="BP265" i="13"/>
  <c r="BM265" i="13"/>
  <c r="M265" i="13"/>
  <c r="S265" i="13"/>
  <c r="AB266" i="13" s="1"/>
  <c r="K476" i="7"/>
  <c r="I476" i="7"/>
  <c r="H476" i="7"/>
  <c r="G476" i="7"/>
  <c r="J476" i="7"/>
  <c r="L476" i="19" l="1"/>
  <c r="G376" i="15" s="1"/>
  <c r="L476" i="20"/>
  <c r="G376" i="12" s="1"/>
  <c r="AX266" i="17"/>
  <c r="BA266" i="17" s="1"/>
  <c r="S266" i="17"/>
  <c r="AB267" i="17" s="1"/>
  <c r="M266" i="17"/>
  <c r="P266" i="17" s="1"/>
  <c r="S266" i="18"/>
  <c r="AB267" i="18" s="1"/>
  <c r="M266" i="18"/>
  <c r="P266" i="18" s="1"/>
  <c r="BR266" i="18"/>
  <c r="BS267" i="18" s="1"/>
  <c r="K266" i="18"/>
  <c r="N266" i="18" s="1"/>
  <c r="Q266" i="18"/>
  <c r="Z267" i="18" s="1"/>
  <c r="AY266" i="17"/>
  <c r="BB266" i="17" s="1"/>
  <c r="AZ266" i="17"/>
  <c r="BC266" i="17" s="1"/>
  <c r="AX266" i="18"/>
  <c r="BA266" i="18" s="1"/>
  <c r="R266" i="18"/>
  <c r="AA267" i="18" s="1"/>
  <c r="L266" i="18"/>
  <c r="O266" i="18" s="1"/>
  <c r="BR266" i="17"/>
  <c r="BS267" i="17" s="1"/>
  <c r="K266" i="17"/>
  <c r="N266" i="17" s="1"/>
  <c r="Q266" i="17"/>
  <c r="Z267" i="17" s="1"/>
  <c r="R266" i="17"/>
  <c r="AA267" i="17" s="1"/>
  <c r="L266" i="17"/>
  <c r="O266" i="17" s="1"/>
  <c r="AY266" i="18"/>
  <c r="BB266" i="18" s="1"/>
  <c r="AZ266" i="18"/>
  <c r="BC266" i="18" s="1"/>
  <c r="BW265" i="13"/>
  <c r="BB265" i="13"/>
  <c r="AU265" i="13"/>
  <c r="AX265" i="13" s="1"/>
  <c r="L265" i="13"/>
  <c r="R265" i="13"/>
  <c r="AA266" i="13" s="1"/>
  <c r="BO265" i="13"/>
  <c r="BL265" i="13"/>
  <c r="H265" i="13"/>
  <c r="P265" i="13"/>
  <c r="L476" i="7"/>
  <c r="F477" i="19" l="1"/>
  <c r="F477" i="7"/>
  <c r="BD266" i="18"/>
  <c r="BH267" i="17"/>
  <c r="BH267" i="18"/>
  <c r="H376" i="15"/>
  <c r="I376" i="15" s="1"/>
  <c r="G376" i="16"/>
  <c r="H376" i="16" s="1"/>
  <c r="I376" i="16" s="1"/>
  <c r="BV265" i="13"/>
  <c r="H376" i="12"/>
  <c r="I376" i="12" s="1"/>
  <c r="BA265" i="13"/>
  <c r="BD265" i="13" s="1"/>
  <c r="BD265" i="17" s="1"/>
  <c r="AK266" i="13"/>
  <c r="AT266" i="13" s="1"/>
  <c r="O265" i="13"/>
  <c r="K265" i="13"/>
  <c r="BR265" i="13"/>
  <c r="BS266" i="13" s="1"/>
  <c r="Q265" i="13"/>
  <c r="Z266" i="13" s="1"/>
  <c r="F476" i="20" s="1"/>
  <c r="BU266" i="18" l="1"/>
  <c r="AR267" i="18" s="1"/>
  <c r="BW266" i="18"/>
  <c r="AT267" i="18" s="1"/>
  <c r="BV266" i="18"/>
  <c r="AS267" i="18" s="1"/>
  <c r="BU266" i="17"/>
  <c r="AR267" i="17" s="1"/>
  <c r="BV266" i="17"/>
  <c r="AS267" i="17" s="1"/>
  <c r="BW266" i="17"/>
  <c r="AT267" i="17" s="1"/>
  <c r="J377" i="16"/>
  <c r="J377" i="15"/>
  <c r="BU265" i="13"/>
  <c r="J377" i="12"/>
  <c r="AW266" i="13"/>
  <c r="AZ266" i="13" s="1"/>
  <c r="AJ266" i="13"/>
  <c r="AS266" i="13" s="1"/>
  <c r="BQ266" i="13"/>
  <c r="BN266" i="13"/>
  <c r="J266" i="13"/>
  <c r="N265" i="13"/>
  <c r="BH266" i="13"/>
  <c r="G477" i="20" l="1"/>
  <c r="I477" i="20"/>
  <c r="H477" i="20"/>
  <c r="K477" i="20"/>
  <c r="J477" i="20"/>
  <c r="I477" i="19"/>
  <c r="H477" i="19"/>
  <c r="G477" i="19"/>
  <c r="K477" i="19"/>
  <c r="J477" i="19"/>
  <c r="AW267" i="18"/>
  <c r="AK268" i="18" s="1"/>
  <c r="BN267" i="18"/>
  <c r="BQ267" i="18"/>
  <c r="J267" i="18"/>
  <c r="AU267" i="17"/>
  <c r="AI268" i="17" s="1"/>
  <c r="BL267" i="17"/>
  <c r="BO267" i="17"/>
  <c r="H267" i="17"/>
  <c r="BQ267" i="17"/>
  <c r="AW267" i="17"/>
  <c r="AK268" i="17" s="1"/>
  <c r="J267" i="17"/>
  <c r="BN267" i="17"/>
  <c r="AU267" i="18"/>
  <c r="AI268" i="18" s="1"/>
  <c r="H267" i="18"/>
  <c r="BL267" i="18"/>
  <c r="BO267" i="18"/>
  <c r="BP267" i="18"/>
  <c r="I267" i="18"/>
  <c r="AV267" i="18"/>
  <c r="AJ268" i="18" s="1"/>
  <c r="BM267" i="18"/>
  <c r="BM267" i="17"/>
  <c r="BP267" i="17"/>
  <c r="AV267" i="17"/>
  <c r="AJ268" i="17" s="1"/>
  <c r="I267" i="17"/>
  <c r="BC266" i="13"/>
  <c r="AV266" i="13"/>
  <c r="AY266" i="13" s="1"/>
  <c r="AI266" i="13"/>
  <c r="AR266" i="13" s="1"/>
  <c r="J477" i="7"/>
  <c r="I477" i="7"/>
  <c r="G477" i="7"/>
  <c r="H477" i="7"/>
  <c r="K477" i="7"/>
  <c r="BP266" i="13"/>
  <c r="BM266" i="13"/>
  <c r="I266" i="13"/>
  <c r="M266" i="13"/>
  <c r="S266" i="13"/>
  <c r="AB267" i="13" s="1"/>
  <c r="AX267" i="17" l="1"/>
  <c r="BA267" i="17" s="1"/>
  <c r="AZ267" i="18"/>
  <c r="BC267" i="18" s="1"/>
  <c r="AX267" i="18"/>
  <c r="BA267" i="18" s="1"/>
  <c r="L477" i="19"/>
  <c r="G377" i="15" s="1"/>
  <c r="L477" i="20"/>
  <c r="G377" i="12" s="1"/>
  <c r="AY267" i="18"/>
  <c r="BB267" i="18" s="1"/>
  <c r="AZ267" i="17"/>
  <c r="BC267" i="17" s="1"/>
  <c r="R267" i="17"/>
  <c r="AA268" i="17" s="1"/>
  <c r="L267" i="17"/>
  <c r="O267" i="17" s="1"/>
  <c r="BR267" i="18"/>
  <c r="BS268" i="18" s="1"/>
  <c r="K267" i="18"/>
  <c r="N267" i="18" s="1"/>
  <c r="Q267" i="18"/>
  <c r="Z268" i="18" s="1"/>
  <c r="S267" i="17"/>
  <c r="AB268" i="17" s="1"/>
  <c r="M267" i="17"/>
  <c r="P267" i="17" s="1"/>
  <c r="BR267" i="17"/>
  <c r="BS268" i="17" s="1"/>
  <c r="K267" i="17"/>
  <c r="N267" i="17" s="1"/>
  <c r="Q267" i="17"/>
  <c r="Z268" i="17" s="1"/>
  <c r="R267" i="18"/>
  <c r="AA268" i="18" s="1"/>
  <c r="L267" i="18"/>
  <c r="O267" i="18" s="1"/>
  <c r="AY267" i="17"/>
  <c r="BB267" i="17" s="1"/>
  <c r="S267" i="18"/>
  <c r="AB268" i="18" s="1"/>
  <c r="M267" i="18"/>
  <c r="P267" i="18" s="1"/>
  <c r="BW266" i="13"/>
  <c r="BB266" i="13"/>
  <c r="AU266" i="13"/>
  <c r="AX266" i="13" s="1"/>
  <c r="P266" i="13"/>
  <c r="R266" i="13"/>
  <c r="AA267" i="13" s="1"/>
  <c r="L266" i="13"/>
  <c r="L477" i="7"/>
  <c r="H266" i="13"/>
  <c r="BO266" i="13"/>
  <c r="BL266" i="13"/>
  <c r="F478" i="19" l="1"/>
  <c r="F478" i="7"/>
  <c r="BD267" i="18"/>
  <c r="BH268" i="18"/>
  <c r="BH268" i="17"/>
  <c r="H377" i="12"/>
  <c r="I377" i="12" s="1"/>
  <c r="G377" i="16"/>
  <c r="H377" i="16" s="1"/>
  <c r="I377" i="16" s="1"/>
  <c r="H377" i="15"/>
  <c r="I377" i="15" s="1"/>
  <c r="BV266" i="13"/>
  <c r="BA266" i="13"/>
  <c r="BD266" i="13" s="1"/>
  <c r="BD266" i="17" s="1"/>
  <c r="AK267" i="13"/>
  <c r="AT267" i="13" s="1"/>
  <c r="O266" i="13"/>
  <c r="BR266" i="13"/>
  <c r="BS267" i="13" s="1"/>
  <c r="K266" i="13"/>
  <c r="Q266" i="13"/>
  <c r="Z267" i="13" s="1"/>
  <c r="F477" i="20" s="1"/>
  <c r="BU267" i="18" l="1"/>
  <c r="AR268" i="18" s="1"/>
  <c r="BV267" i="18"/>
  <c r="AS268" i="18" s="1"/>
  <c r="BW267" i="18"/>
  <c r="AT268" i="18" s="1"/>
  <c r="BU267" i="17"/>
  <c r="AR268" i="17" s="1"/>
  <c r="BV267" i="17"/>
  <c r="AS268" i="17" s="1"/>
  <c r="BW267" i="17"/>
  <c r="AT268" i="17" s="1"/>
  <c r="J378" i="16"/>
  <c r="J378" i="15"/>
  <c r="BU266" i="13"/>
  <c r="J378" i="12"/>
  <c r="AW267" i="13"/>
  <c r="AZ267" i="13" s="1"/>
  <c r="AJ267" i="13"/>
  <c r="AS267" i="13" s="1"/>
  <c r="J267" i="13"/>
  <c r="BQ267" i="13"/>
  <c r="BN267" i="13"/>
  <c r="BH267" i="13"/>
  <c r="N266" i="13"/>
  <c r="J478" i="19" l="1"/>
  <c r="I478" i="19"/>
  <c r="H478" i="19"/>
  <c r="K478" i="19"/>
  <c r="G478" i="19"/>
  <c r="G478" i="20"/>
  <c r="I478" i="20"/>
  <c r="J478" i="20"/>
  <c r="H478" i="20"/>
  <c r="K478" i="20"/>
  <c r="BO268" i="17"/>
  <c r="H268" i="17"/>
  <c r="BL268" i="17"/>
  <c r="AU268" i="17"/>
  <c r="AI269" i="17" s="1"/>
  <c r="J268" i="18"/>
  <c r="AW268" i="18"/>
  <c r="AK269" i="18" s="1"/>
  <c r="BQ268" i="18"/>
  <c r="BN268" i="18"/>
  <c r="AU268" i="18"/>
  <c r="AI269" i="18" s="1"/>
  <c r="H268" i="18"/>
  <c r="BL268" i="18"/>
  <c r="BO268" i="18"/>
  <c r="AW268" i="17"/>
  <c r="AK269" i="17" s="1"/>
  <c r="BQ268" i="17"/>
  <c r="J268" i="17"/>
  <c r="BN268" i="17"/>
  <c r="AV268" i="18"/>
  <c r="AJ269" i="18" s="1"/>
  <c r="I268" i="18"/>
  <c r="BM268" i="18"/>
  <c r="BP268" i="18"/>
  <c r="BM268" i="17"/>
  <c r="BP268" i="17"/>
  <c r="AV268" i="17"/>
  <c r="AJ269" i="17" s="1"/>
  <c r="I268" i="17"/>
  <c r="BC267" i="13"/>
  <c r="AV267" i="13"/>
  <c r="AY267" i="13" s="1"/>
  <c r="AI267" i="13"/>
  <c r="AR267" i="13" s="1"/>
  <c r="I267" i="13"/>
  <c r="BP267" i="13"/>
  <c r="BM267" i="13"/>
  <c r="S267" i="13"/>
  <c r="AB268" i="13" s="1"/>
  <c r="M267" i="13"/>
  <c r="J478" i="7"/>
  <c r="G478" i="7"/>
  <c r="H478" i="7"/>
  <c r="I478" i="7"/>
  <c r="K478" i="7"/>
  <c r="AY268" i="18" l="1"/>
  <c r="BB268" i="18" s="1"/>
  <c r="AY268" i="17"/>
  <c r="BB268" i="17" s="1"/>
  <c r="AX268" i="18"/>
  <c r="BA268" i="18" s="1"/>
  <c r="AZ268" i="18"/>
  <c r="BC268" i="18" s="1"/>
  <c r="AZ268" i="17"/>
  <c r="BC268" i="17" s="1"/>
  <c r="L478" i="19"/>
  <c r="G378" i="15" s="1"/>
  <c r="L478" i="20"/>
  <c r="G378" i="12" s="1"/>
  <c r="R268" i="17"/>
  <c r="AA269" i="17" s="1"/>
  <c r="L268" i="17"/>
  <c r="O268" i="17" s="1"/>
  <c r="Q268" i="17"/>
  <c r="Z269" i="17" s="1"/>
  <c r="BR268" i="17"/>
  <c r="BS269" i="17" s="1"/>
  <c r="K268" i="17"/>
  <c r="N268" i="17" s="1"/>
  <c r="S268" i="17"/>
  <c r="AB269" i="17" s="1"/>
  <c r="M268" i="17"/>
  <c r="P268" i="17" s="1"/>
  <c r="R268" i="18"/>
  <c r="AA269" i="18" s="1"/>
  <c r="L268" i="18"/>
  <c r="O268" i="18" s="1"/>
  <c r="M268" i="18"/>
  <c r="P268" i="18" s="1"/>
  <c r="S268" i="18"/>
  <c r="AB269" i="18" s="1"/>
  <c r="Q268" i="18"/>
  <c r="Z269" i="18" s="1"/>
  <c r="K268" i="18"/>
  <c r="N268" i="18" s="1"/>
  <c r="BR268" i="18"/>
  <c r="BS269" i="18" s="1"/>
  <c r="AX268" i="17"/>
  <c r="BA268" i="17" s="1"/>
  <c r="BW267" i="13"/>
  <c r="BB267" i="13"/>
  <c r="AU267" i="13"/>
  <c r="AX267" i="13" s="1"/>
  <c r="P267" i="13"/>
  <c r="R267" i="13"/>
  <c r="AA268" i="13" s="1"/>
  <c r="L267" i="13"/>
  <c r="L478" i="7"/>
  <c r="BO267" i="13"/>
  <c r="BL267" i="13"/>
  <c r="H267" i="13"/>
  <c r="F479" i="19" l="1"/>
  <c r="F479" i="7"/>
  <c r="BD268" i="18"/>
  <c r="BH269" i="18"/>
  <c r="BH269" i="17"/>
  <c r="G378" i="16"/>
  <c r="H378" i="16" s="1"/>
  <c r="I378" i="16" s="1"/>
  <c r="H378" i="15"/>
  <c r="I378" i="15" s="1"/>
  <c r="BV267" i="13"/>
  <c r="H378" i="12"/>
  <c r="I378" i="12" s="1"/>
  <c r="BA267" i="13"/>
  <c r="BD267" i="13" s="1"/>
  <c r="BD267" i="17" s="1"/>
  <c r="AK268" i="13"/>
  <c r="AT268" i="13" s="1"/>
  <c r="O267" i="13"/>
  <c r="BR267" i="13"/>
  <c r="BS268" i="13" s="1"/>
  <c r="Q267" i="13"/>
  <c r="Z268" i="13" s="1"/>
  <c r="F478" i="20" s="1"/>
  <c r="K267" i="13"/>
  <c r="BV268" i="18" l="1"/>
  <c r="AS269" i="18" s="1"/>
  <c r="BW268" i="18"/>
  <c r="AT269" i="18" s="1"/>
  <c r="BU268" i="18"/>
  <c r="AR269" i="18" s="1"/>
  <c r="BV268" i="17"/>
  <c r="AS269" i="17" s="1"/>
  <c r="BW268" i="17"/>
  <c r="AT269" i="17" s="1"/>
  <c r="BU268" i="17"/>
  <c r="AR269" i="17" s="1"/>
  <c r="J379" i="16"/>
  <c r="J379" i="15"/>
  <c r="BU267" i="13"/>
  <c r="J379" i="12"/>
  <c r="AW268" i="13"/>
  <c r="AZ268" i="13" s="1"/>
  <c r="AJ268" i="13"/>
  <c r="AS268" i="13" s="1"/>
  <c r="BN268" i="13"/>
  <c r="BQ268" i="13"/>
  <c r="J268" i="13"/>
  <c r="N267" i="13"/>
  <c r="BH268" i="13"/>
  <c r="J479" i="20" l="1"/>
  <c r="H479" i="20"/>
  <c r="K479" i="20"/>
  <c r="I479" i="20"/>
  <c r="G479" i="20"/>
  <c r="I479" i="19"/>
  <c r="H479" i="19"/>
  <c r="K479" i="19"/>
  <c r="J479" i="19"/>
  <c r="G479" i="19"/>
  <c r="H269" i="18"/>
  <c r="BL269" i="18"/>
  <c r="BO269" i="18"/>
  <c r="AU269" i="18"/>
  <c r="AI270" i="18" s="1"/>
  <c r="J269" i="18"/>
  <c r="BN269" i="18"/>
  <c r="BQ269" i="18"/>
  <c r="AW269" i="18"/>
  <c r="AK270" i="18" s="1"/>
  <c r="AU269" i="17"/>
  <c r="AI270" i="17" s="1"/>
  <c r="H269" i="17"/>
  <c r="BL269" i="17"/>
  <c r="BO269" i="17"/>
  <c r="I269" i="18"/>
  <c r="BM269" i="18"/>
  <c r="BP269" i="18"/>
  <c r="AV269" i="18"/>
  <c r="AJ270" i="18" s="1"/>
  <c r="BN269" i="17"/>
  <c r="BQ269" i="17"/>
  <c r="J269" i="17"/>
  <c r="AW269" i="17"/>
  <c r="AK270" i="17" s="1"/>
  <c r="BP269" i="17"/>
  <c r="I269" i="17"/>
  <c r="AV269" i="17"/>
  <c r="AJ270" i="17" s="1"/>
  <c r="BM269" i="17"/>
  <c r="BC268" i="13"/>
  <c r="AV268" i="13"/>
  <c r="AY268" i="13" s="1"/>
  <c r="AI268" i="13"/>
  <c r="AR268" i="13" s="1"/>
  <c r="I268" i="13"/>
  <c r="BP268" i="13"/>
  <c r="BM268" i="13"/>
  <c r="M268" i="13"/>
  <c r="S268" i="13"/>
  <c r="AB269" i="13" s="1"/>
  <c r="H479" i="7"/>
  <c r="J479" i="7"/>
  <c r="K479" i="7"/>
  <c r="I479" i="7"/>
  <c r="G479" i="7"/>
  <c r="AX269" i="17" l="1"/>
  <c r="BA269" i="17" s="1"/>
  <c r="AX269" i="18"/>
  <c r="BA269" i="18" s="1"/>
  <c r="L479" i="20"/>
  <c r="G379" i="12" s="1"/>
  <c r="AY269" i="17"/>
  <c r="BB269" i="17" s="1"/>
  <c r="L479" i="19"/>
  <c r="G379" i="15" s="1"/>
  <c r="M269" i="18"/>
  <c r="P269" i="18" s="1"/>
  <c r="S269" i="18"/>
  <c r="AB270" i="18" s="1"/>
  <c r="AZ269" i="18"/>
  <c r="BC269" i="18" s="1"/>
  <c r="R269" i="17"/>
  <c r="AA270" i="17" s="1"/>
  <c r="L269" i="17"/>
  <c r="O269" i="17" s="1"/>
  <c r="BR269" i="18"/>
  <c r="BS270" i="18" s="1"/>
  <c r="Q269" i="18"/>
  <c r="Z270" i="18" s="1"/>
  <c r="K269" i="18"/>
  <c r="N269" i="18" s="1"/>
  <c r="M269" i="17"/>
  <c r="P269" i="17" s="1"/>
  <c r="S269" i="17"/>
  <c r="AB270" i="17" s="1"/>
  <c r="R269" i="18"/>
  <c r="AA270" i="18" s="1"/>
  <c r="L269" i="18"/>
  <c r="O269" i="18" s="1"/>
  <c r="K269" i="17"/>
  <c r="N269" i="17" s="1"/>
  <c r="Q269" i="17"/>
  <c r="Z270" i="17" s="1"/>
  <c r="BR269" i="17"/>
  <c r="BS270" i="17" s="1"/>
  <c r="AZ269" i="17"/>
  <c r="BC269" i="17" s="1"/>
  <c r="AY269" i="18"/>
  <c r="BB269" i="18" s="1"/>
  <c r="BW268" i="13"/>
  <c r="BB268" i="13"/>
  <c r="AU268" i="13"/>
  <c r="AX268" i="13" s="1"/>
  <c r="L479" i="7"/>
  <c r="H268" i="13"/>
  <c r="BL268" i="13"/>
  <c r="BO268" i="13"/>
  <c r="P268" i="13"/>
  <c r="R268" i="13"/>
  <c r="AA269" i="13" s="1"/>
  <c r="L268" i="13"/>
  <c r="F480" i="19" l="1"/>
  <c r="F480" i="7"/>
  <c r="BD269" i="18"/>
  <c r="BH270" i="17"/>
  <c r="BH270" i="18"/>
  <c r="H379" i="12"/>
  <c r="I379" i="12" s="1"/>
  <c r="G379" i="16"/>
  <c r="H379" i="16" s="1"/>
  <c r="I379" i="16" s="1"/>
  <c r="H379" i="15"/>
  <c r="I379" i="15" s="1"/>
  <c r="BV268" i="13"/>
  <c r="BA268" i="13"/>
  <c r="BD268" i="13" s="1"/>
  <c r="BD268" i="17" s="1"/>
  <c r="AK269" i="13"/>
  <c r="AT269" i="13" s="1"/>
  <c r="O268" i="13"/>
  <c r="BR268" i="13"/>
  <c r="BS269" i="13" s="1"/>
  <c r="K268" i="13"/>
  <c r="Q268" i="13"/>
  <c r="Z269" i="13" s="1"/>
  <c r="F479" i="20" s="1"/>
  <c r="BW269" i="18" l="1"/>
  <c r="AT270" i="18" s="1"/>
  <c r="BV269" i="18"/>
  <c r="AS270" i="18" s="1"/>
  <c r="BU269" i="18"/>
  <c r="AR270" i="18" s="1"/>
  <c r="BW269" i="17"/>
  <c r="AT270" i="17" s="1"/>
  <c r="BU269" i="17"/>
  <c r="AR270" i="17" s="1"/>
  <c r="BV269" i="17"/>
  <c r="AS270" i="17" s="1"/>
  <c r="J380" i="15"/>
  <c r="J380" i="16"/>
  <c r="BU268" i="13"/>
  <c r="J380" i="12"/>
  <c r="AW269" i="13"/>
  <c r="AZ269" i="13" s="1"/>
  <c r="AJ269" i="13"/>
  <c r="AS269" i="13" s="1"/>
  <c r="BN269" i="13"/>
  <c r="J269" i="13"/>
  <c r="BQ269" i="13"/>
  <c r="N268" i="13"/>
  <c r="BH269" i="13"/>
  <c r="K480" i="19" l="1"/>
  <c r="I480" i="19"/>
  <c r="H480" i="19"/>
  <c r="J480" i="19"/>
  <c r="G480" i="19"/>
  <c r="H480" i="20"/>
  <c r="I480" i="20"/>
  <c r="G480" i="20"/>
  <c r="J480" i="20"/>
  <c r="K480" i="20"/>
  <c r="BO270" i="18"/>
  <c r="H270" i="18"/>
  <c r="AU270" i="18"/>
  <c r="AI271" i="18" s="1"/>
  <c r="BL270" i="18"/>
  <c r="BN270" i="18"/>
  <c r="BQ270" i="18"/>
  <c r="AW270" i="18"/>
  <c r="AK271" i="18" s="1"/>
  <c r="J270" i="18"/>
  <c r="AU270" i="17"/>
  <c r="AI271" i="17" s="1"/>
  <c r="H270" i="17"/>
  <c r="BL270" i="17"/>
  <c r="BO270" i="17"/>
  <c r="BQ270" i="17"/>
  <c r="J270" i="17"/>
  <c r="AW270" i="17"/>
  <c r="AK271" i="17" s="1"/>
  <c r="BN270" i="17"/>
  <c r="I270" i="18"/>
  <c r="AV270" i="18"/>
  <c r="AJ271" i="18" s="1"/>
  <c r="BM270" i="18"/>
  <c r="BP270" i="18"/>
  <c r="AV270" i="17"/>
  <c r="AJ271" i="17" s="1"/>
  <c r="I270" i="17"/>
  <c r="BM270" i="17"/>
  <c r="BP270" i="17"/>
  <c r="BC269" i="13"/>
  <c r="AV269" i="13"/>
  <c r="AY269" i="13" s="1"/>
  <c r="AI269" i="13"/>
  <c r="AR269" i="13" s="1"/>
  <c r="S269" i="13"/>
  <c r="AB270" i="13" s="1"/>
  <c r="M269" i="13"/>
  <c r="H480" i="7"/>
  <c r="K480" i="7"/>
  <c r="J480" i="7"/>
  <c r="G480" i="7"/>
  <c r="I480" i="7"/>
  <c r="BP269" i="13"/>
  <c r="I269" i="13"/>
  <c r="BM269" i="13"/>
  <c r="AX270" i="17" l="1"/>
  <c r="BA270" i="17" s="1"/>
  <c r="AY270" i="17"/>
  <c r="BB270" i="17" s="1"/>
  <c r="AX270" i="18"/>
  <c r="BA270" i="18" s="1"/>
  <c r="L480" i="20"/>
  <c r="G380" i="12" s="1"/>
  <c r="L480" i="19"/>
  <c r="G380" i="15" s="1"/>
  <c r="AZ270" i="18"/>
  <c r="BC270" i="18" s="1"/>
  <c r="BR270" i="18"/>
  <c r="BS271" i="18" s="1"/>
  <c r="K270" i="18"/>
  <c r="N270" i="18" s="1"/>
  <c r="Q270" i="18"/>
  <c r="Z271" i="18" s="1"/>
  <c r="R270" i="18"/>
  <c r="AA271" i="18" s="1"/>
  <c r="L270" i="18"/>
  <c r="O270" i="18" s="1"/>
  <c r="S270" i="17"/>
  <c r="AB271" i="17" s="1"/>
  <c r="M270" i="17"/>
  <c r="P270" i="17" s="1"/>
  <c r="M270" i="18"/>
  <c r="P270" i="18" s="1"/>
  <c r="S270" i="18"/>
  <c r="AB271" i="18" s="1"/>
  <c r="L270" i="17"/>
  <c r="O270" i="17" s="1"/>
  <c r="R270" i="17"/>
  <c r="AA271" i="17" s="1"/>
  <c r="Q270" i="17"/>
  <c r="Z271" i="17" s="1"/>
  <c r="K270" i="17"/>
  <c r="N270" i="17" s="1"/>
  <c r="BR270" i="17"/>
  <c r="BS271" i="17" s="1"/>
  <c r="AY270" i="18"/>
  <c r="BB270" i="18" s="1"/>
  <c r="AZ270" i="17"/>
  <c r="BC270" i="17" s="1"/>
  <c r="BW269" i="13"/>
  <c r="BB269" i="13"/>
  <c r="AU269" i="13"/>
  <c r="AX269" i="13" s="1"/>
  <c r="L269" i="13"/>
  <c r="R269" i="13"/>
  <c r="AA270" i="13" s="1"/>
  <c r="BO269" i="13"/>
  <c r="H269" i="13"/>
  <c r="BL269" i="13"/>
  <c r="L480" i="7"/>
  <c r="P269" i="13"/>
  <c r="F481" i="7" l="1"/>
  <c r="F481" i="19"/>
  <c r="BD270" i="18"/>
  <c r="BH271" i="17"/>
  <c r="BH271" i="18"/>
  <c r="H380" i="12"/>
  <c r="I380" i="12" s="1"/>
  <c r="H380" i="15"/>
  <c r="I380" i="15" s="1"/>
  <c r="G380" i="16"/>
  <c r="H380" i="16" s="1"/>
  <c r="I380" i="16" s="1"/>
  <c r="BV269" i="13"/>
  <c r="BA269" i="13"/>
  <c r="BD269" i="13" s="1"/>
  <c r="BD269" i="17" s="1"/>
  <c r="AK270" i="13"/>
  <c r="AT270" i="13" s="1"/>
  <c r="BR269" i="13"/>
  <c r="BS270" i="13" s="1"/>
  <c r="K269" i="13"/>
  <c r="Q269" i="13"/>
  <c r="Z270" i="13" s="1"/>
  <c r="F480" i="20" s="1"/>
  <c r="O269" i="13"/>
  <c r="BU270" i="18" l="1"/>
  <c r="AR271" i="18" s="1"/>
  <c r="BV270" i="18"/>
  <c r="AS271" i="18" s="1"/>
  <c r="BW270" i="18"/>
  <c r="AT271" i="18" s="1"/>
  <c r="BU270" i="17"/>
  <c r="AR271" i="17" s="1"/>
  <c r="BV270" i="17"/>
  <c r="AS271" i="17" s="1"/>
  <c r="BW270" i="17"/>
  <c r="AT271" i="17" s="1"/>
  <c r="J381" i="15"/>
  <c r="J381" i="16"/>
  <c r="BU269" i="13"/>
  <c r="J381" i="12"/>
  <c r="AW270" i="13"/>
  <c r="AZ270" i="13" s="1"/>
  <c r="AJ270" i="13"/>
  <c r="AS270" i="13" s="1"/>
  <c r="BN270" i="13"/>
  <c r="BQ270" i="13"/>
  <c r="J270" i="13"/>
  <c r="N269" i="13"/>
  <c r="BH270" i="13"/>
  <c r="I481" i="20" l="1"/>
  <c r="H481" i="20"/>
  <c r="K481" i="20"/>
  <c r="J481" i="20"/>
  <c r="G481" i="20"/>
  <c r="G481" i="19"/>
  <c r="H481" i="19"/>
  <c r="K481" i="19"/>
  <c r="J481" i="19"/>
  <c r="I481" i="19"/>
  <c r="J271" i="18"/>
  <c r="BN271" i="18"/>
  <c r="BQ271" i="18"/>
  <c r="AW271" i="18"/>
  <c r="AK272" i="18" s="1"/>
  <c r="AU271" i="17"/>
  <c r="AI272" i="17" s="1"/>
  <c r="H271" i="17"/>
  <c r="BL271" i="17"/>
  <c r="BO271" i="17"/>
  <c r="AW271" i="17"/>
  <c r="AK272" i="17" s="1"/>
  <c r="J271" i="17"/>
  <c r="BN271" i="17"/>
  <c r="BQ271" i="17"/>
  <c r="BO271" i="18"/>
  <c r="AU271" i="18"/>
  <c r="AI272" i="18" s="1"/>
  <c r="H271" i="18"/>
  <c r="BL271" i="18"/>
  <c r="I271" i="17"/>
  <c r="BM271" i="17"/>
  <c r="BP271" i="17"/>
  <c r="AV271" i="17"/>
  <c r="AJ272" i="17" s="1"/>
  <c r="AV271" i="18"/>
  <c r="AJ272" i="18" s="1"/>
  <c r="BM271" i="18"/>
  <c r="BP271" i="18"/>
  <c r="I271" i="18"/>
  <c r="BC270" i="13"/>
  <c r="AV270" i="13"/>
  <c r="AY270" i="13" s="1"/>
  <c r="AI270" i="13"/>
  <c r="AR270" i="13" s="1"/>
  <c r="BP270" i="13"/>
  <c r="I270" i="13"/>
  <c r="BM270" i="13"/>
  <c r="H481" i="7"/>
  <c r="G481" i="7"/>
  <c r="J481" i="7"/>
  <c r="I481" i="7"/>
  <c r="K481" i="7"/>
  <c r="M270" i="13"/>
  <c r="S270" i="13"/>
  <c r="AB271" i="13" s="1"/>
  <c r="AY271" i="18" l="1"/>
  <c r="BB271" i="18" s="1"/>
  <c r="AZ271" i="17"/>
  <c r="BC271" i="17" s="1"/>
  <c r="AZ271" i="18"/>
  <c r="BC271" i="18" s="1"/>
  <c r="L481" i="20"/>
  <c r="G381" i="12" s="1"/>
  <c r="AY271" i="17"/>
  <c r="BB271" i="17" s="1"/>
  <c r="L481" i="19"/>
  <c r="G381" i="15" s="1"/>
  <c r="R271" i="17"/>
  <c r="AA272" i="17" s="1"/>
  <c r="L271" i="17"/>
  <c r="O271" i="17" s="1"/>
  <c r="BR271" i="18"/>
  <c r="BS272" i="18" s="1"/>
  <c r="K271" i="18"/>
  <c r="N271" i="18" s="1"/>
  <c r="Q271" i="18"/>
  <c r="Z272" i="18" s="1"/>
  <c r="L271" i="18"/>
  <c r="O271" i="18" s="1"/>
  <c r="R271" i="18"/>
  <c r="AA272" i="18" s="1"/>
  <c r="Q271" i="17"/>
  <c r="Z272" i="17" s="1"/>
  <c r="K271" i="17"/>
  <c r="N271" i="17" s="1"/>
  <c r="BR271" i="17"/>
  <c r="BS272" i="17" s="1"/>
  <c r="S271" i="18"/>
  <c r="AB272" i="18" s="1"/>
  <c r="M271" i="18"/>
  <c r="P271" i="18" s="1"/>
  <c r="M271" i="17"/>
  <c r="P271" i="17" s="1"/>
  <c r="S271" i="17"/>
  <c r="AB272" i="17" s="1"/>
  <c r="AX271" i="18"/>
  <c r="BA271" i="18" s="1"/>
  <c r="AX271" i="17"/>
  <c r="BA271" i="17" s="1"/>
  <c r="BW270" i="13"/>
  <c r="BB270" i="13"/>
  <c r="AU270" i="13"/>
  <c r="AX270" i="13" s="1"/>
  <c r="H270" i="13"/>
  <c r="BL270" i="13"/>
  <c r="BO270" i="13"/>
  <c r="R270" i="13"/>
  <c r="AA271" i="13" s="1"/>
  <c r="L270" i="13"/>
  <c r="P270" i="13"/>
  <c r="L481" i="7"/>
  <c r="F482" i="19" l="1"/>
  <c r="F482" i="7"/>
  <c r="BH272" i="18"/>
  <c r="BD271" i="18"/>
  <c r="BH272" i="17"/>
  <c r="G381" i="16"/>
  <c r="H381" i="16" s="1"/>
  <c r="I381" i="16" s="1"/>
  <c r="H381" i="15"/>
  <c r="I381" i="15" s="1"/>
  <c r="BV270" i="13"/>
  <c r="H381" i="12"/>
  <c r="I381" i="12" s="1"/>
  <c r="BA270" i="13"/>
  <c r="BD270" i="13" s="1"/>
  <c r="BD270" i="17" s="1"/>
  <c r="AK271" i="13"/>
  <c r="AT271" i="13" s="1"/>
  <c r="K270" i="13"/>
  <c r="Q270" i="13"/>
  <c r="Z271" i="13" s="1"/>
  <c r="F481" i="20" s="1"/>
  <c r="BR270" i="13"/>
  <c r="BS271" i="13" s="1"/>
  <c r="O270" i="13"/>
  <c r="BU271" i="18" l="1"/>
  <c r="AR272" i="18" s="1"/>
  <c r="BV271" i="18"/>
  <c r="AS272" i="18" s="1"/>
  <c r="BW271" i="18"/>
  <c r="AT272" i="18" s="1"/>
  <c r="BU271" i="17"/>
  <c r="AR272" i="17" s="1"/>
  <c r="BV271" i="17"/>
  <c r="AS272" i="17" s="1"/>
  <c r="BW271" i="17"/>
  <c r="AT272" i="17" s="1"/>
  <c r="J382" i="16"/>
  <c r="J382" i="15"/>
  <c r="BU270" i="13"/>
  <c r="J382" i="12"/>
  <c r="AW271" i="13"/>
  <c r="AZ271" i="13" s="1"/>
  <c r="AJ271" i="13"/>
  <c r="AS271" i="13" s="1"/>
  <c r="BH271" i="13"/>
  <c r="J271" i="13"/>
  <c r="BQ271" i="13"/>
  <c r="BN271" i="13"/>
  <c r="N270" i="13"/>
  <c r="I482" i="19" l="1"/>
  <c r="K482" i="19"/>
  <c r="J482" i="19"/>
  <c r="H482" i="19"/>
  <c r="G482" i="19"/>
  <c r="I482" i="20"/>
  <c r="H482" i="20"/>
  <c r="J482" i="20"/>
  <c r="K482" i="20"/>
  <c r="G482" i="20"/>
  <c r="J272" i="18"/>
  <c r="AW272" i="18"/>
  <c r="AK273" i="18" s="1"/>
  <c r="BN272" i="18"/>
  <c r="BQ272" i="18"/>
  <c r="AU272" i="17"/>
  <c r="AI273" i="17" s="1"/>
  <c r="BO272" i="17"/>
  <c r="H272" i="17"/>
  <c r="BL272" i="17"/>
  <c r="AW272" i="17"/>
  <c r="AK273" i="17" s="1"/>
  <c r="J272" i="17"/>
  <c r="BN272" i="17"/>
  <c r="BQ272" i="17"/>
  <c r="BO272" i="18"/>
  <c r="BL272" i="18"/>
  <c r="AU272" i="18"/>
  <c r="AI273" i="18" s="1"/>
  <c r="H272" i="18"/>
  <c r="AV272" i="17"/>
  <c r="AJ273" i="17" s="1"/>
  <c r="BP272" i="17"/>
  <c r="BM272" i="17"/>
  <c r="I272" i="17"/>
  <c r="AV272" i="18"/>
  <c r="AJ273" i="18" s="1"/>
  <c r="BM272" i="18"/>
  <c r="BP272" i="18"/>
  <c r="I272" i="18"/>
  <c r="BC271" i="13"/>
  <c r="AV271" i="13"/>
  <c r="AY271" i="13" s="1"/>
  <c r="AI271" i="13"/>
  <c r="AR271" i="13" s="1"/>
  <c r="M271" i="13"/>
  <c r="S271" i="13"/>
  <c r="AB272" i="13" s="1"/>
  <c r="BP271" i="13"/>
  <c r="I271" i="13"/>
  <c r="BM271" i="13"/>
  <c r="H482" i="7"/>
  <c r="K482" i="7"/>
  <c r="J482" i="7"/>
  <c r="I482" i="7"/>
  <c r="G482" i="7"/>
  <c r="AX272" i="17" l="1"/>
  <c r="BA272" i="17" s="1"/>
  <c r="L482" i="19"/>
  <c r="G382" i="15" s="1"/>
  <c r="AZ272" i="18"/>
  <c r="BC272" i="18" s="1"/>
  <c r="L482" i="20"/>
  <c r="G382" i="12" s="1"/>
  <c r="R272" i="17"/>
  <c r="AA273" i="17" s="1"/>
  <c r="L272" i="17"/>
  <c r="O272" i="17" s="1"/>
  <c r="R272" i="18"/>
  <c r="AA273" i="18" s="1"/>
  <c r="L272" i="18"/>
  <c r="O272" i="18" s="1"/>
  <c r="S272" i="18"/>
  <c r="AB273" i="18" s="1"/>
  <c r="M272" i="18"/>
  <c r="P272" i="18" s="1"/>
  <c r="AY272" i="17"/>
  <c r="BB272" i="17" s="1"/>
  <c r="M272" i="17"/>
  <c r="P272" i="17" s="1"/>
  <c r="S272" i="17"/>
  <c r="AB273" i="17" s="1"/>
  <c r="BR272" i="18"/>
  <c r="BS273" i="18" s="1"/>
  <c r="Q272" i="18"/>
  <c r="Z273" i="18" s="1"/>
  <c r="K272" i="18"/>
  <c r="N272" i="18" s="1"/>
  <c r="K272" i="17"/>
  <c r="N272" i="17" s="1"/>
  <c r="BR272" i="17"/>
  <c r="BS273" i="17" s="1"/>
  <c r="Q272" i="17"/>
  <c r="Z273" i="17" s="1"/>
  <c r="AY272" i="18"/>
  <c r="BB272" i="18" s="1"/>
  <c r="AX272" i="18"/>
  <c r="BA272" i="18" s="1"/>
  <c r="AZ272" i="17"/>
  <c r="BC272" i="17" s="1"/>
  <c r="BW271" i="13"/>
  <c r="BB271" i="13"/>
  <c r="AU271" i="13"/>
  <c r="AX271" i="13" s="1"/>
  <c r="H271" i="13"/>
  <c r="BL271" i="13"/>
  <c r="BO271" i="13"/>
  <c r="L271" i="13"/>
  <c r="R271" i="13"/>
  <c r="AA272" i="13" s="1"/>
  <c r="P271" i="13"/>
  <c r="L482" i="7"/>
  <c r="F483" i="19" l="1"/>
  <c r="F483" i="7"/>
  <c r="BH273" i="18"/>
  <c r="BH273" i="17"/>
  <c r="BD272" i="18"/>
  <c r="G382" i="16"/>
  <c r="H382" i="16" s="1"/>
  <c r="I382" i="16" s="1"/>
  <c r="H382" i="15"/>
  <c r="I382" i="15" s="1"/>
  <c r="BV271" i="13"/>
  <c r="H382" i="12"/>
  <c r="I382" i="12" s="1"/>
  <c r="BA271" i="13"/>
  <c r="BD271" i="13" s="1"/>
  <c r="BD271" i="17" s="1"/>
  <c r="AK272" i="13"/>
  <c r="AT272" i="13" s="1"/>
  <c r="O271" i="13"/>
  <c r="Q271" i="13"/>
  <c r="Z272" i="13" s="1"/>
  <c r="F482" i="20" s="1"/>
  <c r="K271" i="13"/>
  <c r="BR271" i="13"/>
  <c r="BS272" i="13" s="1"/>
  <c r="BV272" i="18" l="1"/>
  <c r="AS273" i="18" s="1"/>
  <c r="BW272" i="18"/>
  <c r="AT273" i="18" s="1"/>
  <c r="BU272" i="18"/>
  <c r="AR273" i="18" s="1"/>
  <c r="BV272" i="17"/>
  <c r="AS273" i="17" s="1"/>
  <c r="BW272" i="17"/>
  <c r="AT273" i="17" s="1"/>
  <c r="BU272" i="17"/>
  <c r="AR273" i="17" s="1"/>
  <c r="J383" i="16"/>
  <c r="J383" i="15"/>
  <c r="BU271" i="13"/>
  <c r="J383" i="12"/>
  <c r="AW272" i="13"/>
  <c r="AZ272" i="13" s="1"/>
  <c r="AJ272" i="13"/>
  <c r="AS272" i="13" s="1"/>
  <c r="BH272" i="13"/>
  <c r="BN272" i="13"/>
  <c r="J272" i="13"/>
  <c r="BQ272" i="13"/>
  <c r="N271" i="13"/>
  <c r="H483" i="19" l="1"/>
  <c r="J483" i="19"/>
  <c r="G483" i="19"/>
  <c r="I483" i="19"/>
  <c r="K483" i="19"/>
  <c r="K483" i="20"/>
  <c r="I483" i="20"/>
  <c r="H483" i="20"/>
  <c r="G483" i="20"/>
  <c r="J483" i="20"/>
  <c r="BQ273" i="17"/>
  <c r="J273" i="17"/>
  <c r="BN273" i="17"/>
  <c r="AW273" i="17"/>
  <c r="AK274" i="17" s="1"/>
  <c r="H273" i="17"/>
  <c r="BL273" i="17"/>
  <c r="BO273" i="17"/>
  <c r="AU273" i="17"/>
  <c r="AI274" i="17" s="1"/>
  <c r="J273" i="18"/>
  <c r="BQ273" i="18"/>
  <c r="BN273" i="18"/>
  <c r="AW273" i="18"/>
  <c r="AK274" i="18" s="1"/>
  <c r="BO273" i="18"/>
  <c r="AU273" i="18"/>
  <c r="AI274" i="18" s="1"/>
  <c r="H273" i="18"/>
  <c r="BL273" i="18"/>
  <c r="BP273" i="17"/>
  <c r="AV273" i="17"/>
  <c r="AJ274" i="17" s="1"/>
  <c r="BM273" i="17"/>
  <c r="I273" i="17"/>
  <c r="AV273" i="18"/>
  <c r="AJ274" i="18" s="1"/>
  <c r="I273" i="18"/>
  <c r="BM273" i="18"/>
  <c r="BP273" i="18"/>
  <c r="BC272" i="13"/>
  <c r="AV272" i="13"/>
  <c r="AY272" i="13" s="1"/>
  <c r="AI272" i="13"/>
  <c r="AR272" i="13" s="1"/>
  <c r="BP272" i="13"/>
  <c r="I272" i="13"/>
  <c r="BM272" i="13"/>
  <c r="G483" i="7"/>
  <c r="I483" i="7"/>
  <c r="J483" i="7"/>
  <c r="K483" i="7"/>
  <c r="H483" i="7"/>
  <c r="S272" i="13"/>
  <c r="AB273" i="13" s="1"/>
  <c r="M272" i="13"/>
  <c r="AY273" i="18" l="1"/>
  <c r="BB273" i="18" s="1"/>
  <c r="AY273" i="17"/>
  <c r="BB273" i="17" s="1"/>
  <c r="AX273" i="18"/>
  <c r="BA273" i="18" s="1"/>
  <c r="AZ273" i="17"/>
  <c r="BC273" i="17" s="1"/>
  <c r="AX273" i="17"/>
  <c r="BA273" i="17" s="1"/>
  <c r="L483" i="20"/>
  <c r="G383" i="12" s="1"/>
  <c r="L483" i="19"/>
  <c r="G383" i="15" s="1"/>
  <c r="L273" i="17"/>
  <c r="O273" i="17" s="1"/>
  <c r="R273" i="17"/>
  <c r="AA274" i="17" s="1"/>
  <c r="R273" i="18"/>
  <c r="AA274" i="18" s="1"/>
  <c r="L273" i="18"/>
  <c r="O273" i="18" s="1"/>
  <c r="BR273" i="18"/>
  <c r="BS274" i="18" s="1"/>
  <c r="Q273" i="18"/>
  <c r="Z274" i="18" s="1"/>
  <c r="K273" i="18"/>
  <c r="N273" i="18" s="1"/>
  <c r="M273" i="18"/>
  <c r="P273" i="18" s="1"/>
  <c r="S273" i="18"/>
  <c r="AB274" i="18" s="1"/>
  <c r="AZ273" i="18"/>
  <c r="BC273" i="18" s="1"/>
  <c r="Q273" i="17"/>
  <c r="Z274" i="17" s="1"/>
  <c r="BR273" i="17"/>
  <c r="BS274" i="17" s="1"/>
  <c r="K273" i="17"/>
  <c r="N273" i="17" s="1"/>
  <c r="M273" i="17"/>
  <c r="P273" i="17" s="1"/>
  <c r="S273" i="17"/>
  <c r="AB274" i="17" s="1"/>
  <c r="BW272" i="13"/>
  <c r="BB272" i="13"/>
  <c r="AU272" i="13"/>
  <c r="AX272" i="13" s="1"/>
  <c r="R272" i="13"/>
  <c r="AA273" i="13" s="1"/>
  <c r="L272" i="13"/>
  <c r="L483" i="7"/>
  <c r="P272" i="13"/>
  <c r="BL272" i="13"/>
  <c r="BO272" i="13"/>
  <c r="H272" i="13"/>
  <c r="F484" i="19" l="1"/>
  <c r="F484" i="7"/>
  <c r="BD273" i="18"/>
  <c r="BH274" i="18"/>
  <c r="BH274" i="17"/>
  <c r="G383" i="16"/>
  <c r="H383" i="16" s="1"/>
  <c r="I383" i="16" s="1"/>
  <c r="H383" i="15"/>
  <c r="I383" i="15" s="1"/>
  <c r="BV272" i="13"/>
  <c r="H383" i="12"/>
  <c r="I383" i="12" s="1"/>
  <c r="BA272" i="13"/>
  <c r="BD272" i="13" s="1"/>
  <c r="BD272" i="17" s="1"/>
  <c r="AK273" i="13"/>
  <c r="AT273" i="13" s="1"/>
  <c r="O272" i="13"/>
  <c r="BR272" i="13"/>
  <c r="BS273" i="13" s="1"/>
  <c r="Q272" i="13"/>
  <c r="Z273" i="13" s="1"/>
  <c r="F483" i="20" s="1"/>
  <c r="K272" i="13"/>
  <c r="BW273" i="18" l="1"/>
  <c r="AT274" i="18" s="1"/>
  <c r="BU273" i="18"/>
  <c r="AR274" i="18" s="1"/>
  <c r="BV273" i="18"/>
  <c r="AS274" i="18" s="1"/>
  <c r="BW273" i="17"/>
  <c r="AT274" i="17" s="1"/>
  <c r="BU273" i="17"/>
  <c r="AR274" i="17" s="1"/>
  <c r="BV273" i="17"/>
  <c r="AS274" i="17" s="1"/>
  <c r="J384" i="15"/>
  <c r="J384" i="16"/>
  <c r="BU272" i="13"/>
  <c r="J384" i="12"/>
  <c r="AW273" i="13"/>
  <c r="AZ273" i="13" s="1"/>
  <c r="AJ273" i="13"/>
  <c r="AS273" i="13" s="1"/>
  <c r="BH273" i="13"/>
  <c r="BQ273" i="13"/>
  <c r="BN273" i="13"/>
  <c r="J273" i="13"/>
  <c r="N272" i="13"/>
  <c r="J484" i="20" l="1"/>
  <c r="G484" i="20"/>
  <c r="I484" i="20"/>
  <c r="K484" i="20"/>
  <c r="H484" i="20"/>
  <c r="H484" i="19"/>
  <c r="I484" i="19"/>
  <c r="K484" i="19"/>
  <c r="G484" i="19"/>
  <c r="J484" i="19"/>
  <c r="J274" i="18"/>
  <c r="BN274" i="18"/>
  <c r="BQ274" i="18"/>
  <c r="AW274" i="18"/>
  <c r="AK275" i="18" s="1"/>
  <c r="H274" i="17"/>
  <c r="BL274" i="17"/>
  <c r="BO274" i="17"/>
  <c r="AU274" i="17"/>
  <c r="AI275" i="17" s="1"/>
  <c r="AW274" i="17"/>
  <c r="AK275" i="17" s="1"/>
  <c r="BN274" i="17"/>
  <c r="BQ274" i="17"/>
  <c r="J274" i="17"/>
  <c r="H274" i="18"/>
  <c r="AU274" i="18"/>
  <c r="AI275" i="18" s="1"/>
  <c r="BL274" i="18"/>
  <c r="BO274" i="18"/>
  <c r="BM274" i="18"/>
  <c r="BP274" i="18"/>
  <c r="AV274" i="18"/>
  <c r="AJ275" i="18" s="1"/>
  <c r="I274" i="18"/>
  <c r="BP274" i="17"/>
  <c r="I274" i="17"/>
  <c r="AV274" i="17"/>
  <c r="AJ275" i="17" s="1"/>
  <c r="BM274" i="17"/>
  <c r="BC273" i="13"/>
  <c r="AV273" i="13"/>
  <c r="AY273" i="13" s="1"/>
  <c r="AI273" i="13"/>
  <c r="AR273" i="13" s="1"/>
  <c r="K484" i="7"/>
  <c r="H484" i="7"/>
  <c r="I484" i="7"/>
  <c r="G484" i="7"/>
  <c r="J484" i="7"/>
  <c r="BP273" i="13"/>
  <c r="BM273" i="13"/>
  <c r="I273" i="13"/>
  <c r="M273" i="13"/>
  <c r="S273" i="13"/>
  <c r="AB274" i="13" s="1"/>
  <c r="AZ274" i="17" l="1"/>
  <c r="BC274" i="17" s="1"/>
  <c r="AY274" i="18"/>
  <c r="BB274" i="18" s="1"/>
  <c r="L484" i="19"/>
  <c r="G384" i="15" s="1"/>
  <c r="L484" i="20"/>
  <c r="G384" i="12" s="1"/>
  <c r="AY274" i="17"/>
  <c r="BB274" i="17" s="1"/>
  <c r="M274" i="17"/>
  <c r="P274" i="17" s="1"/>
  <c r="S274" i="17"/>
  <c r="AB275" i="17" s="1"/>
  <c r="AX274" i="17"/>
  <c r="BA274" i="17" s="1"/>
  <c r="R274" i="18"/>
  <c r="AA275" i="18" s="1"/>
  <c r="L274" i="18"/>
  <c r="O274" i="18" s="1"/>
  <c r="S274" i="18"/>
  <c r="AB275" i="18" s="1"/>
  <c r="M274" i="18"/>
  <c r="P274" i="18" s="1"/>
  <c r="K274" i="17"/>
  <c r="N274" i="17" s="1"/>
  <c r="Q274" i="17"/>
  <c r="Z275" i="17" s="1"/>
  <c r="BR274" i="17"/>
  <c r="BS275" i="17" s="1"/>
  <c r="AZ274" i="18"/>
  <c r="BC274" i="18" s="1"/>
  <c r="R274" i="17"/>
  <c r="AA275" i="17" s="1"/>
  <c r="L274" i="17"/>
  <c r="O274" i="17" s="1"/>
  <c r="Q274" i="18"/>
  <c r="Z275" i="18" s="1"/>
  <c r="BR274" i="18"/>
  <c r="BS275" i="18" s="1"/>
  <c r="K274" i="18"/>
  <c r="N274" i="18" s="1"/>
  <c r="AX274" i="18"/>
  <c r="BA274" i="18" s="1"/>
  <c r="BW273" i="13"/>
  <c r="BB273" i="13"/>
  <c r="AU273" i="13"/>
  <c r="AX273" i="13" s="1"/>
  <c r="P273" i="13"/>
  <c r="L484" i="7"/>
  <c r="L273" i="13"/>
  <c r="R273" i="13"/>
  <c r="AA274" i="13" s="1"/>
  <c r="BO273" i="13"/>
  <c r="BL273" i="13"/>
  <c r="H273" i="13"/>
  <c r="F485" i="19" l="1"/>
  <c r="F485" i="7"/>
  <c r="BH275" i="18"/>
  <c r="BD274" i="18"/>
  <c r="BH275" i="17"/>
  <c r="H384" i="15"/>
  <c r="I384" i="15" s="1"/>
  <c r="G384" i="16"/>
  <c r="H384" i="16" s="1"/>
  <c r="I384" i="16" s="1"/>
  <c r="BV273" i="13"/>
  <c r="H384" i="12"/>
  <c r="I384" i="12" s="1"/>
  <c r="BA273" i="13"/>
  <c r="BD273" i="13" s="1"/>
  <c r="BD273" i="17" s="1"/>
  <c r="AK274" i="13"/>
  <c r="AT274" i="13" s="1"/>
  <c r="BR273" i="13"/>
  <c r="BS274" i="13" s="1"/>
  <c r="Q273" i="13"/>
  <c r="Z274" i="13" s="1"/>
  <c r="F484" i="20" s="1"/>
  <c r="K273" i="13"/>
  <c r="O273" i="13"/>
  <c r="BU274" i="18" l="1"/>
  <c r="AR275" i="18" s="1"/>
  <c r="BW274" i="18"/>
  <c r="AT275" i="18" s="1"/>
  <c r="BV274" i="18"/>
  <c r="AS275" i="18" s="1"/>
  <c r="BU274" i="17"/>
  <c r="AR275" i="17" s="1"/>
  <c r="BV274" i="17"/>
  <c r="AS275" i="17" s="1"/>
  <c r="BW274" i="17"/>
  <c r="AT275" i="17" s="1"/>
  <c r="J385" i="15"/>
  <c r="J385" i="16"/>
  <c r="BU273" i="13"/>
  <c r="J385" i="12"/>
  <c r="AW274" i="13"/>
  <c r="AZ274" i="13" s="1"/>
  <c r="AJ274" i="13"/>
  <c r="AS274" i="13" s="1"/>
  <c r="BH274" i="13"/>
  <c r="N273" i="13"/>
  <c r="BQ274" i="13"/>
  <c r="J274" i="13"/>
  <c r="BN274" i="13"/>
  <c r="H485" i="20" l="1"/>
  <c r="G485" i="20"/>
  <c r="K485" i="20"/>
  <c r="I485" i="20"/>
  <c r="J485" i="20"/>
  <c r="J485" i="19"/>
  <c r="K485" i="19"/>
  <c r="G485" i="19"/>
  <c r="H485" i="19"/>
  <c r="I485" i="19"/>
  <c r="BQ275" i="18"/>
  <c r="BN275" i="18"/>
  <c r="J275" i="18"/>
  <c r="AW275" i="18"/>
  <c r="AK276" i="18" s="1"/>
  <c r="BL275" i="17"/>
  <c r="AU275" i="17"/>
  <c r="AI276" i="17" s="1"/>
  <c r="BO275" i="17"/>
  <c r="H275" i="17"/>
  <c r="AW275" i="17"/>
  <c r="AK276" i="17" s="1"/>
  <c r="J275" i="17"/>
  <c r="BN275" i="17"/>
  <c r="BQ275" i="17"/>
  <c r="I275" i="18"/>
  <c r="BP275" i="18"/>
  <c r="AV275" i="18"/>
  <c r="AJ276" i="18" s="1"/>
  <c r="BM275" i="18"/>
  <c r="H275" i="18"/>
  <c r="BO275" i="18"/>
  <c r="AU275" i="18"/>
  <c r="AI276" i="18" s="1"/>
  <c r="BL275" i="18"/>
  <c r="AV275" i="17"/>
  <c r="AJ276" i="17" s="1"/>
  <c r="I275" i="17"/>
  <c r="BM275" i="17"/>
  <c r="BP275" i="17"/>
  <c r="BC274" i="13"/>
  <c r="AV274" i="13"/>
  <c r="AY274" i="13" s="1"/>
  <c r="AI274" i="13"/>
  <c r="AR274" i="13" s="1"/>
  <c r="BM274" i="13"/>
  <c r="BP274" i="13"/>
  <c r="I274" i="13"/>
  <c r="S274" i="13"/>
  <c r="AB275" i="13" s="1"/>
  <c r="M274" i="13"/>
  <c r="K485" i="7"/>
  <c r="J485" i="7"/>
  <c r="I485" i="7"/>
  <c r="H485" i="7"/>
  <c r="G485" i="7"/>
  <c r="AZ275" i="17" l="1"/>
  <c r="BC275" i="17" s="1"/>
  <c r="AZ275" i="18"/>
  <c r="BC275" i="18" s="1"/>
  <c r="AX275" i="17"/>
  <c r="BA275" i="17" s="1"/>
  <c r="L485" i="19"/>
  <c r="G385" i="15" s="1"/>
  <c r="L485" i="20"/>
  <c r="G385" i="12" s="1"/>
  <c r="AX275" i="18"/>
  <c r="BA275" i="18" s="1"/>
  <c r="Q275" i="18"/>
  <c r="Z276" i="18" s="1"/>
  <c r="K275" i="18"/>
  <c r="N275" i="18" s="1"/>
  <c r="BR275" i="18"/>
  <c r="BS276" i="18" s="1"/>
  <c r="K275" i="17"/>
  <c r="N275" i="17" s="1"/>
  <c r="Q275" i="17"/>
  <c r="Z276" i="17" s="1"/>
  <c r="BR275" i="17"/>
  <c r="BS276" i="17" s="1"/>
  <c r="S275" i="18"/>
  <c r="AB276" i="18" s="1"/>
  <c r="M275" i="18"/>
  <c r="P275" i="18" s="1"/>
  <c r="R275" i="17"/>
  <c r="AA276" i="17" s="1"/>
  <c r="L275" i="17"/>
  <c r="O275" i="17" s="1"/>
  <c r="R275" i="18"/>
  <c r="AA276" i="18" s="1"/>
  <c r="L275" i="18"/>
  <c r="O275" i="18" s="1"/>
  <c r="S275" i="17"/>
  <c r="AB276" i="17" s="1"/>
  <c r="M275" i="17"/>
  <c r="P275" i="17" s="1"/>
  <c r="AY275" i="17"/>
  <c r="BB275" i="17" s="1"/>
  <c r="AY275" i="18"/>
  <c r="BB275" i="18" s="1"/>
  <c r="BW274" i="13"/>
  <c r="BB274" i="13"/>
  <c r="AU274" i="13"/>
  <c r="AX274" i="13" s="1"/>
  <c r="BL274" i="13"/>
  <c r="BO274" i="13"/>
  <c r="H274" i="13"/>
  <c r="P274" i="13"/>
  <c r="L274" i="13"/>
  <c r="R274" i="13"/>
  <c r="AA275" i="13" s="1"/>
  <c r="L485" i="7"/>
  <c r="BD275" i="18" l="1"/>
  <c r="F486" i="7"/>
  <c r="F486" i="19"/>
  <c r="BH276" i="17"/>
  <c r="BH276" i="18"/>
  <c r="H385" i="12"/>
  <c r="I385" i="12" s="1"/>
  <c r="G385" i="16"/>
  <c r="H385" i="16" s="1"/>
  <c r="I385" i="16" s="1"/>
  <c r="H385" i="15"/>
  <c r="I385" i="15" s="1"/>
  <c r="BV274" i="13"/>
  <c r="BA274" i="13"/>
  <c r="BD274" i="13" s="1"/>
  <c r="BD274" i="17" s="1"/>
  <c r="AK275" i="13"/>
  <c r="AT275" i="13" s="1"/>
  <c r="K274" i="13"/>
  <c r="BR274" i="13"/>
  <c r="BS275" i="13" s="1"/>
  <c r="Q274" i="13"/>
  <c r="Z275" i="13" s="1"/>
  <c r="F485" i="20" s="1"/>
  <c r="O274" i="13"/>
  <c r="BU275" i="18" l="1"/>
  <c r="AR276" i="18" s="1"/>
  <c r="BV275" i="18"/>
  <c r="AS276" i="18" s="1"/>
  <c r="BW275" i="18"/>
  <c r="AT276" i="18" s="1"/>
  <c r="BU275" i="17"/>
  <c r="AR276" i="17" s="1"/>
  <c r="BV275" i="17"/>
  <c r="AS276" i="17" s="1"/>
  <c r="BW275" i="17"/>
  <c r="AT276" i="17" s="1"/>
  <c r="J386" i="15"/>
  <c r="J386" i="16"/>
  <c r="BU274" i="13"/>
  <c r="J386" i="12"/>
  <c r="AW275" i="13"/>
  <c r="AZ275" i="13" s="1"/>
  <c r="AJ275" i="13"/>
  <c r="AS275" i="13" s="1"/>
  <c r="J275" i="13"/>
  <c r="BQ275" i="13"/>
  <c r="BN275" i="13"/>
  <c r="N274" i="13"/>
  <c r="BH275" i="13"/>
  <c r="H486" i="19" l="1"/>
  <c r="J486" i="19"/>
  <c r="K486" i="19"/>
  <c r="I486" i="19"/>
  <c r="G486" i="19"/>
  <c r="H486" i="20"/>
  <c r="K486" i="20"/>
  <c r="J486" i="20"/>
  <c r="I486" i="20"/>
  <c r="G486" i="20"/>
  <c r="BL276" i="18"/>
  <c r="AU276" i="18"/>
  <c r="AI277" i="18" s="1"/>
  <c r="H276" i="18"/>
  <c r="BO276" i="18"/>
  <c r="H276" i="17"/>
  <c r="AU276" i="17"/>
  <c r="AI277" i="17" s="1"/>
  <c r="BO276" i="17"/>
  <c r="BL276" i="17"/>
  <c r="AW276" i="17"/>
  <c r="AK277" i="17" s="1"/>
  <c r="J276" i="17"/>
  <c r="BN276" i="17"/>
  <c r="BQ276" i="17"/>
  <c r="J276" i="18"/>
  <c r="AW276" i="18"/>
  <c r="AK277" i="18" s="1"/>
  <c r="BN276" i="18"/>
  <c r="BQ276" i="18"/>
  <c r="BP276" i="18"/>
  <c r="I276" i="18"/>
  <c r="AV276" i="18"/>
  <c r="AJ277" i="18" s="1"/>
  <c r="BM276" i="18"/>
  <c r="I276" i="17"/>
  <c r="BP276" i="17"/>
  <c r="AV276" i="17"/>
  <c r="AJ277" i="17" s="1"/>
  <c r="BM276" i="17"/>
  <c r="BC275" i="13"/>
  <c r="AV275" i="13"/>
  <c r="AY275" i="13" s="1"/>
  <c r="AI275" i="13"/>
  <c r="AR275" i="13" s="1"/>
  <c r="M275" i="13"/>
  <c r="S275" i="13"/>
  <c r="AB276" i="13" s="1"/>
  <c r="I275" i="13"/>
  <c r="BM275" i="13"/>
  <c r="BP275" i="13"/>
  <c r="I486" i="7"/>
  <c r="J486" i="7"/>
  <c r="K486" i="7"/>
  <c r="G486" i="7"/>
  <c r="H486" i="7"/>
  <c r="AX276" i="18" l="1"/>
  <c r="BA276" i="18" s="1"/>
  <c r="AY276" i="17"/>
  <c r="BB276" i="17" s="1"/>
  <c r="AZ276" i="17"/>
  <c r="BC276" i="17" s="1"/>
  <c r="AX276" i="17"/>
  <c r="BA276" i="17" s="1"/>
  <c r="L486" i="19"/>
  <c r="G386" i="15" s="1"/>
  <c r="L486" i="20"/>
  <c r="G386" i="12" s="1"/>
  <c r="AY276" i="18"/>
  <c r="BB276" i="18" s="1"/>
  <c r="L276" i="17"/>
  <c r="O276" i="17" s="1"/>
  <c r="R276" i="17"/>
  <c r="AA277" i="17" s="1"/>
  <c r="R276" i="18"/>
  <c r="AA277" i="18" s="1"/>
  <c r="L276" i="18"/>
  <c r="O276" i="18" s="1"/>
  <c r="K276" i="17"/>
  <c r="N276" i="17" s="1"/>
  <c r="Q276" i="17"/>
  <c r="Z277" i="17" s="1"/>
  <c r="BR276" i="17"/>
  <c r="BS277" i="17" s="1"/>
  <c r="BR276" i="18"/>
  <c r="BS277" i="18" s="1"/>
  <c r="K276" i="18"/>
  <c r="N276" i="18" s="1"/>
  <c r="Q276" i="18"/>
  <c r="Z277" i="18" s="1"/>
  <c r="M276" i="18"/>
  <c r="P276" i="18" s="1"/>
  <c r="S276" i="18"/>
  <c r="AB277" i="18" s="1"/>
  <c r="M276" i="17"/>
  <c r="P276" i="17" s="1"/>
  <c r="S276" i="17"/>
  <c r="AB277" i="17" s="1"/>
  <c r="AZ276" i="18"/>
  <c r="BC276" i="18" s="1"/>
  <c r="BW275" i="13"/>
  <c r="BB275" i="13"/>
  <c r="L275" i="13"/>
  <c r="R275" i="13"/>
  <c r="AA276" i="13" s="1"/>
  <c r="P275" i="13"/>
  <c r="L486" i="7"/>
  <c r="F487" i="19" l="1"/>
  <c r="F487" i="7"/>
  <c r="BD276" i="18"/>
  <c r="BH277" i="18"/>
  <c r="BH277" i="17"/>
  <c r="G386" i="16"/>
  <c r="H386" i="16" s="1"/>
  <c r="I386" i="16" s="1"/>
  <c r="H386" i="15"/>
  <c r="I386" i="15" s="1"/>
  <c r="BV275" i="13"/>
  <c r="H386" i="12"/>
  <c r="I386" i="12" s="1"/>
  <c r="AU275" i="13"/>
  <c r="AX275" i="13" s="1"/>
  <c r="BO275" i="13"/>
  <c r="H275" i="13"/>
  <c r="Q275" i="13" s="1"/>
  <c r="Z276" i="13" s="1"/>
  <c r="F486" i="20" s="1"/>
  <c r="BL275" i="13"/>
  <c r="AK276" i="13"/>
  <c r="AT276" i="13" s="1"/>
  <c r="O275" i="13"/>
  <c r="BV276" i="18" l="1"/>
  <c r="AS277" i="18" s="1"/>
  <c r="BW276" i="18"/>
  <c r="AT277" i="18" s="1"/>
  <c r="BU276" i="18"/>
  <c r="AR277" i="18" s="1"/>
  <c r="BV276" i="17"/>
  <c r="AS277" i="17" s="1"/>
  <c r="BW276" i="17"/>
  <c r="AT277" i="17" s="1"/>
  <c r="BU276" i="17"/>
  <c r="AR277" i="17" s="1"/>
  <c r="J387" i="16"/>
  <c r="J387" i="15"/>
  <c r="J387" i="12"/>
  <c r="BA275" i="13"/>
  <c r="BD275" i="13" s="1"/>
  <c r="BD275" i="17" s="1"/>
  <c r="AW276" i="13"/>
  <c r="AZ276" i="13" s="1"/>
  <c r="K275" i="13"/>
  <c r="BR275" i="13"/>
  <c r="BS276" i="13" s="1"/>
  <c r="AJ276" i="13"/>
  <c r="AS276" i="13" s="1"/>
  <c r="J276" i="13"/>
  <c r="BQ276" i="13"/>
  <c r="BN276" i="13"/>
  <c r="BH276" i="13"/>
  <c r="J487" i="20" l="1"/>
  <c r="K487" i="20"/>
  <c r="I487" i="20"/>
  <c r="H487" i="20"/>
  <c r="G487" i="20"/>
  <c r="J487" i="19"/>
  <c r="I487" i="19"/>
  <c r="G487" i="19"/>
  <c r="K487" i="19"/>
  <c r="H487" i="19"/>
  <c r="BN277" i="17"/>
  <c r="AW277" i="17"/>
  <c r="AK278" i="17" s="1"/>
  <c r="BQ277" i="17"/>
  <c r="J277" i="17"/>
  <c r="H277" i="17"/>
  <c r="BO277" i="17"/>
  <c r="AU277" i="17"/>
  <c r="AI278" i="17" s="1"/>
  <c r="BL277" i="17"/>
  <c r="AW277" i="18"/>
  <c r="AK278" i="18" s="1"/>
  <c r="J277" i="18"/>
  <c r="BN277" i="18"/>
  <c r="BQ277" i="18"/>
  <c r="BP277" i="17"/>
  <c r="AV277" i="17"/>
  <c r="AJ278" i="17" s="1"/>
  <c r="I277" i="17"/>
  <c r="BM277" i="17"/>
  <c r="BL277" i="18"/>
  <c r="AU277" i="18"/>
  <c r="AI278" i="18" s="1"/>
  <c r="H277" i="18"/>
  <c r="BO277" i="18"/>
  <c r="AV277" i="18"/>
  <c r="AJ278" i="18" s="1"/>
  <c r="I277" i="18"/>
  <c r="BM277" i="18"/>
  <c r="BP277" i="18"/>
  <c r="BU275" i="13"/>
  <c r="BC276" i="13"/>
  <c r="N275" i="13"/>
  <c r="AV276" i="13"/>
  <c r="AY276" i="13" s="1"/>
  <c r="AI276" i="13"/>
  <c r="BP276" i="13"/>
  <c r="BM276" i="13"/>
  <c r="I276" i="13"/>
  <c r="J487" i="7"/>
  <c r="I487" i="7"/>
  <c r="H487" i="7"/>
  <c r="K487" i="7"/>
  <c r="G487" i="7"/>
  <c r="M276" i="13"/>
  <c r="S276" i="13"/>
  <c r="AB277" i="13" s="1"/>
  <c r="AR276" i="13" l="1"/>
  <c r="BO276" i="13" s="1"/>
  <c r="AY277" i="18"/>
  <c r="BB277" i="18" s="1"/>
  <c r="AZ277" i="17"/>
  <c r="BC277" i="17" s="1"/>
  <c r="AX277" i="17"/>
  <c r="BA277" i="17" s="1"/>
  <c r="L487" i="19"/>
  <c r="G387" i="15" s="1"/>
  <c r="L487" i="20"/>
  <c r="G387" i="12" s="1"/>
  <c r="AX277" i="18"/>
  <c r="BA277" i="18" s="1"/>
  <c r="AY277" i="17"/>
  <c r="BB277" i="17" s="1"/>
  <c r="S277" i="17"/>
  <c r="AB278" i="17" s="1"/>
  <c r="M277" i="17"/>
  <c r="P277" i="17" s="1"/>
  <c r="K277" i="17"/>
  <c r="N277" i="17" s="1"/>
  <c r="BR277" i="17"/>
  <c r="BS278" i="17" s="1"/>
  <c r="Q277" i="17"/>
  <c r="Z278" i="17" s="1"/>
  <c r="Q277" i="18"/>
  <c r="Z278" i="18" s="1"/>
  <c r="K277" i="18"/>
  <c r="N277" i="18" s="1"/>
  <c r="BR277" i="18"/>
  <c r="BS278" i="18" s="1"/>
  <c r="L277" i="17"/>
  <c r="O277" i="17" s="1"/>
  <c r="R277" i="17"/>
  <c r="AA278" i="17" s="1"/>
  <c r="S277" i="18"/>
  <c r="AB278" i="18" s="1"/>
  <c r="M277" i="18"/>
  <c r="P277" i="18" s="1"/>
  <c r="R277" i="18"/>
  <c r="AA278" i="18" s="1"/>
  <c r="L277" i="18"/>
  <c r="O277" i="18" s="1"/>
  <c r="AZ277" i="18"/>
  <c r="BC277" i="18" s="1"/>
  <c r="BW276" i="13"/>
  <c r="BB276" i="13"/>
  <c r="R276" i="13"/>
  <c r="AA277" i="13" s="1"/>
  <c r="L276" i="13"/>
  <c r="P276" i="13"/>
  <c r="L487" i="7"/>
  <c r="F488" i="7" l="1"/>
  <c r="F488" i="19"/>
  <c r="BD277" i="18"/>
  <c r="BH278" i="17"/>
  <c r="BH278" i="18"/>
  <c r="G387" i="16"/>
  <c r="H387" i="16" s="1"/>
  <c r="I387" i="16" s="1"/>
  <c r="H387" i="15"/>
  <c r="I387" i="15" s="1"/>
  <c r="BV276" i="13"/>
  <c r="H387" i="12"/>
  <c r="I387" i="12" s="1"/>
  <c r="H276" i="13"/>
  <c r="Q276" i="13" s="1"/>
  <c r="Z277" i="13" s="1"/>
  <c r="F487" i="20" s="1"/>
  <c r="AU276" i="13"/>
  <c r="AX276" i="13" s="1"/>
  <c r="BL276" i="13"/>
  <c r="AK277" i="13"/>
  <c r="AT277" i="13" s="1"/>
  <c r="O276" i="13"/>
  <c r="BW277" i="18" l="1"/>
  <c r="AT278" i="18" s="1"/>
  <c r="BV277" i="18"/>
  <c r="AS278" i="18" s="1"/>
  <c r="BU277" i="18"/>
  <c r="AR278" i="18" s="1"/>
  <c r="BW277" i="17"/>
  <c r="AT278" i="17" s="1"/>
  <c r="BU277" i="17"/>
  <c r="AR278" i="17" s="1"/>
  <c r="BV277" i="17"/>
  <c r="AS278" i="17" s="1"/>
  <c r="J388" i="16"/>
  <c r="J388" i="15"/>
  <c r="J388" i="12"/>
  <c r="BA276" i="13"/>
  <c r="BD276" i="13" s="1"/>
  <c r="BD276" i="17" s="1"/>
  <c r="BR276" i="13"/>
  <c r="BS277" i="13" s="1"/>
  <c r="K276" i="13"/>
  <c r="AW277" i="13"/>
  <c r="AZ277" i="13" s="1"/>
  <c r="AJ277" i="13"/>
  <c r="AS277" i="13" s="1"/>
  <c r="BH277" i="13"/>
  <c r="J277" i="13"/>
  <c r="BQ277" i="13"/>
  <c r="BN277" i="13"/>
  <c r="K488" i="19" l="1"/>
  <c r="H488" i="19"/>
  <c r="I488" i="19"/>
  <c r="G488" i="19"/>
  <c r="J488" i="19"/>
  <c r="G488" i="20"/>
  <c r="K488" i="20"/>
  <c r="H488" i="20"/>
  <c r="J488" i="20"/>
  <c r="I488" i="20"/>
  <c r="BN278" i="18"/>
  <c r="AW278" i="18"/>
  <c r="AK279" i="18" s="1"/>
  <c r="BQ278" i="18"/>
  <c r="J278" i="18"/>
  <c r="BL278" i="17"/>
  <c r="H278" i="17"/>
  <c r="AU278" i="17"/>
  <c r="AI279" i="17" s="1"/>
  <c r="BO278" i="17"/>
  <c r="J278" i="17"/>
  <c r="AW278" i="17"/>
  <c r="AK279" i="17" s="1"/>
  <c r="BN278" i="17"/>
  <c r="BQ278" i="17"/>
  <c r="AV278" i="18"/>
  <c r="AJ279" i="18" s="1"/>
  <c r="BM278" i="18"/>
  <c r="BP278" i="18"/>
  <c r="I278" i="18"/>
  <c r="BO278" i="18"/>
  <c r="AU278" i="18"/>
  <c r="AI279" i="18" s="1"/>
  <c r="BL278" i="18"/>
  <c r="H278" i="18"/>
  <c r="I278" i="17"/>
  <c r="AV278" i="17"/>
  <c r="AJ279" i="17" s="1"/>
  <c r="BM278" i="17"/>
  <c r="BP278" i="17"/>
  <c r="BU276" i="13"/>
  <c r="BC277" i="13"/>
  <c r="N276" i="13"/>
  <c r="AI277" i="13"/>
  <c r="S277" i="13"/>
  <c r="AB278" i="13" s="1"/>
  <c r="M277" i="13"/>
  <c r="K488" i="7"/>
  <c r="H488" i="7"/>
  <c r="G488" i="7"/>
  <c r="I488" i="7"/>
  <c r="J488" i="7"/>
  <c r="AR277" i="13" l="1"/>
  <c r="AY278" i="18"/>
  <c r="BB278" i="18" s="1"/>
  <c r="AZ278" i="18"/>
  <c r="BC278" i="18" s="1"/>
  <c r="AX278" i="18"/>
  <c r="BA278" i="18" s="1"/>
  <c r="AY278" i="17"/>
  <c r="BB278" i="17" s="1"/>
  <c r="AZ278" i="17"/>
  <c r="BC278" i="17" s="1"/>
  <c r="AX278" i="17"/>
  <c r="BA278" i="17" s="1"/>
  <c r="L488" i="19"/>
  <c r="G388" i="15" s="1"/>
  <c r="L488" i="20"/>
  <c r="G388" i="12" s="1"/>
  <c r="R278" i="18"/>
  <c r="AA279" i="18" s="1"/>
  <c r="L278" i="18"/>
  <c r="O278" i="18" s="1"/>
  <c r="M278" i="17"/>
  <c r="P278" i="17" s="1"/>
  <c r="S278" i="17"/>
  <c r="AB279" i="17" s="1"/>
  <c r="Q278" i="17"/>
  <c r="Z279" i="17" s="1"/>
  <c r="BR278" i="17"/>
  <c r="BS279" i="17" s="1"/>
  <c r="K278" i="17"/>
  <c r="N278" i="17" s="1"/>
  <c r="BR278" i="18"/>
  <c r="BS279" i="18" s="1"/>
  <c r="K278" i="18"/>
  <c r="N278" i="18" s="1"/>
  <c r="Q278" i="18"/>
  <c r="Z279" i="18" s="1"/>
  <c r="R278" i="17"/>
  <c r="AA279" i="17" s="1"/>
  <c r="L278" i="17"/>
  <c r="O278" i="17" s="1"/>
  <c r="S278" i="18"/>
  <c r="AB279" i="18" s="1"/>
  <c r="M278" i="18"/>
  <c r="P278" i="18" s="1"/>
  <c r="BW277" i="13"/>
  <c r="AU277" i="13"/>
  <c r="AX277" i="13" s="1"/>
  <c r="AV277" i="13"/>
  <c r="AY277" i="13" s="1"/>
  <c r="BP277" i="13"/>
  <c r="BM277" i="13"/>
  <c r="I277" i="13"/>
  <c r="L277" i="13" s="1"/>
  <c r="L488" i="7"/>
  <c r="P277" i="13"/>
  <c r="F489" i="19" l="1"/>
  <c r="F489" i="7"/>
  <c r="BD278" i="18"/>
  <c r="BH279" i="17"/>
  <c r="BH279" i="18"/>
  <c r="H388" i="15"/>
  <c r="I388" i="15" s="1"/>
  <c r="G388" i="16"/>
  <c r="H388" i="16" s="1"/>
  <c r="I388" i="16" s="1"/>
  <c r="BO277" i="13"/>
  <c r="BL277" i="13"/>
  <c r="BV277" i="13"/>
  <c r="H277" i="13"/>
  <c r="K277" i="13" s="1"/>
  <c r="BA277" i="13"/>
  <c r="H388" i="12"/>
  <c r="I388" i="12" s="1"/>
  <c r="BB277" i="13"/>
  <c r="R277" i="13"/>
  <c r="AA278" i="13" s="1"/>
  <c r="AK278" i="13"/>
  <c r="AT278" i="13" s="1"/>
  <c r="O277" i="13"/>
  <c r="BU278" i="18" l="1"/>
  <c r="AR279" i="18" s="1"/>
  <c r="BV278" i="18"/>
  <c r="AS279" i="18" s="1"/>
  <c r="BW278" i="18"/>
  <c r="AT279" i="18" s="1"/>
  <c r="BU278" i="17"/>
  <c r="AR279" i="17" s="1"/>
  <c r="BV278" i="17"/>
  <c r="AS279" i="17" s="1"/>
  <c r="BW278" i="17"/>
  <c r="AT279" i="17" s="1"/>
  <c r="J389" i="15"/>
  <c r="J389" i="16"/>
  <c r="BD277" i="13"/>
  <c r="BD277" i="17" s="1"/>
  <c r="Q277" i="13"/>
  <c r="Z278" i="13" s="1"/>
  <c r="F488" i="20" s="1"/>
  <c r="BR277" i="13"/>
  <c r="BS278" i="13" s="1"/>
  <c r="BU277" i="13"/>
  <c r="J389" i="12"/>
  <c r="AW278" i="13"/>
  <c r="AZ278" i="13" s="1"/>
  <c r="AJ278" i="13"/>
  <c r="AS278" i="13" s="1"/>
  <c r="N277" i="13"/>
  <c r="BN278" i="13"/>
  <c r="BQ278" i="13"/>
  <c r="J278" i="13"/>
  <c r="J489" i="7" l="1"/>
  <c r="BO279" i="18"/>
  <c r="AU279" i="18"/>
  <c r="AI280" i="18" s="1"/>
  <c r="H279" i="18"/>
  <c r="BL279" i="18"/>
  <c r="BO279" i="17"/>
  <c r="H279" i="17"/>
  <c r="AU279" i="17"/>
  <c r="AI280" i="17" s="1"/>
  <c r="BL279" i="17"/>
  <c r="BQ279" i="17"/>
  <c r="AW279" i="17"/>
  <c r="AK280" i="17" s="1"/>
  <c r="J279" i="17"/>
  <c r="BN279" i="17"/>
  <c r="I279" i="18"/>
  <c r="BP279" i="18"/>
  <c r="AV279" i="18"/>
  <c r="AJ280" i="18" s="1"/>
  <c r="BM279" i="18"/>
  <c r="BN279" i="18"/>
  <c r="J279" i="18"/>
  <c r="BQ279" i="18"/>
  <c r="AW279" i="18"/>
  <c r="AK280" i="18" s="1"/>
  <c r="I279" i="17"/>
  <c r="AV279" i="17"/>
  <c r="AJ280" i="17" s="1"/>
  <c r="BM279" i="17"/>
  <c r="BP279" i="17"/>
  <c r="BH278" i="13"/>
  <c r="BC278" i="13"/>
  <c r="AV278" i="13"/>
  <c r="AY278" i="13" s="1"/>
  <c r="AI278" i="13"/>
  <c r="AR278" i="13" s="1"/>
  <c r="BP278" i="13"/>
  <c r="BM278" i="13"/>
  <c r="I278" i="13"/>
  <c r="M278" i="13"/>
  <c r="S278" i="13"/>
  <c r="AB279" i="13" s="1"/>
  <c r="AX279" i="17" l="1"/>
  <c r="BA279" i="17" s="1"/>
  <c r="G489" i="7"/>
  <c r="AZ279" i="17"/>
  <c r="BC279" i="17" s="1"/>
  <c r="J489" i="20"/>
  <c r="I489" i="20"/>
  <c r="K489" i="20"/>
  <c r="H489" i="20"/>
  <c r="G489" i="20"/>
  <c r="I489" i="7"/>
  <c r="H489" i="7"/>
  <c r="K489" i="19"/>
  <c r="G489" i="19"/>
  <c r="I489" i="19"/>
  <c r="J489" i="19"/>
  <c r="H489" i="19"/>
  <c r="K489" i="7"/>
  <c r="AY279" i="18"/>
  <c r="BB279" i="18" s="1"/>
  <c r="AX279" i="18"/>
  <c r="BA279" i="18" s="1"/>
  <c r="S279" i="17"/>
  <c r="AB280" i="17" s="1"/>
  <c r="M279" i="17"/>
  <c r="P279" i="17" s="1"/>
  <c r="L279" i="17"/>
  <c r="O279" i="17" s="1"/>
  <c r="R279" i="17"/>
  <c r="AA280" i="17" s="1"/>
  <c r="AZ279" i="18"/>
  <c r="BC279" i="18" s="1"/>
  <c r="S279" i="18"/>
  <c r="AB280" i="18" s="1"/>
  <c r="M279" i="18"/>
  <c r="P279" i="18" s="1"/>
  <c r="BR279" i="17"/>
  <c r="BS280" i="17" s="1"/>
  <c r="Q279" i="17"/>
  <c r="Z280" i="17" s="1"/>
  <c r="K279" i="17"/>
  <c r="N279" i="17" s="1"/>
  <c r="Q279" i="18"/>
  <c r="Z280" i="18" s="1"/>
  <c r="BR279" i="18"/>
  <c r="BS280" i="18" s="1"/>
  <c r="K279" i="18"/>
  <c r="N279" i="18" s="1"/>
  <c r="R279" i="18"/>
  <c r="AA280" i="18" s="1"/>
  <c r="L279" i="18"/>
  <c r="O279" i="18" s="1"/>
  <c r="AY279" i="17"/>
  <c r="BB279" i="17" s="1"/>
  <c r="BW278" i="13"/>
  <c r="BB278" i="13"/>
  <c r="AU278" i="13"/>
  <c r="AX278" i="13" s="1"/>
  <c r="H278" i="13"/>
  <c r="BO278" i="13"/>
  <c r="BL278" i="13"/>
  <c r="L278" i="13"/>
  <c r="R278" i="13"/>
  <c r="AA279" i="13" s="1"/>
  <c r="P278" i="13"/>
  <c r="F490" i="7" l="1"/>
  <c r="F490" i="19"/>
  <c r="L489" i="7"/>
  <c r="L489" i="20"/>
  <c r="G389" i="12" s="1"/>
  <c r="H389" i="12" s="1"/>
  <c r="I389" i="12" s="1"/>
  <c r="BD279" i="18"/>
  <c r="L489" i="19"/>
  <c r="G389" i="15" s="1"/>
  <c r="BH280" i="17"/>
  <c r="BH280" i="18"/>
  <c r="BV278" i="13"/>
  <c r="BA278" i="13"/>
  <c r="BD278" i="13" s="1"/>
  <c r="BD278" i="17" s="1"/>
  <c r="AK279" i="13"/>
  <c r="AT279" i="13" s="1"/>
  <c r="O278" i="13"/>
  <c r="K278" i="13"/>
  <c r="Q278" i="13"/>
  <c r="Z279" i="13" s="1"/>
  <c r="F489" i="20" s="1"/>
  <c r="BR278" i="13"/>
  <c r="BS279" i="13" s="1"/>
  <c r="H389" i="15" l="1"/>
  <c r="I389" i="15" s="1"/>
  <c r="BW279" i="17" s="1"/>
  <c r="AT280" i="17" s="1"/>
  <c r="G389" i="16"/>
  <c r="H389" i="16" s="1"/>
  <c r="I389" i="16" s="1"/>
  <c r="BU278" i="13"/>
  <c r="J390" i="12"/>
  <c r="AW279" i="13"/>
  <c r="AZ279" i="13" s="1"/>
  <c r="AJ279" i="13"/>
  <c r="AS279" i="13" s="1"/>
  <c r="BQ279" i="13"/>
  <c r="BN279" i="13"/>
  <c r="J279" i="13"/>
  <c r="N278" i="13"/>
  <c r="BH279" i="13"/>
  <c r="BU279" i="17" l="1"/>
  <c r="BV279" i="17"/>
  <c r="J390" i="15"/>
  <c r="J390" i="16"/>
  <c r="BU279" i="18"/>
  <c r="BV279" i="18"/>
  <c r="BW279" i="18"/>
  <c r="G490" i="19"/>
  <c r="I490" i="19"/>
  <c r="J490" i="19"/>
  <c r="H490" i="19"/>
  <c r="K490" i="19"/>
  <c r="J490" i="20"/>
  <c r="I490" i="20"/>
  <c r="K490" i="20"/>
  <c r="G490" i="20"/>
  <c r="H490" i="20"/>
  <c r="BQ280" i="17"/>
  <c r="J280" i="17"/>
  <c r="BN280" i="17"/>
  <c r="AW280" i="17"/>
  <c r="AK281" i="17" s="1"/>
  <c r="BC279" i="13"/>
  <c r="AV279" i="13"/>
  <c r="AY279" i="13" s="1"/>
  <c r="AI279" i="13"/>
  <c r="AR279" i="13" s="1"/>
  <c r="G490" i="7"/>
  <c r="J490" i="7"/>
  <c r="K490" i="7"/>
  <c r="H490" i="7"/>
  <c r="I490" i="7"/>
  <c r="BM279" i="13"/>
  <c r="BP279" i="13"/>
  <c r="I279" i="13"/>
  <c r="S279" i="13"/>
  <c r="AB280" i="13" s="1"/>
  <c r="M279" i="13"/>
  <c r="AS280" i="17" l="1"/>
  <c r="BP280" i="17" s="1"/>
  <c r="AR280" i="17"/>
  <c r="BO280" i="17" s="1"/>
  <c r="AR280" i="18"/>
  <c r="BL280" i="18" s="1"/>
  <c r="AT280" i="18"/>
  <c r="BN280" i="18" s="1"/>
  <c r="AS280" i="18"/>
  <c r="BP280" i="18" s="1"/>
  <c r="L490" i="19"/>
  <c r="G390" i="15" s="1"/>
  <c r="L490" i="20"/>
  <c r="G390" i="12" s="1"/>
  <c r="S280" i="17"/>
  <c r="AB281" i="17" s="1"/>
  <c r="M280" i="17"/>
  <c r="P280" i="17" s="1"/>
  <c r="AZ280" i="17"/>
  <c r="BC280" i="17" s="1"/>
  <c r="BW279" i="13"/>
  <c r="BB279" i="13"/>
  <c r="AU279" i="13"/>
  <c r="AX279" i="13" s="1"/>
  <c r="P279" i="13"/>
  <c r="BL279" i="13"/>
  <c r="H279" i="13"/>
  <c r="BO279" i="13"/>
  <c r="R279" i="13"/>
  <c r="AA280" i="13" s="1"/>
  <c r="L279" i="13"/>
  <c r="L490" i="7"/>
  <c r="J280" i="18" l="1"/>
  <c r="M280" i="18" s="1"/>
  <c r="P280" i="18" s="1"/>
  <c r="AW280" i="18"/>
  <c r="AK281" i="18" s="1"/>
  <c r="AU280" i="17"/>
  <c r="AI281" i="17" s="1"/>
  <c r="H280" i="17"/>
  <c r="K280" i="17" s="1"/>
  <c r="N280" i="17" s="1"/>
  <c r="I280" i="17"/>
  <c r="R280" i="17" s="1"/>
  <c r="AA281" i="17" s="1"/>
  <c r="BM280" i="17"/>
  <c r="AV280" i="17"/>
  <c r="AJ281" i="17" s="1"/>
  <c r="BL280" i="17"/>
  <c r="BO280" i="18"/>
  <c r="BM280" i="18"/>
  <c r="AV280" i="18"/>
  <c r="AJ281" i="18" s="1"/>
  <c r="H280" i="18"/>
  <c r="AU280" i="18"/>
  <c r="AI281" i="18" s="1"/>
  <c r="I280" i="18"/>
  <c r="L280" i="18" s="1"/>
  <c r="O280" i="18" s="1"/>
  <c r="BQ280" i="18"/>
  <c r="H390" i="12"/>
  <c r="I390" i="12" s="1"/>
  <c r="G390" i="16"/>
  <c r="H390" i="16" s="1"/>
  <c r="I390" i="16" s="1"/>
  <c r="H390" i="15"/>
  <c r="I390" i="15" s="1"/>
  <c r="BV279" i="13"/>
  <c r="BA279" i="13"/>
  <c r="BD279" i="13" s="1"/>
  <c r="BD279" i="17" s="1"/>
  <c r="AK280" i="13"/>
  <c r="AT280" i="13" s="1"/>
  <c r="O279" i="13"/>
  <c r="K279" i="13"/>
  <c r="BR279" i="13"/>
  <c r="BS280" i="13" s="1"/>
  <c r="Q279" i="13"/>
  <c r="Z280" i="13" s="1"/>
  <c r="F490" i="20" s="1"/>
  <c r="AZ280" i="18" l="1"/>
  <c r="BC280" i="18" s="1"/>
  <c r="S280" i="18"/>
  <c r="AB281" i="18" s="1"/>
  <c r="AY280" i="18"/>
  <c r="BB280" i="18" s="1"/>
  <c r="BR280" i="18"/>
  <c r="BS281" i="18" s="1"/>
  <c r="AX280" i="17"/>
  <c r="BA280" i="17" s="1"/>
  <c r="AY280" i="17"/>
  <c r="BB280" i="17" s="1"/>
  <c r="Q280" i="17"/>
  <c r="Z281" i="17" s="1"/>
  <c r="F491" i="19" s="1"/>
  <c r="AX280" i="18"/>
  <c r="BA280" i="18" s="1"/>
  <c r="L280" i="17"/>
  <c r="O280" i="17" s="1"/>
  <c r="BR280" i="17"/>
  <c r="BS281" i="17" s="1"/>
  <c r="R280" i="18"/>
  <c r="AA281" i="18" s="1"/>
  <c r="K280" i="18"/>
  <c r="N280" i="18" s="1"/>
  <c r="Q280" i="18"/>
  <c r="Z281" i="18" s="1"/>
  <c r="BV280" i="18"/>
  <c r="AS281" i="18" s="1"/>
  <c r="BW280" i="18"/>
  <c r="AT281" i="18" s="1"/>
  <c r="BW280" i="17"/>
  <c r="AT281" i="17" s="1"/>
  <c r="BU280" i="17"/>
  <c r="AR281" i="17" s="1"/>
  <c r="J391" i="16"/>
  <c r="J391" i="15"/>
  <c r="BU279" i="13"/>
  <c r="J391" i="12"/>
  <c r="AW280" i="13"/>
  <c r="AZ280" i="13" s="1"/>
  <c r="AJ280" i="13"/>
  <c r="AS280" i="13" s="1"/>
  <c r="BH280" i="13"/>
  <c r="N279" i="13"/>
  <c r="BN280" i="13"/>
  <c r="J280" i="13"/>
  <c r="BQ280" i="13"/>
  <c r="BD280" i="18" l="1"/>
  <c r="BH281" i="17"/>
  <c r="F491" i="7"/>
  <c r="BH281" i="18"/>
  <c r="BU280" i="18"/>
  <c r="AR281" i="18" s="1"/>
  <c r="AU281" i="18" s="1"/>
  <c r="AI282" i="18" s="1"/>
  <c r="BV280" i="17"/>
  <c r="AS281" i="17" s="1"/>
  <c r="BP281" i="17" s="1"/>
  <c r="K491" i="20"/>
  <c r="I491" i="20"/>
  <c r="G491" i="20"/>
  <c r="J491" i="20"/>
  <c r="H491" i="20"/>
  <c r="I491" i="19"/>
  <c r="J491" i="19"/>
  <c r="H491" i="19"/>
  <c r="G491" i="19"/>
  <c r="K491" i="19"/>
  <c r="BQ281" i="18"/>
  <c r="AW281" i="18"/>
  <c r="AK282" i="18" s="1"/>
  <c r="J281" i="18"/>
  <c r="BN281" i="18"/>
  <c r="H281" i="17"/>
  <c r="BL281" i="17"/>
  <c r="BO281" i="17"/>
  <c r="AU281" i="17"/>
  <c r="AI282" i="17" s="1"/>
  <c r="BQ281" i="17"/>
  <c r="AW281" i="17"/>
  <c r="AK282" i="17" s="1"/>
  <c r="J281" i="17"/>
  <c r="BN281" i="17"/>
  <c r="AV281" i="18"/>
  <c r="AJ282" i="18" s="1"/>
  <c r="I281" i="18"/>
  <c r="BM281" i="18"/>
  <c r="BP281" i="18"/>
  <c r="BC280" i="13"/>
  <c r="AV280" i="13"/>
  <c r="AY280" i="13" s="1"/>
  <c r="AI280" i="13"/>
  <c r="AR280" i="13" s="1"/>
  <c r="BP280" i="13"/>
  <c r="I280" i="13"/>
  <c r="BM280" i="13"/>
  <c r="I491" i="7"/>
  <c r="J491" i="7"/>
  <c r="H491" i="7"/>
  <c r="G491" i="7"/>
  <c r="K491" i="7"/>
  <c r="M280" i="13"/>
  <c r="S280" i="13"/>
  <c r="AB281" i="13" s="1"/>
  <c r="BL281" i="18" l="1"/>
  <c r="BO281" i="18"/>
  <c r="H281" i="18"/>
  <c r="Q281" i="18" s="1"/>
  <c r="Z282" i="18" s="1"/>
  <c r="I281" i="17"/>
  <c r="BR281" i="17" s="1"/>
  <c r="BS282" i="17" s="1"/>
  <c r="AV281" i="17"/>
  <c r="AJ282" i="17" s="1"/>
  <c r="BM281" i="17"/>
  <c r="AY281" i="18"/>
  <c r="BB281" i="18" s="1"/>
  <c r="AZ281" i="17"/>
  <c r="BC281" i="17" s="1"/>
  <c r="AX281" i="18"/>
  <c r="BA281" i="18" s="1"/>
  <c r="L491" i="19"/>
  <c r="G391" i="15" s="1"/>
  <c r="L491" i="20"/>
  <c r="G391" i="12" s="1"/>
  <c r="R281" i="18"/>
  <c r="AA282" i="18" s="1"/>
  <c r="L281" i="18"/>
  <c r="O281" i="18" s="1"/>
  <c r="M281" i="17"/>
  <c r="P281" i="17" s="1"/>
  <c r="S281" i="17"/>
  <c r="AB282" i="17" s="1"/>
  <c r="AX281" i="17"/>
  <c r="BA281" i="17" s="1"/>
  <c r="AZ281" i="18"/>
  <c r="BC281" i="18" s="1"/>
  <c r="K281" i="17"/>
  <c r="N281" i="17" s="1"/>
  <c r="Q281" i="17"/>
  <c r="Z282" i="17" s="1"/>
  <c r="S281" i="18"/>
  <c r="AB282" i="18" s="1"/>
  <c r="M281" i="18"/>
  <c r="P281" i="18" s="1"/>
  <c r="BW280" i="13"/>
  <c r="BB280" i="13"/>
  <c r="AU280" i="13"/>
  <c r="AX280" i="13" s="1"/>
  <c r="P280" i="13"/>
  <c r="BO280" i="13"/>
  <c r="BL280" i="13"/>
  <c r="H280" i="13"/>
  <c r="L491" i="7"/>
  <c r="L280" i="13"/>
  <c r="R280" i="13"/>
  <c r="AA281" i="13" s="1"/>
  <c r="L281" i="17" l="1"/>
  <c r="O281" i="17" s="1"/>
  <c r="AY281" i="17"/>
  <c r="BB281" i="17" s="1"/>
  <c r="F492" i="7"/>
  <c r="BR281" i="18"/>
  <c r="BS282" i="18" s="1"/>
  <c r="K281" i="18"/>
  <c r="N281" i="18" s="1"/>
  <c r="R281" i="17"/>
  <c r="AA282" i="17" s="1"/>
  <c r="BH282" i="17" s="1"/>
  <c r="BD281" i="18"/>
  <c r="BH282" i="18"/>
  <c r="H391" i="12"/>
  <c r="I391" i="12" s="1"/>
  <c r="G391" i="16"/>
  <c r="H391" i="16" s="1"/>
  <c r="I391" i="16" s="1"/>
  <c r="H391" i="15"/>
  <c r="I391" i="15" s="1"/>
  <c r="BV280" i="13"/>
  <c r="BA280" i="13"/>
  <c r="BD280" i="13" s="1"/>
  <c r="BD280" i="17" s="1"/>
  <c r="AK281" i="13"/>
  <c r="AT281" i="13" s="1"/>
  <c r="O280" i="13"/>
  <c r="BR280" i="13"/>
  <c r="BS281" i="13" s="1"/>
  <c r="K280" i="13"/>
  <c r="Q280" i="13"/>
  <c r="Z281" i="13" s="1"/>
  <c r="F491" i="20" s="1"/>
  <c r="F492" i="19" l="1"/>
  <c r="BW281" i="18"/>
  <c r="AT282" i="18" s="1"/>
  <c r="BU281" i="18"/>
  <c r="AR282" i="18" s="1"/>
  <c r="BV281" i="18"/>
  <c r="AS282" i="18" s="1"/>
  <c r="BW281" i="17"/>
  <c r="AT282" i="17" s="1"/>
  <c r="BU281" i="17"/>
  <c r="AR282" i="17" s="1"/>
  <c r="BV281" i="17"/>
  <c r="AS282" i="17" s="1"/>
  <c r="J392" i="15"/>
  <c r="J392" i="16"/>
  <c r="BU280" i="13"/>
  <c r="J392" i="12"/>
  <c r="AW281" i="13"/>
  <c r="AZ281" i="13" s="1"/>
  <c r="AJ281" i="13"/>
  <c r="AS281" i="13" s="1"/>
  <c r="N280" i="13"/>
  <c r="BH281" i="13"/>
  <c r="J281" i="13"/>
  <c r="BQ281" i="13"/>
  <c r="BN281" i="13"/>
  <c r="K492" i="20" l="1"/>
  <c r="I492" i="20"/>
  <c r="H492" i="20"/>
  <c r="J492" i="20"/>
  <c r="G492" i="20"/>
  <c r="I492" i="19"/>
  <c r="J492" i="19"/>
  <c r="K492" i="19"/>
  <c r="H492" i="19"/>
  <c r="G492" i="19"/>
  <c r="BL282" i="17"/>
  <c r="H282" i="17"/>
  <c r="BO282" i="17"/>
  <c r="AU282" i="17"/>
  <c r="AI283" i="17" s="1"/>
  <c r="BM282" i="18"/>
  <c r="AV282" i="18"/>
  <c r="AJ283" i="18" s="1"/>
  <c r="I282" i="18"/>
  <c r="BP282" i="18"/>
  <c r="BN282" i="17"/>
  <c r="J282" i="17"/>
  <c r="AW282" i="17"/>
  <c r="AK283" i="17" s="1"/>
  <c r="BQ282" i="17"/>
  <c r="BO282" i="18"/>
  <c r="H282" i="18"/>
  <c r="AU282" i="18"/>
  <c r="AI283" i="18" s="1"/>
  <c r="BL282" i="18"/>
  <c r="BQ282" i="18"/>
  <c r="J282" i="18"/>
  <c r="BN282" i="18"/>
  <c r="AW282" i="18"/>
  <c r="AK283" i="18" s="1"/>
  <c r="BP282" i="17"/>
  <c r="AV282" i="17"/>
  <c r="AJ283" i="17" s="1"/>
  <c r="BM282" i="17"/>
  <c r="I282" i="17"/>
  <c r="BC281" i="13"/>
  <c r="AV281" i="13"/>
  <c r="AY281" i="13" s="1"/>
  <c r="AI281" i="13"/>
  <c r="AR281" i="13" s="1"/>
  <c r="M281" i="13"/>
  <c r="S281" i="13"/>
  <c r="AB282" i="13" s="1"/>
  <c r="I281" i="13"/>
  <c r="BP281" i="13"/>
  <c r="BM281" i="13"/>
  <c r="K492" i="7"/>
  <c r="J492" i="7"/>
  <c r="I492" i="7"/>
  <c r="H492" i="7"/>
  <c r="G492" i="7"/>
  <c r="AX282" i="17" l="1"/>
  <c r="BA282" i="17" s="1"/>
  <c r="AZ282" i="17"/>
  <c r="BC282" i="17" s="1"/>
  <c r="L492" i="20"/>
  <c r="G392" i="12" s="1"/>
  <c r="AZ282" i="18"/>
  <c r="BC282" i="18" s="1"/>
  <c r="L492" i="19"/>
  <c r="G392" i="15" s="1"/>
  <c r="R282" i="17"/>
  <c r="AA283" i="17" s="1"/>
  <c r="L282" i="17"/>
  <c r="O282" i="17" s="1"/>
  <c r="S282" i="18"/>
  <c r="AB283" i="18" s="1"/>
  <c r="M282" i="18"/>
  <c r="P282" i="18" s="1"/>
  <c r="BR282" i="18"/>
  <c r="BS283" i="18" s="1"/>
  <c r="Q282" i="18"/>
  <c r="Z283" i="18" s="1"/>
  <c r="K282" i="18"/>
  <c r="N282" i="18" s="1"/>
  <c r="BR282" i="17"/>
  <c r="BS283" i="17" s="1"/>
  <c r="K282" i="17"/>
  <c r="N282" i="17" s="1"/>
  <c r="Q282" i="17"/>
  <c r="Z283" i="17" s="1"/>
  <c r="AY282" i="17"/>
  <c r="BB282" i="17" s="1"/>
  <c r="AY282" i="18"/>
  <c r="BB282" i="18" s="1"/>
  <c r="M282" i="17"/>
  <c r="P282" i="17" s="1"/>
  <c r="S282" i="17"/>
  <c r="AB283" i="17" s="1"/>
  <c r="R282" i="18"/>
  <c r="AA283" i="18" s="1"/>
  <c r="L282" i="18"/>
  <c r="O282" i="18" s="1"/>
  <c r="AX282" i="18"/>
  <c r="BA282" i="18" s="1"/>
  <c r="BW281" i="13"/>
  <c r="BB281" i="13"/>
  <c r="AU281" i="13"/>
  <c r="AX281" i="13" s="1"/>
  <c r="P281" i="13"/>
  <c r="BO281" i="13"/>
  <c r="H281" i="13"/>
  <c r="BL281" i="13"/>
  <c r="L492" i="7"/>
  <c r="L281" i="13"/>
  <c r="R281" i="13"/>
  <c r="AA282" i="13" s="1"/>
  <c r="F493" i="7" l="1"/>
  <c r="F493" i="19"/>
  <c r="BD282" i="18"/>
  <c r="BH283" i="17"/>
  <c r="BH283" i="18"/>
  <c r="H392" i="12"/>
  <c r="I392" i="12" s="1"/>
  <c r="H392" i="15"/>
  <c r="I392" i="15" s="1"/>
  <c r="G392" i="16"/>
  <c r="H392" i="16" s="1"/>
  <c r="I392" i="16" s="1"/>
  <c r="BV281" i="13"/>
  <c r="BA281" i="13"/>
  <c r="BD281" i="13" s="1"/>
  <c r="BD281" i="17" s="1"/>
  <c r="AK282" i="13"/>
  <c r="AT282" i="13" s="1"/>
  <c r="O281" i="13"/>
  <c r="BR281" i="13"/>
  <c r="BS282" i="13" s="1"/>
  <c r="K281" i="13"/>
  <c r="Q281" i="13"/>
  <c r="Z282" i="13" s="1"/>
  <c r="F492" i="20" s="1"/>
  <c r="BU282" i="18" l="1"/>
  <c r="AR283" i="18" s="1"/>
  <c r="BW282" i="18"/>
  <c r="AT283" i="18" s="1"/>
  <c r="BV282" i="18"/>
  <c r="AS283" i="18" s="1"/>
  <c r="BU282" i="17"/>
  <c r="AR283" i="17" s="1"/>
  <c r="BV282" i="17"/>
  <c r="AS283" i="17" s="1"/>
  <c r="BW282" i="17"/>
  <c r="AT283" i="17" s="1"/>
  <c r="J393" i="15"/>
  <c r="J393" i="16"/>
  <c r="BU281" i="13"/>
  <c r="J393" i="12"/>
  <c r="AW282" i="13"/>
  <c r="AZ282" i="13" s="1"/>
  <c r="AJ282" i="13"/>
  <c r="AS282" i="13" s="1"/>
  <c r="BH282" i="13"/>
  <c r="J282" i="13"/>
  <c r="BN282" i="13"/>
  <c r="BQ282" i="13"/>
  <c r="N281" i="13"/>
  <c r="K493" i="19" l="1"/>
  <c r="I493" i="19"/>
  <c r="J493" i="19"/>
  <c r="H493" i="19"/>
  <c r="G493" i="19"/>
  <c r="I493" i="20"/>
  <c r="G493" i="20"/>
  <c r="J493" i="20"/>
  <c r="K493" i="20"/>
  <c r="H493" i="20"/>
  <c r="BO283" i="18"/>
  <c r="H283" i="18"/>
  <c r="BL283" i="18"/>
  <c r="AU283" i="18"/>
  <c r="AI284" i="18" s="1"/>
  <c r="BN283" i="17"/>
  <c r="AW283" i="17"/>
  <c r="AK284" i="17" s="1"/>
  <c r="J283" i="17"/>
  <c r="BQ283" i="17"/>
  <c r="AW283" i="18"/>
  <c r="AK284" i="18" s="1"/>
  <c r="BN283" i="18"/>
  <c r="BQ283" i="18"/>
  <c r="J283" i="18"/>
  <c r="AV283" i="18"/>
  <c r="AJ284" i="18" s="1"/>
  <c r="I283" i="18"/>
  <c r="BM283" i="18"/>
  <c r="BP283" i="18"/>
  <c r="H283" i="17"/>
  <c r="BO283" i="17"/>
  <c r="AU283" i="17"/>
  <c r="AI284" i="17" s="1"/>
  <c r="BL283" i="17"/>
  <c r="AV283" i="17"/>
  <c r="AJ284" i="17" s="1"/>
  <c r="BP283" i="17"/>
  <c r="I283" i="17"/>
  <c r="BM283" i="17"/>
  <c r="BC282" i="13"/>
  <c r="AV282" i="13"/>
  <c r="AY282" i="13" s="1"/>
  <c r="AI282" i="13"/>
  <c r="AR282" i="13" s="1"/>
  <c r="S282" i="13"/>
  <c r="AB283" i="13" s="1"/>
  <c r="M282" i="13"/>
  <c r="H493" i="7"/>
  <c r="I493" i="7"/>
  <c r="J493" i="7"/>
  <c r="G493" i="7"/>
  <c r="K493" i="7"/>
  <c r="BP282" i="13"/>
  <c r="I282" i="13"/>
  <c r="BM282" i="13"/>
  <c r="AY283" i="18" l="1"/>
  <c r="BB283" i="18" s="1"/>
  <c r="AZ283" i="18"/>
  <c r="BC283" i="18" s="1"/>
  <c r="L493" i="20"/>
  <c r="G393" i="12" s="1"/>
  <c r="L493" i="19"/>
  <c r="G393" i="15" s="1"/>
  <c r="AY283" i="17"/>
  <c r="BB283" i="17" s="1"/>
  <c r="R283" i="17"/>
  <c r="AA284" i="17" s="1"/>
  <c r="L283" i="17"/>
  <c r="O283" i="17" s="1"/>
  <c r="BR283" i="17"/>
  <c r="BS284" i="17" s="1"/>
  <c r="K283" i="17"/>
  <c r="N283" i="17" s="1"/>
  <c r="Q283" i="17"/>
  <c r="Z284" i="17" s="1"/>
  <c r="R283" i="18"/>
  <c r="AA284" i="18" s="1"/>
  <c r="L283" i="18"/>
  <c r="O283" i="18" s="1"/>
  <c r="S283" i="18"/>
  <c r="AB284" i="18" s="1"/>
  <c r="M283" i="18"/>
  <c r="P283" i="18" s="1"/>
  <c r="BR283" i="18"/>
  <c r="BS284" i="18" s="1"/>
  <c r="K283" i="18"/>
  <c r="N283" i="18" s="1"/>
  <c r="Q283" i="18"/>
  <c r="Z284" i="18" s="1"/>
  <c r="AX283" i="17"/>
  <c r="BA283" i="17" s="1"/>
  <c r="AX283" i="18"/>
  <c r="BA283" i="18" s="1"/>
  <c r="AZ283" i="17"/>
  <c r="BC283" i="17" s="1"/>
  <c r="S283" i="17"/>
  <c r="AB284" i="17" s="1"/>
  <c r="M283" i="17"/>
  <c r="P283" i="17" s="1"/>
  <c r="BW282" i="13"/>
  <c r="BB282" i="13"/>
  <c r="AU282" i="13"/>
  <c r="AX282" i="13" s="1"/>
  <c r="L493" i="7"/>
  <c r="R282" i="13"/>
  <c r="AA283" i="13" s="1"/>
  <c r="L282" i="13"/>
  <c r="P282" i="13"/>
  <c r="BL282" i="13"/>
  <c r="BO282" i="13"/>
  <c r="H282" i="13"/>
  <c r="F494" i="7" l="1"/>
  <c r="F494" i="19"/>
  <c r="BD283" i="18"/>
  <c r="BH284" i="17"/>
  <c r="BH284" i="18"/>
  <c r="G393" i="16"/>
  <c r="H393" i="16" s="1"/>
  <c r="I393" i="16" s="1"/>
  <c r="H393" i="15"/>
  <c r="I393" i="15" s="1"/>
  <c r="BV282" i="13"/>
  <c r="H393" i="12"/>
  <c r="I393" i="12" s="1"/>
  <c r="BA282" i="13"/>
  <c r="BD282" i="13" s="1"/>
  <c r="BD282" i="17" s="1"/>
  <c r="AK283" i="13"/>
  <c r="AT283" i="13" s="1"/>
  <c r="Q282" i="13"/>
  <c r="Z283" i="13" s="1"/>
  <c r="F493" i="20" s="1"/>
  <c r="K282" i="13"/>
  <c r="BR282" i="13"/>
  <c r="BS283" i="13" s="1"/>
  <c r="O282" i="13"/>
  <c r="BU283" i="18" l="1"/>
  <c r="AR284" i="18" s="1"/>
  <c r="BV283" i="18"/>
  <c r="AS284" i="18" s="1"/>
  <c r="BW283" i="18"/>
  <c r="AT284" i="18" s="1"/>
  <c r="BU283" i="17"/>
  <c r="AR284" i="17" s="1"/>
  <c r="BV283" i="17"/>
  <c r="AS284" i="17" s="1"/>
  <c r="BW283" i="17"/>
  <c r="AT284" i="17" s="1"/>
  <c r="J394" i="16"/>
  <c r="J394" i="15"/>
  <c r="BU282" i="13"/>
  <c r="J394" i="12"/>
  <c r="AW283" i="13"/>
  <c r="AZ283" i="13" s="1"/>
  <c r="AJ283" i="13"/>
  <c r="AS283" i="13" s="1"/>
  <c r="BQ283" i="13"/>
  <c r="J283" i="13"/>
  <c r="BN283" i="13"/>
  <c r="BH283" i="13"/>
  <c r="N282" i="13"/>
  <c r="K494" i="20" l="1"/>
  <c r="I494" i="20"/>
  <c r="H494" i="20"/>
  <c r="J494" i="20"/>
  <c r="G494" i="20"/>
  <c r="G494" i="19"/>
  <c r="K494" i="19"/>
  <c r="H494" i="19"/>
  <c r="I494" i="19"/>
  <c r="J494" i="19"/>
  <c r="BO284" i="18"/>
  <c r="AU284" i="18"/>
  <c r="AI285" i="18" s="1"/>
  <c r="H284" i="18"/>
  <c r="BL284" i="18"/>
  <c r="BN284" i="17"/>
  <c r="AW284" i="17"/>
  <c r="AK285" i="17" s="1"/>
  <c r="BQ284" i="17"/>
  <c r="J284" i="17"/>
  <c r="AU284" i="17"/>
  <c r="AI285" i="17" s="1"/>
  <c r="BO284" i="17"/>
  <c r="BL284" i="17"/>
  <c r="H284" i="17"/>
  <c r="I284" i="18"/>
  <c r="BM284" i="18"/>
  <c r="AV284" i="18"/>
  <c r="AJ285" i="18" s="1"/>
  <c r="BP284" i="18"/>
  <c r="AW284" i="18"/>
  <c r="AK285" i="18" s="1"/>
  <c r="BQ284" i="18"/>
  <c r="J284" i="18"/>
  <c r="BN284" i="18"/>
  <c r="BM284" i="17"/>
  <c r="AV284" i="17"/>
  <c r="AJ285" i="17" s="1"/>
  <c r="I284" i="17"/>
  <c r="BP284" i="17"/>
  <c r="BC283" i="13"/>
  <c r="AV283" i="13"/>
  <c r="AY283" i="13" s="1"/>
  <c r="AI283" i="13"/>
  <c r="AR283" i="13" s="1"/>
  <c r="I283" i="13"/>
  <c r="BP283" i="13"/>
  <c r="BM283" i="13"/>
  <c r="G494" i="7"/>
  <c r="J494" i="7"/>
  <c r="H494" i="7"/>
  <c r="I494" i="7"/>
  <c r="K494" i="7"/>
  <c r="M283" i="13"/>
  <c r="S283" i="13"/>
  <c r="AB284" i="13" s="1"/>
  <c r="AZ284" i="18" l="1"/>
  <c r="BC284" i="18" s="1"/>
  <c r="AX284" i="17"/>
  <c r="BA284" i="17" s="1"/>
  <c r="L494" i="20"/>
  <c r="G394" i="12" s="1"/>
  <c r="L494" i="19"/>
  <c r="G394" i="15" s="1"/>
  <c r="AX284" i="18"/>
  <c r="BA284" i="18" s="1"/>
  <c r="L284" i="17"/>
  <c r="O284" i="17" s="1"/>
  <c r="R284" i="17"/>
  <c r="AA285" i="17" s="1"/>
  <c r="M284" i="17"/>
  <c r="P284" i="17" s="1"/>
  <c r="S284" i="17"/>
  <c r="AB285" i="17" s="1"/>
  <c r="K284" i="17"/>
  <c r="N284" i="17" s="1"/>
  <c r="BR284" i="17"/>
  <c r="BS285" i="17" s="1"/>
  <c r="Q284" i="17"/>
  <c r="Z285" i="17" s="1"/>
  <c r="AY284" i="17"/>
  <c r="BB284" i="17" s="1"/>
  <c r="AY284" i="18"/>
  <c r="BB284" i="18" s="1"/>
  <c r="AZ284" i="17"/>
  <c r="BC284" i="17" s="1"/>
  <c r="M284" i="18"/>
  <c r="P284" i="18" s="1"/>
  <c r="S284" i="18"/>
  <c r="AB285" i="18" s="1"/>
  <c r="R284" i="18"/>
  <c r="AA285" i="18" s="1"/>
  <c r="L284" i="18"/>
  <c r="O284" i="18" s="1"/>
  <c r="BR284" i="18"/>
  <c r="BS285" i="18" s="1"/>
  <c r="K284" i="18"/>
  <c r="N284" i="18" s="1"/>
  <c r="Q284" i="18"/>
  <c r="Z285" i="18" s="1"/>
  <c r="BW283" i="13"/>
  <c r="BB283" i="13"/>
  <c r="AU283" i="13"/>
  <c r="AX283" i="13" s="1"/>
  <c r="BL283" i="13"/>
  <c r="BO283" i="13"/>
  <c r="H283" i="13"/>
  <c r="L494" i="7"/>
  <c r="P283" i="13"/>
  <c r="L283" i="13"/>
  <c r="R283" i="13"/>
  <c r="AA284" i="13" s="1"/>
  <c r="F495" i="19" l="1"/>
  <c r="F495" i="7"/>
  <c r="BD284" i="18"/>
  <c r="BH285" i="18"/>
  <c r="BH285" i="17"/>
  <c r="H394" i="12"/>
  <c r="I394" i="12" s="1"/>
  <c r="G394" i="16"/>
  <c r="H394" i="16" s="1"/>
  <c r="I394" i="16" s="1"/>
  <c r="H394" i="15"/>
  <c r="I394" i="15" s="1"/>
  <c r="BV283" i="13"/>
  <c r="BA283" i="13"/>
  <c r="BD283" i="13" s="1"/>
  <c r="BD283" i="17" s="1"/>
  <c r="AK284" i="13"/>
  <c r="AT284" i="13" s="1"/>
  <c r="O283" i="13"/>
  <c r="K283" i="13"/>
  <c r="BR283" i="13"/>
  <c r="BS284" i="13" s="1"/>
  <c r="Q283" i="13"/>
  <c r="Z284" i="13" s="1"/>
  <c r="F494" i="20" s="1"/>
  <c r="BV284" i="18" l="1"/>
  <c r="AS285" i="18" s="1"/>
  <c r="BW284" i="18"/>
  <c r="AT285" i="18" s="1"/>
  <c r="BU284" i="18"/>
  <c r="AR285" i="18" s="1"/>
  <c r="BV284" i="17"/>
  <c r="AS285" i="17" s="1"/>
  <c r="BW284" i="17"/>
  <c r="AT285" i="17" s="1"/>
  <c r="BU284" i="17"/>
  <c r="AR285" i="17" s="1"/>
  <c r="J395" i="16"/>
  <c r="J395" i="15"/>
  <c r="BU283" i="13"/>
  <c r="J395" i="12"/>
  <c r="AW284" i="13"/>
  <c r="AZ284" i="13" s="1"/>
  <c r="AJ284" i="13"/>
  <c r="AS284" i="13" s="1"/>
  <c r="BH284" i="13"/>
  <c r="N283" i="13"/>
  <c r="BN284" i="13"/>
  <c r="J284" i="13"/>
  <c r="BQ284" i="13"/>
  <c r="J495" i="20" l="1"/>
  <c r="K495" i="20"/>
  <c r="G495" i="20"/>
  <c r="H495" i="20"/>
  <c r="I495" i="20"/>
  <c r="J495" i="19"/>
  <c r="H495" i="19"/>
  <c r="I495" i="19"/>
  <c r="K495" i="19"/>
  <c r="G495" i="19"/>
  <c r="AW285" i="17"/>
  <c r="AK286" i="17" s="1"/>
  <c r="BQ285" i="17"/>
  <c r="J285" i="17"/>
  <c r="BN285" i="17"/>
  <c r="AU285" i="17"/>
  <c r="AI286" i="17" s="1"/>
  <c r="H285" i="17"/>
  <c r="BO285" i="17"/>
  <c r="BL285" i="17"/>
  <c r="AW285" i="18"/>
  <c r="AK286" i="18" s="1"/>
  <c r="BN285" i="18"/>
  <c r="BQ285" i="18"/>
  <c r="J285" i="18"/>
  <c r="H285" i="18"/>
  <c r="BL285" i="18"/>
  <c r="AU285" i="18"/>
  <c r="AI286" i="18" s="1"/>
  <c r="BO285" i="18"/>
  <c r="I285" i="17"/>
  <c r="AV285" i="17"/>
  <c r="AJ286" i="17" s="1"/>
  <c r="BM285" i="17"/>
  <c r="BP285" i="17"/>
  <c r="BM285" i="18"/>
  <c r="BP285" i="18"/>
  <c r="AV285" i="18"/>
  <c r="AJ286" i="18" s="1"/>
  <c r="I285" i="18"/>
  <c r="BC284" i="13"/>
  <c r="AV284" i="13"/>
  <c r="AY284" i="13" s="1"/>
  <c r="AI284" i="13"/>
  <c r="AR284" i="13" s="1"/>
  <c r="M284" i="13"/>
  <c r="S284" i="13"/>
  <c r="AB285" i="13" s="1"/>
  <c r="I284" i="13"/>
  <c r="BM284" i="13"/>
  <c r="BP284" i="13"/>
  <c r="G495" i="7"/>
  <c r="I495" i="7"/>
  <c r="J495" i="7"/>
  <c r="K495" i="7"/>
  <c r="H495" i="7"/>
  <c r="AZ285" i="18" l="1"/>
  <c r="BC285" i="18" s="1"/>
  <c r="AY285" i="18"/>
  <c r="BB285" i="18" s="1"/>
  <c r="L495" i="19"/>
  <c r="G395" i="15" s="1"/>
  <c r="L495" i="20"/>
  <c r="G395" i="12" s="1"/>
  <c r="L285" i="18"/>
  <c r="O285" i="18" s="1"/>
  <c r="R285" i="18"/>
  <c r="AA286" i="18" s="1"/>
  <c r="L285" i="17"/>
  <c r="O285" i="17" s="1"/>
  <c r="R285" i="17"/>
  <c r="AA286" i="17" s="1"/>
  <c r="AY285" i="17"/>
  <c r="BB285" i="17" s="1"/>
  <c r="M285" i="18"/>
  <c r="P285" i="18" s="1"/>
  <c r="S285" i="18"/>
  <c r="AB286" i="18" s="1"/>
  <c r="S285" i="17"/>
  <c r="AB286" i="17" s="1"/>
  <c r="M285" i="17"/>
  <c r="P285" i="17" s="1"/>
  <c r="AX285" i="18"/>
  <c r="BA285" i="18" s="1"/>
  <c r="AX285" i="17"/>
  <c r="BA285" i="17" s="1"/>
  <c r="BR285" i="18"/>
  <c r="BS286" i="18" s="1"/>
  <c r="Q285" i="18"/>
  <c r="Z286" i="18" s="1"/>
  <c r="K285" i="18"/>
  <c r="N285" i="18" s="1"/>
  <c r="K285" i="17"/>
  <c r="N285" i="17" s="1"/>
  <c r="BR285" i="17"/>
  <c r="BS286" i="17" s="1"/>
  <c r="Q285" i="17"/>
  <c r="Z286" i="17" s="1"/>
  <c r="AZ285" i="17"/>
  <c r="BC285" i="17" s="1"/>
  <c r="BW284" i="13"/>
  <c r="BB284" i="13"/>
  <c r="AU284" i="13"/>
  <c r="AX284" i="13" s="1"/>
  <c r="P284" i="13"/>
  <c r="L495" i="7"/>
  <c r="L284" i="13"/>
  <c r="R284" i="13"/>
  <c r="AA285" i="13" s="1"/>
  <c r="BO284" i="13"/>
  <c r="H284" i="13"/>
  <c r="BL284" i="13"/>
  <c r="F496" i="19" l="1"/>
  <c r="F496" i="7"/>
  <c r="BD285" i="18"/>
  <c r="BH286" i="17"/>
  <c r="BH286" i="18"/>
  <c r="G395" i="16"/>
  <c r="H395" i="16" s="1"/>
  <c r="I395" i="16" s="1"/>
  <c r="H395" i="15"/>
  <c r="I395" i="15" s="1"/>
  <c r="BV284" i="13"/>
  <c r="H395" i="12"/>
  <c r="I395" i="12" s="1"/>
  <c r="BA284" i="13"/>
  <c r="BD284" i="13" s="1"/>
  <c r="BD284" i="17" s="1"/>
  <c r="AK285" i="13"/>
  <c r="AT285" i="13" s="1"/>
  <c r="O284" i="13"/>
  <c r="BR284" i="13"/>
  <c r="BS285" i="13" s="1"/>
  <c r="Q284" i="13"/>
  <c r="Z285" i="13" s="1"/>
  <c r="F495" i="20" s="1"/>
  <c r="K284" i="13"/>
  <c r="BW285" i="18" l="1"/>
  <c r="AT286" i="18" s="1"/>
  <c r="BV285" i="18"/>
  <c r="AS286" i="18" s="1"/>
  <c r="BU285" i="18"/>
  <c r="AR286" i="18" s="1"/>
  <c r="BW285" i="17"/>
  <c r="AT286" i="17" s="1"/>
  <c r="BU285" i="17"/>
  <c r="AR286" i="17" s="1"/>
  <c r="BV285" i="17"/>
  <c r="AS286" i="17" s="1"/>
  <c r="J396" i="16"/>
  <c r="J396" i="15"/>
  <c r="BU284" i="13"/>
  <c r="J396" i="12"/>
  <c r="AW285" i="13"/>
  <c r="AZ285" i="13" s="1"/>
  <c r="AJ285" i="13"/>
  <c r="AS285" i="13" s="1"/>
  <c r="BH285" i="13"/>
  <c r="BN285" i="13"/>
  <c r="BQ285" i="13"/>
  <c r="J285" i="13"/>
  <c r="N284" i="13"/>
  <c r="J496" i="19" l="1"/>
  <c r="G496" i="19"/>
  <c r="I496" i="19"/>
  <c r="H496" i="19"/>
  <c r="K496" i="19"/>
  <c r="K496" i="20"/>
  <c r="I496" i="20"/>
  <c r="J496" i="20"/>
  <c r="G496" i="20"/>
  <c r="H496" i="20"/>
  <c r="J286" i="18"/>
  <c r="BQ286" i="18"/>
  <c r="BN286" i="18"/>
  <c r="AW286" i="18"/>
  <c r="AK287" i="18" s="1"/>
  <c r="AU286" i="17"/>
  <c r="AI287" i="17" s="1"/>
  <c r="BO286" i="17"/>
  <c r="H286" i="17"/>
  <c r="BL286" i="17"/>
  <c r="J286" i="17"/>
  <c r="BN286" i="17"/>
  <c r="BQ286" i="17"/>
  <c r="AW286" i="17"/>
  <c r="AK287" i="17" s="1"/>
  <c r="H286" i="18"/>
  <c r="BO286" i="18"/>
  <c r="AU286" i="18"/>
  <c r="AI287" i="18" s="1"/>
  <c r="BL286" i="18"/>
  <c r="BP286" i="17"/>
  <c r="AV286" i="17"/>
  <c r="AJ287" i="17" s="1"/>
  <c r="I286" i="17"/>
  <c r="BM286" i="17"/>
  <c r="BP286" i="18"/>
  <c r="AV286" i="18"/>
  <c r="AJ287" i="18" s="1"/>
  <c r="BM286" i="18"/>
  <c r="I286" i="18"/>
  <c r="BC285" i="13"/>
  <c r="AV285" i="13"/>
  <c r="AY285" i="13" s="1"/>
  <c r="AI285" i="13"/>
  <c r="AR285" i="13" s="1"/>
  <c r="M285" i="13"/>
  <c r="S285" i="13"/>
  <c r="AB286" i="13" s="1"/>
  <c r="I285" i="13"/>
  <c r="BM285" i="13"/>
  <c r="BP285" i="13"/>
  <c r="H496" i="7"/>
  <c r="K496" i="7"/>
  <c r="I496" i="7"/>
  <c r="J496" i="7"/>
  <c r="G496" i="7"/>
  <c r="AX286" i="17" l="1"/>
  <c r="BA286" i="17" s="1"/>
  <c r="AZ286" i="18"/>
  <c r="BC286" i="18" s="1"/>
  <c r="AZ286" i="17"/>
  <c r="BC286" i="17" s="1"/>
  <c r="L496" i="20"/>
  <c r="G396" i="12" s="1"/>
  <c r="L496" i="19"/>
  <c r="G396" i="15" s="1"/>
  <c r="S286" i="18"/>
  <c r="AB287" i="18" s="1"/>
  <c r="M286" i="18"/>
  <c r="P286" i="18" s="1"/>
  <c r="R286" i="18"/>
  <c r="AA287" i="18" s="1"/>
  <c r="L286" i="18"/>
  <c r="O286" i="18" s="1"/>
  <c r="L286" i="17"/>
  <c r="O286" i="17" s="1"/>
  <c r="R286" i="17"/>
  <c r="AA287" i="17" s="1"/>
  <c r="S286" i="17"/>
  <c r="AB287" i="17" s="1"/>
  <c r="M286" i="17"/>
  <c r="P286" i="17" s="1"/>
  <c r="K286" i="18"/>
  <c r="N286" i="18" s="1"/>
  <c r="Q286" i="18"/>
  <c r="Z287" i="18" s="1"/>
  <c r="BR286" i="18"/>
  <c r="BS287" i="18" s="1"/>
  <c r="BR286" i="17"/>
  <c r="BS287" i="17" s="1"/>
  <c r="K286" i="17"/>
  <c r="N286" i="17" s="1"/>
  <c r="Q286" i="17"/>
  <c r="Z287" i="17" s="1"/>
  <c r="AY286" i="18"/>
  <c r="BB286" i="18" s="1"/>
  <c r="AY286" i="17"/>
  <c r="BB286" i="17" s="1"/>
  <c r="AX286" i="18"/>
  <c r="BA286" i="18" s="1"/>
  <c r="BW285" i="13"/>
  <c r="BB285" i="13"/>
  <c r="AU285" i="13"/>
  <c r="AX285" i="13" s="1"/>
  <c r="P285" i="13"/>
  <c r="L496" i="7"/>
  <c r="R285" i="13"/>
  <c r="AA286" i="13" s="1"/>
  <c r="L285" i="13"/>
  <c r="BO285" i="13"/>
  <c r="BL285" i="13"/>
  <c r="H285" i="13"/>
  <c r="F497" i="19" l="1"/>
  <c r="F497" i="7"/>
  <c r="BH287" i="18"/>
  <c r="BH287" i="17"/>
  <c r="BD286" i="18"/>
  <c r="H396" i="12"/>
  <c r="I396" i="12" s="1"/>
  <c r="H396" i="15"/>
  <c r="I396" i="15" s="1"/>
  <c r="G396" i="16"/>
  <c r="H396" i="16" s="1"/>
  <c r="I396" i="16" s="1"/>
  <c r="BV285" i="13"/>
  <c r="BA285" i="13"/>
  <c r="BD285" i="13" s="1"/>
  <c r="BD285" i="17" s="1"/>
  <c r="AK286" i="13"/>
  <c r="AT286" i="13" s="1"/>
  <c r="O285" i="13"/>
  <c r="K285" i="13"/>
  <c r="Q285" i="13"/>
  <c r="Z286" i="13" s="1"/>
  <c r="F496" i="20" s="1"/>
  <c r="BR285" i="13"/>
  <c r="BS286" i="13" s="1"/>
  <c r="BU286" i="18" l="1"/>
  <c r="AR287" i="18" s="1"/>
  <c r="BV286" i="18"/>
  <c r="AS287" i="18" s="1"/>
  <c r="BW286" i="18"/>
  <c r="AT287" i="18" s="1"/>
  <c r="BU286" i="17"/>
  <c r="AR287" i="17" s="1"/>
  <c r="BV286" i="17"/>
  <c r="AS287" i="17" s="1"/>
  <c r="BW286" i="17"/>
  <c r="AT287" i="17" s="1"/>
  <c r="J397" i="15"/>
  <c r="J397" i="16"/>
  <c r="BU285" i="13"/>
  <c r="J397" i="12"/>
  <c r="AW286" i="13"/>
  <c r="AZ286" i="13" s="1"/>
  <c r="AJ286" i="13"/>
  <c r="AS286" i="13" s="1"/>
  <c r="BH286" i="13"/>
  <c r="J286" i="13"/>
  <c r="BQ286" i="13"/>
  <c r="BN286" i="13"/>
  <c r="N285" i="13"/>
  <c r="H497" i="19" l="1"/>
  <c r="J497" i="19"/>
  <c r="G497" i="19"/>
  <c r="K497" i="19"/>
  <c r="I497" i="19"/>
  <c r="J497" i="20"/>
  <c r="G497" i="20"/>
  <c r="K497" i="20"/>
  <c r="H497" i="20"/>
  <c r="I497" i="20"/>
  <c r="J287" i="18"/>
  <c r="BQ287" i="18"/>
  <c r="AW287" i="18"/>
  <c r="AK288" i="18" s="1"/>
  <c r="BN287" i="18"/>
  <c r="BL287" i="17"/>
  <c r="H287" i="17"/>
  <c r="BO287" i="17"/>
  <c r="AU287" i="17"/>
  <c r="AI288" i="17" s="1"/>
  <c r="J287" i="17"/>
  <c r="BN287" i="17"/>
  <c r="BQ287" i="17"/>
  <c r="AW287" i="17"/>
  <c r="AK288" i="17" s="1"/>
  <c r="BO287" i="18"/>
  <c r="H287" i="18"/>
  <c r="BL287" i="18"/>
  <c r="AU287" i="18"/>
  <c r="AI288" i="18" s="1"/>
  <c r="BM287" i="18"/>
  <c r="I287" i="18"/>
  <c r="BP287" i="18"/>
  <c r="AV287" i="18"/>
  <c r="AJ288" i="18" s="1"/>
  <c r="AV287" i="17"/>
  <c r="AJ288" i="17" s="1"/>
  <c r="BP287" i="17"/>
  <c r="BM287" i="17"/>
  <c r="I287" i="17"/>
  <c r="BC286" i="13"/>
  <c r="AV286" i="13"/>
  <c r="AY286" i="13" s="1"/>
  <c r="AI286" i="13"/>
  <c r="AR286" i="13" s="1"/>
  <c r="G497" i="7"/>
  <c r="H497" i="7"/>
  <c r="I497" i="7"/>
  <c r="J497" i="7"/>
  <c r="K497" i="7"/>
  <c r="S286" i="13"/>
  <c r="AB287" i="13" s="1"/>
  <c r="M286" i="13"/>
  <c r="BP286" i="13"/>
  <c r="BM286" i="13"/>
  <c r="I286" i="13"/>
  <c r="AY287" i="17" l="1"/>
  <c r="BB287" i="17" s="1"/>
  <c r="AX287" i="18"/>
  <c r="BA287" i="18" s="1"/>
  <c r="AY287" i="18"/>
  <c r="BB287" i="18" s="1"/>
  <c r="L497" i="20"/>
  <c r="G397" i="12" s="1"/>
  <c r="L497" i="19"/>
  <c r="G397" i="15" s="1"/>
  <c r="R287" i="18"/>
  <c r="AA288" i="18" s="1"/>
  <c r="L287" i="18"/>
  <c r="O287" i="18" s="1"/>
  <c r="AX287" i="17"/>
  <c r="BA287" i="17" s="1"/>
  <c r="S287" i="18"/>
  <c r="AB288" i="18" s="1"/>
  <c r="M287" i="18"/>
  <c r="P287" i="18" s="1"/>
  <c r="S287" i="17"/>
  <c r="AB288" i="17" s="1"/>
  <c r="M287" i="17"/>
  <c r="P287" i="17" s="1"/>
  <c r="AZ287" i="17"/>
  <c r="BC287" i="17" s="1"/>
  <c r="R287" i="17"/>
  <c r="AA288" i="17" s="1"/>
  <c r="L287" i="17"/>
  <c r="O287" i="17" s="1"/>
  <c r="BR287" i="18"/>
  <c r="BS288" i="18" s="1"/>
  <c r="K287" i="18"/>
  <c r="N287" i="18" s="1"/>
  <c r="Q287" i="18"/>
  <c r="Z288" i="18" s="1"/>
  <c r="BR287" i="17"/>
  <c r="BS288" i="17" s="1"/>
  <c r="Q287" i="17"/>
  <c r="Z288" i="17" s="1"/>
  <c r="K287" i="17"/>
  <c r="N287" i="17" s="1"/>
  <c r="AZ287" i="18"/>
  <c r="BC287" i="18" s="1"/>
  <c r="BW286" i="13"/>
  <c r="BB286" i="13"/>
  <c r="AU286" i="13"/>
  <c r="AX286" i="13" s="1"/>
  <c r="L286" i="13"/>
  <c r="R286" i="13"/>
  <c r="AA287" i="13" s="1"/>
  <c r="P286" i="13"/>
  <c r="L497" i="7"/>
  <c r="H286" i="13"/>
  <c r="BO286" i="13"/>
  <c r="BL286" i="13"/>
  <c r="F498" i="19" l="1"/>
  <c r="F498" i="7"/>
  <c r="BD287" i="18"/>
  <c r="BH288" i="18"/>
  <c r="BH288" i="17"/>
  <c r="H397" i="12"/>
  <c r="I397" i="12" s="1"/>
  <c r="G397" i="16"/>
  <c r="H397" i="16" s="1"/>
  <c r="I397" i="16" s="1"/>
  <c r="H397" i="15"/>
  <c r="I397" i="15" s="1"/>
  <c r="BV286" i="13"/>
  <c r="BA286" i="13"/>
  <c r="BD286" i="13" s="1"/>
  <c r="BD286" i="17" s="1"/>
  <c r="AK287" i="13"/>
  <c r="AT287" i="13" s="1"/>
  <c r="O286" i="13"/>
  <c r="Q286" i="13"/>
  <c r="Z287" i="13" s="1"/>
  <c r="F497" i="20" s="1"/>
  <c r="K286" i="13"/>
  <c r="BR286" i="13"/>
  <c r="BS287" i="13" s="1"/>
  <c r="BU287" i="18" l="1"/>
  <c r="AR288" i="18" s="1"/>
  <c r="BW287" i="18"/>
  <c r="AT288" i="18" s="1"/>
  <c r="BV287" i="18"/>
  <c r="AS288" i="18" s="1"/>
  <c r="BU287" i="17"/>
  <c r="AR288" i="17" s="1"/>
  <c r="BV287" i="17"/>
  <c r="AS288" i="17" s="1"/>
  <c r="BW287" i="17"/>
  <c r="AT288" i="17" s="1"/>
  <c r="J398" i="16"/>
  <c r="J398" i="15"/>
  <c r="BU286" i="13"/>
  <c r="J398" i="12"/>
  <c r="AW287" i="13"/>
  <c r="AZ287" i="13" s="1"/>
  <c r="AJ287" i="13"/>
  <c r="AS287" i="13" s="1"/>
  <c r="BQ287" i="13"/>
  <c r="BN287" i="13"/>
  <c r="J287" i="13"/>
  <c r="N286" i="13"/>
  <c r="BH287" i="13"/>
  <c r="J498" i="20" l="1"/>
  <c r="G498" i="20"/>
  <c r="H498" i="20"/>
  <c r="K498" i="20"/>
  <c r="I498" i="20"/>
  <c r="H498" i="19"/>
  <c r="G498" i="19"/>
  <c r="J498" i="19"/>
  <c r="K498" i="19"/>
  <c r="I498" i="19"/>
  <c r="J288" i="18"/>
  <c r="AW288" i="18"/>
  <c r="AK289" i="18" s="1"/>
  <c r="BN288" i="18"/>
  <c r="BQ288" i="18"/>
  <c r="BL288" i="17"/>
  <c r="H288" i="17"/>
  <c r="BO288" i="17"/>
  <c r="AU288" i="17"/>
  <c r="AI289" i="17" s="1"/>
  <c r="AW288" i="17"/>
  <c r="AK289" i="17" s="1"/>
  <c r="J288" i="17"/>
  <c r="BN288" i="17"/>
  <c r="BQ288" i="17"/>
  <c r="H288" i="18"/>
  <c r="BL288" i="18"/>
  <c r="BO288" i="18"/>
  <c r="AU288" i="18"/>
  <c r="AI289" i="18" s="1"/>
  <c r="AV288" i="18"/>
  <c r="AJ289" i="18" s="1"/>
  <c r="I288" i="18"/>
  <c r="BM288" i="18"/>
  <c r="BP288" i="18"/>
  <c r="BP288" i="17"/>
  <c r="I288" i="17"/>
  <c r="BM288" i="17"/>
  <c r="AV288" i="17"/>
  <c r="AJ289" i="17" s="1"/>
  <c r="BC287" i="13"/>
  <c r="AV287" i="13"/>
  <c r="AY287" i="13" s="1"/>
  <c r="AI287" i="13"/>
  <c r="AR287" i="13" s="1"/>
  <c r="K498" i="7"/>
  <c r="H498" i="7"/>
  <c r="G498" i="7"/>
  <c r="I498" i="7"/>
  <c r="J498" i="7"/>
  <c r="I287" i="13"/>
  <c r="BM287" i="13"/>
  <c r="BP287" i="13"/>
  <c r="S287" i="13"/>
  <c r="AB288" i="13" s="1"/>
  <c r="M287" i="13"/>
  <c r="AZ288" i="17" l="1"/>
  <c r="BC288" i="17" s="1"/>
  <c r="L498" i="19"/>
  <c r="G398" i="15" s="1"/>
  <c r="AZ288" i="18"/>
  <c r="BC288" i="18" s="1"/>
  <c r="L498" i="20"/>
  <c r="G398" i="12" s="1"/>
  <c r="AY288" i="18"/>
  <c r="BB288" i="18" s="1"/>
  <c r="BR288" i="18"/>
  <c r="BS289" i="18" s="1"/>
  <c r="Q288" i="18"/>
  <c r="Z289" i="18" s="1"/>
  <c r="K288" i="18"/>
  <c r="N288" i="18" s="1"/>
  <c r="S288" i="18"/>
  <c r="AB289" i="18" s="1"/>
  <c r="M288" i="18"/>
  <c r="P288" i="18" s="1"/>
  <c r="L288" i="18"/>
  <c r="O288" i="18" s="1"/>
  <c r="R288" i="18"/>
  <c r="AA289" i="18" s="1"/>
  <c r="AY288" i="17"/>
  <c r="BB288" i="17" s="1"/>
  <c r="AX288" i="17"/>
  <c r="BA288" i="17" s="1"/>
  <c r="L288" i="17"/>
  <c r="O288" i="17" s="1"/>
  <c r="R288" i="17"/>
  <c r="AA289" i="17" s="1"/>
  <c r="Q288" i="17"/>
  <c r="Z289" i="17" s="1"/>
  <c r="K288" i="17"/>
  <c r="N288" i="17" s="1"/>
  <c r="BR288" i="17"/>
  <c r="BS289" i="17" s="1"/>
  <c r="M288" i="17"/>
  <c r="P288" i="17" s="1"/>
  <c r="S288" i="17"/>
  <c r="AB289" i="17" s="1"/>
  <c r="AX288" i="18"/>
  <c r="BA288" i="18" s="1"/>
  <c r="BW287" i="13"/>
  <c r="BB287" i="13"/>
  <c r="AU287" i="13"/>
  <c r="AX287" i="13" s="1"/>
  <c r="L287" i="13"/>
  <c r="R287" i="13"/>
  <c r="AA288" i="13" s="1"/>
  <c r="BL287" i="13"/>
  <c r="BO287" i="13"/>
  <c r="H287" i="13"/>
  <c r="P287" i="13"/>
  <c r="L498" i="7"/>
  <c r="F499" i="19" l="1"/>
  <c r="F499" i="7"/>
  <c r="BD288" i="18"/>
  <c r="BH289" i="18"/>
  <c r="BH289" i="17"/>
  <c r="G398" i="16"/>
  <c r="H398" i="16" s="1"/>
  <c r="I398" i="16" s="1"/>
  <c r="H398" i="15"/>
  <c r="I398" i="15" s="1"/>
  <c r="BV287" i="13"/>
  <c r="H398" i="12"/>
  <c r="I398" i="12" s="1"/>
  <c r="BA287" i="13"/>
  <c r="BD287" i="13" s="1"/>
  <c r="BD287" i="17" s="1"/>
  <c r="AK288" i="13"/>
  <c r="AT288" i="13" s="1"/>
  <c r="Q287" i="13"/>
  <c r="Z288" i="13" s="1"/>
  <c r="F498" i="20" s="1"/>
  <c r="K287" i="13"/>
  <c r="BR287" i="13"/>
  <c r="BS288" i="13" s="1"/>
  <c r="O287" i="13"/>
  <c r="BV288" i="18" l="1"/>
  <c r="AS289" i="18" s="1"/>
  <c r="BW288" i="18"/>
  <c r="AT289" i="18" s="1"/>
  <c r="BU288" i="18"/>
  <c r="AR289" i="18" s="1"/>
  <c r="BV288" i="17"/>
  <c r="AS289" i="17" s="1"/>
  <c r="BW288" i="17"/>
  <c r="AT289" i="17" s="1"/>
  <c r="BU288" i="17"/>
  <c r="AR289" i="17" s="1"/>
  <c r="J399" i="15"/>
  <c r="J399" i="16"/>
  <c r="BU287" i="13"/>
  <c r="J399" i="12"/>
  <c r="AW288" i="13"/>
  <c r="AZ288" i="13" s="1"/>
  <c r="AJ288" i="13"/>
  <c r="AS288" i="13" s="1"/>
  <c r="BH288" i="13"/>
  <c r="N287" i="13"/>
  <c r="BQ288" i="13"/>
  <c r="BN288" i="13"/>
  <c r="J288" i="13"/>
  <c r="I499" i="20" l="1"/>
  <c r="G499" i="20"/>
  <c r="K499" i="20"/>
  <c r="J499" i="20"/>
  <c r="H499" i="20"/>
  <c r="K499" i="19"/>
  <c r="I499" i="19"/>
  <c r="G499" i="19"/>
  <c r="J499" i="19"/>
  <c r="H499" i="19"/>
  <c r="BQ289" i="17"/>
  <c r="J289" i="17"/>
  <c r="BN289" i="17"/>
  <c r="AW289" i="17"/>
  <c r="AK290" i="17" s="1"/>
  <c r="H289" i="18"/>
  <c r="AU289" i="18"/>
  <c r="AI290" i="18" s="1"/>
  <c r="BL289" i="18"/>
  <c r="BO289" i="18"/>
  <c r="BN289" i="18"/>
  <c r="BQ289" i="18"/>
  <c r="J289" i="18"/>
  <c r="AW289" i="18"/>
  <c r="AK290" i="18" s="1"/>
  <c r="AU289" i="17"/>
  <c r="AI290" i="17" s="1"/>
  <c r="H289" i="17"/>
  <c r="BL289" i="17"/>
  <c r="BO289" i="17"/>
  <c r="BP289" i="17"/>
  <c r="I289" i="17"/>
  <c r="AV289" i="17"/>
  <c r="AJ290" i="17" s="1"/>
  <c r="BM289" i="17"/>
  <c r="BM289" i="18"/>
  <c r="BP289" i="18"/>
  <c r="I289" i="18"/>
  <c r="AV289" i="18"/>
  <c r="AJ290" i="18" s="1"/>
  <c r="BC288" i="13"/>
  <c r="AV288" i="13"/>
  <c r="AY288" i="13" s="1"/>
  <c r="AI288" i="13"/>
  <c r="AR288" i="13" s="1"/>
  <c r="BP288" i="13"/>
  <c r="BM288" i="13"/>
  <c r="I288" i="13"/>
  <c r="M288" i="13"/>
  <c r="S288" i="13"/>
  <c r="AB289" i="13" s="1"/>
  <c r="H499" i="7"/>
  <c r="J499" i="7"/>
  <c r="K499" i="7"/>
  <c r="G499" i="7"/>
  <c r="I499" i="7"/>
  <c r="AY289" i="17" l="1"/>
  <c r="BB289" i="17" s="1"/>
  <c r="AX289" i="17"/>
  <c r="BA289" i="17" s="1"/>
  <c r="AX289" i="18"/>
  <c r="BA289" i="18" s="1"/>
  <c r="L499" i="19"/>
  <c r="G399" i="15" s="1"/>
  <c r="L499" i="20"/>
  <c r="G399" i="12" s="1"/>
  <c r="L289" i="17"/>
  <c r="O289" i="17" s="1"/>
  <c r="R289" i="17"/>
  <c r="AA290" i="17" s="1"/>
  <c r="Q289" i="18"/>
  <c r="Z290" i="18" s="1"/>
  <c r="K289" i="18"/>
  <c r="N289" i="18" s="1"/>
  <c r="BR289" i="18"/>
  <c r="BS290" i="18" s="1"/>
  <c r="S289" i="17"/>
  <c r="AB290" i="17" s="1"/>
  <c r="M289" i="17"/>
  <c r="P289" i="17" s="1"/>
  <c r="K289" i="17"/>
  <c r="N289" i="17" s="1"/>
  <c r="BR289" i="17"/>
  <c r="BS290" i="17" s="1"/>
  <c r="Q289" i="17"/>
  <c r="Z290" i="17" s="1"/>
  <c r="AZ289" i="18"/>
  <c r="BC289" i="18" s="1"/>
  <c r="AZ289" i="17"/>
  <c r="BC289" i="17" s="1"/>
  <c r="R289" i="18"/>
  <c r="AA290" i="18" s="1"/>
  <c r="L289" i="18"/>
  <c r="O289" i="18" s="1"/>
  <c r="M289" i="18"/>
  <c r="P289" i="18" s="1"/>
  <c r="S289" i="18"/>
  <c r="AB290" i="18" s="1"/>
  <c r="AY289" i="18"/>
  <c r="BB289" i="18" s="1"/>
  <c r="BW288" i="13"/>
  <c r="BB288" i="13"/>
  <c r="AU288" i="13"/>
  <c r="AX288" i="13" s="1"/>
  <c r="P288" i="13"/>
  <c r="BO288" i="13"/>
  <c r="BL288" i="13"/>
  <c r="H288" i="13"/>
  <c r="L499" i="7"/>
  <c r="R288" i="13"/>
  <c r="AA289" i="13" s="1"/>
  <c r="L288" i="13"/>
  <c r="F500" i="19" l="1"/>
  <c r="F500" i="7"/>
  <c r="BD289" i="18"/>
  <c r="BH290" i="17"/>
  <c r="BH290" i="18"/>
  <c r="H399" i="12"/>
  <c r="I399" i="12" s="1"/>
  <c r="G399" i="16"/>
  <c r="H399" i="16" s="1"/>
  <c r="I399" i="16" s="1"/>
  <c r="H399" i="15"/>
  <c r="I399" i="15" s="1"/>
  <c r="BV288" i="13"/>
  <c r="BA288" i="13"/>
  <c r="BD288" i="13" s="1"/>
  <c r="BD288" i="17" s="1"/>
  <c r="AK289" i="13"/>
  <c r="AT289" i="13" s="1"/>
  <c r="O288" i="13"/>
  <c r="K288" i="13"/>
  <c r="Q288" i="13"/>
  <c r="Z289" i="13" s="1"/>
  <c r="F499" i="20" s="1"/>
  <c r="BR288" i="13"/>
  <c r="BS289" i="13" s="1"/>
  <c r="BW289" i="18" l="1"/>
  <c r="AT290" i="18" s="1"/>
  <c r="BU289" i="18"/>
  <c r="AR290" i="18" s="1"/>
  <c r="BV289" i="18"/>
  <c r="AS290" i="18" s="1"/>
  <c r="BW289" i="17"/>
  <c r="AT290" i="17" s="1"/>
  <c r="BU289" i="17"/>
  <c r="AR290" i="17" s="1"/>
  <c r="BV289" i="17"/>
  <c r="AS290" i="17" s="1"/>
  <c r="J400" i="16"/>
  <c r="J400" i="15"/>
  <c r="BU288" i="13"/>
  <c r="J400" i="12"/>
  <c r="AW289" i="13"/>
  <c r="AZ289" i="13" s="1"/>
  <c r="AJ289" i="13"/>
  <c r="AS289" i="13" s="1"/>
  <c r="J289" i="13"/>
  <c r="BQ289" i="13"/>
  <c r="BN289" i="13"/>
  <c r="N288" i="13"/>
  <c r="BH289" i="13"/>
  <c r="I500" i="19" l="1"/>
  <c r="H500" i="19"/>
  <c r="K500" i="19"/>
  <c r="J500" i="19"/>
  <c r="G500" i="19"/>
  <c r="G500" i="20"/>
  <c r="I500" i="20"/>
  <c r="H500" i="20"/>
  <c r="J500" i="20"/>
  <c r="K500" i="20"/>
  <c r="J290" i="17"/>
  <c r="AW290" i="17"/>
  <c r="AK291" i="17" s="1"/>
  <c r="BQ290" i="17"/>
  <c r="BN290" i="17"/>
  <c r="H290" i="18"/>
  <c r="BL290" i="18"/>
  <c r="BO290" i="18"/>
  <c r="AU290" i="18"/>
  <c r="AI291" i="18" s="1"/>
  <c r="AW290" i="18"/>
  <c r="AK291" i="18" s="1"/>
  <c r="BN290" i="18"/>
  <c r="BQ290" i="18"/>
  <c r="J290" i="18"/>
  <c r="BL290" i="17"/>
  <c r="BO290" i="17"/>
  <c r="H290" i="17"/>
  <c r="AU290" i="17"/>
  <c r="AI291" i="17" s="1"/>
  <c r="I290" i="18"/>
  <c r="AV290" i="18"/>
  <c r="AJ291" i="18" s="1"/>
  <c r="BM290" i="18"/>
  <c r="BP290" i="18"/>
  <c r="BP290" i="17"/>
  <c r="I290" i="17"/>
  <c r="AV290" i="17"/>
  <c r="AJ291" i="17" s="1"/>
  <c r="BM290" i="17"/>
  <c r="BC289" i="13"/>
  <c r="AV289" i="13"/>
  <c r="AY289" i="13" s="1"/>
  <c r="AI289" i="13"/>
  <c r="AR289" i="13" s="1"/>
  <c r="S289" i="13"/>
  <c r="AB290" i="13" s="1"/>
  <c r="M289" i="13"/>
  <c r="I500" i="7"/>
  <c r="K500" i="7"/>
  <c r="G500" i="7"/>
  <c r="J500" i="7"/>
  <c r="H500" i="7"/>
  <c r="BP289" i="13"/>
  <c r="BM289" i="13"/>
  <c r="I289" i="13"/>
  <c r="AZ290" i="18" l="1"/>
  <c r="BC290" i="18" s="1"/>
  <c r="AX290" i="18"/>
  <c r="BA290" i="18" s="1"/>
  <c r="L500" i="19"/>
  <c r="G400" i="15" s="1"/>
  <c r="L500" i="20"/>
  <c r="G400" i="12" s="1"/>
  <c r="R290" i="18"/>
  <c r="AA291" i="18" s="1"/>
  <c r="L290" i="18"/>
  <c r="O290" i="18" s="1"/>
  <c r="M290" i="17"/>
  <c r="P290" i="17" s="1"/>
  <c r="S290" i="17"/>
  <c r="AB291" i="17" s="1"/>
  <c r="AY290" i="18"/>
  <c r="BB290" i="18" s="1"/>
  <c r="AZ290" i="17"/>
  <c r="BC290" i="17" s="1"/>
  <c r="K290" i="17"/>
  <c r="N290" i="17" s="1"/>
  <c r="BR290" i="17"/>
  <c r="BS291" i="17" s="1"/>
  <c r="Q290" i="17"/>
  <c r="Z291" i="17" s="1"/>
  <c r="S290" i="18"/>
  <c r="AB291" i="18" s="1"/>
  <c r="M290" i="18"/>
  <c r="P290" i="18" s="1"/>
  <c r="BR290" i="18"/>
  <c r="BS291" i="18" s="1"/>
  <c r="Q290" i="18"/>
  <c r="Z291" i="18" s="1"/>
  <c r="K290" i="18"/>
  <c r="N290" i="18" s="1"/>
  <c r="AY290" i="17"/>
  <c r="BB290" i="17" s="1"/>
  <c r="R290" i="17"/>
  <c r="AA291" i="17" s="1"/>
  <c r="L290" i="17"/>
  <c r="O290" i="17" s="1"/>
  <c r="AX290" i="17"/>
  <c r="BA290" i="17" s="1"/>
  <c r="BW289" i="13"/>
  <c r="BB289" i="13"/>
  <c r="AU289" i="13"/>
  <c r="AX289" i="13" s="1"/>
  <c r="L500" i="7"/>
  <c r="P289" i="13"/>
  <c r="R289" i="13"/>
  <c r="AA290" i="13" s="1"/>
  <c r="L289" i="13"/>
  <c r="BO289" i="13"/>
  <c r="H289" i="13"/>
  <c r="BL289" i="13"/>
  <c r="F501" i="19" l="1"/>
  <c r="F501" i="7"/>
  <c r="BD290" i="18"/>
  <c r="BH291" i="17"/>
  <c r="BH291" i="18"/>
  <c r="H400" i="12"/>
  <c r="I400" i="12" s="1"/>
  <c r="H400" i="15"/>
  <c r="I400" i="15" s="1"/>
  <c r="G400" i="16"/>
  <c r="H400" i="16" s="1"/>
  <c r="I400" i="16" s="1"/>
  <c r="BV289" i="13"/>
  <c r="BA289" i="13"/>
  <c r="BD289" i="13" s="1"/>
  <c r="BD289" i="17" s="1"/>
  <c r="AK290" i="13"/>
  <c r="AT290" i="13" s="1"/>
  <c r="BR289" i="13"/>
  <c r="BS290" i="13" s="1"/>
  <c r="Q289" i="13"/>
  <c r="Z290" i="13" s="1"/>
  <c r="F500" i="20" s="1"/>
  <c r="K289" i="13"/>
  <c r="O289" i="13"/>
  <c r="BU290" i="18" l="1"/>
  <c r="AR291" i="18" s="1"/>
  <c r="BV290" i="18"/>
  <c r="AS291" i="18" s="1"/>
  <c r="BW290" i="18"/>
  <c r="AT291" i="18" s="1"/>
  <c r="BU290" i="17"/>
  <c r="AR291" i="17" s="1"/>
  <c r="BV290" i="17"/>
  <c r="AS291" i="17" s="1"/>
  <c r="BW290" i="17"/>
  <c r="AT291" i="17" s="1"/>
  <c r="J401" i="15"/>
  <c r="J401" i="16"/>
  <c r="BU289" i="13"/>
  <c r="J401" i="12"/>
  <c r="AW290" i="13"/>
  <c r="AZ290" i="13" s="1"/>
  <c r="AJ290" i="13"/>
  <c r="AS290" i="13" s="1"/>
  <c r="BN290" i="13"/>
  <c r="BQ290" i="13"/>
  <c r="J290" i="13"/>
  <c r="BH290" i="13"/>
  <c r="N289" i="13"/>
  <c r="I501" i="20" l="1"/>
  <c r="G501" i="20"/>
  <c r="K501" i="20"/>
  <c r="H501" i="20"/>
  <c r="J501" i="20"/>
  <c r="J501" i="19"/>
  <c r="K501" i="19"/>
  <c r="I501" i="19"/>
  <c r="H501" i="19"/>
  <c r="G501" i="19"/>
  <c r="J291" i="18"/>
  <c r="AW291" i="18"/>
  <c r="AK292" i="18" s="1"/>
  <c r="BN291" i="18"/>
  <c r="BQ291" i="18"/>
  <c r="BO291" i="18"/>
  <c r="H291" i="18"/>
  <c r="AU291" i="18"/>
  <c r="AI292" i="18" s="1"/>
  <c r="BL291" i="18"/>
  <c r="AW291" i="17"/>
  <c r="AK292" i="17" s="1"/>
  <c r="BQ291" i="17"/>
  <c r="J291" i="17"/>
  <c r="BN291" i="17"/>
  <c r="BO291" i="17"/>
  <c r="BL291" i="17"/>
  <c r="H291" i="17"/>
  <c r="AU291" i="17"/>
  <c r="AI292" i="17" s="1"/>
  <c r="I291" i="17"/>
  <c r="BP291" i="17"/>
  <c r="AV291" i="17"/>
  <c r="AJ292" i="17" s="1"/>
  <c r="BM291" i="17"/>
  <c r="BM291" i="18"/>
  <c r="BP291" i="18"/>
  <c r="I291" i="18"/>
  <c r="AV291" i="18"/>
  <c r="AJ292" i="18" s="1"/>
  <c r="BC290" i="13"/>
  <c r="AV290" i="13"/>
  <c r="AY290" i="13" s="1"/>
  <c r="AI290" i="13"/>
  <c r="AR290" i="13" s="1"/>
  <c r="BM290" i="13"/>
  <c r="I290" i="13"/>
  <c r="BP290" i="13"/>
  <c r="K501" i="7"/>
  <c r="I501" i="7"/>
  <c r="H501" i="7"/>
  <c r="G501" i="7"/>
  <c r="J501" i="7"/>
  <c r="S290" i="13"/>
  <c r="AB291" i="13" s="1"/>
  <c r="M290" i="13"/>
  <c r="AY291" i="17" l="1"/>
  <c r="BB291" i="17" s="1"/>
  <c r="AZ291" i="18"/>
  <c r="BC291" i="18" s="1"/>
  <c r="AX291" i="18"/>
  <c r="BA291" i="18" s="1"/>
  <c r="L501" i="20"/>
  <c r="G401" i="12" s="1"/>
  <c r="L501" i="19"/>
  <c r="G401" i="15" s="1"/>
  <c r="BR291" i="17"/>
  <c r="BS292" i="17" s="1"/>
  <c r="K291" i="17"/>
  <c r="N291" i="17" s="1"/>
  <c r="Q291" i="17"/>
  <c r="Z292" i="17" s="1"/>
  <c r="S291" i="17"/>
  <c r="AB292" i="17" s="1"/>
  <c r="M291" i="17"/>
  <c r="P291" i="17" s="1"/>
  <c r="AY291" i="18"/>
  <c r="BB291" i="18" s="1"/>
  <c r="M291" i="18"/>
  <c r="P291" i="18" s="1"/>
  <c r="S291" i="18"/>
  <c r="AB292" i="18" s="1"/>
  <c r="K291" i="18"/>
  <c r="N291" i="18" s="1"/>
  <c r="BR291" i="18"/>
  <c r="BS292" i="18" s="1"/>
  <c r="Q291" i="18"/>
  <c r="Z292" i="18" s="1"/>
  <c r="R291" i="17"/>
  <c r="AA292" i="17" s="1"/>
  <c r="L291" i="17"/>
  <c r="O291" i="17" s="1"/>
  <c r="R291" i="18"/>
  <c r="AA292" i="18" s="1"/>
  <c r="L291" i="18"/>
  <c r="O291" i="18" s="1"/>
  <c r="AX291" i="17"/>
  <c r="BA291" i="17" s="1"/>
  <c r="AZ291" i="17"/>
  <c r="BC291" i="17" s="1"/>
  <c r="BW290" i="13"/>
  <c r="BB290" i="13"/>
  <c r="AU290" i="13"/>
  <c r="AX290" i="13" s="1"/>
  <c r="BL290" i="13"/>
  <c r="H290" i="13"/>
  <c r="BO290" i="13"/>
  <c r="R290" i="13"/>
  <c r="AA291" i="13" s="1"/>
  <c r="L290" i="13"/>
  <c r="P290" i="13"/>
  <c r="L501" i="7"/>
  <c r="F502" i="19" l="1"/>
  <c r="F502" i="7"/>
  <c r="BD291" i="18"/>
  <c r="BH292" i="17"/>
  <c r="BH292" i="18"/>
  <c r="H401" i="12"/>
  <c r="I401" i="12" s="1"/>
  <c r="G401" i="16"/>
  <c r="H401" i="16" s="1"/>
  <c r="I401" i="16" s="1"/>
  <c r="H401" i="15"/>
  <c r="I401" i="15" s="1"/>
  <c r="BV290" i="13"/>
  <c r="BA290" i="13"/>
  <c r="BD290" i="13" s="1"/>
  <c r="BD290" i="17" s="1"/>
  <c r="AK291" i="13"/>
  <c r="AT291" i="13" s="1"/>
  <c r="Q290" i="13"/>
  <c r="Z291" i="13" s="1"/>
  <c r="F501" i="20" s="1"/>
  <c r="BR290" i="13"/>
  <c r="BS291" i="13" s="1"/>
  <c r="K290" i="13"/>
  <c r="O290" i="13"/>
  <c r="BU291" i="18" l="1"/>
  <c r="AR292" i="18" s="1"/>
  <c r="BV291" i="18"/>
  <c r="AS292" i="18" s="1"/>
  <c r="BW291" i="18"/>
  <c r="AT292" i="18" s="1"/>
  <c r="BU291" i="17"/>
  <c r="AR292" i="17" s="1"/>
  <c r="BV291" i="17"/>
  <c r="AS292" i="17" s="1"/>
  <c r="BW291" i="17"/>
  <c r="AT292" i="17" s="1"/>
  <c r="J402" i="16"/>
  <c r="J402" i="15"/>
  <c r="BU290" i="13"/>
  <c r="J402" i="12"/>
  <c r="AW291" i="13"/>
  <c r="AZ291" i="13" s="1"/>
  <c r="AJ291" i="13"/>
  <c r="AS291" i="13" s="1"/>
  <c r="BH291" i="13"/>
  <c r="J291" i="13"/>
  <c r="BQ291" i="13"/>
  <c r="BN291" i="13"/>
  <c r="N290" i="13"/>
  <c r="G502" i="19" l="1"/>
  <c r="I502" i="19"/>
  <c r="J502" i="19"/>
  <c r="K502" i="19"/>
  <c r="H502" i="19"/>
  <c r="J502" i="20"/>
  <c r="K502" i="20"/>
  <c r="H502" i="20"/>
  <c r="I502" i="20"/>
  <c r="G502" i="20"/>
  <c r="AU292" i="18"/>
  <c r="AI293" i="18" s="1"/>
  <c r="H292" i="18"/>
  <c r="BL292" i="18"/>
  <c r="BO292" i="18"/>
  <c r="BQ292" i="18"/>
  <c r="J292" i="18"/>
  <c r="AW292" i="18"/>
  <c r="AK293" i="18" s="1"/>
  <c r="BN292" i="18"/>
  <c r="AU292" i="17"/>
  <c r="AI293" i="17" s="1"/>
  <c r="BL292" i="17"/>
  <c r="BO292" i="17"/>
  <c r="H292" i="17"/>
  <c r="I292" i="18"/>
  <c r="AV292" i="18"/>
  <c r="AJ293" i="18" s="1"/>
  <c r="BP292" i="18"/>
  <c r="BM292" i="18"/>
  <c r="AW292" i="17"/>
  <c r="AK293" i="17" s="1"/>
  <c r="J292" i="17"/>
  <c r="BN292" i="17"/>
  <c r="BQ292" i="17"/>
  <c r="BM292" i="17"/>
  <c r="I292" i="17"/>
  <c r="BP292" i="17"/>
  <c r="AV292" i="17"/>
  <c r="AJ293" i="17" s="1"/>
  <c r="BC291" i="13"/>
  <c r="AV291" i="13"/>
  <c r="AY291" i="13" s="1"/>
  <c r="AI291" i="13"/>
  <c r="AR291" i="13" s="1"/>
  <c r="BM291" i="13"/>
  <c r="BP291" i="13"/>
  <c r="I291" i="13"/>
  <c r="K502" i="7"/>
  <c r="J502" i="7"/>
  <c r="G502" i="7"/>
  <c r="I502" i="7"/>
  <c r="H502" i="7"/>
  <c r="M291" i="13"/>
  <c r="S291" i="13"/>
  <c r="AB292" i="13" s="1"/>
  <c r="AX292" i="17" l="1"/>
  <c r="BA292" i="17" s="1"/>
  <c r="AZ292" i="17"/>
  <c r="BC292" i="17" s="1"/>
  <c r="AZ292" i="18"/>
  <c r="BC292" i="18" s="1"/>
  <c r="L502" i="19"/>
  <c r="G402" i="15" s="1"/>
  <c r="L502" i="20"/>
  <c r="G402" i="12" s="1"/>
  <c r="S292" i="17"/>
  <c r="AB293" i="17" s="1"/>
  <c r="M292" i="17"/>
  <c r="P292" i="17" s="1"/>
  <c r="Q292" i="17"/>
  <c r="Z293" i="17" s="1"/>
  <c r="BR292" i="17"/>
  <c r="BS293" i="17" s="1"/>
  <c r="K292" i="17"/>
  <c r="N292" i="17" s="1"/>
  <c r="BR292" i="18"/>
  <c r="BS293" i="18" s="1"/>
  <c r="Q292" i="18"/>
  <c r="Z293" i="18" s="1"/>
  <c r="K292" i="18"/>
  <c r="N292" i="18" s="1"/>
  <c r="AY292" i="17"/>
  <c r="BB292" i="17" s="1"/>
  <c r="S292" i="18"/>
  <c r="AB293" i="18" s="1"/>
  <c r="M292" i="18"/>
  <c r="P292" i="18" s="1"/>
  <c r="AX292" i="18"/>
  <c r="BA292" i="18" s="1"/>
  <c r="L292" i="17"/>
  <c r="O292" i="17" s="1"/>
  <c r="R292" i="17"/>
  <c r="AA293" i="17" s="1"/>
  <c r="R292" i="18"/>
  <c r="AA293" i="18" s="1"/>
  <c r="L292" i="18"/>
  <c r="O292" i="18" s="1"/>
  <c r="AY292" i="18"/>
  <c r="BB292" i="18" s="1"/>
  <c r="BW291" i="13"/>
  <c r="BB291" i="13"/>
  <c r="AU291" i="13"/>
  <c r="AX291" i="13" s="1"/>
  <c r="P291" i="13"/>
  <c r="L502" i="7"/>
  <c r="BO291" i="13"/>
  <c r="H291" i="13"/>
  <c r="BL291" i="13"/>
  <c r="R291" i="13"/>
  <c r="AA292" i="13" s="1"/>
  <c r="L291" i="13"/>
  <c r="F503" i="19" l="1"/>
  <c r="F503" i="7"/>
  <c r="BH293" i="18"/>
  <c r="BD292" i="18"/>
  <c r="BH293" i="17"/>
  <c r="H402" i="12"/>
  <c r="I402" i="12" s="1"/>
  <c r="G402" i="16"/>
  <c r="H402" i="16" s="1"/>
  <c r="I402" i="16" s="1"/>
  <c r="H402" i="15"/>
  <c r="I402" i="15" s="1"/>
  <c r="BV291" i="13"/>
  <c r="BA291" i="13"/>
  <c r="BD291" i="13" s="1"/>
  <c r="BD291" i="17" s="1"/>
  <c r="AK292" i="13"/>
  <c r="AT292" i="13" s="1"/>
  <c r="O291" i="13"/>
  <c r="BR291" i="13"/>
  <c r="BS292" i="13" s="1"/>
  <c r="Q291" i="13"/>
  <c r="Z292" i="13" s="1"/>
  <c r="F502" i="20" s="1"/>
  <c r="K291" i="13"/>
  <c r="BV292" i="18" l="1"/>
  <c r="AS293" i="18" s="1"/>
  <c r="BW292" i="18"/>
  <c r="AT293" i="18" s="1"/>
  <c r="BU292" i="18"/>
  <c r="AR293" i="18" s="1"/>
  <c r="BV292" i="17"/>
  <c r="AS293" i="17" s="1"/>
  <c r="BW292" i="17"/>
  <c r="AT293" i="17" s="1"/>
  <c r="BU292" i="17"/>
  <c r="AR293" i="17" s="1"/>
  <c r="J403" i="16"/>
  <c r="J403" i="15"/>
  <c r="BU291" i="13"/>
  <c r="J403" i="12"/>
  <c r="AW292" i="13"/>
  <c r="AZ292" i="13" s="1"/>
  <c r="AJ292" i="13"/>
  <c r="AS292" i="13" s="1"/>
  <c r="BH292" i="13"/>
  <c r="BQ292" i="13"/>
  <c r="BN292" i="13"/>
  <c r="J292" i="13"/>
  <c r="N291" i="13"/>
  <c r="G503" i="20" l="1"/>
  <c r="H503" i="20"/>
  <c r="I503" i="20"/>
  <c r="K503" i="20"/>
  <c r="J503" i="20"/>
  <c r="K503" i="19"/>
  <c r="J503" i="19"/>
  <c r="H503" i="19"/>
  <c r="G503" i="19"/>
  <c r="I503" i="19"/>
  <c r="AW293" i="18"/>
  <c r="AK294" i="18" s="1"/>
  <c r="J293" i="18"/>
  <c r="BN293" i="18"/>
  <c r="BQ293" i="18"/>
  <c r="H293" i="17"/>
  <c r="AU293" i="17"/>
  <c r="AI294" i="17" s="1"/>
  <c r="BL293" i="17"/>
  <c r="BO293" i="17"/>
  <c r="J293" i="17"/>
  <c r="BN293" i="17"/>
  <c r="BQ293" i="17"/>
  <c r="AW293" i="17"/>
  <c r="AK294" i="17" s="1"/>
  <c r="H293" i="18"/>
  <c r="BL293" i="18"/>
  <c r="BO293" i="18"/>
  <c r="AU293" i="18"/>
  <c r="AI294" i="18" s="1"/>
  <c r="I293" i="18"/>
  <c r="BP293" i="18"/>
  <c r="AV293" i="18"/>
  <c r="AJ294" i="18" s="1"/>
  <c r="BM293" i="18"/>
  <c r="BP293" i="17"/>
  <c r="BM293" i="17"/>
  <c r="I293" i="17"/>
  <c r="AV293" i="17"/>
  <c r="AJ294" i="17" s="1"/>
  <c r="BC292" i="13"/>
  <c r="AV292" i="13"/>
  <c r="AY292" i="13" s="1"/>
  <c r="AI292" i="13"/>
  <c r="AR292" i="13" s="1"/>
  <c r="H503" i="7"/>
  <c r="G503" i="7"/>
  <c r="K503" i="7"/>
  <c r="J503" i="7"/>
  <c r="I503" i="7"/>
  <c r="S292" i="13"/>
  <c r="AB293" i="13" s="1"/>
  <c r="M292" i="13"/>
  <c r="I292" i="13"/>
  <c r="BM292" i="13"/>
  <c r="BP292" i="13"/>
  <c r="AX293" i="17" l="1"/>
  <c r="BA293" i="17" s="1"/>
  <c r="L503" i="20"/>
  <c r="G403" i="12" s="1"/>
  <c r="AY293" i="18"/>
  <c r="BB293" i="18" s="1"/>
  <c r="L503" i="19"/>
  <c r="G403" i="15" s="1"/>
  <c r="R293" i="18"/>
  <c r="AA294" i="18" s="1"/>
  <c r="L293" i="18"/>
  <c r="O293" i="18" s="1"/>
  <c r="Q293" i="17"/>
  <c r="Z294" i="17" s="1"/>
  <c r="K293" i="17"/>
  <c r="N293" i="17" s="1"/>
  <c r="BR293" i="17"/>
  <c r="BS294" i="17" s="1"/>
  <c r="M293" i="18"/>
  <c r="P293" i="18" s="1"/>
  <c r="S293" i="18"/>
  <c r="AB294" i="18" s="1"/>
  <c r="M293" i="17"/>
  <c r="P293" i="17" s="1"/>
  <c r="S293" i="17"/>
  <c r="AB294" i="17" s="1"/>
  <c r="AY293" i="17"/>
  <c r="BB293" i="17" s="1"/>
  <c r="AZ293" i="17"/>
  <c r="BC293" i="17" s="1"/>
  <c r="L293" i="17"/>
  <c r="O293" i="17" s="1"/>
  <c r="R293" i="17"/>
  <c r="AA294" i="17" s="1"/>
  <c r="BR293" i="18"/>
  <c r="BS294" i="18" s="1"/>
  <c r="K293" i="18"/>
  <c r="N293" i="18" s="1"/>
  <c r="Q293" i="18"/>
  <c r="Z294" i="18" s="1"/>
  <c r="AZ293" i="18"/>
  <c r="BC293" i="18" s="1"/>
  <c r="AX293" i="18"/>
  <c r="BA293" i="18" s="1"/>
  <c r="BW292" i="13"/>
  <c r="BB292" i="13"/>
  <c r="AU292" i="13"/>
  <c r="AX292" i="13" s="1"/>
  <c r="P292" i="13"/>
  <c r="BO292" i="13"/>
  <c r="H292" i="13"/>
  <c r="BL292" i="13"/>
  <c r="L503" i="7"/>
  <c r="L292" i="13"/>
  <c r="R292" i="13"/>
  <c r="AA293" i="13" s="1"/>
  <c r="F504" i="19" l="1"/>
  <c r="F504" i="7"/>
  <c r="BH294" i="18"/>
  <c r="BH294" i="17"/>
  <c r="BD293" i="18"/>
  <c r="G403" i="16"/>
  <c r="H403" i="16" s="1"/>
  <c r="I403" i="16" s="1"/>
  <c r="H403" i="15"/>
  <c r="I403" i="15" s="1"/>
  <c r="BV292" i="13"/>
  <c r="H403" i="12"/>
  <c r="I403" i="12" s="1"/>
  <c r="BA292" i="13"/>
  <c r="BD292" i="13" s="1"/>
  <c r="BD292" i="17" s="1"/>
  <c r="AK293" i="13"/>
  <c r="AT293" i="13" s="1"/>
  <c r="Q292" i="13"/>
  <c r="Z293" i="13" s="1"/>
  <c r="F503" i="20" s="1"/>
  <c r="K292" i="13"/>
  <c r="BR292" i="13"/>
  <c r="BS293" i="13" s="1"/>
  <c r="O292" i="13"/>
  <c r="BW293" i="18" l="1"/>
  <c r="AT294" i="18" s="1"/>
  <c r="BU293" i="18"/>
  <c r="AR294" i="18" s="1"/>
  <c r="BV293" i="18"/>
  <c r="AS294" i="18" s="1"/>
  <c r="BW293" i="17"/>
  <c r="AT294" i="17" s="1"/>
  <c r="BU293" i="17"/>
  <c r="AR294" i="17" s="1"/>
  <c r="BV293" i="17"/>
  <c r="AS294" i="17" s="1"/>
  <c r="J404" i="16"/>
  <c r="J404" i="15"/>
  <c r="BU292" i="13"/>
  <c r="J404" i="12"/>
  <c r="AW293" i="13"/>
  <c r="AZ293" i="13" s="1"/>
  <c r="AJ293" i="13"/>
  <c r="AS293" i="13" s="1"/>
  <c r="N292" i="13"/>
  <c r="BH293" i="13"/>
  <c r="BN293" i="13"/>
  <c r="BQ293" i="13"/>
  <c r="J293" i="13"/>
  <c r="I504" i="19" l="1"/>
  <c r="J504" i="19"/>
  <c r="K504" i="19"/>
  <c r="H504" i="19"/>
  <c r="G504" i="19"/>
  <c r="G504" i="20"/>
  <c r="K504" i="20"/>
  <c r="J504" i="20"/>
  <c r="I504" i="20"/>
  <c r="H504" i="20"/>
  <c r="AW294" i="17"/>
  <c r="AK295" i="17" s="1"/>
  <c r="J294" i="17"/>
  <c r="BN294" i="17"/>
  <c r="BQ294" i="17"/>
  <c r="H294" i="17"/>
  <c r="AU294" i="17"/>
  <c r="AI295" i="17" s="1"/>
  <c r="BL294" i="17"/>
  <c r="BO294" i="17"/>
  <c r="J294" i="18"/>
  <c r="AW294" i="18"/>
  <c r="AK295" i="18" s="1"/>
  <c r="BN294" i="18"/>
  <c r="BQ294" i="18"/>
  <c r="AV294" i="18"/>
  <c r="AJ295" i="18" s="1"/>
  <c r="I294" i="18"/>
  <c r="BP294" i="18"/>
  <c r="BM294" i="18"/>
  <c r="H294" i="18"/>
  <c r="BL294" i="18"/>
  <c r="BO294" i="18"/>
  <c r="AU294" i="18"/>
  <c r="AI295" i="18" s="1"/>
  <c r="I294" i="17"/>
  <c r="BM294" i="17"/>
  <c r="BP294" i="17"/>
  <c r="AV294" i="17"/>
  <c r="AJ295" i="17" s="1"/>
  <c r="BC293" i="13"/>
  <c r="AV293" i="13"/>
  <c r="AY293" i="13" s="1"/>
  <c r="AI293" i="13"/>
  <c r="AR293" i="13" s="1"/>
  <c r="S293" i="13"/>
  <c r="AB294" i="13" s="1"/>
  <c r="M293" i="13"/>
  <c r="BM293" i="13"/>
  <c r="BP293" i="13"/>
  <c r="I293" i="13"/>
  <c r="G504" i="7"/>
  <c r="H504" i="7"/>
  <c r="K504" i="7"/>
  <c r="J504" i="7"/>
  <c r="I504" i="7"/>
  <c r="AZ294" i="17" l="1"/>
  <c r="BC294" i="17" s="1"/>
  <c r="AY294" i="18"/>
  <c r="BB294" i="18" s="1"/>
  <c r="L504" i="19"/>
  <c r="G404" i="15" s="1"/>
  <c r="L504" i="20"/>
  <c r="G404" i="12" s="1"/>
  <c r="AX294" i="18"/>
  <c r="BA294" i="18" s="1"/>
  <c r="Q294" i="18"/>
  <c r="Z295" i="18" s="1"/>
  <c r="K294" i="18"/>
  <c r="N294" i="18" s="1"/>
  <c r="BR294" i="18"/>
  <c r="BS295" i="18" s="1"/>
  <c r="R294" i="18"/>
  <c r="AA295" i="18" s="1"/>
  <c r="L294" i="18"/>
  <c r="O294" i="18" s="1"/>
  <c r="Q294" i="17"/>
  <c r="Z295" i="17" s="1"/>
  <c r="K294" i="17"/>
  <c r="N294" i="17" s="1"/>
  <c r="BR294" i="17"/>
  <c r="BS295" i="17" s="1"/>
  <c r="L294" i="17"/>
  <c r="O294" i="17" s="1"/>
  <c r="R294" i="17"/>
  <c r="AA295" i="17" s="1"/>
  <c r="M294" i="17"/>
  <c r="P294" i="17" s="1"/>
  <c r="S294" i="17"/>
  <c r="AB295" i="17" s="1"/>
  <c r="AY294" i="17"/>
  <c r="BB294" i="17" s="1"/>
  <c r="AX294" i="17"/>
  <c r="BA294" i="17" s="1"/>
  <c r="S294" i="18"/>
  <c r="AB295" i="18" s="1"/>
  <c r="M294" i="18"/>
  <c r="P294" i="18" s="1"/>
  <c r="AZ294" i="18"/>
  <c r="BC294" i="18" s="1"/>
  <c r="BW293" i="13"/>
  <c r="BB293" i="13"/>
  <c r="AU293" i="13"/>
  <c r="AX293" i="13" s="1"/>
  <c r="BO293" i="13"/>
  <c r="BL293" i="13"/>
  <c r="H293" i="13"/>
  <c r="L504" i="7"/>
  <c r="L293" i="13"/>
  <c r="R293" i="13"/>
  <c r="AA294" i="13" s="1"/>
  <c r="P293" i="13"/>
  <c r="F505" i="19" l="1"/>
  <c r="F505" i="7"/>
  <c r="BD294" i="18"/>
  <c r="BH295" i="18"/>
  <c r="BH295" i="17"/>
  <c r="H404" i="12"/>
  <c r="I404" i="12" s="1"/>
  <c r="H404" i="15"/>
  <c r="I404" i="15" s="1"/>
  <c r="G404" i="16"/>
  <c r="H404" i="16" s="1"/>
  <c r="I404" i="16" s="1"/>
  <c r="BV293" i="13"/>
  <c r="BA293" i="13"/>
  <c r="BD293" i="13" s="1"/>
  <c r="BD293" i="17" s="1"/>
  <c r="AK294" i="13"/>
  <c r="AT294" i="13" s="1"/>
  <c r="BR293" i="13"/>
  <c r="BS294" i="13" s="1"/>
  <c r="Q293" i="13"/>
  <c r="Z294" i="13" s="1"/>
  <c r="F504" i="20" s="1"/>
  <c r="K293" i="13"/>
  <c r="O293" i="13"/>
  <c r="BU294" i="18" l="1"/>
  <c r="AR295" i="18" s="1"/>
  <c r="BV294" i="18"/>
  <c r="AS295" i="18" s="1"/>
  <c r="BW294" i="18"/>
  <c r="AT295" i="18" s="1"/>
  <c r="BU294" i="17"/>
  <c r="AR295" i="17" s="1"/>
  <c r="BV294" i="17"/>
  <c r="AS295" i="17" s="1"/>
  <c r="BW294" i="17"/>
  <c r="AT295" i="17" s="1"/>
  <c r="J405" i="16"/>
  <c r="J405" i="15"/>
  <c r="BU293" i="13"/>
  <c r="J405" i="12"/>
  <c r="AW294" i="13"/>
  <c r="AZ294" i="13" s="1"/>
  <c r="AJ294" i="13"/>
  <c r="AS294" i="13" s="1"/>
  <c r="BQ294" i="13"/>
  <c r="J294" i="13"/>
  <c r="BN294" i="13"/>
  <c r="BH294" i="13"/>
  <c r="N293" i="13"/>
  <c r="H505" i="20" l="1"/>
  <c r="G505" i="20"/>
  <c r="J505" i="20"/>
  <c r="K505" i="20"/>
  <c r="I505" i="20"/>
  <c r="I505" i="19"/>
  <c r="H505" i="19"/>
  <c r="K505" i="19"/>
  <c r="G505" i="19"/>
  <c r="J505" i="19"/>
  <c r="H295" i="18"/>
  <c r="AU295" i="18"/>
  <c r="AI296" i="18" s="1"/>
  <c r="BL295" i="18"/>
  <c r="BO295" i="18"/>
  <c r="AW295" i="18"/>
  <c r="AK296" i="18" s="1"/>
  <c r="BQ295" i="18"/>
  <c r="J295" i="18"/>
  <c r="BN295" i="18"/>
  <c r="AU295" i="17"/>
  <c r="AI296" i="17" s="1"/>
  <c r="BL295" i="17"/>
  <c r="H295" i="17"/>
  <c r="BO295" i="17"/>
  <c r="J295" i="17"/>
  <c r="BN295" i="17"/>
  <c r="BQ295" i="17"/>
  <c r="AW295" i="17"/>
  <c r="AK296" i="17" s="1"/>
  <c r="I295" i="17"/>
  <c r="BM295" i="17"/>
  <c r="BP295" i="17"/>
  <c r="AV295" i="17"/>
  <c r="AJ296" i="17" s="1"/>
  <c r="AV295" i="18"/>
  <c r="AJ296" i="18" s="1"/>
  <c r="I295" i="18"/>
  <c r="BM295" i="18"/>
  <c r="BP295" i="18"/>
  <c r="BC294" i="13"/>
  <c r="AV294" i="13"/>
  <c r="AY294" i="13" s="1"/>
  <c r="AI294" i="13"/>
  <c r="AR294" i="13" s="1"/>
  <c r="I294" i="13"/>
  <c r="BP294" i="13"/>
  <c r="BM294" i="13"/>
  <c r="S294" i="13"/>
  <c r="AB295" i="13" s="1"/>
  <c r="M294" i="13"/>
  <c r="K505" i="7"/>
  <c r="G505" i="7"/>
  <c r="I505" i="7"/>
  <c r="J505" i="7"/>
  <c r="H505" i="7"/>
  <c r="AZ295" i="18" l="1"/>
  <c r="BC295" i="18" s="1"/>
  <c r="AZ295" i="17"/>
  <c r="BC295" i="17" s="1"/>
  <c r="AY295" i="18"/>
  <c r="BB295" i="18" s="1"/>
  <c r="L505" i="19"/>
  <c r="G405" i="15" s="1"/>
  <c r="L505" i="20"/>
  <c r="G405" i="12" s="1"/>
  <c r="AY295" i="17"/>
  <c r="BB295" i="17" s="1"/>
  <c r="L295" i="17"/>
  <c r="O295" i="17" s="1"/>
  <c r="R295" i="17"/>
  <c r="AA296" i="17" s="1"/>
  <c r="BR295" i="17"/>
  <c r="BS296" i="17" s="1"/>
  <c r="Q295" i="17"/>
  <c r="Z296" i="17" s="1"/>
  <c r="K295" i="17"/>
  <c r="N295" i="17" s="1"/>
  <c r="AX295" i="18"/>
  <c r="BA295" i="18" s="1"/>
  <c r="BR295" i="18"/>
  <c r="BS296" i="18" s="1"/>
  <c r="K295" i="18"/>
  <c r="N295" i="18" s="1"/>
  <c r="Q295" i="18"/>
  <c r="Z296" i="18" s="1"/>
  <c r="R295" i="18"/>
  <c r="AA296" i="18" s="1"/>
  <c r="L295" i="18"/>
  <c r="O295" i="18" s="1"/>
  <c r="M295" i="17"/>
  <c r="P295" i="17" s="1"/>
  <c r="S295" i="17"/>
  <c r="AB296" i="17" s="1"/>
  <c r="S295" i="18"/>
  <c r="AB296" i="18" s="1"/>
  <c r="M295" i="18"/>
  <c r="P295" i="18" s="1"/>
  <c r="AX295" i="17"/>
  <c r="BA295" i="17" s="1"/>
  <c r="BW294" i="13"/>
  <c r="BB294" i="13"/>
  <c r="AU294" i="13"/>
  <c r="AX294" i="13" s="1"/>
  <c r="L505" i="7"/>
  <c r="P294" i="13"/>
  <c r="R294" i="13"/>
  <c r="AA295" i="13" s="1"/>
  <c r="L294" i="13"/>
  <c r="BO294" i="13"/>
  <c r="BL294" i="13"/>
  <c r="H294" i="13"/>
  <c r="F506" i="19" l="1"/>
  <c r="F506" i="7"/>
  <c r="BD295" i="18"/>
  <c r="BH296" i="18"/>
  <c r="BH296" i="17"/>
  <c r="H405" i="12"/>
  <c r="I405" i="12" s="1"/>
  <c r="G405" i="16"/>
  <c r="H405" i="16" s="1"/>
  <c r="I405" i="16" s="1"/>
  <c r="H405" i="15"/>
  <c r="I405" i="15" s="1"/>
  <c r="BV294" i="13"/>
  <c r="BA294" i="13"/>
  <c r="BD294" i="13" s="1"/>
  <c r="BD294" i="17" s="1"/>
  <c r="AK295" i="13"/>
  <c r="AT295" i="13" s="1"/>
  <c r="Q294" i="13"/>
  <c r="Z295" i="13" s="1"/>
  <c r="F505" i="20" s="1"/>
  <c r="K294" i="13"/>
  <c r="BR294" i="13"/>
  <c r="BS295" i="13" s="1"/>
  <c r="O294" i="13"/>
  <c r="BU295" i="18" l="1"/>
  <c r="AR296" i="18" s="1"/>
  <c r="BV295" i="18"/>
  <c r="AS296" i="18" s="1"/>
  <c r="BW295" i="18"/>
  <c r="AT296" i="18" s="1"/>
  <c r="BU295" i="17"/>
  <c r="AR296" i="17" s="1"/>
  <c r="BV295" i="17"/>
  <c r="AS296" i="17" s="1"/>
  <c r="BW295" i="17"/>
  <c r="AT296" i="17" s="1"/>
  <c r="J406" i="16"/>
  <c r="J406" i="15"/>
  <c r="BU294" i="13"/>
  <c r="J406" i="12"/>
  <c r="AW295" i="13"/>
  <c r="AZ295" i="13" s="1"/>
  <c r="AJ295" i="13"/>
  <c r="AS295" i="13" s="1"/>
  <c r="BH295" i="13"/>
  <c r="N294" i="13"/>
  <c r="BQ295" i="13"/>
  <c r="BN295" i="13"/>
  <c r="J295" i="13"/>
  <c r="K506" i="19" l="1"/>
  <c r="G506" i="19"/>
  <c r="I506" i="19"/>
  <c r="H506" i="19"/>
  <c r="J506" i="19"/>
  <c r="I506" i="20"/>
  <c r="G506" i="20"/>
  <c r="K506" i="20"/>
  <c r="J506" i="20"/>
  <c r="H506" i="20"/>
  <c r="BO296" i="18"/>
  <c r="H296" i="18"/>
  <c r="AU296" i="18"/>
  <c r="AI297" i="18" s="1"/>
  <c r="BL296" i="18"/>
  <c r="AW296" i="17"/>
  <c r="AK297" i="17" s="1"/>
  <c r="J296" i="17"/>
  <c r="BN296" i="17"/>
  <c r="BQ296" i="17"/>
  <c r="AU296" i="17"/>
  <c r="AI297" i="17" s="1"/>
  <c r="BL296" i="17"/>
  <c r="BO296" i="17"/>
  <c r="H296" i="17"/>
  <c r="J296" i="18"/>
  <c r="BN296" i="18"/>
  <c r="BQ296" i="18"/>
  <c r="AW296" i="18"/>
  <c r="AK297" i="18" s="1"/>
  <c r="BP296" i="18"/>
  <c r="AV296" i="18"/>
  <c r="AJ297" i="18" s="1"/>
  <c r="BM296" i="18"/>
  <c r="I296" i="18"/>
  <c r="BM296" i="17"/>
  <c r="I296" i="17"/>
  <c r="BP296" i="17"/>
  <c r="AV296" i="17"/>
  <c r="AJ297" i="17" s="1"/>
  <c r="BC295" i="13"/>
  <c r="AV295" i="13"/>
  <c r="AY295" i="13" s="1"/>
  <c r="AI295" i="13"/>
  <c r="AR295" i="13" s="1"/>
  <c r="I295" i="13"/>
  <c r="BP295" i="13"/>
  <c r="BM295" i="13"/>
  <c r="S295" i="13"/>
  <c r="AB296" i="13" s="1"/>
  <c r="M295" i="13"/>
  <c r="H506" i="7"/>
  <c r="J506" i="7"/>
  <c r="G506" i="7"/>
  <c r="K506" i="7"/>
  <c r="I506" i="7"/>
  <c r="AX296" i="17" l="1"/>
  <c r="BA296" i="17" s="1"/>
  <c r="AX296" i="18"/>
  <c r="BA296" i="18" s="1"/>
  <c r="L506" i="20"/>
  <c r="G406" i="12" s="1"/>
  <c r="L506" i="19"/>
  <c r="G406" i="15" s="1"/>
  <c r="AY296" i="18"/>
  <c r="BB296" i="18" s="1"/>
  <c r="AZ296" i="17"/>
  <c r="BC296" i="17" s="1"/>
  <c r="R296" i="17"/>
  <c r="AA297" i="17" s="1"/>
  <c r="L296" i="17"/>
  <c r="O296" i="17" s="1"/>
  <c r="L296" i="18"/>
  <c r="O296" i="18" s="1"/>
  <c r="R296" i="18"/>
  <c r="AA297" i="18" s="1"/>
  <c r="S296" i="18"/>
  <c r="AB297" i="18" s="1"/>
  <c r="M296" i="18"/>
  <c r="P296" i="18" s="1"/>
  <c r="Q296" i="17"/>
  <c r="Z297" i="17" s="1"/>
  <c r="BR296" i="17"/>
  <c r="BS297" i="17" s="1"/>
  <c r="K296" i="17"/>
  <c r="N296" i="17" s="1"/>
  <c r="Q296" i="18"/>
  <c r="Z297" i="18" s="1"/>
  <c r="K296" i="18"/>
  <c r="N296" i="18" s="1"/>
  <c r="BR296" i="18"/>
  <c r="BS297" i="18" s="1"/>
  <c r="AZ296" i="18"/>
  <c r="BC296" i="18" s="1"/>
  <c r="AY296" i="17"/>
  <c r="BB296" i="17" s="1"/>
  <c r="S296" i="17"/>
  <c r="AB297" i="17" s="1"/>
  <c r="M296" i="17"/>
  <c r="P296" i="17" s="1"/>
  <c r="BW295" i="13"/>
  <c r="BB295" i="13"/>
  <c r="AU295" i="13"/>
  <c r="AX295" i="13" s="1"/>
  <c r="L506" i="7"/>
  <c r="BL295" i="13"/>
  <c r="BO295" i="13"/>
  <c r="H295" i="13"/>
  <c r="R295" i="13"/>
  <c r="AA296" i="13" s="1"/>
  <c r="L295" i="13"/>
  <c r="P295" i="13"/>
  <c r="F507" i="19" l="1"/>
  <c r="F507" i="7"/>
  <c r="BD296" i="18"/>
  <c r="BH297" i="18"/>
  <c r="BH297" i="17"/>
  <c r="H406" i="12"/>
  <c r="I406" i="12" s="1"/>
  <c r="G406" i="16"/>
  <c r="H406" i="16" s="1"/>
  <c r="I406" i="16" s="1"/>
  <c r="H406" i="15"/>
  <c r="I406" i="15" s="1"/>
  <c r="BV295" i="13"/>
  <c r="BA295" i="13"/>
  <c r="BD295" i="13" s="1"/>
  <c r="BD295" i="17" s="1"/>
  <c r="AK296" i="13"/>
  <c r="AT296" i="13" s="1"/>
  <c r="O295" i="13"/>
  <c r="BR295" i="13"/>
  <c r="BS296" i="13" s="1"/>
  <c r="Q295" i="13"/>
  <c r="Z296" i="13" s="1"/>
  <c r="F506" i="20" s="1"/>
  <c r="K295" i="13"/>
  <c r="BV296" i="18" l="1"/>
  <c r="AS297" i="18" s="1"/>
  <c r="BW296" i="18"/>
  <c r="AT297" i="18" s="1"/>
  <c r="BU296" i="18"/>
  <c r="AR297" i="18" s="1"/>
  <c r="BV296" i="17"/>
  <c r="AS297" i="17" s="1"/>
  <c r="BW296" i="17"/>
  <c r="AT297" i="17" s="1"/>
  <c r="BU296" i="17"/>
  <c r="AR297" i="17" s="1"/>
  <c r="J407" i="16"/>
  <c r="J407" i="15"/>
  <c r="BU295" i="13"/>
  <c r="J407" i="12"/>
  <c r="AW296" i="13"/>
  <c r="AZ296" i="13" s="1"/>
  <c r="AJ296" i="13"/>
  <c r="AS296" i="13" s="1"/>
  <c r="J296" i="13"/>
  <c r="BN296" i="13"/>
  <c r="BQ296" i="13"/>
  <c r="BH296" i="13"/>
  <c r="N295" i="13"/>
  <c r="K507" i="20" l="1"/>
  <c r="H507" i="20"/>
  <c r="G507" i="20"/>
  <c r="J507" i="20"/>
  <c r="I507" i="20"/>
  <c r="G507" i="19"/>
  <c r="J507" i="19"/>
  <c r="H507" i="19"/>
  <c r="K507" i="19"/>
  <c r="I507" i="19"/>
  <c r="H297" i="17"/>
  <c r="AU297" i="17"/>
  <c r="AI298" i="17" s="1"/>
  <c r="BL297" i="17"/>
  <c r="BO297" i="17"/>
  <c r="BQ297" i="17"/>
  <c r="AW297" i="17"/>
  <c r="AK298" i="17" s="1"/>
  <c r="BN297" i="17"/>
  <c r="J297" i="17"/>
  <c r="H297" i="18"/>
  <c r="BL297" i="18"/>
  <c r="AU297" i="18"/>
  <c r="AI298" i="18" s="1"/>
  <c r="BO297" i="18"/>
  <c r="I297" i="18"/>
  <c r="AV297" i="18"/>
  <c r="AJ298" i="18" s="1"/>
  <c r="BM297" i="18"/>
  <c r="BP297" i="18"/>
  <c r="BN297" i="18"/>
  <c r="BQ297" i="18"/>
  <c r="J297" i="18"/>
  <c r="AW297" i="18"/>
  <c r="AK298" i="18" s="1"/>
  <c r="I297" i="17"/>
  <c r="AV297" i="17"/>
  <c r="AJ298" i="17" s="1"/>
  <c r="BM297" i="17"/>
  <c r="BP297" i="17"/>
  <c r="BC296" i="13"/>
  <c r="AV296" i="13"/>
  <c r="AY296" i="13" s="1"/>
  <c r="AI296" i="13"/>
  <c r="AR296" i="13" s="1"/>
  <c r="BM296" i="13"/>
  <c r="I296" i="13"/>
  <c r="BP296" i="13"/>
  <c r="S296" i="13"/>
  <c r="AB297" i="13" s="1"/>
  <c r="M296" i="13"/>
  <c r="H507" i="7"/>
  <c r="J507" i="7"/>
  <c r="K507" i="7"/>
  <c r="I507" i="7"/>
  <c r="G507" i="7"/>
  <c r="AZ297" i="17" l="1"/>
  <c r="BC297" i="17" s="1"/>
  <c r="AY297" i="17"/>
  <c r="BB297" i="17" s="1"/>
  <c r="L507" i="19"/>
  <c r="G407" i="15" s="1"/>
  <c r="L507" i="20"/>
  <c r="G407" i="12" s="1"/>
  <c r="S297" i="17"/>
  <c r="AB298" i="17" s="1"/>
  <c r="M297" i="17"/>
  <c r="P297" i="17" s="1"/>
  <c r="K297" i="17"/>
  <c r="N297" i="17" s="1"/>
  <c r="BR297" i="17"/>
  <c r="BS298" i="17" s="1"/>
  <c r="Q297" i="17"/>
  <c r="Z298" i="17" s="1"/>
  <c r="AZ297" i="18"/>
  <c r="BC297" i="18" s="1"/>
  <c r="AX297" i="17"/>
  <c r="BA297" i="17" s="1"/>
  <c r="BR297" i="18"/>
  <c r="BS298" i="18" s="1"/>
  <c r="Q297" i="18"/>
  <c r="Z298" i="18" s="1"/>
  <c r="K297" i="18"/>
  <c r="N297" i="18" s="1"/>
  <c r="AX297" i="18"/>
  <c r="BA297" i="18" s="1"/>
  <c r="L297" i="17"/>
  <c r="O297" i="17" s="1"/>
  <c r="R297" i="17"/>
  <c r="AA298" i="17" s="1"/>
  <c r="S297" i="18"/>
  <c r="AB298" i="18" s="1"/>
  <c r="M297" i="18"/>
  <c r="P297" i="18" s="1"/>
  <c r="R297" i="18"/>
  <c r="AA298" i="18" s="1"/>
  <c r="L297" i="18"/>
  <c r="O297" i="18" s="1"/>
  <c r="AY297" i="18"/>
  <c r="BB297" i="18" s="1"/>
  <c r="BW296" i="13"/>
  <c r="BB296" i="13"/>
  <c r="AU296" i="13"/>
  <c r="AX296" i="13" s="1"/>
  <c r="L507" i="7"/>
  <c r="BO296" i="13"/>
  <c r="H296" i="13"/>
  <c r="BL296" i="13"/>
  <c r="P296" i="13"/>
  <c r="R296" i="13"/>
  <c r="AA297" i="13" s="1"/>
  <c r="L296" i="13"/>
  <c r="F508" i="19" l="1"/>
  <c r="F508" i="7"/>
  <c r="BH298" i="18"/>
  <c r="BH298" i="17"/>
  <c r="BD297" i="18"/>
  <c r="H407" i="12"/>
  <c r="I407" i="12" s="1"/>
  <c r="G407" i="16"/>
  <c r="H407" i="16" s="1"/>
  <c r="I407" i="16" s="1"/>
  <c r="H407" i="15"/>
  <c r="I407" i="15" s="1"/>
  <c r="BV296" i="13"/>
  <c r="BA296" i="13"/>
  <c r="BD296" i="13" s="1"/>
  <c r="BD296" i="17" s="1"/>
  <c r="AK297" i="13"/>
  <c r="AT297" i="13" s="1"/>
  <c r="O296" i="13"/>
  <c r="K296" i="13"/>
  <c r="BR296" i="13"/>
  <c r="BS297" i="13" s="1"/>
  <c r="Q296" i="13"/>
  <c r="Z297" i="13" s="1"/>
  <c r="F507" i="20" s="1"/>
  <c r="BW297" i="18" l="1"/>
  <c r="AT298" i="18" s="1"/>
  <c r="BU297" i="18"/>
  <c r="AR298" i="18" s="1"/>
  <c r="BV297" i="18"/>
  <c r="AS298" i="18" s="1"/>
  <c r="BW297" i="17"/>
  <c r="AT298" i="17" s="1"/>
  <c r="BU297" i="17"/>
  <c r="AR298" i="17" s="1"/>
  <c r="BV297" i="17"/>
  <c r="AS298" i="17" s="1"/>
  <c r="J408" i="16"/>
  <c r="J408" i="15"/>
  <c r="BU296" i="13"/>
  <c r="J408" i="12"/>
  <c r="AW297" i="13"/>
  <c r="AZ297" i="13" s="1"/>
  <c r="AJ297" i="13"/>
  <c r="AS297" i="13" s="1"/>
  <c r="N296" i="13"/>
  <c r="BH297" i="13"/>
  <c r="BN297" i="13"/>
  <c r="BQ297" i="13"/>
  <c r="J297" i="13"/>
  <c r="H508" i="20" l="1"/>
  <c r="G508" i="20"/>
  <c r="I508" i="20"/>
  <c r="J508" i="20"/>
  <c r="K508" i="20"/>
  <c r="H508" i="19"/>
  <c r="G508" i="19"/>
  <c r="J508" i="19"/>
  <c r="I508" i="19"/>
  <c r="K508" i="19"/>
  <c r="BO298" i="18"/>
  <c r="H298" i="18"/>
  <c r="AU298" i="18"/>
  <c r="AI299" i="18" s="1"/>
  <c r="BL298" i="18"/>
  <c r="AW298" i="17"/>
  <c r="AK299" i="17" s="1"/>
  <c r="BN298" i="17"/>
  <c r="BQ298" i="17"/>
  <c r="J298" i="17"/>
  <c r="H298" i="17"/>
  <c r="BL298" i="17"/>
  <c r="BO298" i="17"/>
  <c r="AU298" i="17"/>
  <c r="AI299" i="17" s="1"/>
  <c r="J298" i="18"/>
  <c r="BQ298" i="18"/>
  <c r="AW298" i="18"/>
  <c r="AK299" i="18" s="1"/>
  <c r="BN298" i="18"/>
  <c r="AV298" i="18"/>
  <c r="AJ299" i="18" s="1"/>
  <c r="I298" i="18"/>
  <c r="BP298" i="18"/>
  <c r="BM298" i="18"/>
  <c r="I298" i="17"/>
  <c r="BM298" i="17"/>
  <c r="BP298" i="17"/>
  <c r="AV298" i="17"/>
  <c r="AJ299" i="17" s="1"/>
  <c r="BC297" i="13"/>
  <c r="AV297" i="13"/>
  <c r="AY297" i="13" s="1"/>
  <c r="AI297" i="13"/>
  <c r="AR297" i="13" s="1"/>
  <c r="S297" i="13"/>
  <c r="AB298" i="13" s="1"/>
  <c r="M297" i="13"/>
  <c r="G508" i="7"/>
  <c r="H508" i="7"/>
  <c r="I508" i="7"/>
  <c r="J508" i="7"/>
  <c r="K508" i="7"/>
  <c r="BP297" i="13"/>
  <c r="I297" i="13"/>
  <c r="BM297" i="13"/>
  <c r="AZ298" i="17" l="1"/>
  <c r="BC298" i="17" s="1"/>
  <c r="AY298" i="18"/>
  <c r="BB298" i="18" s="1"/>
  <c r="L508" i="20"/>
  <c r="G408" i="12" s="1"/>
  <c r="L508" i="19"/>
  <c r="G408" i="15" s="1"/>
  <c r="AZ298" i="18"/>
  <c r="BC298" i="18" s="1"/>
  <c r="AX298" i="17"/>
  <c r="BA298" i="17" s="1"/>
  <c r="M298" i="17"/>
  <c r="P298" i="17" s="1"/>
  <c r="S298" i="17"/>
  <c r="AB299" i="17" s="1"/>
  <c r="K298" i="18"/>
  <c r="N298" i="18" s="1"/>
  <c r="BR298" i="18"/>
  <c r="BS299" i="18" s="1"/>
  <c r="Q298" i="18"/>
  <c r="Z299" i="18" s="1"/>
  <c r="L298" i="17"/>
  <c r="O298" i="17" s="1"/>
  <c r="R298" i="17"/>
  <c r="AA299" i="17" s="1"/>
  <c r="Q298" i="17"/>
  <c r="Z299" i="17" s="1"/>
  <c r="K298" i="17"/>
  <c r="N298" i="17" s="1"/>
  <c r="BR298" i="17"/>
  <c r="BS299" i="17" s="1"/>
  <c r="R298" i="18"/>
  <c r="AA299" i="18" s="1"/>
  <c r="L298" i="18"/>
  <c r="O298" i="18" s="1"/>
  <c r="S298" i="18"/>
  <c r="AB299" i="18" s="1"/>
  <c r="M298" i="18"/>
  <c r="P298" i="18" s="1"/>
  <c r="AY298" i="17"/>
  <c r="BB298" i="17" s="1"/>
  <c r="AX298" i="18"/>
  <c r="BA298" i="18" s="1"/>
  <c r="BW297" i="13"/>
  <c r="BB297" i="13"/>
  <c r="AU297" i="13"/>
  <c r="AX297" i="13" s="1"/>
  <c r="P297" i="13"/>
  <c r="L508" i="7"/>
  <c r="BO297" i="13"/>
  <c r="H297" i="13"/>
  <c r="BL297" i="13"/>
  <c r="R297" i="13"/>
  <c r="AA298" i="13" s="1"/>
  <c r="L297" i="13"/>
  <c r="F509" i="7" l="1"/>
  <c r="F509" i="19"/>
  <c r="BD298" i="18"/>
  <c r="BH299" i="18"/>
  <c r="BH299" i="17"/>
  <c r="H408" i="12"/>
  <c r="I408" i="12" s="1"/>
  <c r="H408" i="15"/>
  <c r="I408" i="15" s="1"/>
  <c r="G408" i="16"/>
  <c r="H408" i="16" s="1"/>
  <c r="I408" i="16" s="1"/>
  <c r="BV297" i="13"/>
  <c r="BA297" i="13"/>
  <c r="BD297" i="13" s="1"/>
  <c r="BD297" i="17" s="1"/>
  <c r="AK298" i="13"/>
  <c r="AT298" i="13" s="1"/>
  <c r="O297" i="13"/>
  <c r="K297" i="13"/>
  <c r="BR297" i="13"/>
  <c r="BS298" i="13" s="1"/>
  <c r="Q297" i="13"/>
  <c r="Z298" i="13" s="1"/>
  <c r="F508" i="20" s="1"/>
  <c r="BU298" i="18" l="1"/>
  <c r="AR299" i="18" s="1"/>
  <c r="BV298" i="18"/>
  <c r="AS299" i="18" s="1"/>
  <c r="BW298" i="18"/>
  <c r="AT299" i="18" s="1"/>
  <c r="BU298" i="17"/>
  <c r="AR299" i="17" s="1"/>
  <c r="BV298" i="17"/>
  <c r="AS299" i="17" s="1"/>
  <c r="BW298" i="17"/>
  <c r="AT299" i="17" s="1"/>
  <c r="J409" i="16"/>
  <c r="J409" i="15"/>
  <c r="BU297" i="13"/>
  <c r="J409" i="12"/>
  <c r="AW298" i="13"/>
  <c r="AZ298" i="13" s="1"/>
  <c r="AJ298" i="13"/>
  <c r="AS298" i="13" s="1"/>
  <c r="BH298" i="13"/>
  <c r="N297" i="13"/>
  <c r="BQ298" i="13"/>
  <c r="J298" i="13"/>
  <c r="BN298" i="13"/>
  <c r="G509" i="19" l="1"/>
  <c r="K509" i="19"/>
  <c r="I509" i="19"/>
  <c r="J509" i="19"/>
  <c r="H509" i="19"/>
  <c r="K509" i="20"/>
  <c r="G509" i="20"/>
  <c r="J509" i="20"/>
  <c r="H509" i="20"/>
  <c r="I509" i="20"/>
  <c r="AW299" i="18"/>
  <c r="AK300" i="18" s="1"/>
  <c r="BQ299" i="18"/>
  <c r="J299" i="18"/>
  <c r="BN299" i="18"/>
  <c r="AU299" i="18"/>
  <c r="AI300" i="18" s="1"/>
  <c r="H299" i="18"/>
  <c r="BO299" i="18"/>
  <c r="BL299" i="18"/>
  <c r="BQ299" i="17"/>
  <c r="J299" i="17"/>
  <c r="BN299" i="17"/>
  <c r="AW299" i="17"/>
  <c r="AK300" i="17" s="1"/>
  <c r="BO299" i="17"/>
  <c r="AU299" i="17"/>
  <c r="AI300" i="17" s="1"/>
  <c r="BL299" i="17"/>
  <c r="H299" i="17"/>
  <c r="AV299" i="18"/>
  <c r="AJ300" i="18" s="1"/>
  <c r="I299" i="18"/>
  <c r="BM299" i="18"/>
  <c r="BP299" i="18"/>
  <c r="AV299" i="17"/>
  <c r="AJ300" i="17" s="1"/>
  <c r="BM299" i="17"/>
  <c r="I299" i="17"/>
  <c r="BP299" i="17"/>
  <c r="BC298" i="13"/>
  <c r="AV298" i="13"/>
  <c r="AY298" i="13" s="1"/>
  <c r="AI298" i="13"/>
  <c r="AR298" i="13" s="1"/>
  <c r="M298" i="13"/>
  <c r="S298" i="13"/>
  <c r="AB299" i="13" s="1"/>
  <c r="K509" i="7"/>
  <c r="H509" i="7"/>
  <c r="J509" i="7"/>
  <c r="I509" i="7"/>
  <c r="G509" i="7"/>
  <c r="BP298" i="13"/>
  <c r="I298" i="13"/>
  <c r="BM298" i="13"/>
  <c r="AZ299" i="18" l="1"/>
  <c r="BC299" i="18" s="1"/>
  <c r="AX299" i="18"/>
  <c r="BA299" i="18" s="1"/>
  <c r="L509" i="20"/>
  <c r="G409" i="12" s="1"/>
  <c r="L509" i="19"/>
  <c r="G409" i="15" s="1"/>
  <c r="AX299" i="17"/>
  <c r="BA299" i="17" s="1"/>
  <c r="R299" i="18"/>
  <c r="AA300" i="18" s="1"/>
  <c r="L299" i="18"/>
  <c r="O299" i="18" s="1"/>
  <c r="Q299" i="18"/>
  <c r="Z300" i="18" s="1"/>
  <c r="K299" i="18"/>
  <c r="N299" i="18" s="1"/>
  <c r="BR299" i="18"/>
  <c r="BS300" i="18" s="1"/>
  <c r="S299" i="18"/>
  <c r="AB300" i="18" s="1"/>
  <c r="M299" i="18"/>
  <c r="P299" i="18" s="1"/>
  <c r="AZ299" i="17"/>
  <c r="BC299" i="17" s="1"/>
  <c r="R299" i="17"/>
  <c r="AA300" i="17" s="1"/>
  <c r="L299" i="17"/>
  <c r="O299" i="17" s="1"/>
  <c r="Q299" i="17"/>
  <c r="Z300" i="17" s="1"/>
  <c r="K299" i="17"/>
  <c r="N299" i="17" s="1"/>
  <c r="BR299" i="17"/>
  <c r="BS300" i="17" s="1"/>
  <c r="S299" i="17"/>
  <c r="AB300" i="17" s="1"/>
  <c r="M299" i="17"/>
  <c r="P299" i="17" s="1"/>
  <c r="AY299" i="17"/>
  <c r="BB299" i="17" s="1"/>
  <c r="AY299" i="18"/>
  <c r="BB299" i="18" s="1"/>
  <c r="BW298" i="13"/>
  <c r="BB298" i="13"/>
  <c r="AU298" i="13"/>
  <c r="AX298" i="13" s="1"/>
  <c r="R298" i="13"/>
  <c r="AA299" i="13" s="1"/>
  <c r="L298" i="13"/>
  <c r="BL298" i="13"/>
  <c r="H298" i="13"/>
  <c r="BO298" i="13"/>
  <c r="P298" i="13"/>
  <c r="L509" i="7"/>
  <c r="F510" i="19" l="1"/>
  <c r="F510" i="7"/>
  <c r="BD299" i="18"/>
  <c r="BH300" i="18"/>
  <c r="BH300" i="17"/>
  <c r="H409" i="12"/>
  <c r="I409" i="12" s="1"/>
  <c r="G409" i="16"/>
  <c r="H409" i="16" s="1"/>
  <c r="I409" i="16" s="1"/>
  <c r="H409" i="15"/>
  <c r="I409" i="15" s="1"/>
  <c r="BV298" i="13"/>
  <c r="BA298" i="13"/>
  <c r="BD298" i="13" s="1"/>
  <c r="BD298" i="17" s="1"/>
  <c r="AK299" i="13"/>
  <c r="AT299" i="13" s="1"/>
  <c r="O298" i="13"/>
  <c r="BR298" i="13"/>
  <c r="BS299" i="13" s="1"/>
  <c r="K298" i="13"/>
  <c r="Q298" i="13"/>
  <c r="Z299" i="13" s="1"/>
  <c r="F509" i="20" s="1"/>
  <c r="BU299" i="18" l="1"/>
  <c r="AR300" i="18" s="1"/>
  <c r="BV299" i="18"/>
  <c r="AS300" i="18" s="1"/>
  <c r="BW299" i="18"/>
  <c r="AT300" i="18" s="1"/>
  <c r="BU299" i="17"/>
  <c r="AR300" i="17" s="1"/>
  <c r="BV299" i="17"/>
  <c r="AS300" i="17" s="1"/>
  <c r="BW299" i="17"/>
  <c r="AT300" i="17" s="1"/>
  <c r="J410" i="15"/>
  <c r="J410" i="16"/>
  <c r="BU298" i="13"/>
  <c r="J410" i="12"/>
  <c r="AW299" i="13"/>
  <c r="AZ299" i="13" s="1"/>
  <c r="AJ299" i="13"/>
  <c r="AS299" i="13" s="1"/>
  <c r="N298" i="13"/>
  <c r="BQ299" i="13"/>
  <c r="J299" i="13"/>
  <c r="BN299" i="13"/>
  <c r="BH299" i="13"/>
  <c r="G510" i="19" l="1"/>
  <c r="J510" i="19"/>
  <c r="K510" i="19"/>
  <c r="H510" i="19"/>
  <c r="I510" i="19"/>
  <c r="H510" i="20"/>
  <c r="K510" i="20"/>
  <c r="J510" i="20"/>
  <c r="I510" i="20"/>
  <c r="G510" i="20"/>
  <c r="AU300" i="17"/>
  <c r="AI301" i="17" s="1"/>
  <c r="BL300" i="17"/>
  <c r="BO300" i="17"/>
  <c r="H300" i="17"/>
  <c r="BN300" i="18"/>
  <c r="BQ300" i="18"/>
  <c r="AW300" i="18"/>
  <c r="AK301" i="18" s="1"/>
  <c r="J300" i="18"/>
  <c r="BQ300" i="17"/>
  <c r="AW300" i="17"/>
  <c r="AK301" i="17" s="1"/>
  <c r="J300" i="17"/>
  <c r="BN300" i="17"/>
  <c r="BM300" i="17"/>
  <c r="BP300" i="17"/>
  <c r="I300" i="17"/>
  <c r="AV300" i="17"/>
  <c r="AJ301" i="17" s="1"/>
  <c r="H300" i="18"/>
  <c r="AU300" i="18"/>
  <c r="AI301" i="18" s="1"/>
  <c r="BL300" i="18"/>
  <c r="BO300" i="18"/>
  <c r="I300" i="18"/>
  <c r="BP300" i="18"/>
  <c r="AV300" i="18"/>
  <c r="AJ301" i="18" s="1"/>
  <c r="BM300" i="18"/>
  <c r="BC299" i="13"/>
  <c r="AV299" i="13"/>
  <c r="AY299" i="13" s="1"/>
  <c r="AI299" i="13"/>
  <c r="AR299" i="13" s="1"/>
  <c r="BM299" i="13"/>
  <c r="I299" i="13"/>
  <c r="BP299" i="13"/>
  <c r="H510" i="7"/>
  <c r="J510" i="7"/>
  <c r="I510" i="7"/>
  <c r="K510" i="7"/>
  <c r="G510" i="7"/>
  <c r="M299" i="13"/>
  <c r="S299" i="13"/>
  <c r="AB300" i="13" s="1"/>
  <c r="AX300" i="17" l="1"/>
  <c r="BA300" i="17" s="1"/>
  <c r="AY300" i="18"/>
  <c r="BB300" i="18" s="1"/>
  <c r="AZ300" i="17"/>
  <c r="BC300" i="17" s="1"/>
  <c r="AZ300" i="18"/>
  <c r="BC300" i="18" s="1"/>
  <c r="L510" i="19"/>
  <c r="G410" i="15" s="1"/>
  <c r="L510" i="20"/>
  <c r="G410" i="12" s="1"/>
  <c r="AX300" i="18"/>
  <c r="BA300" i="18" s="1"/>
  <c r="S300" i="17"/>
  <c r="AB301" i="17" s="1"/>
  <c r="M300" i="17"/>
  <c r="P300" i="17" s="1"/>
  <c r="L300" i="18"/>
  <c r="O300" i="18" s="1"/>
  <c r="R300" i="18"/>
  <c r="AA301" i="18" s="1"/>
  <c r="L300" i="17"/>
  <c r="O300" i="17" s="1"/>
  <c r="R300" i="17"/>
  <c r="AA301" i="17" s="1"/>
  <c r="K300" i="18"/>
  <c r="N300" i="18" s="1"/>
  <c r="BR300" i="18"/>
  <c r="BS301" i="18" s="1"/>
  <c r="Q300" i="18"/>
  <c r="Z301" i="18" s="1"/>
  <c r="M300" i="18"/>
  <c r="P300" i="18" s="1"/>
  <c r="S300" i="18"/>
  <c r="AB301" i="18" s="1"/>
  <c r="K300" i="17"/>
  <c r="N300" i="17" s="1"/>
  <c r="Q300" i="17"/>
  <c r="Z301" i="17" s="1"/>
  <c r="BR300" i="17"/>
  <c r="BS301" i="17" s="1"/>
  <c r="AY300" i="17"/>
  <c r="BB300" i="17" s="1"/>
  <c r="BW299" i="13"/>
  <c r="BB299" i="13"/>
  <c r="AU299" i="13"/>
  <c r="AX299" i="13" s="1"/>
  <c r="L510" i="7"/>
  <c r="H299" i="13"/>
  <c r="BO299" i="13"/>
  <c r="BL299" i="13"/>
  <c r="P299" i="13"/>
  <c r="L299" i="13"/>
  <c r="R299" i="13"/>
  <c r="AA300" i="13" s="1"/>
  <c r="F511" i="19" l="1"/>
  <c r="F511" i="7"/>
  <c r="BD300" i="18"/>
  <c r="BH301" i="17"/>
  <c r="BH301" i="18"/>
  <c r="H410" i="12"/>
  <c r="I410" i="12" s="1"/>
  <c r="G410" i="16"/>
  <c r="H410" i="16" s="1"/>
  <c r="I410" i="16" s="1"/>
  <c r="H410" i="15"/>
  <c r="I410" i="15" s="1"/>
  <c r="BV299" i="13"/>
  <c r="BA299" i="13"/>
  <c r="BD299" i="13" s="1"/>
  <c r="BD299" i="17" s="1"/>
  <c r="AK300" i="13"/>
  <c r="AT300" i="13" s="1"/>
  <c r="K299" i="13"/>
  <c r="Q299" i="13"/>
  <c r="Z300" i="13" s="1"/>
  <c r="F510" i="20" s="1"/>
  <c r="BR299" i="13"/>
  <c r="BS300" i="13" s="1"/>
  <c r="O299" i="13"/>
  <c r="BV300" i="18" l="1"/>
  <c r="AS301" i="18" s="1"/>
  <c r="BW300" i="18"/>
  <c r="AT301" i="18" s="1"/>
  <c r="BU300" i="18"/>
  <c r="AR301" i="18" s="1"/>
  <c r="BV300" i="17"/>
  <c r="AS301" i="17" s="1"/>
  <c r="BW300" i="17"/>
  <c r="AT301" i="17" s="1"/>
  <c r="BU300" i="17"/>
  <c r="AR301" i="17" s="1"/>
  <c r="J411" i="15"/>
  <c r="J411" i="16"/>
  <c r="BU299" i="13"/>
  <c r="J411" i="12"/>
  <c r="AW300" i="13"/>
  <c r="AZ300" i="13" s="1"/>
  <c r="AJ300" i="13"/>
  <c r="AS300" i="13" s="1"/>
  <c r="BH300" i="13"/>
  <c r="J300" i="13"/>
  <c r="BQ300" i="13"/>
  <c r="BN300" i="13"/>
  <c r="N299" i="13"/>
  <c r="J511" i="20" l="1"/>
  <c r="G511" i="20"/>
  <c r="H511" i="20"/>
  <c r="I511" i="20"/>
  <c r="K511" i="20"/>
  <c r="H511" i="19"/>
  <c r="J511" i="19"/>
  <c r="G511" i="19"/>
  <c r="I511" i="19"/>
  <c r="K511" i="19"/>
  <c r="H301" i="17"/>
  <c r="BL301" i="17"/>
  <c r="BO301" i="17"/>
  <c r="AU301" i="17"/>
  <c r="AI302" i="17" s="1"/>
  <c r="BN301" i="17"/>
  <c r="AW301" i="17"/>
  <c r="AK302" i="17" s="1"/>
  <c r="BQ301" i="17"/>
  <c r="J301" i="17"/>
  <c r="BL301" i="18"/>
  <c r="H301" i="18"/>
  <c r="BO301" i="18"/>
  <c r="AU301" i="18"/>
  <c r="AI302" i="18" s="1"/>
  <c r="I301" i="18"/>
  <c r="BP301" i="18"/>
  <c r="AV301" i="18"/>
  <c r="AJ302" i="18" s="1"/>
  <c r="BM301" i="18"/>
  <c r="AW301" i="18"/>
  <c r="AK302" i="18" s="1"/>
  <c r="BQ301" i="18"/>
  <c r="J301" i="18"/>
  <c r="BN301" i="18"/>
  <c r="BP301" i="17"/>
  <c r="I301" i="17"/>
  <c r="AV301" i="17"/>
  <c r="AJ302" i="17" s="1"/>
  <c r="BM301" i="17"/>
  <c r="BC300" i="13"/>
  <c r="AV300" i="13"/>
  <c r="AY300" i="13" s="1"/>
  <c r="AI300" i="13"/>
  <c r="AR300" i="13" s="1"/>
  <c r="M300" i="13"/>
  <c r="S300" i="13"/>
  <c r="AB301" i="13" s="1"/>
  <c r="BP300" i="13"/>
  <c r="I300" i="13"/>
  <c r="BM300" i="13"/>
  <c r="G511" i="7"/>
  <c r="I511" i="7"/>
  <c r="H511" i="7"/>
  <c r="K511" i="7"/>
  <c r="J511" i="7"/>
  <c r="AZ301" i="18" l="1"/>
  <c r="BC301" i="18" s="1"/>
  <c r="AX301" i="18"/>
  <c r="BA301" i="18" s="1"/>
  <c r="AY301" i="18"/>
  <c r="BB301" i="18" s="1"/>
  <c r="L511" i="19"/>
  <c r="G411" i="15" s="1"/>
  <c r="L511" i="20"/>
  <c r="G411" i="12" s="1"/>
  <c r="Q301" i="17"/>
  <c r="Z302" i="17" s="1"/>
  <c r="K301" i="17"/>
  <c r="N301" i="17" s="1"/>
  <c r="BR301" i="17"/>
  <c r="BS302" i="17" s="1"/>
  <c r="M301" i="17"/>
  <c r="P301" i="17" s="1"/>
  <c r="S301" i="17"/>
  <c r="AB302" i="17" s="1"/>
  <c r="AY301" i="17"/>
  <c r="BB301" i="17" s="1"/>
  <c r="AZ301" i="17"/>
  <c r="BC301" i="17" s="1"/>
  <c r="R301" i="17"/>
  <c r="AA302" i="17" s="1"/>
  <c r="L301" i="17"/>
  <c r="O301" i="17" s="1"/>
  <c r="S301" i="18"/>
  <c r="AB302" i="18" s="1"/>
  <c r="M301" i="18"/>
  <c r="P301" i="18" s="1"/>
  <c r="AX301" i="17"/>
  <c r="BA301" i="17" s="1"/>
  <c r="R301" i="18"/>
  <c r="AA302" i="18" s="1"/>
  <c r="L301" i="18"/>
  <c r="O301" i="18" s="1"/>
  <c r="K301" i="18"/>
  <c r="N301" i="18" s="1"/>
  <c r="Q301" i="18"/>
  <c r="Z302" i="18" s="1"/>
  <c r="BR301" i="18"/>
  <c r="BS302" i="18" s="1"/>
  <c r="BW300" i="13"/>
  <c r="BB300" i="13"/>
  <c r="AU300" i="13"/>
  <c r="AX300" i="13" s="1"/>
  <c r="L511" i="7"/>
  <c r="P300" i="13"/>
  <c r="BO300" i="13"/>
  <c r="BL300" i="13"/>
  <c r="H300" i="13"/>
  <c r="R300" i="13"/>
  <c r="AA301" i="13" s="1"/>
  <c r="L300" i="13"/>
  <c r="F512" i="7" l="1"/>
  <c r="F512" i="19"/>
  <c r="BD301" i="18"/>
  <c r="BH302" i="18"/>
  <c r="BH302" i="17"/>
  <c r="H411" i="12"/>
  <c r="I411" i="12" s="1"/>
  <c r="G411" i="16"/>
  <c r="H411" i="16" s="1"/>
  <c r="I411" i="16" s="1"/>
  <c r="H411" i="15"/>
  <c r="I411" i="15" s="1"/>
  <c r="BV300" i="13"/>
  <c r="BA300" i="13"/>
  <c r="BD300" i="13" s="1"/>
  <c r="BD300" i="17" s="1"/>
  <c r="AK301" i="13"/>
  <c r="AT301" i="13" s="1"/>
  <c r="O300" i="13"/>
  <c r="K300" i="13"/>
  <c r="Q300" i="13"/>
  <c r="Z301" i="13" s="1"/>
  <c r="F511" i="20" s="1"/>
  <c r="BR300" i="13"/>
  <c r="BS301" i="13" s="1"/>
  <c r="BW301" i="18" l="1"/>
  <c r="AT302" i="18" s="1"/>
  <c r="BU301" i="18"/>
  <c r="AR302" i="18" s="1"/>
  <c r="BV301" i="18"/>
  <c r="AS302" i="18" s="1"/>
  <c r="BW301" i="17"/>
  <c r="AT302" i="17" s="1"/>
  <c r="BU301" i="17"/>
  <c r="AR302" i="17" s="1"/>
  <c r="BV301" i="17"/>
  <c r="AS302" i="17" s="1"/>
  <c r="J412" i="16"/>
  <c r="J412" i="15"/>
  <c r="BU300" i="13"/>
  <c r="J412" i="12"/>
  <c r="AW301" i="13"/>
  <c r="AZ301" i="13" s="1"/>
  <c r="AJ301" i="13"/>
  <c r="AS301" i="13" s="1"/>
  <c r="BH301" i="13"/>
  <c r="N300" i="13"/>
  <c r="J301" i="13"/>
  <c r="BQ301" i="13"/>
  <c r="BN301" i="13"/>
  <c r="K512" i="20" l="1"/>
  <c r="I512" i="20"/>
  <c r="H512" i="20"/>
  <c r="J512" i="20"/>
  <c r="G512" i="20"/>
  <c r="J512" i="19"/>
  <c r="H512" i="19"/>
  <c r="I512" i="19"/>
  <c r="G512" i="19"/>
  <c r="K512" i="19"/>
  <c r="AW302" i="18"/>
  <c r="AK303" i="18" s="1"/>
  <c r="BN302" i="18"/>
  <c r="BQ302" i="18"/>
  <c r="J302" i="18"/>
  <c r="BO302" i="17"/>
  <c r="H302" i="17"/>
  <c r="AU302" i="17"/>
  <c r="AI303" i="17" s="1"/>
  <c r="BL302" i="17"/>
  <c r="BQ302" i="17"/>
  <c r="J302" i="17"/>
  <c r="AW302" i="17"/>
  <c r="AK303" i="17" s="1"/>
  <c r="BN302" i="17"/>
  <c r="BO302" i="18"/>
  <c r="H302" i="18"/>
  <c r="AU302" i="18"/>
  <c r="AI303" i="18" s="1"/>
  <c r="BL302" i="18"/>
  <c r="BP302" i="18"/>
  <c r="BM302" i="18"/>
  <c r="AV302" i="18"/>
  <c r="AJ303" i="18" s="1"/>
  <c r="I302" i="18"/>
  <c r="I302" i="17"/>
  <c r="BM302" i="17"/>
  <c r="BP302" i="17"/>
  <c r="AV302" i="17"/>
  <c r="AJ303" i="17" s="1"/>
  <c r="BC301" i="13"/>
  <c r="AV301" i="13"/>
  <c r="AY301" i="13" s="1"/>
  <c r="AI301" i="13"/>
  <c r="AR301" i="13" s="1"/>
  <c r="G512" i="7"/>
  <c r="H512" i="7"/>
  <c r="I512" i="7"/>
  <c r="J512" i="7"/>
  <c r="K512" i="7"/>
  <c r="BP301" i="13"/>
  <c r="BM301" i="13"/>
  <c r="I301" i="13"/>
  <c r="S301" i="13"/>
  <c r="AB302" i="13" s="1"/>
  <c r="M301" i="13"/>
  <c r="AZ302" i="18" l="1"/>
  <c r="BC302" i="18" s="1"/>
  <c r="AY302" i="18"/>
  <c r="BB302" i="18" s="1"/>
  <c r="L512" i="20"/>
  <c r="G412" i="12" s="1"/>
  <c r="L512" i="19"/>
  <c r="G412" i="15" s="1"/>
  <c r="R302" i="17"/>
  <c r="AA303" i="17" s="1"/>
  <c r="L302" i="17"/>
  <c r="O302" i="17" s="1"/>
  <c r="AX302" i="18"/>
  <c r="BA302" i="18" s="1"/>
  <c r="AZ302" i="17"/>
  <c r="BC302" i="17" s="1"/>
  <c r="AX302" i="17"/>
  <c r="BA302" i="17" s="1"/>
  <c r="BR302" i="18"/>
  <c r="BS303" i="18" s="1"/>
  <c r="K302" i="18"/>
  <c r="N302" i="18" s="1"/>
  <c r="Q302" i="18"/>
  <c r="Z303" i="18" s="1"/>
  <c r="R302" i="18"/>
  <c r="AA303" i="18" s="1"/>
  <c r="L302" i="18"/>
  <c r="O302" i="18" s="1"/>
  <c r="S302" i="17"/>
  <c r="AB303" i="17" s="1"/>
  <c r="M302" i="17"/>
  <c r="P302" i="17" s="1"/>
  <c r="K302" i="17"/>
  <c r="N302" i="17" s="1"/>
  <c r="BR302" i="17"/>
  <c r="BS303" i="17" s="1"/>
  <c r="Q302" i="17"/>
  <c r="Z303" i="17" s="1"/>
  <c r="S302" i="18"/>
  <c r="AB303" i="18" s="1"/>
  <c r="M302" i="18"/>
  <c r="P302" i="18" s="1"/>
  <c r="AY302" i="17"/>
  <c r="BB302" i="17" s="1"/>
  <c r="BW301" i="13"/>
  <c r="BB301" i="13"/>
  <c r="P301" i="13"/>
  <c r="L512" i="7"/>
  <c r="L301" i="13"/>
  <c r="R301" i="13"/>
  <c r="AA302" i="13" s="1"/>
  <c r="F513" i="19" l="1"/>
  <c r="F513" i="7"/>
  <c r="BD302" i="18"/>
  <c r="BH303" i="17"/>
  <c r="BH303" i="18"/>
  <c r="H412" i="15"/>
  <c r="I412" i="15" s="1"/>
  <c r="G412" i="16"/>
  <c r="H412" i="16" s="1"/>
  <c r="I412" i="16" s="1"/>
  <c r="BV301" i="13"/>
  <c r="H412" i="12"/>
  <c r="I412" i="12" s="1"/>
  <c r="AU301" i="13"/>
  <c r="AX301" i="13" s="1"/>
  <c r="BL301" i="13"/>
  <c r="H301" i="13"/>
  <c r="Q301" i="13" s="1"/>
  <c r="Z302" i="13" s="1"/>
  <c r="F512" i="20" s="1"/>
  <c r="BO301" i="13"/>
  <c r="AK302" i="13"/>
  <c r="AT302" i="13" s="1"/>
  <c r="O301" i="13"/>
  <c r="BU302" i="18" l="1"/>
  <c r="AR303" i="18" s="1"/>
  <c r="BV302" i="18"/>
  <c r="AS303" i="18" s="1"/>
  <c r="BW302" i="18"/>
  <c r="AT303" i="18" s="1"/>
  <c r="BU302" i="17"/>
  <c r="AR303" i="17" s="1"/>
  <c r="BV302" i="17"/>
  <c r="AS303" i="17" s="1"/>
  <c r="BW302" i="17"/>
  <c r="AT303" i="17" s="1"/>
  <c r="J413" i="15"/>
  <c r="J413" i="16"/>
  <c r="BA301" i="13"/>
  <c r="BD301" i="13" s="1"/>
  <c r="BD301" i="17" s="1"/>
  <c r="J413" i="12"/>
  <c r="K301" i="13"/>
  <c r="AW302" i="13"/>
  <c r="AZ302" i="13" s="1"/>
  <c r="BR301" i="13"/>
  <c r="BS302" i="13" s="1"/>
  <c r="AJ302" i="13"/>
  <c r="AS302" i="13" s="1"/>
  <c r="BN302" i="13"/>
  <c r="J302" i="13"/>
  <c r="BQ302" i="13"/>
  <c r="BH302" i="13"/>
  <c r="I513" i="19" l="1"/>
  <c r="H513" i="19"/>
  <c r="J513" i="19"/>
  <c r="G513" i="19"/>
  <c r="K513" i="19"/>
  <c r="J513" i="20"/>
  <c r="H513" i="20"/>
  <c r="K513" i="20"/>
  <c r="I513" i="20"/>
  <c r="G513" i="20"/>
  <c r="AW303" i="17"/>
  <c r="AK304" i="17" s="1"/>
  <c r="BN303" i="17"/>
  <c r="J303" i="17"/>
  <c r="BQ303" i="17"/>
  <c r="H303" i="17"/>
  <c r="BL303" i="17"/>
  <c r="BO303" i="17"/>
  <c r="AU303" i="17"/>
  <c r="AI304" i="17" s="1"/>
  <c r="BQ303" i="18"/>
  <c r="AW303" i="18"/>
  <c r="AK304" i="18" s="1"/>
  <c r="J303" i="18"/>
  <c r="BN303" i="18"/>
  <c r="AV303" i="17"/>
  <c r="AJ304" i="17" s="1"/>
  <c r="BM303" i="17"/>
  <c r="I303" i="17"/>
  <c r="BP303" i="17"/>
  <c r="AU303" i="18"/>
  <c r="AI304" i="18" s="1"/>
  <c r="BL303" i="18"/>
  <c r="BO303" i="18"/>
  <c r="H303" i="18"/>
  <c r="I303" i="18"/>
  <c r="AV303" i="18"/>
  <c r="AJ304" i="18" s="1"/>
  <c r="BM303" i="18"/>
  <c r="BP303" i="18"/>
  <c r="BU301" i="13"/>
  <c r="BC302" i="13"/>
  <c r="N301" i="13"/>
  <c r="AV302" i="13"/>
  <c r="AY302" i="13" s="1"/>
  <c r="AI302" i="13"/>
  <c r="M302" i="13"/>
  <c r="S302" i="13"/>
  <c r="AB303" i="13" s="1"/>
  <c r="H513" i="7"/>
  <c r="K513" i="7"/>
  <c r="I513" i="7"/>
  <c r="G513" i="7"/>
  <c r="J513" i="7"/>
  <c r="BP302" i="13"/>
  <c r="I302" i="13"/>
  <c r="BM302" i="13"/>
  <c r="AR302" i="13" l="1"/>
  <c r="H302" i="13" s="1"/>
  <c r="AZ303" i="18"/>
  <c r="BC303" i="18" s="1"/>
  <c r="L513" i="19"/>
  <c r="G413" i="15" s="1"/>
  <c r="AY303" i="17"/>
  <c r="BB303" i="17" s="1"/>
  <c r="L513" i="20"/>
  <c r="G413" i="12" s="1"/>
  <c r="L303" i="18"/>
  <c r="O303" i="18" s="1"/>
  <c r="R303" i="18"/>
  <c r="AA304" i="18" s="1"/>
  <c r="Q303" i="17"/>
  <c r="Z304" i="17" s="1"/>
  <c r="BR303" i="17"/>
  <c r="BS304" i="17" s="1"/>
  <c r="K303" i="17"/>
  <c r="N303" i="17" s="1"/>
  <c r="AY303" i="18"/>
  <c r="BB303" i="18" s="1"/>
  <c r="AX303" i="18"/>
  <c r="BA303" i="18" s="1"/>
  <c r="AX303" i="17"/>
  <c r="BA303" i="17" s="1"/>
  <c r="S303" i="18"/>
  <c r="AB304" i="18" s="1"/>
  <c r="M303" i="18"/>
  <c r="P303" i="18" s="1"/>
  <c r="R303" i="17"/>
  <c r="AA304" i="17" s="1"/>
  <c r="L303" i="17"/>
  <c r="O303" i="17" s="1"/>
  <c r="S303" i="17"/>
  <c r="AB304" i="17" s="1"/>
  <c r="M303" i="17"/>
  <c r="P303" i="17" s="1"/>
  <c r="AZ303" i="17"/>
  <c r="BC303" i="17" s="1"/>
  <c r="Q303" i="18"/>
  <c r="Z304" i="18" s="1"/>
  <c r="K303" i="18"/>
  <c r="N303" i="18" s="1"/>
  <c r="BR303" i="18"/>
  <c r="BS304" i="18" s="1"/>
  <c r="BW302" i="13"/>
  <c r="BB302" i="13"/>
  <c r="L302" i="13"/>
  <c r="R302" i="13"/>
  <c r="AA303" i="13" s="1"/>
  <c r="P302" i="13"/>
  <c r="L513" i="7"/>
  <c r="F514" i="19" l="1"/>
  <c r="F514" i="7"/>
  <c r="BD303" i="18"/>
  <c r="BH304" i="17"/>
  <c r="BH304" i="18"/>
  <c r="G413" i="16"/>
  <c r="H413" i="16" s="1"/>
  <c r="I413" i="16" s="1"/>
  <c r="H413" i="15"/>
  <c r="I413" i="15" s="1"/>
  <c r="BV302" i="13"/>
  <c r="H413" i="12"/>
  <c r="I413" i="12" s="1"/>
  <c r="AU302" i="13"/>
  <c r="AX302" i="13" s="1"/>
  <c r="BL302" i="13"/>
  <c r="BO302" i="13"/>
  <c r="AK303" i="13"/>
  <c r="AT303" i="13" s="1"/>
  <c r="O302" i="13"/>
  <c r="BR302" i="13"/>
  <c r="BS303" i="13" s="1"/>
  <c r="K302" i="13"/>
  <c r="Q302" i="13"/>
  <c r="Z303" i="13" s="1"/>
  <c r="F513" i="20" s="1"/>
  <c r="BU303" i="18" l="1"/>
  <c r="AR304" i="18" s="1"/>
  <c r="BV303" i="18"/>
  <c r="AS304" i="18" s="1"/>
  <c r="BW303" i="18"/>
  <c r="AT304" i="18" s="1"/>
  <c r="BU303" i="17"/>
  <c r="AR304" i="17" s="1"/>
  <c r="BV303" i="17"/>
  <c r="AS304" i="17" s="1"/>
  <c r="BW303" i="17"/>
  <c r="AT304" i="17" s="1"/>
  <c r="J414" i="16"/>
  <c r="J414" i="15"/>
  <c r="BU302" i="13"/>
  <c r="J414" i="12"/>
  <c r="BA302" i="13"/>
  <c r="BD302" i="13" s="1"/>
  <c r="BD302" i="17" s="1"/>
  <c r="AW303" i="13"/>
  <c r="AZ303" i="13" s="1"/>
  <c r="AJ303" i="13"/>
  <c r="AS303" i="13" s="1"/>
  <c r="N302" i="13"/>
  <c r="BQ303" i="13"/>
  <c r="J303" i="13"/>
  <c r="BN303" i="13"/>
  <c r="BH303" i="13"/>
  <c r="J514" i="20" l="1"/>
  <c r="I514" i="20"/>
  <c r="H514" i="20"/>
  <c r="G514" i="20"/>
  <c r="K514" i="20"/>
  <c r="G514" i="19"/>
  <c r="H514" i="19"/>
  <c r="I514" i="19"/>
  <c r="K514" i="19"/>
  <c r="J514" i="19"/>
  <c r="H304" i="17"/>
  <c r="BO304" i="17"/>
  <c r="AU304" i="17"/>
  <c r="AI305" i="17" s="1"/>
  <c r="BL304" i="17"/>
  <c r="J304" i="18"/>
  <c r="BN304" i="18"/>
  <c r="AW304" i="18"/>
  <c r="AK305" i="18" s="1"/>
  <c r="BQ304" i="18"/>
  <c r="AW304" i="17"/>
  <c r="AK305" i="17" s="1"/>
  <c r="BN304" i="17"/>
  <c r="J304" i="17"/>
  <c r="BQ304" i="17"/>
  <c r="AV304" i="18"/>
  <c r="AJ305" i="18" s="1"/>
  <c r="I304" i="18"/>
  <c r="BP304" i="18"/>
  <c r="BM304" i="18"/>
  <c r="H304" i="18"/>
  <c r="AU304" i="18"/>
  <c r="AI305" i="18" s="1"/>
  <c r="BL304" i="18"/>
  <c r="BO304" i="18"/>
  <c r="AV304" i="17"/>
  <c r="AJ305" i="17" s="1"/>
  <c r="BM304" i="17"/>
  <c r="BP304" i="17"/>
  <c r="I304" i="17"/>
  <c r="BC303" i="13"/>
  <c r="AV303" i="13"/>
  <c r="AY303" i="13" s="1"/>
  <c r="AI303" i="13"/>
  <c r="AR303" i="13" s="1"/>
  <c r="BM303" i="13"/>
  <c r="BP303" i="13"/>
  <c r="I303" i="13"/>
  <c r="M303" i="13"/>
  <c r="S303" i="13"/>
  <c r="AB304" i="13" s="1"/>
  <c r="J514" i="7"/>
  <c r="H514" i="7"/>
  <c r="K514" i="7"/>
  <c r="G514" i="7"/>
  <c r="I514" i="7"/>
  <c r="AZ304" i="17" l="1"/>
  <c r="BC304" i="17" s="1"/>
  <c r="AY304" i="18"/>
  <c r="BB304" i="18" s="1"/>
  <c r="AX304" i="17"/>
  <c r="BA304" i="17" s="1"/>
  <c r="L514" i="20"/>
  <c r="G414" i="12" s="1"/>
  <c r="L514" i="19"/>
  <c r="G414" i="15" s="1"/>
  <c r="AX304" i="18"/>
  <c r="BA304" i="18" s="1"/>
  <c r="L304" i="18"/>
  <c r="O304" i="18" s="1"/>
  <c r="R304" i="18"/>
  <c r="AA305" i="18" s="1"/>
  <c r="S304" i="17"/>
  <c r="AB305" i="17" s="1"/>
  <c r="M304" i="17"/>
  <c r="P304" i="17" s="1"/>
  <c r="L304" i="17"/>
  <c r="O304" i="17" s="1"/>
  <c r="R304" i="17"/>
  <c r="AA305" i="17" s="1"/>
  <c r="Q304" i="18"/>
  <c r="Z305" i="18" s="1"/>
  <c r="BR304" i="18"/>
  <c r="BS305" i="18" s="1"/>
  <c r="K304" i="18"/>
  <c r="N304" i="18" s="1"/>
  <c r="AZ304" i="18"/>
  <c r="BC304" i="18" s="1"/>
  <c r="BR304" i="17"/>
  <c r="BS305" i="17" s="1"/>
  <c r="K304" i="17"/>
  <c r="N304" i="17" s="1"/>
  <c r="Q304" i="17"/>
  <c r="Z305" i="17" s="1"/>
  <c r="S304" i="18"/>
  <c r="AB305" i="18" s="1"/>
  <c r="M304" i="18"/>
  <c r="P304" i="18" s="1"/>
  <c r="AY304" i="17"/>
  <c r="BB304" i="17" s="1"/>
  <c r="BW303" i="13"/>
  <c r="BB303" i="13"/>
  <c r="AU303" i="13"/>
  <c r="AX303" i="13" s="1"/>
  <c r="L514" i="7"/>
  <c r="P303" i="13"/>
  <c r="BO303" i="13"/>
  <c r="H303" i="13"/>
  <c r="BL303" i="13"/>
  <c r="L303" i="13"/>
  <c r="R303" i="13"/>
  <c r="AA304" i="13" s="1"/>
  <c r="F515" i="7" l="1"/>
  <c r="F515" i="19"/>
  <c r="BH305" i="18"/>
  <c r="BD304" i="18"/>
  <c r="BH305" i="17"/>
  <c r="H414" i="12"/>
  <c r="I414" i="12" s="1"/>
  <c r="G414" i="16"/>
  <c r="H414" i="16" s="1"/>
  <c r="I414" i="16" s="1"/>
  <c r="H414" i="15"/>
  <c r="I414" i="15" s="1"/>
  <c r="BV303" i="13"/>
  <c r="BA303" i="13"/>
  <c r="BD303" i="13" s="1"/>
  <c r="BD303" i="17" s="1"/>
  <c r="AK304" i="13"/>
  <c r="AT304" i="13" s="1"/>
  <c r="K303" i="13"/>
  <c r="Q303" i="13"/>
  <c r="Z304" i="13" s="1"/>
  <c r="F514" i="20" s="1"/>
  <c r="BR303" i="13"/>
  <c r="BS304" i="13" s="1"/>
  <c r="O303" i="13"/>
  <c r="BV304" i="18" l="1"/>
  <c r="AS305" i="18" s="1"/>
  <c r="BW304" i="18"/>
  <c r="AT305" i="18" s="1"/>
  <c r="BU304" i="18"/>
  <c r="AR305" i="18" s="1"/>
  <c r="BV304" i="17"/>
  <c r="AS305" i="17" s="1"/>
  <c r="BW304" i="17"/>
  <c r="AT305" i="17" s="1"/>
  <c r="BU304" i="17"/>
  <c r="AR305" i="17" s="1"/>
  <c r="J415" i="12"/>
  <c r="J415" i="16"/>
  <c r="J415" i="15"/>
  <c r="BU303" i="13"/>
  <c r="AW304" i="13"/>
  <c r="AZ304" i="13" s="1"/>
  <c r="AJ304" i="13"/>
  <c r="AS304" i="13" s="1"/>
  <c r="N303" i="13"/>
  <c r="BH304" i="13"/>
  <c r="BQ304" i="13"/>
  <c r="J304" i="13"/>
  <c r="BN304" i="13"/>
  <c r="J515" i="19" l="1"/>
  <c r="K515" i="19"/>
  <c r="H515" i="19"/>
  <c r="I515" i="19"/>
  <c r="G515" i="19"/>
  <c r="J515" i="20"/>
  <c r="I515" i="20"/>
  <c r="K515" i="20"/>
  <c r="G515" i="20"/>
  <c r="H515" i="20"/>
  <c r="BP305" i="17"/>
  <c r="AV305" i="17"/>
  <c r="AJ306" i="17" s="1"/>
  <c r="I305" i="17"/>
  <c r="BM305" i="17"/>
  <c r="AU305" i="18"/>
  <c r="AI306" i="18" s="1"/>
  <c r="H305" i="18"/>
  <c r="BL305" i="18"/>
  <c r="BO305" i="18"/>
  <c r="BQ305" i="18"/>
  <c r="J305" i="18"/>
  <c r="BN305" i="18"/>
  <c r="AW305" i="18"/>
  <c r="AK306" i="18" s="1"/>
  <c r="H305" i="17"/>
  <c r="BL305" i="17"/>
  <c r="AU305" i="17"/>
  <c r="AI306" i="17" s="1"/>
  <c r="BO305" i="17"/>
  <c r="J305" i="17"/>
  <c r="AW305" i="17"/>
  <c r="AK306" i="17" s="1"/>
  <c r="BQ305" i="17"/>
  <c r="BN305" i="17"/>
  <c r="AV305" i="18"/>
  <c r="AJ306" i="18" s="1"/>
  <c r="BM305" i="18"/>
  <c r="BP305" i="18"/>
  <c r="I305" i="18"/>
  <c r="BC304" i="13"/>
  <c r="AV304" i="13"/>
  <c r="AY304" i="13" s="1"/>
  <c r="AI304" i="13"/>
  <c r="AR304" i="13" s="1"/>
  <c r="H515" i="7"/>
  <c r="J515" i="7"/>
  <c r="I515" i="7"/>
  <c r="K515" i="7"/>
  <c r="G515" i="7"/>
  <c r="S304" i="13"/>
  <c r="AB305" i="13" s="1"/>
  <c r="M304" i="13"/>
  <c r="BP304" i="13"/>
  <c r="BM304" i="13"/>
  <c r="I304" i="13"/>
  <c r="L515" i="19" l="1"/>
  <c r="G415" i="15" s="1"/>
  <c r="AX305" i="18"/>
  <c r="BA305" i="18" s="1"/>
  <c r="L515" i="20"/>
  <c r="G415" i="12" s="1"/>
  <c r="R305" i="18"/>
  <c r="AA306" i="18" s="1"/>
  <c r="L305" i="18"/>
  <c r="O305" i="18" s="1"/>
  <c r="M305" i="17"/>
  <c r="P305" i="17" s="1"/>
  <c r="S305" i="17"/>
  <c r="AB306" i="17" s="1"/>
  <c r="Q305" i="18"/>
  <c r="Z306" i="18" s="1"/>
  <c r="BR305" i="18"/>
  <c r="BS306" i="18" s="1"/>
  <c r="K305" i="18"/>
  <c r="N305" i="18" s="1"/>
  <c r="R305" i="17"/>
  <c r="AA306" i="17" s="1"/>
  <c r="L305" i="17"/>
  <c r="O305" i="17" s="1"/>
  <c r="AZ305" i="18"/>
  <c r="BC305" i="18" s="1"/>
  <c r="BR305" i="17"/>
  <c r="BS306" i="17" s="1"/>
  <c r="K305" i="17"/>
  <c r="N305" i="17" s="1"/>
  <c r="Q305" i="17"/>
  <c r="Z306" i="17" s="1"/>
  <c r="M305" i="18"/>
  <c r="P305" i="18" s="1"/>
  <c r="S305" i="18"/>
  <c r="AB306" i="18" s="1"/>
  <c r="AY305" i="18"/>
  <c r="BB305" i="18" s="1"/>
  <c r="AZ305" i="17"/>
  <c r="BC305" i="17" s="1"/>
  <c r="AX305" i="17"/>
  <c r="BA305" i="17" s="1"/>
  <c r="AY305" i="17"/>
  <c r="BB305" i="17" s="1"/>
  <c r="BW304" i="13"/>
  <c r="BB304" i="13"/>
  <c r="AU304" i="13"/>
  <c r="AX304" i="13" s="1"/>
  <c r="L515" i="7"/>
  <c r="P304" i="13"/>
  <c r="BL304" i="13"/>
  <c r="BO304" i="13"/>
  <c r="H304" i="13"/>
  <c r="R304" i="13"/>
  <c r="AA305" i="13" s="1"/>
  <c r="L304" i="13"/>
  <c r="F516" i="19" l="1"/>
  <c r="F516" i="7"/>
  <c r="BD305" i="18"/>
  <c r="BH306" i="17"/>
  <c r="BH306" i="18"/>
  <c r="H415" i="12"/>
  <c r="I415" i="12" s="1"/>
  <c r="G415" i="16"/>
  <c r="H415" i="16" s="1"/>
  <c r="I415" i="16" s="1"/>
  <c r="H415" i="15"/>
  <c r="I415" i="15" s="1"/>
  <c r="BV304" i="13"/>
  <c r="BA304" i="13"/>
  <c r="BD304" i="13" s="1"/>
  <c r="BD304" i="17" s="1"/>
  <c r="AK305" i="13"/>
  <c r="AT305" i="13" s="1"/>
  <c r="O304" i="13"/>
  <c r="K304" i="13"/>
  <c r="BR304" i="13"/>
  <c r="BS305" i="13" s="1"/>
  <c r="Q304" i="13"/>
  <c r="Z305" i="13" s="1"/>
  <c r="F515" i="20" s="1"/>
  <c r="BW305" i="18" l="1"/>
  <c r="AT306" i="18" s="1"/>
  <c r="BU305" i="18"/>
  <c r="AR306" i="18" s="1"/>
  <c r="BV305" i="18"/>
  <c r="AS306" i="18" s="1"/>
  <c r="BW305" i="17"/>
  <c r="AT306" i="17" s="1"/>
  <c r="BU305" i="17"/>
  <c r="AR306" i="17" s="1"/>
  <c r="BV305" i="17"/>
  <c r="AS306" i="17" s="1"/>
  <c r="J416" i="16"/>
  <c r="J416" i="15"/>
  <c r="BU304" i="13"/>
  <c r="J416" i="12"/>
  <c r="AW305" i="13"/>
  <c r="AZ305" i="13" s="1"/>
  <c r="AJ305" i="13"/>
  <c r="AS305" i="13" s="1"/>
  <c r="BQ305" i="13"/>
  <c r="BN305" i="13"/>
  <c r="J305" i="13"/>
  <c r="N304" i="13"/>
  <c r="BH305" i="13"/>
  <c r="K516" i="20" l="1"/>
  <c r="I516" i="20"/>
  <c r="J516" i="20"/>
  <c r="H516" i="20"/>
  <c r="G516" i="20"/>
  <c r="G516" i="19"/>
  <c r="H516" i="19"/>
  <c r="K516" i="19"/>
  <c r="J516" i="19"/>
  <c r="I516" i="19"/>
  <c r="BQ306" i="18"/>
  <c r="J306" i="18"/>
  <c r="AW306" i="18"/>
  <c r="AK307" i="18" s="1"/>
  <c r="BN306" i="18"/>
  <c r="AU306" i="17"/>
  <c r="AI307" i="17" s="1"/>
  <c r="BL306" i="17"/>
  <c r="BO306" i="17"/>
  <c r="H306" i="17"/>
  <c r="AW306" i="17"/>
  <c r="AK307" i="17" s="1"/>
  <c r="BN306" i="17"/>
  <c r="BQ306" i="17"/>
  <c r="J306" i="17"/>
  <c r="BO306" i="18"/>
  <c r="BL306" i="18"/>
  <c r="AU306" i="18"/>
  <c r="AI307" i="18" s="1"/>
  <c r="H306" i="18"/>
  <c r="I306" i="18"/>
  <c r="BM306" i="18"/>
  <c r="BP306" i="18"/>
  <c r="AV306" i="18"/>
  <c r="AJ307" i="18" s="1"/>
  <c r="I306" i="17"/>
  <c r="BM306" i="17"/>
  <c r="BP306" i="17"/>
  <c r="AV306" i="17"/>
  <c r="AJ307" i="17" s="1"/>
  <c r="BC305" i="13"/>
  <c r="AV305" i="13"/>
  <c r="AY305" i="13" s="1"/>
  <c r="AI305" i="13"/>
  <c r="AR305" i="13" s="1"/>
  <c r="I305" i="13"/>
  <c r="BP305" i="13"/>
  <c r="BM305" i="13"/>
  <c r="J516" i="7"/>
  <c r="H516" i="7"/>
  <c r="I516" i="7"/>
  <c r="K516" i="7"/>
  <c r="G516" i="7"/>
  <c r="M305" i="13"/>
  <c r="S305" i="13"/>
  <c r="AB306" i="13" s="1"/>
  <c r="AX306" i="17" l="1"/>
  <c r="BA306" i="17" s="1"/>
  <c r="AY306" i="18"/>
  <c r="BB306" i="18" s="1"/>
  <c r="AX306" i="18"/>
  <c r="BA306" i="18" s="1"/>
  <c r="L516" i="20"/>
  <c r="G416" i="12" s="1"/>
  <c r="AZ306" i="17"/>
  <c r="BC306" i="17" s="1"/>
  <c r="AZ306" i="18"/>
  <c r="BC306" i="18" s="1"/>
  <c r="L516" i="19"/>
  <c r="G416" i="15" s="1"/>
  <c r="R306" i="17"/>
  <c r="AA307" i="17" s="1"/>
  <c r="L306" i="17"/>
  <c r="O306" i="17" s="1"/>
  <c r="S306" i="18"/>
  <c r="AB307" i="18" s="1"/>
  <c r="M306" i="18"/>
  <c r="P306" i="18" s="1"/>
  <c r="AY306" i="17"/>
  <c r="BB306" i="17" s="1"/>
  <c r="BR306" i="17"/>
  <c r="BS307" i="17" s="1"/>
  <c r="Q306" i="17"/>
  <c r="Z307" i="17" s="1"/>
  <c r="K306" i="17"/>
  <c r="N306" i="17" s="1"/>
  <c r="M306" i="17"/>
  <c r="P306" i="17" s="1"/>
  <c r="S306" i="17"/>
  <c r="AB307" i="17" s="1"/>
  <c r="R306" i="18"/>
  <c r="AA307" i="18" s="1"/>
  <c r="L306" i="18"/>
  <c r="O306" i="18" s="1"/>
  <c r="Q306" i="18"/>
  <c r="Z307" i="18" s="1"/>
  <c r="BR306" i="18"/>
  <c r="BS307" i="18" s="1"/>
  <c r="K306" i="18"/>
  <c r="N306" i="18" s="1"/>
  <c r="BW305" i="13"/>
  <c r="BB305" i="13"/>
  <c r="AU305" i="13"/>
  <c r="AX305" i="13" s="1"/>
  <c r="P305" i="13"/>
  <c r="H305" i="13"/>
  <c r="BO305" i="13"/>
  <c r="BL305" i="13"/>
  <c r="R305" i="13"/>
  <c r="AA306" i="13" s="1"/>
  <c r="L305" i="13"/>
  <c r="L516" i="7"/>
  <c r="F517" i="19" l="1"/>
  <c r="F517" i="7"/>
  <c r="BD306" i="18"/>
  <c r="BH307" i="18"/>
  <c r="BH307" i="17"/>
  <c r="H416" i="12"/>
  <c r="I416" i="12" s="1"/>
  <c r="H416" i="15"/>
  <c r="I416" i="15" s="1"/>
  <c r="G416" i="16"/>
  <c r="H416" i="16" s="1"/>
  <c r="I416" i="16" s="1"/>
  <c r="BV305" i="13"/>
  <c r="BA305" i="13"/>
  <c r="BD305" i="13" s="1"/>
  <c r="BD305" i="17" s="1"/>
  <c r="AK306" i="13"/>
  <c r="AT306" i="13" s="1"/>
  <c r="Q305" i="13"/>
  <c r="Z306" i="13" s="1"/>
  <c r="F516" i="20" s="1"/>
  <c r="BR305" i="13"/>
  <c r="BS306" i="13" s="1"/>
  <c r="K305" i="13"/>
  <c r="O305" i="13"/>
  <c r="BU306" i="18" l="1"/>
  <c r="AR307" i="18" s="1"/>
  <c r="BV306" i="18"/>
  <c r="AS307" i="18" s="1"/>
  <c r="BW306" i="18"/>
  <c r="AT307" i="18" s="1"/>
  <c r="BU306" i="17"/>
  <c r="AR307" i="17" s="1"/>
  <c r="BV306" i="17"/>
  <c r="AS307" i="17" s="1"/>
  <c r="BW306" i="17"/>
  <c r="AT307" i="17" s="1"/>
  <c r="J417" i="15"/>
  <c r="J417" i="16"/>
  <c r="BU305" i="13"/>
  <c r="J417" i="12"/>
  <c r="AW306" i="13"/>
  <c r="AZ306" i="13" s="1"/>
  <c r="AJ306" i="13"/>
  <c r="AS306" i="13" s="1"/>
  <c r="BH306" i="13"/>
  <c r="BQ306" i="13"/>
  <c r="BN306" i="13"/>
  <c r="J306" i="13"/>
  <c r="N305" i="13"/>
  <c r="K517" i="19" l="1"/>
  <c r="H517" i="19"/>
  <c r="G517" i="19"/>
  <c r="I517" i="19"/>
  <c r="J517" i="19"/>
  <c r="K517" i="20"/>
  <c r="H517" i="20"/>
  <c r="I517" i="20"/>
  <c r="J517" i="20"/>
  <c r="G517" i="20"/>
  <c r="AU307" i="17"/>
  <c r="AI308" i="17" s="1"/>
  <c r="H307" i="17"/>
  <c r="BL307" i="17"/>
  <c r="BO307" i="17"/>
  <c r="AW307" i="18"/>
  <c r="AK308" i="18" s="1"/>
  <c r="J307" i="18"/>
  <c r="BN307" i="18"/>
  <c r="BQ307" i="18"/>
  <c r="AV307" i="18"/>
  <c r="AJ308" i="18" s="1"/>
  <c r="BM307" i="18"/>
  <c r="BP307" i="18"/>
  <c r="I307" i="18"/>
  <c r="J307" i="17"/>
  <c r="AW307" i="17"/>
  <c r="AK308" i="17" s="1"/>
  <c r="BN307" i="17"/>
  <c r="BQ307" i="17"/>
  <c r="AU307" i="18"/>
  <c r="AI308" i="18" s="1"/>
  <c r="H307" i="18"/>
  <c r="BL307" i="18"/>
  <c r="BO307" i="18"/>
  <c r="I307" i="17"/>
  <c r="AV307" i="17"/>
  <c r="AJ308" i="17" s="1"/>
  <c r="BM307" i="17"/>
  <c r="BP307" i="17"/>
  <c r="BC306" i="13"/>
  <c r="AV306" i="13"/>
  <c r="AY306" i="13" s="1"/>
  <c r="AI306" i="13"/>
  <c r="AR306" i="13" s="1"/>
  <c r="J517" i="7"/>
  <c r="H517" i="7"/>
  <c r="G517" i="7"/>
  <c r="K517" i="7"/>
  <c r="I517" i="7"/>
  <c r="S306" i="13"/>
  <c r="AB307" i="13" s="1"/>
  <c r="M306" i="13"/>
  <c r="I306" i="13"/>
  <c r="BM306" i="13"/>
  <c r="BP306" i="13"/>
  <c r="AX307" i="17" l="1"/>
  <c r="BA307" i="17" s="1"/>
  <c r="AZ307" i="18"/>
  <c r="BC307" i="18" s="1"/>
  <c r="AX307" i="18"/>
  <c r="BA307" i="18" s="1"/>
  <c r="AY307" i="17"/>
  <c r="BB307" i="17" s="1"/>
  <c r="AY307" i="18"/>
  <c r="BB307" i="18" s="1"/>
  <c r="L517" i="20"/>
  <c r="G417" i="12" s="1"/>
  <c r="L517" i="19"/>
  <c r="G417" i="15" s="1"/>
  <c r="Q307" i="18"/>
  <c r="Z308" i="18" s="1"/>
  <c r="BR307" i="18"/>
  <c r="BS308" i="18" s="1"/>
  <c r="K307" i="18"/>
  <c r="N307" i="18" s="1"/>
  <c r="BR307" i="17"/>
  <c r="BS308" i="17" s="1"/>
  <c r="K307" i="17"/>
  <c r="N307" i="17" s="1"/>
  <c r="Q307" i="17"/>
  <c r="Z308" i="17" s="1"/>
  <c r="R307" i="17"/>
  <c r="AA308" i="17" s="1"/>
  <c r="L307" i="17"/>
  <c r="O307" i="17" s="1"/>
  <c r="R307" i="18"/>
  <c r="AA308" i="18" s="1"/>
  <c r="L307" i="18"/>
  <c r="O307" i="18" s="1"/>
  <c r="S307" i="18"/>
  <c r="AB308" i="18" s="1"/>
  <c r="M307" i="18"/>
  <c r="P307" i="18" s="1"/>
  <c r="M307" i="17"/>
  <c r="P307" i="17" s="1"/>
  <c r="S307" i="17"/>
  <c r="AB308" i="17" s="1"/>
  <c r="AZ307" i="17"/>
  <c r="BC307" i="17" s="1"/>
  <c r="BW306" i="13"/>
  <c r="BB306" i="13"/>
  <c r="AU306" i="13"/>
  <c r="AX306" i="13" s="1"/>
  <c r="BO306" i="13"/>
  <c r="H306" i="13"/>
  <c r="BL306" i="13"/>
  <c r="P306" i="13"/>
  <c r="L306" i="13"/>
  <c r="R306" i="13"/>
  <c r="AA307" i="13" s="1"/>
  <c r="L517" i="7"/>
  <c r="F518" i="19" l="1"/>
  <c r="F518" i="7"/>
  <c r="BD307" i="18"/>
  <c r="BH308" i="18"/>
  <c r="BH308" i="17"/>
  <c r="H417" i="12"/>
  <c r="I417" i="12" s="1"/>
  <c r="G417" i="16"/>
  <c r="H417" i="16" s="1"/>
  <c r="I417" i="16" s="1"/>
  <c r="H417" i="15"/>
  <c r="I417" i="15" s="1"/>
  <c r="BV306" i="13"/>
  <c r="BA306" i="13"/>
  <c r="BD306" i="13" s="1"/>
  <c r="BD306" i="17" s="1"/>
  <c r="AK307" i="13"/>
  <c r="AT307" i="13" s="1"/>
  <c r="K306" i="13"/>
  <c r="BR306" i="13"/>
  <c r="BS307" i="13" s="1"/>
  <c r="Q306" i="13"/>
  <c r="Z307" i="13" s="1"/>
  <c r="F517" i="20" s="1"/>
  <c r="O306" i="13"/>
  <c r="BU307" i="18" l="1"/>
  <c r="AR308" i="18" s="1"/>
  <c r="BV307" i="18"/>
  <c r="AS308" i="18" s="1"/>
  <c r="BW307" i="18"/>
  <c r="AT308" i="18" s="1"/>
  <c r="BU307" i="17"/>
  <c r="AR308" i="17" s="1"/>
  <c r="BV307" i="17"/>
  <c r="AS308" i="17" s="1"/>
  <c r="BW307" i="17"/>
  <c r="AT308" i="17" s="1"/>
  <c r="J418" i="15"/>
  <c r="J418" i="16"/>
  <c r="BU306" i="13"/>
  <c r="J418" i="12"/>
  <c r="AW307" i="13"/>
  <c r="AZ307" i="13" s="1"/>
  <c r="AJ307" i="13"/>
  <c r="AS307" i="13" s="1"/>
  <c r="BH307" i="13"/>
  <c r="BN307" i="13"/>
  <c r="J307" i="13"/>
  <c r="BQ307" i="13"/>
  <c r="N306" i="13"/>
  <c r="G518" i="20" l="1"/>
  <c r="J518" i="20"/>
  <c r="I518" i="20"/>
  <c r="K518" i="20"/>
  <c r="H518" i="20"/>
  <c r="K518" i="19"/>
  <c r="H518" i="19"/>
  <c r="G518" i="19"/>
  <c r="J518" i="19"/>
  <c r="I518" i="19"/>
  <c r="H308" i="18"/>
  <c r="BL308" i="18"/>
  <c r="BO308" i="18"/>
  <c r="AU308" i="18"/>
  <c r="AI309" i="18" s="1"/>
  <c r="H308" i="17"/>
  <c r="BO308" i="17"/>
  <c r="AU308" i="17"/>
  <c r="AI309" i="17" s="1"/>
  <c r="BL308" i="17"/>
  <c r="BN308" i="17"/>
  <c r="J308" i="17"/>
  <c r="BQ308" i="17"/>
  <c r="AW308" i="17"/>
  <c r="AK309" i="17" s="1"/>
  <c r="BQ308" i="18"/>
  <c r="J308" i="18"/>
  <c r="AW308" i="18"/>
  <c r="AK309" i="18" s="1"/>
  <c r="BN308" i="18"/>
  <c r="AV308" i="18"/>
  <c r="AJ309" i="18" s="1"/>
  <c r="I308" i="18"/>
  <c r="BM308" i="18"/>
  <c r="BP308" i="18"/>
  <c r="BM308" i="17"/>
  <c r="BP308" i="17"/>
  <c r="I308" i="17"/>
  <c r="AV308" i="17"/>
  <c r="AJ309" i="17" s="1"/>
  <c r="BC307" i="13"/>
  <c r="AV307" i="13"/>
  <c r="AY307" i="13" s="1"/>
  <c r="AI307" i="13"/>
  <c r="AR307" i="13" s="1"/>
  <c r="I518" i="7"/>
  <c r="K518" i="7"/>
  <c r="J518" i="7"/>
  <c r="G518" i="7"/>
  <c r="H518" i="7"/>
  <c r="BM307" i="13"/>
  <c r="BP307" i="13"/>
  <c r="I307" i="13"/>
  <c r="S307" i="13"/>
  <c r="AB308" i="13" s="1"/>
  <c r="M307" i="13"/>
  <c r="AY308" i="18" l="1"/>
  <c r="BB308" i="18" s="1"/>
  <c r="AX308" i="17"/>
  <c r="BA308" i="17" s="1"/>
  <c r="L518" i="19"/>
  <c r="G418" i="15" s="1"/>
  <c r="L518" i="20"/>
  <c r="G418" i="12" s="1"/>
  <c r="R308" i="17"/>
  <c r="AA309" i="17" s="1"/>
  <c r="L308" i="17"/>
  <c r="O308" i="17" s="1"/>
  <c r="R308" i="18"/>
  <c r="AA309" i="18" s="1"/>
  <c r="L308" i="18"/>
  <c r="O308" i="18" s="1"/>
  <c r="BR308" i="17"/>
  <c r="BS309" i="17" s="1"/>
  <c r="Q308" i="17"/>
  <c r="Z309" i="17" s="1"/>
  <c r="K308" i="17"/>
  <c r="N308" i="17" s="1"/>
  <c r="BR308" i="18"/>
  <c r="BS309" i="18" s="1"/>
  <c r="Q308" i="18"/>
  <c r="Z309" i="18" s="1"/>
  <c r="K308" i="18"/>
  <c r="N308" i="18" s="1"/>
  <c r="AY308" i="17"/>
  <c r="BB308" i="17" s="1"/>
  <c r="AX308" i="18"/>
  <c r="BA308" i="18" s="1"/>
  <c r="AZ308" i="17"/>
  <c r="BC308" i="17" s="1"/>
  <c r="S308" i="18"/>
  <c r="AB309" i="18" s="1"/>
  <c r="M308" i="18"/>
  <c r="P308" i="18" s="1"/>
  <c r="M308" i="17"/>
  <c r="P308" i="17" s="1"/>
  <c r="S308" i="17"/>
  <c r="AB309" i="17" s="1"/>
  <c r="AZ308" i="18"/>
  <c r="BC308" i="18" s="1"/>
  <c r="BW307" i="13"/>
  <c r="BB307" i="13"/>
  <c r="AU307" i="13"/>
  <c r="AX307" i="13" s="1"/>
  <c r="L518" i="7"/>
  <c r="P307" i="13"/>
  <c r="BO307" i="13"/>
  <c r="H307" i="13"/>
  <c r="BL307" i="13"/>
  <c r="L307" i="13"/>
  <c r="R307" i="13"/>
  <c r="AA308" i="13" s="1"/>
  <c r="F519" i="7" l="1"/>
  <c r="F519" i="19"/>
  <c r="BD308" i="18"/>
  <c r="BH309" i="18"/>
  <c r="BH309" i="17"/>
  <c r="H418" i="12"/>
  <c r="I418" i="12" s="1"/>
  <c r="G418" i="16"/>
  <c r="H418" i="16" s="1"/>
  <c r="I418" i="16" s="1"/>
  <c r="H418" i="15"/>
  <c r="I418" i="15" s="1"/>
  <c r="BV307" i="13"/>
  <c r="BA307" i="13"/>
  <c r="BD307" i="13" s="1"/>
  <c r="BD307" i="17" s="1"/>
  <c r="AK308" i="13"/>
  <c r="AT308" i="13" s="1"/>
  <c r="O307" i="13"/>
  <c r="Q307" i="13"/>
  <c r="Z308" i="13" s="1"/>
  <c r="F518" i="20" s="1"/>
  <c r="K307" i="13"/>
  <c r="BR307" i="13"/>
  <c r="BS308" i="13" s="1"/>
  <c r="BV308" i="18" l="1"/>
  <c r="AS309" i="18" s="1"/>
  <c r="BW308" i="18"/>
  <c r="AT309" i="18" s="1"/>
  <c r="BU308" i="18"/>
  <c r="AR309" i="18" s="1"/>
  <c r="BV308" i="17"/>
  <c r="AS309" i="17" s="1"/>
  <c r="BW308" i="17"/>
  <c r="AT309" i="17" s="1"/>
  <c r="BU308" i="17"/>
  <c r="AR309" i="17" s="1"/>
  <c r="J419" i="16"/>
  <c r="J419" i="15"/>
  <c r="BU307" i="13"/>
  <c r="J419" i="12"/>
  <c r="AW308" i="13"/>
  <c r="AZ308" i="13" s="1"/>
  <c r="AJ308" i="13"/>
  <c r="AS308" i="13" s="1"/>
  <c r="N307" i="13"/>
  <c r="BN308" i="13"/>
  <c r="BQ308" i="13"/>
  <c r="J308" i="13"/>
  <c r="BH308" i="13"/>
  <c r="J519" i="19" l="1"/>
  <c r="K519" i="19"/>
  <c r="G519" i="19"/>
  <c r="I519" i="19"/>
  <c r="H519" i="19"/>
  <c r="J519" i="20"/>
  <c r="I519" i="20"/>
  <c r="G519" i="20"/>
  <c r="K519" i="20"/>
  <c r="H519" i="20"/>
  <c r="AW309" i="17"/>
  <c r="AK310" i="17" s="1"/>
  <c r="J309" i="17"/>
  <c r="BQ309" i="17"/>
  <c r="BN309" i="17"/>
  <c r="BL309" i="17"/>
  <c r="BO309" i="17"/>
  <c r="AU309" i="17"/>
  <c r="AI310" i="17" s="1"/>
  <c r="H309" i="17"/>
  <c r="AW309" i="18"/>
  <c r="AK310" i="18" s="1"/>
  <c r="J309" i="18"/>
  <c r="BN309" i="18"/>
  <c r="BQ309" i="18"/>
  <c r="AU309" i="18"/>
  <c r="AI310" i="18" s="1"/>
  <c r="BL309" i="18"/>
  <c r="BO309" i="18"/>
  <c r="H309" i="18"/>
  <c r="AV309" i="18"/>
  <c r="AJ310" i="18" s="1"/>
  <c r="BP309" i="18"/>
  <c r="I309" i="18"/>
  <c r="BM309" i="18"/>
  <c r="AV309" i="17"/>
  <c r="AJ310" i="17" s="1"/>
  <c r="I309" i="17"/>
  <c r="BM309" i="17"/>
  <c r="BP309" i="17"/>
  <c r="BC308" i="13"/>
  <c r="AV308" i="13"/>
  <c r="AY308" i="13" s="1"/>
  <c r="AI308" i="13"/>
  <c r="AR308" i="13" s="1"/>
  <c r="S308" i="13"/>
  <c r="AB309" i="13" s="1"/>
  <c r="M308" i="13"/>
  <c r="I308" i="13"/>
  <c r="BM308" i="13"/>
  <c r="BP308" i="13"/>
  <c r="I519" i="7"/>
  <c r="J519" i="7"/>
  <c r="G519" i="7"/>
  <c r="K519" i="7"/>
  <c r="H519" i="7"/>
  <c r="AY309" i="17" l="1"/>
  <c r="BB309" i="17" s="1"/>
  <c r="AZ309" i="18"/>
  <c r="BC309" i="18" s="1"/>
  <c r="AX309" i="17"/>
  <c r="BA309" i="17" s="1"/>
  <c r="AX309" i="18"/>
  <c r="BA309" i="18" s="1"/>
  <c r="L519" i="20"/>
  <c r="G419" i="12" s="1"/>
  <c r="AY309" i="18"/>
  <c r="BB309" i="18" s="1"/>
  <c r="L519" i="19"/>
  <c r="G419" i="15" s="1"/>
  <c r="AZ309" i="17"/>
  <c r="BC309" i="17" s="1"/>
  <c r="S309" i="17"/>
  <c r="AB310" i="17" s="1"/>
  <c r="M309" i="17"/>
  <c r="P309" i="17" s="1"/>
  <c r="Q309" i="17"/>
  <c r="Z310" i="17" s="1"/>
  <c r="K309" i="17"/>
  <c r="N309" i="17" s="1"/>
  <c r="BR309" i="17"/>
  <c r="BS310" i="17" s="1"/>
  <c r="R309" i="17"/>
  <c r="AA310" i="17" s="1"/>
  <c r="L309" i="17"/>
  <c r="O309" i="17" s="1"/>
  <c r="R309" i="18"/>
  <c r="AA310" i="18" s="1"/>
  <c r="L309" i="18"/>
  <c r="O309" i="18" s="1"/>
  <c r="BR309" i="18"/>
  <c r="BS310" i="18" s="1"/>
  <c r="K309" i="18"/>
  <c r="N309" i="18" s="1"/>
  <c r="Q309" i="18"/>
  <c r="Z310" i="18" s="1"/>
  <c r="S309" i="18"/>
  <c r="AB310" i="18" s="1"/>
  <c r="M309" i="18"/>
  <c r="P309" i="18" s="1"/>
  <c r="BW308" i="13"/>
  <c r="BB308" i="13"/>
  <c r="AU308" i="13"/>
  <c r="AX308" i="13" s="1"/>
  <c r="L519" i="7"/>
  <c r="P308" i="13"/>
  <c r="L308" i="13"/>
  <c r="R308" i="13"/>
  <c r="AA309" i="13" s="1"/>
  <c r="BO308" i="13"/>
  <c r="H308" i="13"/>
  <c r="BL308" i="13"/>
  <c r="F520" i="7" l="1"/>
  <c r="F520" i="19"/>
  <c r="BD309" i="18"/>
  <c r="BH310" i="18"/>
  <c r="BH310" i="17"/>
  <c r="H419" i="12"/>
  <c r="I419" i="12" s="1"/>
  <c r="G419" i="16"/>
  <c r="H419" i="16" s="1"/>
  <c r="I419" i="16" s="1"/>
  <c r="H419" i="15"/>
  <c r="I419" i="15" s="1"/>
  <c r="BV308" i="13"/>
  <c r="BA308" i="13"/>
  <c r="BD308" i="13" s="1"/>
  <c r="BD308" i="17" s="1"/>
  <c r="AK309" i="13"/>
  <c r="AT309" i="13" s="1"/>
  <c r="O308" i="13"/>
  <c r="BR308" i="13"/>
  <c r="BS309" i="13" s="1"/>
  <c r="K308" i="13"/>
  <c r="Q308" i="13"/>
  <c r="Z309" i="13" s="1"/>
  <c r="F519" i="20" s="1"/>
  <c r="BW309" i="18" l="1"/>
  <c r="AT310" i="18" s="1"/>
  <c r="BU309" i="18"/>
  <c r="AR310" i="18" s="1"/>
  <c r="BV309" i="18"/>
  <c r="AS310" i="18" s="1"/>
  <c r="BW309" i="17"/>
  <c r="AT310" i="17" s="1"/>
  <c r="BU309" i="17"/>
  <c r="AR310" i="17" s="1"/>
  <c r="BV309" i="17"/>
  <c r="AS310" i="17" s="1"/>
  <c r="J420" i="15"/>
  <c r="J420" i="16"/>
  <c r="BU308" i="13"/>
  <c r="J420" i="12"/>
  <c r="AW309" i="13"/>
  <c r="AZ309" i="13" s="1"/>
  <c r="AJ309" i="13"/>
  <c r="AS309" i="13" s="1"/>
  <c r="BH309" i="13"/>
  <c r="BN309" i="13"/>
  <c r="BQ309" i="13"/>
  <c r="J309" i="13"/>
  <c r="N308" i="13"/>
  <c r="K520" i="20" l="1"/>
  <c r="J520" i="20"/>
  <c r="I520" i="20"/>
  <c r="H520" i="20"/>
  <c r="G520" i="20"/>
  <c r="J520" i="19"/>
  <c r="K520" i="19"/>
  <c r="H520" i="19"/>
  <c r="I520" i="19"/>
  <c r="G520" i="19"/>
  <c r="BQ310" i="18"/>
  <c r="J310" i="18"/>
  <c r="AW310" i="18"/>
  <c r="AK311" i="18" s="1"/>
  <c r="BN310" i="18"/>
  <c r="BL310" i="18"/>
  <c r="AU310" i="18"/>
  <c r="AI311" i="18" s="1"/>
  <c r="BO310" i="18"/>
  <c r="H310" i="18"/>
  <c r="AW310" i="17"/>
  <c r="AK311" i="17" s="1"/>
  <c r="BN310" i="17"/>
  <c r="BQ310" i="17"/>
  <c r="J310" i="17"/>
  <c r="AU310" i="17"/>
  <c r="AI311" i="17" s="1"/>
  <c r="BL310" i="17"/>
  <c r="H310" i="17"/>
  <c r="BO310" i="17"/>
  <c r="AV310" i="17"/>
  <c r="AJ311" i="17" s="1"/>
  <c r="BP310" i="17"/>
  <c r="I310" i="17"/>
  <c r="BM310" i="17"/>
  <c r="BP310" i="18"/>
  <c r="BM310" i="18"/>
  <c r="AV310" i="18"/>
  <c r="AJ311" i="18" s="1"/>
  <c r="I310" i="18"/>
  <c r="BC309" i="13"/>
  <c r="AV309" i="13"/>
  <c r="AY309" i="13" s="1"/>
  <c r="AI309" i="13"/>
  <c r="AR309" i="13" s="1"/>
  <c r="K520" i="7"/>
  <c r="H520" i="7"/>
  <c r="I520" i="7"/>
  <c r="G520" i="7"/>
  <c r="J520" i="7"/>
  <c r="M309" i="13"/>
  <c r="S309" i="13"/>
  <c r="AB310" i="13" s="1"/>
  <c r="BP309" i="13"/>
  <c r="I309" i="13"/>
  <c r="BM309" i="13"/>
  <c r="AX310" i="17" l="1"/>
  <c r="BA310" i="17" s="1"/>
  <c r="AZ310" i="17"/>
  <c r="BC310" i="17" s="1"/>
  <c r="AY310" i="18"/>
  <c r="BB310" i="18" s="1"/>
  <c r="AZ310" i="18"/>
  <c r="BC310" i="18" s="1"/>
  <c r="AX310" i="18"/>
  <c r="BA310" i="18" s="1"/>
  <c r="L520" i="20"/>
  <c r="G420" i="12" s="1"/>
  <c r="L520" i="19"/>
  <c r="G420" i="15" s="1"/>
  <c r="BR310" i="17"/>
  <c r="BS311" i="17" s="1"/>
  <c r="Q310" i="17"/>
  <c r="Z311" i="17" s="1"/>
  <c r="K310" i="17"/>
  <c r="N310" i="17" s="1"/>
  <c r="S310" i="17"/>
  <c r="AB311" i="17" s="1"/>
  <c r="M310" i="17"/>
  <c r="P310" i="17" s="1"/>
  <c r="S310" i="18"/>
  <c r="AB311" i="18" s="1"/>
  <c r="M310" i="18"/>
  <c r="P310" i="18" s="1"/>
  <c r="AY310" i="17"/>
  <c r="BB310" i="17" s="1"/>
  <c r="R310" i="18"/>
  <c r="AA311" i="18" s="1"/>
  <c r="L310" i="18"/>
  <c r="O310" i="18" s="1"/>
  <c r="BR310" i="18"/>
  <c r="BS311" i="18" s="1"/>
  <c r="K310" i="18"/>
  <c r="N310" i="18" s="1"/>
  <c r="Q310" i="18"/>
  <c r="Z311" i="18" s="1"/>
  <c r="L310" i="17"/>
  <c r="O310" i="17" s="1"/>
  <c r="R310" i="17"/>
  <c r="AA311" i="17" s="1"/>
  <c r="BW309" i="13"/>
  <c r="BB309" i="13"/>
  <c r="AU309" i="13"/>
  <c r="AX309" i="13" s="1"/>
  <c r="R309" i="13"/>
  <c r="AA310" i="13" s="1"/>
  <c r="L309" i="13"/>
  <c r="P309" i="13"/>
  <c r="BO309" i="13"/>
  <c r="H309" i="13"/>
  <c r="BL309" i="13"/>
  <c r="L520" i="7"/>
  <c r="F521" i="7" l="1"/>
  <c r="F521" i="19"/>
  <c r="BD310" i="18"/>
  <c r="BH311" i="18"/>
  <c r="BH311" i="17"/>
  <c r="H420" i="12"/>
  <c r="I420" i="12" s="1"/>
  <c r="H420" i="15"/>
  <c r="I420" i="15" s="1"/>
  <c r="G420" i="16"/>
  <c r="H420" i="16" s="1"/>
  <c r="I420" i="16" s="1"/>
  <c r="BV309" i="13"/>
  <c r="BA309" i="13"/>
  <c r="BD309" i="13" s="1"/>
  <c r="BD309" i="17" s="1"/>
  <c r="AK310" i="13"/>
  <c r="AT310" i="13" s="1"/>
  <c r="O309" i="13"/>
  <c r="BR309" i="13"/>
  <c r="BS310" i="13" s="1"/>
  <c r="K309" i="13"/>
  <c r="Q309" i="13"/>
  <c r="Z310" i="13" s="1"/>
  <c r="F520" i="20" s="1"/>
  <c r="BU310" i="18" l="1"/>
  <c r="AR311" i="18" s="1"/>
  <c r="BV310" i="18"/>
  <c r="AS311" i="18" s="1"/>
  <c r="BW310" i="18"/>
  <c r="AT311" i="18" s="1"/>
  <c r="BU310" i="17"/>
  <c r="AR311" i="17" s="1"/>
  <c r="BV310" i="17"/>
  <c r="AS311" i="17" s="1"/>
  <c r="BW310" i="17"/>
  <c r="AT311" i="17" s="1"/>
  <c r="J421" i="15"/>
  <c r="J421" i="16"/>
  <c r="BU309" i="13"/>
  <c r="J421" i="12"/>
  <c r="AW310" i="13"/>
  <c r="AZ310" i="13" s="1"/>
  <c r="AJ310" i="13"/>
  <c r="AS310" i="13" s="1"/>
  <c r="BH310" i="13"/>
  <c r="BN310" i="13"/>
  <c r="BQ310" i="13"/>
  <c r="J310" i="13"/>
  <c r="N309" i="13"/>
  <c r="H521" i="19" l="1"/>
  <c r="K521" i="19"/>
  <c r="I521" i="19"/>
  <c r="J521" i="19"/>
  <c r="G521" i="19"/>
  <c r="J521" i="20"/>
  <c r="I521" i="20"/>
  <c r="G521" i="20"/>
  <c r="H521" i="20"/>
  <c r="K521" i="20"/>
  <c r="BO311" i="18"/>
  <c r="AU311" i="18"/>
  <c r="AI312" i="18" s="1"/>
  <c r="H311" i="18"/>
  <c r="BL311" i="18"/>
  <c r="BN311" i="17"/>
  <c r="BQ311" i="17"/>
  <c r="AW311" i="17"/>
  <c r="AK312" i="17" s="1"/>
  <c r="J311" i="17"/>
  <c r="AW311" i="18"/>
  <c r="AK312" i="18" s="1"/>
  <c r="J311" i="18"/>
  <c r="BN311" i="18"/>
  <c r="BQ311" i="18"/>
  <c r="AV311" i="18"/>
  <c r="AJ312" i="18" s="1"/>
  <c r="I311" i="18"/>
  <c r="BM311" i="18"/>
  <c r="BP311" i="18"/>
  <c r="BL311" i="17"/>
  <c r="AU311" i="17"/>
  <c r="AI312" i="17" s="1"/>
  <c r="BO311" i="17"/>
  <c r="H311" i="17"/>
  <c r="AV311" i="17"/>
  <c r="AJ312" i="17" s="1"/>
  <c r="I311" i="17"/>
  <c r="BM311" i="17"/>
  <c r="BP311" i="17"/>
  <c r="BC310" i="13"/>
  <c r="AV310" i="13"/>
  <c r="AY310" i="13" s="1"/>
  <c r="AI310" i="13"/>
  <c r="AR310" i="13" s="1"/>
  <c r="BM310" i="13"/>
  <c r="BP310" i="13"/>
  <c r="I310" i="13"/>
  <c r="S310" i="13"/>
  <c r="AB311" i="13" s="1"/>
  <c r="M310" i="13"/>
  <c r="I521" i="7"/>
  <c r="J521" i="7"/>
  <c r="G521" i="7"/>
  <c r="H521" i="7"/>
  <c r="K521" i="7"/>
  <c r="AY311" i="18" l="1"/>
  <c r="BB311" i="18" s="1"/>
  <c r="AZ311" i="18"/>
  <c r="BC311" i="18" s="1"/>
  <c r="AY311" i="17"/>
  <c r="BB311" i="17" s="1"/>
  <c r="AX311" i="17"/>
  <c r="BA311" i="17" s="1"/>
  <c r="L521" i="20"/>
  <c r="G421" i="12" s="1"/>
  <c r="L521" i="19"/>
  <c r="G421" i="15" s="1"/>
  <c r="L311" i="17"/>
  <c r="O311" i="17" s="1"/>
  <c r="R311" i="17"/>
  <c r="AA312" i="17" s="1"/>
  <c r="Q311" i="17"/>
  <c r="Z312" i="17" s="1"/>
  <c r="BR311" i="17"/>
  <c r="BS312" i="17" s="1"/>
  <c r="K311" i="17"/>
  <c r="N311" i="17" s="1"/>
  <c r="S311" i="18"/>
  <c r="AB312" i="18" s="1"/>
  <c r="M311" i="18"/>
  <c r="P311" i="18" s="1"/>
  <c r="R311" i="18"/>
  <c r="AA312" i="18" s="1"/>
  <c r="L311" i="18"/>
  <c r="O311" i="18" s="1"/>
  <c r="S311" i="17"/>
  <c r="AB312" i="17" s="1"/>
  <c r="M311" i="17"/>
  <c r="P311" i="17" s="1"/>
  <c r="AX311" i="18"/>
  <c r="BA311" i="18" s="1"/>
  <c r="AZ311" i="17"/>
  <c r="BC311" i="17" s="1"/>
  <c r="BR311" i="18"/>
  <c r="BS312" i="18" s="1"/>
  <c r="Q311" i="18"/>
  <c r="Z312" i="18" s="1"/>
  <c r="K311" i="18"/>
  <c r="N311" i="18" s="1"/>
  <c r="BW310" i="13"/>
  <c r="BB310" i="13"/>
  <c r="AU310" i="13"/>
  <c r="AX310" i="13" s="1"/>
  <c r="H310" i="13"/>
  <c r="BL310" i="13"/>
  <c r="BO310" i="13"/>
  <c r="P310" i="13"/>
  <c r="L521" i="7"/>
  <c r="R310" i="13"/>
  <c r="AA311" i="13" s="1"/>
  <c r="L310" i="13"/>
  <c r="F522" i="7" l="1"/>
  <c r="F522" i="19"/>
  <c r="BD311" i="18"/>
  <c r="BH312" i="17"/>
  <c r="BH312" i="18"/>
  <c r="G421" i="16"/>
  <c r="H421" i="16" s="1"/>
  <c r="I421" i="16" s="1"/>
  <c r="H421" i="15"/>
  <c r="I421" i="15" s="1"/>
  <c r="BV310" i="13"/>
  <c r="H421" i="12"/>
  <c r="I421" i="12" s="1"/>
  <c r="BA310" i="13"/>
  <c r="BD310" i="13" s="1"/>
  <c r="BD310" i="17" s="1"/>
  <c r="AK311" i="13"/>
  <c r="AT311" i="13" s="1"/>
  <c r="O310" i="13"/>
  <c r="K310" i="13"/>
  <c r="BR310" i="13"/>
  <c r="BS311" i="13" s="1"/>
  <c r="Q310" i="13"/>
  <c r="Z311" i="13" s="1"/>
  <c r="F521" i="20" s="1"/>
  <c r="BU311" i="18" l="1"/>
  <c r="AR312" i="18" s="1"/>
  <c r="BV311" i="18"/>
  <c r="AS312" i="18" s="1"/>
  <c r="BW311" i="18"/>
  <c r="AT312" i="18" s="1"/>
  <c r="BU311" i="17"/>
  <c r="AR312" i="17" s="1"/>
  <c r="BV311" i="17"/>
  <c r="AS312" i="17" s="1"/>
  <c r="BW311" i="17"/>
  <c r="AT312" i="17" s="1"/>
  <c r="J422" i="16"/>
  <c r="J422" i="15"/>
  <c r="BU310" i="13"/>
  <c r="J422" i="12"/>
  <c r="AW311" i="13"/>
  <c r="AZ311" i="13" s="1"/>
  <c r="AJ311" i="13"/>
  <c r="AS311" i="13" s="1"/>
  <c r="N310" i="13"/>
  <c r="BN311" i="13"/>
  <c r="BQ311" i="13"/>
  <c r="J311" i="13"/>
  <c r="BH311" i="13"/>
  <c r="G522" i="19" l="1"/>
  <c r="I522" i="19"/>
  <c r="H522" i="19"/>
  <c r="J522" i="19"/>
  <c r="K522" i="19"/>
  <c r="H522" i="20"/>
  <c r="I522" i="20"/>
  <c r="J522" i="20"/>
  <c r="G522" i="20"/>
  <c r="K522" i="20"/>
  <c r="H312" i="18"/>
  <c r="BL312" i="18"/>
  <c r="AU312" i="18"/>
  <c r="AI313" i="18" s="1"/>
  <c r="BO312" i="18"/>
  <c r="AW312" i="17"/>
  <c r="AK313" i="17" s="1"/>
  <c r="BQ312" i="17"/>
  <c r="J312" i="17"/>
  <c r="BN312" i="17"/>
  <c r="J312" i="18"/>
  <c r="BQ312" i="18"/>
  <c r="AW312" i="18"/>
  <c r="AK313" i="18" s="1"/>
  <c r="BN312" i="18"/>
  <c r="BM312" i="17"/>
  <c r="BP312" i="17"/>
  <c r="AV312" i="17"/>
  <c r="AJ313" i="17" s="1"/>
  <c r="I312" i="17"/>
  <c r="BL312" i="17"/>
  <c r="BO312" i="17"/>
  <c r="AU312" i="17"/>
  <c r="AI313" i="17" s="1"/>
  <c r="H312" i="17"/>
  <c r="AV312" i="18"/>
  <c r="AJ313" i="18" s="1"/>
  <c r="BP312" i="18"/>
  <c r="I312" i="18"/>
  <c r="BM312" i="18"/>
  <c r="BC311" i="13"/>
  <c r="AV311" i="13"/>
  <c r="AY311" i="13" s="1"/>
  <c r="AI311" i="13"/>
  <c r="AR311" i="13" s="1"/>
  <c r="I311" i="13"/>
  <c r="BM311" i="13"/>
  <c r="BP311" i="13"/>
  <c r="M311" i="13"/>
  <c r="S311" i="13"/>
  <c r="AB312" i="13" s="1"/>
  <c r="H522" i="7"/>
  <c r="G522" i="7"/>
  <c r="J522" i="7"/>
  <c r="I522" i="7"/>
  <c r="K522" i="7"/>
  <c r="AY312" i="18" l="1"/>
  <c r="BB312" i="18" s="1"/>
  <c r="AZ312" i="17"/>
  <c r="BC312" i="17" s="1"/>
  <c r="AX312" i="18"/>
  <c r="BA312" i="18" s="1"/>
  <c r="L522" i="19"/>
  <c r="G422" i="15" s="1"/>
  <c r="L522" i="20"/>
  <c r="G422" i="12" s="1"/>
  <c r="AX312" i="17"/>
  <c r="BA312" i="17" s="1"/>
  <c r="Q312" i="18"/>
  <c r="Z313" i="18" s="1"/>
  <c r="K312" i="18"/>
  <c r="N312" i="18" s="1"/>
  <c r="BR312" i="18"/>
  <c r="BS313" i="18" s="1"/>
  <c r="S312" i="18"/>
  <c r="AB313" i="18" s="1"/>
  <c r="M312" i="18"/>
  <c r="P312" i="18" s="1"/>
  <c r="AZ312" i="18"/>
  <c r="BC312" i="18" s="1"/>
  <c r="L312" i="18"/>
  <c r="O312" i="18" s="1"/>
  <c r="R312" i="18"/>
  <c r="AA313" i="18" s="1"/>
  <c r="BR312" i="17"/>
  <c r="BS313" i="17" s="1"/>
  <c r="K312" i="17"/>
  <c r="N312" i="17" s="1"/>
  <c r="Q312" i="17"/>
  <c r="Z313" i="17" s="1"/>
  <c r="R312" i="17"/>
  <c r="AA313" i="17" s="1"/>
  <c r="L312" i="17"/>
  <c r="O312" i="17" s="1"/>
  <c r="M312" i="17"/>
  <c r="P312" i="17" s="1"/>
  <c r="S312" i="17"/>
  <c r="AB313" i="17" s="1"/>
  <c r="AY312" i="17"/>
  <c r="BB312" i="17" s="1"/>
  <c r="BW311" i="13"/>
  <c r="BB311" i="13"/>
  <c r="AU311" i="13"/>
  <c r="AX311" i="13" s="1"/>
  <c r="L522" i="7"/>
  <c r="BL311" i="13"/>
  <c r="H311" i="13"/>
  <c r="BO311" i="13"/>
  <c r="P311" i="13"/>
  <c r="R311" i="13"/>
  <c r="AA312" i="13" s="1"/>
  <c r="L311" i="13"/>
  <c r="F523" i="19" l="1"/>
  <c r="F523" i="7"/>
  <c r="BD312" i="18"/>
  <c r="BH313" i="18"/>
  <c r="BH313" i="17"/>
  <c r="H422" i="12"/>
  <c r="I422" i="12" s="1"/>
  <c r="G422" i="16"/>
  <c r="H422" i="16" s="1"/>
  <c r="I422" i="16" s="1"/>
  <c r="H422" i="15"/>
  <c r="I422" i="15" s="1"/>
  <c r="BV311" i="13"/>
  <c r="BA311" i="13"/>
  <c r="BD311" i="13" s="1"/>
  <c r="BD311" i="17" s="1"/>
  <c r="AK312" i="13"/>
  <c r="AT312" i="13" s="1"/>
  <c r="O311" i="13"/>
  <c r="K311" i="13"/>
  <c r="Q311" i="13"/>
  <c r="Z312" i="13" s="1"/>
  <c r="F522" i="20" s="1"/>
  <c r="BR311" i="13"/>
  <c r="BS312" i="13" s="1"/>
  <c r="BV312" i="18" l="1"/>
  <c r="AS313" i="18" s="1"/>
  <c r="BW312" i="18"/>
  <c r="AT313" i="18" s="1"/>
  <c r="BU312" i="18"/>
  <c r="AR313" i="18" s="1"/>
  <c r="BV312" i="17"/>
  <c r="AS313" i="17" s="1"/>
  <c r="BW312" i="17"/>
  <c r="AT313" i="17" s="1"/>
  <c r="BU312" i="17"/>
  <c r="AR313" i="17" s="1"/>
  <c r="J423" i="16"/>
  <c r="J423" i="15"/>
  <c r="BU311" i="13"/>
  <c r="J423" i="12"/>
  <c r="AW312" i="13"/>
  <c r="AZ312" i="13" s="1"/>
  <c r="AJ312" i="13"/>
  <c r="AS312" i="13" s="1"/>
  <c r="BQ312" i="13"/>
  <c r="BN312" i="13"/>
  <c r="J312" i="13"/>
  <c r="BH312" i="13"/>
  <c r="N311" i="13"/>
  <c r="K523" i="19" l="1"/>
  <c r="G523" i="19"/>
  <c r="H523" i="19"/>
  <c r="J523" i="19"/>
  <c r="I523" i="19"/>
  <c r="H523" i="20"/>
  <c r="J523" i="20"/>
  <c r="K523" i="20"/>
  <c r="G523" i="20"/>
  <c r="I523" i="20"/>
  <c r="J313" i="18"/>
  <c r="BN313" i="18"/>
  <c r="BQ313" i="18"/>
  <c r="AW313" i="18"/>
  <c r="AK314" i="18" s="1"/>
  <c r="BO313" i="18"/>
  <c r="BL313" i="18"/>
  <c r="AU313" i="18"/>
  <c r="AI314" i="18" s="1"/>
  <c r="H313" i="18"/>
  <c r="J313" i="17"/>
  <c r="AW313" i="17"/>
  <c r="AK314" i="17" s="1"/>
  <c r="BN313" i="17"/>
  <c r="BQ313" i="17"/>
  <c r="BL313" i="17"/>
  <c r="BO313" i="17"/>
  <c r="AU313" i="17"/>
  <c r="AI314" i="17" s="1"/>
  <c r="H313" i="17"/>
  <c r="BP313" i="18"/>
  <c r="I313" i="18"/>
  <c r="BM313" i="18"/>
  <c r="AV313" i="18"/>
  <c r="AJ314" i="18" s="1"/>
  <c r="AV313" i="17"/>
  <c r="AJ314" i="17" s="1"/>
  <c r="I313" i="17"/>
  <c r="BM313" i="17"/>
  <c r="BP313" i="17"/>
  <c r="BC312" i="13"/>
  <c r="AV312" i="13"/>
  <c r="AY312" i="13" s="1"/>
  <c r="AI312" i="13"/>
  <c r="AR312" i="13" s="1"/>
  <c r="I312" i="13"/>
  <c r="BP312" i="13"/>
  <c r="BM312" i="13"/>
  <c r="H523" i="7"/>
  <c r="J523" i="7"/>
  <c r="I523" i="7"/>
  <c r="G523" i="7"/>
  <c r="K523" i="7"/>
  <c r="M312" i="13"/>
  <c r="S312" i="13"/>
  <c r="AB313" i="13" s="1"/>
  <c r="AY313" i="18" l="1"/>
  <c r="BB313" i="18" s="1"/>
  <c r="AY313" i="17"/>
  <c r="BB313" i="17" s="1"/>
  <c r="AX313" i="18"/>
  <c r="BA313" i="18" s="1"/>
  <c r="L523" i="20"/>
  <c r="G423" i="12" s="1"/>
  <c r="L523" i="19"/>
  <c r="G423" i="15" s="1"/>
  <c r="AZ313" i="17"/>
  <c r="BC313" i="17" s="1"/>
  <c r="R313" i="17"/>
  <c r="AA314" i="17" s="1"/>
  <c r="L313" i="17"/>
  <c r="O313" i="17" s="1"/>
  <c r="Q313" i="17"/>
  <c r="Z314" i="17" s="1"/>
  <c r="K313" i="17"/>
  <c r="N313" i="17" s="1"/>
  <c r="BR313" i="17"/>
  <c r="BS314" i="17" s="1"/>
  <c r="S313" i="17"/>
  <c r="AB314" i="17" s="1"/>
  <c r="M313" i="17"/>
  <c r="P313" i="17" s="1"/>
  <c r="Q313" i="18"/>
  <c r="Z314" i="18" s="1"/>
  <c r="BR313" i="18"/>
  <c r="BS314" i="18" s="1"/>
  <c r="K313" i="18"/>
  <c r="N313" i="18" s="1"/>
  <c r="S313" i="18"/>
  <c r="AB314" i="18" s="1"/>
  <c r="M313" i="18"/>
  <c r="P313" i="18" s="1"/>
  <c r="R313" i="18"/>
  <c r="AA314" i="18" s="1"/>
  <c r="L313" i="18"/>
  <c r="O313" i="18" s="1"/>
  <c r="AX313" i="17"/>
  <c r="BA313" i="17" s="1"/>
  <c r="AZ313" i="18"/>
  <c r="BC313" i="18" s="1"/>
  <c r="BW312" i="13"/>
  <c r="BB312" i="13"/>
  <c r="AU312" i="13"/>
  <c r="AX312" i="13" s="1"/>
  <c r="P312" i="13"/>
  <c r="BL312" i="13"/>
  <c r="H312" i="13"/>
  <c r="BO312" i="13"/>
  <c r="L312" i="13"/>
  <c r="R312" i="13"/>
  <c r="AA313" i="13" s="1"/>
  <c r="L523" i="7"/>
  <c r="F524" i="7" l="1"/>
  <c r="F524" i="19"/>
  <c r="BD313" i="18"/>
  <c r="BH314" i="18"/>
  <c r="BH314" i="17"/>
  <c r="H423" i="12"/>
  <c r="I423" i="12" s="1"/>
  <c r="G423" i="16"/>
  <c r="H423" i="16" s="1"/>
  <c r="I423" i="16" s="1"/>
  <c r="H423" i="15"/>
  <c r="I423" i="15" s="1"/>
  <c r="BV312" i="13"/>
  <c r="BA312" i="13"/>
  <c r="BD312" i="13" s="1"/>
  <c r="BD312" i="17" s="1"/>
  <c r="AK313" i="13"/>
  <c r="AT313" i="13" s="1"/>
  <c r="Q312" i="13"/>
  <c r="Z313" i="13" s="1"/>
  <c r="F523" i="20" s="1"/>
  <c r="K312" i="13"/>
  <c r="BR312" i="13"/>
  <c r="BS313" i="13" s="1"/>
  <c r="O312" i="13"/>
  <c r="BW313" i="18" l="1"/>
  <c r="AT314" i="18" s="1"/>
  <c r="BU313" i="18"/>
  <c r="AR314" i="18" s="1"/>
  <c r="BV313" i="18"/>
  <c r="AS314" i="18" s="1"/>
  <c r="BW313" i="17"/>
  <c r="AT314" i="17" s="1"/>
  <c r="BU313" i="17"/>
  <c r="AR314" i="17" s="1"/>
  <c r="BV313" i="17"/>
  <c r="AS314" i="17" s="1"/>
  <c r="J424" i="16"/>
  <c r="J424" i="15"/>
  <c r="BU312" i="13"/>
  <c r="J424" i="12"/>
  <c r="AW313" i="13"/>
  <c r="AZ313" i="13" s="1"/>
  <c r="AJ313" i="13"/>
  <c r="AS313" i="13" s="1"/>
  <c r="BH313" i="13"/>
  <c r="N312" i="13"/>
  <c r="BQ313" i="13"/>
  <c r="BN313" i="13"/>
  <c r="J313" i="13"/>
  <c r="G524" i="20" l="1"/>
  <c r="H524" i="20"/>
  <c r="I524" i="20"/>
  <c r="K524" i="20"/>
  <c r="J524" i="20"/>
  <c r="J524" i="19"/>
  <c r="K524" i="19"/>
  <c r="I524" i="19"/>
  <c r="G524" i="19"/>
  <c r="H524" i="19"/>
  <c r="H314" i="18"/>
  <c r="AU314" i="18"/>
  <c r="AI315" i="18" s="1"/>
  <c r="BO314" i="18"/>
  <c r="BL314" i="18"/>
  <c r="AU314" i="17"/>
  <c r="AI315" i="17" s="1"/>
  <c r="H314" i="17"/>
  <c r="BO314" i="17"/>
  <c r="BL314" i="17"/>
  <c r="AW314" i="17"/>
  <c r="AK315" i="17" s="1"/>
  <c r="BN314" i="17"/>
  <c r="J314" i="17"/>
  <c r="BQ314" i="17"/>
  <c r="J314" i="18"/>
  <c r="BN314" i="18"/>
  <c r="BQ314" i="18"/>
  <c r="AW314" i="18"/>
  <c r="AK315" i="18" s="1"/>
  <c r="BP314" i="17"/>
  <c r="AV314" i="17"/>
  <c r="AJ315" i="17" s="1"/>
  <c r="I314" i="17"/>
  <c r="BM314" i="17"/>
  <c r="I314" i="18"/>
  <c r="AV314" i="18"/>
  <c r="AJ315" i="18" s="1"/>
  <c r="BM314" i="18"/>
  <c r="BP314" i="18"/>
  <c r="BC313" i="13"/>
  <c r="AV313" i="13"/>
  <c r="AY313" i="13" s="1"/>
  <c r="AI313" i="13"/>
  <c r="AR313" i="13" s="1"/>
  <c r="J524" i="7"/>
  <c r="I524" i="7"/>
  <c r="G524" i="7"/>
  <c r="H524" i="7"/>
  <c r="K524" i="7"/>
  <c r="I313" i="13"/>
  <c r="BM313" i="13"/>
  <c r="BP313" i="13"/>
  <c r="S313" i="13"/>
  <c r="AB314" i="13" s="1"/>
  <c r="M313" i="13"/>
  <c r="AX314" i="17" l="1"/>
  <c r="BA314" i="17" s="1"/>
  <c r="AX314" i="18"/>
  <c r="BA314" i="18" s="1"/>
  <c r="AZ314" i="17"/>
  <c r="BC314" i="17" s="1"/>
  <c r="L524" i="20"/>
  <c r="G424" i="12" s="1"/>
  <c r="L524" i="19"/>
  <c r="G424" i="15" s="1"/>
  <c r="L314" i="18"/>
  <c r="O314" i="18" s="1"/>
  <c r="R314" i="18"/>
  <c r="AA315" i="18" s="1"/>
  <c r="Q314" i="17"/>
  <c r="Z315" i="17" s="1"/>
  <c r="K314" i="17"/>
  <c r="N314" i="17" s="1"/>
  <c r="BR314" i="17"/>
  <c r="BS315" i="17" s="1"/>
  <c r="S314" i="17"/>
  <c r="AB315" i="17" s="1"/>
  <c r="M314" i="17"/>
  <c r="P314" i="17" s="1"/>
  <c r="BR314" i="18"/>
  <c r="BS315" i="18" s="1"/>
  <c r="K314" i="18"/>
  <c r="N314" i="18" s="1"/>
  <c r="Q314" i="18"/>
  <c r="Z315" i="18" s="1"/>
  <c r="R314" i="17"/>
  <c r="AA315" i="17" s="1"/>
  <c r="L314" i="17"/>
  <c r="O314" i="17" s="1"/>
  <c r="S314" i="18"/>
  <c r="AB315" i="18" s="1"/>
  <c r="M314" i="18"/>
  <c r="P314" i="18" s="1"/>
  <c r="AY314" i="18"/>
  <c r="BB314" i="18" s="1"/>
  <c r="AY314" i="17"/>
  <c r="BB314" i="17" s="1"/>
  <c r="AZ314" i="18"/>
  <c r="BC314" i="18" s="1"/>
  <c r="BW313" i="13"/>
  <c r="BB313" i="13"/>
  <c r="AU313" i="13"/>
  <c r="AX313" i="13" s="1"/>
  <c r="P313" i="13"/>
  <c r="L313" i="13"/>
  <c r="R313" i="13"/>
  <c r="AA314" i="13" s="1"/>
  <c r="L524" i="7"/>
  <c r="BO313" i="13"/>
  <c r="BL313" i="13"/>
  <c r="H313" i="13"/>
  <c r="F525" i="19" l="1"/>
  <c r="F525" i="7"/>
  <c r="BD314" i="18"/>
  <c r="BH315" i="17"/>
  <c r="BH315" i="18"/>
  <c r="H424" i="15"/>
  <c r="I424" i="15" s="1"/>
  <c r="G424" i="16"/>
  <c r="H424" i="16" s="1"/>
  <c r="I424" i="16" s="1"/>
  <c r="BV313" i="13"/>
  <c r="H424" i="12"/>
  <c r="I424" i="12" s="1"/>
  <c r="BA313" i="13"/>
  <c r="BD313" i="13" s="1"/>
  <c r="BD313" i="17" s="1"/>
  <c r="AK314" i="13"/>
  <c r="AT314" i="13" s="1"/>
  <c r="K313" i="13"/>
  <c r="Q313" i="13"/>
  <c r="Z314" i="13" s="1"/>
  <c r="F524" i="20" s="1"/>
  <c r="BR313" i="13"/>
  <c r="BS314" i="13" s="1"/>
  <c r="O313" i="13"/>
  <c r="BU314" i="18" l="1"/>
  <c r="AR315" i="18" s="1"/>
  <c r="BV314" i="18"/>
  <c r="AS315" i="18" s="1"/>
  <c r="BW314" i="18"/>
  <c r="AT315" i="18" s="1"/>
  <c r="BU314" i="17"/>
  <c r="AR315" i="17" s="1"/>
  <c r="BV314" i="17"/>
  <c r="AS315" i="17" s="1"/>
  <c r="BW314" i="17"/>
  <c r="AT315" i="17" s="1"/>
  <c r="J425" i="15"/>
  <c r="J425" i="16"/>
  <c r="BU313" i="13"/>
  <c r="J425" i="12"/>
  <c r="AW314" i="13"/>
  <c r="AZ314" i="13" s="1"/>
  <c r="AJ314" i="13"/>
  <c r="AS314" i="13" s="1"/>
  <c r="BN314" i="13"/>
  <c r="J314" i="13"/>
  <c r="BQ314" i="13"/>
  <c r="N313" i="13"/>
  <c r="BH314" i="13"/>
  <c r="I525" i="20" l="1"/>
  <c r="H525" i="20"/>
  <c r="K525" i="20"/>
  <c r="G525" i="20"/>
  <c r="J525" i="20"/>
  <c r="I525" i="19"/>
  <c r="K525" i="19"/>
  <c r="G525" i="19"/>
  <c r="J525" i="19"/>
  <c r="H525" i="19"/>
  <c r="J315" i="18"/>
  <c r="BN315" i="18"/>
  <c r="BQ315" i="18"/>
  <c r="AW315" i="18"/>
  <c r="AK316" i="18" s="1"/>
  <c r="BL315" i="18"/>
  <c r="BO315" i="18"/>
  <c r="AU315" i="18"/>
  <c r="AI316" i="18" s="1"/>
  <c r="H315" i="18"/>
  <c r="AW315" i="17"/>
  <c r="AK316" i="17" s="1"/>
  <c r="J315" i="17"/>
  <c r="BN315" i="17"/>
  <c r="BQ315" i="17"/>
  <c r="BL315" i="17"/>
  <c r="BO315" i="17"/>
  <c r="AU315" i="17"/>
  <c r="AI316" i="17" s="1"/>
  <c r="H315" i="17"/>
  <c r="AV315" i="17"/>
  <c r="AJ316" i="17" s="1"/>
  <c r="BM315" i="17"/>
  <c r="BP315" i="17"/>
  <c r="I315" i="17"/>
  <c r="BP315" i="18"/>
  <c r="BM315" i="18"/>
  <c r="I315" i="18"/>
  <c r="AV315" i="18"/>
  <c r="AJ316" i="18" s="1"/>
  <c r="BC314" i="13"/>
  <c r="AV314" i="13"/>
  <c r="AY314" i="13" s="1"/>
  <c r="AI314" i="13"/>
  <c r="AR314" i="13" s="1"/>
  <c r="K525" i="7"/>
  <c r="G525" i="7"/>
  <c r="I525" i="7"/>
  <c r="H525" i="7"/>
  <c r="J525" i="7"/>
  <c r="I314" i="13"/>
  <c r="BM314" i="13"/>
  <c r="BP314" i="13"/>
  <c r="M314" i="13"/>
  <c r="S314" i="13"/>
  <c r="AB315" i="13" s="1"/>
  <c r="AY315" i="17" l="1"/>
  <c r="BB315" i="17" s="1"/>
  <c r="AX315" i="18"/>
  <c r="BA315" i="18" s="1"/>
  <c r="L525" i="19"/>
  <c r="G425" i="15" s="1"/>
  <c r="AZ315" i="18"/>
  <c r="BC315" i="18" s="1"/>
  <c r="L525" i="20"/>
  <c r="G425" i="12" s="1"/>
  <c r="AY315" i="18"/>
  <c r="BB315" i="18" s="1"/>
  <c r="S315" i="17"/>
  <c r="AB316" i="17" s="1"/>
  <c r="M315" i="17"/>
  <c r="P315" i="17" s="1"/>
  <c r="Q315" i="18"/>
  <c r="Z316" i="18" s="1"/>
  <c r="BR315" i="18"/>
  <c r="BS316" i="18" s="1"/>
  <c r="K315" i="18"/>
  <c r="N315" i="18" s="1"/>
  <c r="S315" i="18"/>
  <c r="AB316" i="18" s="1"/>
  <c r="M315" i="18"/>
  <c r="P315" i="18" s="1"/>
  <c r="Q315" i="17"/>
  <c r="Z316" i="17" s="1"/>
  <c r="BR315" i="17"/>
  <c r="BS316" i="17" s="1"/>
  <c r="K315" i="17"/>
  <c r="N315" i="17" s="1"/>
  <c r="R315" i="18"/>
  <c r="AA316" i="18" s="1"/>
  <c r="L315" i="18"/>
  <c r="O315" i="18" s="1"/>
  <c r="L315" i="17"/>
  <c r="O315" i="17" s="1"/>
  <c r="R315" i="17"/>
  <c r="AA316" i="17" s="1"/>
  <c r="AX315" i="17"/>
  <c r="BA315" i="17" s="1"/>
  <c r="AZ315" i="17"/>
  <c r="BC315" i="17" s="1"/>
  <c r="BW314" i="13"/>
  <c r="BB314" i="13"/>
  <c r="AU314" i="13"/>
  <c r="AX314" i="13" s="1"/>
  <c r="P314" i="13"/>
  <c r="L314" i="13"/>
  <c r="R314" i="13"/>
  <c r="AA315" i="13" s="1"/>
  <c r="BO314" i="13"/>
  <c r="BL314" i="13"/>
  <c r="H314" i="13"/>
  <c r="L525" i="7"/>
  <c r="F526" i="19" l="1"/>
  <c r="F526" i="7"/>
  <c r="BD315" i="18"/>
  <c r="BH316" i="18"/>
  <c r="BH316" i="17"/>
  <c r="G425" i="16"/>
  <c r="H425" i="16" s="1"/>
  <c r="I425" i="16" s="1"/>
  <c r="H425" i="15"/>
  <c r="I425" i="15" s="1"/>
  <c r="BV314" i="13"/>
  <c r="H425" i="12"/>
  <c r="I425" i="12" s="1"/>
  <c r="BA314" i="13"/>
  <c r="BD314" i="13" s="1"/>
  <c r="BD314" i="17" s="1"/>
  <c r="AK315" i="13"/>
  <c r="AT315" i="13" s="1"/>
  <c r="O314" i="13"/>
  <c r="K314" i="13"/>
  <c r="Q314" i="13"/>
  <c r="Z315" i="13" s="1"/>
  <c r="F525" i="20" s="1"/>
  <c r="BR314" i="13"/>
  <c r="BS315" i="13" s="1"/>
  <c r="BU315" i="18" l="1"/>
  <c r="AR316" i="18" s="1"/>
  <c r="BV315" i="18"/>
  <c r="AS316" i="18" s="1"/>
  <c r="BW315" i="18"/>
  <c r="AT316" i="18" s="1"/>
  <c r="BU315" i="17"/>
  <c r="AR316" i="17" s="1"/>
  <c r="BV315" i="17"/>
  <c r="AS316" i="17" s="1"/>
  <c r="BW315" i="17"/>
  <c r="AT316" i="17" s="1"/>
  <c r="J426" i="16"/>
  <c r="J426" i="15"/>
  <c r="BU314" i="13"/>
  <c r="J426" i="12"/>
  <c r="AW315" i="13"/>
  <c r="AZ315" i="13" s="1"/>
  <c r="AJ315" i="13"/>
  <c r="AS315" i="13" s="1"/>
  <c r="BQ315" i="13"/>
  <c r="J315" i="13"/>
  <c r="BN315" i="13"/>
  <c r="N314" i="13"/>
  <c r="BH315" i="13"/>
  <c r="H526" i="19" l="1"/>
  <c r="J526" i="19"/>
  <c r="G526" i="19"/>
  <c r="K526" i="19"/>
  <c r="I526" i="19"/>
  <c r="J526" i="20"/>
  <c r="H526" i="20"/>
  <c r="G526" i="20"/>
  <c r="K526" i="20"/>
  <c r="I526" i="20"/>
  <c r="AU316" i="17"/>
  <c r="AI317" i="17" s="1"/>
  <c r="BL316" i="17"/>
  <c r="BO316" i="17"/>
  <c r="H316" i="17"/>
  <c r="AW316" i="17"/>
  <c r="AK317" i="17" s="1"/>
  <c r="BN316" i="17"/>
  <c r="J316" i="17"/>
  <c r="BQ316" i="17"/>
  <c r="J316" i="18"/>
  <c r="BN316" i="18"/>
  <c r="AW316" i="18"/>
  <c r="AK317" i="18" s="1"/>
  <c r="BQ316" i="18"/>
  <c r="BP316" i="18"/>
  <c r="AV316" i="18"/>
  <c r="AJ317" i="18" s="1"/>
  <c r="I316" i="18"/>
  <c r="BM316" i="18"/>
  <c r="BL316" i="18"/>
  <c r="BO316" i="18"/>
  <c r="AU316" i="18"/>
  <c r="AI317" i="18" s="1"/>
  <c r="H316" i="18"/>
  <c r="BM316" i="17"/>
  <c r="BP316" i="17"/>
  <c r="AV316" i="17"/>
  <c r="AJ317" i="17" s="1"/>
  <c r="I316" i="17"/>
  <c r="BC315" i="13"/>
  <c r="AV315" i="13"/>
  <c r="AY315" i="13" s="1"/>
  <c r="AI315" i="13"/>
  <c r="AR315" i="13" s="1"/>
  <c r="BP315" i="13"/>
  <c r="I315" i="13"/>
  <c r="BM315" i="13"/>
  <c r="I526" i="7"/>
  <c r="J526" i="7"/>
  <c r="G526" i="7"/>
  <c r="K526" i="7"/>
  <c r="H526" i="7"/>
  <c r="M315" i="13"/>
  <c r="S315" i="13"/>
  <c r="AB316" i="13" s="1"/>
  <c r="AY316" i="17" l="1"/>
  <c r="BB316" i="17" s="1"/>
  <c r="AX316" i="18"/>
  <c r="BA316" i="18" s="1"/>
  <c r="L526" i="20"/>
  <c r="G426" i="12" s="1"/>
  <c r="L526" i="19"/>
  <c r="G426" i="15" s="1"/>
  <c r="S316" i="17"/>
  <c r="AB317" i="17" s="1"/>
  <c r="M316" i="17"/>
  <c r="P316" i="17" s="1"/>
  <c r="R316" i="17"/>
  <c r="AA317" i="17" s="1"/>
  <c r="L316" i="17"/>
  <c r="O316" i="17" s="1"/>
  <c r="BR316" i="17"/>
  <c r="BS317" i="17" s="1"/>
  <c r="K316" i="17"/>
  <c r="N316" i="17" s="1"/>
  <c r="Q316" i="17"/>
  <c r="Z317" i="17" s="1"/>
  <c r="R316" i="18"/>
  <c r="AA317" i="18" s="1"/>
  <c r="L316" i="18"/>
  <c r="O316" i="18" s="1"/>
  <c r="S316" i="18"/>
  <c r="AB317" i="18" s="1"/>
  <c r="M316" i="18"/>
  <c r="P316" i="18" s="1"/>
  <c r="AZ316" i="18"/>
  <c r="BC316" i="18" s="1"/>
  <c r="AZ316" i="17"/>
  <c r="BC316" i="17" s="1"/>
  <c r="K316" i="18"/>
  <c r="N316" i="18" s="1"/>
  <c r="BR316" i="18"/>
  <c r="BS317" i="18" s="1"/>
  <c r="Q316" i="18"/>
  <c r="Z317" i="18" s="1"/>
  <c r="AY316" i="18"/>
  <c r="BB316" i="18" s="1"/>
  <c r="AX316" i="17"/>
  <c r="BA316" i="17" s="1"/>
  <c r="BW315" i="13"/>
  <c r="BB315" i="13"/>
  <c r="AU315" i="13"/>
  <c r="AX315" i="13" s="1"/>
  <c r="BO315" i="13"/>
  <c r="BL315" i="13"/>
  <c r="H315" i="13"/>
  <c r="L315" i="13"/>
  <c r="R315" i="13"/>
  <c r="AA316" i="13" s="1"/>
  <c r="L526" i="7"/>
  <c r="P315" i="13"/>
  <c r="F527" i="19" l="1"/>
  <c r="F527" i="7"/>
  <c r="BH317" i="18"/>
  <c r="BD316" i="18"/>
  <c r="BH317" i="17"/>
  <c r="G426" i="16"/>
  <c r="H426" i="16" s="1"/>
  <c r="I426" i="16" s="1"/>
  <c r="H426" i="15"/>
  <c r="I426" i="15" s="1"/>
  <c r="BV315" i="13"/>
  <c r="BA315" i="13"/>
  <c r="BD315" i="13" s="1"/>
  <c r="BD315" i="17" s="1"/>
  <c r="H426" i="12"/>
  <c r="I426" i="12" s="1"/>
  <c r="AK316" i="13"/>
  <c r="AT316" i="13" s="1"/>
  <c r="O315" i="13"/>
  <c r="BR315" i="13"/>
  <c r="BS316" i="13" s="1"/>
  <c r="Q315" i="13"/>
  <c r="Z316" i="13" s="1"/>
  <c r="F526" i="20" s="1"/>
  <c r="K315" i="13"/>
  <c r="BV316" i="18" l="1"/>
  <c r="AS317" i="18" s="1"/>
  <c r="BW316" i="18"/>
  <c r="AT317" i="18" s="1"/>
  <c r="BU316" i="18"/>
  <c r="AR317" i="18" s="1"/>
  <c r="BV316" i="17"/>
  <c r="AS317" i="17" s="1"/>
  <c r="BW316" i="17"/>
  <c r="AT317" i="17" s="1"/>
  <c r="BU316" i="17"/>
  <c r="AR317" i="17" s="1"/>
  <c r="J427" i="16"/>
  <c r="J427" i="15"/>
  <c r="BU315" i="13"/>
  <c r="J427" i="12"/>
  <c r="AW316" i="13"/>
  <c r="AZ316" i="13" s="1"/>
  <c r="AJ316" i="13"/>
  <c r="AS316" i="13" s="1"/>
  <c r="N315" i="13"/>
  <c r="BQ316" i="13"/>
  <c r="BN316" i="13"/>
  <c r="J316" i="13"/>
  <c r="BH316" i="13"/>
  <c r="J527" i="20" l="1"/>
  <c r="H527" i="20"/>
  <c r="I527" i="20"/>
  <c r="G527" i="20"/>
  <c r="K527" i="20"/>
  <c r="K527" i="19"/>
  <c r="G527" i="19"/>
  <c r="J527" i="19"/>
  <c r="I527" i="19"/>
  <c r="H527" i="19"/>
  <c r="J317" i="17"/>
  <c r="AW317" i="17"/>
  <c r="AK318" i="17" s="1"/>
  <c r="BN317" i="17"/>
  <c r="BQ317" i="17"/>
  <c r="H317" i="18"/>
  <c r="AU317" i="18"/>
  <c r="AI318" i="18" s="1"/>
  <c r="BL317" i="18"/>
  <c r="BO317" i="18"/>
  <c r="AW317" i="18"/>
  <c r="AK318" i="18" s="1"/>
  <c r="J317" i="18"/>
  <c r="BN317" i="18"/>
  <c r="BQ317" i="18"/>
  <c r="AV317" i="18"/>
  <c r="AJ318" i="18" s="1"/>
  <c r="I317" i="18"/>
  <c r="BM317" i="18"/>
  <c r="BP317" i="18"/>
  <c r="AU317" i="17"/>
  <c r="AI318" i="17" s="1"/>
  <c r="BO317" i="17"/>
  <c r="H317" i="17"/>
  <c r="BL317" i="17"/>
  <c r="BP317" i="17"/>
  <c r="BM317" i="17"/>
  <c r="I317" i="17"/>
  <c r="AV317" i="17"/>
  <c r="AJ318" i="17" s="1"/>
  <c r="BC316" i="13"/>
  <c r="AV316" i="13"/>
  <c r="AY316" i="13" s="1"/>
  <c r="AI316" i="13"/>
  <c r="AR316" i="13" s="1"/>
  <c r="BM316" i="13"/>
  <c r="I316" i="13"/>
  <c r="BP316" i="13"/>
  <c r="M316" i="13"/>
  <c r="S316" i="13"/>
  <c r="AB317" i="13" s="1"/>
  <c r="J527" i="7"/>
  <c r="I527" i="7"/>
  <c r="G527" i="7"/>
  <c r="K527" i="7"/>
  <c r="H527" i="7"/>
  <c r="AZ317" i="17" l="1"/>
  <c r="BC317" i="17" s="1"/>
  <c r="AX317" i="17"/>
  <c r="BA317" i="17" s="1"/>
  <c r="AZ317" i="18"/>
  <c r="BC317" i="18" s="1"/>
  <c r="L527" i="19"/>
  <c r="G427" i="15" s="1"/>
  <c r="L527" i="20"/>
  <c r="G427" i="12" s="1"/>
  <c r="AY317" i="18"/>
  <c r="BB317" i="18" s="1"/>
  <c r="R317" i="17"/>
  <c r="AA318" i="17" s="1"/>
  <c r="L317" i="17"/>
  <c r="O317" i="17" s="1"/>
  <c r="M317" i="18"/>
  <c r="P317" i="18" s="1"/>
  <c r="S317" i="18"/>
  <c r="AB318" i="18" s="1"/>
  <c r="M317" i="17"/>
  <c r="P317" i="17" s="1"/>
  <c r="S317" i="17"/>
  <c r="AB318" i="17" s="1"/>
  <c r="R317" i="18"/>
  <c r="AA318" i="18" s="1"/>
  <c r="L317" i="18"/>
  <c r="O317" i="18" s="1"/>
  <c r="K317" i="18"/>
  <c r="N317" i="18" s="1"/>
  <c r="Q317" i="18"/>
  <c r="Z318" i="18" s="1"/>
  <c r="BR317" i="18"/>
  <c r="BS318" i="18" s="1"/>
  <c r="AY317" i="17"/>
  <c r="BB317" i="17" s="1"/>
  <c r="AX317" i="18"/>
  <c r="BA317" i="18" s="1"/>
  <c r="Q317" i="17"/>
  <c r="Z318" i="17" s="1"/>
  <c r="K317" i="17"/>
  <c r="N317" i="17" s="1"/>
  <c r="BR317" i="17"/>
  <c r="BS318" i="17" s="1"/>
  <c r="BW316" i="13"/>
  <c r="BB316" i="13"/>
  <c r="AU316" i="13"/>
  <c r="AX316" i="13" s="1"/>
  <c r="P316" i="13"/>
  <c r="L527" i="7"/>
  <c r="L316" i="13"/>
  <c r="R316" i="13"/>
  <c r="AA317" i="13" s="1"/>
  <c r="H316" i="13"/>
  <c r="BO316" i="13"/>
  <c r="BL316" i="13"/>
  <c r="F528" i="19" l="1"/>
  <c r="F528" i="7"/>
  <c r="BD317" i="18"/>
  <c r="BH318" i="18"/>
  <c r="BH318" i="17"/>
  <c r="H427" i="12"/>
  <c r="I427" i="12" s="1"/>
  <c r="G427" i="16"/>
  <c r="H427" i="16" s="1"/>
  <c r="I427" i="16" s="1"/>
  <c r="H427" i="15"/>
  <c r="I427" i="15" s="1"/>
  <c r="BV316" i="13"/>
  <c r="BA316" i="13"/>
  <c r="BD316" i="13" s="1"/>
  <c r="BD316" i="17" s="1"/>
  <c r="AK317" i="13"/>
  <c r="AT317" i="13" s="1"/>
  <c r="Q316" i="13"/>
  <c r="Z317" i="13" s="1"/>
  <c r="F527" i="20" s="1"/>
  <c r="BR316" i="13"/>
  <c r="BS317" i="13" s="1"/>
  <c r="K316" i="13"/>
  <c r="O316" i="13"/>
  <c r="BW317" i="18" l="1"/>
  <c r="AT318" i="18" s="1"/>
  <c r="BU317" i="18"/>
  <c r="AR318" i="18" s="1"/>
  <c r="BV317" i="18"/>
  <c r="AS318" i="18" s="1"/>
  <c r="BW317" i="17"/>
  <c r="AT318" i="17" s="1"/>
  <c r="BU317" i="17"/>
  <c r="AR318" i="17" s="1"/>
  <c r="BV317" i="17"/>
  <c r="AS318" i="17" s="1"/>
  <c r="J428" i="16"/>
  <c r="J428" i="15"/>
  <c r="BU316" i="13"/>
  <c r="J428" i="12"/>
  <c r="AW317" i="13"/>
  <c r="AZ317" i="13" s="1"/>
  <c r="AJ317" i="13"/>
  <c r="AS317" i="13" s="1"/>
  <c r="BN317" i="13"/>
  <c r="BQ317" i="13"/>
  <c r="J317" i="13"/>
  <c r="N316" i="13"/>
  <c r="BH317" i="13"/>
  <c r="J528" i="20" l="1"/>
  <c r="K528" i="20"/>
  <c r="G528" i="20"/>
  <c r="H528" i="20"/>
  <c r="I528" i="20"/>
  <c r="G528" i="19"/>
  <c r="K528" i="19"/>
  <c r="I528" i="19"/>
  <c r="H528" i="19"/>
  <c r="J528" i="19"/>
  <c r="J318" i="18"/>
  <c r="BN318" i="18"/>
  <c r="BQ318" i="18"/>
  <c r="AW318" i="18"/>
  <c r="AK319" i="18" s="1"/>
  <c r="H318" i="18"/>
  <c r="AU318" i="18"/>
  <c r="AI319" i="18" s="1"/>
  <c r="BO318" i="18"/>
  <c r="BL318" i="18"/>
  <c r="J318" i="17"/>
  <c r="AW318" i="17"/>
  <c r="AK319" i="17" s="1"/>
  <c r="BQ318" i="17"/>
  <c r="BN318" i="17"/>
  <c r="AU318" i="17"/>
  <c r="AI319" i="17" s="1"/>
  <c r="BL318" i="17"/>
  <c r="H318" i="17"/>
  <c r="BO318" i="17"/>
  <c r="AV318" i="17"/>
  <c r="AJ319" i="17" s="1"/>
  <c r="BP318" i="17"/>
  <c r="I318" i="17"/>
  <c r="BM318" i="17"/>
  <c r="BP318" i="18"/>
  <c r="BM318" i="18"/>
  <c r="AV318" i="18"/>
  <c r="AJ319" i="18" s="1"/>
  <c r="I318" i="18"/>
  <c r="BC317" i="13"/>
  <c r="AV317" i="13"/>
  <c r="AY317" i="13" s="1"/>
  <c r="AI317" i="13"/>
  <c r="AR317" i="13" s="1"/>
  <c r="BP317" i="13"/>
  <c r="BM317" i="13"/>
  <c r="I317" i="13"/>
  <c r="K528" i="7"/>
  <c r="H528" i="7"/>
  <c r="G528" i="7"/>
  <c r="J528" i="7"/>
  <c r="I528" i="7"/>
  <c r="M317" i="13"/>
  <c r="S317" i="13"/>
  <c r="AB318" i="13" s="1"/>
  <c r="AX318" i="18" l="1"/>
  <c r="BA318" i="18" s="1"/>
  <c r="AZ318" i="17"/>
  <c r="BC318" i="17" s="1"/>
  <c r="L528" i="19"/>
  <c r="G428" i="15" s="1"/>
  <c r="L528" i="20"/>
  <c r="G428" i="12" s="1"/>
  <c r="AX318" i="17"/>
  <c r="BA318" i="17" s="1"/>
  <c r="BR318" i="18"/>
  <c r="BS319" i="18" s="1"/>
  <c r="K318" i="18"/>
  <c r="N318" i="18" s="1"/>
  <c r="Q318" i="18"/>
  <c r="Z319" i="18" s="1"/>
  <c r="R318" i="18"/>
  <c r="AA319" i="18" s="1"/>
  <c r="L318" i="18"/>
  <c r="O318" i="18" s="1"/>
  <c r="Q318" i="17"/>
  <c r="Z319" i="17" s="1"/>
  <c r="K318" i="17"/>
  <c r="N318" i="17" s="1"/>
  <c r="BR318" i="17"/>
  <c r="BS319" i="17" s="1"/>
  <c r="M318" i="17"/>
  <c r="P318" i="17" s="1"/>
  <c r="S318" i="17"/>
  <c r="AB319" i="17" s="1"/>
  <c r="AY318" i="17"/>
  <c r="BB318" i="17" s="1"/>
  <c r="S318" i="18"/>
  <c r="AB319" i="18" s="1"/>
  <c r="M318" i="18"/>
  <c r="P318" i="18" s="1"/>
  <c r="L318" i="17"/>
  <c r="O318" i="17" s="1"/>
  <c r="R318" i="17"/>
  <c r="AA319" i="17" s="1"/>
  <c r="AY318" i="18"/>
  <c r="BB318" i="18" s="1"/>
  <c r="AZ318" i="18"/>
  <c r="BC318" i="18" s="1"/>
  <c r="BW317" i="13"/>
  <c r="BB317" i="13"/>
  <c r="AU317" i="13"/>
  <c r="AX317" i="13" s="1"/>
  <c r="P317" i="13"/>
  <c r="BO317" i="13"/>
  <c r="H317" i="13"/>
  <c r="BL317" i="13"/>
  <c r="L528" i="7"/>
  <c r="R317" i="13"/>
  <c r="AA318" i="13" s="1"/>
  <c r="L317" i="13"/>
  <c r="F529" i="19" l="1"/>
  <c r="F529" i="7"/>
  <c r="BD318" i="18"/>
  <c r="BH319" i="18"/>
  <c r="BH319" i="17"/>
  <c r="H428" i="12"/>
  <c r="I428" i="12" s="1"/>
  <c r="H428" i="15"/>
  <c r="I428" i="15" s="1"/>
  <c r="G428" i="16"/>
  <c r="H428" i="16" s="1"/>
  <c r="I428" i="16" s="1"/>
  <c r="BV317" i="13"/>
  <c r="BA317" i="13"/>
  <c r="BD317" i="13" s="1"/>
  <c r="BD317" i="17" s="1"/>
  <c r="AK318" i="13"/>
  <c r="AT318" i="13" s="1"/>
  <c r="O317" i="13"/>
  <c r="K317" i="13"/>
  <c r="Q317" i="13"/>
  <c r="Z318" i="13" s="1"/>
  <c r="F528" i="20" s="1"/>
  <c r="BR317" i="13"/>
  <c r="BS318" i="13" s="1"/>
  <c r="BU318" i="18" l="1"/>
  <c r="AR319" i="18" s="1"/>
  <c r="BV318" i="18"/>
  <c r="AS319" i="18" s="1"/>
  <c r="BW318" i="18"/>
  <c r="AT319" i="18" s="1"/>
  <c r="BU318" i="17"/>
  <c r="AR319" i="17" s="1"/>
  <c r="BV318" i="17"/>
  <c r="AS319" i="17" s="1"/>
  <c r="BW318" i="17"/>
  <c r="AT319" i="17" s="1"/>
  <c r="J429" i="16"/>
  <c r="J429" i="15"/>
  <c r="BU317" i="13"/>
  <c r="J429" i="12"/>
  <c r="AW318" i="13"/>
  <c r="AZ318" i="13" s="1"/>
  <c r="AJ318" i="13"/>
  <c r="AS318" i="13" s="1"/>
  <c r="BN318" i="13"/>
  <c r="J318" i="13"/>
  <c r="BQ318" i="13"/>
  <c r="N317" i="13"/>
  <c r="BH318" i="13"/>
  <c r="G529" i="19" l="1"/>
  <c r="K529" i="19"/>
  <c r="J529" i="19"/>
  <c r="I529" i="19"/>
  <c r="H529" i="19"/>
  <c r="J529" i="20"/>
  <c r="I529" i="20"/>
  <c r="H529" i="20"/>
  <c r="K529" i="20"/>
  <c r="G529" i="20"/>
  <c r="BO319" i="18"/>
  <c r="AU319" i="18"/>
  <c r="AI320" i="18" s="1"/>
  <c r="H319" i="18"/>
  <c r="BL319" i="18"/>
  <c r="BQ319" i="17"/>
  <c r="AW319" i="17"/>
  <c r="AK320" i="17" s="1"/>
  <c r="J319" i="17"/>
  <c r="BN319" i="17"/>
  <c r="AU319" i="17"/>
  <c r="AI320" i="17" s="1"/>
  <c r="BL319" i="17"/>
  <c r="BO319" i="17"/>
  <c r="H319" i="17"/>
  <c r="BP319" i="18"/>
  <c r="I319" i="18"/>
  <c r="AV319" i="18"/>
  <c r="AJ320" i="18" s="1"/>
  <c r="BM319" i="18"/>
  <c r="BN319" i="18"/>
  <c r="AW319" i="18"/>
  <c r="AK320" i="18" s="1"/>
  <c r="BQ319" i="18"/>
  <c r="J319" i="18"/>
  <c r="BM319" i="17"/>
  <c r="BP319" i="17"/>
  <c r="AV319" i="17"/>
  <c r="AJ320" i="17" s="1"/>
  <c r="I319" i="17"/>
  <c r="BC318" i="13"/>
  <c r="AV318" i="13"/>
  <c r="AY318" i="13" s="1"/>
  <c r="AI318" i="13"/>
  <c r="AR318" i="13" s="1"/>
  <c r="BM318" i="13"/>
  <c r="BP318" i="13"/>
  <c r="I318" i="13"/>
  <c r="S318" i="13"/>
  <c r="AB319" i="13" s="1"/>
  <c r="M318" i="13"/>
  <c r="H529" i="7"/>
  <c r="I529" i="7"/>
  <c r="G529" i="7"/>
  <c r="K529" i="7"/>
  <c r="J529" i="7"/>
  <c r="AZ319" i="17" l="1"/>
  <c r="BC319" i="17" s="1"/>
  <c r="AY319" i="17"/>
  <c r="BB319" i="17" s="1"/>
  <c r="L529" i="19"/>
  <c r="G429" i="15" s="1"/>
  <c r="L529" i="20"/>
  <c r="G429" i="12" s="1"/>
  <c r="R319" i="17"/>
  <c r="AA320" i="17" s="1"/>
  <c r="L319" i="17"/>
  <c r="O319" i="17" s="1"/>
  <c r="S319" i="18"/>
  <c r="AB320" i="18" s="1"/>
  <c r="M319" i="18"/>
  <c r="P319" i="18" s="1"/>
  <c r="R319" i="18"/>
  <c r="AA320" i="18" s="1"/>
  <c r="L319" i="18"/>
  <c r="O319" i="18" s="1"/>
  <c r="AZ319" i="18"/>
  <c r="BC319" i="18" s="1"/>
  <c r="AX319" i="18"/>
  <c r="BA319" i="18" s="1"/>
  <c r="Q319" i="17"/>
  <c r="Z320" i="17" s="1"/>
  <c r="K319" i="17"/>
  <c r="N319" i="17" s="1"/>
  <c r="BR319" i="17"/>
  <c r="BS320" i="17" s="1"/>
  <c r="BR319" i="18"/>
  <c r="BS320" i="18" s="1"/>
  <c r="K319" i="18"/>
  <c r="N319" i="18" s="1"/>
  <c r="Q319" i="18"/>
  <c r="Z320" i="18" s="1"/>
  <c r="M319" i="17"/>
  <c r="P319" i="17" s="1"/>
  <c r="S319" i="17"/>
  <c r="AB320" i="17" s="1"/>
  <c r="AY319" i="18"/>
  <c r="BB319" i="18" s="1"/>
  <c r="AX319" i="17"/>
  <c r="BA319" i="17" s="1"/>
  <c r="BW318" i="13"/>
  <c r="BB318" i="13"/>
  <c r="AU318" i="13"/>
  <c r="AX318" i="13" s="1"/>
  <c r="BL318" i="13"/>
  <c r="BO318" i="13"/>
  <c r="H318" i="13"/>
  <c r="L529" i="7"/>
  <c r="P318" i="13"/>
  <c r="L318" i="13"/>
  <c r="R318" i="13"/>
  <c r="AA319" i="13" s="1"/>
  <c r="F530" i="19" l="1"/>
  <c r="F530" i="7"/>
  <c r="BH320" i="17"/>
  <c r="BH320" i="18"/>
  <c r="BD319" i="18"/>
  <c r="G429" i="16"/>
  <c r="H429" i="16" s="1"/>
  <c r="I429" i="16" s="1"/>
  <c r="H429" i="15"/>
  <c r="I429" i="15" s="1"/>
  <c r="BV318" i="13"/>
  <c r="H429" i="12"/>
  <c r="I429" i="12" s="1"/>
  <c r="BA318" i="13"/>
  <c r="BD318" i="13" s="1"/>
  <c r="BD318" i="17" s="1"/>
  <c r="AK319" i="13"/>
  <c r="AT319" i="13" s="1"/>
  <c r="O318" i="13"/>
  <c r="Q318" i="13"/>
  <c r="Z319" i="13" s="1"/>
  <c r="F529" i="20" s="1"/>
  <c r="BR318" i="13"/>
  <c r="BS319" i="13" s="1"/>
  <c r="K318" i="13"/>
  <c r="BU319" i="18" l="1"/>
  <c r="AR320" i="18" s="1"/>
  <c r="BV319" i="18"/>
  <c r="AS320" i="18" s="1"/>
  <c r="BW319" i="18"/>
  <c r="AT320" i="18" s="1"/>
  <c r="BU319" i="17"/>
  <c r="AR320" i="17" s="1"/>
  <c r="BV319" i="17"/>
  <c r="AS320" i="17" s="1"/>
  <c r="BW319" i="17"/>
  <c r="AT320" i="17" s="1"/>
  <c r="J430" i="16"/>
  <c r="J430" i="15"/>
  <c r="BU318" i="13"/>
  <c r="J430" i="12"/>
  <c r="AW319" i="13"/>
  <c r="AZ319" i="13" s="1"/>
  <c r="AJ319" i="13"/>
  <c r="AS319" i="13" s="1"/>
  <c r="BH319" i="13"/>
  <c r="N318" i="13"/>
  <c r="BQ319" i="13"/>
  <c r="BN319" i="13"/>
  <c r="J319" i="13"/>
  <c r="K530" i="19" l="1"/>
  <c r="J530" i="19"/>
  <c r="H530" i="19"/>
  <c r="G530" i="19"/>
  <c r="I530" i="19"/>
  <c r="H530" i="20"/>
  <c r="I530" i="20"/>
  <c r="K530" i="20"/>
  <c r="J530" i="20"/>
  <c r="G530" i="20"/>
  <c r="H320" i="18"/>
  <c r="BL320" i="18"/>
  <c r="AU320" i="18"/>
  <c r="AI321" i="18" s="1"/>
  <c r="BO320" i="18"/>
  <c r="BN320" i="18"/>
  <c r="BQ320" i="18"/>
  <c r="J320" i="18"/>
  <c r="AW320" i="18"/>
  <c r="AK321" i="18" s="1"/>
  <c r="BO320" i="17"/>
  <c r="H320" i="17"/>
  <c r="BL320" i="17"/>
  <c r="AU320" i="17"/>
  <c r="AI321" i="17" s="1"/>
  <c r="BM320" i="17"/>
  <c r="BP320" i="17"/>
  <c r="AV320" i="17"/>
  <c r="AJ321" i="17" s="1"/>
  <c r="I320" i="17"/>
  <c r="J320" i="17"/>
  <c r="BQ320" i="17"/>
  <c r="AW320" i="17"/>
  <c r="AK321" i="17" s="1"/>
  <c r="BN320" i="17"/>
  <c r="AV320" i="18"/>
  <c r="AJ321" i="18" s="1"/>
  <c r="I320" i="18"/>
  <c r="BM320" i="18"/>
  <c r="BP320" i="18"/>
  <c r="BC319" i="13"/>
  <c r="AV319" i="13"/>
  <c r="AY319" i="13" s="1"/>
  <c r="AI319" i="13"/>
  <c r="AR319" i="13" s="1"/>
  <c r="M319" i="13"/>
  <c r="S319" i="13"/>
  <c r="AB320" i="13" s="1"/>
  <c r="J530" i="7"/>
  <c r="I530" i="7"/>
  <c r="G530" i="7"/>
  <c r="K530" i="7"/>
  <c r="H530" i="7"/>
  <c r="BP319" i="13"/>
  <c r="BM319" i="13"/>
  <c r="I319" i="13"/>
  <c r="AX320" i="17" l="1"/>
  <c r="BA320" i="17" s="1"/>
  <c r="L530" i="19"/>
  <c r="G430" i="15" s="1"/>
  <c r="L530" i="20"/>
  <c r="G430" i="12" s="1"/>
  <c r="AZ320" i="17"/>
  <c r="BC320" i="17" s="1"/>
  <c r="S320" i="17"/>
  <c r="AB321" i="17" s="1"/>
  <c r="M320" i="17"/>
  <c r="P320" i="17" s="1"/>
  <c r="BR320" i="18"/>
  <c r="BS321" i="18" s="1"/>
  <c r="Q320" i="18"/>
  <c r="Z321" i="18" s="1"/>
  <c r="K320" i="18"/>
  <c r="N320" i="18" s="1"/>
  <c r="AX320" i="18"/>
  <c r="BA320" i="18" s="1"/>
  <c r="R320" i="17"/>
  <c r="AA321" i="17" s="1"/>
  <c r="L320" i="17"/>
  <c r="O320" i="17" s="1"/>
  <c r="AY320" i="18"/>
  <c r="BB320" i="18" s="1"/>
  <c r="AZ320" i="18"/>
  <c r="BC320" i="18" s="1"/>
  <c r="R320" i="18"/>
  <c r="AA321" i="18" s="1"/>
  <c r="L320" i="18"/>
  <c r="O320" i="18" s="1"/>
  <c r="Q320" i="17"/>
  <c r="Z321" i="17" s="1"/>
  <c r="BR320" i="17"/>
  <c r="BS321" i="17" s="1"/>
  <c r="K320" i="17"/>
  <c r="N320" i="17" s="1"/>
  <c r="M320" i="18"/>
  <c r="P320" i="18" s="1"/>
  <c r="S320" i="18"/>
  <c r="AB321" i="18" s="1"/>
  <c r="AY320" i="17"/>
  <c r="BB320" i="17" s="1"/>
  <c r="BW319" i="13"/>
  <c r="BB319" i="13"/>
  <c r="AU319" i="13"/>
  <c r="AX319" i="13" s="1"/>
  <c r="L319" i="13"/>
  <c r="R319" i="13"/>
  <c r="AA320" i="13" s="1"/>
  <c r="P319" i="13"/>
  <c r="H319" i="13"/>
  <c r="BL319" i="13"/>
  <c r="BO319" i="13"/>
  <c r="L530" i="7"/>
  <c r="F531" i="19" l="1"/>
  <c r="F531" i="7"/>
  <c r="BH321" i="17"/>
  <c r="BD320" i="18"/>
  <c r="BH321" i="18"/>
  <c r="H430" i="12"/>
  <c r="I430" i="12" s="1"/>
  <c r="G430" i="16"/>
  <c r="H430" i="16" s="1"/>
  <c r="I430" i="16" s="1"/>
  <c r="H430" i="15"/>
  <c r="I430" i="15" s="1"/>
  <c r="BV319" i="13"/>
  <c r="BA319" i="13"/>
  <c r="BD319" i="13" s="1"/>
  <c r="BD319" i="17" s="1"/>
  <c r="AK320" i="13"/>
  <c r="AT320" i="13" s="1"/>
  <c r="K319" i="13"/>
  <c r="BR319" i="13"/>
  <c r="BS320" i="13" s="1"/>
  <c r="Q319" i="13"/>
  <c r="Z320" i="13" s="1"/>
  <c r="F530" i="20" s="1"/>
  <c r="O319" i="13"/>
  <c r="BV320" i="18" l="1"/>
  <c r="AS321" i="18" s="1"/>
  <c r="BW320" i="18"/>
  <c r="AT321" i="18" s="1"/>
  <c r="BU320" i="18"/>
  <c r="AR321" i="18" s="1"/>
  <c r="BV320" i="17"/>
  <c r="AS321" i="17" s="1"/>
  <c r="BW320" i="17"/>
  <c r="AT321" i="17" s="1"/>
  <c r="BU320" i="17"/>
  <c r="AR321" i="17" s="1"/>
  <c r="J431" i="15"/>
  <c r="J431" i="16"/>
  <c r="BU319" i="13"/>
  <c r="J431" i="12"/>
  <c r="AW320" i="13"/>
  <c r="AZ320" i="13" s="1"/>
  <c r="AJ320" i="13"/>
  <c r="AS320" i="13" s="1"/>
  <c r="BH320" i="13"/>
  <c r="BQ320" i="13"/>
  <c r="J320" i="13"/>
  <c r="BN320" i="13"/>
  <c r="N319" i="13"/>
  <c r="G531" i="20" l="1"/>
  <c r="H531" i="20"/>
  <c r="K531" i="20"/>
  <c r="J531" i="20"/>
  <c r="I531" i="20"/>
  <c r="K531" i="19"/>
  <c r="J531" i="19"/>
  <c r="I531" i="19"/>
  <c r="G531" i="19"/>
  <c r="H531" i="19"/>
  <c r="BL321" i="17"/>
  <c r="BO321" i="17"/>
  <c r="AU321" i="17"/>
  <c r="AI322" i="17" s="1"/>
  <c r="H321" i="17"/>
  <c r="AU321" i="18"/>
  <c r="AI322" i="18" s="1"/>
  <c r="BO321" i="18"/>
  <c r="H321" i="18"/>
  <c r="BL321" i="18"/>
  <c r="AW321" i="18"/>
  <c r="AK322" i="18" s="1"/>
  <c r="J321" i="18"/>
  <c r="BN321" i="18"/>
  <c r="BQ321" i="18"/>
  <c r="BQ321" i="17"/>
  <c r="J321" i="17"/>
  <c r="AW321" i="17"/>
  <c r="AK322" i="17" s="1"/>
  <c r="BN321" i="17"/>
  <c r="AV321" i="18"/>
  <c r="AJ322" i="18" s="1"/>
  <c r="I321" i="18"/>
  <c r="BM321" i="18"/>
  <c r="BP321" i="18"/>
  <c r="BP321" i="17"/>
  <c r="I321" i="17"/>
  <c r="AV321" i="17"/>
  <c r="AJ322" i="17" s="1"/>
  <c r="BM321" i="17"/>
  <c r="BC320" i="13"/>
  <c r="AV320" i="13"/>
  <c r="AY320" i="13" s="1"/>
  <c r="AI320" i="13"/>
  <c r="AR320" i="13" s="1"/>
  <c r="G531" i="7"/>
  <c r="J531" i="7"/>
  <c r="H531" i="7"/>
  <c r="I531" i="7"/>
  <c r="K531" i="7"/>
  <c r="M320" i="13"/>
  <c r="S320" i="13"/>
  <c r="AB321" i="13" s="1"/>
  <c r="BM320" i="13"/>
  <c r="I320" i="13"/>
  <c r="BP320" i="13"/>
  <c r="AY321" i="18" l="1"/>
  <c r="BB321" i="18" s="1"/>
  <c r="AX321" i="18"/>
  <c r="BA321" i="18" s="1"/>
  <c r="AY321" i="17"/>
  <c r="BB321" i="17" s="1"/>
  <c r="AX321" i="17"/>
  <c r="BA321" i="17" s="1"/>
  <c r="AZ321" i="18"/>
  <c r="BC321" i="18" s="1"/>
  <c r="L531" i="20"/>
  <c r="G431" i="12" s="1"/>
  <c r="L531" i="19"/>
  <c r="G431" i="15" s="1"/>
  <c r="M321" i="17"/>
  <c r="P321" i="17" s="1"/>
  <c r="S321" i="17"/>
  <c r="AB322" i="17" s="1"/>
  <c r="R321" i="18"/>
  <c r="AA322" i="18" s="1"/>
  <c r="L321" i="18"/>
  <c r="O321" i="18" s="1"/>
  <c r="R321" i="17"/>
  <c r="AA322" i="17" s="1"/>
  <c r="L321" i="17"/>
  <c r="O321" i="17" s="1"/>
  <c r="S321" i="18"/>
  <c r="AB322" i="18" s="1"/>
  <c r="M321" i="18"/>
  <c r="P321" i="18" s="1"/>
  <c r="Q321" i="18"/>
  <c r="Z322" i="18" s="1"/>
  <c r="K321" i="18"/>
  <c r="N321" i="18" s="1"/>
  <c r="BR321" i="18"/>
  <c r="BS322" i="18" s="1"/>
  <c r="Q321" i="17"/>
  <c r="Z322" i="17" s="1"/>
  <c r="K321" i="17"/>
  <c r="N321" i="17" s="1"/>
  <c r="BR321" i="17"/>
  <c r="BS322" i="17" s="1"/>
  <c r="AZ321" i="17"/>
  <c r="BC321" i="17" s="1"/>
  <c r="BW320" i="13"/>
  <c r="BB320" i="13"/>
  <c r="AU320" i="13"/>
  <c r="AX320" i="13" s="1"/>
  <c r="L320" i="13"/>
  <c r="R320" i="13"/>
  <c r="AA321" i="13" s="1"/>
  <c r="BO320" i="13"/>
  <c r="H320" i="13"/>
  <c r="BL320" i="13"/>
  <c r="P320" i="13"/>
  <c r="L531" i="7"/>
  <c r="F532" i="19" l="1"/>
  <c r="F532" i="7"/>
  <c r="BD321" i="18"/>
  <c r="BH322" i="18"/>
  <c r="BH322" i="17"/>
  <c r="H431" i="12"/>
  <c r="I431" i="12" s="1"/>
  <c r="G431" i="16"/>
  <c r="H431" i="16" s="1"/>
  <c r="I431" i="16" s="1"/>
  <c r="H431" i="15"/>
  <c r="I431" i="15" s="1"/>
  <c r="BV320" i="13"/>
  <c r="BA320" i="13"/>
  <c r="BD320" i="13" s="1"/>
  <c r="BD320" i="17" s="1"/>
  <c r="AK321" i="13"/>
  <c r="AT321" i="13" s="1"/>
  <c r="O320" i="13"/>
  <c r="K320" i="13"/>
  <c r="Q320" i="13"/>
  <c r="Z321" i="13" s="1"/>
  <c r="F531" i="20" s="1"/>
  <c r="BR320" i="13"/>
  <c r="BS321" i="13" s="1"/>
  <c r="BW321" i="18" l="1"/>
  <c r="AT322" i="18" s="1"/>
  <c r="BU321" i="18"/>
  <c r="AR322" i="18" s="1"/>
  <c r="BV321" i="18"/>
  <c r="AS322" i="18" s="1"/>
  <c r="BW321" i="17"/>
  <c r="AT322" i="17" s="1"/>
  <c r="BU321" i="17"/>
  <c r="AR322" i="17" s="1"/>
  <c r="BV321" i="17"/>
  <c r="AS322" i="17" s="1"/>
  <c r="J432" i="16"/>
  <c r="J432" i="15"/>
  <c r="BU320" i="13"/>
  <c r="J432" i="12"/>
  <c r="AW321" i="13"/>
  <c r="AZ321" i="13" s="1"/>
  <c r="AJ321" i="13"/>
  <c r="AS321" i="13" s="1"/>
  <c r="N320" i="13"/>
  <c r="BH321" i="13"/>
  <c r="J321" i="13"/>
  <c r="BQ321" i="13"/>
  <c r="BN321" i="13"/>
  <c r="I532" i="19" l="1"/>
  <c r="J532" i="19"/>
  <c r="K532" i="19"/>
  <c r="H532" i="19"/>
  <c r="G532" i="19"/>
  <c r="I532" i="20"/>
  <c r="J532" i="20"/>
  <c r="K532" i="20"/>
  <c r="H532" i="20"/>
  <c r="G532" i="20"/>
  <c r="J322" i="18"/>
  <c r="AW322" i="18"/>
  <c r="AK323" i="18" s="1"/>
  <c r="BN322" i="18"/>
  <c r="BQ322" i="18"/>
  <c r="AU322" i="17"/>
  <c r="AI323" i="17" s="1"/>
  <c r="H322" i="17"/>
  <c r="BO322" i="17"/>
  <c r="BL322" i="17"/>
  <c r="AW322" i="17"/>
  <c r="AK323" i="17" s="1"/>
  <c r="BN322" i="17"/>
  <c r="BQ322" i="17"/>
  <c r="J322" i="17"/>
  <c r="H322" i="18"/>
  <c r="AU322" i="18"/>
  <c r="AI323" i="18" s="1"/>
  <c r="BO322" i="18"/>
  <c r="BL322" i="18"/>
  <c r="I322" i="18"/>
  <c r="BP322" i="18"/>
  <c r="AV322" i="18"/>
  <c r="AJ323" i="18" s="1"/>
  <c r="BM322" i="18"/>
  <c r="I322" i="17"/>
  <c r="BM322" i="17"/>
  <c r="AV322" i="17"/>
  <c r="AJ323" i="17" s="1"/>
  <c r="BP322" i="17"/>
  <c r="BC321" i="13"/>
  <c r="AV321" i="13"/>
  <c r="AY321" i="13" s="1"/>
  <c r="AI321" i="13"/>
  <c r="AR321" i="13" s="1"/>
  <c r="M321" i="13"/>
  <c r="S321" i="13"/>
  <c r="AB322" i="13" s="1"/>
  <c r="I321" i="13"/>
  <c r="BM321" i="13"/>
  <c r="BP321" i="13"/>
  <c r="J532" i="7"/>
  <c r="K532" i="7"/>
  <c r="G532" i="7"/>
  <c r="H532" i="7"/>
  <c r="I532" i="7"/>
  <c r="AX322" i="17" l="1"/>
  <c r="BA322" i="17" s="1"/>
  <c r="AZ322" i="18"/>
  <c r="BC322" i="18" s="1"/>
  <c r="AZ322" i="17"/>
  <c r="BC322" i="17" s="1"/>
  <c r="L532" i="19"/>
  <c r="G432" i="15" s="1"/>
  <c r="L532" i="20"/>
  <c r="G432" i="12" s="1"/>
  <c r="AY322" i="17"/>
  <c r="BB322" i="17" s="1"/>
  <c r="L322" i="17"/>
  <c r="O322" i="17" s="1"/>
  <c r="R322" i="17"/>
  <c r="AA323" i="17" s="1"/>
  <c r="S322" i="17"/>
  <c r="AB323" i="17" s="1"/>
  <c r="M322" i="17"/>
  <c r="P322" i="17" s="1"/>
  <c r="S322" i="18"/>
  <c r="AB323" i="18" s="1"/>
  <c r="M322" i="18"/>
  <c r="P322" i="18" s="1"/>
  <c r="Q322" i="17"/>
  <c r="Z323" i="17" s="1"/>
  <c r="K322" i="17"/>
  <c r="N322" i="17" s="1"/>
  <c r="BR322" i="17"/>
  <c r="BS323" i="17" s="1"/>
  <c r="L322" i="18"/>
  <c r="O322" i="18" s="1"/>
  <c r="R322" i="18"/>
  <c r="AA323" i="18" s="1"/>
  <c r="BR322" i="18"/>
  <c r="BS323" i="18" s="1"/>
  <c r="K322" i="18"/>
  <c r="N322" i="18" s="1"/>
  <c r="Q322" i="18"/>
  <c r="Z323" i="18" s="1"/>
  <c r="AY322" i="18"/>
  <c r="BB322" i="18" s="1"/>
  <c r="AX322" i="18"/>
  <c r="BA322" i="18" s="1"/>
  <c r="BW321" i="13"/>
  <c r="BB321" i="13"/>
  <c r="AU321" i="13"/>
  <c r="AX321" i="13" s="1"/>
  <c r="R321" i="13"/>
  <c r="AA322" i="13" s="1"/>
  <c r="L321" i="13"/>
  <c r="L532" i="7"/>
  <c r="P321" i="13"/>
  <c r="BL321" i="13"/>
  <c r="H321" i="13"/>
  <c r="BO321" i="13"/>
  <c r="F533" i="19" l="1"/>
  <c r="F533" i="7"/>
  <c r="BH323" i="17"/>
  <c r="BD322" i="18"/>
  <c r="BH323" i="18"/>
  <c r="H432" i="12"/>
  <c r="I432" i="12" s="1"/>
  <c r="H432" i="15"/>
  <c r="I432" i="15" s="1"/>
  <c r="G432" i="16"/>
  <c r="H432" i="16" s="1"/>
  <c r="I432" i="16" s="1"/>
  <c r="BV321" i="13"/>
  <c r="BA321" i="13"/>
  <c r="BD321" i="13" s="1"/>
  <c r="BD321" i="17" s="1"/>
  <c r="AK322" i="13"/>
  <c r="AT322" i="13" s="1"/>
  <c r="Q321" i="13"/>
  <c r="Z322" i="13" s="1"/>
  <c r="F532" i="20" s="1"/>
  <c r="K321" i="13"/>
  <c r="BR321" i="13"/>
  <c r="BS322" i="13" s="1"/>
  <c r="O321" i="13"/>
  <c r="BU322" i="18" l="1"/>
  <c r="AR323" i="18" s="1"/>
  <c r="BV322" i="18"/>
  <c r="AS323" i="18" s="1"/>
  <c r="BW322" i="18"/>
  <c r="AT323" i="18" s="1"/>
  <c r="BU322" i="17"/>
  <c r="AR323" i="17" s="1"/>
  <c r="BV322" i="17"/>
  <c r="AS323" i="17" s="1"/>
  <c r="BW322" i="17"/>
  <c r="AT323" i="17" s="1"/>
  <c r="J433" i="15"/>
  <c r="J433" i="16"/>
  <c r="BU321" i="13"/>
  <c r="J433" i="12"/>
  <c r="AW322" i="13"/>
  <c r="AZ322" i="13" s="1"/>
  <c r="AJ322" i="13"/>
  <c r="AS322" i="13" s="1"/>
  <c r="BH322" i="13"/>
  <c r="N321" i="13"/>
  <c r="J322" i="13"/>
  <c r="BQ322" i="13"/>
  <c r="BN322" i="13"/>
  <c r="J533" i="19" l="1"/>
  <c r="I533" i="19"/>
  <c r="K533" i="19"/>
  <c r="H533" i="19"/>
  <c r="G533" i="19"/>
  <c r="K533" i="20"/>
  <c r="I533" i="20"/>
  <c r="H533" i="20"/>
  <c r="J533" i="20"/>
  <c r="G533" i="20"/>
  <c r="AU323" i="18"/>
  <c r="AI324" i="18" s="1"/>
  <c r="H323" i="18"/>
  <c r="BO323" i="18"/>
  <c r="BL323" i="18"/>
  <c r="BO323" i="17"/>
  <c r="H323" i="17"/>
  <c r="BL323" i="17"/>
  <c r="AU323" i="17"/>
  <c r="AI324" i="17" s="1"/>
  <c r="J323" i="17"/>
  <c r="BN323" i="17"/>
  <c r="BQ323" i="17"/>
  <c r="AW323" i="17"/>
  <c r="AK324" i="17" s="1"/>
  <c r="AV323" i="17"/>
  <c r="AJ324" i="17" s="1"/>
  <c r="BM323" i="17"/>
  <c r="BP323" i="17"/>
  <c r="I323" i="17"/>
  <c r="J323" i="18"/>
  <c r="AW323" i="18"/>
  <c r="AK324" i="18" s="1"/>
  <c r="BN323" i="18"/>
  <c r="BQ323" i="18"/>
  <c r="AV323" i="18"/>
  <c r="AJ324" i="18" s="1"/>
  <c r="BM323" i="18"/>
  <c r="BP323" i="18"/>
  <c r="I323" i="18"/>
  <c r="BC322" i="13"/>
  <c r="AV322" i="13"/>
  <c r="AY322" i="13" s="1"/>
  <c r="AI322" i="13"/>
  <c r="AR322" i="13" s="1"/>
  <c r="H533" i="7"/>
  <c r="K533" i="7"/>
  <c r="G533" i="7"/>
  <c r="I533" i="7"/>
  <c r="J533" i="7"/>
  <c r="BM322" i="13"/>
  <c r="BP322" i="13"/>
  <c r="I322" i="13"/>
  <c r="M322" i="13"/>
  <c r="S322" i="13"/>
  <c r="AB323" i="13" s="1"/>
  <c r="AY323" i="18" l="1"/>
  <c r="BB323" i="18" s="1"/>
  <c r="AY323" i="17"/>
  <c r="BB323" i="17" s="1"/>
  <c r="L533" i="19"/>
  <c r="G433" i="15" s="1"/>
  <c r="AZ323" i="17"/>
  <c r="BC323" i="17" s="1"/>
  <c r="L533" i="20"/>
  <c r="G433" i="12" s="1"/>
  <c r="K323" i="18"/>
  <c r="N323" i="18" s="1"/>
  <c r="Q323" i="18"/>
  <c r="Z324" i="18" s="1"/>
  <c r="BR323" i="18"/>
  <c r="BS324" i="18" s="1"/>
  <c r="M323" i="17"/>
  <c r="P323" i="17" s="1"/>
  <c r="S323" i="17"/>
  <c r="AB324" i="17" s="1"/>
  <c r="AX323" i="18"/>
  <c r="BA323" i="18" s="1"/>
  <c r="AX323" i="17"/>
  <c r="BA323" i="17" s="1"/>
  <c r="L323" i="18"/>
  <c r="O323" i="18" s="1"/>
  <c r="R323" i="18"/>
  <c r="AA324" i="18" s="1"/>
  <c r="M323" i="18"/>
  <c r="P323" i="18" s="1"/>
  <c r="S323" i="18"/>
  <c r="AB324" i="18" s="1"/>
  <c r="R323" i="17"/>
  <c r="AA324" i="17" s="1"/>
  <c r="L323" i="17"/>
  <c r="O323" i="17" s="1"/>
  <c r="BR323" i="17"/>
  <c r="BS324" i="17" s="1"/>
  <c r="Q323" i="17"/>
  <c r="Z324" i="17" s="1"/>
  <c r="K323" i="17"/>
  <c r="N323" i="17" s="1"/>
  <c r="AZ323" i="18"/>
  <c r="BC323" i="18" s="1"/>
  <c r="BW322" i="13"/>
  <c r="BB322" i="13"/>
  <c r="AU322" i="13"/>
  <c r="AX322" i="13" s="1"/>
  <c r="P322" i="13"/>
  <c r="BO322" i="13"/>
  <c r="BL322" i="13"/>
  <c r="H322" i="13"/>
  <c r="L322" i="13"/>
  <c r="R322" i="13"/>
  <c r="AA323" i="13" s="1"/>
  <c r="L533" i="7"/>
  <c r="F534" i="19" l="1"/>
  <c r="F534" i="7"/>
  <c r="BD323" i="18"/>
  <c r="BH324" i="18"/>
  <c r="BH324" i="17"/>
  <c r="H433" i="12"/>
  <c r="I433" i="12" s="1"/>
  <c r="G433" i="16"/>
  <c r="H433" i="16" s="1"/>
  <c r="I433" i="16" s="1"/>
  <c r="H433" i="15"/>
  <c r="I433" i="15" s="1"/>
  <c r="BV322" i="13"/>
  <c r="BA322" i="13"/>
  <c r="BD322" i="13" s="1"/>
  <c r="BD322" i="17" s="1"/>
  <c r="AK323" i="13"/>
  <c r="AT323" i="13" s="1"/>
  <c r="O322" i="13"/>
  <c r="BR322" i="13"/>
  <c r="BS323" i="13" s="1"/>
  <c r="Q322" i="13"/>
  <c r="Z323" i="13" s="1"/>
  <c r="F533" i="20" s="1"/>
  <c r="K322" i="13"/>
  <c r="BU323" i="18" l="1"/>
  <c r="AR324" i="18" s="1"/>
  <c r="BV323" i="18"/>
  <c r="AS324" i="18" s="1"/>
  <c r="BW323" i="18"/>
  <c r="AT324" i="18" s="1"/>
  <c r="BU323" i="17"/>
  <c r="AR324" i="17" s="1"/>
  <c r="BV323" i="17"/>
  <c r="AS324" i="17" s="1"/>
  <c r="BW323" i="17"/>
  <c r="AT324" i="17" s="1"/>
  <c r="J434" i="15"/>
  <c r="J434" i="16"/>
  <c r="BU322" i="13"/>
  <c r="J434" i="12"/>
  <c r="AW323" i="13"/>
  <c r="AZ323" i="13" s="1"/>
  <c r="AJ323" i="13"/>
  <c r="AS323" i="13" s="1"/>
  <c r="BQ323" i="13"/>
  <c r="J323" i="13"/>
  <c r="BN323" i="13"/>
  <c r="BH323" i="13"/>
  <c r="N322" i="13"/>
  <c r="I534" i="19" l="1"/>
  <c r="H534" i="19"/>
  <c r="J534" i="19"/>
  <c r="K534" i="19"/>
  <c r="G534" i="19"/>
  <c r="H534" i="20"/>
  <c r="K534" i="20"/>
  <c r="I534" i="20"/>
  <c r="J534" i="20"/>
  <c r="G534" i="20"/>
  <c r="J324" i="18"/>
  <c r="BQ324" i="18"/>
  <c r="AW324" i="18"/>
  <c r="AK325" i="18" s="1"/>
  <c r="BN324" i="18"/>
  <c r="H324" i="17"/>
  <c r="AU324" i="17"/>
  <c r="AI325" i="17" s="1"/>
  <c r="BL324" i="17"/>
  <c r="BO324" i="17"/>
  <c r="BN324" i="17"/>
  <c r="J324" i="17"/>
  <c r="BQ324" i="17"/>
  <c r="AW324" i="17"/>
  <c r="AK325" i="17" s="1"/>
  <c r="AU324" i="18"/>
  <c r="AI325" i="18" s="1"/>
  <c r="BL324" i="18"/>
  <c r="BO324" i="18"/>
  <c r="H324" i="18"/>
  <c r="I324" i="18"/>
  <c r="AV324" i="18"/>
  <c r="AJ325" i="18" s="1"/>
  <c r="BM324" i="18"/>
  <c r="BP324" i="18"/>
  <c r="BM324" i="17"/>
  <c r="BP324" i="17"/>
  <c r="I324" i="17"/>
  <c r="AV324" i="17"/>
  <c r="AJ325" i="17" s="1"/>
  <c r="BC323" i="13"/>
  <c r="AV323" i="13"/>
  <c r="AY323" i="13" s="1"/>
  <c r="AI323" i="13"/>
  <c r="AR323" i="13" s="1"/>
  <c r="G534" i="7"/>
  <c r="I534" i="7"/>
  <c r="H534" i="7"/>
  <c r="K534" i="7"/>
  <c r="J534" i="7"/>
  <c r="S323" i="13"/>
  <c r="AB324" i="13" s="1"/>
  <c r="M323" i="13"/>
  <c r="BP323" i="13"/>
  <c r="BM323" i="13"/>
  <c r="I323" i="13"/>
  <c r="AX324" i="18" l="1"/>
  <c r="BA324" i="18" s="1"/>
  <c r="AZ324" i="18"/>
  <c r="BC324" i="18" s="1"/>
  <c r="AX324" i="17"/>
  <c r="BA324" i="17" s="1"/>
  <c r="L534" i="19"/>
  <c r="G434" i="15" s="1"/>
  <c r="L534" i="20"/>
  <c r="G434" i="12" s="1"/>
  <c r="R324" i="17"/>
  <c r="AA325" i="17" s="1"/>
  <c r="L324" i="17"/>
  <c r="O324" i="17" s="1"/>
  <c r="R324" i="18"/>
  <c r="AA325" i="18" s="1"/>
  <c r="L324" i="18"/>
  <c r="O324" i="18" s="1"/>
  <c r="S324" i="18"/>
  <c r="AB325" i="18" s="1"/>
  <c r="M324" i="18"/>
  <c r="P324" i="18" s="1"/>
  <c r="AY324" i="18"/>
  <c r="BB324" i="18" s="1"/>
  <c r="K324" i="17"/>
  <c r="N324" i="17" s="1"/>
  <c r="Q324" i="17"/>
  <c r="Z325" i="17" s="1"/>
  <c r="BR324" i="17"/>
  <c r="BS325" i="17" s="1"/>
  <c r="AY324" i="17"/>
  <c r="BB324" i="17" s="1"/>
  <c r="AZ324" i="17"/>
  <c r="BC324" i="17" s="1"/>
  <c r="K324" i="18"/>
  <c r="N324" i="18" s="1"/>
  <c r="Q324" i="18"/>
  <c r="Z325" i="18" s="1"/>
  <c r="BR324" i="18"/>
  <c r="BS325" i="18" s="1"/>
  <c r="M324" i="17"/>
  <c r="P324" i="17" s="1"/>
  <c r="S324" i="17"/>
  <c r="AB325" i="17" s="1"/>
  <c r="BW323" i="13"/>
  <c r="BB323" i="13"/>
  <c r="AU323" i="13"/>
  <c r="AX323" i="13" s="1"/>
  <c r="R323" i="13"/>
  <c r="AA324" i="13" s="1"/>
  <c r="L323" i="13"/>
  <c r="P323" i="13"/>
  <c r="BL323" i="13"/>
  <c r="H323" i="13"/>
  <c r="BO323" i="13"/>
  <c r="L534" i="7"/>
  <c r="F535" i="19" l="1"/>
  <c r="F535" i="7"/>
  <c r="BD324" i="18"/>
  <c r="BH325" i="18"/>
  <c r="BH325" i="17"/>
  <c r="G434" i="16"/>
  <c r="H434" i="16" s="1"/>
  <c r="I434" i="16" s="1"/>
  <c r="H434" i="15"/>
  <c r="I434" i="15" s="1"/>
  <c r="BV323" i="13"/>
  <c r="H434" i="12"/>
  <c r="I434" i="12" s="1"/>
  <c r="BA323" i="13"/>
  <c r="BD323" i="13" s="1"/>
  <c r="BD323" i="17" s="1"/>
  <c r="AK324" i="13"/>
  <c r="AT324" i="13" s="1"/>
  <c r="O323" i="13"/>
  <c r="K323" i="13"/>
  <c r="Q323" i="13"/>
  <c r="Z324" i="13" s="1"/>
  <c r="F534" i="20" s="1"/>
  <c r="BR323" i="13"/>
  <c r="BS324" i="13" s="1"/>
  <c r="BV324" i="18" l="1"/>
  <c r="AS325" i="18" s="1"/>
  <c r="BW324" i="18"/>
  <c r="AT325" i="18" s="1"/>
  <c r="BU324" i="18"/>
  <c r="AR325" i="18" s="1"/>
  <c r="BV324" i="17"/>
  <c r="AS325" i="17" s="1"/>
  <c r="BW324" i="17"/>
  <c r="AT325" i="17" s="1"/>
  <c r="BU324" i="17"/>
  <c r="AR325" i="17" s="1"/>
  <c r="J435" i="15"/>
  <c r="J435" i="16"/>
  <c r="BU323" i="13"/>
  <c r="J435" i="12"/>
  <c r="AW324" i="13"/>
  <c r="AZ324" i="13" s="1"/>
  <c r="AJ324" i="13"/>
  <c r="AS324" i="13" s="1"/>
  <c r="BH324" i="13"/>
  <c r="N323" i="13"/>
  <c r="BN324" i="13"/>
  <c r="J324" i="13"/>
  <c r="BQ324" i="13"/>
  <c r="J535" i="19" l="1"/>
  <c r="I535" i="19"/>
  <c r="H535" i="19"/>
  <c r="G535" i="19"/>
  <c r="K535" i="19"/>
  <c r="I535" i="20"/>
  <c r="G535" i="20"/>
  <c r="K535" i="20"/>
  <c r="H535" i="20"/>
  <c r="J535" i="20"/>
  <c r="AU325" i="18"/>
  <c r="AI326" i="18" s="1"/>
  <c r="H325" i="18"/>
  <c r="BL325" i="18"/>
  <c r="BO325" i="18"/>
  <c r="AW325" i="18"/>
  <c r="AK326" i="18" s="1"/>
  <c r="J325" i="18"/>
  <c r="BN325" i="18"/>
  <c r="BQ325" i="18"/>
  <c r="H325" i="17"/>
  <c r="BL325" i="17"/>
  <c r="AU325" i="17"/>
  <c r="AI326" i="17" s="1"/>
  <c r="BO325" i="17"/>
  <c r="BP325" i="17"/>
  <c r="I325" i="17"/>
  <c r="AV325" i="17"/>
  <c r="AJ326" i="17" s="1"/>
  <c r="BM325" i="17"/>
  <c r="AW325" i="17"/>
  <c r="AK326" i="17" s="1"/>
  <c r="J325" i="17"/>
  <c r="BQ325" i="17"/>
  <c r="BN325" i="17"/>
  <c r="AV325" i="18"/>
  <c r="AJ326" i="18" s="1"/>
  <c r="I325" i="18"/>
  <c r="BM325" i="18"/>
  <c r="BP325" i="18"/>
  <c r="BC324" i="13"/>
  <c r="AV324" i="13"/>
  <c r="AY324" i="13" s="1"/>
  <c r="AI324" i="13"/>
  <c r="AR324" i="13" s="1"/>
  <c r="J535" i="7"/>
  <c r="G535" i="7"/>
  <c r="H535" i="7"/>
  <c r="I535" i="7"/>
  <c r="K535" i="7"/>
  <c r="BM324" i="13"/>
  <c r="BP324" i="13"/>
  <c r="I324" i="13"/>
  <c r="M324" i="13"/>
  <c r="S324" i="13"/>
  <c r="AB325" i="13" s="1"/>
  <c r="AZ325" i="18" l="1"/>
  <c r="BC325" i="18" s="1"/>
  <c r="AX325" i="17"/>
  <c r="BA325" i="17" s="1"/>
  <c r="AX325" i="18"/>
  <c r="BA325" i="18" s="1"/>
  <c r="AY325" i="18"/>
  <c r="BB325" i="18" s="1"/>
  <c r="AZ325" i="17"/>
  <c r="BC325" i="17" s="1"/>
  <c r="L535" i="20"/>
  <c r="G435" i="12" s="1"/>
  <c r="L535" i="19"/>
  <c r="G435" i="15" s="1"/>
  <c r="R325" i="18"/>
  <c r="AA326" i="18" s="1"/>
  <c r="L325" i="18"/>
  <c r="O325" i="18" s="1"/>
  <c r="R325" i="17"/>
  <c r="AA326" i="17" s="1"/>
  <c r="L325" i="17"/>
  <c r="O325" i="17" s="1"/>
  <c r="S325" i="17"/>
  <c r="AB326" i="17" s="1"/>
  <c r="M325" i="17"/>
  <c r="P325" i="17" s="1"/>
  <c r="K325" i="18"/>
  <c r="N325" i="18" s="1"/>
  <c r="BR325" i="18"/>
  <c r="BS326" i="18" s="1"/>
  <c r="Q325" i="18"/>
  <c r="Z326" i="18" s="1"/>
  <c r="AY325" i="17"/>
  <c r="BB325" i="17" s="1"/>
  <c r="K325" i="17"/>
  <c r="N325" i="17" s="1"/>
  <c r="Q325" i="17"/>
  <c r="Z326" i="17" s="1"/>
  <c r="BR325" i="17"/>
  <c r="BS326" i="17" s="1"/>
  <c r="S325" i="18"/>
  <c r="AB326" i="18" s="1"/>
  <c r="M325" i="18"/>
  <c r="P325" i="18" s="1"/>
  <c r="BW324" i="13"/>
  <c r="BB324" i="13"/>
  <c r="AU324" i="13"/>
  <c r="AX324" i="13" s="1"/>
  <c r="P324" i="13"/>
  <c r="L535" i="7"/>
  <c r="BO324" i="13"/>
  <c r="H324" i="13"/>
  <c r="BL324" i="13"/>
  <c r="R324" i="13"/>
  <c r="AA325" i="13" s="1"/>
  <c r="L324" i="13"/>
  <c r="F536" i="7" l="1"/>
  <c r="F536" i="19"/>
  <c r="BD325" i="18"/>
  <c r="BH326" i="18"/>
  <c r="BH326" i="17"/>
  <c r="H435" i="12"/>
  <c r="I435" i="12" s="1"/>
  <c r="G435" i="16"/>
  <c r="H435" i="16" s="1"/>
  <c r="I435" i="16" s="1"/>
  <c r="H435" i="15"/>
  <c r="I435" i="15" s="1"/>
  <c r="BV324" i="13"/>
  <c r="BA324" i="13"/>
  <c r="BD324" i="13" s="1"/>
  <c r="BD324" i="17" s="1"/>
  <c r="AK325" i="13"/>
  <c r="AT325" i="13" s="1"/>
  <c r="O324" i="13"/>
  <c r="K324" i="13"/>
  <c r="BR324" i="13"/>
  <c r="BS325" i="13" s="1"/>
  <c r="Q324" i="13"/>
  <c r="Z325" i="13" s="1"/>
  <c r="F535" i="20" s="1"/>
  <c r="BW325" i="18" l="1"/>
  <c r="AT326" i="18" s="1"/>
  <c r="BU325" i="18"/>
  <c r="AR326" i="18" s="1"/>
  <c r="BV325" i="18"/>
  <c r="AS326" i="18" s="1"/>
  <c r="BW325" i="17"/>
  <c r="AT326" i="17" s="1"/>
  <c r="BU325" i="17"/>
  <c r="AR326" i="17" s="1"/>
  <c r="BV325" i="17"/>
  <c r="AS326" i="17" s="1"/>
  <c r="J436" i="15"/>
  <c r="J436" i="16"/>
  <c r="BU324" i="13"/>
  <c r="J436" i="12"/>
  <c r="AW325" i="13"/>
  <c r="AZ325" i="13" s="1"/>
  <c r="AJ325" i="13"/>
  <c r="AS325" i="13" s="1"/>
  <c r="N324" i="13"/>
  <c r="J325" i="13"/>
  <c r="BN325" i="13"/>
  <c r="BQ325" i="13"/>
  <c r="BH325" i="13"/>
  <c r="H536" i="20" l="1"/>
  <c r="K536" i="20"/>
  <c r="I536" i="20"/>
  <c r="G536" i="20"/>
  <c r="J536" i="20"/>
  <c r="G536" i="19"/>
  <c r="K536" i="19"/>
  <c r="H536" i="19"/>
  <c r="I536" i="19"/>
  <c r="J536" i="19"/>
  <c r="H326" i="18"/>
  <c r="BO326" i="18"/>
  <c r="AU326" i="18"/>
  <c r="AI327" i="18" s="1"/>
  <c r="BL326" i="18"/>
  <c r="AW326" i="17"/>
  <c r="AK327" i="17" s="1"/>
  <c r="BN326" i="17"/>
  <c r="J326" i="17"/>
  <c r="BQ326" i="17"/>
  <c r="BL326" i="17"/>
  <c r="BO326" i="17"/>
  <c r="H326" i="17"/>
  <c r="AU326" i="17"/>
  <c r="AI327" i="17" s="1"/>
  <c r="BQ326" i="18"/>
  <c r="J326" i="18"/>
  <c r="AW326" i="18"/>
  <c r="AK327" i="18" s="1"/>
  <c r="BN326" i="18"/>
  <c r="I326" i="17"/>
  <c r="BM326" i="17"/>
  <c r="BP326" i="17"/>
  <c r="AV326" i="17"/>
  <c r="AJ327" i="17" s="1"/>
  <c r="BM326" i="18"/>
  <c r="BP326" i="18"/>
  <c r="I326" i="18"/>
  <c r="AV326" i="18"/>
  <c r="AJ327" i="18" s="1"/>
  <c r="BC325" i="13"/>
  <c r="AV325" i="13"/>
  <c r="AY325" i="13" s="1"/>
  <c r="AI325" i="13"/>
  <c r="AR325" i="13" s="1"/>
  <c r="J536" i="7"/>
  <c r="I536" i="7"/>
  <c r="G536" i="7"/>
  <c r="K536" i="7"/>
  <c r="H536" i="7"/>
  <c r="BP325" i="13"/>
  <c r="BM325" i="13"/>
  <c r="I325" i="13"/>
  <c r="S325" i="13"/>
  <c r="AB326" i="13" s="1"/>
  <c r="M325" i="13"/>
  <c r="AZ326" i="17" l="1"/>
  <c r="BC326" i="17" s="1"/>
  <c r="AX326" i="18"/>
  <c r="BA326" i="18" s="1"/>
  <c r="L536" i="20"/>
  <c r="G436" i="12" s="1"/>
  <c r="AY326" i="17"/>
  <c r="BB326" i="17" s="1"/>
  <c r="L536" i="19"/>
  <c r="G436" i="15" s="1"/>
  <c r="R326" i="18"/>
  <c r="AA327" i="18" s="1"/>
  <c r="L326" i="18"/>
  <c r="O326" i="18" s="1"/>
  <c r="R326" i="17"/>
  <c r="AA327" i="17" s="1"/>
  <c r="L326" i="17"/>
  <c r="O326" i="17" s="1"/>
  <c r="Q326" i="18"/>
  <c r="Z327" i="18" s="1"/>
  <c r="K326" i="18"/>
  <c r="N326" i="18" s="1"/>
  <c r="BR326" i="18"/>
  <c r="BS327" i="18" s="1"/>
  <c r="AX326" i="17"/>
  <c r="BA326" i="17" s="1"/>
  <c r="BR326" i="17"/>
  <c r="BS327" i="17" s="1"/>
  <c r="Q326" i="17"/>
  <c r="Z327" i="17" s="1"/>
  <c r="K326" i="17"/>
  <c r="N326" i="17" s="1"/>
  <c r="S326" i="18"/>
  <c r="AB327" i="18" s="1"/>
  <c r="M326" i="18"/>
  <c r="P326" i="18" s="1"/>
  <c r="S326" i="17"/>
  <c r="AB327" i="17" s="1"/>
  <c r="M326" i="17"/>
  <c r="P326" i="17" s="1"/>
  <c r="AY326" i="18"/>
  <c r="BB326" i="18" s="1"/>
  <c r="AZ326" i="18"/>
  <c r="BC326" i="18" s="1"/>
  <c r="BW325" i="13"/>
  <c r="BB325" i="13"/>
  <c r="AU325" i="13"/>
  <c r="AX325" i="13" s="1"/>
  <c r="BO325" i="13"/>
  <c r="BL325" i="13"/>
  <c r="H325" i="13"/>
  <c r="L325" i="13"/>
  <c r="R325" i="13"/>
  <c r="AA326" i="13" s="1"/>
  <c r="L536" i="7"/>
  <c r="P325" i="13"/>
  <c r="F537" i="19" l="1"/>
  <c r="F537" i="7"/>
  <c r="BD326" i="18"/>
  <c r="BH327" i="18"/>
  <c r="BH327" i="17"/>
  <c r="H436" i="12"/>
  <c r="I436" i="12" s="1"/>
  <c r="H436" i="15"/>
  <c r="I436" i="15" s="1"/>
  <c r="G436" i="16"/>
  <c r="H436" i="16" s="1"/>
  <c r="I436" i="16" s="1"/>
  <c r="BV325" i="13"/>
  <c r="BA325" i="13"/>
  <c r="BD325" i="13" s="1"/>
  <c r="BD325" i="17" s="1"/>
  <c r="AK326" i="13"/>
  <c r="AT326" i="13" s="1"/>
  <c r="O325" i="13"/>
  <c r="Q325" i="13"/>
  <c r="Z326" i="13" s="1"/>
  <c r="F536" i="20" s="1"/>
  <c r="K325" i="13"/>
  <c r="BR325" i="13"/>
  <c r="BS326" i="13" s="1"/>
  <c r="BU326" i="18" l="1"/>
  <c r="AR327" i="18" s="1"/>
  <c r="BV326" i="18"/>
  <c r="AS327" i="18" s="1"/>
  <c r="BW326" i="18"/>
  <c r="AT327" i="18" s="1"/>
  <c r="BU326" i="17"/>
  <c r="AR327" i="17" s="1"/>
  <c r="BV326" i="17"/>
  <c r="AS327" i="17" s="1"/>
  <c r="BW326" i="17"/>
  <c r="AT327" i="17" s="1"/>
  <c r="J437" i="15"/>
  <c r="J437" i="16"/>
  <c r="BU325" i="13"/>
  <c r="J437" i="12"/>
  <c r="AW326" i="13"/>
  <c r="AZ326" i="13" s="1"/>
  <c r="AJ326" i="13"/>
  <c r="AS326" i="13" s="1"/>
  <c r="BH326" i="13"/>
  <c r="N325" i="13"/>
  <c r="BQ326" i="13"/>
  <c r="J326" i="13"/>
  <c r="BN326" i="13"/>
  <c r="H537" i="20" l="1"/>
  <c r="G537" i="20"/>
  <c r="J537" i="20"/>
  <c r="K537" i="20"/>
  <c r="I537" i="20"/>
  <c r="I537" i="19"/>
  <c r="J537" i="19"/>
  <c r="G537" i="19"/>
  <c r="K537" i="19"/>
  <c r="H537" i="19"/>
  <c r="BQ327" i="18"/>
  <c r="J327" i="18"/>
  <c r="AW327" i="18"/>
  <c r="AK328" i="18" s="1"/>
  <c r="BN327" i="18"/>
  <c r="H327" i="17"/>
  <c r="BO327" i="17"/>
  <c r="AU327" i="17"/>
  <c r="AI328" i="17" s="1"/>
  <c r="BL327" i="17"/>
  <c r="J327" i="17"/>
  <c r="BN327" i="17"/>
  <c r="BQ327" i="17"/>
  <c r="AW327" i="17"/>
  <c r="AK328" i="17" s="1"/>
  <c r="H327" i="18"/>
  <c r="BL327" i="18"/>
  <c r="BO327" i="18"/>
  <c r="AU327" i="18"/>
  <c r="AI328" i="18" s="1"/>
  <c r="I327" i="18"/>
  <c r="AV327" i="18"/>
  <c r="AJ328" i="18" s="1"/>
  <c r="BM327" i="18"/>
  <c r="BP327" i="18"/>
  <c r="BP327" i="17"/>
  <c r="BM327" i="17"/>
  <c r="AV327" i="17"/>
  <c r="AJ328" i="17" s="1"/>
  <c r="I327" i="17"/>
  <c r="BC326" i="13"/>
  <c r="AV326" i="13"/>
  <c r="AY326" i="13" s="1"/>
  <c r="AI326" i="13"/>
  <c r="AR326" i="13" s="1"/>
  <c r="M326" i="13"/>
  <c r="S326" i="13"/>
  <c r="AB327" i="13" s="1"/>
  <c r="G537" i="7"/>
  <c r="J537" i="7"/>
  <c r="H537" i="7"/>
  <c r="K537" i="7"/>
  <c r="I537" i="7"/>
  <c r="I326" i="13"/>
  <c r="BP326" i="13"/>
  <c r="BM326" i="13"/>
  <c r="L537" i="19" l="1"/>
  <c r="G437" i="15" s="1"/>
  <c r="AY327" i="18"/>
  <c r="BB327" i="18" s="1"/>
  <c r="L537" i="20"/>
  <c r="G437" i="12" s="1"/>
  <c r="AY327" i="17"/>
  <c r="BB327" i="17" s="1"/>
  <c r="AX327" i="17"/>
  <c r="BA327" i="17" s="1"/>
  <c r="R327" i="17"/>
  <c r="AA328" i="17" s="1"/>
  <c r="L327" i="17"/>
  <c r="O327" i="17" s="1"/>
  <c r="AZ327" i="17"/>
  <c r="BC327" i="17" s="1"/>
  <c r="R327" i="18"/>
  <c r="AA328" i="18" s="1"/>
  <c r="L327" i="18"/>
  <c r="O327" i="18" s="1"/>
  <c r="BR327" i="17"/>
  <c r="BS328" i="17" s="1"/>
  <c r="Q327" i="17"/>
  <c r="Z328" i="17" s="1"/>
  <c r="K327" i="17"/>
  <c r="N327" i="17" s="1"/>
  <c r="S327" i="18"/>
  <c r="AB328" i="18" s="1"/>
  <c r="M327" i="18"/>
  <c r="P327" i="18" s="1"/>
  <c r="BR327" i="18"/>
  <c r="BS328" i="18" s="1"/>
  <c r="Q327" i="18"/>
  <c r="Z328" i="18" s="1"/>
  <c r="K327" i="18"/>
  <c r="N327" i="18" s="1"/>
  <c r="S327" i="17"/>
  <c r="AB328" i="17" s="1"/>
  <c r="M327" i="17"/>
  <c r="P327" i="17" s="1"/>
  <c r="AX327" i="18"/>
  <c r="BA327" i="18" s="1"/>
  <c r="AZ327" i="18"/>
  <c r="BC327" i="18" s="1"/>
  <c r="BW326" i="13"/>
  <c r="BB326" i="13"/>
  <c r="AU326" i="13"/>
  <c r="AX326" i="13" s="1"/>
  <c r="P326" i="13"/>
  <c r="BL326" i="13"/>
  <c r="H326" i="13"/>
  <c r="BO326" i="13"/>
  <c r="L326" i="13"/>
  <c r="R326" i="13"/>
  <c r="AA327" i="13" s="1"/>
  <c r="L537" i="7"/>
  <c r="F538" i="7" l="1"/>
  <c r="F538" i="19"/>
  <c r="BD327" i="18"/>
  <c r="BH328" i="18"/>
  <c r="BH328" i="17"/>
  <c r="H437" i="12"/>
  <c r="I437" i="12" s="1"/>
  <c r="G437" i="16"/>
  <c r="H437" i="16" s="1"/>
  <c r="I437" i="16" s="1"/>
  <c r="H437" i="15"/>
  <c r="I437" i="15" s="1"/>
  <c r="BV326" i="13"/>
  <c r="BA326" i="13"/>
  <c r="BD326" i="13" s="1"/>
  <c r="BD326" i="17" s="1"/>
  <c r="AK327" i="13"/>
  <c r="AT327" i="13" s="1"/>
  <c r="O326" i="13"/>
  <c r="K326" i="13"/>
  <c r="Q326" i="13"/>
  <c r="Z327" i="13" s="1"/>
  <c r="F537" i="20" s="1"/>
  <c r="BR326" i="13"/>
  <c r="BS327" i="13" s="1"/>
  <c r="BU327" i="18" l="1"/>
  <c r="AR328" i="18" s="1"/>
  <c r="BV327" i="18"/>
  <c r="AS328" i="18" s="1"/>
  <c r="BW327" i="18"/>
  <c r="AT328" i="18" s="1"/>
  <c r="BU327" i="17"/>
  <c r="AR328" i="17" s="1"/>
  <c r="BV327" i="17"/>
  <c r="AS328" i="17" s="1"/>
  <c r="BW327" i="17"/>
  <c r="AT328" i="17" s="1"/>
  <c r="J438" i="16"/>
  <c r="J438" i="15"/>
  <c r="BU326" i="13"/>
  <c r="J438" i="12"/>
  <c r="AW327" i="13"/>
  <c r="AZ327" i="13" s="1"/>
  <c r="AJ327" i="13"/>
  <c r="AS327" i="13" s="1"/>
  <c r="BH327" i="13"/>
  <c r="BQ327" i="13"/>
  <c r="J327" i="13"/>
  <c r="BN327" i="13"/>
  <c r="N326" i="13"/>
  <c r="H538" i="19" l="1"/>
  <c r="J538" i="19"/>
  <c r="G538" i="19"/>
  <c r="K538" i="19"/>
  <c r="I538" i="19"/>
  <c r="I538" i="20"/>
  <c r="K538" i="20"/>
  <c r="J538" i="20"/>
  <c r="G538" i="20"/>
  <c r="H538" i="20"/>
  <c r="BQ328" i="17"/>
  <c r="J328" i="17"/>
  <c r="AW328" i="17"/>
  <c r="AK329" i="17" s="1"/>
  <c r="BN328" i="17"/>
  <c r="H328" i="17"/>
  <c r="AU328" i="17"/>
  <c r="AI329" i="17" s="1"/>
  <c r="BL328" i="17"/>
  <c r="BO328" i="17"/>
  <c r="J328" i="18"/>
  <c r="AW328" i="18"/>
  <c r="AK329" i="18" s="1"/>
  <c r="BN328" i="18"/>
  <c r="BQ328" i="18"/>
  <c r="AV328" i="18"/>
  <c r="AJ329" i="18" s="1"/>
  <c r="I328" i="18"/>
  <c r="BM328" i="18"/>
  <c r="BP328" i="18"/>
  <c r="H328" i="18"/>
  <c r="BO328" i="18"/>
  <c r="AU328" i="18"/>
  <c r="AI329" i="18" s="1"/>
  <c r="BL328" i="18"/>
  <c r="BP328" i="17"/>
  <c r="AV328" i="17"/>
  <c r="AJ329" i="17" s="1"/>
  <c r="I328" i="17"/>
  <c r="BM328" i="17"/>
  <c r="BC327" i="13"/>
  <c r="AV327" i="13"/>
  <c r="AY327" i="13" s="1"/>
  <c r="AI327" i="13"/>
  <c r="AR327" i="13" s="1"/>
  <c r="M327" i="13"/>
  <c r="S327" i="13"/>
  <c r="AB328" i="13" s="1"/>
  <c r="BM327" i="13"/>
  <c r="I327" i="13"/>
  <c r="BP327" i="13"/>
  <c r="I538" i="7"/>
  <c r="G538" i="7"/>
  <c r="J538" i="7"/>
  <c r="H538" i="7"/>
  <c r="K538" i="7"/>
  <c r="AZ328" i="18" l="1"/>
  <c r="BC328" i="18" s="1"/>
  <c r="AZ328" i="17"/>
  <c r="BC328" i="17" s="1"/>
  <c r="AX328" i="17"/>
  <c r="BA328" i="17" s="1"/>
  <c r="L538" i="20"/>
  <c r="G438" i="12" s="1"/>
  <c r="L538" i="19"/>
  <c r="G438" i="15" s="1"/>
  <c r="AX328" i="18"/>
  <c r="BA328" i="18" s="1"/>
  <c r="R328" i="18"/>
  <c r="AA329" i="18" s="1"/>
  <c r="L328" i="18"/>
  <c r="O328" i="18" s="1"/>
  <c r="Q328" i="17"/>
  <c r="Z329" i="17" s="1"/>
  <c r="BR328" i="17"/>
  <c r="BS329" i="17" s="1"/>
  <c r="K328" i="17"/>
  <c r="N328" i="17" s="1"/>
  <c r="M328" i="17"/>
  <c r="P328" i="17" s="1"/>
  <c r="S328" i="17"/>
  <c r="AB329" i="17" s="1"/>
  <c r="S328" i="18"/>
  <c r="AB329" i="18" s="1"/>
  <c r="M328" i="18"/>
  <c r="P328" i="18" s="1"/>
  <c r="R328" i="17"/>
  <c r="AA329" i="17" s="1"/>
  <c r="L328" i="17"/>
  <c r="O328" i="17" s="1"/>
  <c r="K328" i="18"/>
  <c r="N328" i="18" s="1"/>
  <c r="BR328" i="18"/>
  <c r="BS329" i="18" s="1"/>
  <c r="Q328" i="18"/>
  <c r="Z329" i="18" s="1"/>
  <c r="AY328" i="17"/>
  <c r="BB328" i="17" s="1"/>
  <c r="AY328" i="18"/>
  <c r="BB328" i="18" s="1"/>
  <c r="BW327" i="13"/>
  <c r="BB327" i="13"/>
  <c r="AU327" i="13"/>
  <c r="AX327" i="13" s="1"/>
  <c r="P327" i="13"/>
  <c r="R327" i="13"/>
  <c r="AA328" i="13" s="1"/>
  <c r="L327" i="13"/>
  <c r="BL327" i="13"/>
  <c r="BO327" i="13"/>
  <c r="H327" i="13"/>
  <c r="L538" i="7"/>
  <c r="F539" i="19" l="1"/>
  <c r="F539" i="7"/>
  <c r="BH329" i="18"/>
  <c r="BD328" i="18"/>
  <c r="BH329" i="17"/>
  <c r="G438" i="16"/>
  <c r="H438" i="16" s="1"/>
  <c r="I438" i="16" s="1"/>
  <c r="H438" i="15"/>
  <c r="I438" i="15" s="1"/>
  <c r="BV327" i="13"/>
  <c r="H438" i="12"/>
  <c r="I438" i="12" s="1"/>
  <c r="BA327" i="13"/>
  <c r="BD327" i="13" s="1"/>
  <c r="BD327" i="17" s="1"/>
  <c r="AK328" i="13"/>
  <c r="AT328" i="13" s="1"/>
  <c r="O327" i="13"/>
  <c r="Q327" i="13"/>
  <c r="Z328" i="13" s="1"/>
  <c r="F538" i="20" s="1"/>
  <c r="BR327" i="13"/>
  <c r="BS328" i="13" s="1"/>
  <c r="K327" i="13"/>
  <c r="BV328" i="18" l="1"/>
  <c r="AS329" i="18" s="1"/>
  <c r="BW328" i="18"/>
  <c r="AT329" i="18" s="1"/>
  <c r="BU328" i="18"/>
  <c r="AR329" i="18" s="1"/>
  <c r="BV328" i="17"/>
  <c r="AS329" i="17" s="1"/>
  <c r="BW328" i="17"/>
  <c r="AT329" i="17" s="1"/>
  <c r="BU328" i="17"/>
  <c r="AR329" i="17" s="1"/>
  <c r="J439" i="15"/>
  <c r="J439" i="16"/>
  <c r="BU327" i="13"/>
  <c r="J439" i="12"/>
  <c r="AW328" i="13"/>
  <c r="AZ328" i="13" s="1"/>
  <c r="AJ328" i="13"/>
  <c r="AS328" i="13" s="1"/>
  <c r="BH328" i="13"/>
  <c r="N327" i="13"/>
  <c r="BQ328" i="13"/>
  <c r="BN328" i="13"/>
  <c r="J328" i="13"/>
  <c r="G539" i="20" l="1"/>
  <c r="H539" i="20"/>
  <c r="I539" i="20"/>
  <c r="J539" i="20"/>
  <c r="K539" i="20"/>
  <c r="H539" i="19"/>
  <c r="J539" i="19"/>
  <c r="I539" i="19"/>
  <c r="K539" i="19"/>
  <c r="G539" i="19"/>
  <c r="AW329" i="17"/>
  <c r="AK330" i="17" s="1"/>
  <c r="BQ329" i="17"/>
  <c r="J329" i="17"/>
  <c r="BN329" i="17"/>
  <c r="H329" i="17"/>
  <c r="BL329" i="17"/>
  <c r="BO329" i="17"/>
  <c r="AU329" i="17"/>
  <c r="AI330" i="17" s="1"/>
  <c r="BQ329" i="18"/>
  <c r="J329" i="18"/>
  <c r="AW329" i="18"/>
  <c r="AK330" i="18" s="1"/>
  <c r="BN329" i="18"/>
  <c r="BL329" i="18"/>
  <c r="BO329" i="18"/>
  <c r="AU329" i="18"/>
  <c r="AI330" i="18" s="1"/>
  <c r="H329" i="18"/>
  <c r="I329" i="17"/>
  <c r="BP329" i="17"/>
  <c r="AV329" i="17"/>
  <c r="AJ330" i="17" s="1"/>
  <c r="BM329" i="17"/>
  <c r="AV329" i="18"/>
  <c r="AJ330" i="18" s="1"/>
  <c r="I329" i="18"/>
  <c r="BP329" i="18"/>
  <c r="BM329" i="18"/>
  <c r="BC328" i="13"/>
  <c r="AV328" i="13"/>
  <c r="AY328" i="13" s="1"/>
  <c r="AI328" i="13"/>
  <c r="AR328" i="13" s="1"/>
  <c r="K539" i="7"/>
  <c r="I539" i="7"/>
  <c r="J539" i="7"/>
  <c r="H539" i="7"/>
  <c r="G539" i="7"/>
  <c r="S328" i="13"/>
  <c r="AB329" i="13" s="1"/>
  <c r="M328" i="13"/>
  <c r="BM328" i="13"/>
  <c r="I328" i="13"/>
  <c r="BP328" i="13"/>
  <c r="AY329" i="18" l="1"/>
  <c r="BB329" i="18" s="1"/>
  <c r="L539" i="20"/>
  <c r="G439" i="12" s="1"/>
  <c r="AY329" i="17"/>
  <c r="BB329" i="17" s="1"/>
  <c r="L539" i="19"/>
  <c r="G439" i="15" s="1"/>
  <c r="AX329" i="17"/>
  <c r="BA329" i="17" s="1"/>
  <c r="Q329" i="17"/>
  <c r="Z330" i="17" s="1"/>
  <c r="BR329" i="17"/>
  <c r="BS330" i="17" s="1"/>
  <c r="K329" i="17"/>
  <c r="N329" i="17" s="1"/>
  <c r="AZ329" i="18"/>
  <c r="BC329" i="18" s="1"/>
  <c r="R329" i="18"/>
  <c r="AA330" i="18" s="1"/>
  <c r="L329" i="18"/>
  <c r="O329" i="18" s="1"/>
  <c r="K329" i="18"/>
  <c r="N329" i="18" s="1"/>
  <c r="BR329" i="18"/>
  <c r="BS330" i="18" s="1"/>
  <c r="Q329" i="18"/>
  <c r="Z330" i="18" s="1"/>
  <c r="S329" i="17"/>
  <c r="AB330" i="17" s="1"/>
  <c r="M329" i="17"/>
  <c r="P329" i="17" s="1"/>
  <c r="R329" i="17"/>
  <c r="AA330" i="17" s="1"/>
  <c r="L329" i="17"/>
  <c r="O329" i="17" s="1"/>
  <c r="M329" i="18"/>
  <c r="P329" i="18" s="1"/>
  <c r="S329" i="18"/>
  <c r="AB330" i="18" s="1"/>
  <c r="AX329" i="18"/>
  <c r="BA329" i="18" s="1"/>
  <c r="BD329" i="18" s="1"/>
  <c r="AZ329" i="17"/>
  <c r="BC329" i="17" s="1"/>
  <c r="BW328" i="13"/>
  <c r="BB328" i="13"/>
  <c r="AU328" i="13"/>
  <c r="AX328" i="13" s="1"/>
  <c r="L539" i="7"/>
  <c r="P328" i="13"/>
  <c r="BL328" i="13"/>
  <c r="H328" i="13"/>
  <c r="BO328" i="13"/>
  <c r="L328" i="13"/>
  <c r="R328" i="13"/>
  <c r="AA329" i="13" s="1"/>
  <c r="F540" i="7" l="1"/>
  <c r="F540" i="19"/>
  <c r="BH330" i="17"/>
  <c r="BH330" i="18"/>
  <c r="H439" i="12"/>
  <c r="I439" i="12" s="1"/>
  <c r="G439" i="16"/>
  <c r="H439" i="16" s="1"/>
  <c r="I439" i="16" s="1"/>
  <c r="H439" i="15"/>
  <c r="I439" i="15" s="1"/>
  <c r="BV328" i="13"/>
  <c r="BA328" i="13"/>
  <c r="BD328" i="13" s="1"/>
  <c r="BD328" i="17" s="1"/>
  <c r="AK329" i="13"/>
  <c r="AT329" i="13" s="1"/>
  <c r="O328" i="13"/>
  <c r="BR328" i="13"/>
  <c r="BS329" i="13" s="1"/>
  <c r="K328" i="13"/>
  <c r="Q328" i="13"/>
  <c r="Z329" i="13" s="1"/>
  <c r="F539" i="20" s="1"/>
  <c r="BW329" i="18" l="1"/>
  <c r="AT330" i="18" s="1"/>
  <c r="BU329" i="18"/>
  <c r="AR330" i="18" s="1"/>
  <c r="BV329" i="18"/>
  <c r="AS330" i="18" s="1"/>
  <c r="BW329" i="17"/>
  <c r="AT330" i="17" s="1"/>
  <c r="BU329" i="17"/>
  <c r="AR330" i="17" s="1"/>
  <c r="BV329" i="17"/>
  <c r="AS330" i="17" s="1"/>
  <c r="J440" i="16"/>
  <c r="J440" i="15"/>
  <c r="BU328" i="13"/>
  <c r="J440" i="12"/>
  <c r="AW329" i="13"/>
  <c r="AZ329" i="13" s="1"/>
  <c r="AJ329" i="13"/>
  <c r="AS329" i="13" s="1"/>
  <c r="BH329" i="13"/>
  <c r="J329" i="13"/>
  <c r="BN329" i="13"/>
  <c r="BQ329" i="13"/>
  <c r="N328" i="13"/>
  <c r="K540" i="19" l="1"/>
  <c r="J540" i="19"/>
  <c r="G540" i="19"/>
  <c r="H540" i="19"/>
  <c r="I540" i="19"/>
  <c r="J540" i="20"/>
  <c r="G540" i="20"/>
  <c r="K540" i="20"/>
  <c r="I540" i="20"/>
  <c r="H540" i="20"/>
  <c r="AU330" i="17"/>
  <c r="AI331" i="17" s="1"/>
  <c r="BO330" i="17"/>
  <c r="H330" i="17"/>
  <c r="BL330" i="17"/>
  <c r="AW330" i="17"/>
  <c r="AK331" i="17" s="1"/>
  <c r="BQ330" i="17"/>
  <c r="J330" i="17"/>
  <c r="BN330" i="17"/>
  <c r="BL330" i="18"/>
  <c r="BO330" i="18"/>
  <c r="H330" i="18"/>
  <c r="AU330" i="18"/>
  <c r="AI331" i="18" s="1"/>
  <c r="BP330" i="18"/>
  <c r="I330" i="18"/>
  <c r="AV330" i="18"/>
  <c r="AJ331" i="18" s="1"/>
  <c r="BM330" i="18"/>
  <c r="J330" i="18"/>
  <c r="BQ330" i="18"/>
  <c r="AW330" i="18"/>
  <c r="AK331" i="18" s="1"/>
  <c r="BN330" i="18"/>
  <c r="BP330" i="17"/>
  <c r="AV330" i="17"/>
  <c r="AJ331" i="17" s="1"/>
  <c r="I330" i="17"/>
  <c r="BM330" i="17"/>
  <c r="BC329" i="13"/>
  <c r="AV329" i="13"/>
  <c r="AY329" i="13" s="1"/>
  <c r="AI329" i="13"/>
  <c r="AR329" i="13" s="1"/>
  <c r="I329" i="13"/>
  <c r="BM329" i="13"/>
  <c r="BP329" i="13"/>
  <c r="K540" i="7"/>
  <c r="H540" i="7"/>
  <c r="I540" i="7"/>
  <c r="J540" i="7"/>
  <c r="G540" i="7"/>
  <c r="M329" i="13"/>
  <c r="S329" i="13"/>
  <c r="AB330" i="13" s="1"/>
  <c r="AZ330" i="17" l="1"/>
  <c r="BC330" i="17" s="1"/>
  <c r="L540" i="20"/>
  <c r="G440" i="12" s="1"/>
  <c r="AX330" i="17"/>
  <c r="BA330" i="17" s="1"/>
  <c r="AZ330" i="18"/>
  <c r="BC330" i="18" s="1"/>
  <c r="L540" i="19"/>
  <c r="G440" i="15" s="1"/>
  <c r="R330" i="17"/>
  <c r="AA331" i="17" s="1"/>
  <c r="L330" i="17"/>
  <c r="O330" i="17" s="1"/>
  <c r="S330" i="18"/>
  <c r="AB331" i="18" s="1"/>
  <c r="M330" i="18"/>
  <c r="P330" i="18" s="1"/>
  <c r="R330" i="18"/>
  <c r="AA331" i="18" s="1"/>
  <c r="L330" i="18"/>
  <c r="O330" i="18" s="1"/>
  <c r="Q330" i="18"/>
  <c r="Z331" i="18" s="1"/>
  <c r="BR330" i="18"/>
  <c r="BS331" i="18" s="1"/>
  <c r="K330" i="18"/>
  <c r="N330" i="18" s="1"/>
  <c r="K330" i="17"/>
  <c r="N330" i="17" s="1"/>
  <c r="Q330" i="17"/>
  <c r="Z331" i="17" s="1"/>
  <c r="BR330" i="17"/>
  <c r="BS331" i="17" s="1"/>
  <c r="AX330" i="18"/>
  <c r="BA330" i="18" s="1"/>
  <c r="M330" i="17"/>
  <c r="P330" i="17" s="1"/>
  <c r="S330" i="17"/>
  <c r="AB331" i="17" s="1"/>
  <c r="AY330" i="18"/>
  <c r="BB330" i="18" s="1"/>
  <c r="AY330" i="17"/>
  <c r="BB330" i="17" s="1"/>
  <c r="BW329" i="13"/>
  <c r="BB329" i="13"/>
  <c r="AU329" i="13"/>
  <c r="AX329" i="13" s="1"/>
  <c r="H329" i="13"/>
  <c r="BL329" i="13"/>
  <c r="BO329" i="13"/>
  <c r="L329" i="13"/>
  <c r="R329" i="13"/>
  <c r="AA330" i="13" s="1"/>
  <c r="L540" i="7"/>
  <c r="P329" i="13"/>
  <c r="F541" i="7" l="1"/>
  <c r="F541" i="19"/>
  <c r="BD330" i="18"/>
  <c r="BH331" i="17"/>
  <c r="BH331" i="18"/>
  <c r="H440" i="12"/>
  <c r="I440" i="12" s="1"/>
  <c r="H440" i="15"/>
  <c r="I440" i="15" s="1"/>
  <c r="G440" i="16"/>
  <c r="H440" i="16" s="1"/>
  <c r="I440" i="16" s="1"/>
  <c r="BV329" i="13"/>
  <c r="BA329" i="13"/>
  <c r="BD329" i="13" s="1"/>
  <c r="BD329" i="17" s="1"/>
  <c r="AK330" i="13"/>
  <c r="AT330" i="13" s="1"/>
  <c r="K329" i="13"/>
  <c r="BR329" i="13"/>
  <c r="BS330" i="13" s="1"/>
  <c r="Q329" i="13"/>
  <c r="Z330" i="13" s="1"/>
  <c r="F540" i="20" s="1"/>
  <c r="O329" i="13"/>
  <c r="BU330" i="18" l="1"/>
  <c r="AR331" i="18" s="1"/>
  <c r="BV330" i="18"/>
  <c r="AS331" i="18" s="1"/>
  <c r="BW330" i="18"/>
  <c r="AT331" i="18" s="1"/>
  <c r="BU330" i="17"/>
  <c r="AR331" i="17" s="1"/>
  <c r="BV330" i="17"/>
  <c r="AS331" i="17" s="1"/>
  <c r="BW330" i="17"/>
  <c r="AT331" i="17" s="1"/>
  <c r="J441" i="16"/>
  <c r="J441" i="15"/>
  <c r="BU329" i="13"/>
  <c r="J441" i="12"/>
  <c r="AW330" i="13"/>
  <c r="AZ330" i="13" s="1"/>
  <c r="AJ330" i="13"/>
  <c r="AS330" i="13" s="1"/>
  <c r="BH330" i="13"/>
  <c r="J330" i="13"/>
  <c r="BQ330" i="13"/>
  <c r="BN330" i="13"/>
  <c r="N329" i="13"/>
  <c r="I541" i="19" l="1"/>
  <c r="K541" i="19"/>
  <c r="H541" i="19"/>
  <c r="G541" i="19"/>
  <c r="J541" i="19"/>
  <c r="K541" i="20"/>
  <c r="G541" i="20"/>
  <c r="H541" i="20"/>
  <c r="J541" i="20"/>
  <c r="I541" i="20"/>
  <c r="H331" i="18"/>
  <c r="BL331" i="18"/>
  <c r="BO331" i="18"/>
  <c r="AU331" i="18"/>
  <c r="AI332" i="18" s="1"/>
  <c r="AU331" i="17"/>
  <c r="AI332" i="17" s="1"/>
  <c r="H331" i="17"/>
  <c r="BL331" i="17"/>
  <c r="BO331" i="17"/>
  <c r="AW331" i="17"/>
  <c r="AK332" i="17" s="1"/>
  <c r="BQ331" i="17"/>
  <c r="J331" i="17"/>
  <c r="BN331" i="17"/>
  <c r="I331" i="18"/>
  <c r="AV331" i="18"/>
  <c r="AJ332" i="18" s="1"/>
  <c r="BM331" i="18"/>
  <c r="BP331" i="18"/>
  <c r="AW331" i="18"/>
  <c r="AK332" i="18" s="1"/>
  <c r="BN331" i="18"/>
  <c r="BQ331" i="18"/>
  <c r="J331" i="18"/>
  <c r="BM331" i="17"/>
  <c r="BP331" i="17"/>
  <c r="I331" i="17"/>
  <c r="AV331" i="17"/>
  <c r="AJ332" i="17" s="1"/>
  <c r="BC330" i="13"/>
  <c r="AV330" i="13"/>
  <c r="AY330" i="13" s="1"/>
  <c r="AI330" i="13"/>
  <c r="AR330" i="13" s="1"/>
  <c r="K541" i="7"/>
  <c r="I541" i="7"/>
  <c r="G541" i="7"/>
  <c r="H541" i="7"/>
  <c r="J541" i="7"/>
  <c r="I330" i="13"/>
  <c r="BM330" i="13"/>
  <c r="BP330" i="13"/>
  <c r="S330" i="13"/>
  <c r="AB331" i="13" s="1"/>
  <c r="M330" i="13"/>
  <c r="AZ331" i="18" l="1"/>
  <c r="BC331" i="18" s="1"/>
  <c r="AZ331" i="17"/>
  <c r="BC331" i="17" s="1"/>
  <c r="AX331" i="18"/>
  <c r="BA331" i="18" s="1"/>
  <c r="L541" i="20"/>
  <c r="G441" i="12" s="1"/>
  <c r="L541" i="19"/>
  <c r="G441" i="15" s="1"/>
  <c r="AY331" i="17"/>
  <c r="BB331" i="17" s="1"/>
  <c r="K331" i="17"/>
  <c r="N331" i="17" s="1"/>
  <c r="BR331" i="17"/>
  <c r="BS332" i="17" s="1"/>
  <c r="Q331" i="17"/>
  <c r="Z332" i="17" s="1"/>
  <c r="S331" i="17"/>
  <c r="AB332" i="17" s="1"/>
  <c r="M331" i="17"/>
  <c r="P331" i="17" s="1"/>
  <c r="K331" i="18"/>
  <c r="N331" i="18" s="1"/>
  <c r="BR331" i="18"/>
  <c r="BS332" i="18" s="1"/>
  <c r="Q331" i="18"/>
  <c r="Z332" i="18" s="1"/>
  <c r="R331" i="17"/>
  <c r="AA332" i="17" s="1"/>
  <c r="L331" i="17"/>
  <c r="O331" i="17" s="1"/>
  <c r="M331" i="18"/>
  <c r="P331" i="18" s="1"/>
  <c r="S331" i="18"/>
  <c r="AB332" i="18" s="1"/>
  <c r="L331" i="18"/>
  <c r="O331" i="18" s="1"/>
  <c r="R331" i="18"/>
  <c r="AA332" i="18" s="1"/>
  <c r="AY331" i="18"/>
  <c r="BB331" i="18" s="1"/>
  <c r="AX331" i="17"/>
  <c r="BA331" i="17" s="1"/>
  <c r="BW330" i="13"/>
  <c r="BB330" i="13"/>
  <c r="AU330" i="13"/>
  <c r="AX330" i="13" s="1"/>
  <c r="R330" i="13"/>
  <c r="AA331" i="13" s="1"/>
  <c r="L330" i="13"/>
  <c r="L541" i="7"/>
  <c r="P330" i="13"/>
  <c r="BL330" i="13"/>
  <c r="BO330" i="13"/>
  <c r="H330" i="13"/>
  <c r="F542" i="19" l="1"/>
  <c r="F542" i="7"/>
  <c r="BD331" i="18"/>
  <c r="BH332" i="18"/>
  <c r="BH332" i="17"/>
  <c r="G441" i="16"/>
  <c r="H441" i="16" s="1"/>
  <c r="I441" i="16" s="1"/>
  <c r="H441" i="15"/>
  <c r="I441" i="15" s="1"/>
  <c r="BV330" i="13"/>
  <c r="H441" i="12"/>
  <c r="I441" i="12" s="1"/>
  <c r="BA330" i="13"/>
  <c r="BD330" i="13" s="1"/>
  <c r="BD330" i="17" s="1"/>
  <c r="AK331" i="13"/>
  <c r="AT331" i="13" s="1"/>
  <c r="BR330" i="13"/>
  <c r="BS331" i="13" s="1"/>
  <c r="Q330" i="13"/>
  <c r="Z331" i="13" s="1"/>
  <c r="F541" i="20" s="1"/>
  <c r="K330" i="13"/>
  <c r="O330" i="13"/>
  <c r="BU331" i="18" l="1"/>
  <c r="AR332" i="18" s="1"/>
  <c r="BV331" i="18"/>
  <c r="AS332" i="18" s="1"/>
  <c r="BW331" i="18"/>
  <c r="AT332" i="18" s="1"/>
  <c r="BU331" i="17"/>
  <c r="AR332" i="17" s="1"/>
  <c r="BV331" i="17"/>
  <c r="AS332" i="17" s="1"/>
  <c r="BW331" i="17"/>
  <c r="AT332" i="17" s="1"/>
  <c r="J442" i="16"/>
  <c r="J442" i="15"/>
  <c r="BU330" i="13"/>
  <c r="J442" i="12"/>
  <c r="AW331" i="13"/>
  <c r="AZ331" i="13" s="1"/>
  <c r="AJ331" i="13"/>
  <c r="AS331" i="13" s="1"/>
  <c r="BH331" i="13"/>
  <c r="BQ331" i="13"/>
  <c r="J331" i="13"/>
  <c r="BN331" i="13"/>
  <c r="N330" i="13"/>
  <c r="H542" i="20" l="1"/>
  <c r="K542" i="20"/>
  <c r="G542" i="20"/>
  <c r="J542" i="20"/>
  <c r="I542" i="20"/>
  <c r="J542" i="19"/>
  <c r="H542" i="19"/>
  <c r="I542" i="19"/>
  <c r="G542" i="19"/>
  <c r="K542" i="19"/>
  <c r="AU332" i="18"/>
  <c r="AI333" i="18" s="1"/>
  <c r="H332" i="18"/>
  <c r="BL332" i="18"/>
  <c r="BO332" i="18"/>
  <c r="BN332" i="17"/>
  <c r="BQ332" i="17"/>
  <c r="AW332" i="17"/>
  <c r="AK333" i="17" s="1"/>
  <c r="J332" i="17"/>
  <c r="H332" i="17"/>
  <c r="AU332" i="17"/>
  <c r="AI333" i="17" s="1"/>
  <c r="BO332" i="17"/>
  <c r="BL332" i="17"/>
  <c r="I332" i="18"/>
  <c r="BM332" i="18"/>
  <c r="BP332" i="18"/>
  <c r="AV332" i="18"/>
  <c r="AJ333" i="18" s="1"/>
  <c r="J332" i="18"/>
  <c r="AW332" i="18"/>
  <c r="AK333" i="18" s="1"/>
  <c r="BQ332" i="18"/>
  <c r="BN332" i="18"/>
  <c r="BP332" i="17"/>
  <c r="BM332" i="17"/>
  <c r="I332" i="17"/>
  <c r="AV332" i="17"/>
  <c r="AJ333" i="17" s="1"/>
  <c r="BC331" i="13"/>
  <c r="AV331" i="13"/>
  <c r="AY331" i="13" s="1"/>
  <c r="AI331" i="13"/>
  <c r="AR331" i="13" s="1"/>
  <c r="G542" i="7"/>
  <c r="I542" i="7"/>
  <c r="K542" i="7"/>
  <c r="J542" i="7"/>
  <c r="H542" i="7"/>
  <c r="BP331" i="13"/>
  <c r="BM331" i="13"/>
  <c r="I331" i="13"/>
  <c r="S331" i="13"/>
  <c r="AB332" i="13" s="1"/>
  <c r="M331" i="13"/>
  <c r="AZ332" i="17" l="1"/>
  <c r="BC332" i="17" s="1"/>
  <c r="AX332" i="17"/>
  <c r="BA332" i="17" s="1"/>
  <c r="AX332" i="18"/>
  <c r="BA332" i="18" s="1"/>
  <c r="AY332" i="18"/>
  <c r="BB332" i="18" s="1"/>
  <c r="AZ332" i="18"/>
  <c r="BC332" i="18" s="1"/>
  <c r="L542" i="19"/>
  <c r="G442" i="15" s="1"/>
  <c r="L542" i="20"/>
  <c r="G442" i="12" s="1"/>
  <c r="Q332" i="18"/>
  <c r="Z333" i="18" s="1"/>
  <c r="BR332" i="18"/>
  <c r="BS333" i="18" s="1"/>
  <c r="K332" i="18"/>
  <c r="N332" i="18" s="1"/>
  <c r="AY332" i="17"/>
  <c r="BB332" i="17" s="1"/>
  <c r="S332" i="18"/>
  <c r="AB333" i="18" s="1"/>
  <c r="M332" i="18"/>
  <c r="P332" i="18" s="1"/>
  <c r="M332" i="17"/>
  <c r="P332" i="17" s="1"/>
  <c r="S332" i="17"/>
  <c r="AB333" i="17" s="1"/>
  <c r="K332" i="17"/>
  <c r="N332" i="17" s="1"/>
  <c r="Q332" i="17"/>
  <c r="Z333" i="17" s="1"/>
  <c r="BR332" i="17"/>
  <c r="BS333" i="17" s="1"/>
  <c r="R332" i="17"/>
  <c r="AA333" i="17" s="1"/>
  <c r="L332" i="17"/>
  <c r="O332" i="17" s="1"/>
  <c r="R332" i="18"/>
  <c r="AA333" i="18" s="1"/>
  <c r="L332" i="18"/>
  <c r="O332" i="18" s="1"/>
  <c r="BW331" i="13"/>
  <c r="BB331" i="13"/>
  <c r="AU331" i="13"/>
  <c r="AX331" i="13" s="1"/>
  <c r="P331" i="13"/>
  <c r="BL331" i="13"/>
  <c r="H331" i="13"/>
  <c r="BO331" i="13"/>
  <c r="L542" i="7"/>
  <c r="R331" i="13"/>
  <c r="AA332" i="13" s="1"/>
  <c r="L331" i="13"/>
  <c r="F543" i="19" l="1"/>
  <c r="F543" i="7"/>
  <c r="BD332" i="18"/>
  <c r="BH333" i="18"/>
  <c r="BH333" i="17"/>
  <c r="G442" i="16"/>
  <c r="H442" i="16" s="1"/>
  <c r="I442" i="16" s="1"/>
  <c r="H442" i="15"/>
  <c r="I442" i="15" s="1"/>
  <c r="BV331" i="13"/>
  <c r="BA331" i="13"/>
  <c r="BD331" i="13" s="1"/>
  <c r="BD331" i="17" s="1"/>
  <c r="H442" i="12"/>
  <c r="I442" i="12" s="1"/>
  <c r="AK332" i="13"/>
  <c r="AT332" i="13" s="1"/>
  <c r="O331" i="13"/>
  <c r="BR331" i="13"/>
  <c r="BS332" i="13" s="1"/>
  <c r="K331" i="13"/>
  <c r="Q331" i="13"/>
  <c r="Z332" i="13" s="1"/>
  <c r="F542" i="20" s="1"/>
  <c r="BV332" i="18" l="1"/>
  <c r="AS333" i="18" s="1"/>
  <c r="BW332" i="18"/>
  <c r="AT333" i="18" s="1"/>
  <c r="BU332" i="18"/>
  <c r="AR333" i="18" s="1"/>
  <c r="BV332" i="17"/>
  <c r="AS333" i="17" s="1"/>
  <c r="BW332" i="17"/>
  <c r="AT333" i="17" s="1"/>
  <c r="BU332" i="17"/>
  <c r="AR333" i="17" s="1"/>
  <c r="J443" i="16"/>
  <c r="J443" i="15"/>
  <c r="BU331" i="13"/>
  <c r="J443" i="12"/>
  <c r="AW332" i="13"/>
  <c r="AZ332" i="13" s="1"/>
  <c r="AJ332" i="13"/>
  <c r="AS332" i="13" s="1"/>
  <c r="BH332" i="13"/>
  <c r="N331" i="13"/>
  <c r="BQ332" i="13"/>
  <c r="BN332" i="13"/>
  <c r="J332" i="13"/>
  <c r="H543" i="20" l="1"/>
  <c r="K543" i="20"/>
  <c r="I543" i="20"/>
  <c r="J543" i="20"/>
  <c r="G543" i="20"/>
  <c r="J543" i="19"/>
  <c r="K543" i="19"/>
  <c r="I543" i="19"/>
  <c r="G543" i="19"/>
  <c r="H543" i="19"/>
  <c r="BQ333" i="18"/>
  <c r="AW333" i="18"/>
  <c r="AK334" i="18" s="1"/>
  <c r="J333" i="18"/>
  <c r="BN333" i="18"/>
  <c r="H333" i="17"/>
  <c r="BL333" i="17"/>
  <c r="BO333" i="17"/>
  <c r="AU333" i="17"/>
  <c r="AI334" i="17" s="1"/>
  <c r="AW333" i="17"/>
  <c r="AK334" i="17" s="1"/>
  <c r="J333" i="17"/>
  <c r="BN333" i="17"/>
  <c r="BQ333" i="17"/>
  <c r="H333" i="18"/>
  <c r="AU333" i="18"/>
  <c r="AI334" i="18" s="1"/>
  <c r="BL333" i="18"/>
  <c r="BO333" i="18"/>
  <c r="AV333" i="18"/>
  <c r="AJ334" i="18" s="1"/>
  <c r="BM333" i="18"/>
  <c r="BP333" i="18"/>
  <c r="I333" i="18"/>
  <c r="I333" i="17"/>
  <c r="AV333" i="17"/>
  <c r="AJ334" i="17" s="1"/>
  <c r="BM333" i="17"/>
  <c r="BP333" i="17"/>
  <c r="BC332" i="13"/>
  <c r="AV332" i="13"/>
  <c r="AY332" i="13" s="1"/>
  <c r="AI332" i="13"/>
  <c r="AR332" i="13" s="1"/>
  <c r="S332" i="13"/>
  <c r="AB333" i="13" s="1"/>
  <c r="M332" i="13"/>
  <c r="I543" i="7"/>
  <c r="G543" i="7"/>
  <c r="H543" i="7"/>
  <c r="J543" i="7"/>
  <c r="K543" i="7"/>
  <c r="I332" i="13"/>
  <c r="BM332" i="13"/>
  <c r="BP332" i="13"/>
  <c r="AZ333" i="18" l="1"/>
  <c r="BC333" i="18" s="1"/>
  <c r="AZ333" i="17"/>
  <c r="BC333" i="17" s="1"/>
  <c r="L543" i="20"/>
  <c r="G443" i="12" s="1"/>
  <c r="L543" i="19"/>
  <c r="G443" i="15" s="1"/>
  <c r="AY333" i="17"/>
  <c r="BB333" i="17" s="1"/>
  <c r="R333" i="18"/>
  <c r="AA334" i="18" s="1"/>
  <c r="L333" i="18"/>
  <c r="O333" i="18" s="1"/>
  <c r="R333" i="17"/>
  <c r="AA334" i="17" s="1"/>
  <c r="L333" i="17"/>
  <c r="O333" i="17" s="1"/>
  <c r="K333" i="17"/>
  <c r="N333" i="17" s="1"/>
  <c r="BR333" i="17"/>
  <c r="BS334" i="17" s="1"/>
  <c r="Q333" i="17"/>
  <c r="Z334" i="17" s="1"/>
  <c r="AY333" i="18"/>
  <c r="BB333" i="18" s="1"/>
  <c r="S333" i="18"/>
  <c r="AB334" i="18" s="1"/>
  <c r="M333" i="18"/>
  <c r="P333" i="18" s="1"/>
  <c r="AX333" i="17"/>
  <c r="BA333" i="17" s="1"/>
  <c r="Q333" i="18"/>
  <c r="Z334" i="18" s="1"/>
  <c r="K333" i="18"/>
  <c r="N333" i="18" s="1"/>
  <c r="BR333" i="18"/>
  <c r="BS334" i="18" s="1"/>
  <c r="S333" i="17"/>
  <c r="AB334" i="17" s="1"/>
  <c r="M333" i="17"/>
  <c r="P333" i="17" s="1"/>
  <c r="AX333" i="18"/>
  <c r="BA333" i="18" s="1"/>
  <c r="BW332" i="13"/>
  <c r="BB332" i="13"/>
  <c r="AU332" i="13"/>
  <c r="AX332" i="13" s="1"/>
  <c r="L543" i="7"/>
  <c r="R332" i="13"/>
  <c r="AA333" i="13" s="1"/>
  <c r="L332" i="13"/>
  <c r="P332" i="13"/>
  <c r="BL332" i="13"/>
  <c r="BO332" i="13"/>
  <c r="H332" i="13"/>
  <c r="F544" i="19" l="1"/>
  <c r="F544" i="7"/>
  <c r="BH334" i="18"/>
  <c r="BD333" i="18"/>
  <c r="BH334" i="17"/>
  <c r="G443" i="16"/>
  <c r="H443" i="16" s="1"/>
  <c r="I443" i="16" s="1"/>
  <c r="H443" i="15"/>
  <c r="I443" i="15" s="1"/>
  <c r="BV332" i="13"/>
  <c r="H443" i="12"/>
  <c r="I443" i="12" s="1"/>
  <c r="BA332" i="13"/>
  <c r="BD332" i="13" s="1"/>
  <c r="BD332" i="17" s="1"/>
  <c r="AK333" i="13"/>
  <c r="AT333" i="13" s="1"/>
  <c r="BR332" i="13"/>
  <c r="BS333" i="13" s="1"/>
  <c r="K332" i="13"/>
  <c r="Q332" i="13"/>
  <c r="Z333" i="13" s="1"/>
  <c r="F543" i="20" s="1"/>
  <c r="O332" i="13"/>
  <c r="BW333" i="18" l="1"/>
  <c r="AT334" i="18" s="1"/>
  <c r="BU333" i="18"/>
  <c r="AR334" i="18" s="1"/>
  <c r="BV333" i="18"/>
  <c r="AS334" i="18" s="1"/>
  <c r="BW333" i="17"/>
  <c r="AT334" i="17" s="1"/>
  <c r="BU333" i="17"/>
  <c r="AR334" i="17" s="1"/>
  <c r="BV333" i="17"/>
  <c r="AS334" i="17" s="1"/>
  <c r="J444" i="16"/>
  <c r="J444" i="15"/>
  <c r="BU332" i="13"/>
  <c r="J444" i="12"/>
  <c r="AW333" i="13"/>
  <c r="AZ333" i="13" s="1"/>
  <c r="AJ333" i="13"/>
  <c r="AS333" i="13" s="1"/>
  <c r="N332" i="13"/>
  <c r="BQ333" i="13"/>
  <c r="J333" i="13"/>
  <c r="BN333" i="13"/>
  <c r="BH333" i="13"/>
  <c r="J544" i="19" l="1"/>
  <c r="I544" i="19"/>
  <c r="K544" i="19"/>
  <c r="H544" i="19"/>
  <c r="G544" i="19"/>
  <c r="H544" i="20"/>
  <c r="J544" i="20"/>
  <c r="G544" i="20"/>
  <c r="I544" i="20"/>
  <c r="K544" i="20"/>
  <c r="BN334" i="18"/>
  <c r="AW334" i="18"/>
  <c r="AK335" i="18" s="1"/>
  <c r="BQ334" i="18"/>
  <c r="J334" i="18"/>
  <c r="AU334" i="17"/>
  <c r="AI335" i="17" s="1"/>
  <c r="BL334" i="17"/>
  <c r="BO334" i="17"/>
  <c r="H334" i="17"/>
  <c r="J334" i="17"/>
  <c r="BQ334" i="17"/>
  <c r="AW334" i="17"/>
  <c r="AK335" i="17" s="1"/>
  <c r="BN334" i="17"/>
  <c r="AU334" i="18"/>
  <c r="AI335" i="18" s="1"/>
  <c r="H334" i="18"/>
  <c r="BL334" i="18"/>
  <c r="BO334" i="18"/>
  <c r="AV334" i="17"/>
  <c r="AJ335" i="17" s="1"/>
  <c r="BP334" i="17"/>
  <c r="I334" i="17"/>
  <c r="BM334" i="17"/>
  <c r="BM334" i="18"/>
  <c r="BP334" i="18"/>
  <c r="I334" i="18"/>
  <c r="AV334" i="18"/>
  <c r="AJ335" i="18" s="1"/>
  <c r="BC333" i="13"/>
  <c r="AV333" i="13"/>
  <c r="AY333" i="13" s="1"/>
  <c r="AI333" i="13"/>
  <c r="AR333" i="13" s="1"/>
  <c r="BM333" i="13"/>
  <c r="BP333" i="13"/>
  <c r="I333" i="13"/>
  <c r="J544" i="7"/>
  <c r="G544" i="7"/>
  <c r="I544" i="7"/>
  <c r="K544" i="7"/>
  <c r="H544" i="7"/>
  <c r="M333" i="13"/>
  <c r="S333" i="13"/>
  <c r="AB334" i="13" s="1"/>
  <c r="AY334" i="17" l="1"/>
  <c r="BB334" i="17" s="1"/>
  <c r="AZ334" i="18"/>
  <c r="BC334" i="18" s="1"/>
  <c r="L544" i="20"/>
  <c r="G444" i="12" s="1"/>
  <c r="L544" i="19"/>
  <c r="G444" i="15" s="1"/>
  <c r="AZ334" i="17"/>
  <c r="BC334" i="17" s="1"/>
  <c r="AX334" i="17"/>
  <c r="BA334" i="17" s="1"/>
  <c r="S334" i="18"/>
  <c r="AB335" i="18" s="1"/>
  <c r="M334" i="18"/>
  <c r="P334" i="18" s="1"/>
  <c r="BR334" i="18"/>
  <c r="BS335" i="18" s="1"/>
  <c r="Q334" i="18"/>
  <c r="Z335" i="18" s="1"/>
  <c r="K334" i="18"/>
  <c r="N334" i="18" s="1"/>
  <c r="Q334" i="17"/>
  <c r="Z335" i="17" s="1"/>
  <c r="BR334" i="17"/>
  <c r="BS335" i="17" s="1"/>
  <c r="K334" i="17"/>
  <c r="N334" i="17" s="1"/>
  <c r="AY334" i="18"/>
  <c r="BB334" i="18" s="1"/>
  <c r="R334" i="17"/>
  <c r="AA335" i="17" s="1"/>
  <c r="L334" i="17"/>
  <c r="O334" i="17" s="1"/>
  <c r="R334" i="18"/>
  <c r="AA335" i="18" s="1"/>
  <c r="L334" i="18"/>
  <c r="O334" i="18" s="1"/>
  <c r="S334" i="17"/>
  <c r="AB335" i="17" s="1"/>
  <c r="M334" i="17"/>
  <c r="P334" i="17" s="1"/>
  <c r="AX334" i="18"/>
  <c r="BA334" i="18" s="1"/>
  <c r="BW333" i="13"/>
  <c r="BB333" i="13"/>
  <c r="AU333" i="13"/>
  <c r="AX333" i="13" s="1"/>
  <c r="H333" i="13"/>
  <c r="BL333" i="13"/>
  <c r="BO333" i="13"/>
  <c r="L544" i="7"/>
  <c r="P333" i="13"/>
  <c r="R333" i="13"/>
  <c r="AA334" i="13" s="1"/>
  <c r="L333" i="13"/>
  <c r="F545" i="19" l="1"/>
  <c r="F545" i="7"/>
  <c r="BH335" i="17"/>
  <c r="BD334" i="18"/>
  <c r="BH335" i="18"/>
  <c r="H444" i="15"/>
  <c r="I444" i="15" s="1"/>
  <c r="G444" i="16"/>
  <c r="H444" i="16" s="1"/>
  <c r="I444" i="16" s="1"/>
  <c r="BV333" i="13"/>
  <c r="H444" i="12"/>
  <c r="I444" i="12" s="1"/>
  <c r="BA333" i="13"/>
  <c r="BD333" i="13" s="1"/>
  <c r="BD333" i="17" s="1"/>
  <c r="AK334" i="13"/>
  <c r="AT334" i="13" s="1"/>
  <c r="O333" i="13"/>
  <c r="BR333" i="13"/>
  <c r="BS334" i="13" s="1"/>
  <c r="K333" i="13"/>
  <c r="Q333" i="13"/>
  <c r="Z334" i="13" s="1"/>
  <c r="F544" i="20" s="1"/>
  <c r="BU334" i="18" l="1"/>
  <c r="AR335" i="18" s="1"/>
  <c r="BV334" i="18"/>
  <c r="AS335" i="18" s="1"/>
  <c r="BW334" i="18"/>
  <c r="AT335" i="18" s="1"/>
  <c r="BU334" i="17"/>
  <c r="AR335" i="17" s="1"/>
  <c r="BV334" i="17"/>
  <c r="AS335" i="17" s="1"/>
  <c r="BW334" i="17"/>
  <c r="AT335" i="17" s="1"/>
  <c r="J445" i="15"/>
  <c r="J445" i="16"/>
  <c r="BU333" i="13"/>
  <c r="J445" i="12"/>
  <c r="AW334" i="13"/>
  <c r="AZ334" i="13" s="1"/>
  <c r="AJ334" i="13"/>
  <c r="AS334" i="13" s="1"/>
  <c r="BQ334" i="13"/>
  <c r="BN334" i="13"/>
  <c r="J334" i="13"/>
  <c r="BH334" i="13"/>
  <c r="N333" i="13"/>
  <c r="K545" i="20" l="1"/>
  <c r="J545" i="20"/>
  <c r="G545" i="20"/>
  <c r="I545" i="20"/>
  <c r="H545" i="20"/>
  <c r="G545" i="19"/>
  <c r="J545" i="19"/>
  <c r="H545" i="19"/>
  <c r="I545" i="19"/>
  <c r="K545" i="19"/>
  <c r="AU335" i="18"/>
  <c r="AI336" i="18" s="1"/>
  <c r="H335" i="18"/>
  <c r="BL335" i="18"/>
  <c r="BO335" i="18"/>
  <c r="J335" i="17"/>
  <c r="BN335" i="17"/>
  <c r="AW335" i="17"/>
  <c r="AK336" i="17" s="1"/>
  <c r="BQ335" i="17"/>
  <c r="BL335" i="17"/>
  <c r="H335" i="17"/>
  <c r="BO335" i="17"/>
  <c r="AU335" i="17"/>
  <c r="AI336" i="17" s="1"/>
  <c r="BM335" i="18"/>
  <c r="I335" i="18"/>
  <c r="BP335" i="18"/>
  <c r="AV335" i="18"/>
  <c r="AJ336" i="18" s="1"/>
  <c r="AW335" i="18"/>
  <c r="AK336" i="18" s="1"/>
  <c r="BN335" i="18"/>
  <c r="BQ335" i="18"/>
  <c r="J335" i="18"/>
  <c r="AV335" i="17"/>
  <c r="AJ336" i="17" s="1"/>
  <c r="I335" i="17"/>
  <c r="BM335" i="17"/>
  <c r="BP335" i="17"/>
  <c r="BC334" i="13"/>
  <c r="AV334" i="13"/>
  <c r="AY334" i="13" s="1"/>
  <c r="AI334" i="13"/>
  <c r="AR334" i="13" s="1"/>
  <c r="J545" i="7"/>
  <c r="H545" i="7"/>
  <c r="G545" i="7"/>
  <c r="I545" i="7"/>
  <c r="K545" i="7"/>
  <c r="I334" i="13"/>
  <c r="BM334" i="13"/>
  <c r="BP334" i="13"/>
  <c r="S334" i="13"/>
  <c r="AB335" i="13" s="1"/>
  <c r="M334" i="13"/>
  <c r="AX335" i="17" l="1"/>
  <c r="BA335" i="17" s="1"/>
  <c r="L545" i="19"/>
  <c r="G445" i="15" s="1"/>
  <c r="L545" i="20"/>
  <c r="G445" i="12" s="1"/>
  <c r="AY335" i="17"/>
  <c r="BB335" i="17" s="1"/>
  <c r="M335" i="17"/>
  <c r="P335" i="17" s="1"/>
  <c r="S335" i="17"/>
  <c r="AB336" i="17" s="1"/>
  <c r="AZ335" i="17"/>
  <c r="BC335" i="17" s="1"/>
  <c r="AX335" i="18"/>
  <c r="BA335" i="18" s="1"/>
  <c r="S335" i="18"/>
  <c r="AB336" i="18" s="1"/>
  <c r="M335" i="18"/>
  <c r="P335" i="18" s="1"/>
  <c r="R335" i="17"/>
  <c r="AA336" i="17" s="1"/>
  <c r="L335" i="17"/>
  <c r="O335" i="17" s="1"/>
  <c r="Q335" i="18"/>
  <c r="Z336" i="18" s="1"/>
  <c r="K335" i="18"/>
  <c r="N335" i="18" s="1"/>
  <c r="BR335" i="18"/>
  <c r="BS336" i="18" s="1"/>
  <c r="R335" i="18"/>
  <c r="AA336" i="18" s="1"/>
  <c r="L335" i="18"/>
  <c r="O335" i="18" s="1"/>
  <c r="BR335" i="17"/>
  <c r="BS336" i="17" s="1"/>
  <c r="K335" i="17"/>
  <c r="N335" i="17" s="1"/>
  <c r="Q335" i="17"/>
  <c r="Z336" i="17" s="1"/>
  <c r="AZ335" i="18"/>
  <c r="BC335" i="18" s="1"/>
  <c r="AY335" i="18"/>
  <c r="BB335" i="18" s="1"/>
  <c r="BW334" i="13"/>
  <c r="BB334" i="13"/>
  <c r="AU334" i="13"/>
  <c r="AX334" i="13" s="1"/>
  <c r="P334" i="13"/>
  <c r="L545" i="7"/>
  <c r="BO334" i="13"/>
  <c r="BL334" i="13"/>
  <c r="H334" i="13"/>
  <c r="L334" i="13"/>
  <c r="R334" i="13"/>
  <c r="AA335" i="13" s="1"/>
  <c r="F546" i="19" l="1"/>
  <c r="F546" i="7"/>
  <c r="BH336" i="17"/>
  <c r="BH336" i="18"/>
  <c r="BD335" i="18"/>
  <c r="H445" i="12"/>
  <c r="I445" i="12" s="1"/>
  <c r="G445" i="16"/>
  <c r="H445" i="16" s="1"/>
  <c r="I445" i="16" s="1"/>
  <c r="H445" i="15"/>
  <c r="I445" i="15" s="1"/>
  <c r="BV334" i="13"/>
  <c r="BA334" i="13"/>
  <c r="BD334" i="13" s="1"/>
  <c r="BD334" i="17" s="1"/>
  <c r="AK335" i="13"/>
  <c r="AT335" i="13" s="1"/>
  <c r="BR334" i="13"/>
  <c r="BS335" i="13" s="1"/>
  <c r="Q334" i="13"/>
  <c r="Z335" i="13" s="1"/>
  <c r="F545" i="20" s="1"/>
  <c r="K334" i="13"/>
  <c r="O334" i="13"/>
  <c r="BU335" i="18" l="1"/>
  <c r="AR336" i="18" s="1"/>
  <c r="BV335" i="18"/>
  <c r="AS336" i="18" s="1"/>
  <c r="BW335" i="18"/>
  <c r="AT336" i="18" s="1"/>
  <c r="BU335" i="17"/>
  <c r="AR336" i="17" s="1"/>
  <c r="BV335" i="17"/>
  <c r="AS336" i="17" s="1"/>
  <c r="BW335" i="17"/>
  <c r="AT336" i="17" s="1"/>
  <c r="J446" i="16"/>
  <c r="J446" i="15"/>
  <c r="BU334" i="13"/>
  <c r="J446" i="12"/>
  <c r="AW335" i="13"/>
  <c r="AZ335" i="13" s="1"/>
  <c r="AJ335" i="13"/>
  <c r="AS335" i="13" s="1"/>
  <c r="BN335" i="13"/>
  <c r="J335" i="13"/>
  <c r="BQ335" i="13"/>
  <c r="BH335" i="13"/>
  <c r="N334" i="13"/>
  <c r="K546" i="20" l="1"/>
  <c r="J546" i="20"/>
  <c r="I546" i="20"/>
  <c r="G546" i="20"/>
  <c r="H546" i="20"/>
  <c r="G546" i="19"/>
  <c r="J546" i="19"/>
  <c r="H546" i="19"/>
  <c r="I546" i="19"/>
  <c r="K546" i="19"/>
  <c r="AW336" i="17"/>
  <c r="AK337" i="17" s="1"/>
  <c r="J336" i="17"/>
  <c r="BN336" i="17"/>
  <c r="BQ336" i="17"/>
  <c r="AU336" i="17"/>
  <c r="AI337" i="17" s="1"/>
  <c r="BL336" i="17"/>
  <c r="BO336" i="17"/>
  <c r="H336" i="17"/>
  <c r="AW336" i="18"/>
  <c r="AK337" i="18" s="1"/>
  <c r="BQ336" i="18"/>
  <c r="J336" i="18"/>
  <c r="BN336" i="18"/>
  <c r="AU336" i="18"/>
  <c r="AI337" i="18" s="1"/>
  <c r="BL336" i="18"/>
  <c r="BO336" i="18"/>
  <c r="H336" i="18"/>
  <c r="AV336" i="18"/>
  <c r="AJ337" i="18" s="1"/>
  <c r="I336" i="18"/>
  <c r="BM336" i="18"/>
  <c r="BP336" i="18"/>
  <c r="BM336" i="17"/>
  <c r="AV336" i="17"/>
  <c r="AJ337" i="17" s="1"/>
  <c r="BP336" i="17"/>
  <c r="I336" i="17"/>
  <c r="BC335" i="13"/>
  <c r="AV335" i="13"/>
  <c r="AY335" i="13" s="1"/>
  <c r="AI335" i="13"/>
  <c r="AR335" i="13" s="1"/>
  <c r="H546" i="7"/>
  <c r="I546" i="7"/>
  <c r="J546" i="7"/>
  <c r="G546" i="7"/>
  <c r="K546" i="7"/>
  <c r="M335" i="13"/>
  <c r="S335" i="13"/>
  <c r="AB336" i="13" s="1"/>
  <c r="BP335" i="13"/>
  <c r="BM335" i="13"/>
  <c r="I335" i="13"/>
  <c r="AZ336" i="18" l="1"/>
  <c r="BC336" i="18" s="1"/>
  <c r="AY336" i="18"/>
  <c r="BB336" i="18" s="1"/>
  <c r="AZ336" i="17"/>
  <c r="BC336" i="17" s="1"/>
  <c r="AY336" i="17"/>
  <c r="BB336" i="17" s="1"/>
  <c r="L546" i="20"/>
  <c r="G446" i="12" s="1"/>
  <c r="L546" i="19"/>
  <c r="G446" i="15" s="1"/>
  <c r="AX336" i="18"/>
  <c r="BA336" i="18" s="1"/>
  <c r="L336" i="17"/>
  <c r="O336" i="17" s="1"/>
  <c r="R336" i="17"/>
  <c r="AA337" i="17" s="1"/>
  <c r="S336" i="18"/>
  <c r="AB337" i="18" s="1"/>
  <c r="M336" i="18"/>
  <c r="P336" i="18" s="1"/>
  <c r="L336" i="18"/>
  <c r="O336" i="18" s="1"/>
  <c r="R336" i="18"/>
  <c r="AA337" i="18" s="1"/>
  <c r="Q336" i="17"/>
  <c r="Z337" i="17" s="1"/>
  <c r="BR336" i="17"/>
  <c r="BS337" i="17" s="1"/>
  <c r="K336" i="17"/>
  <c r="N336" i="17" s="1"/>
  <c r="S336" i="17"/>
  <c r="AB337" i="17" s="1"/>
  <c r="M336" i="17"/>
  <c r="P336" i="17" s="1"/>
  <c r="Q336" i="18"/>
  <c r="Z337" i="18" s="1"/>
  <c r="K336" i="18"/>
  <c r="N336" i="18" s="1"/>
  <c r="BR336" i="18"/>
  <c r="BS337" i="18" s="1"/>
  <c r="AX336" i="17"/>
  <c r="BA336" i="17" s="1"/>
  <c r="BW335" i="13"/>
  <c r="BB335" i="13"/>
  <c r="AU335" i="13"/>
  <c r="AX335" i="13" s="1"/>
  <c r="H335" i="13"/>
  <c r="BO335" i="13"/>
  <c r="BL335" i="13"/>
  <c r="P335" i="13"/>
  <c r="R335" i="13"/>
  <c r="AA336" i="13" s="1"/>
  <c r="L335" i="13"/>
  <c r="L546" i="7"/>
  <c r="F547" i="19" l="1"/>
  <c r="F547" i="7"/>
  <c r="BD336" i="18"/>
  <c r="BH337" i="18"/>
  <c r="BH337" i="17"/>
  <c r="H446" i="12"/>
  <c r="I446" i="12" s="1"/>
  <c r="G446" i="16"/>
  <c r="H446" i="16" s="1"/>
  <c r="I446" i="16" s="1"/>
  <c r="H446" i="15"/>
  <c r="I446" i="15" s="1"/>
  <c r="BV335" i="13"/>
  <c r="BA335" i="13"/>
  <c r="BD335" i="13" s="1"/>
  <c r="BD335" i="17" s="1"/>
  <c r="AK336" i="13"/>
  <c r="AT336" i="13" s="1"/>
  <c r="O335" i="13"/>
  <c r="K335" i="13"/>
  <c r="BR335" i="13"/>
  <c r="BS336" i="13" s="1"/>
  <c r="Q335" i="13"/>
  <c r="Z336" i="13" s="1"/>
  <c r="F546" i="20" s="1"/>
  <c r="BV336" i="18" l="1"/>
  <c r="AS337" i="18" s="1"/>
  <c r="BW336" i="18"/>
  <c r="AT337" i="18" s="1"/>
  <c r="BU336" i="18"/>
  <c r="AR337" i="18" s="1"/>
  <c r="BV336" i="17"/>
  <c r="AS337" i="17" s="1"/>
  <c r="BW336" i="17"/>
  <c r="AT337" i="17" s="1"/>
  <c r="BU336" i="17"/>
  <c r="AR337" i="17" s="1"/>
  <c r="J447" i="15"/>
  <c r="J447" i="16"/>
  <c r="BU335" i="13"/>
  <c r="J447" i="12"/>
  <c r="AW336" i="13"/>
  <c r="AZ336" i="13" s="1"/>
  <c r="AJ336" i="13"/>
  <c r="AS336" i="13" s="1"/>
  <c r="BH336" i="13"/>
  <c r="N335" i="13"/>
  <c r="BQ336" i="13"/>
  <c r="J336" i="13"/>
  <c r="BN336" i="13"/>
  <c r="I547" i="20" l="1"/>
  <c r="K547" i="20"/>
  <c r="G547" i="20"/>
  <c r="H547" i="20"/>
  <c r="J547" i="20"/>
  <c r="J547" i="19"/>
  <c r="K547" i="19"/>
  <c r="I547" i="19"/>
  <c r="H547" i="19"/>
  <c r="G547" i="19"/>
  <c r="AU337" i="17"/>
  <c r="AI338" i="17" s="1"/>
  <c r="H337" i="17"/>
  <c r="BL337" i="17"/>
  <c r="BO337" i="17"/>
  <c r="J337" i="18"/>
  <c r="AW337" i="18"/>
  <c r="AK338" i="18" s="1"/>
  <c r="BN337" i="18"/>
  <c r="BQ337" i="18"/>
  <c r="BL337" i="18"/>
  <c r="BO337" i="18"/>
  <c r="H337" i="18"/>
  <c r="AU337" i="18"/>
  <c r="AI338" i="18" s="1"/>
  <c r="BP337" i="17"/>
  <c r="I337" i="17"/>
  <c r="AV337" i="17"/>
  <c r="AJ338" i="17" s="1"/>
  <c r="BM337" i="17"/>
  <c r="BN337" i="17"/>
  <c r="BQ337" i="17"/>
  <c r="AW337" i="17"/>
  <c r="AK338" i="17" s="1"/>
  <c r="J337" i="17"/>
  <c r="AV337" i="18"/>
  <c r="AJ338" i="18" s="1"/>
  <c r="I337" i="18"/>
  <c r="BM337" i="18"/>
  <c r="BP337" i="18"/>
  <c r="BC336" i="13"/>
  <c r="AV336" i="13"/>
  <c r="AY336" i="13" s="1"/>
  <c r="AI336" i="13"/>
  <c r="AR336" i="13" s="1"/>
  <c r="M336" i="13"/>
  <c r="S336" i="13"/>
  <c r="AB337" i="13" s="1"/>
  <c r="BP336" i="13"/>
  <c r="BM336" i="13"/>
  <c r="I336" i="13"/>
  <c r="H547" i="7"/>
  <c r="G547" i="7"/>
  <c r="K547" i="7"/>
  <c r="J547" i="7"/>
  <c r="I547" i="7"/>
  <c r="AX337" i="17" l="1"/>
  <c r="BA337" i="17" s="1"/>
  <c r="AY337" i="18"/>
  <c r="BB337" i="18" s="1"/>
  <c r="AX337" i="18"/>
  <c r="BA337" i="18" s="1"/>
  <c r="L547" i="19"/>
  <c r="G447" i="15" s="1"/>
  <c r="L547" i="20"/>
  <c r="G447" i="12" s="1"/>
  <c r="S337" i="17"/>
  <c r="AB338" i="17" s="1"/>
  <c r="M337" i="17"/>
  <c r="P337" i="17" s="1"/>
  <c r="L337" i="17"/>
  <c r="O337" i="17" s="1"/>
  <c r="R337" i="17"/>
  <c r="AA338" i="17" s="1"/>
  <c r="Q337" i="18"/>
  <c r="Z338" i="18" s="1"/>
  <c r="BR337" i="18"/>
  <c r="BS338" i="18" s="1"/>
  <c r="K337" i="18"/>
  <c r="N337" i="18" s="1"/>
  <c r="S337" i="18"/>
  <c r="AB338" i="18" s="1"/>
  <c r="M337" i="18"/>
  <c r="P337" i="18" s="1"/>
  <c r="Q337" i="17"/>
  <c r="Z338" i="17" s="1"/>
  <c r="BR337" i="17"/>
  <c r="BS338" i="17" s="1"/>
  <c r="K337" i="17"/>
  <c r="N337" i="17" s="1"/>
  <c r="AZ337" i="17"/>
  <c r="BC337" i="17" s="1"/>
  <c r="AY337" i="17"/>
  <c r="BB337" i="17" s="1"/>
  <c r="AZ337" i="18"/>
  <c r="BC337" i="18" s="1"/>
  <c r="L337" i="18"/>
  <c r="O337" i="18" s="1"/>
  <c r="R337" i="18"/>
  <c r="AA338" i="18" s="1"/>
  <c r="BW336" i="13"/>
  <c r="BB336" i="13"/>
  <c r="AU336" i="13"/>
  <c r="AX336" i="13" s="1"/>
  <c r="BL336" i="13"/>
  <c r="H336" i="13"/>
  <c r="BO336" i="13"/>
  <c r="P336" i="13"/>
  <c r="R336" i="13"/>
  <c r="AA337" i="13" s="1"/>
  <c r="L336" i="13"/>
  <c r="L547" i="7"/>
  <c r="F548" i="7" l="1"/>
  <c r="F548" i="19"/>
  <c r="BH338" i="17"/>
  <c r="BD337" i="18"/>
  <c r="BH338" i="18"/>
  <c r="H447" i="12"/>
  <c r="I447" i="12" s="1"/>
  <c r="G447" i="16"/>
  <c r="H447" i="16" s="1"/>
  <c r="I447" i="16" s="1"/>
  <c r="H447" i="15"/>
  <c r="I447" i="15" s="1"/>
  <c r="BV336" i="13"/>
  <c r="BA336" i="13"/>
  <c r="BD336" i="13" s="1"/>
  <c r="BD336" i="17" s="1"/>
  <c r="AK337" i="13"/>
  <c r="AT337" i="13" s="1"/>
  <c r="O336" i="13"/>
  <c r="K336" i="13"/>
  <c r="BR336" i="13"/>
  <c r="BS337" i="13" s="1"/>
  <c r="Q336" i="13"/>
  <c r="Z337" i="13" s="1"/>
  <c r="F547" i="20" s="1"/>
  <c r="BW337" i="18" l="1"/>
  <c r="AT338" i="18" s="1"/>
  <c r="BU337" i="18"/>
  <c r="AR338" i="18" s="1"/>
  <c r="BV337" i="18"/>
  <c r="AS338" i="18" s="1"/>
  <c r="BW337" i="17"/>
  <c r="AT338" i="17" s="1"/>
  <c r="BU337" i="17"/>
  <c r="AR338" i="17" s="1"/>
  <c r="BV337" i="17"/>
  <c r="AS338" i="17" s="1"/>
  <c r="J448" i="16"/>
  <c r="J448" i="15"/>
  <c r="BU336" i="13"/>
  <c r="J448" i="12"/>
  <c r="AW337" i="13"/>
  <c r="AZ337" i="13" s="1"/>
  <c r="AJ337" i="13"/>
  <c r="AS337" i="13" s="1"/>
  <c r="BH337" i="13"/>
  <c r="J337" i="13"/>
  <c r="BQ337" i="13"/>
  <c r="BN337" i="13"/>
  <c r="N336" i="13"/>
  <c r="H548" i="19" l="1"/>
  <c r="J548" i="19"/>
  <c r="G548" i="19"/>
  <c r="K548" i="19"/>
  <c r="I548" i="19"/>
  <c r="J548" i="20"/>
  <c r="I548" i="20"/>
  <c r="H548" i="20"/>
  <c r="K548" i="20"/>
  <c r="G548" i="20"/>
  <c r="BN338" i="17"/>
  <c r="BQ338" i="17"/>
  <c r="J338" i="17"/>
  <c r="AW338" i="17"/>
  <c r="AK339" i="17" s="1"/>
  <c r="AU338" i="18"/>
  <c r="AI339" i="18" s="1"/>
  <c r="BL338" i="18"/>
  <c r="H338" i="18"/>
  <c r="BO338" i="18"/>
  <c r="BQ338" i="18"/>
  <c r="AW338" i="18"/>
  <c r="AK339" i="18" s="1"/>
  <c r="J338" i="18"/>
  <c r="BN338" i="18"/>
  <c r="H338" i="17"/>
  <c r="BO338" i="17"/>
  <c r="AU338" i="17"/>
  <c r="AI339" i="17" s="1"/>
  <c r="BL338" i="17"/>
  <c r="BP338" i="18"/>
  <c r="I338" i="18"/>
  <c r="BM338" i="18"/>
  <c r="AV338" i="18"/>
  <c r="AJ339" i="18" s="1"/>
  <c r="BP338" i="17"/>
  <c r="AV338" i="17"/>
  <c r="AJ339" i="17" s="1"/>
  <c r="I338" i="17"/>
  <c r="BM338" i="17"/>
  <c r="BC337" i="13"/>
  <c r="AV337" i="13"/>
  <c r="AY337" i="13" s="1"/>
  <c r="AI337" i="13"/>
  <c r="AR337" i="13" s="1"/>
  <c r="M337" i="13"/>
  <c r="S337" i="13"/>
  <c r="AB338" i="13" s="1"/>
  <c r="K548" i="7"/>
  <c r="J548" i="7"/>
  <c r="G548" i="7"/>
  <c r="H548" i="7"/>
  <c r="I548" i="7"/>
  <c r="BM337" i="13"/>
  <c r="I337" i="13"/>
  <c r="BP337" i="13"/>
  <c r="AX338" i="18" l="1"/>
  <c r="BA338" i="18" s="1"/>
  <c r="AZ338" i="17"/>
  <c r="BC338" i="17" s="1"/>
  <c r="AZ338" i="18"/>
  <c r="BC338" i="18" s="1"/>
  <c r="L548" i="20"/>
  <c r="G448" i="12" s="1"/>
  <c r="L548" i="19"/>
  <c r="G448" i="15" s="1"/>
  <c r="AY338" i="17"/>
  <c r="BB338" i="17" s="1"/>
  <c r="S338" i="18"/>
  <c r="AB339" i="18" s="1"/>
  <c r="M338" i="18"/>
  <c r="P338" i="18" s="1"/>
  <c r="R338" i="18"/>
  <c r="AA339" i="18" s="1"/>
  <c r="L338" i="18"/>
  <c r="O338" i="18" s="1"/>
  <c r="S338" i="17"/>
  <c r="AB339" i="17" s="1"/>
  <c r="M338" i="17"/>
  <c r="P338" i="17" s="1"/>
  <c r="R338" i="17"/>
  <c r="AA339" i="17" s="1"/>
  <c r="L338" i="17"/>
  <c r="O338" i="17" s="1"/>
  <c r="BR338" i="17"/>
  <c r="BS339" i="17" s="1"/>
  <c r="Q338" i="17"/>
  <c r="Z339" i="17" s="1"/>
  <c r="K338" i="17"/>
  <c r="N338" i="17" s="1"/>
  <c r="Q338" i="18"/>
  <c r="Z339" i="18" s="1"/>
  <c r="BR338" i="18"/>
  <c r="BS339" i="18" s="1"/>
  <c r="K338" i="18"/>
  <c r="N338" i="18" s="1"/>
  <c r="AY338" i="18"/>
  <c r="BB338" i="18" s="1"/>
  <c r="AX338" i="17"/>
  <c r="BA338" i="17" s="1"/>
  <c r="BW337" i="13"/>
  <c r="BB337" i="13"/>
  <c r="AU337" i="13"/>
  <c r="AX337" i="13" s="1"/>
  <c r="BL337" i="13"/>
  <c r="BO337" i="13"/>
  <c r="H337" i="13"/>
  <c r="L337" i="13"/>
  <c r="R337" i="13"/>
  <c r="AA338" i="13" s="1"/>
  <c r="P337" i="13"/>
  <c r="L548" i="7"/>
  <c r="F549" i="7" l="1"/>
  <c r="F549" i="19"/>
  <c r="BD338" i="18"/>
  <c r="BH339" i="17"/>
  <c r="BH339" i="18"/>
  <c r="H448" i="15"/>
  <c r="I448" i="15" s="1"/>
  <c r="G448" i="16"/>
  <c r="H448" i="16" s="1"/>
  <c r="I448" i="16" s="1"/>
  <c r="BV337" i="13"/>
  <c r="H448" i="12"/>
  <c r="I448" i="12" s="1"/>
  <c r="BA337" i="13"/>
  <c r="BD337" i="13" s="1"/>
  <c r="BD337" i="17" s="1"/>
  <c r="AK338" i="13"/>
  <c r="AT338" i="13" s="1"/>
  <c r="O337" i="13"/>
  <c r="K337" i="13"/>
  <c r="BR337" i="13"/>
  <c r="BS338" i="13" s="1"/>
  <c r="Q337" i="13"/>
  <c r="Z338" i="13" s="1"/>
  <c r="F548" i="20" s="1"/>
  <c r="BU338" i="18" l="1"/>
  <c r="AR339" i="18" s="1"/>
  <c r="BV338" i="18"/>
  <c r="AS339" i="18" s="1"/>
  <c r="BW338" i="18"/>
  <c r="AT339" i="18" s="1"/>
  <c r="BU338" i="17"/>
  <c r="AR339" i="17" s="1"/>
  <c r="BV338" i="17"/>
  <c r="AS339" i="17" s="1"/>
  <c r="BW338" i="17"/>
  <c r="AT339" i="17" s="1"/>
  <c r="J449" i="15"/>
  <c r="J449" i="16"/>
  <c r="BU337" i="13"/>
  <c r="J449" i="12"/>
  <c r="AW338" i="13"/>
  <c r="AZ338" i="13" s="1"/>
  <c r="AJ338" i="13"/>
  <c r="AS338" i="13" s="1"/>
  <c r="N337" i="13"/>
  <c r="BN338" i="13"/>
  <c r="J338" i="13"/>
  <c r="BQ338" i="13"/>
  <c r="BH338" i="13"/>
  <c r="G549" i="20" l="1"/>
  <c r="I549" i="20"/>
  <c r="H549" i="20"/>
  <c r="K549" i="20"/>
  <c r="J549" i="20"/>
  <c r="K549" i="19"/>
  <c r="H549" i="19"/>
  <c r="I549" i="19"/>
  <c r="J549" i="19"/>
  <c r="G549" i="19"/>
  <c r="BN339" i="18"/>
  <c r="BQ339" i="18"/>
  <c r="J339" i="18"/>
  <c r="AW339" i="18"/>
  <c r="AK340" i="18" s="1"/>
  <c r="AU339" i="18"/>
  <c r="AI340" i="18" s="1"/>
  <c r="H339" i="18"/>
  <c r="BL339" i="18"/>
  <c r="BO339" i="18"/>
  <c r="BQ339" i="17"/>
  <c r="AW339" i="17"/>
  <c r="AK340" i="17" s="1"/>
  <c r="J339" i="17"/>
  <c r="BN339" i="17"/>
  <c r="BO339" i="17"/>
  <c r="AU339" i="17"/>
  <c r="AI340" i="17" s="1"/>
  <c r="BL339" i="17"/>
  <c r="H339" i="17"/>
  <c r="BP339" i="18"/>
  <c r="BM339" i="18"/>
  <c r="AV339" i="18"/>
  <c r="AJ340" i="18" s="1"/>
  <c r="I339" i="18"/>
  <c r="AV339" i="17"/>
  <c r="AJ340" i="17" s="1"/>
  <c r="BM339" i="17"/>
  <c r="BP339" i="17"/>
  <c r="I339" i="17"/>
  <c r="BC338" i="13"/>
  <c r="AV338" i="13"/>
  <c r="AY338" i="13" s="1"/>
  <c r="AI338" i="13"/>
  <c r="AR338" i="13" s="1"/>
  <c r="BP338" i="13"/>
  <c r="BM338" i="13"/>
  <c r="I338" i="13"/>
  <c r="M338" i="13"/>
  <c r="S338" i="13"/>
  <c r="AB339" i="13" s="1"/>
  <c r="K549" i="7"/>
  <c r="I549" i="7"/>
  <c r="J549" i="7"/>
  <c r="G549" i="7"/>
  <c r="H549" i="7"/>
  <c r="AZ339" i="17" l="1"/>
  <c r="BC339" i="17" s="1"/>
  <c r="AZ339" i="18"/>
  <c r="BC339" i="18" s="1"/>
  <c r="L549" i="20"/>
  <c r="G449" i="12" s="1"/>
  <c r="AY339" i="18"/>
  <c r="BB339" i="18" s="1"/>
  <c r="L549" i="19"/>
  <c r="G449" i="15" s="1"/>
  <c r="AY339" i="17"/>
  <c r="BB339" i="17" s="1"/>
  <c r="L339" i="17"/>
  <c r="O339" i="17" s="1"/>
  <c r="R339" i="17"/>
  <c r="AA340" i="17" s="1"/>
  <c r="S339" i="17"/>
  <c r="AB340" i="17" s="1"/>
  <c r="M339" i="17"/>
  <c r="P339" i="17" s="1"/>
  <c r="M339" i="18"/>
  <c r="P339" i="18" s="1"/>
  <c r="S339" i="18"/>
  <c r="AB340" i="18" s="1"/>
  <c r="AX339" i="18"/>
  <c r="BA339" i="18" s="1"/>
  <c r="BR339" i="17"/>
  <c r="BS340" i="17" s="1"/>
  <c r="K339" i="17"/>
  <c r="N339" i="17" s="1"/>
  <c r="Q339" i="17"/>
  <c r="Z340" i="17" s="1"/>
  <c r="R339" i="18"/>
  <c r="AA340" i="18" s="1"/>
  <c r="L339" i="18"/>
  <c r="O339" i="18" s="1"/>
  <c r="Q339" i="18"/>
  <c r="Z340" i="18" s="1"/>
  <c r="BR339" i="18"/>
  <c r="BS340" i="18" s="1"/>
  <c r="K339" i="18"/>
  <c r="N339" i="18" s="1"/>
  <c r="AX339" i="17"/>
  <c r="BA339" i="17" s="1"/>
  <c r="BW338" i="13"/>
  <c r="BB338" i="13"/>
  <c r="AU338" i="13"/>
  <c r="AX338" i="13" s="1"/>
  <c r="H338" i="13"/>
  <c r="BL338" i="13"/>
  <c r="BO338" i="13"/>
  <c r="L549" i="7"/>
  <c r="L338" i="13"/>
  <c r="R338" i="13"/>
  <c r="AA339" i="13" s="1"/>
  <c r="P338" i="13"/>
  <c r="F550" i="7" l="1"/>
  <c r="F550" i="19"/>
  <c r="BD339" i="18"/>
  <c r="BH340" i="18"/>
  <c r="BH340" i="17"/>
  <c r="G449" i="16"/>
  <c r="H449" i="16" s="1"/>
  <c r="I449" i="16" s="1"/>
  <c r="H449" i="15"/>
  <c r="I449" i="15" s="1"/>
  <c r="BV338" i="13"/>
  <c r="H449" i="12"/>
  <c r="I449" i="12" s="1"/>
  <c r="BA338" i="13"/>
  <c r="BD338" i="13" s="1"/>
  <c r="BD338" i="17" s="1"/>
  <c r="AK339" i="13"/>
  <c r="AT339" i="13" s="1"/>
  <c r="O338" i="13"/>
  <c r="BR338" i="13"/>
  <c r="BS339" i="13" s="1"/>
  <c r="K338" i="13"/>
  <c r="Q338" i="13"/>
  <c r="Z339" i="13" s="1"/>
  <c r="F549" i="20" s="1"/>
  <c r="BU339" i="18" l="1"/>
  <c r="AR340" i="18" s="1"/>
  <c r="BV339" i="18"/>
  <c r="AS340" i="18" s="1"/>
  <c r="BW339" i="18"/>
  <c r="AT340" i="18" s="1"/>
  <c r="BU339" i="17"/>
  <c r="AR340" i="17" s="1"/>
  <c r="BV339" i="17"/>
  <c r="AS340" i="17" s="1"/>
  <c r="BW339" i="17"/>
  <c r="AT340" i="17" s="1"/>
  <c r="J450" i="15"/>
  <c r="J450" i="16"/>
  <c r="BU338" i="13"/>
  <c r="J450" i="12"/>
  <c r="AW339" i="13"/>
  <c r="AZ339" i="13" s="1"/>
  <c r="AJ339" i="13"/>
  <c r="AS339" i="13" s="1"/>
  <c r="J339" i="13"/>
  <c r="BN339" i="13"/>
  <c r="BQ339" i="13"/>
  <c r="N338" i="13"/>
  <c r="BH339" i="13"/>
  <c r="G550" i="20" l="1"/>
  <c r="J550" i="20"/>
  <c r="K550" i="20"/>
  <c r="H550" i="20"/>
  <c r="I550" i="20"/>
  <c r="I550" i="19"/>
  <c r="J550" i="19"/>
  <c r="K550" i="19"/>
  <c r="H550" i="19"/>
  <c r="G550" i="19"/>
  <c r="H340" i="17"/>
  <c r="AU340" i="17"/>
  <c r="AI341" i="17" s="1"/>
  <c r="BL340" i="17"/>
  <c r="BO340" i="17"/>
  <c r="BN340" i="17"/>
  <c r="BQ340" i="17"/>
  <c r="J340" i="17"/>
  <c r="AW340" i="17"/>
  <c r="AK341" i="17" s="1"/>
  <c r="BQ340" i="18"/>
  <c r="BN340" i="18"/>
  <c r="J340" i="18"/>
  <c r="AW340" i="18"/>
  <c r="AK341" i="18" s="1"/>
  <c r="AV340" i="18"/>
  <c r="AJ341" i="18" s="1"/>
  <c r="I340" i="18"/>
  <c r="BM340" i="18"/>
  <c r="BP340" i="18"/>
  <c r="AU340" i="18"/>
  <c r="AI341" i="18" s="1"/>
  <c r="BL340" i="18"/>
  <c r="BO340" i="18"/>
  <c r="H340" i="18"/>
  <c r="AV340" i="17"/>
  <c r="AJ341" i="17" s="1"/>
  <c r="BM340" i="17"/>
  <c r="I340" i="17"/>
  <c r="BP340" i="17"/>
  <c r="BC339" i="13"/>
  <c r="AV339" i="13"/>
  <c r="AY339" i="13" s="1"/>
  <c r="AI339" i="13"/>
  <c r="AR339" i="13" s="1"/>
  <c r="I339" i="13"/>
  <c r="BP339" i="13"/>
  <c r="BM339" i="13"/>
  <c r="M339" i="13"/>
  <c r="S339" i="13"/>
  <c r="AB340" i="13" s="1"/>
  <c r="K550" i="7"/>
  <c r="I550" i="7"/>
  <c r="J550" i="7"/>
  <c r="G550" i="7"/>
  <c r="H550" i="7"/>
  <c r="AY340" i="18" l="1"/>
  <c r="BB340" i="18" s="1"/>
  <c r="AX340" i="17"/>
  <c r="BA340" i="17" s="1"/>
  <c r="L550" i="20"/>
  <c r="G450" i="12" s="1"/>
  <c r="L550" i="19"/>
  <c r="G450" i="15" s="1"/>
  <c r="AZ340" i="18"/>
  <c r="BC340" i="18" s="1"/>
  <c r="K340" i="18"/>
  <c r="N340" i="18" s="1"/>
  <c r="BR340" i="18"/>
  <c r="BS341" i="18" s="1"/>
  <c r="Q340" i="18"/>
  <c r="Z341" i="18" s="1"/>
  <c r="L340" i="18"/>
  <c r="O340" i="18" s="1"/>
  <c r="R340" i="18"/>
  <c r="AA341" i="18" s="1"/>
  <c r="S340" i="18"/>
  <c r="AB341" i="18" s="1"/>
  <c r="M340" i="18"/>
  <c r="P340" i="18" s="1"/>
  <c r="AX340" i="18"/>
  <c r="BA340" i="18" s="1"/>
  <c r="AZ340" i="17"/>
  <c r="BC340" i="17" s="1"/>
  <c r="AY340" i="17"/>
  <c r="BB340" i="17" s="1"/>
  <c r="R340" i="17"/>
  <c r="AA341" i="17" s="1"/>
  <c r="L340" i="17"/>
  <c r="O340" i="17" s="1"/>
  <c r="Q340" i="17"/>
  <c r="Z341" i="17" s="1"/>
  <c r="BR340" i="17"/>
  <c r="BS341" i="17" s="1"/>
  <c r="K340" i="17"/>
  <c r="N340" i="17" s="1"/>
  <c r="M340" i="17"/>
  <c r="P340" i="17" s="1"/>
  <c r="S340" i="17"/>
  <c r="AB341" i="17" s="1"/>
  <c r="BW339" i="13"/>
  <c r="BB339" i="13"/>
  <c r="AU339" i="13"/>
  <c r="AX339" i="13" s="1"/>
  <c r="H339" i="13"/>
  <c r="BO339" i="13"/>
  <c r="BL339" i="13"/>
  <c r="L550" i="7"/>
  <c r="R339" i="13"/>
  <c r="AA340" i="13" s="1"/>
  <c r="L339" i="13"/>
  <c r="P339" i="13"/>
  <c r="F551" i="19" l="1"/>
  <c r="F551" i="7"/>
  <c r="BD340" i="18"/>
  <c r="BH341" i="17"/>
  <c r="BH341" i="18"/>
  <c r="G450" i="16"/>
  <c r="H450" i="16" s="1"/>
  <c r="I450" i="16" s="1"/>
  <c r="H450" i="15"/>
  <c r="I450" i="15" s="1"/>
  <c r="BV339" i="13"/>
  <c r="H450" i="12"/>
  <c r="I450" i="12" s="1"/>
  <c r="BA339" i="13"/>
  <c r="BD339" i="13" s="1"/>
  <c r="BD339" i="17" s="1"/>
  <c r="AK340" i="13"/>
  <c r="AT340" i="13" s="1"/>
  <c r="K339" i="13"/>
  <c r="Q339" i="13"/>
  <c r="Z340" i="13" s="1"/>
  <c r="F550" i="20" s="1"/>
  <c r="BR339" i="13"/>
  <c r="BS340" i="13" s="1"/>
  <c r="O339" i="13"/>
  <c r="BV340" i="18" l="1"/>
  <c r="AS341" i="18" s="1"/>
  <c r="BW340" i="18"/>
  <c r="AT341" i="18" s="1"/>
  <c r="BU340" i="18"/>
  <c r="AR341" i="18" s="1"/>
  <c r="BV340" i="17"/>
  <c r="AS341" i="17" s="1"/>
  <c r="BW340" i="17"/>
  <c r="AT341" i="17" s="1"/>
  <c r="BU340" i="17"/>
  <c r="AR341" i="17" s="1"/>
  <c r="J451" i="16"/>
  <c r="J451" i="15"/>
  <c r="BU339" i="13"/>
  <c r="J451" i="12"/>
  <c r="AW340" i="13"/>
  <c r="AZ340" i="13" s="1"/>
  <c r="AJ340" i="13"/>
  <c r="AS340" i="13" s="1"/>
  <c r="BQ340" i="13"/>
  <c r="BN340" i="13"/>
  <c r="J340" i="13"/>
  <c r="BH340" i="13"/>
  <c r="N339" i="13"/>
  <c r="K551" i="19" l="1"/>
  <c r="I551" i="19"/>
  <c r="G551" i="19"/>
  <c r="H551" i="19"/>
  <c r="J551" i="19"/>
  <c r="I551" i="20"/>
  <c r="H551" i="20"/>
  <c r="J551" i="20"/>
  <c r="G551" i="20"/>
  <c r="K551" i="20"/>
  <c r="AU341" i="18"/>
  <c r="AI342" i="18" s="1"/>
  <c r="BL341" i="18"/>
  <c r="H341" i="18"/>
  <c r="BO341" i="18"/>
  <c r="AW341" i="18"/>
  <c r="AK342" i="18" s="1"/>
  <c r="BQ341" i="18"/>
  <c r="J341" i="18"/>
  <c r="BN341" i="18"/>
  <c r="J341" i="17"/>
  <c r="BN341" i="17"/>
  <c r="BQ341" i="17"/>
  <c r="AW341" i="17"/>
  <c r="AK342" i="17" s="1"/>
  <c r="BM341" i="18"/>
  <c r="BP341" i="18"/>
  <c r="AV341" i="18"/>
  <c r="AJ342" i="18" s="1"/>
  <c r="I341" i="18"/>
  <c r="AU341" i="17"/>
  <c r="AI342" i="17" s="1"/>
  <c r="H341" i="17"/>
  <c r="BL341" i="17"/>
  <c r="BO341" i="17"/>
  <c r="I341" i="17"/>
  <c r="AV341" i="17"/>
  <c r="AJ342" i="17" s="1"/>
  <c r="BM341" i="17"/>
  <c r="BP341" i="17"/>
  <c r="BC340" i="13"/>
  <c r="AV340" i="13"/>
  <c r="AY340" i="13" s="1"/>
  <c r="AI340" i="13"/>
  <c r="AR340" i="13" s="1"/>
  <c r="H551" i="7"/>
  <c r="G551" i="7"/>
  <c r="J551" i="7"/>
  <c r="K551" i="7"/>
  <c r="I551" i="7"/>
  <c r="BP340" i="13"/>
  <c r="BM340" i="13"/>
  <c r="I340" i="13"/>
  <c r="M340" i="13"/>
  <c r="S340" i="13"/>
  <c r="AB341" i="13" s="1"/>
  <c r="AX341" i="18" l="1"/>
  <c r="BA341" i="18" s="1"/>
  <c r="L551" i="20"/>
  <c r="G451" i="12" s="1"/>
  <c r="AZ341" i="17"/>
  <c r="BC341" i="17" s="1"/>
  <c r="AZ341" i="18"/>
  <c r="BC341" i="18" s="1"/>
  <c r="L551" i="19"/>
  <c r="G451" i="15" s="1"/>
  <c r="AY341" i="18"/>
  <c r="BB341" i="18" s="1"/>
  <c r="Q341" i="17"/>
  <c r="Z342" i="17" s="1"/>
  <c r="BR341" i="17"/>
  <c r="BS342" i="17" s="1"/>
  <c r="K341" i="17"/>
  <c r="N341" i="17" s="1"/>
  <c r="S341" i="18"/>
  <c r="AB342" i="18" s="1"/>
  <c r="M341" i="18"/>
  <c r="P341" i="18" s="1"/>
  <c r="L341" i="17"/>
  <c r="O341" i="17" s="1"/>
  <c r="R341" i="17"/>
  <c r="AA342" i="17" s="1"/>
  <c r="AY341" i="17"/>
  <c r="BB341" i="17" s="1"/>
  <c r="AX341" i="17"/>
  <c r="BA341" i="17" s="1"/>
  <c r="R341" i="18"/>
  <c r="AA342" i="18" s="1"/>
  <c r="L341" i="18"/>
  <c r="O341" i="18" s="1"/>
  <c r="S341" i="17"/>
  <c r="AB342" i="17" s="1"/>
  <c r="M341" i="17"/>
  <c r="P341" i="17" s="1"/>
  <c r="BR341" i="18"/>
  <c r="BS342" i="18" s="1"/>
  <c r="K341" i="18"/>
  <c r="N341" i="18" s="1"/>
  <c r="Q341" i="18"/>
  <c r="Z342" i="18" s="1"/>
  <c r="BW340" i="13"/>
  <c r="BB340" i="13"/>
  <c r="AU340" i="13"/>
  <c r="AX340" i="13" s="1"/>
  <c r="R340" i="13"/>
  <c r="AA341" i="13" s="1"/>
  <c r="L340" i="13"/>
  <c r="H340" i="13"/>
  <c r="BO340" i="13"/>
  <c r="BL340" i="13"/>
  <c r="L551" i="7"/>
  <c r="P340" i="13"/>
  <c r="F552" i="7" l="1"/>
  <c r="F552" i="19"/>
  <c r="BD341" i="18"/>
  <c r="BH342" i="18"/>
  <c r="BH342" i="17"/>
  <c r="H451" i="12"/>
  <c r="I451" i="12" s="1"/>
  <c r="G451" i="16"/>
  <c r="H451" i="16" s="1"/>
  <c r="I451" i="16" s="1"/>
  <c r="H451" i="15"/>
  <c r="I451" i="15" s="1"/>
  <c r="BV340" i="13"/>
  <c r="BA340" i="13"/>
  <c r="BD340" i="13" s="1"/>
  <c r="BD340" i="17" s="1"/>
  <c r="AK341" i="13"/>
  <c r="AT341" i="13" s="1"/>
  <c r="BR340" i="13"/>
  <c r="BS341" i="13" s="1"/>
  <c r="Q340" i="13"/>
  <c r="Z341" i="13" s="1"/>
  <c r="F551" i="20" s="1"/>
  <c r="K340" i="13"/>
  <c r="O340" i="13"/>
  <c r="BW341" i="18" l="1"/>
  <c r="AT342" i="18" s="1"/>
  <c r="BU341" i="18"/>
  <c r="AR342" i="18" s="1"/>
  <c r="BV341" i="18"/>
  <c r="AS342" i="18" s="1"/>
  <c r="BW341" i="17"/>
  <c r="AT342" i="17" s="1"/>
  <c r="BU341" i="17"/>
  <c r="AR342" i="17" s="1"/>
  <c r="BV341" i="17"/>
  <c r="AS342" i="17" s="1"/>
  <c r="J452" i="16"/>
  <c r="J452" i="15"/>
  <c r="BU340" i="13"/>
  <c r="J452" i="12"/>
  <c r="AW341" i="13"/>
  <c r="AZ341" i="13" s="1"/>
  <c r="AJ341" i="13"/>
  <c r="AS341" i="13" s="1"/>
  <c r="BH341" i="13"/>
  <c r="N340" i="13"/>
  <c r="BN341" i="13"/>
  <c r="BQ341" i="13"/>
  <c r="J341" i="13"/>
  <c r="I552" i="20" l="1"/>
  <c r="H552" i="20"/>
  <c r="J552" i="20"/>
  <c r="K552" i="20"/>
  <c r="G552" i="20"/>
  <c r="K552" i="19"/>
  <c r="H552" i="19"/>
  <c r="J552" i="19"/>
  <c r="I552" i="19"/>
  <c r="G552" i="19"/>
  <c r="H342" i="17"/>
  <c r="AU342" i="17"/>
  <c r="AI343" i="17" s="1"/>
  <c r="BL342" i="17"/>
  <c r="BO342" i="17"/>
  <c r="BN342" i="17"/>
  <c r="BQ342" i="17"/>
  <c r="J342" i="17"/>
  <c r="AW342" i="17"/>
  <c r="AK343" i="17" s="1"/>
  <c r="BQ342" i="18"/>
  <c r="BN342" i="18"/>
  <c r="J342" i="18"/>
  <c r="AW342" i="18"/>
  <c r="AK343" i="18" s="1"/>
  <c r="AV342" i="17"/>
  <c r="AJ343" i="17" s="1"/>
  <c r="I342" i="17"/>
  <c r="BM342" i="17"/>
  <c r="BP342" i="17"/>
  <c r="AU342" i="18"/>
  <c r="AI343" i="18" s="1"/>
  <c r="H342" i="18"/>
  <c r="BL342" i="18"/>
  <c r="BO342" i="18"/>
  <c r="AV342" i="18"/>
  <c r="AJ343" i="18" s="1"/>
  <c r="BM342" i="18"/>
  <c r="BP342" i="18"/>
  <c r="I342" i="18"/>
  <c r="BC341" i="13"/>
  <c r="AV341" i="13"/>
  <c r="AY341" i="13" s="1"/>
  <c r="AI341" i="13"/>
  <c r="AR341" i="13" s="1"/>
  <c r="I341" i="13"/>
  <c r="BM341" i="13"/>
  <c r="BP341" i="13"/>
  <c r="I552" i="7"/>
  <c r="G552" i="7"/>
  <c r="H552" i="7"/>
  <c r="J552" i="7"/>
  <c r="K552" i="7"/>
  <c r="M341" i="13"/>
  <c r="S341" i="13"/>
  <c r="AB342" i="13" s="1"/>
  <c r="AY342" i="17" l="1"/>
  <c r="BB342" i="17" s="1"/>
  <c r="AX342" i="18"/>
  <c r="BA342" i="18" s="1"/>
  <c r="AX342" i="17"/>
  <c r="BA342" i="17" s="1"/>
  <c r="L552" i="20"/>
  <c r="G452" i="12" s="1"/>
  <c r="L552" i="19"/>
  <c r="G452" i="15" s="1"/>
  <c r="AY342" i="18"/>
  <c r="BB342" i="18" s="1"/>
  <c r="BR342" i="18"/>
  <c r="BS343" i="18" s="1"/>
  <c r="K342" i="18"/>
  <c r="N342" i="18" s="1"/>
  <c r="Q342" i="18"/>
  <c r="Z343" i="18" s="1"/>
  <c r="L342" i="17"/>
  <c r="O342" i="17" s="1"/>
  <c r="R342" i="17"/>
  <c r="AA343" i="17" s="1"/>
  <c r="AZ342" i="17"/>
  <c r="BC342" i="17" s="1"/>
  <c r="AZ342" i="18"/>
  <c r="BC342" i="18" s="1"/>
  <c r="S342" i="18"/>
  <c r="AB343" i="18" s="1"/>
  <c r="M342" i="18"/>
  <c r="P342" i="18" s="1"/>
  <c r="Q342" i="17"/>
  <c r="Z343" i="17" s="1"/>
  <c r="K342" i="17"/>
  <c r="N342" i="17" s="1"/>
  <c r="BR342" i="17"/>
  <c r="BS343" i="17" s="1"/>
  <c r="R342" i="18"/>
  <c r="AA343" i="18" s="1"/>
  <c r="L342" i="18"/>
  <c r="O342" i="18" s="1"/>
  <c r="M342" i="17"/>
  <c r="P342" i="17" s="1"/>
  <c r="S342" i="17"/>
  <c r="AB343" i="17" s="1"/>
  <c r="BW341" i="13"/>
  <c r="BB341" i="13"/>
  <c r="AU341" i="13"/>
  <c r="AX341" i="13" s="1"/>
  <c r="BO341" i="13"/>
  <c r="H341" i="13"/>
  <c r="BL341" i="13"/>
  <c r="P341" i="13"/>
  <c r="L552" i="7"/>
  <c r="R341" i="13"/>
  <c r="AA342" i="13" s="1"/>
  <c r="L341" i="13"/>
  <c r="F553" i="19" l="1"/>
  <c r="F553" i="7"/>
  <c r="BD342" i="18"/>
  <c r="BH343" i="17"/>
  <c r="BH343" i="18"/>
  <c r="H452" i="12"/>
  <c r="I452" i="12" s="1"/>
  <c r="H452" i="15"/>
  <c r="I452" i="15" s="1"/>
  <c r="G452" i="16"/>
  <c r="H452" i="16" s="1"/>
  <c r="I452" i="16" s="1"/>
  <c r="BV341" i="13"/>
  <c r="BA341" i="13"/>
  <c r="BD341" i="13" s="1"/>
  <c r="BD341" i="17" s="1"/>
  <c r="AK342" i="13"/>
  <c r="AT342" i="13" s="1"/>
  <c r="O341" i="13"/>
  <c r="BR341" i="13"/>
  <c r="BS342" i="13" s="1"/>
  <c r="K341" i="13"/>
  <c r="Q341" i="13"/>
  <c r="Z342" i="13" s="1"/>
  <c r="F552" i="20" s="1"/>
  <c r="BU342" i="18" l="1"/>
  <c r="AR343" i="18" s="1"/>
  <c r="BV342" i="18"/>
  <c r="AS343" i="18" s="1"/>
  <c r="BW342" i="18"/>
  <c r="AT343" i="18" s="1"/>
  <c r="BU342" i="17"/>
  <c r="AR343" i="17" s="1"/>
  <c r="BV342" i="17"/>
  <c r="AS343" i="17" s="1"/>
  <c r="BW342" i="17"/>
  <c r="AT343" i="17" s="1"/>
  <c r="J453" i="16"/>
  <c r="J453" i="15"/>
  <c r="BU341" i="13"/>
  <c r="J453" i="12"/>
  <c r="AW342" i="13"/>
  <c r="AZ342" i="13" s="1"/>
  <c r="AJ342" i="13"/>
  <c r="AS342" i="13" s="1"/>
  <c r="N341" i="13"/>
  <c r="BH342" i="13"/>
  <c r="J342" i="13"/>
  <c r="BQ342" i="13"/>
  <c r="BN342" i="13"/>
  <c r="G553" i="19" l="1"/>
  <c r="K553" i="19"/>
  <c r="J553" i="19"/>
  <c r="H553" i="19"/>
  <c r="I553" i="19"/>
  <c r="I553" i="20"/>
  <c r="H553" i="20"/>
  <c r="J553" i="20"/>
  <c r="K553" i="20"/>
  <c r="G553" i="20"/>
  <c r="AU343" i="17"/>
  <c r="AI344" i="17" s="1"/>
  <c r="H343" i="17"/>
  <c r="BL343" i="17"/>
  <c r="BO343" i="17"/>
  <c r="BN343" i="18"/>
  <c r="AW343" i="18"/>
  <c r="AK344" i="18" s="1"/>
  <c r="BQ343" i="18"/>
  <c r="J343" i="18"/>
  <c r="J343" i="17"/>
  <c r="BN343" i="17"/>
  <c r="BQ343" i="17"/>
  <c r="AW343" i="17"/>
  <c r="AK344" i="17" s="1"/>
  <c r="AV343" i="18"/>
  <c r="AJ344" i="18" s="1"/>
  <c r="I343" i="18"/>
  <c r="BM343" i="18"/>
  <c r="BP343" i="18"/>
  <c r="AU343" i="18"/>
  <c r="AI344" i="18" s="1"/>
  <c r="BO343" i="18"/>
  <c r="H343" i="18"/>
  <c r="BL343" i="18"/>
  <c r="I343" i="17"/>
  <c r="BP343" i="17"/>
  <c r="BM343" i="17"/>
  <c r="AV343" i="17"/>
  <c r="AJ344" i="17" s="1"/>
  <c r="BC342" i="13"/>
  <c r="AV342" i="13"/>
  <c r="AY342" i="13" s="1"/>
  <c r="AI342" i="13"/>
  <c r="AR342" i="13" s="1"/>
  <c r="BM342" i="13"/>
  <c r="BP342" i="13"/>
  <c r="I342" i="13"/>
  <c r="S342" i="13"/>
  <c r="AB343" i="13" s="1"/>
  <c r="M342" i="13"/>
  <c r="K553" i="7"/>
  <c r="G553" i="7"/>
  <c r="I553" i="7"/>
  <c r="H553" i="7"/>
  <c r="J553" i="7"/>
  <c r="AY343" i="18" l="1"/>
  <c r="BB343" i="18" s="1"/>
  <c r="AZ343" i="18"/>
  <c r="BC343" i="18" s="1"/>
  <c r="L553" i="19"/>
  <c r="G453" i="15" s="1"/>
  <c r="L553" i="20"/>
  <c r="G453" i="12" s="1"/>
  <c r="AZ343" i="17"/>
  <c r="BC343" i="17" s="1"/>
  <c r="L343" i="17"/>
  <c r="O343" i="17" s="1"/>
  <c r="R343" i="17"/>
  <c r="AA344" i="17" s="1"/>
  <c r="Q343" i="17"/>
  <c r="Z344" i="17" s="1"/>
  <c r="BR343" i="17"/>
  <c r="BS344" i="17" s="1"/>
  <c r="K343" i="17"/>
  <c r="N343" i="17" s="1"/>
  <c r="AY343" i="17"/>
  <c r="BB343" i="17" s="1"/>
  <c r="R343" i="18"/>
  <c r="AA344" i="18" s="1"/>
  <c r="L343" i="18"/>
  <c r="O343" i="18" s="1"/>
  <c r="M343" i="18"/>
  <c r="P343" i="18" s="1"/>
  <c r="S343" i="18"/>
  <c r="AB344" i="18" s="1"/>
  <c r="M343" i="17"/>
  <c r="P343" i="17" s="1"/>
  <c r="S343" i="17"/>
  <c r="AB344" i="17" s="1"/>
  <c r="AX343" i="18"/>
  <c r="BA343" i="18" s="1"/>
  <c r="AX343" i="17"/>
  <c r="BA343" i="17" s="1"/>
  <c r="Q343" i="18"/>
  <c r="Z344" i="18" s="1"/>
  <c r="K343" i="18"/>
  <c r="N343" i="18" s="1"/>
  <c r="BR343" i="18"/>
  <c r="BS344" i="18" s="1"/>
  <c r="BW342" i="13"/>
  <c r="BB342" i="13"/>
  <c r="AU342" i="13"/>
  <c r="AX342" i="13" s="1"/>
  <c r="H342" i="13"/>
  <c r="BO342" i="13"/>
  <c r="BL342" i="13"/>
  <c r="P342" i="13"/>
  <c r="L553" i="7"/>
  <c r="L342" i="13"/>
  <c r="R342" i="13"/>
  <c r="AA343" i="13" s="1"/>
  <c r="F554" i="7" l="1"/>
  <c r="F554" i="19"/>
  <c r="BD343" i="18"/>
  <c r="BH344" i="18"/>
  <c r="BH344" i="17"/>
  <c r="G453" i="16"/>
  <c r="H453" i="16" s="1"/>
  <c r="I453" i="16" s="1"/>
  <c r="H453" i="15"/>
  <c r="I453" i="15" s="1"/>
  <c r="BV342" i="13"/>
  <c r="H453" i="12"/>
  <c r="I453" i="12" s="1"/>
  <c r="BA342" i="13"/>
  <c r="BD342" i="13" s="1"/>
  <c r="BD342" i="17" s="1"/>
  <c r="AK343" i="13"/>
  <c r="AT343" i="13" s="1"/>
  <c r="K342" i="13"/>
  <c r="Q342" i="13"/>
  <c r="Z343" i="13" s="1"/>
  <c r="F553" i="20" s="1"/>
  <c r="BR342" i="13"/>
  <c r="BS343" i="13" s="1"/>
  <c r="O342" i="13"/>
  <c r="BU343" i="18" l="1"/>
  <c r="AR344" i="18" s="1"/>
  <c r="BV343" i="18"/>
  <c r="AS344" i="18" s="1"/>
  <c r="BW343" i="18"/>
  <c r="AT344" i="18" s="1"/>
  <c r="BU343" i="17"/>
  <c r="AR344" i="17" s="1"/>
  <c r="BV343" i="17"/>
  <c r="AS344" i="17" s="1"/>
  <c r="BW343" i="17"/>
  <c r="AT344" i="17" s="1"/>
  <c r="J454" i="15"/>
  <c r="J454" i="16"/>
  <c r="BU342" i="13"/>
  <c r="J454" i="12"/>
  <c r="AW343" i="13"/>
  <c r="AZ343" i="13" s="1"/>
  <c r="AJ343" i="13"/>
  <c r="AS343" i="13" s="1"/>
  <c r="N342" i="13"/>
  <c r="BH343" i="13"/>
  <c r="BQ343" i="13"/>
  <c r="BN343" i="13"/>
  <c r="J343" i="13"/>
  <c r="I554" i="19" l="1"/>
  <c r="G554" i="19"/>
  <c r="K554" i="19"/>
  <c r="J554" i="19"/>
  <c r="H554" i="19"/>
  <c r="I554" i="20"/>
  <c r="J554" i="20"/>
  <c r="K554" i="20"/>
  <c r="H554" i="20"/>
  <c r="G554" i="20"/>
  <c r="H344" i="18"/>
  <c r="BL344" i="18"/>
  <c r="BO344" i="18"/>
  <c r="AU344" i="18"/>
  <c r="AI345" i="18" s="1"/>
  <c r="BN344" i="17"/>
  <c r="J344" i="17"/>
  <c r="BQ344" i="17"/>
  <c r="AW344" i="17"/>
  <c r="AK345" i="17" s="1"/>
  <c r="AU344" i="17"/>
  <c r="AI345" i="17" s="1"/>
  <c r="BO344" i="17"/>
  <c r="H344" i="17"/>
  <c r="BL344" i="17"/>
  <c r="BM344" i="18"/>
  <c r="BP344" i="18"/>
  <c r="I344" i="18"/>
  <c r="AV344" i="18"/>
  <c r="AJ345" i="18" s="1"/>
  <c r="AW344" i="18"/>
  <c r="AK345" i="18" s="1"/>
  <c r="J344" i="18"/>
  <c r="BN344" i="18"/>
  <c r="BQ344" i="18"/>
  <c r="BM344" i="17"/>
  <c r="BP344" i="17"/>
  <c r="AV344" i="17"/>
  <c r="AJ345" i="17" s="1"/>
  <c r="I344" i="17"/>
  <c r="BC343" i="13"/>
  <c r="AV343" i="13"/>
  <c r="AY343" i="13" s="1"/>
  <c r="AI343" i="13"/>
  <c r="AR343" i="13" s="1"/>
  <c r="M343" i="13"/>
  <c r="S343" i="13"/>
  <c r="AB344" i="13" s="1"/>
  <c r="K554" i="7"/>
  <c r="I554" i="7"/>
  <c r="H554" i="7"/>
  <c r="G554" i="7"/>
  <c r="J554" i="7"/>
  <c r="BM343" i="13"/>
  <c r="BP343" i="13"/>
  <c r="I343" i="13"/>
  <c r="AX344" i="17" l="1"/>
  <c r="BA344" i="17" s="1"/>
  <c r="AX344" i="18"/>
  <c r="BA344" i="18" s="1"/>
  <c r="AZ344" i="18"/>
  <c r="BC344" i="18" s="1"/>
  <c r="L554" i="19"/>
  <c r="G454" i="15" s="1"/>
  <c r="L554" i="20"/>
  <c r="G454" i="12" s="1"/>
  <c r="K344" i="18"/>
  <c r="N344" i="18" s="1"/>
  <c r="BR344" i="18"/>
  <c r="BS345" i="18" s="1"/>
  <c r="Q344" i="18"/>
  <c r="Z345" i="18" s="1"/>
  <c r="R344" i="17"/>
  <c r="AA345" i="17" s="1"/>
  <c r="L344" i="17"/>
  <c r="O344" i="17" s="1"/>
  <c r="S344" i="18"/>
  <c r="AB345" i="18" s="1"/>
  <c r="M344" i="18"/>
  <c r="P344" i="18" s="1"/>
  <c r="L344" i="18"/>
  <c r="O344" i="18" s="1"/>
  <c r="R344" i="18"/>
  <c r="AA345" i="18" s="1"/>
  <c r="AY344" i="17"/>
  <c r="BB344" i="17" s="1"/>
  <c r="AZ344" i="17"/>
  <c r="BC344" i="17" s="1"/>
  <c r="Q344" i="17"/>
  <c r="Z345" i="17" s="1"/>
  <c r="BR344" i="17"/>
  <c r="BS345" i="17" s="1"/>
  <c r="K344" i="17"/>
  <c r="N344" i="17" s="1"/>
  <c r="M344" i="17"/>
  <c r="P344" i="17" s="1"/>
  <c r="S344" i="17"/>
  <c r="AB345" i="17" s="1"/>
  <c r="AY344" i="18"/>
  <c r="BB344" i="18" s="1"/>
  <c r="BW343" i="13"/>
  <c r="BB343" i="13"/>
  <c r="H343" i="13"/>
  <c r="L343" i="13"/>
  <c r="R343" i="13"/>
  <c r="AA344" i="13" s="1"/>
  <c r="P343" i="13"/>
  <c r="L554" i="7"/>
  <c r="F555" i="19" l="1"/>
  <c r="F555" i="7"/>
  <c r="BD344" i="18"/>
  <c r="BH345" i="18"/>
  <c r="BH345" i="17"/>
  <c r="G454" i="16"/>
  <c r="H454" i="16" s="1"/>
  <c r="I454" i="16" s="1"/>
  <c r="H454" i="15"/>
  <c r="I454" i="15" s="1"/>
  <c r="BV343" i="13"/>
  <c r="H454" i="12"/>
  <c r="I454" i="12" s="1"/>
  <c r="AU343" i="13"/>
  <c r="AX343" i="13" s="1"/>
  <c r="BL343" i="13"/>
  <c r="BO343" i="13"/>
  <c r="AK344" i="13"/>
  <c r="AT344" i="13" s="1"/>
  <c r="O343" i="13"/>
  <c r="BR343" i="13"/>
  <c r="BS344" i="13" s="1"/>
  <c r="Q343" i="13"/>
  <c r="Z344" i="13" s="1"/>
  <c r="F554" i="20" s="1"/>
  <c r="K343" i="13"/>
  <c r="BV344" i="18" l="1"/>
  <c r="AS345" i="18" s="1"/>
  <c r="BW344" i="18"/>
  <c r="AT345" i="18" s="1"/>
  <c r="BU344" i="18"/>
  <c r="AR345" i="18" s="1"/>
  <c r="BV344" i="17"/>
  <c r="AS345" i="17" s="1"/>
  <c r="BW344" i="17"/>
  <c r="AT345" i="17" s="1"/>
  <c r="BU344" i="17"/>
  <c r="AR345" i="17" s="1"/>
  <c r="J455" i="16"/>
  <c r="J455" i="15"/>
  <c r="BU343" i="13"/>
  <c r="J455" i="12"/>
  <c r="BA343" i="13"/>
  <c r="BD343" i="13" s="1"/>
  <c r="BD343" i="17" s="1"/>
  <c r="AW344" i="13"/>
  <c r="AZ344" i="13" s="1"/>
  <c r="AJ344" i="13"/>
  <c r="AS344" i="13" s="1"/>
  <c r="BH344" i="13"/>
  <c r="N343" i="13"/>
  <c r="BQ344" i="13"/>
  <c r="J344" i="13"/>
  <c r="BN344" i="13"/>
  <c r="G555" i="20" l="1"/>
  <c r="H555" i="20"/>
  <c r="I555" i="20"/>
  <c r="K555" i="20"/>
  <c r="J555" i="20"/>
  <c r="K555" i="19"/>
  <c r="I555" i="19"/>
  <c r="H555" i="19"/>
  <c r="J555" i="19"/>
  <c r="G555" i="19"/>
  <c r="J345" i="17"/>
  <c r="BQ345" i="17"/>
  <c r="AW345" i="17"/>
  <c r="AK346" i="17" s="1"/>
  <c r="BN345" i="17"/>
  <c r="AU345" i="18"/>
  <c r="AI346" i="18" s="1"/>
  <c r="BL345" i="18"/>
  <c r="H345" i="18"/>
  <c r="BO345" i="18"/>
  <c r="BQ345" i="18"/>
  <c r="AW345" i="18"/>
  <c r="AK346" i="18" s="1"/>
  <c r="BN345" i="18"/>
  <c r="J345" i="18"/>
  <c r="I345" i="17"/>
  <c r="AV345" i="17"/>
  <c r="AJ346" i="17" s="1"/>
  <c r="BM345" i="17"/>
  <c r="BP345" i="17"/>
  <c r="H345" i="17"/>
  <c r="BO345" i="17"/>
  <c r="BL345" i="17"/>
  <c r="AU345" i="17"/>
  <c r="AI346" i="17" s="1"/>
  <c r="I345" i="18"/>
  <c r="BP345" i="18"/>
  <c r="AV345" i="18"/>
  <c r="AJ346" i="18" s="1"/>
  <c r="BM345" i="18"/>
  <c r="BC344" i="13"/>
  <c r="AV344" i="13"/>
  <c r="AY344" i="13" s="1"/>
  <c r="AI344" i="13"/>
  <c r="AR344" i="13" s="1"/>
  <c r="G555" i="7"/>
  <c r="J555" i="7"/>
  <c r="I555" i="7"/>
  <c r="H555" i="7"/>
  <c r="K555" i="7"/>
  <c r="M344" i="13"/>
  <c r="S344" i="13"/>
  <c r="AB345" i="13" s="1"/>
  <c r="BP344" i="13"/>
  <c r="I344" i="13"/>
  <c r="BM344" i="13"/>
  <c r="AX345" i="18" l="1"/>
  <c r="BA345" i="18" s="1"/>
  <c r="AZ345" i="17"/>
  <c r="BC345" i="17" s="1"/>
  <c r="L555" i="20"/>
  <c r="G455" i="12" s="1"/>
  <c r="L555" i="19"/>
  <c r="G455" i="15" s="1"/>
  <c r="AY345" i="17"/>
  <c r="BB345" i="17" s="1"/>
  <c r="L345" i="17"/>
  <c r="O345" i="17" s="1"/>
  <c r="R345" i="17"/>
  <c r="AA346" i="17" s="1"/>
  <c r="K345" i="17"/>
  <c r="N345" i="17" s="1"/>
  <c r="BR345" i="17"/>
  <c r="BS346" i="17" s="1"/>
  <c r="Q345" i="17"/>
  <c r="Z346" i="17" s="1"/>
  <c r="S345" i="17"/>
  <c r="AB346" i="17" s="1"/>
  <c r="M345" i="17"/>
  <c r="P345" i="17" s="1"/>
  <c r="L345" i="18"/>
  <c r="O345" i="18" s="1"/>
  <c r="R345" i="18"/>
  <c r="AA346" i="18" s="1"/>
  <c r="S345" i="18"/>
  <c r="AB346" i="18" s="1"/>
  <c r="M345" i="18"/>
  <c r="P345" i="18" s="1"/>
  <c r="AX345" i="17"/>
  <c r="BA345" i="17" s="1"/>
  <c r="AY345" i="18"/>
  <c r="BB345" i="18" s="1"/>
  <c r="AZ345" i="18"/>
  <c r="BC345" i="18" s="1"/>
  <c r="BR345" i="18"/>
  <c r="BS346" i="18" s="1"/>
  <c r="Q345" i="18"/>
  <c r="Z346" i="18" s="1"/>
  <c r="K345" i="18"/>
  <c r="N345" i="18" s="1"/>
  <c r="BW344" i="13"/>
  <c r="BB344" i="13"/>
  <c r="AU344" i="13"/>
  <c r="AX344" i="13" s="1"/>
  <c r="R344" i="13"/>
  <c r="AA345" i="13" s="1"/>
  <c r="L344" i="13"/>
  <c r="H344" i="13"/>
  <c r="BO344" i="13"/>
  <c r="BL344" i="13"/>
  <c r="P344" i="13"/>
  <c r="L555" i="7"/>
  <c r="F556" i="7" l="1"/>
  <c r="F556" i="19"/>
  <c r="BD345" i="18"/>
  <c r="BH346" i="17"/>
  <c r="BH346" i="18"/>
  <c r="G455" i="16"/>
  <c r="H455" i="16" s="1"/>
  <c r="I455" i="16" s="1"/>
  <c r="H455" i="15"/>
  <c r="I455" i="15" s="1"/>
  <c r="BV344" i="13"/>
  <c r="H455" i="12"/>
  <c r="I455" i="12" s="1"/>
  <c r="BA344" i="13"/>
  <c r="BD344" i="13" s="1"/>
  <c r="BD344" i="17" s="1"/>
  <c r="AK345" i="13"/>
  <c r="AT345" i="13" s="1"/>
  <c r="O344" i="13"/>
  <c r="BR344" i="13"/>
  <c r="BS345" i="13" s="1"/>
  <c r="K344" i="13"/>
  <c r="Q344" i="13"/>
  <c r="Z345" i="13" s="1"/>
  <c r="F555" i="20" s="1"/>
  <c r="BW345" i="18" l="1"/>
  <c r="AT346" i="18" s="1"/>
  <c r="BU345" i="18"/>
  <c r="AR346" i="18" s="1"/>
  <c r="BV345" i="18"/>
  <c r="AS346" i="18" s="1"/>
  <c r="BW345" i="17"/>
  <c r="AT346" i="17" s="1"/>
  <c r="BU345" i="17"/>
  <c r="AR346" i="17" s="1"/>
  <c r="BV345" i="17"/>
  <c r="AS346" i="17" s="1"/>
  <c r="J456" i="15"/>
  <c r="J456" i="16"/>
  <c r="BU344" i="13"/>
  <c r="J456" i="12"/>
  <c r="AW345" i="13"/>
  <c r="AZ345" i="13" s="1"/>
  <c r="AJ345" i="13"/>
  <c r="AS345" i="13" s="1"/>
  <c r="N344" i="13"/>
  <c r="BH345" i="13"/>
  <c r="BQ345" i="13"/>
  <c r="BN345" i="13"/>
  <c r="J345" i="13"/>
  <c r="K556" i="19" l="1"/>
  <c r="H556" i="19"/>
  <c r="J556" i="19"/>
  <c r="I556" i="19"/>
  <c r="G556" i="19"/>
  <c r="J556" i="20"/>
  <c r="H556" i="20"/>
  <c r="G556" i="20"/>
  <c r="I556" i="20"/>
  <c r="K556" i="20"/>
  <c r="AU346" i="17"/>
  <c r="AX346" i="17" s="1"/>
  <c r="BA346" i="17" s="1"/>
  <c r="BL346" i="17"/>
  <c r="H346" i="17"/>
  <c r="BO346" i="17"/>
  <c r="AU346" i="18"/>
  <c r="AX346" i="18" s="1"/>
  <c r="BA346" i="18" s="1"/>
  <c r="H346" i="18"/>
  <c r="BO346" i="18"/>
  <c r="BL346" i="18"/>
  <c r="BQ346" i="18"/>
  <c r="J346" i="18"/>
  <c r="AW346" i="18"/>
  <c r="AZ346" i="18" s="1"/>
  <c r="BC346" i="18" s="1"/>
  <c r="BN346" i="18"/>
  <c r="AV346" i="17"/>
  <c r="AY346" i="17" s="1"/>
  <c r="BB346" i="17" s="1"/>
  <c r="I346" i="17"/>
  <c r="BM346" i="17"/>
  <c r="BP346" i="17"/>
  <c r="BQ346" i="17"/>
  <c r="J346" i="17"/>
  <c r="BN346" i="17"/>
  <c r="AW346" i="17"/>
  <c r="AZ346" i="17" s="1"/>
  <c r="BC346" i="17" s="1"/>
  <c r="BP346" i="18"/>
  <c r="I346" i="18"/>
  <c r="AV346" i="18"/>
  <c r="AY346" i="18" s="1"/>
  <c r="BB346" i="18" s="1"/>
  <c r="BM346" i="18"/>
  <c r="BC345" i="13"/>
  <c r="AV345" i="13"/>
  <c r="AY345" i="13" s="1"/>
  <c r="AI345" i="13"/>
  <c r="AR345" i="13" s="1"/>
  <c r="K556" i="7"/>
  <c r="G556" i="7"/>
  <c r="H556" i="7"/>
  <c r="J556" i="7"/>
  <c r="I556" i="7"/>
  <c r="I345" i="13"/>
  <c r="BM345" i="13"/>
  <c r="BP345" i="13"/>
  <c r="S345" i="13"/>
  <c r="AB346" i="13" s="1"/>
  <c r="M345" i="13"/>
  <c r="L556" i="19" l="1"/>
  <c r="G456" i="15" s="1"/>
  <c r="L556" i="20"/>
  <c r="G456" i="12" s="1"/>
  <c r="M346" i="18"/>
  <c r="P346" i="18" s="1"/>
  <c r="S346" i="18"/>
  <c r="Q346" i="18"/>
  <c r="K346" i="18"/>
  <c r="N346" i="18" s="1"/>
  <c r="BR346" i="18"/>
  <c r="BD346" i="18"/>
  <c r="BD3" i="18" s="1"/>
  <c r="K346" i="17"/>
  <c r="N346" i="17" s="1"/>
  <c r="Q346" i="17"/>
  <c r="BR346" i="17"/>
  <c r="R346" i="18"/>
  <c r="L346" i="18"/>
  <c r="O346" i="18" s="1"/>
  <c r="S346" i="17"/>
  <c r="M346" i="17"/>
  <c r="P346" i="17" s="1"/>
  <c r="R346" i="17"/>
  <c r="L346" i="17"/>
  <c r="O346" i="17" s="1"/>
  <c r="BW345" i="13"/>
  <c r="BB345" i="13"/>
  <c r="AU345" i="13"/>
  <c r="AX345" i="13" s="1"/>
  <c r="L556" i="7"/>
  <c r="P345" i="13"/>
  <c r="H345" i="13"/>
  <c r="BO345" i="13"/>
  <c r="BL345" i="13"/>
  <c r="L345" i="13"/>
  <c r="R345" i="13"/>
  <c r="AA346" i="13" s="1"/>
  <c r="H456" i="12" l="1"/>
  <c r="I456" i="12" s="1"/>
  <c r="H456" i="15"/>
  <c r="I456" i="15" s="1"/>
  <c r="G456" i="16"/>
  <c r="H456" i="16" s="1"/>
  <c r="I456" i="16" s="1"/>
  <c r="BV345" i="13"/>
  <c r="BA345" i="13"/>
  <c r="BD345" i="13" s="1"/>
  <c r="BD345" i="17" s="1"/>
  <c r="AK346" i="13"/>
  <c r="AT346" i="13" s="1"/>
  <c r="O345" i="13"/>
  <c r="BR345" i="13"/>
  <c r="BS346" i="13" s="1"/>
  <c r="K345" i="13"/>
  <c r="Q345" i="13"/>
  <c r="Z346" i="13" s="1"/>
  <c r="F556" i="20" s="1"/>
  <c r="BU346" i="18" l="1"/>
  <c r="BV346" i="18"/>
  <c r="BW346" i="18"/>
  <c r="BU346" i="17"/>
  <c r="BV346" i="17"/>
  <c r="BW346" i="17"/>
  <c r="BU345" i="13"/>
  <c r="AW346" i="13"/>
  <c r="AZ346" i="13" s="1"/>
  <c r="AJ346" i="13"/>
  <c r="AS346" i="13" s="1"/>
  <c r="BH346" i="13"/>
  <c r="J346" i="13"/>
  <c r="BQ346" i="13"/>
  <c r="BN346" i="13"/>
  <c r="N345" i="13"/>
  <c r="BC346" i="13" l="1"/>
  <c r="AV346" i="13"/>
  <c r="AY346" i="13" s="1"/>
  <c r="AI346" i="13"/>
  <c r="AR346" i="13" s="1"/>
  <c r="I346" i="13"/>
  <c r="BP346" i="13"/>
  <c r="BM346" i="13"/>
  <c r="S346" i="13"/>
  <c r="M346" i="13"/>
  <c r="BW346" i="13" l="1"/>
  <c r="BB346" i="13"/>
  <c r="AU346" i="13"/>
  <c r="AX346" i="13" s="1"/>
  <c r="P346" i="13"/>
  <c r="BO346" i="13"/>
  <c r="H346" i="13"/>
  <c r="BL346" i="13"/>
  <c r="L346" i="13"/>
  <c r="R346" i="13"/>
  <c r="BV346" i="13" l="1"/>
  <c r="BA346" i="13"/>
  <c r="BD346" i="13" s="1"/>
  <c r="BD346" i="17" s="1"/>
  <c r="BR346" i="13"/>
  <c r="Q346" i="13"/>
  <c r="K346" i="13"/>
  <c r="O346" i="13"/>
  <c r="BD3" i="17" l="1"/>
  <c r="BD3" i="13"/>
  <c r="BU346" i="13"/>
  <c r="N346" i="13"/>
</calcChain>
</file>

<file path=xl/sharedStrings.xml><?xml version="1.0" encoding="utf-8"?>
<sst xmlns="http://schemas.openxmlformats.org/spreadsheetml/2006/main" count="478" uniqueCount="75">
  <si>
    <t>box 1</t>
  </si>
  <si>
    <t>box 2</t>
  </si>
  <si>
    <t>box 3</t>
  </si>
  <si>
    <t>box 4</t>
  </si>
  <si>
    <t>box 5</t>
  </si>
  <si>
    <t>concentration</t>
  </si>
  <si>
    <t>ppmv</t>
  </si>
  <si>
    <t>MMTC</t>
  </si>
  <si>
    <t>emissions</t>
  </si>
  <si>
    <t>year</t>
  </si>
  <si>
    <t>observed</t>
  </si>
  <si>
    <t>modelled</t>
  </si>
  <si>
    <t>degree Celsius</t>
  </si>
  <si>
    <t>air temperature</t>
  </si>
  <si>
    <t>ocean temperature</t>
  </si>
  <si>
    <t>100m</t>
  </si>
  <si>
    <t>700m</t>
  </si>
  <si>
    <t>2000m</t>
  </si>
  <si>
    <t>forcing</t>
  </si>
  <si>
    <t>air temp</t>
  </si>
  <si>
    <t>ocean temp</t>
  </si>
  <si>
    <t>CO2</t>
  </si>
  <si>
    <t>Population</t>
  </si>
  <si>
    <t>GDP</t>
  </si>
  <si>
    <t>Energy</t>
  </si>
  <si>
    <t>Rich</t>
  </si>
  <si>
    <t>Middle</t>
  </si>
  <si>
    <t>Poor</t>
  </si>
  <si>
    <t>million people</t>
  </si>
  <si>
    <t>billion US dollar</t>
  </si>
  <si>
    <t>million tonnes of oil equivalent</t>
  </si>
  <si>
    <t>million tonnes of carbon dioxide</t>
  </si>
  <si>
    <t>Population growth</t>
  </si>
  <si>
    <t>GDP/capita</t>
  </si>
  <si>
    <t>Income growth</t>
  </si>
  <si>
    <t>dollar per person per year</t>
  </si>
  <si>
    <t>percent</t>
  </si>
  <si>
    <t>Energy intensity</t>
  </si>
  <si>
    <t>TOE/dollar</t>
  </si>
  <si>
    <t>Intensity change</t>
  </si>
  <si>
    <t>Carbon intensity</t>
  </si>
  <si>
    <t>tCO2/TOE</t>
  </si>
  <si>
    <t>percentage</t>
  </si>
  <si>
    <r>
      <t>observed/</t>
    </r>
    <r>
      <rPr>
        <sz val="11"/>
        <color rgb="FFFF0000"/>
        <rFont val="Calibri"/>
        <family val="2"/>
        <scheme val="minor"/>
      </rPr>
      <t>modelled</t>
    </r>
  </si>
  <si>
    <t>Capital</t>
  </si>
  <si>
    <t>Total factor productivity</t>
  </si>
  <si>
    <t>Output</t>
  </si>
  <si>
    <t>Investment</t>
  </si>
  <si>
    <t>Technological progress</t>
  </si>
  <si>
    <t>Emission reduction</t>
  </si>
  <si>
    <t>Relative abatement costs</t>
  </si>
  <si>
    <t>Total abatement costs</t>
  </si>
  <si>
    <t>Marginal abatement costs</t>
  </si>
  <si>
    <t>fraction GDP</t>
  </si>
  <si>
    <t>fraction</t>
  </si>
  <si>
    <t>billion dollar</t>
  </si>
  <si>
    <t>dollar per tonne of CO2</t>
  </si>
  <si>
    <t>World</t>
  </si>
  <si>
    <t>Ramsey rate</t>
  </si>
  <si>
    <t>Ramsey factor</t>
  </si>
  <si>
    <t>Discount factor</t>
  </si>
  <si>
    <t>Consumption per capita</t>
  </si>
  <si>
    <t>Utility</t>
  </si>
  <si>
    <t>NPV</t>
  </si>
  <si>
    <t>Impact of climate change</t>
  </si>
  <si>
    <t>rich</t>
  </si>
  <si>
    <t>mid</t>
  </si>
  <si>
    <t>poor</t>
  </si>
  <si>
    <t>.10/.75/.15</t>
  </si>
  <si>
    <t>.15/.65/.20</t>
  </si>
  <si>
    <t>.05/.75/.20</t>
  </si>
  <si>
    <t>deterministic</t>
  </si>
  <si>
    <t>uncertainty</t>
  </si>
  <si>
    <t>Expectation</t>
  </si>
  <si>
    <t>.15/.70/.15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</si>
</sst>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00"/>
    <numFmt numFmtId="166" formatCode="0.0000"/>
    <numFmt numFmtId="167" formatCode="0.000000"/>
    <numFmt numFmtId="168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1" fontId="0" fillId="0" borderId="0" xfId="0" applyNumberFormat="1"/>
    <xf numFmtId="0" fontId="0" fillId="0" borderId="0" xfId="0"/>
    <xf numFmtId="164" fontId="0" fillId="0" borderId="0" xfId="0" applyNumberFormat="1"/>
    <xf numFmtId="0" fontId="14" fillId="0" borderId="0" xfId="0" applyFont="1"/>
    <xf numFmtId="1" fontId="14" fillId="0" borderId="0" xfId="0" applyNumberFormat="1" applyFont="1"/>
    <xf numFmtId="164" fontId="18" fillId="0" borderId="0" xfId="0" applyNumberFormat="1" applyFont="1" applyFill="1"/>
    <xf numFmtId="164" fontId="18" fillId="0" borderId="0" xfId="0" applyNumberFormat="1" applyFont="1"/>
    <xf numFmtId="164" fontId="18" fillId="0" borderId="0" xfId="0" applyNumberFormat="1" applyFont="1" applyFill="1" applyBorder="1" applyAlignment="1">
      <alignment wrapText="1"/>
    </xf>
    <xf numFmtId="0" fontId="0" fillId="0" borderId="0" xfId="0" applyFont="1"/>
    <xf numFmtId="164" fontId="0" fillId="0" borderId="0" xfId="0" applyNumberFormat="1" applyFont="1"/>
    <xf numFmtId="10" fontId="0" fillId="0" borderId="0" xfId="0" applyNumberFormat="1"/>
    <xf numFmtId="2" fontId="0" fillId="0" borderId="0" xfId="0" applyNumberFormat="1"/>
    <xf numFmtId="164" fontId="14" fillId="0" borderId="0" xfId="0" applyNumberFormat="1" applyFont="1"/>
    <xf numFmtId="165" fontId="0" fillId="0" borderId="0" xfId="0" applyNumberFormat="1"/>
    <xf numFmtId="10" fontId="14" fillId="0" borderId="0" xfId="0" applyNumberFormat="1" applyFont="1"/>
    <xf numFmtId="2" fontId="14" fillId="0" borderId="0" xfId="0" applyNumberFormat="1" applyFont="1"/>
    <xf numFmtId="166" fontId="0" fillId="0" borderId="0" xfId="0" applyNumberFormat="1"/>
    <xf numFmtId="9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610"/>
  <sheetViews>
    <sheetView workbookViewId="0">
      <pane xSplit="5" ySplit="5" topLeftCell="F263" activePane="bottomRight" state="frozen"/>
      <selection pane="topRight" activeCell="F1" sqref="F1"/>
      <selection pane="bottomLeft" activeCell="A6" sqref="A6"/>
      <selection pane="bottomRight" activeCell="F263" sqref="F263"/>
    </sheetView>
  </sheetViews>
  <sheetFormatPr defaultColWidth="9.109375" defaultRowHeight="14.4" x14ac:dyDescent="0.3"/>
  <cols>
    <col min="1" max="5" width="9.109375" style="2"/>
    <col min="6" max="6" width="10" style="2" bestFit="1" customWidth="1"/>
    <col min="7" max="11" width="9.109375" style="2"/>
    <col min="12" max="13" width="9.44140625" style="2" customWidth="1"/>
    <col min="14" max="16384" width="9.109375" style="2"/>
  </cols>
  <sheetData>
    <row r="1" spans="1:38" x14ac:dyDescent="0.3">
      <c r="A1" s="2" t="s">
        <v>10</v>
      </c>
      <c r="G1" s="2" t="s">
        <v>11</v>
      </c>
    </row>
    <row r="2" spans="1:38" x14ac:dyDescent="0.3">
      <c r="A2" s="2" t="s">
        <v>9</v>
      </c>
      <c r="B2" s="2" t="s">
        <v>5</v>
      </c>
      <c r="C2" s="2" t="s">
        <v>9</v>
      </c>
      <c r="D2" s="2" t="s">
        <v>5</v>
      </c>
      <c r="E2" s="2" t="s">
        <v>9</v>
      </c>
      <c r="F2" s="2" t="s">
        <v>8</v>
      </c>
      <c r="G2" s="2" t="s">
        <v>0</v>
      </c>
      <c r="H2" s="2" t="s">
        <v>1</v>
      </c>
      <c r="I2" s="2" t="s">
        <v>2</v>
      </c>
      <c r="J2" s="2" t="s">
        <v>3</v>
      </c>
      <c r="K2" s="2" t="s">
        <v>4</v>
      </c>
      <c r="L2" s="2" t="s">
        <v>5</v>
      </c>
    </row>
    <row r="3" spans="1:38" x14ac:dyDescent="0.3">
      <c r="B3" s="2" t="s">
        <v>6</v>
      </c>
      <c r="D3" s="2" t="s">
        <v>6</v>
      </c>
      <c r="F3" s="2" t="s">
        <v>7</v>
      </c>
      <c r="G3" s="2" t="s">
        <v>6</v>
      </c>
      <c r="H3" s="2" t="s">
        <v>6</v>
      </c>
      <c r="I3" s="2" t="s">
        <v>6</v>
      </c>
      <c r="J3" s="2" t="s">
        <v>6</v>
      </c>
      <c r="K3" s="2" t="s">
        <v>6</v>
      </c>
      <c r="L3" s="2" t="s">
        <v>6</v>
      </c>
    </row>
    <row r="4" spans="1:38" x14ac:dyDescent="0.3">
      <c r="G4" s="2">
        <v>0.13</v>
      </c>
      <c r="H4" s="2">
        <v>0.2</v>
      </c>
      <c r="I4" s="2">
        <v>0.32</v>
      </c>
      <c r="J4" s="2">
        <v>0.25</v>
      </c>
      <c r="K4" s="2">
        <v>0.1</v>
      </c>
      <c r="L4" s="2">
        <f>1/2.13</f>
        <v>0.46948356807511737</v>
      </c>
    </row>
    <row r="5" spans="1:38" x14ac:dyDescent="0.3">
      <c r="H5" s="2">
        <f>1-EXP(-1/363)</f>
        <v>2.7510298994511961E-3</v>
      </c>
      <c r="I5" s="2">
        <f>1-EXP(-1/74)</f>
        <v>1.3422615899161938E-2</v>
      </c>
      <c r="J5" s="2">
        <f>1-EXP(-1/17)</f>
        <v>5.7126856145125027E-2</v>
      </c>
      <c r="K5" s="2">
        <f>1-EXP(-1/2)</f>
        <v>0.39346934028736658</v>
      </c>
      <c r="L5" s="2">
        <v>275</v>
      </c>
    </row>
    <row r="6" spans="1:38" x14ac:dyDescent="0.3">
      <c r="A6" s="6">
        <v>2006</v>
      </c>
      <c r="B6" s="6">
        <v>378.7</v>
      </c>
      <c r="C6" s="10">
        <v>1976.3688999999999</v>
      </c>
      <c r="D6" s="10">
        <v>328.86099999999999</v>
      </c>
      <c r="E6" s="2">
        <v>1750</v>
      </c>
      <c r="F6" s="2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f>SUM(G6:K6,L$5)</f>
        <v>275</v>
      </c>
      <c r="M6" s="3"/>
      <c r="N6" s="3"/>
      <c r="O6" s="3"/>
      <c r="P6" s="3"/>
      <c r="Q6" s="3"/>
      <c r="R6" s="3"/>
      <c r="S6" s="3"/>
      <c r="T6" s="3"/>
      <c r="U6" s="3"/>
      <c r="V6" s="3"/>
      <c r="X6" s="3"/>
      <c r="Y6" s="3"/>
      <c r="Z6" s="3"/>
      <c r="AA6" s="3"/>
      <c r="AB6" s="3"/>
      <c r="AC6" s="3"/>
      <c r="AD6" s="3"/>
      <c r="AF6" s="3"/>
      <c r="AG6" s="3"/>
      <c r="AH6" s="3"/>
      <c r="AI6" s="3"/>
      <c r="AJ6" s="3"/>
      <c r="AK6" s="3"/>
      <c r="AL6" s="3"/>
    </row>
    <row r="7" spans="1:38" x14ac:dyDescent="0.3">
      <c r="A7" s="6">
        <v>2005</v>
      </c>
      <c r="B7" s="6">
        <v>376.7</v>
      </c>
      <c r="C7" s="10">
        <v>1976.4536000000001</v>
      </c>
      <c r="D7" s="10">
        <v>328.988</v>
      </c>
      <c r="E7" s="2">
        <v>1751</v>
      </c>
      <c r="F7" s="2">
        <v>3</v>
      </c>
      <c r="G7" s="3">
        <f t="shared" ref="G7:K22" si="0">G6*(1-G$5)+G$4*$F6*$L$4/1000</f>
        <v>0</v>
      </c>
      <c r="H7" s="3">
        <f t="shared" si="0"/>
        <v>0</v>
      </c>
      <c r="I7" s="3">
        <f t="shared" si="0"/>
        <v>0</v>
      </c>
      <c r="J7" s="3">
        <f t="shared" si="0"/>
        <v>0</v>
      </c>
      <c r="K7" s="3">
        <f t="shared" si="0"/>
        <v>0</v>
      </c>
      <c r="L7" s="3">
        <f t="shared" ref="L7:L70" si="1">SUM(G7:K7,L$5)</f>
        <v>275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</row>
    <row r="8" spans="1:38" x14ac:dyDescent="0.3">
      <c r="A8" s="6">
        <v>2004</v>
      </c>
      <c r="B8" s="6">
        <v>374.7</v>
      </c>
      <c r="C8" s="10">
        <v>1976.5355</v>
      </c>
      <c r="D8" s="10">
        <v>329.65300000000002</v>
      </c>
      <c r="E8" s="2">
        <v>1752</v>
      </c>
      <c r="F8" s="2">
        <v>3</v>
      </c>
      <c r="G8" s="3">
        <f t="shared" si="0"/>
        <v>1.8309859154929577E-4</v>
      </c>
      <c r="H8" s="3">
        <f t="shared" si="0"/>
        <v>2.8169014084507049E-4</v>
      </c>
      <c r="I8" s="3">
        <f t="shared" si="0"/>
        <v>4.5070422535211269E-4</v>
      </c>
      <c r="J8" s="3">
        <f t="shared" si="0"/>
        <v>3.5211267605633799E-4</v>
      </c>
      <c r="K8" s="3">
        <f t="shared" si="0"/>
        <v>1.4084507042253525E-4</v>
      </c>
      <c r="L8" s="3">
        <f t="shared" si="1"/>
        <v>275.00140845070422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</row>
    <row r="9" spans="1:38" x14ac:dyDescent="0.3">
      <c r="A9" s="6">
        <v>2003</v>
      </c>
      <c r="B9" s="6">
        <v>372.78</v>
      </c>
      <c r="C9" s="10">
        <v>1976.6202000000001</v>
      </c>
      <c r="D9" s="10">
        <v>330.55</v>
      </c>
      <c r="E9" s="2">
        <v>1753</v>
      </c>
      <c r="F9" s="2">
        <v>3</v>
      </c>
      <c r="G9" s="3">
        <f t="shared" si="0"/>
        <v>3.6619718309859154E-4</v>
      </c>
      <c r="H9" s="3">
        <f t="shared" si="0"/>
        <v>5.626053436902955E-4</v>
      </c>
      <c r="I9" s="3">
        <f t="shared" si="0"/>
        <v>8.9535882100319464E-4</v>
      </c>
      <c r="J9" s="3">
        <f t="shared" si="0"/>
        <v>6.8411026192073058E-4</v>
      </c>
      <c r="K9" s="3">
        <f t="shared" si="0"/>
        <v>2.2627192390318784E-4</v>
      </c>
      <c r="L9" s="3">
        <f t="shared" si="1"/>
        <v>275.00273454353362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</row>
    <row r="10" spans="1:38" x14ac:dyDescent="0.3">
      <c r="A10" s="6">
        <v>2002</v>
      </c>
      <c r="B10" s="6">
        <v>370.5</v>
      </c>
      <c r="C10" s="10">
        <v>1976.7049</v>
      </c>
      <c r="D10" s="10">
        <v>330.87200000000001</v>
      </c>
      <c r="E10" s="2">
        <v>1754</v>
      </c>
      <c r="F10" s="2">
        <v>3</v>
      </c>
      <c r="G10" s="3">
        <f t="shared" si="0"/>
        <v>5.4929577464788728E-4</v>
      </c>
      <c r="H10" s="3">
        <f t="shared" si="0"/>
        <v>8.4274774041328301E-4</v>
      </c>
      <c r="I10" s="3">
        <f t="shared" si="0"/>
        <v>1.334044988809055E-3</v>
      </c>
      <c r="J10" s="3">
        <f t="shared" si="0"/>
        <v>9.9714186945691922E-4</v>
      </c>
      <c r="K10" s="3">
        <f t="shared" si="0"/>
        <v>2.7808592970198257E-4</v>
      </c>
      <c r="L10" s="3">
        <f t="shared" si="1"/>
        <v>275.004001316303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</row>
    <row r="11" spans="1:38" x14ac:dyDescent="0.3">
      <c r="A11" s="6">
        <v>2001</v>
      </c>
      <c r="B11" s="6">
        <v>368.33</v>
      </c>
      <c r="C11" s="10">
        <v>1976.7869000000001</v>
      </c>
      <c r="D11" s="10">
        <v>330.899</v>
      </c>
      <c r="E11" s="2">
        <v>1755</v>
      </c>
      <c r="F11" s="2">
        <v>3</v>
      </c>
      <c r="G11" s="3">
        <f t="shared" si="0"/>
        <v>7.3239436619718307E-4</v>
      </c>
      <c r="H11" s="3">
        <f t="shared" si="0"/>
        <v>1.1221194570267816E-3</v>
      </c>
      <c r="I11" s="3">
        <f t="shared" si="0"/>
        <v>1.766842840684182E-3</v>
      </c>
      <c r="J11" s="3">
        <f t="shared" si="0"/>
        <v>1.2922909653805107E-3</v>
      </c>
      <c r="K11" s="3">
        <f t="shared" si="0"/>
        <v>3.0951271282147975E-4</v>
      </c>
      <c r="L11" s="3">
        <f t="shared" si="1"/>
        <v>275.0052231603421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</row>
    <row r="12" spans="1:38" x14ac:dyDescent="0.3">
      <c r="A12" s="6">
        <v>2000</v>
      </c>
      <c r="B12" s="6">
        <v>366.82</v>
      </c>
      <c r="C12" s="10">
        <v>1976.8715999999999</v>
      </c>
      <c r="D12" s="10">
        <v>330.88299999999998</v>
      </c>
      <c r="E12" s="2">
        <v>1756</v>
      </c>
      <c r="F12" s="2">
        <v>3</v>
      </c>
      <c r="G12" s="3">
        <f t="shared" si="0"/>
        <v>9.1549295774647887E-4</v>
      </c>
      <c r="H12" s="3">
        <f t="shared" si="0"/>
        <v>1.4007226136948155E-3</v>
      </c>
      <c r="I12" s="3">
        <f t="shared" si="0"/>
        <v>2.1938314132316067E-3</v>
      </c>
      <c r="J12" s="3">
        <f t="shared" si="0"/>
        <v>1.5705791213599116E-3</v>
      </c>
      <c r="K12" s="3">
        <f t="shared" si="0"/>
        <v>3.2857402031959419E-4</v>
      </c>
      <c r="L12" s="3">
        <f t="shared" si="1"/>
        <v>275.00640920012637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</row>
    <row r="13" spans="1:38" x14ac:dyDescent="0.3">
      <c r="A13" s="6">
        <v>1999</v>
      </c>
      <c r="B13" s="6">
        <v>365.54</v>
      </c>
      <c r="C13" s="10">
        <v>1976.9536000000001</v>
      </c>
      <c r="D13" s="10">
        <v>330.67700000000002</v>
      </c>
      <c r="E13" s="2">
        <v>1757</v>
      </c>
      <c r="F13" s="2">
        <v>3</v>
      </c>
      <c r="G13" s="3">
        <f t="shared" si="0"/>
        <v>1.0985915492957746E-3</v>
      </c>
      <c r="H13" s="3">
        <f t="shared" si="0"/>
        <v>1.6785593247487741E-3</v>
      </c>
      <c r="I13" s="3">
        <f t="shared" si="0"/>
        <v>2.6150886821763959E-3</v>
      </c>
      <c r="J13" s="3">
        <f t="shared" si="0"/>
        <v>1.832969549885785E-3</v>
      </c>
      <c r="K13" s="3">
        <f t="shared" si="0"/>
        <v>3.4013528773141094E-4</v>
      </c>
      <c r="L13" s="3">
        <f t="shared" si="1"/>
        <v>275.00756534439381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</row>
    <row r="14" spans="1:38" x14ac:dyDescent="0.3">
      <c r="A14" s="6">
        <v>1998</v>
      </c>
      <c r="B14" s="6">
        <v>363.6</v>
      </c>
      <c r="C14" s="10">
        <v>1977.0383999999999</v>
      </c>
      <c r="D14" s="10">
        <v>330.529</v>
      </c>
      <c r="E14" s="2">
        <v>1758</v>
      </c>
      <c r="F14" s="2">
        <v>3</v>
      </c>
      <c r="G14" s="3">
        <f t="shared" si="0"/>
        <v>1.2816901408450702E-3</v>
      </c>
      <c r="H14" s="3">
        <f t="shared" si="0"/>
        <v>1.9556316987034581E-3</v>
      </c>
      <c r="I14" s="3">
        <f t="shared" si="0"/>
        <v>3.0306915766054091E-3</v>
      </c>
      <c r="J14" s="3">
        <f t="shared" si="0"/>
        <v>2.0803704381474031E-3</v>
      </c>
      <c r="K14" s="3">
        <f t="shared" si="0"/>
        <v>3.4714755088181436E-4</v>
      </c>
      <c r="L14" s="3">
        <f t="shared" si="1"/>
        <v>275.00869553140518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</row>
    <row r="15" spans="1:38" x14ac:dyDescent="0.3">
      <c r="A15" s="6">
        <v>1997</v>
      </c>
      <c r="B15" s="6">
        <v>361.13</v>
      </c>
      <c r="C15" s="10">
        <v>1977.1233</v>
      </c>
      <c r="D15" s="10">
        <v>330.54300000000001</v>
      </c>
      <c r="E15" s="2">
        <v>1759</v>
      </c>
      <c r="F15" s="2">
        <v>3</v>
      </c>
      <c r="G15" s="3">
        <f t="shared" si="0"/>
        <v>1.4647887323943659E-3</v>
      </c>
      <c r="H15" s="3">
        <f t="shared" si="0"/>
        <v>2.231941838273081E-3</v>
      </c>
      <c r="I15" s="3">
        <f t="shared" si="0"/>
        <v>3.4407159930159217E-3</v>
      </c>
      <c r="J15" s="3">
        <f t="shared" si="0"/>
        <v>2.3136380914551237E-3</v>
      </c>
      <c r="K15" s="3">
        <f t="shared" si="0"/>
        <v>3.5140070347650706E-4</v>
      </c>
      <c r="L15" s="3">
        <f t="shared" si="1"/>
        <v>275.00980248535859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</row>
    <row r="16" spans="1:38" x14ac:dyDescent="0.3">
      <c r="A16" s="6">
        <v>1996</v>
      </c>
      <c r="B16" s="6">
        <v>359.8</v>
      </c>
      <c r="C16" s="10">
        <v>1977.2</v>
      </c>
      <c r="D16" s="10">
        <v>330.72399999999999</v>
      </c>
      <c r="E16" s="2">
        <v>1760</v>
      </c>
      <c r="F16" s="2">
        <v>3</v>
      </c>
      <c r="G16" s="3">
        <f t="shared" si="0"/>
        <v>1.6478873239436616E-3</v>
      </c>
      <c r="H16" s="3">
        <f t="shared" si="0"/>
        <v>2.5074918403872265E-3</v>
      </c>
      <c r="I16" s="3">
        <f t="shared" si="0"/>
        <v>3.845236809175678E-3</v>
      </c>
      <c r="J16" s="3">
        <f t="shared" si="0"/>
        <v>2.5335798970890231E-3</v>
      </c>
      <c r="K16" s="3">
        <f t="shared" si="0"/>
        <v>3.5398037092562458E-4</v>
      </c>
      <c r="L16" s="3">
        <f t="shared" si="1"/>
        <v>275.01088817624151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</row>
    <row r="17" spans="1:38" x14ac:dyDescent="0.3">
      <c r="A17" s="6">
        <v>1995</v>
      </c>
      <c r="B17" s="6">
        <v>358.31</v>
      </c>
      <c r="C17" s="10">
        <v>1977.2849000000001</v>
      </c>
      <c r="D17" s="10">
        <v>330.80500000000001</v>
      </c>
      <c r="E17" s="2">
        <v>1761</v>
      </c>
      <c r="F17" s="2">
        <v>3</v>
      </c>
      <c r="G17" s="3">
        <f t="shared" si="0"/>
        <v>1.8309859154929573E-3</v>
      </c>
      <c r="H17" s="3">
        <f t="shared" si="0"/>
        <v>2.782283796206762E-3</v>
      </c>
      <c r="I17" s="3">
        <f t="shared" si="0"/>
        <v>4.2443278977969063E-3</v>
      </c>
      <c r="J17" s="3">
        <f t="shared" si="0"/>
        <v>2.7409571188321759E-3</v>
      </c>
      <c r="K17" s="3">
        <f t="shared" si="0"/>
        <v>3.5554501832537699E-4</v>
      </c>
      <c r="L17" s="3">
        <f t="shared" si="1"/>
        <v>275.01195409974667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</row>
    <row r="18" spans="1:38" x14ac:dyDescent="0.3">
      <c r="A18" s="6">
        <v>1994</v>
      </c>
      <c r="B18" s="6">
        <v>356.32</v>
      </c>
      <c r="C18" s="10">
        <v>1977.3670999999999</v>
      </c>
      <c r="D18" s="10">
        <v>331.00700000000001</v>
      </c>
      <c r="E18" s="2">
        <v>1762</v>
      </c>
      <c r="F18" s="2">
        <v>3</v>
      </c>
      <c r="G18" s="3">
        <f t="shared" si="0"/>
        <v>2.014084507042253E-3</v>
      </c>
      <c r="H18" s="3">
        <f t="shared" si="0"/>
        <v>3.0563197911397093E-3</v>
      </c>
      <c r="I18" s="3">
        <f t="shared" si="0"/>
        <v>4.6380621400267932E-3</v>
      </c>
      <c r="J18" s="3">
        <f t="shared" si="0"/>
        <v>2.936487531861032E-3</v>
      </c>
      <c r="K18" s="3">
        <f t="shared" si="0"/>
        <v>3.5649402494496651E-4</v>
      </c>
      <c r="L18" s="3">
        <f t="shared" si="1"/>
        <v>275.01300144799501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</row>
    <row r="19" spans="1:38" x14ac:dyDescent="0.3">
      <c r="A19" s="6">
        <v>1993</v>
      </c>
      <c r="B19" s="6">
        <v>354.87</v>
      </c>
      <c r="C19" s="10">
        <v>1977.4521</v>
      </c>
      <c r="D19" s="10">
        <v>331.5</v>
      </c>
      <c r="E19" s="2">
        <v>1763</v>
      </c>
      <c r="F19" s="2">
        <v>3</v>
      </c>
      <c r="G19" s="3">
        <f t="shared" si="0"/>
        <v>2.1971830985915487E-3</v>
      </c>
      <c r="H19" s="3">
        <f t="shared" si="0"/>
        <v>3.3296019048570701E-3</v>
      </c>
      <c r="I19" s="3">
        <f t="shared" si="0"/>
        <v>5.0265114387568807E-3</v>
      </c>
      <c r="J19" s="3">
        <f t="shared" si="0"/>
        <v>3.1208479071127915E-3</v>
      </c>
      <c r="K19" s="3">
        <f t="shared" si="0"/>
        <v>3.570696265560178E-4</v>
      </c>
      <c r="L19" s="3">
        <f t="shared" si="1"/>
        <v>275.0140312139759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</row>
    <row r="20" spans="1:38" x14ac:dyDescent="0.3">
      <c r="A20" s="6">
        <v>1992</v>
      </c>
      <c r="B20" s="6">
        <v>354.07</v>
      </c>
      <c r="C20" s="10">
        <v>1977.5342000000001</v>
      </c>
      <c r="D20" s="10">
        <v>331.8</v>
      </c>
      <c r="E20" s="2">
        <v>1764</v>
      </c>
      <c r="F20" s="2">
        <v>3</v>
      </c>
      <c r="G20" s="3">
        <f t="shared" si="0"/>
        <v>2.3802816901408444E-3</v>
      </c>
      <c r="H20" s="3">
        <f t="shared" si="0"/>
        <v>3.6021322113086091E-3</v>
      </c>
      <c r="I20" s="3">
        <f t="shared" si="0"/>
        <v>5.4097467317538155E-3</v>
      </c>
      <c r="J20" s="3">
        <f t="shared" si="0"/>
        <v>3.2946763537286825E-3</v>
      </c>
      <c r="K20" s="3">
        <f t="shared" si="0"/>
        <v>3.5741874658090037E-4</v>
      </c>
      <c r="L20" s="3">
        <f t="shared" si="1"/>
        <v>275.01504425573353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</row>
    <row r="21" spans="1:38" x14ac:dyDescent="0.3">
      <c r="A21" s="6">
        <v>1991</v>
      </c>
      <c r="B21" s="6">
        <v>352.5660833</v>
      </c>
      <c r="C21" s="10">
        <v>1977.6192000000001</v>
      </c>
      <c r="D21" s="10">
        <v>332.327</v>
      </c>
      <c r="E21" s="2">
        <v>1765</v>
      </c>
      <c r="F21" s="2">
        <v>3</v>
      </c>
      <c r="G21" s="3">
        <f t="shared" si="0"/>
        <v>2.56338028169014E-3</v>
      </c>
      <c r="H21" s="3">
        <f t="shared" si="0"/>
        <v>3.8739127787385938E-3</v>
      </c>
      <c r="I21" s="3">
        <f t="shared" si="0"/>
        <v>5.7878380046138501E-3</v>
      </c>
      <c r="J21" s="3">
        <f t="shared" si="0"/>
        <v>3.4585745276808169E-3</v>
      </c>
      <c r="K21" s="3">
        <f t="shared" si="0"/>
        <v>3.576304985799113E-4</v>
      </c>
      <c r="L21" s="3">
        <f t="shared" si="1"/>
        <v>275.01604133609129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</row>
    <row r="22" spans="1:38" x14ac:dyDescent="0.3">
      <c r="A22" s="6">
        <v>1990</v>
      </c>
      <c r="B22" s="6">
        <v>350.95974999999999</v>
      </c>
      <c r="C22" s="10">
        <v>1977.7040999999999</v>
      </c>
      <c r="D22" s="10">
        <v>332.94</v>
      </c>
      <c r="E22" s="2">
        <v>1766</v>
      </c>
      <c r="F22" s="2">
        <v>3</v>
      </c>
      <c r="G22" s="3">
        <f t="shared" si="0"/>
        <v>2.7464788732394357E-3</v>
      </c>
      <c r="H22" s="3">
        <f t="shared" si="0"/>
        <v>4.1449456697014884E-3</v>
      </c>
      <c r="I22" s="3">
        <f t="shared" si="0"/>
        <v>6.1608543035434589E-3</v>
      </c>
      <c r="J22" s="3">
        <f t="shared" si="0"/>
        <v>3.613109714227139E-3</v>
      </c>
      <c r="K22" s="3">
        <f t="shared" si="0"/>
        <v>3.5775893265956689E-4</v>
      </c>
      <c r="L22" s="3">
        <f t="shared" si="1"/>
        <v>275.01702314749338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</row>
    <row r="23" spans="1:38" x14ac:dyDescent="0.3">
      <c r="A23" s="6">
        <v>1989</v>
      </c>
      <c r="B23" s="6">
        <v>349.49725000000001</v>
      </c>
      <c r="C23" s="10">
        <v>1977.7863</v>
      </c>
      <c r="D23" s="10">
        <v>333.03399999999999</v>
      </c>
      <c r="E23" s="2">
        <v>1767</v>
      </c>
      <c r="F23" s="2">
        <v>3</v>
      </c>
      <c r="G23" s="3">
        <f t="shared" ref="G23:K38" si="2">G22*(1-G$5)+G$4*$F22*$L$4/1000</f>
        <v>2.9295774647887314E-3</v>
      </c>
      <c r="H23" s="3">
        <f t="shared" si="2"/>
        <v>4.4152329410776089E-3</v>
      </c>
      <c r="I23" s="3">
        <f t="shared" si="2"/>
        <v>6.5288637479684088E-3</v>
      </c>
      <c r="J23" s="3">
        <f t="shared" si="2"/>
        <v>3.7588167914022696E-3</v>
      </c>
      <c r="K23" s="3">
        <f t="shared" si="2"/>
        <v>3.5783683186662994E-4</v>
      </c>
      <c r="L23" s="3">
        <f t="shared" si="1"/>
        <v>275.01799032777711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</row>
    <row r="24" spans="1:38" x14ac:dyDescent="0.3">
      <c r="A24" s="6">
        <v>1988</v>
      </c>
      <c r="B24" s="6">
        <v>348.3018333</v>
      </c>
      <c r="C24" s="10">
        <v>1977.8712</v>
      </c>
      <c r="D24" s="10">
        <v>332.77800000000002</v>
      </c>
      <c r="E24" s="2">
        <v>1768</v>
      </c>
      <c r="F24" s="2">
        <v>3</v>
      </c>
      <c r="G24" s="3">
        <f t="shared" si="2"/>
        <v>3.1126760563380271E-3</v>
      </c>
      <c r="H24" s="3">
        <f t="shared" si="2"/>
        <v>4.6847766440887327E-3</v>
      </c>
      <c r="I24" s="3">
        <f t="shared" si="2"/>
        <v>6.8919335429735787E-3</v>
      </c>
      <c r="J24" s="3">
        <f t="shared" si="2"/>
        <v>3.8962000813402898E-3</v>
      </c>
      <c r="K24" s="3">
        <f t="shared" si="2"/>
        <v>3.5788408012408103E-4</v>
      </c>
      <c r="L24" s="3">
        <f t="shared" si="1"/>
        <v>275.01894347040485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</row>
    <row r="25" spans="1:38" x14ac:dyDescent="0.3">
      <c r="A25" s="6">
        <v>1987</v>
      </c>
      <c r="B25" s="6">
        <v>346.12925000000001</v>
      </c>
      <c r="C25" s="10">
        <v>1977.9534000000001</v>
      </c>
      <c r="D25" s="10">
        <v>332.37700000000001</v>
      </c>
      <c r="E25" s="2">
        <v>1769</v>
      </c>
      <c r="F25" s="2">
        <v>3</v>
      </c>
      <c r="G25" s="3">
        <f t="shared" si="2"/>
        <v>3.2957746478873228E-3</v>
      </c>
      <c r="H25" s="3">
        <f t="shared" si="2"/>
        <v>4.9535788243136643E-3</v>
      </c>
      <c r="I25" s="3">
        <f t="shared" si="2"/>
        <v>7.2501299915758068E-3</v>
      </c>
      <c r="J25" s="3">
        <f t="shared" si="2"/>
        <v>4.0257350958372764E-3</v>
      </c>
      <c r="K25" s="3">
        <f t="shared" si="2"/>
        <v>3.579127376408431E-4</v>
      </c>
      <c r="L25" s="3">
        <f t="shared" si="1"/>
        <v>275.01988313129726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</row>
    <row r="26" spans="1:38" x14ac:dyDescent="0.3">
      <c r="A26" s="6">
        <v>1986</v>
      </c>
      <c r="B26" s="6">
        <v>344.45466670000002</v>
      </c>
      <c r="C26" s="10">
        <v>1978.0383999999999</v>
      </c>
      <c r="D26" s="10">
        <v>332.09399999999999</v>
      </c>
      <c r="E26" s="2">
        <v>1770</v>
      </c>
      <c r="F26" s="2">
        <v>3</v>
      </c>
      <c r="G26" s="3">
        <f t="shared" si="2"/>
        <v>3.4788732394366185E-3</v>
      </c>
      <c r="H26" s="3">
        <f t="shared" si="2"/>
        <v>5.2216415217037591E-3</v>
      </c>
      <c r="I26" s="3">
        <f t="shared" si="2"/>
        <v>7.6035185068320035E-3</v>
      </c>
      <c r="J26" s="3">
        <f t="shared" si="2"/>
        <v>4.1478701821953366E-3</v>
      </c>
      <c r="K26" s="3">
        <f t="shared" si="2"/>
        <v>3.5793011930339053E-4</v>
      </c>
      <c r="L26" s="3">
        <f t="shared" si="1"/>
        <v>275.02080983356944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</row>
    <row r="27" spans="1:38" x14ac:dyDescent="0.3">
      <c r="A27" s="6">
        <v>1985</v>
      </c>
      <c r="B27" s="6">
        <v>343.24783330000002</v>
      </c>
      <c r="C27" s="10">
        <v>1978.1233</v>
      </c>
      <c r="D27" s="10">
        <v>332.17500000000001</v>
      </c>
      <c r="E27" s="2">
        <v>1771</v>
      </c>
      <c r="F27" s="2">
        <v>4</v>
      </c>
      <c r="G27" s="3">
        <f t="shared" si="2"/>
        <v>3.6619718309859142E-3</v>
      </c>
      <c r="H27" s="3">
        <f t="shared" si="2"/>
        <v>5.4889667705984068E-3</v>
      </c>
      <c r="I27" s="3">
        <f t="shared" si="2"/>
        <v>7.9521636237847408E-3</v>
      </c>
      <c r="J27" s="3">
        <f t="shared" si="2"/>
        <v>4.2630280750447485E-3</v>
      </c>
      <c r="K27" s="3">
        <f t="shared" si="2"/>
        <v>3.5794066181464232E-4</v>
      </c>
      <c r="L27" s="3">
        <f t="shared" si="1"/>
        <v>275.02172407096225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</row>
    <row r="28" spans="1:38" x14ac:dyDescent="0.3">
      <c r="A28" s="6">
        <v>1984</v>
      </c>
      <c r="B28" s="6">
        <v>341.84866670000002</v>
      </c>
      <c r="C28" s="10">
        <v>1978.2</v>
      </c>
      <c r="D28" s="10">
        <v>332.39800000000002</v>
      </c>
      <c r="E28" s="2">
        <v>1772</v>
      </c>
      <c r="F28" s="2">
        <v>4</v>
      </c>
      <c r="G28" s="3">
        <f t="shared" si="2"/>
        <v>3.9061032863849754E-3</v>
      </c>
      <c r="H28" s="3">
        <f t="shared" si="2"/>
        <v>5.8494533133554901E-3</v>
      </c>
      <c r="I28" s="3">
        <f t="shared" si="2"/>
        <v>8.44636375303154E-3</v>
      </c>
      <c r="J28" s="3">
        <f t="shared" si="2"/>
        <v>4.4889782515341549E-3</v>
      </c>
      <c r="K28" s="3">
        <f t="shared" si="2"/>
        <v>4.0489541297845856E-4</v>
      </c>
      <c r="L28" s="3">
        <f t="shared" si="1"/>
        <v>275.02309579401731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</row>
    <row r="29" spans="1:38" x14ac:dyDescent="0.3">
      <c r="A29" s="6">
        <v>1983</v>
      </c>
      <c r="B29" s="6">
        <v>340.06866669999999</v>
      </c>
      <c r="C29" s="10">
        <v>1978.2849000000001</v>
      </c>
      <c r="D29" s="10">
        <v>332.47399999999999</v>
      </c>
      <c r="E29" s="2">
        <v>1773</v>
      </c>
      <c r="F29" s="2">
        <v>4</v>
      </c>
      <c r="G29" s="3">
        <f t="shared" si="2"/>
        <v>4.1502347417840361E-3</v>
      </c>
      <c r="H29" s="3">
        <f t="shared" si="2"/>
        <v>6.208948146855099E-3</v>
      </c>
      <c r="I29" s="3">
        <f t="shared" si="2"/>
        <v>8.9339304237661434E-3</v>
      </c>
      <c r="J29" s="3">
        <f t="shared" si="2"/>
        <v>4.7020206047952854E-3</v>
      </c>
      <c r="K29" s="3">
        <f t="shared" si="2"/>
        <v>4.3337490917849062E-4</v>
      </c>
      <c r="L29" s="3">
        <f t="shared" si="1"/>
        <v>275.02442850882636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</row>
    <row r="30" spans="1:38" x14ac:dyDescent="0.3">
      <c r="A30" s="6">
        <v>1982</v>
      </c>
      <c r="B30" s="6">
        <v>338.11783329999997</v>
      </c>
      <c r="C30" s="10">
        <v>1978.3670999999999</v>
      </c>
      <c r="D30" s="10">
        <v>332.64600000000002</v>
      </c>
      <c r="E30" s="2">
        <v>1774</v>
      </c>
      <c r="F30" s="2">
        <v>4</v>
      </c>
      <c r="G30" s="3">
        <f t="shared" si="2"/>
        <v>4.3943661971830974E-3</v>
      </c>
      <c r="H30" s="3">
        <f t="shared" si="2"/>
        <v>6.567453999319052E-3</v>
      </c>
      <c r="I30" s="3">
        <f t="shared" si="2"/>
        <v>9.4149526743542433E-3</v>
      </c>
      <c r="J30" s="3">
        <f t="shared" si="2"/>
        <v>4.9028925181888484E-3</v>
      </c>
      <c r="K30" s="3">
        <f t="shared" si="2"/>
        <v>4.5064859679697951E-4</v>
      </c>
      <c r="L30" s="3">
        <f t="shared" si="1"/>
        <v>275.02573031398583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</row>
    <row r="31" spans="1:38" x14ac:dyDescent="0.3">
      <c r="A31" s="6">
        <v>1981</v>
      </c>
      <c r="B31" s="6">
        <v>337.63400000000001</v>
      </c>
      <c r="C31" s="10">
        <v>1978.4521</v>
      </c>
      <c r="D31" s="10">
        <v>333.01499999999999</v>
      </c>
      <c r="E31" s="2">
        <v>1775</v>
      </c>
      <c r="F31" s="2">
        <v>4</v>
      </c>
      <c r="G31" s="3">
        <f t="shared" si="2"/>
        <v>4.6384976525821586E-3</v>
      </c>
      <c r="H31" s="3">
        <f t="shared" si="2"/>
        <v>6.9249735914637487E-3</v>
      </c>
      <c r="I31" s="3">
        <f t="shared" si="2"/>
        <v>9.8895183480337476E-3</v>
      </c>
      <c r="J31" s="3">
        <f t="shared" si="2"/>
        <v>5.0922892506823809E-3</v>
      </c>
      <c r="K31" s="3">
        <f t="shared" si="2"/>
        <v>4.6112561794389148E-4</v>
      </c>
      <c r="L31" s="3">
        <f t="shared" si="1"/>
        <v>275.02700640446068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</row>
    <row r="32" spans="1:38" x14ac:dyDescent="0.3">
      <c r="A32" s="6">
        <v>1980</v>
      </c>
      <c r="B32" s="6">
        <v>336.58983330000001</v>
      </c>
      <c r="C32" s="10">
        <v>1978.5342000000001</v>
      </c>
      <c r="D32" s="10">
        <v>333.31700000000001</v>
      </c>
      <c r="E32" s="2">
        <v>1776</v>
      </c>
      <c r="F32" s="2">
        <v>4</v>
      </c>
      <c r="G32" s="3">
        <f t="shared" si="2"/>
        <v>4.8826291079812198E-3</v>
      </c>
      <c r="H32" s="3">
        <f t="shared" si="2"/>
        <v>7.2815096365208155E-3</v>
      </c>
      <c r="I32" s="3">
        <f t="shared" si="2"/>
        <v>1.0357714108956525E-2</v>
      </c>
      <c r="J32" s="3">
        <f t="shared" si="2"/>
        <v>5.2708663432843991E-3</v>
      </c>
      <c r="K32" s="3">
        <f t="shared" si="2"/>
        <v>4.6748025249195122E-4</v>
      </c>
      <c r="L32" s="3">
        <f t="shared" si="1"/>
        <v>275.02826019944922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</row>
    <row r="33" spans="1:38" x14ac:dyDescent="0.3">
      <c r="A33" s="6">
        <v>1979</v>
      </c>
      <c r="B33" s="6">
        <v>335.2824167</v>
      </c>
      <c r="C33" s="10">
        <v>1978.6192000000001</v>
      </c>
      <c r="D33" s="10">
        <v>333.92599999999999</v>
      </c>
      <c r="E33" s="2">
        <v>1777</v>
      </c>
      <c r="F33" s="2">
        <v>4</v>
      </c>
      <c r="G33" s="3">
        <f t="shared" si="2"/>
        <v>5.126760563380281E-3</v>
      </c>
      <c r="H33" s="3">
        <f t="shared" si="2"/>
        <v>7.6370648402576983E-3</v>
      </c>
      <c r="I33" s="3">
        <f t="shared" si="2"/>
        <v>1.081962545801482E-2</v>
      </c>
      <c r="J33" s="3">
        <f t="shared" si="2"/>
        <v>5.4392418880065269E-3</v>
      </c>
      <c r="K33" s="3">
        <f t="shared" si="2"/>
        <v>4.7133453317661859E-4</v>
      </c>
      <c r="L33" s="3">
        <f t="shared" si="1"/>
        <v>275.02949402728285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</row>
    <row r="34" spans="1:38" x14ac:dyDescent="0.3">
      <c r="A34" s="6">
        <v>1978</v>
      </c>
      <c r="B34" s="6">
        <v>333.49275</v>
      </c>
      <c r="C34" s="10">
        <v>1978.7040999999999</v>
      </c>
      <c r="D34" s="10">
        <v>334.97699999999998</v>
      </c>
      <c r="E34" s="2">
        <v>1778</v>
      </c>
      <c r="F34" s="2">
        <v>4</v>
      </c>
      <c r="G34" s="3">
        <f t="shared" si="2"/>
        <v>5.3708920187793422E-3</v>
      </c>
      <c r="H34" s="3">
        <f t="shared" si="2"/>
        <v>7.9916419009981952E-3</v>
      </c>
      <c r="I34" s="3">
        <f t="shared" si="2"/>
        <v>1.1275336748455243E-2</v>
      </c>
      <c r="J34" s="3">
        <f t="shared" si="2"/>
        <v>5.5979986672069571E-3</v>
      </c>
      <c r="K34" s="3">
        <f t="shared" si="2"/>
        <v>4.7367227258300756E-4</v>
      </c>
      <c r="L34" s="3">
        <f t="shared" si="1"/>
        <v>275.03070954160802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</row>
    <row r="35" spans="1:38" x14ac:dyDescent="0.3">
      <c r="A35" s="6">
        <v>1977</v>
      </c>
      <c r="B35" s="6">
        <v>331.73058329999998</v>
      </c>
      <c r="C35" s="10">
        <v>1978.7863</v>
      </c>
      <c r="D35" s="10">
        <v>335.33300000000003</v>
      </c>
      <c r="E35" s="2">
        <v>1779</v>
      </c>
      <c r="F35" s="2">
        <v>4</v>
      </c>
      <c r="G35" s="3">
        <f t="shared" si="2"/>
        <v>5.6150234741784034E-3</v>
      </c>
      <c r="H35" s="3">
        <f t="shared" si="2"/>
        <v>8.3452435096429359E-3</v>
      </c>
      <c r="I35" s="3">
        <f t="shared" si="2"/>
        <v>1.1724931201283172E-2</v>
      </c>
      <c r="J35" s="3">
        <f t="shared" si="2"/>
        <v>5.7476861707199409E-3</v>
      </c>
      <c r="K35" s="3">
        <f t="shared" si="2"/>
        <v>4.7509018320740086E-4</v>
      </c>
      <c r="L35" s="3">
        <f t="shared" si="1"/>
        <v>275.03190797453902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</row>
    <row r="36" spans="1:38" x14ac:dyDescent="0.3">
      <c r="A36" s="6">
        <v>1973</v>
      </c>
      <c r="B36" s="6">
        <v>329.19694499999997</v>
      </c>
      <c r="C36" s="10">
        <v>1978.8712</v>
      </c>
      <c r="D36" s="10">
        <v>334.82600000000002</v>
      </c>
      <c r="E36" s="2">
        <v>1780</v>
      </c>
      <c r="F36" s="2">
        <v>4</v>
      </c>
      <c r="G36" s="3">
        <f t="shared" si="2"/>
        <v>5.8591549295774646E-3</v>
      </c>
      <c r="H36" s="3">
        <f t="shared" si="2"/>
        <v>8.6978723496898003E-3</v>
      </c>
      <c r="I36" s="3">
        <f t="shared" si="2"/>
        <v>1.2168490920460398E-2</v>
      </c>
      <c r="J36" s="3">
        <f t="shared" si="2"/>
        <v>5.8888224977530152E-3</v>
      </c>
      <c r="K36" s="3">
        <f t="shared" si="2"/>
        <v>4.7595018947382768E-4</v>
      </c>
      <c r="L36" s="3">
        <f t="shared" si="1"/>
        <v>275.03309029088695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</row>
    <row r="37" spans="1:38" x14ac:dyDescent="0.3">
      <c r="A37" s="6">
        <v>1970</v>
      </c>
      <c r="B37" s="6">
        <v>323.16888333333333</v>
      </c>
      <c r="C37" s="10">
        <v>1978.9534000000001</v>
      </c>
      <c r="D37" s="10">
        <v>334.53100000000001</v>
      </c>
      <c r="E37" s="2">
        <v>1781</v>
      </c>
      <c r="F37" s="2">
        <v>5</v>
      </c>
      <c r="G37" s="3">
        <f t="shared" si="2"/>
        <v>6.1032863849765258E-3</v>
      </c>
      <c r="H37" s="3">
        <f t="shared" si="2"/>
        <v>9.0495310972542875E-3</v>
      </c>
      <c r="I37" s="3">
        <f t="shared" si="2"/>
        <v>1.2606096907898767E-2</v>
      </c>
      <c r="J37" s="3">
        <f t="shared" si="2"/>
        <v>6.02189615013482E-3</v>
      </c>
      <c r="K37" s="3">
        <f t="shared" si="2"/>
        <v>4.7647180964196053E-4</v>
      </c>
      <c r="L37" s="3">
        <f t="shared" si="1"/>
        <v>275.03425728234993</v>
      </c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</row>
    <row r="38" spans="1:38" x14ac:dyDescent="0.3">
      <c r="A38" s="6">
        <v>1969</v>
      </c>
      <c r="B38" s="6">
        <v>323.733</v>
      </c>
      <c r="C38" s="10">
        <v>1979.0383999999999</v>
      </c>
      <c r="D38" s="10">
        <v>334.49799999999999</v>
      </c>
      <c r="E38" s="2">
        <v>1782</v>
      </c>
      <c r="F38" s="2">
        <v>5</v>
      </c>
      <c r="G38" s="3">
        <f t="shared" si="2"/>
        <v>6.4084507042253521E-3</v>
      </c>
      <c r="H38" s="3">
        <f t="shared" si="2"/>
        <v>9.494119134704845E-3</v>
      </c>
      <c r="I38" s="3">
        <f t="shared" si="2"/>
        <v>1.3188063820036617E-2</v>
      </c>
      <c r="J38" s="3">
        <f t="shared" si="2"/>
        <v>6.2647386151390826E-3</v>
      </c>
      <c r="K38" s="3">
        <f t="shared" si="2"/>
        <v>5.237365450741693E-4</v>
      </c>
      <c r="L38" s="3">
        <f t="shared" si="1"/>
        <v>275.03587910881919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</row>
    <row r="39" spans="1:38" x14ac:dyDescent="0.3">
      <c r="A39" s="6">
        <v>1966</v>
      </c>
      <c r="B39" s="6">
        <v>318.75549999999998</v>
      </c>
      <c r="C39" s="10">
        <v>1979.1233</v>
      </c>
      <c r="D39" s="10">
        <v>334.58499999999998</v>
      </c>
      <c r="E39" s="2">
        <v>1783</v>
      </c>
      <c r="F39" s="2">
        <v>5</v>
      </c>
      <c r="G39" s="3">
        <f t="shared" ref="G39:K54" si="3">G38*(1-G$5)+G$4*$F38*$L$4/1000</f>
        <v>6.7136150234741784E-3</v>
      </c>
      <c r="H39" s="3">
        <f t="shared" si="3"/>
        <v>9.9374840971714375E-3</v>
      </c>
      <c r="I39" s="3">
        <f t="shared" si="3"/>
        <v>1.3762219213846818E-2</v>
      </c>
      <c r="J39" s="3">
        <f t="shared" si="3"/>
        <v>6.4937082535791186E-3</v>
      </c>
      <c r="K39" s="3">
        <f t="shared" si="3"/>
        <v>5.5240405623700989E-4</v>
      </c>
      <c r="L39" s="3">
        <f t="shared" si="1"/>
        <v>275.03745943064433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</row>
    <row r="40" spans="1:38" x14ac:dyDescent="0.3">
      <c r="A40" s="6">
        <v>1966</v>
      </c>
      <c r="B40" s="6">
        <v>319.45234999999997</v>
      </c>
      <c r="C40" s="10">
        <v>1979.2</v>
      </c>
      <c r="D40" s="10">
        <v>334.76299999999998</v>
      </c>
      <c r="E40" s="2">
        <v>1784</v>
      </c>
      <c r="F40" s="2">
        <v>5</v>
      </c>
      <c r="G40" s="3">
        <f t="shared" si="3"/>
        <v>7.0187793427230047E-3</v>
      </c>
      <c r="H40" s="3">
        <f t="shared" si="3"/>
        <v>1.0379629349369916E-2</v>
      </c>
      <c r="I40" s="3">
        <f t="shared" si="3"/>
        <v>1.4328667940339473E-2</v>
      </c>
      <c r="J40" s="3">
        <f t="shared" si="3"/>
        <v>6.7095975764223893E-3</v>
      </c>
      <c r="K40" s="3">
        <f t="shared" si="3"/>
        <v>5.6979178069492694E-4</v>
      </c>
      <c r="L40" s="3">
        <f t="shared" si="1"/>
        <v>275.03900646598953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</row>
    <row r="41" spans="1:38" x14ac:dyDescent="0.3">
      <c r="A41" s="6">
        <v>1964</v>
      </c>
      <c r="B41" s="6">
        <v>318.15819999999997</v>
      </c>
      <c r="C41" s="10">
        <v>1979.2849000000001</v>
      </c>
      <c r="D41" s="10">
        <v>334.70299999999997</v>
      </c>
      <c r="E41" s="2">
        <v>1785</v>
      </c>
      <c r="F41" s="2">
        <v>5</v>
      </c>
      <c r="G41" s="3">
        <f t="shared" si="3"/>
        <v>7.3239436619718309E-3</v>
      </c>
      <c r="H41" s="3">
        <f t="shared" si="3"/>
        <v>1.0820558246759697E-2</v>
      </c>
      <c r="I41" s="3">
        <f t="shared" si="3"/>
        <v>1.4887513443149848E-2</v>
      </c>
      <c r="J41" s="3">
        <f t="shared" si="3"/>
        <v>6.9131538209763243E-3</v>
      </c>
      <c r="K41" s="3">
        <f t="shared" si="3"/>
        <v>5.8033796868128882E-4</v>
      </c>
      <c r="L41" s="3">
        <f t="shared" si="1"/>
        <v>275.04052550714152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8" x14ac:dyDescent="0.3">
      <c r="A42" s="6">
        <v>1964</v>
      </c>
      <c r="B42" s="6">
        <v>318.96725500000002</v>
      </c>
      <c r="C42" s="10">
        <v>1979.3670999999999</v>
      </c>
      <c r="D42" s="10">
        <v>334.62599999999998</v>
      </c>
      <c r="E42" s="2">
        <v>1786</v>
      </c>
      <c r="F42" s="2">
        <v>5</v>
      </c>
      <c r="G42" s="3">
        <f t="shared" si="3"/>
        <v>7.6291079812206572E-3</v>
      </c>
      <c r="H42" s="3">
        <f t="shared" si="3"/>
        <v>1.1260274135569225E-2</v>
      </c>
      <c r="I42" s="3">
        <f t="shared" si="3"/>
        <v>1.5438857777429026E-2</v>
      </c>
      <c r="J42" s="3">
        <f t="shared" si="3"/>
        <v>7.1050815372301849E-3</v>
      </c>
      <c r="K42" s="3">
        <f t="shared" si="3"/>
        <v>5.867345550381103E-4</v>
      </c>
      <c r="L42" s="3">
        <f t="shared" si="1"/>
        <v>275.04202005598648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8" x14ac:dyDescent="0.3">
      <c r="A43" s="6">
        <v>1963</v>
      </c>
      <c r="B43" s="6">
        <v>317.0083975</v>
      </c>
      <c r="C43" s="10">
        <v>1979.4521</v>
      </c>
      <c r="D43" s="10">
        <v>334.88900000000001</v>
      </c>
      <c r="E43" s="2">
        <v>1787</v>
      </c>
      <c r="F43" s="2">
        <v>5</v>
      </c>
      <c r="G43" s="3">
        <f t="shared" si="3"/>
        <v>7.9342723004694835E-3</v>
      </c>
      <c r="H43" s="3">
        <f t="shared" si="3"/>
        <v>1.1698780352821375E-2</v>
      </c>
      <c r="I43" s="3">
        <f t="shared" si="3"/>
        <v>1.5982801628480994E-2</v>
      </c>
      <c r="J43" s="3">
        <f t="shared" si="3"/>
        <v>7.2860450264473492E-3</v>
      </c>
      <c r="K43" s="3">
        <f t="shared" si="3"/>
        <v>5.9061428078102207E-4</v>
      </c>
      <c r="L43" s="3">
        <f t="shared" si="1"/>
        <v>275.043492513589</v>
      </c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8" x14ac:dyDescent="0.3">
      <c r="A44" s="6">
        <v>1963</v>
      </c>
      <c r="B44" s="6">
        <v>317.013375</v>
      </c>
      <c r="C44" s="10">
        <v>1979.5342000000001</v>
      </c>
      <c r="D44" s="10">
        <v>335.452</v>
      </c>
      <c r="E44" s="2">
        <v>1788</v>
      </c>
      <c r="F44" s="2">
        <v>5</v>
      </c>
      <c r="G44" s="3">
        <f t="shared" si="3"/>
        <v>8.2394366197183107E-3</v>
      </c>
      <c r="H44" s="3">
        <f t="shared" si="3"/>
        <v>1.2136080226358769E-2</v>
      </c>
      <c r="I44" s="3">
        <f t="shared" si="3"/>
        <v>1.6519444330149582E-2</v>
      </c>
      <c r="J44" s="3">
        <f t="shared" si="3"/>
        <v>7.4566706404484845E-3</v>
      </c>
      <c r="K44" s="3">
        <f t="shared" si="3"/>
        <v>5.9296745339537443E-4</v>
      </c>
      <c r="L44" s="3">
        <f t="shared" si="1"/>
        <v>275.04494459927008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8" x14ac:dyDescent="0.3">
      <c r="A45" s="6">
        <v>1963</v>
      </c>
      <c r="B45" s="6">
        <v>318.70572499999997</v>
      </c>
      <c r="C45" s="10">
        <v>1979.6192000000001</v>
      </c>
      <c r="D45" s="10">
        <v>335.93599999999998</v>
      </c>
      <c r="E45" s="2">
        <v>1789</v>
      </c>
      <c r="F45" s="2">
        <v>5</v>
      </c>
      <c r="G45" s="3">
        <f t="shared" si="3"/>
        <v>8.5446009389671361E-3</v>
      </c>
      <c r="H45" s="3">
        <f t="shared" si="3"/>
        <v>1.2572177074869035E-2</v>
      </c>
      <c r="I45" s="3">
        <f t="shared" si="3"/>
        <v>1.7048883882958582E-2</v>
      </c>
      <c r="J45" s="3">
        <f t="shared" si="3"/>
        <v>7.6175489495439027E-3</v>
      </c>
      <c r="K45" s="3">
        <f t="shared" si="3"/>
        <v>5.9439472473357528E-4</v>
      </c>
      <c r="L45" s="3">
        <f t="shared" si="1"/>
        <v>275.04637760557108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8" x14ac:dyDescent="0.3">
      <c r="A46" s="6">
        <v>1963</v>
      </c>
      <c r="B46" s="6">
        <v>319.3528</v>
      </c>
      <c r="C46" s="10">
        <v>1979.7040999999999</v>
      </c>
      <c r="D46" s="10">
        <v>335.98099999999999</v>
      </c>
      <c r="E46" s="2">
        <v>1790</v>
      </c>
      <c r="F46" s="2">
        <v>5</v>
      </c>
      <c r="G46" s="3">
        <f t="shared" si="3"/>
        <v>8.8497652582159615E-3</v>
      </c>
      <c r="H46" s="3">
        <f t="shared" si="3"/>
        <v>1.3007074207909993E-2</v>
      </c>
      <c r="I46" s="3">
        <f t="shared" si="3"/>
        <v>1.7571216972008405E-2</v>
      </c>
      <c r="J46" s="3">
        <f t="shared" si="3"/>
        <v>7.7692367866187568E-3</v>
      </c>
      <c r="K46" s="3">
        <f t="shared" si="3"/>
        <v>5.9526040855992321E-4</v>
      </c>
      <c r="L46" s="3">
        <f t="shared" si="1"/>
        <v>275.04779255363331</v>
      </c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8" x14ac:dyDescent="0.3">
      <c r="A47" s="6">
        <v>1959</v>
      </c>
      <c r="B47" s="6">
        <v>316.26945000000001</v>
      </c>
      <c r="C47" s="10">
        <v>1979.7863</v>
      </c>
      <c r="D47" s="10">
        <v>335.97899999999998</v>
      </c>
      <c r="E47" s="2">
        <v>1791</v>
      </c>
      <c r="F47" s="2">
        <v>6</v>
      </c>
      <c r="G47" s="3">
        <f t="shared" si="3"/>
        <v>9.1549295774647869E-3</v>
      </c>
      <c r="H47" s="3">
        <f t="shared" si="3"/>
        <v>1.3440774925934771E-2</v>
      </c>
      <c r="I47" s="3">
        <f t="shared" si="3"/>
        <v>1.8086538984632489E-2</v>
      </c>
      <c r="J47" s="3">
        <f t="shared" si="3"/>
        <v>7.91225917444607E-3</v>
      </c>
      <c r="K47" s="3">
        <f t="shared" si="3"/>
        <v>5.9578547234222061E-4</v>
      </c>
      <c r="L47" s="3">
        <f t="shared" si="1"/>
        <v>275.04919028813481</v>
      </c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8" x14ac:dyDescent="0.3">
      <c r="A48" s="7">
        <v>1958</v>
      </c>
      <c r="B48" s="7">
        <v>314.37799999999999</v>
      </c>
      <c r="C48" s="10">
        <v>1979.8712</v>
      </c>
      <c r="D48" s="10">
        <v>335.971</v>
      </c>
      <c r="E48" s="2">
        <v>1792</v>
      </c>
      <c r="F48" s="2">
        <v>6</v>
      </c>
      <c r="G48" s="3">
        <f t="shared" si="3"/>
        <v>9.5211267605633792E-3</v>
      </c>
      <c r="H48" s="3">
        <f t="shared" si="3"/>
        <v>1.396717923393187E-2</v>
      </c>
      <c r="I48" s="3">
        <f t="shared" si="3"/>
        <v>1.8745178769600777E-2</v>
      </c>
      <c r="J48" s="3">
        <f t="shared" si="3"/>
        <v>8.1644820349172191E-3</v>
      </c>
      <c r="K48" s="3">
        <f t="shared" si="3"/>
        <v>6.4305229643200055E-4</v>
      </c>
      <c r="L48" s="3">
        <f t="shared" si="1"/>
        <v>275.05104101909546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38" x14ac:dyDescent="0.3">
      <c r="A49" s="7">
        <v>1957</v>
      </c>
      <c r="B49" s="7">
        <v>314.03953000000001</v>
      </c>
      <c r="C49" s="10">
        <v>1979.9534000000001</v>
      </c>
      <c r="D49" s="10">
        <v>335.733</v>
      </c>
      <c r="E49" s="2">
        <v>1793</v>
      </c>
      <c r="F49" s="2">
        <v>6</v>
      </c>
      <c r="G49" s="3">
        <f t="shared" si="3"/>
        <v>9.8873239436619714E-3</v>
      </c>
      <c r="H49" s="3">
        <f t="shared" si="3"/>
        <v>1.4492135387938469E-2</v>
      </c>
      <c r="I49" s="3">
        <f t="shared" si="3"/>
        <v>1.9394977885719526E-2</v>
      </c>
      <c r="J49" s="3">
        <f t="shared" si="3"/>
        <v>8.4022961963217211E-3</v>
      </c>
      <c r="K49" s="3">
        <f t="shared" si="3"/>
        <v>6.7172107442969571E-4</v>
      </c>
      <c r="L49" s="3">
        <f t="shared" si="1"/>
        <v>275.05284845448807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</row>
    <row r="50" spans="1:38" x14ac:dyDescent="0.3">
      <c r="A50" s="6">
        <v>1955</v>
      </c>
      <c r="B50" s="6">
        <v>313.48795499999994</v>
      </c>
      <c r="C50" s="10">
        <v>1980.0382999999999</v>
      </c>
      <c r="D50" s="10">
        <v>335.678</v>
      </c>
      <c r="E50" s="2">
        <v>1794</v>
      </c>
      <c r="F50" s="2">
        <v>6</v>
      </c>
      <c r="G50" s="3">
        <f t="shared" si="3"/>
        <v>1.0253521126760564E-2</v>
      </c>
      <c r="H50" s="3">
        <f t="shared" si="3"/>
        <v>1.5015647371869497E-2</v>
      </c>
      <c r="I50" s="3">
        <f t="shared" si="3"/>
        <v>2.0036054997891E-2</v>
      </c>
      <c r="J50" s="3">
        <f t="shared" si="3"/>
        <v>8.6265247823383955E-3</v>
      </c>
      <c r="K50" s="3">
        <f t="shared" si="3"/>
        <v>6.8910956726179269E-4</v>
      </c>
      <c r="L50" s="3">
        <f t="shared" si="1"/>
        <v>275.05462085784615</v>
      </c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</row>
    <row r="51" spans="1:38" x14ac:dyDescent="0.3">
      <c r="A51" s="6">
        <v>1955</v>
      </c>
      <c r="B51" s="6">
        <v>313.79655999999994</v>
      </c>
      <c r="C51" s="10">
        <v>1980.123</v>
      </c>
      <c r="D51" s="10">
        <v>335.77800000000002</v>
      </c>
      <c r="E51" s="2">
        <v>1795</v>
      </c>
      <c r="F51" s="2">
        <v>6</v>
      </c>
      <c r="G51" s="3">
        <f t="shared" si="3"/>
        <v>1.0619718309859156E-2</v>
      </c>
      <c r="H51" s="3">
        <f t="shared" si="3"/>
        <v>1.5537719158680009E-2</v>
      </c>
      <c r="I51" s="3">
        <f t="shared" si="3"/>
        <v>2.0668527178224053E-2</v>
      </c>
      <c r="J51" s="3">
        <f t="shared" si="3"/>
        <v>8.8379438941780693E-3</v>
      </c>
      <c r="K51" s="3">
        <f t="shared" si="3"/>
        <v>6.9965622129065301E-4</v>
      </c>
      <c r="L51" s="3">
        <f t="shared" si="1"/>
        <v>275.05636356476225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</row>
    <row r="52" spans="1:38" x14ac:dyDescent="0.3">
      <c r="A52" s="6">
        <v>1954</v>
      </c>
      <c r="B52" s="6">
        <v>310.99059999999997</v>
      </c>
      <c r="C52" s="10">
        <v>1980.2021999999999</v>
      </c>
      <c r="D52" s="10">
        <v>335.89800000000002</v>
      </c>
      <c r="E52" s="2">
        <v>1796</v>
      </c>
      <c r="F52" s="2">
        <v>6</v>
      </c>
      <c r="G52" s="3">
        <f t="shared" si="3"/>
        <v>1.0985915492957748E-2</v>
      </c>
      <c r="H52" s="3">
        <f t="shared" si="3"/>
        <v>1.6058354710395347E-2</v>
      </c>
      <c r="I52" s="3">
        <f t="shared" si="3"/>
        <v>2.1292509927413588E-2</v>
      </c>
      <c r="J52" s="3">
        <f t="shared" si="3"/>
        <v>9.0372852968293484E-3</v>
      </c>
      <c r="K52" s="3">
        <f t="shared" si="3"/>
        <v>7.0605309031653843E-4</v>
      </c>
      <c r="L52" s="3">
        <f t="shared" si="1"/>
        <v>275.05808011851792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</row>
    <row r="53" spans="1:38" x14ac:dyDescent="0.3">
      <c r="A53" s="6">
        <v>1954</v>
      </c>
      <c r="B53" s="6">
        <v>311.88655</v>
      </c>
      <c r="C53" s="10">
        <v>1980.2869000000001</v>
      </c>
      <c r="D53" s="10">
        <v>336.05700000000002</v>
      </c>
      <c r="E53" s="2">
        <v>1797</v>
      </c>
      <c r="F53" s="2">
        <v>7</v>
      </c>
      <c r="G53" s="3">
        <f t="shared" si="3"/>
        <v>1.135211267605634E-2</v>
      </c>
      <c r="H53" s="3">
        <f t="shared" si="3"/>
        <v>1.65775579781412E-2</v>
      </c>
      <c r="I53" s="3">
        <f t="shared" si="3"/>
        <v>2.1908117195833049E-2</v>
      </c>
      <c r="J53" s="3">
        <f t="shared" si="3"/>
        <v>9.2252389518476009E-3</v>
      </c>
      <c r="K53" s="3">
        <f t="shared" si="3"/>
        <v>7.0993298750690408E-4</v>
      </c>
      <c r="L53" s="3">
        <f t="shared" si="1"/>
        <v>275.05977295978937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</row>
    <row r="54" spans="1:38" x14ac:dyDescent="0.3">
      <c r="A54" s="6">
        <v>1954</v>
      </c>
      <c r="B54" s="6">
        <v>312.68294999999995</v>
      </c>
      <c r="C54" s="10">
        <v>1980.3688999999999</v>
      </c>
      <c r="D54" s="10">
        <v>336.185</v>
      </c>
      <c r="E54" s="2">
        <v>1798</v>
      </c>
      <c r="F54" s="2">
        <v>7</v>
      </c>
      <c r="G54" s="3">
        <f t="shared" si="3"/>
        <v>1.1779342723004698E-2</v>
      </c>
      <c r="H54" s="3">
        <f t="shared" si="3"/>
        <v>1.7189229615788611E-2</v>
      </c>
      <c r="I54" s="3">
        <f t="shared" si="3"/>
        <v>2.2665696146127821E-2</v>
      </c>
      <c r="J54" s="3">
        <f t="shared" si="3"/>
        <v>9.519826297472455E-3</v>
      </c>
      <c r="K54" s="3">
        <f t="shared" si="3"/>
        <v>7.5923462091690547E-4</v>
      </c>
      <c r="L54" s="3">
        <f t="shared" si="1"/>
        <v>275.0619133294033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</row>
    <row r="55" spans="1:38" x14ac:dyDescent="0.3">
      <c r="A55" s="6">
        <v>1954</v>
      </c>
      <c r="B55" s="6">
        <v>311.67614499999996</v>
      </c>
      <c r="C55" s="10">
        <v>1980.4536000000001</v>
      </c>
      <c r="D55" s="10">
        <v>336.53199999999998</v>
      </c>
      <c r="E55" s="2">
        <v>1799</v>
      </c>
      <c r="F55" s="2">
        <v>7</v>
      </c>
      <c r="G55" s="3">
        <f t="shared" ref="G55:K70" si="4">G54*(1-G$5)+G$4*$F54*$L$4/1000</f>
        <v>1.2206572769953055E-2</v>
      </c>
      <c r="H55" s="3">
        <f t="shared" si="4"/>
        <v>1.7799218526472208E-2</v>
      </c>
      <c r="I55" s="3">
        <f t="shared" si="4"/>
        <v>2.3413106405159496E-2</v>
      </c>
      <c r="J55" s="3">
        <f t="shared" si="4"/>
        <v>9.797584794181623E-3</v>
      </c>
      <c r="K55" s="3">
        <f t="shared" si="4"/>
        <v>7.8913757315398399E-4</v>
      </c>
      <c r="L55" s="3">
        <f t="shared" si="1"/>
        <v>275.06400562006894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</row>
    <row r="56" spans="1:38" x14ac:dyDescent="0.3">
      <c r="A56" s="7">
        <v>1953</v>
      </c>
      <c r="B56" s="7">
        <v>312.05848500000002</v>
      </c>
      <c r="C56" s="10">
        <v>1980.5355</v>
      </c>
      <c r="D56" s="10">
        <v>336.93</v>
      </c>
      <c r="E56" s="2">
        <v>1800</v>
      </c>
      <c r="F56" s="2">
        <v>8</v>
      </c>
      <c r="G56" s="3">
        <f t="shared" si="4"/>
        <v>1.2633802816901412E-2</v>
      </c>
      <c r="H56" s="3">
        <f t="shared" si="4"/>
        <v>1.8407529339424182E-2</v>
      </c>
      <c r="I56" s="3">
        <f t="shared" si="4"/>
        <v>2.4150484463365096E-2</v>
      </c>
      <c r="J56" s="3">
        <f t="shared" si="4"/>
        <v>1.00594758212062E-2</v>
      </c>
      <c r="K56" s="3">
        <f t="shared" si="4"/>
        <v>8.0727463050169466E-4</v>
      </c>
      <c r="L56" s="3">
        <f t="shared" si="1"/>
        <v>275.06605856707142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</row>
    <row r="57" spans="1:38" x14ac:dyDescent="0.3">
      <c r="A57" s="6">
        <v>1950</v>
      </c>
      <c r="B57" s="6">
        <v>312.55218499999995</v>
      </c>
      <c r="C57" s="10">
        <v>1980.6202000000001</v>
      </c>
      <c r="D57" s="10">
        <v>337.096</v>
      </c>
      <c r="E57" s="2">
        <v>1801</v>
      </c>
      <c r="F57" s="2">
        <v>8</v>
      </c>
      <c r="G57" s="3">
        <f t="shared" si="4"/>
        <v>1.3122065727699535E-2</v>
      </c>
      <c r="H57" s="3">
        <f t="shared" si="4"/>
        <v>1.9108063384756589E-2</v>
      </c>
      <c r="I57" s="3">
        <f t="shared" si="4"/>
        <v>2.5028199720906967E-2</v>
      </c>
      <c r="J57" s="3">
        <f t="shared" si="4"/>
        <v>1.0423776729223025E-2</v>
      </c>
      <c r="K57" s="3">
        <f t="shared" si="4"/>
        <v>8.6522366866755918E-4</v>
      </c>
      <c r="L57" s="3">
        <f t="shared" si="1"/>
        <v>275.06854732923125</v>
      </c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</row>
    <row r="58" spans="1:38" x14ac:dyDescent="0.3">
      <c r="A58" s="7">
        <v>1949</v>
      </c>
      <c r="B58" s="7">
        <v>311.15258</v>
      </c>
      <c r="C58" s="10">
        <v>1980.7049</v>
      </c>
      <c r="D58" s="10">
        <v>337.19</v>
      </c>
      <c r="E58" s="2">
        <v>1802</v>
      </c>
      <c r="F58" s="2">
        <v>10</v>
      </c>
      <c r="G58" s="3">
        <f t="shared" si="4"/>
        <v>1.3610328638497657E-2</v>
      </c>
      <c r="H58" s="3">
        <f t="shared" si="4"/>
        <v>1.9806670239984704E-2</v>
      </c>
      <c r="I58" s="3">
        <f t="shared" si="4"/>
        <v>2.5894133743678018E-2</v>
      </c>
      <c r="J58" s="3">
        <f t="shared" si="4"/>
        <v>1.0767266271674033E-2</v>
      </c>
      <c r="K58" s="3">
        <f t="shared" si="4"/>
        <v>9.0037153701601354E-4</v>
      </c>
      <c r="L58" s="3">
        <f t="shared" si="1"/>
        <v>275.07097877043083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</row>
    <row r="59" spans="1:38" x14ac:dyDescent="0.3">
      <c r="A59" s="6">
        <v>1948</v>
      </c>
      <c r="B59" s="6">
        <v>310.47158999999999</v>
      </c>
      <c r="C59" s="10">
        <v>1980.7869000000001</v>
      </c>
      <c r="D59" s="10">
        <v>337.11599999999999</v>
      </c>
      <c r="E59" s="2">
        <v>1803</v>
      </c>
      <c r="F59" s="2">
        <v>9</v>
      </c>
      <c r="G59" s="3">
        <f t="shared" si="4"/>
        <v>1.422065727699531E-2</v>
      </c>
      <c r="H59" s="3">
        <f t="shared" si="4"/>
        <v>2.0691148634096171E-2</v>
      </c>
      <c r="I59" s="3">
        <f t="shared" si="4"/>
        <v>2.7048914150235474E-2</v>
      </c>
      <c r="J59" s="3">
        <f t="shared" si="4"/>
        <v>1.1325875120483647E-2</v>
      </c>
      <c r="K59" s="3">
        <f t="shared" si="4"/>
        <v>1.0155865104079179E-3</v>
      </c>
      <c r="L59" s="3">
        <f t="shared" si="1"/>
        <v>275.07430218169225</v>
      </c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</row>
    <row r="60" spans="1:38" x14ac:dyDescent="0.3">
      <c r="A60" s="6">
        <v>1947</v>
      </c>
      <c r="B60" s="6">
        <v>309.98379499999999</v>
      </c>
      <c r="C60" s="10">
        <v>1980.8715999999999</v>
      </c>
      <c r="D60" s="10">
        <v>336.93799999999999</v>
      </c>
      <c r="E60" s="2">
        <v>1804</v>
      </c>
      <c r="F60" s="2">
        <v>9</v>
      </c>
      <c r="G60" s="3">
        <f t="shared" si="4"/>
        <v>1.4769953051643197E-2</v>
      </c>
      <c r="H60" s="3">
        <f t="shared" si="4"/>
        <v>2.1479297088084996E-2</v>
      </c>
      <c r="I60" s="3">
        <f t="shared" si="4"/>
        <v>2.8037959641163793E-2</v>
      </c>
      <c r="J60" s="3">
        <f t="shared" si="4"/>
        <v>1.1735201509927141E-2</v>
      </c>
      <c r="K60" s="3">
        <f t="shared" si="4"/>
        <v>1.0385195674205714E-3</v>
      </c>
      <c r="L60" s="3">
        <f t="shared" si="1"/>
        <v>275.07706093085824</v>
      </c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</row>
    <row r="61" spans="1:38" x14ac:dyDescent="0.3">
      <c r="A61" s="6">
        <v>1947</v>
      </c>
      <c r="B61" s="6">
        <v>311.45713499999999</v>
      </c>
      <c r="C61" s="10">
        <v>1980.9536000000001</v>
      </c>
      <c r="D61" s="10">
        <v>336.916</v>
      </c>
      <c r="E61" s="2">
        <v>1805</v>
      </c>
      <c r="F61" s="2">
        <v>9</v>
      </c>
      <c r="G61" s="3">
        <f t="shared" si="4"/>
        <v>1.5319248826291085E-2</v>
      </c>
      <c r="H61" s="3">
        <f t="shared" si="4"/>
        <v>2.2265277322111691E-2</v>
      </c>
      <c r="I61" s="3">
        <f t="shared" si="4"/>
        <v>2.9013729554360587E-2</v>
      </c>
      <c r="J61" s="3">
        <f t="shared" si="4"/>
        <v>1.2121144369604493E-2</v>
      </c>
      <c r="K61" s="3">
        <f t="shared" si="4"/>
        <v>1.0524291696196834E-3</v>
      </c>
      <c r="L61" s="3">
        <f t="shared" si="1"/>
        <v>275.07977182924196</v>
      </c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</row>
    <row r="62" spans="1:38" x14ac:dyDescent="0.3">
      <c r="A62" s="6">
        <v>1946</v>
      </c>
      <c r="B62" s="6">
        <v>311.45713499999999</v>
      </c>
      <c r="C62" s="10">
        <v>1981.0383999999999</v>
      </c>
      <c r="D62" s="10">
        <v>337.089</v>
      </c>
      <c r="E62" s="2">
        <v>1806</v>
      </c>
      <c r="F62" s="2">
        <v>10</v>
      </c>
      <c r="G62" s="3">
        <f t="shared" si="4"/>
        <v>1.5868544600938971E-2</v>
      </c>
      <c r="H62" s="3">
        <f t="shared" si="4"/>
        <v>2.3049095301014202E-2</v>
      </c>
      <c r="I62" s="3">
        <f t="shared" si="4"/>
        <v>2.997640208280658E-2</v>
      </c>
      <c r="J62" s="3">
        <f t="shared" si="4"/>
        <v>1.248503952705682E-2</v>
      </c>
      <c r="K62" s="3">
        <f t="shared" si="4"/>
        <v>1.0608657698178512E-3</v>
      </c>
      <c r="L62" s="3">
        <f t="shared" si="1"/>
        <v>275.08243994728161</v>
      </c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</row>
    <row r="63" spans="1:38" x14ac:dyDescent="0.3">
      <c r="A63" s="7">
        <v>1945</v>
      </c>
      <c r="B63" s="7">
        <v>309.57969000000003</v>
      </c>
      <c r="C63" s="10">
        <v>1981.1233</v>
      </c>
      <c r="D63" s="10">
        <v>337.23</v>
      </c>
      <c r="E63" s="2">
        <v>1807</v>
      </c>
      <c r="F63" s="2">
        <v>10</v>
      </c>
      <c r="G63" s="3">
        <f t="shared" si="4"/>
        <v>1.6478873239436621E-2</v>
      </c>
      <c r="H63" s="3">
        <f t="shared" si="4"/>
        <v>2.3924653686836047E-2</v>
      </c>
      <c r="I63" s="3">
        <f t="shared" si="4"/>
        <v>3.1076387769450604E-2</v>
      </c>
      <c r="J63" s="3">
        <f t="shared" si="4"/>
        <v>1.2945517390216238E-2</v>
      </c>
      <c r="K63" s="3">
        <f t="shared" si="4"/>
        <v>1.1129311833092894E-3</v>
      </c>
      <c r="L63" s="3">
        <f t="shared" si="1"/>
        <v>275.08553836326922</v>
      </c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</row>
    <row r="64" spans="1:38" x14ac:dyDescent="0.3">
      <c r="A64" s="6">
        <v>1945</v>
      </c>
      <c r="B64" s="6">
        <v>309.74622499999998</v>
      </c>
      <c r="C64" s="10">
        <v>1981.2</v>
      </c>
      <c r="D64" s="10">
        <v>337.226</v>
      </c>
      <c r="E64" s="2">
        <v>1808</v>
      </c>
      <c r="F64" s="2">
        <v>10</v>
      </c>
      <c r="G64" s="3">
        <f t="shared" si="4"/>
        <v>1.7089201877934272E-2</v>
      </c>
      <c r="H64" s="3">
        <f t="shared" si="4"/>
        <v>2.4797803385359782E-2</v>
      </c>
      <c r="I64" s="3">
        <f t="shared" si="4"/>
        <v>3.2161608770728232E-2</v>
      </c>
      <c r="J64" s="3">
        <f t="shared" si="4"/>
        <v>1.3379689600728934E-2</v>
      </c>
      <c r="K64" s="3">
        <f t="shared" si="4"/>
        <v>1.1445104529024626E-3</v>
      </c>
      <c r="L64" s="3">
        <f t="shared" si="1"/>
        <v>275.08857281408763</v>
      </c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</row>
    <row r="65" spans="1:38" x14ac:dyDescent="0.3">
      <c r="A65" s="6">
        <v>1944</v>
      </c>
      <c r="B65" s="6">
        <v>311.28789999999998</v>
      </c>
      <c r="C65" s="10">
        <v>1981.2849000000001</v>
      </c>
      <c r="D65" s="10">
        <v>337.17399999999998</v>
      </c>
      <c r="E65" s="2">
        <v>1809</v>
      </c>
      <c r="F65" s="2">
        <v>10</v>
      </c>
      <c r="G65" s="3">
        <f t="shared" si="4"/>
        <v>1.7699530516431923E-2</v>
      </c>
      <c r="H65" s="3">
        <f t="shared" si="4"/>
        <v>2.566855102295618E-2</v>
      </c>
      <c r="I65" s="3">
        <f t="shared" si="4"/>
        <v>3.3232263267340002E-2</v>
      </c>
      <c r="J65" s="3">
        <f t="shared" si="4"/>
        <v>1.378905891782946E-2</v>
      </c>
      <c r="K65" s="3">
        <f t="shared" si="4"/>
        <v>1.1636642481220529E-3</v>
      </c>
      <c r="L65" s="3">
        <f t="shared" si="1"/>
        <v>275.09155306797265</v>
      </c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</row>
    <row r="66" spans="1:38" x14ac:dyDescent="0.3">
      <c r="A66" s="6">
        <v>1943</v>
      </c>
      <c r="B66" s="6">
        <v>310.51140999999996</v>
      </c>
      <c r="C66" s="10">
        <v>1981.3670999999999</v>
      </c>
      <c r="D66" s="10">
        <v>337.346</v>
      </c>
      <c r="E66" s="2">
        <v>1810</v>
      </c>
      <c r="F66" s="2">
        <v>10</v>
      </c>
      <c r="G66" s="3">
        <f t="shared" si="4"/>
        <v>1.8309859154929574E-2</v>
      </c>
      <c r="H66" s="3">
        <f t="shared" si="4"/>
        <v>2.6536903207766676E-2</v>
      </c>
      <c r="I66" s="3">
        <f t="shared" si="4"/>
        <v>3.4288546779883043E-2</v>
      </c>
      <c r="J66" s="3">
        <f t="shared" si="4"/>
        <v>1.4175042252841757E-2</v>
      </c>
      <c r="K66" s="3">
        <f t="shared" si="4"/>
        <v>1.1752816121725915E-3</v>
      </c>
      <c r="L66" s="3">
        <f t="shared" si="1"/>
        <v>275.09448563300759</v>
      </c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</row>
    <row r="67" spans="1:38" x14ac:dyDescent="0.3">
      <c r="A67" s="6">
        <v>1943</v>
      </c>
      <c r="B67" s="6">
        <v>311.02906999999999</v>
      </c>
      <c r="C67" s="10">
        <v>1981.4521</v>
      </c>
      <c r="D67" s="10">
        <v>337.58699999999999</v>
      </c>
      <c r="E67" s="2">
        <v>1811</v>
      </c>
      <c r="F67" s="2">
        <v>11</v>
      </c>
      <c r="G67" s="3">
        <f t="shared" si="4"/>
        <v>1.8920187793427225E-2</v>
      </c>
      <c r="H67" s="3">
        <f t="shared" si="4"/>
        <v>2.7402866529753503E-2</v>
      </c>
      <c r="I67" s="3">
        <f t="shared" si="4"/>
        <v>3.5330652204556605E-2</v>
      </c>
      <c r="J67" s="3">
        <f t="shared" si="4"/>
        <v>1.4538975573400391E-2</v>
      </c>
      <c r="K67" s="3">
        <f t="shared" si="4"/>
        <v>1.1823278996542868E-3</v>
      </c>
      <c r="L67" s="3">
        <f t="shared" si="1"/>
        <v>275.0973750100008</v>
      </c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</row>
    <row r="68" spans="1:38" x14ac:dyDescent="0.3">
      <c r="A68" s="6">
        <v>1942</v>
      </c>
      <c r="B68" s="6">
        <v>310.94942999999995</v>
      </c>
      <c r="C68" s="10">
        <v>1981.5342000000001</v>
      </c>
      <c r="D68" s="10">
        <v>337.83199999999999</v>
      </c>
      <c r="E68" s="2">
        <v>1812</v>
      </c>
      <c r="F68" s="2">
        <v>11</v>
      </c>
      <c r="G68" s="3">
        <f t="shared" si="4"/>
        <v>1.9591549295774644E-2</v>
      </c>
      <c r="H68" s="3">
        <f t="shared" si="4"/>
        <v>2.8360344274364742E-2</v>
      </c>
      <c r="I68" s="3">
        <f t="shared" si="4"/>
        <v>3.6509004590172374E-2</v>
      </c>
      <c r="J68" s="3">
        <f t="shared" si="4"/>
        <v>1.4999489419527834E-2</v>
      </c>
      <c r="K68" s="3">
        <f t="shared" si="4"/>
        <v>1.233550045856596E-3</v>
      </c>
      <c r="L68" s="3">
        <f t="shared" si="1"/>
        <v>275.10069393762569</v>
      </c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</row>
    <row r="69" spans="1:38" x14ac:dyDescent="0.3">
      <c r="A69" s="6">
        <v>1942</v>
      </c>
      <c r="B69" s="6">
        <v>311.62636999999995</v>
      </c>
      <c r="C69" s="10">
        <v>1981.6192000000001</v>
      </c>
      <c r="D69" s="10">
        <v>338.09300000000002</v>
      </c>
      <c r="E69" s="2">
        <v>1813</v>
      </c>
      <c r="F69" s="2">
        <v>11</v>
      </c>
      <c r="G69" s="3">
        <f t="shared" si="4"/>
        <v>2.0262910798122064E-2</v>
      </c>
      <c r="H69" s="3">
        <f t="shared" si="4"/>
        <v>2.9315187969072495E-2</v>
      </c>
      <c r="I69" s="3">
        <f t="shared" si="4"/>
        <v>3.7671540404322162E-2</v>
      </c>
      <c r="J69" s="3">
        <f t="shared" si="4"/>
        <v>1.5433695557414716E-2</v>
      </c>
      <c r="K69" s="3">
        <f t="shared" si="4"/>
        <v>1.2646178479845797E-3</v>
      </c>
      <c r="L69" s="3">
        <f t="shared" si="1"/>
        <v>275.1039479525769</v>
      </c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</row>
    <row r="70" spans="1:38" x14ac:dyDescent="0.3">
      <c r="A70" s="6">
        <v>1941</v>
      </c>
      <c r="B70" s="6">
        <v>310.70055499999995</v>
      </c>
      <c r="C70" s="10">
        <v>1981.7040999999999</v>
      </c>
      <c r="D70" s="10">
        <v>338.16500000000002</v>
      </c>
      <c r="E70" s="2">
        <v>1814</v>
      </c>
      <c r="F70" s="2">
        <v>11</v>
      </c>
      <c r="G70" s="3">
        <f t="shared" si="4"/>
        <v>2.0934272300469483E-2</v>
      </c>
      <c r="H70" s="3">
        <f t="shared" si="4"/>
        <v>3.0267404860226804E-2</v>
      </c>
      <c r="I70" s="3">
        <f t="shared" si="4"/>
        <v>3.88184719467696E-2</v>
      </c>
      <c r="J70" s="3">
        <f t="shared" si="4"/>
        <v>1.5843096863725203E-2</v>
      </c>
      <c r="K70" s="3">
        <f t="shared" si="4"/>
        <v>1.283461422505087E-3</v>
      </c>
      <c r="L70" s="3">
        <f t="shared" si="1"/>
        <v>275.10714670739372</v>
      </c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</row>
    <row r="71" spans="1:38" x14ac:dyDescent="0.3">
      <c r="A71" s="6">
        <v>1940</v>
      </c>
      <c r="B71" s="6">
        <v>310.95575749999995</v>
      </c>
      <c r="C71" s="10">
        <v>1981.7863</v>
      </c>
      <c r="D71" s="10">
        <v>338.072</v>
      </c>
      <c r="E71" s="2">
        <v>1815</v>
      </c>
      <c r="F71" s="2">
        <v>12</v>
      </c>
      <c r="G71" s="3">
        <f t="shared" ref="G71:K86" si="5">G70*(1-G$5)+G$4*$F70*$L$4/1000</f>
        <v>2.1605633802816902E-2</v>
      </c>
      <c r="H71" s="3">
        <f t="shared" si="5"/>
        <v>3.1217002174242788E-2</v>
      </c>
      <c r="I71" s="3">
        <f t="shared" si="5"/>
        <v>3.9950008667660131E-2</v>
      </c>
      <c r="J71" s="3">
        <f t="shared" si="5"/>
        <v>1.6229110360504465E-2</v>
      </c>
      <c r="K71" s="3">
        <f t="shared" si="5"/>
        <v>1.2948906281903545E-3</v>
      </c>
      <c r="L71" s="3">
        <f t="shared" ref="L71:L134" si="6">SUM(G71:K71,L$5)</f>
        <v>275.11029664563341</v>
      </c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</row>
    <row r="72" spans="1:38" x14ac:dyDescent="0.3">
      <c r="A72" s="6">
        <v>1939</v>
      </c>
      <c r="B72" s="6">
        <v>310.52603333333332</v>
      </c>
      <c r="C72" s="10">
        <v>1981.8712</v>
      </c>
      <c r="D72" s="10">
        <v>338</v>
      </c>
      <c r="E72" s="2">
        <v>1816</v>
      </c>
      <c r="F72" s="2">
        <v>13</v>
      </c>
      <c r="G72" s="3">
        <f t="shared" si="5"/>
        <v>2.2338028169014087E-2</v>
      </c>
      <c r="H72" s="3">
        <f t="shared" si="5"/>
        <v>3.2257883831270498E-2</v>
      </c>
      <c r="I72" s="3">
        <f t="shared" si="5"/>
        <v>4.1216591947554393E-2</v>
      </c>
      <c r="J72" s="3">
        <f t="shared" si="5"/>
        <v>1.6710443011801919E-2</v>
      </c>
      <c r="K72" s="3">
        <f t="shared" si="5"/>
        <v>1.3487711486621431E-3</v>
      </c>
      <c r="L72" s="3">
        <f t="shared" si="6"/>
        <v>275.11387171810833</v>
      </c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</row>
    <row r="73" spans="1:38" x14ac:dyDescent="0.3">
      <c r="A73" s="6">
        <v>1939</v>
      </c>
      <c r="B73" s="6">
        <v>310.93947499999996</v>
      </c>
      <c r="C73" s="10">
        <v>1981.9534000000001</v>
      </c>
      <c r="D73" s="10">
        <v>337.76799999999997</v>
      </c>
      <c r="E73" s="2">
        <v>1817</v>
      </c>
      <c r="F73" s="2">
        <v>14</v>
      </c>
      <c r="G73" s="3">
        <f t="shared" si="5"/>
        <v>2.3131455399061036E-2</v>
      </c>
      <c r="H73" s="3">
        <f t="shared" si="5"/>
        <v>3.3389798705352955E-2</v>
      </c>
      <c r="I73" s="3">
        <f t="shared" si="5"/>
        <v>4.2616409108362369E-2</v>
      </c>
      <c r="J73" s="3">
        <f t="shared" si="5"/>
        <v>1.7281649533989533E-2</v>
      </c>
      <c r="K73" s="3">
        <f t="shared" si="5"/>
        <v>1.4283996930970686E-3</v>
      </c>
      <c r="L73" s="3">
        <f t="shared" si="6"/>
        <v>275.11784771243987</v>
      </c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</row>
    <row r="74" spans="1:38" x14ac:dyDescent="0.3">
      <c r="A74" s="6">
        <v>1938</v>
      </c>
      <c r="B74" s="6">
        <v>309.55572999999998</v>
      </c>
      <c r="C74" s="10">
        <v>1982.0383999999999</v>
      </c>
      <c r="D74" s="10">
        <v>337.30599999999998</v>
      </c>
      <c r="E74" s="2">
        <v>1818</v>
      </c>
      <c r="F74" s="2">
        <v>14</v>
      </c>
      <c r="G74" s="3">
        <f t="shared" si="5"/>
        <v>2.3985915492957751E-2</v>
      </c>
      <c r="H74" s="3">
        <f t="shared" si="5"/>
        <v>3.4612496361388197E-2</v>
      </c>
      <c r="I74" s="3">
        <f t="shared" si="5"/>
        <v>4.41476718028758E-2</v>
      </c>
      <c r="J74" s="3">
        <f t="shared" si="5"/>
        <v>1.7937595715373757E-2</v>
      </c>
      <c r="K74" s="3">
        <f t="shared" si="5"/>
        <v>1.5236452034926525E-3</v>
      </c>
      <c r="L74" s="3">
        <f t="shared" si="6"/>
        <v>275.1222073245761</v>
      </c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</row>
    <row r="75" spans="1:38" x14ac:dyDescent="0.3">
      <c r="A75" s="6">
        <v>1936.5</v>
      </c>
      <c r="B75" s="6">
        <v>308.99237250000004</v>
      </c>
      <c r="C75" s="10">
        <v>1982.1233</v>
      </c>
      <c r="D75" s="10">
        <v>337.12700000000001</v>
      </c>
      <c r="E75" s="2">
        <v>1819</v>
      </c>
      <c r="F75" s="2">
        <v>14</v>
      </c>
      <c r="G75" s="3">
        <f t="shared" si="5"/>
        <v>2.4840375586854466E-2</v>
      </c>
      <c r="H75" s="3">
        <f t="shared" si="5"/>
        <v>3.58318303396137E-2</v>
      </c>
      <c r="I75" s="3">
        <f t="shared" si="5"/>
        <v>4.5658380946400061E-2</v>
      </c>
      <c r="J75" s="3">
        <f t="shared" si="5"/>
        <v>1.8556069753615102E-2</v>
      </c>
      <c r="K75" s="3">
        <f t="shared" si="5"/>
        <v>1.5814145257475524E-3</v>
      </c>
      <c r="L75" s="3">
        <f t="shared" si="6"/>
        <v>275.1264680711522</v>
      </c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</row>
    <row r="76" spans="1:38" x14ac:dyDescent="0.3">
      <c r="A76" s="6">
        <v>1934.5</v>
      </c>
      <c r="B76" s="6">
        <v>307.81867799999998</v>
      </c>
      <c r="C76" s="10">
        <v>1982.2</v>
      </c>
      <c r="D76" s="10">
        <v>337.274</v>
      </c>
      <c r="E76" s="2">
        <v>1820</v>
      </c>
      <c r="F76" s="2">
        <v>14</v>
      </c>
      <c r="G76" s="3">
        <f t="shared" si="5"/>
        <v>2.569483568075118E-2</v>
      </c>
      <c r="H76" s="3">
        <f t="shared" si="5"/>
        <v>3.7047809893607689E-2</v>
      </c>
      <c r="I76" s="3">
        <f t="shared" si="5"/>
        <v>4.7148812421355442E-2</v>
      </c>
      <c r="J76" s="3">
        <f t="shared" si="5"/>
        <v>1.9139212314444338E-2</v>
      </c>
      <c r="K76" s="3">
        <f t="shared" si="5"/>
        <v>1.6164533908859687E-3</v>
      </c>
      <c r="L76" s="3">
        <f t="shared" si="6"/>
        <v>275.13064712370107</v>
      </c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</row>
    <row r="77" spans="1:38" x14ac:dyDescent="0.3">
      <c r="A77" s="6">
        <v>1933</v>
      </c>
      <c r="B77" s="6">
        <v>307.80500000000001</v>
      </c>
      <c r="C77" s="10">
        <v>1982.2849000000001</v>
      </c>
      <c r="D77" s="10">
        <v>337.69799999999998</v>
      </c>
      <c r="E77" s="2">
        <v>1821</v>
      </c>
      <c r="F77" s="2">
        <v>14</v>
      </c>
      <c r="G77" s="3">
        <f t="shared" si="5"/>
        <v>2.6549295774647895E-2</v>
      </c>
      <c r="H77" s="3">
        <f t="shared" si="5"/>
        <v>3.826044425149152E-2</v>
      </c>
      <c r="I77" s="3">
        <f t="shared" si="5"/>
        <v>4.8619238407098475E-2</v>
      </c>
      <c r="J77" s="3">
        <f t="shared" si="5"/>
        <v>1.9689041774088981E-2</v>
      </c>
      <c r="K77" s="3">
        <f t="shared" si="5"/>
        <v>1.6377055368739543E-3</v>
      </c>
      <c r="L77" s="3">
        <f t="shared" si="6"/>
        <v>275.13475572574418</v>
      </c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</row>
    <row r="78" spans="1:38" x14ac:dyDescent="0.3">
      <c r="A78" s="6">
        <v>1933</v>
      </c>
      <c r="B78" s="6">
        <v>307.20634999999999</v>
      </c>
      <c r="C78" s="10">
        <v>1982.3670999999999</v>
      </c>
      <c r="D78" s="10">
        <v>338.03199999999998</v>
      </c>
      <c r="E78" s="2">
        <v>1822</v>
      </c>
      <c r="F78" s="2">
        <v>15</v>
      </c>
      <c r="G78" s="3">
        <f t="shared" si="5"/>
        <v>2.740375586854461E-2</v>
      </c>
      <c r="H78" s="3">
        <f t="shared" si="5"/>
        <v>3.9469742615999705E-2</v>
      </c>
      <c r="I78" s="3">
        <f t="shared" si="5"/>
        <v>5.0069927429626737E-2</v>
      </c>
      <c r="J78" s="3">
        <f t="shared" si="5"/>
        <v>2.0207461205288154E-2</v>
      </c>
      <c r="K78" s="3">
        <f t="shared" si="5"/>
        <v>1.6505956150003566E-3</v>
      </c>
      <c r="L78" s="3">
        <f t="shared" si="6"/>
        <v>275.13880148273444</v>
      </c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</row>
    <row r="79" spans="1:38" x14ac:dyDescent="0.3">
      <c r="A79" s="7">
        <v>1929</v>
      </c>
      <c r="B79" s="7">
        <v>305.71715</v>
      </c>
      <c r="C79" s="10">
        <v>1982.4521</v>
      </c>
      <c r="D79" s="10">
        <v>338.18599999999998</v>
      </c>
      <c r="E79" s="2">
        <v>1823</v>
      </c>
      <c r="F79" s="2">
        <v>16</v>
      </c>
      <c r="G79" s="3">
        <f t="shared" si="5"/>
        <v>2.8319248826291089E-2</v>
      </c>
      <c r="H79" s="3">
        <f t="shared" si="5"/>
        <v>4.0769610878164796E-2</v>
      </c>
      <c r="I79" s="3">
        <f t="shared" si="5"/>
        <v>5.1651379152400506E-2</v>
      </c>
      <c r="J79" s="3">
        <f t="shared" si="5"/>
        <v>2.0813635856237155E-2</v>
      </c>
      <c r="K79" s="3">
        <f t="shared" si="5"/>
        <v>1.7053621993976221E-3</v>
      </c>
      <c r="L79" s="3">
        <f t="shared" si="6"/>
        <v>275.14325923691251</v>
      </c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</row>
    <row r="80" spans="1:38" x14ac:dyDescent="0.3">
      <c r="A80" s="6">
        <v>1928.75</v>
      </c>
      <c r="B80" s="6">
        <v>307.76790750000004</v>
      </c>
      <c r="C80" s="10">
        <v>1982.5342000000001</v>
      </c>
      <c r="D80" s="10">
        <v>338.55099999999999</v>
      </c>
      <c r="E80" s="2">
        <v>1824</v>
      </c>
      <c r="F80" s="2">
        <v>16</v>
      </c>
      <c r="G80" s="3">
        <f t="shared" si="5"/>
        <v>2.9295774647887334E-2</v>
      </c>
      <c r="H80" s="3">
        <f t="shared" si="5"/>
        <v>4.2159799877490349E-2</v>
      </c>
      <c r="I80" s="3">
        <f t="shared" si="5"/>
        <v>5.3361838397920448E-2</v>
      </c>
      <c r="J80" s="3">
        <f t="shared" si="5"/>
        <v>2.1502552547121346E-2</v>
      </c>
      <c r="K80" s="3">
        <f t="shared" si="5"/>
        <v>1.7855281687698152E-3</v>
      </c>
      <c r="L80" s="3">
        <f t="shared" si="6"/>
        <v>275.14810549363921</v>
      </c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</row>
    <row r="81" spans="1:38" x14ac:dyDescent="0.3">
      <c r="A81" s="6">
        <v>1925</v>
      </c>
      <c r="B81" s="6">
        <v>304.07187499999998</v>
      </c>
      <c r="C81" s="10">
        <v>1982.6192000000001</v>
      </c>
      <c r="D81" s="10">
        <v>338.89800000000002</v>
      </c>
      <c r="E81" s="2">
        <v>1825</v>
      </c>
      <c r="F81" s="2">
        <v>17</v>
      </c>
      <c r="G81" s="3">
        <f t="shared" si="5"/>
        <v>3.0272300469483579E-2</v>
      </c>
      <c r="H81" s="3">
        <f t="shared" si="5"/>
        <v>4.3546164425312867E-2</v>
      </c>
      <c r="I81" s="3">
        <f t="shared" si="5"/>
        <v>5.5049338805976608E-2</v>
      </c>
      <c r="J81" s="3">
        <f t="shared" si="5"/>
        <v>2.215211359330942E-2</v>
      </c>
      <c r="K81" s="3">
        <f t="shared" si="5"/>
        <v>1.8341512870596341E-3</v>
      </c>
      <c r="L81" s="3">
        <f t="shared" si="6"/>
        <v>275.15285406858112</v>
      </c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</row>
    <row r="82" spans="1:38" x14ac:dyDescent="0.3">
      <c r="A82" s="6">
        <v>1925</v>
      </c>
      <c r="B82" s="6">
        <v>304.81849999999997</v>
      </c>
      <c r="C82" s="10">
        <v>1982.7040999999999</v>
      </c>
      <c r="D82" s="10">
        <v>338.822</v>
      </c>
      <c r="E82" s="2">
        <v>1826</v>
      </c>
      <c r="F82" s="2">
        <v>17</v>
      </c>
      <c r="G82" s="3">
        <f t="shared" si="5"/>
        <v>3.1309859154929585E-2</v>
      </c>
      <c r="H82" s="3">
        <f t="shared" si="5"/>
        <v>4.5022611756427813E-2</v>
      </c>
      <c r="I82" s="3">
        <f t="shared" si="5"/>
        <v>5.6864423286009796E-2</v>
      </c>
      <c r="J82" s="3">
        <f t="shared" si="5"/>
        <v>2.2881938151073214E-2</v>
      </c>
      <c r="K82" s="3">
        <f t="shared" si="5"/>
        <v>1.9105910558807552E-3</v>
      </c>
      <c r="L82" s="3">
        <f t="shared" si="6"/>
        <v>275.15798942340433</v>
      </c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</row>
    <row r="83" spans="1:38" x14ac:dyDescent="0.3">
      <c r="A83" s="6">
        <v>1923.5833333333333</v>
      </c>
      <c r="B83" s="6">
        <v>305.20449499999995</v>
      </c>
      <c r="C83" s="10">
        <v>1982.7863</v>
      </c>
      <c r="D83" s="10">
        <v>338.63400000000001</v>
      </c>
      <c r="E83" s="2">
        <v>1827</v>
      </c>
      <c r="F83" s="2">
        <v>18</v>
      </c>
      <c r="G83" s="3">
        <f t="shared" si="5"/>
        <v>3.2347417840375592E-2</v>
      </c>
      <c r="H83" s="3">
        <f t="shared" si="5"/>
        <v>4.6494997336789898E-2</v>
      </c>
      <c r="I83" s="3">
        <f t="shared" si="5"/>
        <v>5.8655144584242966E-2</v>
      </c>
      <c r="J83" s="3">
        <f t="shared" si="5"/>
        <v>2.3570070126314454E-2</v>
      </c>
      <c r="K83" s="3">
        <f t="shared" si="5"/>
        <v>1.9569541192921112E-3</v>
      </c>
      <c r="L83" s="3">
        <f t="shared" si="6"/>
        <v>275.16302458400702</v>
      </c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</row>
    <row r="84" spans="1:38" x14ac:dyDescent="0.3">
      <c r="A84" s="6">
        <v>1923</v>
      </c>
      <c r="B84" s="6">
        <v>303.19853499999999</v>
      </c>
      <c r="C84" s="10">
        <v>1982.8712</v>
      </c>
      <c r="D84" s="10">
        <v>338.55700000000002</v>
      </c>
      <c r="E84" s="2">
        <v>1828</v>
      </c>
      <c r="F84" s="2">
        <v>18</v>
      </c>
      <c r="G84" s="3">
        <f t="shared" si="5"/>
        <v>3.3446009389671363E-2</v>
      </c>
      <c r="H84" s="3">
        <f t="shared" si="5"/>
        <v>4.8057229054011906E-2</v>
      </c>
      <c r="I84" s="3">
        <f t="shared" si="5"/>
        <v>6.0572064460091543E-2</v>
      </c>
      <c r="J84" s="3">
        <f t="shared" si="5"/>
        <v>2.4336262177216007E-2</v>
      </c>
      <c r="K84" s="3">
        <f t="shared" si="5"/>
        <v>2.0320230955368111E-3</v>
      </c>
      <c r="L84" s="3">
        <f t="shared" si="6"/>
        <v>275.1684435881765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</row>
    <row r="85" spans="1:38" x14ac:dyDescent="0.3">
      <c r="A85" s="6">
        <v>1919</v>
      </c>
      <c r="B85" s="6">
        <v>303.55286499999994</v>
      </c>
      <c r="C85" s="10">
        <v>1982.9534000000001</v>
      </c>
      <c r="D85" s="10">
        <v>338.32799999999997</v>
      </c>
      <c r="E85" s="2">
        <v>1829</v>
      </c>
      <c r="F85" s="2">
        <v>18</v>
      </c>
      <c r="G85" s="3">
        <f t="shared" si="5"/>
        <v>3.4544600938967135E-2</v>
      </c>
      <c r="H85" s="3">
        <f t="shared" si="5"/>
        <v>4.9615163025069971E-2</v>
      </c>
      <c r="I85" s="3">
        <f t="shared" si="5"/>
        <v>6.2463254256737134E-2</v>
      </c>
      <c r="J85" s="3">
        <f t="shared" si="5"/>
        <v>2.5058684085046169E-2</v>
      </c>
      <c r="K85" s="3">
        <f t="shared" si="5"/>
        <v>2.0775547312224607E-3</v>
      </c>
      <c r="L85" s="3">
        <f t="shared" si="6"/>
        <v>275.17375925703703</v>
      </c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</row>
    <row r="86" spans="1:38" x14ac:dyDescent="0.3">
      <c r="A86" s="6">
        <v>1918.625</v>
      </c>
      <c r="B86" s="6">
        <v>303.26575874999997</v>
      </c>
      <c r="C86" s="10">
        <v>1983.0383999999999</v>
      </c>
      <c r="D86" s="10">
        <v>338.30700000000002</v>
      </c>
      <c r="E86" s="2">
        <v>1830</v>
      </c>
      <c r="F86" s="2">
        <v>24</v>
      </c>
      <c r="G86" s="3">
        <f t="shared" si="5"/>
        <v>3.5643192488262906E-2</v>
      </c>
      <c r="H86" s="3">
        <f t="shared" si="5"/>
        <v>5.116881107319228E-2</v>
      </c>
      <c r="I86" s="3">
        <f t="shared" si="5"/>
        <v>6.4329059339149938E-2</v>
      </c>
      <c r="J86" s="3">
        <f t="shared" si="5"/>
        <v>2.5739836300471632E-2</v>
      </c>
      <c r="K86" s="3">
        <f t="shared" si="5"/>
        <v>2.1051710642526729E-3</v>
      </c>
      <c r="L86" s="3">
        <f t="shared" si="6"/>
        <v>275.17898607026535</v>
      </c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</row>
    <row r="87" spans="1:38" x14ac:dyDescent="0.3">
      <c r="A87" s="6">
        <v>1916</v>
      </c>
      <c r="B87" s="6">
        <v>301.33425</v>
      </c>
      <c r="C87" s="10">
        <v>1983.1233</v>
      </c>
      <c r="D87" s="10">
        <v>338.42700000000002</v>
      </c>
      <c r="E87" s="2">
        <v>1831</v>
      </c>
      <c r="F87" s="2">
        <v>23</v>
      </c>
      <c r="G87" s="3">
        <f t="shared" ref="G87:K102" si="7">G86*(1-G$5)+G$4*$F86*$L$4/1000</f>
        <v>3.7107981220657275E-2</v>
      </c>
      <c r="H87" s="3">
        <f t="shared" si="7"/>
        <v>5.3281565270771124E-2</v>
      </c>
      <c r="I87" s="3">
        <f t="shared" si="7"/>
        <v>6.7071228887303033E-2</v>
      </c>
      <c r="J87" s="3">
        <f t="shared" si="7"/>
        <v>2.7086301783386228E-2</v>
      </c>
      <c r="K87" s="3">
        <f t="shared" si="7"/>
        <v>2.4036113577894022E-3</v>
      </c>
      <c r="L87" s="3">
        <f t="shared" si="6"/>
        <v>275.18695068851991</v>
      </c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</row>
    <row r="88" spans="1:38" x14ac:dyDescent="0.3">
      <c r="A88" s="6">
        <v>1914</v>
      </c>
      <c r="B88" s="6">
        <v>300.01884000000001</v>
      </c>
      <c r="C88" s="10">
        <v>1983.2</v>
      </c>
      <c r="D88" s="10">
        <v>338.51900000000001</v>
      </c>
      <c r="E88" s="2">
        <v>1832</v>
      </c>
      <c r="F88" s="2">
        <v>23</v>
      </c>
      <c r="G88" s="3">
        <f t="shared" si="7"/>
        <v>3.8511737089201879E-2</v>
      </c>
      <c r="H88" s="3">
        <f t="shared" si="7"/>
        <v>5.5294610504767208E-2</v>
      </c>
      <c r="I88" s="3">
        <f t="shared" si="7"/>
        <v>6.9626356605096862E-2</v>
      </c>
      <c r="J88" s="3">
        <f t="shared" si="7"/>
        <v>2.8238477034335203E-2</v>
      </c>
      <c r="K88" s="3">
        <f t="shared" si="7"/>
        <v>2.537676189105555E-3</v>
      </c>
      <c r="L88" s="3">
        <f t="shared" si="6"/>
        <v>275.1942088574225</v>
      </c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</row>
    <row r="89" spans="1:38" x14ac:dyDescent="0.3">
      <c r="A89" s="7">
        <v>1914</v>
      </c>
      <c r="B89" s="7">
        <v>300.68717500000002</v>
      </c>
      <c r="C89" s="10">
        <v>1983.2849000000001</v>
      </c>
      <c r="D89" s="10">
        <v>339.11500000000001</v>
      </c>
      <c r="E89" s="2">
        <v>1833</v>
      </c>
      <c r="F89" s="2">
        <v>24</v>
      </c>
      <c r="G89" s="3">
        <f t="shared" si="7"/>
        <v>3.9915492957746483E-2</v>
      </c>
      <c r="H89" s="3">
        <f t="shared" si="7"/>
        <v>5.7302117791135622E-2</v>
      </c>
      <c r="I89" s="3">
        <f t="shared" si="7"/>
        <v>7.2147187824961434E-2</v>
      </c>
      <c r="J89" s="3">
        <f t="shared" si="7"/>
        <v>2.9324832135469242E-2</v>
      </c>
      <c r="K89" s="3">
        <f t="shared" si="7"/>
        <v>2.6189906196880039E-3</v>
      </c>
      <c r="L89" s="3">
        <f t="shared" si="6"/>
        <v>275.20130862132902</v>
      </c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</row>
    <row r="90" spans="1:38" x14ac:dyDescent="0.3">
      <c r="A90" s="6">
        <v>1913</v>
      </c>
      <c r="B90" s="6">
        <v>300.73694999999998</v>
      </c>
      <c r="C90" s="10">
        <v>1983.3670999999999</v>
      </c>
      <c r="D90" s="10">
        <v>339.53199999999998</v>
      </c>
      <c r="E90" s="2">
        <v>1834</v>
      </c>
      <c r="F90" s="2">
        <v>24</v>
      </c>
      <c r="G90" s="3">
        <f t="shared" si="7"/>
        <v>4.1380281690140852E-2</v>
      </c>
      <c r="H90" s="3">
        <f t="shared" si="7"/>
        <v>5.9397999078550895E-2</v>
      </c>
      <c r="I90" s="3">
        <f t="shared" si="7"/>
        <v>7.4784417637399195E-2</v>
      </c>
      <c r="J90" s="3">
        <f t="shared" si="7"/>
        <v>3.0466498077037055E-2</v>
      </c>
      <c r="K90" s="3">
        <f t="shared" si="7"/>
        <v>2.7152586717208455E-3</v>
      </c>
      <c r="L90" s="3">
        <f t="shared" si="6"/>
        <v>275.20874445515483</v>
      </c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</row>
    <row r="91" spans="1:38" x14ac:dyDescent="0.3">
      <c r="A91" s="6">
        <v>1911.5</v>
      </c>
      <c r="B91" s="6">
        <v>298.39029749999997</v>
      </c>
      <c r="C91" s="10">
        <v>1983.4521</v>
      </c>
      <c r="D91" s="10">
        <v>339.601</v>
      </c>
      <c r="E91" s="2">
        <v>1835</v>
      </c>
      <c r="F91" s="2">
        <v>25</v>
      </c>
      <c r="G91" s="3">
        <f t="shared" si="7"/>
        <v>4.2845070422535221E-2</v>
      </c>
      <c r="H91" s="3">
        <f t="shared" si="7"/>
        <v>6.1488114533878792E-2</v>
      </c>
      <c r="I91" s="3">
        <f t="shared" si="7"/>
        <v>7.7386248927026779E-2</v>
      </c>
      <c r="J91" s="3">
        <f t="shared" si="7"/>
        <v>3.1542944232595134E-2</v>
      </c>
      <c r="K91" s="3">
        <f t="shared" si="7"/>
        <v>2.7736481968295753E-3</v>
      </c>
      <c r="L91" s="3">
        <f t="shared" si="6"/>
        <v>275.21603602631285</v>
      </c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</row>
    <row r="92" spans="1:38" x14ac:dyDescent="0.3">
      <c r="A92" s="6">
        <v>1909</v>
      </c>
      <c r="B92" s="6">
        <v>300.44690500000002</v>
      </c>
      <c r="C92" s="10">
        <v>1983.5342000000001</v>
      </c>
      <c r="D92" s="10">
        <v>340.33800000000002</v>
      </c>
      <c r="E92" s="2">
        <v>1836</v>
      </c>
      <c r="F92" s="2">
        <v>29</v>
      </c>
      <c r="G92" s="3">
        <f t="shared" si="7"/>
        <v>4.4370892018779355E-2</v>
      </c>
      <c r="H92" s="3">
        <f t="shared" si="7"/>
        <v>6.3666376732710805E-2</v>
      </c>
      <c r="I92" s="3">
        <f t="shared" si="7"/>
        <v>8.010339157640331E-2</v>
      </c>
      <c r="J92" s="3">
        <f t="shared" si="7"/>
        <v>3.2675267295495455E-2</v>
      </c>
      <c r="K92" s="3">
        <f t="shared" si="7"/>
        <v>2.8560115908215916E-3</v>
      </c>
      <c r="L92" s="3">
        <f t="shared" si="6"/>
        <v>275.22367193921423</v>
      </c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</row>
    <row r="93" spans="1:38" x14ac:dyDescent="0.3">
      <c r="A93" s="6">
        <v>1906</v>
      </c>
      <c r="B93" s="6">
        <v>296.85449999999997</v>
      </c>
      <c r="C93" s="10">
        <v>1983.6192000000001</v>
      </c>
      <c r="D93" s="10">
        <v>341.20400000000001</v>
      </c>
      <c r="E93" s="2">
        <v>1837</v>
      </c>
      <c r="F93" s="2">
        <v>29</v>
      </c>
      <c r="G93" s="3">
        <f t="shared" si="7"/>
        <v>4.614084507042255E-2</v>
      </c>
      <c r="H93" s="3">
        <f t="shared" si="7"/>
        <v>6.6214233321565064E-2</v>
      </c>
      <c r="I93" s="3">
        <f t="shared" si="7"/>
        <v>8.3385002030790176E-2</v>
      </c>
      <c r="J93" s="3">
        <f t="shared" si="7"/>
        <v>3.4212387869746778E-2</v>
      </c>
      <c r="K93" s="3">
        <f t="shared" si="7"/>
        <v>3.0937609417457882E-3</v>
      </c>
      <c r="L93" s="3">
        <f t="shared" si="6"/>
        <v>275.23304622923428</v>
      </c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</row>
    <row r="94" spans="1:38" x14ac:dyDescent="0.3">
      <c r="A94" s="6">
        <v>1906</v>
      </c>
      <c r="B94" s="6">
        <v>298.54685000000001</v>
      </c>
      <c r="C94" s="10">
        <v>1983.7040999999999</v>
      </c>
      <c r="D94" s="10">
        <v>341.35399999999998</v>
      </c>
      <c r="E94" s="2">
        <v>1838</v>
      </c>
      <c r="F94" s="2">
        <v>30</v>
      </c>
      <c r="G94" s="3">
        <f t="shared" si="7"/>
        <v>4.7910798122065744E-2</v>
      </c>
      <c r="H94" s="3">
        <f t="shared" si="7"/>
        <v>6.8755080680763872E-2</v>
      </c>
      <c r="I94" s="3">
        <f t="shared" si="7"/>
        <v>8.6622564688517131E-2</v>
      </c>
      <c r="J94" s="3">
        <f t="shared" si="7"/>
        <v>3.5661697578075136E-2</v>
      </c>
      <c r="K94" s="3">
        <f t="shared" si="7"/>
        <v>3.2379632124080915E-3</v>
      </c>
      <c r="L94" s="3">
        <f t="shared" si="6"/>
        <v>275.24218810428181</v>
      </c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</row>
    <row r="95" spans="1:38" x14ac:dyDescent="0.3">
      <c r="A95" s="6">
        <v>1904</v>
      </c>
      <c r="B95" s="6">
        <v>295.12097999999997</v>
      </c>
      <c r="C95" s="10">
        <v>1983.7863</v>
      </c>
      <c r="D95" s="10">
        <v>341.25700000000001</v>
      </c>
      <c r="E95" s="2">
        <v>1839</v>
      </c>
      <c r="F95" s="2">
        <v>31</v>
      </c>
      <c r="G95" s="3">
        <f t="shared" si="7"/>
        <v>4.9741784037558703E-2</v>
      </c>
      <c r="H95" s="3">
        <f t="shared" si="7"/>
        <v>7.1382834806522619E-2</v>
      </c>
      <c r="I95" s="3">
        <f t="shared" si="7"/>
        <v>8.9966905528023985E-2</v>
      </c>
      <c r="J95" s="3">
        <f t="shared" si="7"/>
        <v>3.7145583671204865E-2</v>
      </c>
      <c r="K95" s="3">
        <f t="shared" si="7"/>
        <v>3.3723746675724696E-3</v>
      </c>
      <c r="L95" s="3">
        <f t="shared" si="6"/>
        <v>275.25160948271088</v>
      </c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</row>
    <row r="96" spans="1:38" x14ac:dyDescent="0.3">
      <c r="A96" s="6">
        <v>1902</v>
      </c>
      <c r="B96" s="6">
        <v>295.67980999999997</v>
      </c>
      <c r="C96" s="10">
        <v>1983.8712</v>
      </c>
      <c r="D96" s="10">
        <v>341.29599999999999</v>
      </c>
      <c r="E96" s="2">
        <v>1840</v>
      </c>
      <c r="F96" s="2">
        <v>33</v>
      </c>
      <c r="G96" s="3">
        <f t="shared" si="7"/>
        <v>5.1633802816901428E-2</v>
      </c>
      <c r="H96" s="3">
        <f t="shared" si="7"/>
        <v>7.409725661572801E-2</v>
      </c>
      <c r="I96" s="3">
        <f t="shared" si="7"/>
        <v>9.3416591306790295E-2</v>
      </c>
      <c r="J96" s="3">
        <f t="shared" si="7"/>
        <v>3.8662070908975402E-2</v>
      </c>
      <c r="K96" s="3">
        <f t="shared" si="7"/>
        <v>3.5008476929537669E-3</v>
      </c>
      <c r="L96" s="3">
        <f t="shared" si="6"/>
        <v>275.26131056934133</v>
      </c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</row>
    <row r="97" spans="1:38" x14ac:dyDescent="0.3">
      <c r="A97" s="6">
        <v>1902</v>
      </c>
      <c r="B97" s="6">
        <v>294.96305000000001</v>
      </c>
      <c r="C97" s="10">
        <v>1983.9534000000001</v>
      </c>
      <c r="D97" s="10">
        <v>341.30700000000002</v>
      </c>
      <c r="E97" s="2">
        <v>1841</v>
      </c>
      <c r="F97" s="2">
        <v>34</v>
      </c>
      <c r="G97" s="3">
        <f t="shared" si="7"/>
        <v>5.3647887323943683E-2</v>
      </c>
      <c r="H97" s="3">
        <f t="shared" si="7"/>
        <v>7.6992004396606611E-2</v>
      </c>
      <c r="I97" s="3">
        <f t="shared" si="7"/>
        <v>9.712044276194351E-2</v>
      </c>
      <c r="J97" s="3">
        <f t="shared" si="7"/>
        <v>4.032666778250546E-2</v>
      </c>
      <c r="K97" s="3">
        <f t="shared" si="7"/>
        <v>3.6726672354085864E-3</v>
      </c>
      <c r="L97" s="3">
        <f t="shared" si="6"/>
        <v>275.2717596695004</v>
      </c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</row>
    <row r="98" spans="1:38" x14ac:dyDescent="0.3">
      <c r="A98" s="6">
        <v>1899</v>
      </c>
      <c r="B98" s="6">
        <v>294.71417500000001</v>
      </c>
      <c r="C98" s="10">
        <v>1984.0382999999999</v>
      </c>
      <c r="D98" s="10">
        <v>341.27300000000002</v>
      </c>
      <c r="E98" s="2">
        <v>1842</v>
      </c>
      <c r="F98" s="2">
        <v>36</v>
      </c>
      <c r="G98" s="3">
        <f t="shared" si="7"/>
        <v>5.5723004694835702E-2</v>
      </c>
      <c r="H98" s="3">
        <f t="shared" si="7"/>
        <v>7.9972685353403669E-2</v>
      </c>
      <c r="I98" s="3">
        <f t="shared" si="7"/>
        <v>0.10092481358345068</v>
      </c>
      <c r="J98" s="3">
        <f t="shared" si="7"/>
        <v>4.2013542361920522E-2</v>
      </c>
      <c r="K98" s="3">
        <f t="shared" si="7"/>
        <v>3.8238294126527426E-3</v>
      </c>
      <c r="L98" s="3">
        <f t="shared" si="6"/>
        <v>275.28245787540624</v>
      </c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</row>
    <row r="99" spans="1:38" x14ac:dyDescent="0.3">
      <c r="A99" s="6">
        <v>1899</v>
      </c>
      <c r="B99" s="6">
        <v>295.99701999999996</v>
      </c>
      <c r="C99" s="10">
        <v>1984.123</v>
      </c>
      <c r="D99" s="10">
        <v>341.27100000000002</v>
      </c>
      <c r="E99" s="2">
        <v>1843</v>
      </c>
      <c r="F99" s="2">
        <v>37</v>
      </c>
      <c r="G99" s="3">
        <f t="shared" si="7"/>
        <v>5.7920187793427252E-2</v>
      </c>
      <c r="H99" s="3">
        <f t="shared" si="7"/>
        <v>8.3132959794997893E-2</v>
      </c>
      <c r="I99" s="3">
        <f t="shared" si="7"/>
        <v>0.10497858928025085</v>
      </c>
      <c r="J99" s="3">
        <f t="shared" si="7"/>
        <v>4.3838792883940027E-2</v>
      </c>
      <c r="K99" s="3">
        <f t="shared" si="7"/>
        <v>4.0094106213552621E-3</v>
      </c>
      <c r="L99" s="3">
        <f t="shared" si="6"/>
        <v>275.29387994037398</v>
      </c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</row>
    <row r="100" spans="1:38" x14ac:dyDescent="0.3">
      <c r="A100" s="7">
        <v>1899</v>
      </c>
      <c r="B100" s="7">
        <v>296.207425</v>
      </c>
      <c r="C100" s="10">
        <v>1984.2021999999999</v>
      </c>
      <c r="D100" s="10">
        <v>341.24200000000002</v>
      </c>
      <c r="E100" s="2">
        <v>1844</v>
      </c>
      <c r="F100" s="2">
        <v>39</v>
      </c>
      <c r="G100" s="3">
        <f t="shared" si="7"/>
        <v>6.0178403755868567E-2</v>
      </c>
      <c r="H100" s="3">
        <f t="shared" si="7"/>
        <v>8.6378436940727846E-2</v>
      </c>
      <c r="I100" s="3">
        <f t="shared" si="7"/>
        <v>0.10912818744471556</v>
      </c>
      <c r="J100" s="3">
        <f t="shared" si="7"/>
        <v>4.5677143473978089E-2</v>
      </c>
      <c r="K100" s="3">
        <f t="shared" si="7"/>
        <v>4.1689196711073816E-3</v>
      </c>
      <c r="L100" s="3">
        <f t="shared" si="6"/>
        <v>275.30553109128641</v>
      </c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</row>
    <row r="101" spans="1:38" x14ac:dyDescent="0.3">
      <c r="A101" s="6">
        <v>1894</v>
      </c>
      <c r="B101" s="6">
        <v>293.84083500000003</v>
      </c>
      <c r="C101" s="10">
        <v>1984.2869000000001</v>
      </c>
      <c r="D101" s="10">
        <v>341.23200000000003</v>
      </c>
      <c r="E101" s="2">
        <v>1845</v>
      </c>
      <c r="F101" s="2">
        <v>43</v>
      </c>
      <c r="G101" s="3">
        <f t="shared" si="7"/>
        <v>6.2558685446009413E-2</v>
      </c>
      <c r="H101" s="3">
        <f t="shared" si="7"/>
        <v>8.9802779109021957E-2</v>
      </c>
      <c r="I101" s="3">
        <f t="shared" si="7"/>
        <v>0.11352255663045085</v>
      </c>
      <c r="J101" s="3">
        <f t="shared" si="7"/>
        <v>4.76452166583523E-2</v>
      </c>
      <c r="K101" s="3">
        <f t="shared" si="7"/>
        <v>4.359563513898693E-3</v>
      </c>
      <c r="L101" s="3">
        <f t="shared" si="6"/>
        <v>275.31788880135775</v>
      </c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</row>
    <row r="102" spans="1:38" x14ac:dyDescent="0.3">
      <c r="A102" s="6">
        <v>1893</v>
      </c>
      <c r="B102" s="6">
        <v>294.59803333333332</v>
      </c>
      <c r="C102" s="10">
        <v>1984.3688999999999</v>
      </c>
      <c r="D102" s="10">
        <v>341.39</v>
      </c>
      <c r="E102" s="2">
        <v>1846</v>
      </c>
      <c r="F102" s="2">
        <v>43</v>
      </c>
      <c r="G102" s="3">
        <f t="shared" si="7"/>
        <v>6.5183098591549318E-2</v>
      </c>
      <c r="H102" s="3">
        <f t="shared" si="7"/>
        <v>9.3593287664085228E-2</v>
      </c>
      <c r="I102" s="3">
        <f t="shared" si="7"/>
        <v>0.11845888085362308</v>
      </c>
      <c r="J102" s="3">
        <f t="shared" si="7"/>
        <v>4.9970343577114801E-2</v>
      </c>
      <c r="K102" s="3">
        <f t="shared" si="7"/>
        <v>4.6629882768671055E-3</v>
      </c>
      <c r="L102" s="3">
        <f t="shared" si="6"/>
        <v>275.33186859896324</v>
      </c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</row>
    <row r="103" spans="1:38" x14ac:dyDescent="0.3">
      <c r="A103" s="6">
        <v>1889</v>
      </c>
      <c r="B103" s="6">
        <v>291.51727</v>
      </c>
      <c r="C103" s="10">
        <v>1984.4536000000001</v>
      </c>
      <c r="D103" s="10">
        <v>341.62</v>
      </c>
      <c r="E103" s="2">
        <v>1847</v>
      </c>
      <c r="F103" s="2">
        <v>46</v>
      </c>
      <c r="G103" s="3">
        <f t="shared" ref="G103:K118" si="8">G102*(1-G$5)+G$4*$F102*$L$4/1000</f>
        <v>6.7807511737089224E-2</v>
      </c>
      <c r="H103" s="3">
        <f t="shared" si="8"/>
        <v>9.7373368416779404E-2</v>
      </c>
      <c r="I103" s="3">
        <f t="shared" si="8"/>
        <v>0.12332894669279393</v>
      </c>
      <c r="J103" s="3">
        <f t="shared" si="8"/>
        <v>5.2162643304869999E-2</v>
      </c>
      <c r="K103" s="3">
        <f t="shared" si="8"/>
        <v>4.8470246985234857E-3</v>
      </c>
      <c r="L103" s="3">
        <f t="shared" si="6"/>
        <v>275.34551949485007</v>
      </c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</row>
    <row r="104" spans="1:38" x14ac:dyDescent="0.3">
      <c r="A104" s="7">
        <v>1889</v>
      </c>
      <c r="B104" s="7">
        <v>292.22812499999998</v>
      </c>
      <c r="C104" s="10">
        <v>1984.5355</v>
      </c>
      <c r="D104" s="10">
        <v>341.935</v>
      </c>
      <c r="E104" s="2">
        <v>1848</v>
      </c>
      <c r="F104" s="2">
        <v>47</v>
      </c>
      <c r="G104" s="3">
        <f t="shared" si="8"/>
        <v>7.0615023474178432E-2</v>
      </c>
      <c r="H104" s="3">
        <f t="shared" si="8"/>
        <v>0.10142474019514565</v>
      </c>
      <c r="I104" s="3">
        <f t="shared" si="8"/>
        <v>0.12858434773415406</v>
      </c>
      <c r="J104" s="3">
        <f t="shared" si="8"/>
        <v>5.458181651750707E-2</v>
      </c>
      <c r="K104" s="3">
        <f t="shared" si="8"/>
        <v>5.0994935011844178E-3</v>
      </c>
      <c r="L104" s="3">
        <f t="shared" si="6"/>
        <v>275.3603054214222</v>
      </c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</row>
    <row r="105" spans="1:38" x14ac:dyDescent="0.3">
      <c r="A105" s="6">
        <v>1887</v>
      </c>
      <c r="B105" s="6">
        <v>293.71867500000002</v>
      </c>
      <c r="C105" s="10">
        <v>1984.6202000000001</v>
      </c>
      <c r="D105" s="10">
        <v>342.35899999999998</v>
      </c>
      <c r="E105" s="2">
        <v>1849</v>
      </c>
      <c r="F105" s="2">
        <v>50</v>
      </c>
      <c r="G105" s="3">
        <f t="shared" si="8"/>
        <v>7.3483568075117398E-2</v>
      </c>
      <c r="H105" s="3">
        <f t="shared" si="8"/>
        <v>0.10555886324223084</v>
      </c>
      <c r="I105" s="3">
        <f t="shared" si="8"/>
        <v>0.13391944228772401</v>
      </c>
      <c r="J105" s="3">
        <f t="shared" si="8"/>
        <v>5.6980160862054464E-2</v>
      </c>
      <c r="K105" s="3">
        <f t="shared" si="8"/>
        <v>5.2995719274267234E-3</v>
      </c>
      <c r="L105" s="3">
        <f t="shared" si="6"/>
        <v>275.37524160639458</v>
      </c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</row>
    <row r="106" spans="1:38" x14ac:dyDescent="0.3">
      <c r="A106" s="6">
        <v>1886</v>
      </c>
      <c r="B106" s="6">
        <v>290.62266999999997</v>
      </c>
      <c r="C106" s="10">
        <v>1984.7049</v>
      </c>
      <c r="D106" s="10">
        <v>342.50799999999998</v>
      </c>
      <c r="E106" s="2">
        <v>1850</v>
      </c>
      <c r="F106" s="2">
        <v>54</v>
      </c>
      <c r="G106" s="3">
        <f t="shared" si="8"/>
        <v>7.6535211267605666E-2</v>
      </c>
      <c r="H106" s="3">
        <f t="shared" si="8"/>
        <v>0.10996330333405055</v>
      </c>
      <c r="I106" s="3">
        <f t="shared" si="8"/>
        <v>0.1396336301416678</v>
      </c>
      <c r="J106" s="3">
        <f t="shared" si="8"/>
        <v>5.9593608010300766E-2</v>
      </c>
      <c r="K106" s="3">
        <f t="shared" si="8"/>
        <v>5.5617706977122696E-3</v>
      </c>
      <c r="L106" s="3">
        <f t="shared" si="6"/>
        <v>275.39128752345135</v>
      </c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</row>
    <row r="107" spans="1:38" x14ac:dyDescent="0.3">
      <c r="A107" s="6">
        <v>1884</v>
      </c>
      <c r="B107" s="6">
        <v>289.80905999999999</v>
      </c>
      <c r="C107" s="10">
        <v>1984.7869000000001</v>
      </c>
      <c r="D107" s="10">
        <v>342.47199999999998</v>
      </c>
      <c r="E107" s="2">
        <v>1851</v>
      </c>
      <c r="F107" s="2">
        <v>54</v>
      </c>
      <c r="G107" s="3">
        <f t="shared" si="8"/>
        <v>7.9830985915492994E-2</v>
      </c>
      <c r="H107" s="3">
        <f t="shared" si="8"/>
        <v>0.11473121353394743</v>
      </c>
      <c r="I107" s="3">
        <f t="shared" si="8"/>
        <v>0.14587205761400859</v>
      </c>
      <c r="J107" s="3">
        <f t="shared" si="8"/>
        <v>6.2527240707341433E-2</v>
      </c>
      <c r="K107" s="3">
        <f t="shared" si="8"/>
        <v>5.9085957180594504E-3</v>
      </c>
      <c r="L107" s="3">
        <f t="shared" si="6"/>
        <v>275.40887009348887</v>
      </c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</row>
    <row r="108" spans="1:38" x14ac:dyDescent="0.3">
      <c r="A108" s="6">
        <v>1883</v>
      </c>
      <c r="B108" s="6">
        <v>291.87700000000001</v>
      </c>
      <c r="C108" s="10">
        <v>1984.8715999999999</v>
      </c>
      <c r="D108" s="10">
        <v>342.42599999999999</v>
      </c>
      <c r="E108" s="2">
        <v>1852</v>
      </c>
      <c r="F108" s="2">
        <v>57</v>
      </c>
      <c r="G108" s="3">
        <f t="shared" si="8"/>
        <v>8.3126760563380322E-2</v>
      </c>
      <c r="H108" s="3">
        <f t="shared" si="8"/>
        <v>0.11948600707032649</v>
      </c>
      <c r="I108" s="3">
        <f t="shared" si="8"/>
        <v>0.15202674907057337</v>
      </c>
      <c r="J108" s="3">
        <f t="shared" si="8"/>
        <v>6.5293284191315623E-2</v>
      </c>
      <c r="K108" s="3">
        <f t="shared" si="8"/>
        <v>6.1189557264554736E-3</v>
      </c>
      <c r="L108" s="3">
        <f t="shared" si="6"/>
        <v>275.42605175662203</v>
      </c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</row>
    <row r="109" spans="1:38" x14ac:dyDescent="0.3">
      <c r="A109" s="6">
        <v>1878</v>
      </c>
      <c r="B109" s="6">
        <v>288.79094999999995</v>
      </c>
      <c r="C109" s="10">
        <v>1984.9536000000001</v>
      </c>
      <c r="D109" s="10">
        <v>342.34199999999998</v>
      </c>
      <c r="E109" s="2">
        <v>1853</v>
      </c>
      <c r="F109" s="2">
        <v>59</v>
      </c>
      <c r="G109" s="3">
        <f t="shared" si="8"/>
        <v>8.6605633802816939E-2</v>
      </c>
      <c r="H109" s="3">
        <f t="shared" si="8"/>
        <v>0.12450941016836632</v>
      </c>
      <c r="I109" s="3">
        <f t="shared" si="8"/>
        <v>0.15854953269309094</v>
      </c>
      <c r="J109" s="3">
        <f t="shared" si="8"/>
        <v>6.8253424983145988E-2</v>
      </c>
      <c r="K109" s="3">
        <f t="shared" si="8"/>
        <v>6.3873905915476032E-3</v>
      </c>
      <c r="L109" s="3">
        <f t="shared" si="6"/>
        <v>275.44430539223896</v>
      </c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</row>
    <row r="110" spans="1:38" x14ac:dyDescent="0.3">
      <c r="A110" s="6">
        <v>1874</v>
      </c>
      <c r="B110" s="6">
        <v>290.52176999999995</v>
      </c>
      <c r="C110" s="10">
        <v>1985.0383999999999</v>
      </c>
      <c r="D110" s="10">
        <v>342.32900000000001</v>
      </c>
      <c r="E110" s="2">
        <v>1854</v>
      </c>
      <c r="F110" s="2">
        <v>69</v>
      </c>
      <c r="G110" s="3">
        <f t="shared" si="8"/>
        <v>9.0206572769953086E-2</v>
      </c>
      <c r="H110" s="3">
        <f t="shared" si="8"/>
        <v>0.12970678716151648</v>
      </c>
      <c r="I110" s="3">
        <f t="shared" si="8"/>
        <v>0.16528523298001818</v>
      </c>
      <c r="J110" s="3">
        <f t="shared" si="8"/>
        <v>7.1279204021829703E-2</v>
      </c>
      <c r="K110" s="3">
        <f t="shared" si="8"/>
        <v>6.6441012809768281E-3</v>
      </c>
      <c r="L110" s="3">
        <f t="shared" si="6"/>
        <v>275.4631218982143</v>
      </c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</row>
    <row r="111" spans="1:38" x14ac:dyDescent="0.3">
      <c r="A111" s="6">
        <v>1873</v>
      </c>
      <c r="B111" s="6">
        <v>287.16828499999997</v>
      </c>
      <c r="C111" s="10">
        <v>1985.1233</v>
      </c>
      <c r="D111" s="10">
        <v>342.28899999999999</v>
      </c>
      <c r="E111" s="2">
        <v>1855</v>
      </c>
      <c r="F111" s="2">
        <v>71</v>
      </c>
      <c r="G111" s="3">
        <f t="shared" si="8"/>
        <v>9.4417840375586884E-2</v>
      </c>
      <c r="H111" s="3">
        <f t="shared" si="8"/>
        <v>0.13582883315131003</v>
      </c>
      <c r="I111" s="3">
        <f t="shared" si="8"/>
        <v>0.17343286996702248</v>
      </c>
      <c r="J111" s="3">
        <f t="shared" si="8"/>
        <v>7.5305838736831401E-2</v>
      </c>
      <c r="K111" s="3">
        <f t="shared" si="8"/>
        <v>7.2692877528667387E-3</v>
      </c>
      <c r="L111" s="3">
        <f t="shared" si="6"/>
        <v>275.48625466998362</v>
      </c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</row>
    <row r="112" spans="1:38" x14ac:dyDescent="0.3">
      <c r="A112" s="6">
        <v>1870</v>
      </c>
      <c r="B112" s="6">
        <v>287.39724999999999</v>
      </c>
      <c r="C112" s="10">
        <v>1985.2</v>
      </c>
      <c r="D112" s="10">
        <v>342.31900000000002</v>
      </c>
      <c r="E112" s="2">
        <v>1856</v>
      </c>
      <c r="F112" s="2">
        <v>76</v>
      </c>
      <c r="G112" s="3">
        <f t="shared" si="8"/>
        <v>9.8751173708920212E-2</v>
      </c>
      <c r="H112" s="3">
        <f t="shared" si="8"/>
        <v>0.14212183063676986</v>
      </c>
      <c r="I112" s="3">
        <f t="shared" si="8"/>
        <v>0.18177161383583249</v>
      </c>
      <c r="J112" s="3">
        <f t="shared" si="8"/>
        <v>7.9337186253757783E-2</v>
      </c>
      <c r="K112" s="3">
        <f t="shared" si="8"/>
        <v>7.7423792297205626E-3</v>
      </c>
      <c r="L112" s="3">
        <f t="shared" si="6"/>
        <v>275.50972418366501</v>
      </c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</row>
    <row r="113" spans="1:38" x14ac:dyDescent="0.3">
      <c r="A113" s="6">
        <v>1867</v>
      </c>
      <c r="B113" s="6">
        <v>285.217105</v>
      </c>
      <c r="C113" s="10">
        <v>1985.2849000000001</v>
      </c>
      <c r="D113" s="10">
        <v>342.488</v>
      </c>
      <c r="E113" s="2">
        <v>1857</v>
      </c>
      <c r="F113" s="2">
        <v>77</v>
      </c>
      <c r="G113" s="3">
        <f t="shared" si="8"/>
        <v>0.10338967136150237</v>
      </c>
      <c r="H113" s="3">
        <f t="shared" si="8"/>
        <v>0.14886699946606516</v>
      </c>
      <c r="I113" s="3">
        <f t="shared" si="8"/>
        <v>0.19074960365753016</v>
      </c>
      <c r="J113" s="3">
        <f t="shared" si="8"/>
        <v>8.372509002110759E-2</v>
      </c>
      <c r="K113" s="3">
        <f t="shared" si="8"/>
        <v>8.2640654993186968E-3</v>
      </c>
      <c r="L113" s="3">
        <f t="shared" si="6"/>
        <v>275.53499543000555</v>
      </c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</row>
    <row r="114" spans="1:38" x14ac:dyDescent="0.3">
      <c r="A114" s="7">
        <v>1864</v>
      </c>
      <c r="B114" s="7">
        <v>285.40895</v>
      </c>
      <c r="C114" s="10">
        <v>1985.3670999999999</v>
      </c>
      <c r="D114" s="10">
        <v>342.76799999999997</v>
      </c>
      <c r="E114" s="2">
        <v>1858</v>
      </c>
      <c r="F114" s="2">
        <v>78</v>
      </c>
      <c r="G114" s="3">
        <f t="shared" si="8"/>
        <v>0.1080892018779343</v>
      </c>
      <c r="H114" s="3">
        <f t="shared" si="8"/>
        <v>0.15568750884784924</v>
      </c>
      <c r="I114" s="3">
        <f t="shared" si="8"/>
        <v>0.19975732011208866</v>
      </c>
      <c r="J114" s="3">
        <f t="shared" si="8"/>
        <v>8.7979697533180135E-2</v>
      </c>
      <c r="K114" s="3">
        <f t="shared" si="8"/>
        <v>8.6274325733885857E-3</v>
      </c>
      <c r="L114" s="3">
        <f t="shared" si="6"/>
        <v>275.56014116094445</v>
      </c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</row>
    <row r="115" spans="1:38" x14ac:dyDescent="0.3">
      <c r="A115" s="6">
        <v>1862</v>
      </c>
      <c r="B115" s="6">
        <v>286.55107499999997</v>
      </c>
      <c r="C115" s="10">
        <v>1985.4521</v>
      </c>
      <c r="D115" s="10">
        <v>343.15899999999999</v>
      </c>
      <c r="E115" s="2">
        <v>1859</v>
      </c>
      <c r="F115" s="2">
        <v>83</v>
      </c>
      <c r="G115" s="3">
        <f t="shared" si="8"/>
        <v>0.11284976525821599</v>
      </c>
      <c r="H115" s="3">
        <f t="shared" si="8"/>
        <v>0.16258315151800956</v>
      </c>
      <c r="I115" s="3">
        <f t="shared" si="8"/>
        <v>0.20879436419033309</v>
      </c>
      <c r="J115" s="3">
        <f t="shared" si="8"/>
        <v>9.2108623585975338E-2</v>
      </c>
      <c r="K115" s="3">
        <f t="shared" si="8"/>
        <v>8.8947742013495579E-3</v>
      </c>
      <c r="L115" s="3">
        <f t="shared" si="6"/>
        <v>275.58523067875387</v>
      </c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</row>
    <row r="116" spans="1:38" x14ac:dyDescent="0.3">
      <c r="A116" s="7">
        <v>1859</v>
      </c>
      <c r="B116" s="7">
        <v>286.48409000000004</v>
      </c>
      <c r="C116" s="10">
        <v>1985.5342000000001</v>
      </c>
      <c r="D116" s="10">
        <v>343.65600000000001</v>
      </c>
      <c r="E116" s="2">
        <v>1860</v>
      </c>
      <c r="F116" s="2">
        <v>91</v>
      </c>
      <c r="G116" s="3">
        <f t="shared" si="8"/>
        <v>0.11791549295774652</v>
      </c>
      <c r="H116" s="3">
        <f t="shared" si="8"/>
        <v>0.16992930763708347</v>
      </c>
      <c r="I116" s="3">
        <f t="shared" si="8"/>
        <v>0.21846128120597164</v>
      </c>
      <c r="J116" s="3">
        <f t="shared" si="8"/>
        <v>9.6588531534212541E-2</v>
      </c>
      <c r="K116" s="3">
        <f t="shared" si="8"/>
        <v>9.2916668793629337E-3</v>
      </c>
      <c r="L116" s="3">
        <f t="shared" si="6"/>
        <v>275.61218628021436</v>
      </c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</row>
    <row r="117" spans="1:38" x14ac:dyDescent="0.3">
      <c r="A117" s="6">
        <v>1855</v>
      </c>
      <c r="B117" s="6">
        <v>284.9085</v>
      </c>
      <c r="C117" s="10">
        <v>1985.6192000000001</v>
      </c>
      <c r="D117" s="10">
        <v>344.06900000000002</v>
      </c>
      <c r="E117" s="2">
        <v>1861</v>
      </c>
      <c r="F117" s="2">
        <v>95</v>
      </c>
      <c r="G117" s="3">
        <f t="shared" si="8"/>
        <v>0.12346948356807516</v>
      </c>
      <c r="H117" s="3">
        <f t="shared" si="8"/>
        <v>0.17800642796994795</v>
      </c>
      <c r="I117" s="3">
        <f t="shared" si="8"/>
        <v>0.22920032084185249</v>
      </c>
      <c r="J117" s="3">
        <f t="shared" si="8"/>
        <v>0.10175148356169764</v>
      </c>
      <c r="K117" s="3">
        <f t="shared" si="8"/>
        <v>9.907981311653595E-3</v>
      </c>
      <c r="L117" s="3">
        <f t="shared" si="6"/>
        <v>275.6423356972532</v>
      </c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</row>
    <row r="118" spans="1:38" x14ac:dyDescent="0.3">
      <c r="A118" s="6">
        <v>1854</v>
      </c>
      <c r="B118" s="6">
        <v>287.02756499999998</v>
      </c>
      <c r="C118" s="10">
        <v>1985.7040999999999</v>
      </c>
      <c r="D118" s="10">
        <v>344.197</v>
      </c>
      <c r="E118" s="2">
        <v>1862</v>
      </c>
      <c r="F118" s="2">
        <v>97</v>
      </c>
      <c r="G118" s="3">
        <f t="shared" si="8"/>
        <v>0.12926760563380285</v>
      </c>
      <c r="H118" s="3">
        <f t="shared" si="8"/>
        <v>0.18643691475773536</v>
      </c>
      <c r="I118" s="3">
        <f t="shared" si="8"/>
        <v>0.24039615344071119</v>
      </c>
      <c r="J118" s="3">
        <f t="shared" si="8"/>
        <v>0.10708897593949951</v>
      </c>
      <c r="K118" s="3">
        <f t="shared" si="8"/>
        <v>1.0469588338091314E-2</v>
      </c>
      <c r="L118" s="3">
        <f t="shared" si="6"/>
        <v>275.67365923810985</v>
      </c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</row>
    <row r="119" spans="1:38" x14ac:dyDescent="0.3">
      <c r="A119" s="6">
        <v>1851</v>
      </c>
      <c r="B119" s="6">
        <v>285.17396666666662</v>
      </c>
      <c r="C119" s="10">
        <v>1985.7863</v>
      </c>
      <c r="D119" s="10">
        <v>344.19499999999999</v>
      </c>
      <c r="E119" s="2">
        <v>1863</v>
      </c>
      <c r="F119" s="2">
        <v>104</v>
      </c>
      <c r="G119" s="3">
        <f t="shared" ref="G119:K134" si="9">G118*(1-G$5)+G$4*$F118*$L$4/1000</f>
        <v>0.13518779342723009</v>
      </c>
      <c r="H119" s="3">
        <f t="shared" si="9"/>
        <v>0.19503200245153268</v>
      </c>
      <c r="I119" s="3">
        <f t="shared" si="9"/>
        <v>0.25174217816249217</v>
      </c>
      <c r="J119" s="3">
        <f t="shared" si="9"/>
        <v>0.11235629594209656</v>
      </c>
      <c r="K119" s="3">
        <f t="shared" si="9"/>
        <v>1.0904116931950857E-2</v>
      </c>
      <c r="L119" s="3">
        <f t="shared" si="6"/>
        <v>275.7052223869153</v>
      </c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</row>
    <row r="120" spans="1:38" x14ac:dyDescent="0.3">
      <c r="A120" s="6">
        <v>1849</v>
      </c>
      <c r="B120" s="6">
        <v>287.73346999999995</v>
      </c>
      <c r="C120" s="10">
        <v>1985.8712</v>
      </c>
      <c r="D120" s="10">
        <v>343.94499999999999</v>
      </c>
      <c r="E120" s="2">
        <v>1864</v>
      </c>
      <c r="F120" s="2">
        <v>112</v>
      </c>
      <c r="G120" s="3">
        <f t="shared" si="9"/>
        <v>0.14153521126760568</v>
      </c>
      <c r="H120" s="3">
        <f t="shared" si="9"/>
        <v>0.20426072179740112</v>
      </c>
      <c r="I120" s="3">
        <f t="shared" si="9"/>
        <v>0.26398755274493857</v>
      </c>
      <c r="J120" s="3">
        <f t="shared" si="9"/>
        <v>0.11814430675676638</v>
      </c>
      <c r="K120" s="3">
        <f t="shared" si="9"/>
        <v>1.1496310344301069E-2</v>
      </c>
      <c r="L120" s="3">
        <f t="shared" si="6"/>
        <v>275.73942410291102</v>
      </c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</row>
    <row r="121" spans="1:38" x14ac:dyDescent="0.3">
      <c r="A121" s="6">
        <v>1846</v>
      </c>
      <c r="B121" s="6">
        <v>283.29579000000001</v>
      </c>
      <c r="C121" s="10">
        <v>1985.9534000000001</v>
      </c>
      <c r="D121" s="10">
        <v>343.71</v>
      </c>
      <c r="E121" s="2">
        <v>1865</v>
      </c>
      <c r="F121" s="2">
        <v>119</v>
      </c>
      <c r="G121" s="3">
        <f t="shared" si="9"/>
        <v>0.1483708920187794</v>
      </c>
      <c r="H121" s="3">
        <f t="shared" si="9"/>
        <v>0.21421522636933563</v>
      </c>
      <c r="I121" s="3">
        <f t="shared" si="9"/>
        <v>0.27727044030209569</v>
      </c>
      <c r="J121" s="3">
        <f t="shared" si="9"/>
        <v>0.12454063384641034</v>
      </c>
      <c r="K121" s="3">
        <f t="shared" si="9"/>
        <v>1.2231080659831414E-2</v>
      </c>
      <c r="L121" s="3">
        <f t="shared" si="6"/>
        <v>275.77662827319648</v>
      </c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</row>
    <row r="122" spans="1:38" x14ac:dyDescent="0.3">
      <c r="A122" s="6">
        <v>1846</v>
      </c>
      <c r="B122" s="6">
        <v>284.95827500000001</v>
      </c>
      <c r="C122" s="10">
        <v>1986.0383999999999</v>
      </c>
      <c r="D122" s="10">
        <v>343.71499999999997</v>
      </c>
      <c r="E122" s="2">
        <v>1866</v>
      </c>
      <c r="F122" s="2">
        <v>122</v>
      </c>
      <c r="G122" s="3">
        <f t="shared" si="9"/>
        <v>0.15563380281690148</v>
      </c>
      <c r="H122" s="3">
        <f t="shared" si="9"/>
        <v>0.22479962279686366</v>
      </c>
      <c r="I122" s="3">
        <f t="shared" si="9"/>
        <v>0.2914266799540296</v>
      </c>
      <c r="J122" s="3">
        <f t="shared" si="9"/>
        <v>0.13139315512267852</v>
      </c>
      <c r="K122" s="3">
        <f t="shared" si="9"/>
        <v>1.3005379881699876E-2</v>
      </c>
      <c r="L122" s="3">
        <f t="shared" si="6"/>
        <v>275.81625864057219</v>
      </c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</row>
    <row r="123" spans="1:38" x14ac:dyDescent="0.3">
      <c r="A123" s="6">
        <v>1844</v>
      </c>
      <c r="B123" s="6">
        <v>286.49905000000001</v>
      </c>
      <c r="C123" s="10">
        <v>1986.1233</v>
      </c>
      <c r="D123" s="10">
        <v>343.74099999999999</v>
      </c>
      <c r="E123" s="2">
        <v>1867</v>
      </c>
      <c r="F123" s="2">
        <v>130</v>
      </c>
      <c r="G123" s="3">
        <f t="shared" si="9"/>
        <v>0.16307981220657283</v>
      </c>
      <c r="H123" s="3">
        <f t="shared" si="9"/>
        <v>0.23563659137419701</v>
      </c>
      <c r="I123" s="3">
        <f t="shared" si="9"/>
        <v>0.30584361006389127</v>
      </c>
      <c r="J123" s="3">
        <f t="shared" si="9"/>
        <v>0.13820632607782224</v>
      </c>
      <c r="K123" s="3">
        <f t="shared" si="9"/>
        <v>1.3615861169977268E-2</v>
      </c>
      <c r="L123" s="3">
        <f t="shared" si="6"/>
        <v>275.85638220089248</v>
      </c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</row>
    <row r="124" spans="1:38" x14ac:dyDescent="0.3">
      <c r="A124" s="8">
        <v>1841</v>
      </c>
      <c r="B124" s="8">
        <v>283.01704999999998</v>
      </c>
      <c r="C124" s="10">
        <v>1986.2</v>
      </c>
      <c r="D124" s="10">
        <v>343.76499999999999</v>
      </c>
      <c r="E124" s="2">
        <v>1868</v>
      </c>
      <c r="F124" s="2">
        <v>135</v>
      </c>
      <c r="G124" s="3">
        <f t="shared" si="9"/>
        <v>0.17101408450704231</v>
      </c>
      <c r="H124" s="3">
        <f t="shared" si="9"/>
        <v>0.24719492083587488</v>
      </c>
      <c r="I124" s="3">
        <f t="shared" si="9"/>
        <v>0.3212689051927155</v>
      </c>
      <c r="J124" s="3">
        <f t="shared" si="9"/>
        <v>0.14556924913206956</v>
      </c>
      <c r="K124" s="3">
        <f t="shared" si="9"/>
        <v>1.4361723642958468E-2</v>
      </c>
      <c r="L124" s="3">
        <f t="shared" si="6"/>
        <v>275.89940888331068</v>
      </c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</row>
    <row r="125" spans="1:38" x14ac:dyDescent="0.3">
      <c r="A125" s="6">
        <v>1979</v>
      </c>
      <c r="B125" s="6">
        <v>332.04542500000002</v>
      </c>
      <c r="C125" s="10">
        <v>1986.2849000000001</v>
      </c>
      <c r="D125" s="10">
        <v>343.78399999999999</v>
      </c>
      <c r="E125" s="2">
        <v>1869</v>
      </c>
      <c r="F125" s="2">
        <v>142</v>
      </c>
      <c r="G125" s="3">
        <f t="shared" si="9"/>
        <v>0.17925352112676063</v>
      </c>
      <c r="H125" s="3">
        <f t="shared" si="9"/>
        <v>0.25919093655569109</v>
      </c>
      <c r="I125" s="3">
        <f t="shared" si="9"/>
        <v>0.3372383262188145</v>
      </c>
      <c r="J125" s="3">
        <f t="shared" si="9"/>
        <v>0.15309840600028318</v>
      </c>
      <c r="K125" s="3">
        <f t="shared" si="9"/>
        <v>1.5048853884788209E-2</v>
      </c>
      <c r="L125" s="3">
        <f t="shared" si="6"/>
        <v>275.94383004378636</v>
      </c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</row>
    <row r="126" spans="1:38" x14ac:dyDescent="0.3">
      <c r="A126" s="6">
        <v>1979</v>
      </c>
      <c r="B126" s="6">
        <v>335.24097999999998</v>
      </c>
      <c r="C126" s="10">
        <v>1986.3670999999999</v>
      </c>
      <c r="D126" s="10">
        <v>343.91699999999997</v>
      </c>
      <c r="E126" s="2">
        <v>1870</v>
      </c>
      <c r="F126" s="2">
        <v>147</v>
      </c>
      <c r="G126" s="3">
        <f t="shared" si="9"/>
        <v>0.18792018779342728</v>
      </c>
      <c r="H126" s="3">
        <f t="shared" si="9"/>
        <v>0.27181122787289291</v>
      </c>
      <c r="I126" s="3">
        <f t="shared" si="9"/>
        <v>0.35404503903283641</v>
      </c>
      <c r="J126" s="3">
        <f t="shared" si="9"/>
        <v>0.16101904205132372</v>
      </c>
      <c r="K126" s="3">
        <f t="shared" si="9"/>
        <v>1.5794257941326287E-2</v>
      </c>
      <c r="L126" s="3">
        <f t="shared" si="6"/>
        <v>275.99058975469183</v>
      </c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</row>
    <row r="127" spans="1:38" x14ac:dyDescent="0.3">
      <c r="A127" s="6">
        <v>1976</v>
      </c>
      <c r="B127" s="6">
        <v>331.19925000000001</v>
      </c>
      <c r="C127" s="10">
        <v>1986.4521</v>
      </c>
      <c r="D127" s="10">
        <v>344.23599999999999</v>
      </c>
      <c r="E127" s="2">
        <v>1871</v>
      </c>
      <c r="F127" s="2">
        <v>156</v>
      </c>
      <c r="G127" s="3">
        <f t="shared" si="9"/>
        <v>0.19689201877934279</v>
      </c>
      <c r="H127" s="3">
        <f t="shared" si="9"/>
        <v>0.28486628395941649</v>
      </c>
      <c r="I127" s="3">
        <f t="shared" si="9"/>
        <v>0.37137733550514834</v>
      </c>
      <c r="J127" s="3">
        <f t="shared" si="9"/>
        <v>0.16907405152619248</v>
      </c>
      <c r="K127" s="3">
        <f t="shared" si="9"/>
        <v>1.6481110139528358E-2</v>
      </c>
      <c r="L127" s="3">
        <f t="shared" si="6"/>
        <v>276.0386907999096</v>
      </c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</row>
    <row r="128" spans="1:38" x14ac:dyDescent="0.3">
      <c r="A128" s="6">
        <v>1974</v>
      </c>
      <c r="B128" s="6">
        <v>328.063425</v>
      </c>
      <c r="C128" s="10">
        <v>1986.5342000000001</v>
      </c>
      <c r="D128" s="10">
        <v>344.685</v>
      </c>
      <c r="E128" s="2">
        <v>1872</v>
      </c>
      <c r="F128" s="2">
        <v>173</v>
      </c>
      <c r="G128" s="3">
        <f t="shared" si="9"/>
        <v>0.20641314553990617</v>
      </c>
      <c r="H128" s="3">
        <f t="shared" si="9"/>
        <v>0.29873049561884224</v>
      </c>
      <c r="I128" s="3">
        <f t="shared" si="9"/>
        <v>0.38982909989531839</v>
      </c>
      <c r="J128" s="3">
        <f t="shared" si="9"/>
        <v>0.1777252416617118</v>
      </c>
      <c r="K128" s="3">
        <f t="shared" si="9"/>
        <v>1.7320242267696538E-2</v>
      </c>
      <c r="L128" s="3">
        <f t="shared" si="6"/>
        <v>276.09001822498345</v>
      </c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</row>
    <row r="129" spans="1:38" x14ac:dyDescent="0.3">
      <c r="A129" s="6">
        <v>1973</v>
      </c>
      <c r="B129" s="6">
        <v>326.39999999999998</v>
      </c>
      <c r="C129" s="10">
        <v>1986.6192000000001</v>
      </c>
      <c r="D129" s="10">
        <v>345.05700000000002</v>
      </c>
      <c r="E129" s="2">
        <v>1873</v>
      </c>
      <c r="F129" s="2">
        <v>184</v>
      </c>
      <c r="G129" s="3">
        <f t="shared" si="9"/>
        <v>0.21697183098591555</v>
      </c>
      <c r="H129" s="3">
        <f t="shared" si="9"/>
        <v>0.31415281054891597</v>
      </c>
      <c r="I129" s="3">
        <f t="shared" si="9"/>
        <v>0.41058718394974597</v>
      </c>
      <c r="J129" s="3">
        <f t="shared" si="9"/>
        <v>0.18787752166719446</v>
      </c>
      <c r="K129" s="3">
        <f t="shared" si="9"/>
        <v>1.8627323696708151E-2</v>
      </c>
      <c r="L129" s="3">
        <f t="shared" si="6"/>
        <v>276.14821667084846</v>
      </c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</row>
    <row r="130" spans="1:38" x14ac:dyDescent="0.3">
      <c r="A130" s="6">
        <v>1972</v>
      </c>
      <c r="B130" s="6">
        <v>324.13119999999998</v>
      </c>
      <c r="C130" s="10">
        <v>1986.7040999999999</v>
      </c>
      <c r="D130" s="10">
        <v>345.23700000000002</v>
      </c>
      <c r="E130" s="2">
        <v>1874</v>
      </c>
      <c r="F130" s="2">
        <v>174</v>
      </c>
      <c r="G130" s="3">
        <f t="shared" si="9"/>
        <v>0.22820187793427235</v>
      </c>
      <c r="H130" s="3">
        <f t="shared" si="9"/>
        <v>0.33056556207926358</v>
      </c>
      <c r="I130" s="3">
        <f t="shared" si="9"/>
        <v>0.43271922237473287</v>
      </c>
      <c r="J130" s="3">
        <f t="shared" si="9"/>
        <v>0.19874091364546542</v>
      </c>
      <c r="K130" s="3">
        <f t="shared" si="9"/>
        <v>1.9936540583027323E-2</v>
      </c>
      <c r="L130" s="3">
        <f t="shared" si="6"/>
        <v>276.21016411661674</v>
      </c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</row>
    <row r="131" spans="1:38" x14ac:dyDescent="0.3">
      <c r="A131" s="6">
        <v>1971.2</v>
      </c>
      <c r="B131" s="6">
        <v>325.22624999999999</v>
      </c>
      <c r="C131" s="10">
        <v>1986.7863</v>
      </c>
      <c r="D131" s="10">
        <v>345.30700000000002</v>
      </c>
      <c r="E131" s="2">
        <v>1875</v>
      </c>
      <c r="F131" s="2">
        <v>188</v>
      </c>
      <c r="G131" s="3">
        <f t="shared" si="9"/>
        <v>0.23882159624413152</v>
      </c>
      <c r="H131" s="3">
        <f t="shared" si="9"/>
        <v>0.34599419450326874</v>
      </c>
      <c r="I131" s="3">
        <f t="shared" si="9"/>
        <v>0.45305184353103534</v>
      </c>
      <c r="J131" s="3">
        <f t="shared" si="9"/>
        <v>0.20781000527275781</v>
      </c>
      <c r="K131" s="3">
        <f t="shared" si="9"/>
        <v>2.0261137196718296E-2</v>
      </c>
      <c r="L131" s="3">
        <f t="shared" si="6"/>
        <v>276.26593877674793</v>
      </c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</row>
    <row r="132" spans="1:38" x14ac:dyDescent="0.3">
      <c r="A132" s="6">
        <v>1970.7</v>
      </c>
      <c r="B132" s="6">
        <v>324.7285</v>
      </c>
      <c r="C132" s="10">
        <v>1986.8712</v>
      </c>
      <c r="D132" s="10">
        <v>345.20499999999998</v>
      </c>
      <c r="E132" s="2">
        <v>1876</v>
      </c>
      <c r="F132" s="2">
        <v>191</v>
      </c>
      <c r="G132" s="3">
        <f t="shared" si="9"/>
        <v>0.25029577464788738</v>
      </c>
      <c r="H132" s="3">
        <f t="shared" si="9"/>
        <v>0.36269493628877814</v>
      </c>
      <c r="I132" s="3">
        <f t="shared" si="9"/>
        <v>0.47521483410831011</v>
      </c>
      <c r="J132" s="3">
        <f t="shared" si="9"/>
        <v>0.21800420069555382</v>
      </c>
      <c r="K132" s="3">
        <f t="shared" si="9"/>
        <v>2.1115291990265933E-2</v>
      </c>
      <c r="L132" s="3">
        <f t="shared" si="6"/>
        <v>276.32732503773082</v>
      </c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</row>
    <row r="133" spans="1:38" x14ac:dyDescent="0.3">
      <c r="A133" s="6">
        <v>1967</v>
      </c>
      <c r="B133" s="6">
        <v>322.89999999999998</v>
      </c>
      <c r="C133" s="10">
        <v>1986.9534000000001</v>
      </c>
      <c r="D133" s="10">
        <v>344.95499999999998</v>
      </c>
      <c r="E133" s="2">
        <v>1877</v>
      </c>
      <c r="F133" s="2">
        <v>194</v>
      </c>
      <c r="G133" s="3">
        <f t="shared" si="9"/>
        <v>0.26195305164319255</v>
      </c>
      <c r="H133" s="3">
        <f t="shared" si="9"/>
        <v>0.37963142397513761</v>
      </c>
      <c r="I133" s="3">
        <f t="shared" si="9"/>
        <v>0.49753104360124145</v>
      </c>
      <c r="J133" s="3">
        <f t="shared" si="9"/>
        <v>0.22796814645897281</v>
      </c>
      <c r="K133" s="3">
        <f t="shared" si="9"/>
        <v>2.1774208131115622E-2</v>
      </c>
      <c r="L133" s="3">
        <f t="shared" si="6"/>
        <v>276.38885787380968</v>
      </c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</row>
    <row r="134" spans="1:38" x14ac:dyDescent="0.3">
      <c r="A134" s="6">
        <v>1949</v>
      </c>
      <c r="B134" s="6">
        <v>309.88559499999997</v>
      </c>
      <c r="C134" s="10">
        <v>1987.0383999999999</v>
      </c>
      <c r="D134" s="10">
        <v>344.71699999999998</v>
      </c>
      <c r="E134" s="2">
        <v>1878</v>
      </c>
      <c r="F134" s="2">
        <v>196</v>
      </c>
      <c r="G134" s="3">
        <f t="shared" si="9"/>
        <v>0.27379342723004702</v>
      </c>
      <c r="H134" s="3">
        <f t="shared" si="9"/>
        <v>0.39680300901832533</v>
      </c>
      <c r="I134" s="3">
        <f t="shared" si="9"/>
        <v>0.51999841541117608</v>
      </c>
      <c r="J134" s="3">
        <f t="shared" si="9"/>
        <v>0.23771499600218349</v>
      </c>
      <c r="K134" s="3">
        <f t="shared" si="9"/>
        <v>2.2314706043143024E-2</v>
      </c>
      <c r="L134" s="3">
        <f t="shared" si="6"/>
        <v>276.45062455370487</v>
      </c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</row>
    <row r="135" spans="1:38" x14ac:dyDescent="0.3">
      <c r="A135" s="6">
        <v>1947</v>
      </c>
      <c r="B135" s="6">
        <v>310.79920499999997</v>
      </c>
      <c r="C135" s="10">
        <v>1987.1233</v>
      </c>
      <c r="D135" s="10">
        <v>344.702</v>
      </c>
      <c r="E135" s="2">
        <v>1879</v>
      </c>
      <c r="F135" s="2">
        <v>210</v>
      </c>
      <c r="G135" s="3">
        <f t="shared" ref="G135:K150" si="10">G134*(1-G$5)+G$4*$F134*$L$4/1000</f>
        <v>0.285755868544601</v>
      </c>
      <c r="H135" s="3">
        <f t="shared" si="10"/>
        <v>0.41411514794486831</v>
      </c>
      <c r="I135" s="3">
        <f t="shared" si="10"/>
        <v>0.54246468580261031</v>
      </c>
      <c r="J135" s="3">
        <f t="shared" si="10"/>
        <v>0.24713978045770851</v>
      </c>
      <c r="K135" s="3">
        <f t="shared" si="10"/>
        <v>2.273643131191333E-2</v>
      </c>
      <c r="L135" s="3">
        <f t="shared" ref="L135:L198" si="11">SUM(G135:K135,L$5)</f>
        <v>276.51221191406171</v>
      </c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</row>
    <row r="136" spans="1:38" x14ac:dyDescent="0.3">
      <c r="A136" s="6">
        <v>1944</v>
      </c>
      <c r="B136" s="6">
        <v>311.35668499999997</v>
      </c>
      <c r="C136" s="10">
        <v>1987.2</v>
      </c>
      <c r="D136" s="10">
        <v>344.858</v>
      </c>
      <c r="E136" s="2">
        <v>1880</v>
      </c>
      <c r="F136" s="2">
        <v>236</v>
      </c>
      <c r="G136" s="3">
        <f t="shared" si="10"/>
        <v>0.29857276995305171</v>
      </c>
      <c r="H136" s="3">
        <f t="shared" si="10"/>
        <v>0.43269421465021124</v>
      </c>
      <c r="I136" s="3">
        <f t="shared" si="10"/>
        <v>0.56673268646087027</v>
      </c>
      <c r="J136" s="3">
        <f t="shared" si="10"/>
        <v>0.25766934909570688</v>
      </c>
      <c r="K136" s="3">
        <f t="shared" si="10"/>
        <v>2.364949761270323E-2</v>
      </c>
      <c r="L136" s="3">
        <f t="shared" si="11"/>
        <v>276.57931851777255</v>
      </c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</row>
    <row r="137" spans="1:38" x14ac:dyDescent="0.3">
      <c r="A137" s="6">
        <v>1944</v>
      </c>
      <c r="B137" s="6">
        <v>312.13815249999999</v>
      </c>
      <c r="C137" s="10">
        <v>1987.2849000000001</v>
      </c>
      <c r="D137" s="10">
        <v>345.053</v>
      </c>
      <c r="E137" s="2">
        <v>1881</v>
      </c>
      <c r="F137" s="2">
        <v>243</v>
      </c>
      <c r="G137" s="3">
        <f t="shared" si="10"/>
        <v>0.3129765258215963</v>
      </c>
      <c r="H137" s="3">
        <f t="shared" si="10"/>
        <v>0.45366348434153453</v>
      </c>
      <c r="I137" s="3">
        <f t="shared" si="10"/>
        <v>0.59458105035403874</v>
      </c>
      <c r="J137" s="3">
        <f t="shared" si="10"/>
        <v>0.27064903977334032</v>
      </c>
      <c r="K137" s="3">
        <f t="shared" si="10"/>
        <v>2.5423957595478011E-2</v>
      </c>
      <c r="L137" s="3">
        <f t="shared" si="11"/>
        <v>276.65729405788596</v>
      </c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</row>
    <row r="138" spans="1:38" x14ac:dyDescent="0.3">
      <c r="A138" s="6">
        <v>1941.5</v>
      </c>
      <c r="B138" s="6">
        <v>310.30370499999998</v>
      </c>
      <c r="C138" s="10">
        <v>1987.3670999999999</v>
      </c>
      <c r="D138" s="10">
        <v>345.44200000000001</v>
      </c>
      <c r="E138" s="2">
        <v>1882</v>
      </c>
      <c r="F138" s="2">
        <v>256</v>
      </c>
      <c r="G138" s="3">
        <f t="shared" si="10"/>
        <v>0.32780751173708927</v>
      </c>
      <c r="H138" s="3">
        <f t="shared" si="10"/>
        <v>0.47523234394027247</v>
      </c>
      <c r="I138" s="3">
        <f t="shared" si="10"/>
        <v>0.62310725954773727</v>
      </c>
      <c r="J138" s="3">
        <f t="shared" si="10"/>
        <v>0.28370883777295586</v>
      </c>
      <c r="K138" s="3">
        <f t="shared" si="10"/>
        <v>2.6828860477116648E-2</v>
      </c>
      <c r="L138" s="3">
        <f t="shared" si="11"/>
        <v>276.73668481347516</v>
      </c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</row>
    <row r="139" spans="1:38" x14ac:dyDescent="0.3">
      <c r="A139" s="6">
        <v>1941</v>
      </c>
      <c r="B139" s="6">
        <v>310.52271500000001</v>
      </c>
      <c r="C139" s="10">
        <v>1987.4521</v>
      </c>
      <c r="D139" s="10">
        <v>346.005</v>
      </c>
      <c r="E139" s="2">
        <v>1883</v>
      </c>
      <c r="F139" s="2">
        <v>272</v>
      </c>
      <c r="G139" s="3">
        <f t="shared" si="10"/>
        <v>0.34343192488262919</v>
      </c>
      <c r="H139" s="3">
        <f t="shared" si="10"/>
        <v>0.49796252423835252</v>
      </c>
      <c r="I139" s="3">
        <f t="shared" si="10"/>
        <v>0.6532036240355622</v>
      </c>
      <c r="J139" s="3">
        <f t="shared" si="10"/>
        <v>0.29754839216720708</v>
      </c>
      <c r="K139" s="3">
        <f t="shared" si="10"/>
        <v>2.8291305787246764E-2</v>
      </c>
      <c r="L139" s="3">
        <f t="shared" si="11"/>
        <v>276.82043777111102</v>
      </c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</row>
    <row r="140" spans="1:38" x14ac:dyDescent="0.3">
      <c r="A140" s="6">
        <v>1940</v>
      </c>
      <c r="B140" s="6">
        <v>311.89999999999998</v>
      </c>
      <c r="C140" s="10">
        <v>1987.5342000000001</v>
      </c>
      <c r="D140" s="10">
        <v>346.47199999999998</v>
      </c>
      <c r="E140" s="2">
        <v>1884</v>
      </c>
      <c r="F140" s="2">
        <v>275</v>
      </c>
      <c r="G140" s="3">
        <f t="shared" si="10"/>
        <v>0.36003286384976535</v>
      </c>
      <c r="H140" s="3">
        <f t="shared" si="10"/>
        <v>0.522132520548653</v>
      </c>
      <c r="I140" s="3">
        <f t="shared" si="10"/>
        <v>0.68529977245145057</v>
      </c>
      <c r="J140" s="3">
        <f t="shared" si="10"/>
        <v>0.31247527060076574</v>
      </c>
      <c r="K140" s="3">
        <f t="shared" si="10"/>
        <v>2.9929497414913818E-2</v>
      </c>
      <c r="L140" s="3">
        <f t="shared" si="11"/>
        <v>276.90986992486557</v>
      </c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</row>
    <row r="141" spans="1:38" x14ac:dyDescent="0.3">
      <c r="A141" s="6">
        <v>1935</v>
      </c>
      <c r="B141" s="6">
        <v>309.18874499999998</v>
      </c>
      <c r="C141" s="10">
        <v>1987.6192000000001</v>
      </c>
      <c r="D141" s="10">
        <v>346.96499999999997</v>
      </c>
      <c r="E141" s="2">
        <v>1885</v>
      </c>
      <c r="F141" s="2">
        <v>277</v>
      </c>
      <c r="G141" s="3">
        <f t="shared" si="10"/>
        <v>0.37681690140845081</v>
      </c>
      <c r="H141" s="3">
        <f t="shared" si="10"/>
        <v>0.54651771461727938</v>
      </c>
      <c r="I141" s="3">
        <f t="shared" si="10"/>
        <v>0.71741581082066197</v>
      </c>
      <c r="J141" s="3">
        <f t="shared" si="10"/>
        <v>0.3269015360734111</v>
      </c>
      <c r="K141" s="3">
        <f t="shared" si="10"/>
        <v>3.1063955934000964E-2</v>
      </c>
      <c r="L141" s="3">
        <f t="shared" si="11"/>
        <v>276.9987159188538</v>
      </c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</row>
    <row r="142" spans="1:38" x14ac:dyDescent="0.3">
      <c r="A142" s="6">
        <v>1896</v>
      </c>
      <c r="B142" s="6">
        <v>298.15635500000002</v>
      </c>
      <c r="C142" s="10">
        <v>1987.7040999999999</v>
      </c>
      <c r="D142" s="10">
        <v>347.25700000000001</v>
      </c>
      <c r="E142" s="2">
        <v>1886</v>
      </c>
      <c r="F142" s="2">
        <v>281</v>
      </c>
      <c r="G142" s="3">
        <f t="shared" si="10"/>
        <v>0.39372300469483579</v>
      </c>
      <c r="H142" s="3">
        <f t="shared" si="10"/>
        <v>0.57102361771514898</v>
      </c>
      <c r="I142" s="3">
        <f t="shared" si="10"/>
        <v>0.7494012374262089</v>
      </c>
      <c r="J142" s="3">
        <f t="shared" si="10"/>
        <v>0.34073841613772682</v>
      </c>
      <c r="K142" s="3">
        <f t="shared" si="10"/>
        <v>3.1845936521614535E-2</v>
      </c>
      <c r="L142" s="3">
        <f t="shared" si="11"/>
        <v>277.08673221249552</v>
      </c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</row>
    <row r="143" spans="1:38" x14ac:dyDescent="0.3">
      <c r="A143" s="6">
        <v>1833</v>
      </c>
      <c r="B143" s="6">
        <v>284.46052500000002</v>
      </c>
      <c r="C143" s="10">
        <v>1987.7863</v>
      </c>
      <c r="D143" s="10">
        <v>347.303</v>
      </c>
      <c r="E143" s="2">
        <v>1887</v>
      </c>
      <c r="F143" s="2">
        <v>295</v>
      </c>
      <c r="G143" s="3">
        <f t="shared" si="10"/>
        <v>0.41087323943661985</v>
      </c>
      <c r="H143" s="3">
        <f t="shared" si="10"/>
        <v>0.59583769119534347</v>
      </c>
      <c r="I143" s="3">
        <f t="shared" si="10"/>
        <v>0.78155827490319474</v>
      </c>
      <c r="J143" s="3">
        <f t="shared" si="10"/>
        <v>0.35425432231318615</v>
      </c>
      <c r="K143" s="3">
        <f t="shared" si="10"/>
        <v>3.2508025150532305E-2</v>
      </c>
      <c r="L143" s="3">
        <f t="shared" si="11"/>
        <v>277.17503155299886</v>
      </c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</row>
    <row r="144" spans="1:38" x14ac:dyDescent="0.3">
      <c r="A144" s="6">
        <v>1960.7390289576404</v>
      </c>
      <c r="B144" s="6">
        <v>315.71922500000005</v>
      </c>
      <c r="C144" s="10">
        <v>1987.8712</v>
      </c>
      <c r="D144" s="10">
        <v>347.40600000000001</v>
      </c>
      <c r="E144" s="2">
        <v>1888</v>
      </c>
      <c r="F144" s="2">
        <v>327</v>
      </c>
      <c r="G144" s="3">
        <f t="shared" si="10"/>
        <v>0.42887793427230059</v>
      </c>
      <c r="H144" s="3">
        <f t="shared" si="10"/>
        <v>0.62189805440807699</v>
      </c>
      <c r="I144" s="3">
        <f t="shared" si="10"/>
        <v>0.81538696720264869</v>
      </c>
      <c r="J144" s="3">
        <f t="shared" si="10"/>
        <v>0.36864129974915194</v>
      </c>
      <c r="K144" s="3">
        <f t="shared" si="10"/>
        <v>3.3566879198723198E-2</v>
      </c>
      <c r="L144" s="3">
        <f t="shared" si="11"/>
        <v>277.26837113483089</v>
      </c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</row>
    <row r="145" spans="1:38" x14ac:dyDescent="0.3">
      <c r="A145" s="6">
        <v>1955.1946053516383</v>
      </c>
      <c r="B145" s="6">
        <v>313.6452666666666</v>
      </c>
      <c r="C145" s="10">
        <v>1987.9534000000001</v>
      </c>
      <c r="D145" s="10">
        <v>347.40499999999997</v>
      </c>
      <c r="E145" s="2">
        <v>1889</v>
      </c>
      <c r="F145" s="2">
        <v>327</v>
      </c>
      <c r="G145" s="3">
        <f t="shared" si="10"/>
        <v>0.4488356807511738</v>
      </c>
      <c r="H145" s="3">
        <f t="shared" si="10"/>
        <v>0.6508914196181026</v>
      </c>
      <c r="I145" s="3">
        <f t="shared" si="10"/>
        <v>0.85356910169608524</v>
      </c>
      <c r="J145" s="3">
        <f t="shared" si="10"/>
        <v>0.38596226293937108</v>
      </c>
      <c r="K145" s="3">
        <f t="shared" si="10"/>
        <v>3.5711454060952191E-2</v>
      </c>
      <c r="L145" s="3">
        <f t="shared" si="11"/>
        <v>277.37496991906568</v>
      </c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</row>
    <row r="146" spans="1:38" x14ac:dyDescent="0.3">
      <c r="A146" s="6">
        <v>1955.1946053516383</v>
      </c>
      <c r="B146" s="6">
        <v>314.10153749999995</v>
      </c>
      <c r="C146" s="10">
        <v>1988.0382999999999</v>
      </c>
      <c r="D146" s="10">
        <v>347.35700000000003</v>
      </c>
      <c r="E146" s="2">
        <v>1890</v>
      </c>
      <c r="F146" s="2">
        <v>356</v>
      </c>
      <c r="G146" s="3">
        <f t="shared" si="10"/>
        <v>0.46879342723004702</v>
      </c>
      <c r="H146" s="3">
        <f t="shared" si="10"/>
        <v>0.67980502321354963</v>
      </c>
      <c r="I146" s="3">
        <f t="shared" si="10"/>
        <v>0.89123873206400628</v>
      </c>
      <c r="J146" s="3">
        <f t="shared" si="10"/>
        <v>0.40229373395712759</v>
      </c>
      <c r="K146" s="3">
        <f t="shared" si="10"/>
        <v>3.7012204466943074E-2</v>
      </c>
      <c r="L146" s="3">
        <f t="shared" si="11"/>
        <v>277.47914312093167</v>
      </c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</row>
    <row r="147" spans="1:38" x14ac:dyDescent="0.3">
      <c r="A147" s="6">
        <v>1955.1946053516383</v>
      </c>
      <c r="B147" s="6">
        <v>314.723725</v>
      </c>
      <c r="C147" s="10">
        <v>1988.123</v>
      </c>
      <c r="D147" s="10">
        <v>347.36799999999999</v>
      </c>
      <c r="E147" s="2">
        <v>1891</v>
      </c>
      <c r="F147" s="2">
        <v>372</v>
      </c>
      <c r="G147" s="3">
        <f t="shared" si="10"/>
        <v>0.49052112676056348</v>
      </c>
      <c r="H147" s="3">
        <f t="shared" si="10"/>
        <v>0.71136208931584044</v>
      </c>
      <c r="I147" s="3">
        <f t="shared" si="10"/>
        <v>0.93275954496417235</v>
      </c>
      <c r="J147" s="3">
        <f t="shared" si="10"/>
        <v>0.42109599524795899</v>
      </c>
      <c r="K147" s="3">
        <f t="shared" si="10"/>
        <v>3.9162651816228036E-2</v>
      </c>
      <c r="L147" s="3">
        <f t="shared" si="11"/>
        <v>277.59490140810476</v>
      </c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</row>
    <row r="148" spans="1:38" x14ac:dyDescent="0.3">
      <c r="A148" s="6">
        <v>1949.3243294617719</v>
      </c>
      <c r="B148" s="6">
        <v>311.41866499999998</v>
      </c>
      <c r="C148" s="10">
        <v>1988.2021999999999</v>
      </c>
      <c r="D148" s="10">
        <v>347.428</v>
      </c>
      <c r="E148" s="2">
        <v>1892</v>
      </c>
      <c r="F148" s="2">
        <v>374</v>
      </c>
      <c r="G148" s="3">
        <f t="shared" si="10"/>
        <v>0.51322535211267617</v>
      </c>
      <c r="H148" s="3">
        <f t="shared" si="10"/>
        <v>0.7443346884035853</v>
      </c>
      <c r="I148" s="3">
        <f t="shared" si="10"/>
        <v>0.97612679580950323</v>
      </c>
      <c r="J148" s="3">
        <f t="shared" si="10"/>
        <v>0.44070207673512651</v>
      </c>
      <c r="K148" s="3">
        <f t="shared" si="10"/>
        <v>4.1218137774587327E-2</v>
      </c>
      <c r="L148" s="3">
        <f t="shared" si="11"/>
        <v>277.7156070508355</v>
      </c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</row>
    <row r="149" spans="1:38" x14ac:dyDescent="0.3">
      <c r="A149" s="6">
        <v>1939.0618319488251</v>
      </c>
      <c r="B149" s="6">
        <v>309.24847499999998</v>
      </c>
      <c r="C149" s="10">
        <v>1988.2869000000001</v>
      </c>
      <c r="D149" s="10">
        <v>347.60700000000003</v>
      </c>
      <c r="E149" s="2">
        <v>1893</v>
      </c>
      <c r="F149" s="2">
        <v>370</v>
      </c>
      <c r="G149" s="3">
        <f t="shared" si="10"/>
        <v>0.53605164319248833</v>
      </c>
      <c r="H149" s="3">
        <f t="shared" si="10"/>
        <v>0.77740437231260717</v>
      </c>
      <c r="I149" s="3">
        <f t="shared" si="10"/>
        <v>1.0192124141877026</v>
      </c>
      <c r="J149" s="3">
        <f t="shared" si="10"/>
        <v>0.45942286620964456</v>
      </c>
      <c r="K149" s="3">
        <f t="shared" si="10"/>
        <v>4.2558749742556051E-2</v>
      </c>
      <c r="L149" s="3">
        <f t="shared" si="11"/>
        <v>277.83465004564499</v>
      </c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</row>
    <row r="150" spans="1:38" x14ac:dyDescent="0.3">
      <c r="A150" s="6">
        <v>1937.1576825081356</v>
      </c>
      <c r="B150" s="6">
        <v>307.874685</v>
      </c>
      <c r="C150" s="10">
        <v>1988.3688999999999</v>
      </c>
      <c r="D150" s="10">
        <v>347.81200000000001</v>
      </c>
      <c r="E150" s="2">
        <v>1894</v>
      </c>
      <c r="F150" s="2">
        <v>383</v>
      </c>
      <c r="G150" s="3">
        <f t="shared" si="10"/>
        <v>0.55863380281690145</v>
      </c>
      <c r="H150" s="3">
        <f t="shared" si="10"/>
        <v>0.81000749367796976</v>
      </c>
      <c r="I150" s="3">
        <f t="shared" si="10"/>
        <v>1.0611187718924975</v>
      </c>
      <c r="J150" s="3">
        <f t="shared" si="10"/>
        <v>0.47660471226885354</v>
      </c>
      <c r="K150" s="3">
        <f t="shared" si="10"/>
        <v>4.3184078576676735E-2</v>
      </c>
      <c r="L150" s="3">
        <f t="shared" si="11"/>
        <v>277.94954885923289</v>
      </c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</row>
    <row r="151" spans="1:38" x14ac:dyDescent="0.3">
      <c r="A151" s="6">
        <v>1927.7580148055886</v>
      </c>
      <c r="B151" s="6">
        <v>305.18683499999997</v>
      </c>
      <c r="C151" s="10">
        <v>1988.4536000000001</v>
      </c>
      <c r="D151" s="10">
        <v>348.25200000000001</v>
      </c>
      <c r="E151" s="2">
        <v>1895</v>
      </c>
      <c r="F151" s="2">
        <v>406</v>
      </c>
      <c r="G151" s="3">
        <f t="shared" ref="G151:K166" si="12">G150*(1-G$5)+G$4*$F150*$L$4/1000</f>
        <v>0.58200938967136151</v>
      </c>
      <c r="H151" s="3">
        <f t="shared" si="12"/>
        <v>0.8437415801586361</v>
      </c>
      <c r="I151" s="3">
        <f t="shared" si="12"/>
        <v>1.1044156882972804</v>
      </c>
      <c r="J151" s="3">
        <f t="shared" si="12"/>
        <v>0.49433083507617448</v>
      </c>
      <c r="K151" s="3">
        <f t="shared" si="12"/>
        <v>4.4173688325470931E-2</v>
      </c>
      <c r="L151" s="3">
        <f t="shared" si="11"/>
        <v>278.06867118152894</v>
      </c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</row>
    <row r="152" spans="1:38" x14ac:dyDescent="0.3">
      <c r="A152" s="6">
        <v>1927.1770631691543</v>
      </c>
      <c r="B152" s="6">
        <v>305.01759999999996</v>
      </c>
      <c r="C152" s="10">
        <v>1988.5355</v>
      </c>
      <c r="D152" s="10">
        <v>348.91199999999998</v>
      </c>
      <c r="E152" s="2">
        <v>1896</v>
      </c>
      <c r="F152" s="2">
        <v>419</v>
      </c>
      <c r="G152" s="3">
        <f t="shared" si="12"/>
        <v>0.60678873239436626</v>
      </c>
      <c r="H152" s="3">
        <f t="shared" si="12"/>
        <v>0.879542487571909</v>
      </c>
      <c r="I152" s="3">
        <f t="shared" si="12"/>
        <v>1.1505868458845767</v>
      </c>
      <c r="J152" s="3">
        <f t="shared" si="12"/>
        <v>0.51374385073230278</v>
      </c>
      <c r="K152" s="3">
        <f t="shared" si="12"/>
        <v>4.5853729185837903E-2</v>
      </c>
      <c r="L152" s="3">
        <f t="shared" si="11"/>
        <v>278.19651564576901</v>
      </c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</row>
    <row r="153" spans="1:38" x14ac:dyDescent="0.3">
      <c r="A153" s="6">
        <v>1904.7531922755438</v>
      </c>
      <c r="B153" s="6">
        <v>299.0446</v>
      </c>
      <c r="C153" s="10">
        <v>1988.6202000000001</v>
      </c>
      <c r="D153" s="10">
        <v>349.15600000000001</v>
      </c>
      <c r="E153" s="2">
        <v>1897</v>
      </c>
      <c r="F153" s="2">
        <v>440</v>
      </c>
      <c r="G153" s="3">
        <f t="shared" si="12"/>
        <v>0.63236150234741795</v>
      </c>
      <c r="H153" s="3">
        <f t="shared" si="12"/>
        <v>0.91646556289545589</v>
      </c>
      <c r="I153" s="3">
        <f t="shared" si="12"/>
        <v>1.1980913174011516</v>
      </c>
      <c r="J153" s="3">
        <f t="shared" si="12"/>
        <v>0.53357368343194445</v>
      </c>
      <c r="K153" s="3">
        <f t="shared" si="12"/>
        <v>4.7483054115718112E-2</v>
      </c>
      <c r="L153" s="3">
        <f t="shared" si="11"/>
        <v>278.3279751201917</v>
      </c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</row>
    <row r="154" spans="1:38" x14ac:dyDescent="0.3">
      <c r="A154" s="6">
        <v>1900.7815002589052</v>
      </c>
      <c r="B154" s="6">
        <v>296.4563</v>
      </c>
      <c r="C154" s="10">
        <v>1988.7049</v>
      </c>
      <c r="D154" s="10">
        <v>349.05099999999999</v>
      </c>
      <c r="E154" s="2">
        <v>1898</v>
      </c>
      <c r="F154" s="2">
        <v>465</v>
      </c>
      <c r="G154" s="3">
        <f t="shared" si="12"/>
        <v>0.65921596244131464</v>
      </c>
      <c r="H154" s="3">
        <f t="shared" si="12"/>
        <v>0.95525889272072351</v>
      </c>
      <c r="I154" s="3">
        <f t="shared" si="12"/>
        <v>1.2481130842205315</v>
      </c>
      <c r="J154" s="3">
        <f t="shared" si="12"/>
        <v>0.55473548886396618</v>
      </c>
      <c r="K154" s="3">
        <f t="shared" si="12"/>
        <v>4.9457205133282348E-2</v>
      </c>
      <c r="L154" s="3">
        <f t="shared" si="11"/>
        <v>278.46678063337981</v>
      </c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</row>
    <row r="155" spans="1:38" x14ac:dyDescent="0.3">
      <c r="A155" s="6">
        <v>1892.0852779669451</v>
      </c>
      <c r="B155" s="6">
        <v>294.65444500000001</v>
      </c>
      <c r="C155" s="10">
        <v>1988.7869000000001</v>
      </c>
      <c r="D155" s="10">
        <v>348.94799999999998</v>
      </c>
      <c r="E155" s="2">
        <v>1899</v>
      </c>
      <c r="F155" s="2">
        <v>507</v>
      </c>
      <c r="G155" s="3">
        <f t="shared" si="12"/>
        <v>0.68759624413145548</v>
      </c>
      <c r="H155" s="3">
        <f t="shared" si="12"/>
        <v>0.99629291877611803</v>
      </c>
      <c r="I155" s="3">
        <f t="shared" si="12"/>
        <v>1.3012192966218985</v>
      </c>
      <c r="J155" s="3">
        <f t="shared" si="12"/>
        <v>0.57762265918177114</v>
      </c>
      <c r="K155" s="3">
        <f t="shared" si="12"/>
        <v>5.1828297172525739E-2</v>
      </c>
      <c r="L155" s="3">
        <f t="shared" si="11"/>
        <v>278.61455941588378</v>
      </c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</row>
    <row r="156" spans="1:38" x14ac:dyDescent="0.3">
      <c r="A156" s="6">
        <v>1884.3545217441565</v>
      </c>
      <c r="B156" s="6">
        <v>289.01265999999998</v>
      </c>
      <c r="C156" s="10">
        <v>1988.8715999999999</v>
      </c>
      <c r="D156" s="10">
        <v>348.87200000000001</v>
      </c>
      <c r="E156" s="2">
        <v>1900</v>
      </c>
      <c r="F156" s="2">
        <v>534</v>
      </c>
      <c r="G156" s="3">
        <f t="shared" si="12"/>
        <v>0.71853990610328644</v>
      </c>
      <c r="H156" s="3">
        <f t="shared" si="12"/>
        <v>1.0411577209707703</v>
      </c>
      <c r="I156" s="3">
        <f t="shared" si="12"/>
        <v>1.3599225438872722</v>
      </c>
      <c r="J156" s="3">
        <f t="shared" si="12"/>
        <v>0.60413193487805061</v>
      </c>
      <c r="K156" s="3">
        <f t="shared" si="12"/>
        <v>5.5238268177242901E-2</v>
      </c>
      <c r="L156" s="3">
        <f t="shared" si="11"/>
        <v>278.77899037401664</v>
      </c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</row>
    <row r="157" spans="1:38" x14ac:dyDescent="0.3">
      <c r="A157" s="6">
        <v>1869.092161647889</v>
      </c>
      <c r="B157" s="6">
        <v>287.68864500000001</v>
      </c>
      <c r="C157" s="10">
        <v>1988.9536000000001</v>
      </c>
      <c r="D157" s="10">
        <v>348.83199999999999</v>
      </c>
      <c r="E157" s="2">
        <v>1901</v>
      </c>
      <c r="F157" s="2">
        <v>552</v>
      </c>
      <c r="G157" s="3">
        <f t="shared" si="12"/>
        <v>0.75113145539906112</v>
      </c>
      <c r="H157" s="3">
        <f t="shared" si="12"/>
        <v>1.0884343100207579</v>
      </c>
      <c r="I157" s="3">
        <f t="shared" si="12"/>
        <v>1.4218941780407381</v>
      </c>
      <c r="J157" s="3">
        <f t="shared" si="12"/>
        <v>0.63229583307962434</v>
      </c>
      <c r="K157" s="3">
        <f t="shared" si="12"/>
        <v>5.8574125774137772E-2</v>
      </c>
      <c r="L157" s="3">
        <f t="shared" si="11"/>
        <v>278.95232990231432</v>
      </c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</row>
    <row r="158" spans="1:38" x14ac:dyDescent="0.3">
      <c r="A158" s="6">
        <v>1852.2881866570406</v>
      </c>
      <c r="B158" s="6">
        <v>288.57463999999999</v>
      </c>
      <c r="C158" s="10">
        <v>1989.0383999999999</v>
      </c>
      <c r="D158" s="10">
        <v>348.71699999999998</v>
      </c>
      <c r="E158" s="2">
        <v>1902</v>
      </c>
      <c r="F158" s="2">
        <v>566</v>
      </c>
      <c r="G158" s="3">
        <f t="shared" si="12"/>
        <v>0.7848215962441315</v>
      </c>
      <c r="H158" s="3">
        <f t="shared" si="12"/>
        <v>1.1372709806057952</v>
      </c>
      <c r="I158" s="3">
        <f t="shared" si="12"/>
        <v>1.4857382161044315</v>
      </c>
      <c r="J158" s="3">
        <f t="shared" si="12"/>
        <v>0.66096349237648888</v>
      </c>
      <c r="K158" s="3">
        <f t="shared" si="12"/>
        <v>6.1442496105625036E-2</v>
      </c>
      <c r="L158" s="3">
        <f t="shared" si="11"/>
        <v>279.13023678143645</v>
      </c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</row>
    <row r="159" spans="1:38" x14ac:dyDescent="0.3">
      <c r="A159" s="6">
        <v>1847.5023593764215</v>
      </c>
      <c r="B159" s="6">
        <v>286.10309999999998</v>
      </c>
      <c r="C159" s="10">
        <v>1989.1233</v>
      </c>
      <c r="D159" s="10">
        <v>348.75599999999997</v>
      </c>
      <c r="E159" s="2">
        <v>1903</v>
      </c>
      <c r="F159" s="2">
        <v>617</v>
      </c>
      <c r="G159" s="3">
        <f t="shared" si="12"/>
        <v>0.81936619718309867</v>
      </c>
      <c r="H159" s="3">
        <f t="shared" si="12"/>
        <v>1.1872878540404739</v>
      </c>
      <c r="I159" s="3">
        <f t="shared" si="12"/>
        <v>1.5508285865527209</v>
      </c>
      <c r="J159" s="3">
        <f t="shared" si="12"/>
        <v>0.68963665091294679</v>
      </c>
      <c r="K159" s="3">
        <f t="shared" si="12"/>
        <v>6.3839527650387307E-2</v>
      </c>
      <c r="L159" s="3">
        <f t="shared" si="11"/>
        <v>279.31095881633962</v>
      </c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</row>
    <row r="160" spans="1:38" x14ac:dyDescent="0.3">
      <c r="A160" s="6">
        <v>1838.009354335828</v>
      </c>
      <c r="B160" s="6">
        <v>284.06502500000005</v>
      </c>
      <c r="C160" s="10">
        <v>1989.2</v>
      </c>
      <c r="D160" s="10">
        <v>348.976</v>
      </c>
      <c r="E160" s="2">
        <v>1904</v>
      </c>
      <c r="F160" s="2">
        <v>624</v>
      </c>
      <c r="G160" s="3">
        <f t="shared" si="12"/>
        <v>0.85702347417840385</v>
      </c>
      <c r="H160" s="3">
        <f t="shared" si="12"/>
        <v>1.2419558619552227</v>
      </c>
      <c r="I160" s="3">
        <f t="shared" si="12"/>
        <v>1.6227072457907346</v>
      </c>
      <c r="J160" s="3">
        <f t="shared" si="12"/>
        <v>0.72265771753942387</v>
      </c>
      <c r="K160" s="3">
        <f t="shared" si="12"/>
        <v>6.7687766971767052E-2</v>
      </c>
      <c r="L160" s="3">
        <f t="shared" si="11"/>
        <v>279.51203206643555</v>
      </c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</row>
    <row r="161" spans="1:38" x14ac:dyDescent="0.3">
      <c r="A161" s="6">
        <v>1834.5106230131994</v>
      </c>
      <c r="B161" s="6">
        <v>283.72655500000002</v>
      </c>
      <c r="C161" s="10">
        <v>1989.2849000000001</v>
      </c>
      <c r="D161" s="10">
        <v>349.05599999999998</v>
      </c>
      <c r="E161" s="2">
        <v>1905</v>
      </c>
      <c r="F161" s="2">
        <v>663</v>
      </c>
      <c r="G161" s="3">
        <f t="shared" si="12"/>
        <v>0.89510798122065738</v>
      </c>
      <c r="H161" s="3">
        <f t="shared" si="12"/>
        <v>1.29713075354096</v>
      </c>
      <c r="I161" s="3">
        <f t="shared" si="12"/>
        <v>1.6946727485869379</v>
      </c>
      <c r="J161" s="3">
        <f t="shared" si="12"/>
        <v>0.75461399068710311</v>
      </c>
      <c r="K161" s="3">
        <f t="shared" si="12"/>
        <v>7.0350480603748197E-2</v>
      </c>
      <c r="L161" s="3">
        <f t="shared" si="11"/>
        <v>279.71187595463942</v>
      </c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</row>
    <row r="162" spans="1:38" x14ac:dyDescent="0.3">
      <c r="A162" s="6">
        <v>1826.8838349409536</v>
      </c>
      <c r="B162" s="6">
        <v>285.10759999999999</v>
      </c>
      <c r="C162" s="10">
        <v>1989.3670999999999</v>
      </c>
      <c r="D162" s="10">
        <v>349.065</v>
      </c>
      <c r="E162" s="2">
        <v>1906</v>
      </c>
      <c r="F162" s="2">
        <v>707</v>
      </c>
      <c r="G162" s="3">
        <f t="shared" si="12"/>
        <v>0.93557276995305172</v>
      </c>
      <c r="H162" s="3">
        <f t="shared" si="12"/>
        <v>1.3558158291812317</v>
      </c>
      <c r="I162" s="3">
        <f t="shared" si="12"/>
        <v>1.7715314410106953</v>
      </c>
      <c r="J162" s="3">
        <f t="shared" si="12"/>
        <v>0.7893221672044729</v>
      </c>
      <c r="K162" s="3">
        <f t="shared" si="12"/>
        <v>7.3796483975072491E-2</v>
      </c>
      <c r="L162" s="3">
        <f t="shared" si="11"/>
        <v>279.92603869132455</v>
      </c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</row>
    <row r="163" spans="1:38" x14ac:dyDescent="0.3">
      <c r="A163" s="6">
        <v>1826.1583955909055</v>
      </c>
      <c r="B163" s="6">
        <v>281.277625</v>
      </c>
      <c r="C163" s="10">
        <v>1989.4521</v>
      </c>
      <c r="D163" s="10">
        <v>349.29700000000003</v>
      </c>
      <c r="E163" s="2">
        <v>1907</v>
      </c>
      <c r="F163" s="2">
        <v>784</v>
      </c>
      <c r="G163" s="3">
        <f t="shared" si="12"/>
        <v>0.97872300469483575</v>
      </c>
      <c r="H163" s="3">
        <f t="shared" si="12"/>
        <v>1.4184709158228264</v>
      </c>
      <c r="I163" s="3">
        <f t="shared" si="12"/>
        <v>1.8539688173660345</v>
      </c>
      <c r="J163" s="3">
        <f t="shared" si="12"/>
        <v>0.82721189396370165</v>
      </c>
      <c r="K163" s="3">
        <f t="shared" si="12"/>
        <v>7.7952318372784296E-2</v>
      </c>
      <c r="L163" s="3">
        <f t="shared" si="11"/>
        <v>280.1563269502202</v>
      </c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</row>
    <row r="164" spans="1:38" x14ac:dyDescent="0.3">
      <c r="A164" s="6">
        <v>1814.2331866062311</v>
      </c>
      <c r="B164" s="6">
        <v>284.34376500000002</v>
      </c>
      <c r="C164" s="10">
        <v>1989.5342000000001</v>
      </c>
      <c r="D164" s="10">
        <v>349.68200000000002</v>
      </c>
      <c r="E164" s="2">
        <v>1908</v>
      </c>
      <c r="F164" s="2">
        <v>750</v>
      </c>
      <c r="G164" s="3">
        <f t="shared" si="12"/>
        <v>1.0265727699530518</v>
      </c>
      <c r="H164" s="3">
        <f t="shared" si="12"/>
        <v>1.4881836833960742</v>
      </c>
      <c r="I164" s="3">
        <f t="shared" si="12"/>
        <v>1.946867743600192</v>
      </c>
      <c r="J164" s="3">
        <f t="shared" si="12"/>
        <v>0.87197465843842381</v>
      </c>
      <c r="K164" s="3">
        <f t="shared" si="12"/>
        <v>8.40879828258633E-2</v>
      </c>
      <c r="L164" s="3">
        <f t="shared" si="11"/>
        <v>280.41768683821363</v>
      </c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</row>
    <row r="165" spans="1:38" x14ac:dyDescent="0.3">
      <c r="A165" s="6">
        <v>1799.5582892886305</v>
      </c>
      <c r="B165" s="6">
        <v>281.14821000000001</v>
      </c>
      <c r="C165" s="10">
        <v>1989.6192000000001</v>
      </c>
      <c r="D165" s="10">
        <v>350.04700000000003</v>
      </c>
      <c r="E165" s="2">
        <v>1909</v>
      </c>
      <c r="F165" s="2">
        <v>785</v>
      </c>
      <c r="G165" s="3">
        <f t="shared" si="12"/>
        <v>1.0723474178403758</v>
      </c>
      <c r="H165" s="3">
        <f t="shared" si="12"/>
        <v>1.5545121807984437</v>
      </c>
      <c r="I165" s="3">
        <f t="shared" si="12"/>
        <v>2.0334117420094064</v>
      </c>
      <c r="J165" s="3">
        <f t="shared" si="12"/>
        <v>0.9101896565777019</v>
      </c>
      <c r="K165" s="3">
        <f t="shared" si="12"/>
        <v>8.6213207302909253E-2</v>
      </c>
      <c r="L165" s="3">
        <f t="shared" si="11"/>
        <v>280.65667420452883</v>
      </c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</row>
    <row r="166" spans="1:38" x14ac:dyDescent="0.3">
      <c r="A166" s="6">
        <v>1799.3172594498767</v>
      </c>
      <c r="B166" s="6">
        <v>283.65417000000002</v>
      </c>
      <c r="C166" s="10">
        <v>1989.7040999999999</v>
      </c>
      <c r="D166" s="10">
        <v>350.22199999999998</v>
      </c>
      <c r="E166" s="2">
        <v>1910</v>
      </c>
      <c r="F166" s="2">
        <v>819</v>
      </c>
      <c r="G166" s="3">
        <f t="shared" si="12"/>
        <v>1.1202582159624415</v>
      </c>
      <c r="H166" s="3">
        <f t="shared" si="12"/>
        <v>1.6239445914977995</v>
      </c>
      <c r="I166" s="3">
        <f t="shared" si="12"/>
        <v>2.1240523095320381</v>
      </c>
      <c r="J166" s="3">
        <f t="shared" si="12"/>
        <v>0.9503295332363485</v>
      </c>
      <c r="K166" s="3">
        <f t="shared" si="12"/>
        <v>8.9145413595272283E-2</v>
      </c>
      <c r="L166" s="3">
        <f t="shared" si="11"/>
        <v>280.90773006382392</v>
      </c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</row>
    <row r="167" spans="1:38" x14ac:dyDescent="0.3">
      <c r="A167" s="6">
        <v>1796.0687260662141</v>
      </c>
      <c r="B167" s="6">
        <v>281.61339499999997</v>
      </c>
      <c r="C167" s="10">
        <v>1989.7863</v>
      </c>
      <c r="D167" s="10">
        <v>350.14699999999999</v>
      </c>
      <c r="E167" s="2">
        <v>1911</v>
      </c>
      <c r="F167" s="2">
        <v>836</v>
      </c>
      <c r="G167" s="3">
        <f t="shared" ref="G167:K182" si="13">G166*(1-G$5)+G$4*$F166*$L$4/1000</f>
        <v>1.1702441314553993</v>
      </c>
      <c r="H167" s="3">
        <f t="shared" si="13"/>
        <v>1.6963784798222412</v>
      </c>
      <c r="I167" s="3">
        <f t="shared" si="13"/>
        <v>2.2185842247525884</v>
      </c>
      <c r="J167" s="3">
        <f t="shared" si="13"/>
        <v>0.99216695526407217</v>
      </c>
      <c r="K167" s="3">
        <f t="shared" si="13"/>
        <v>9.2520130743648177E-2</v>
      </c>
      <c r="L167" s="3">
        <f t="shared" si="11"/>
        <v>281.16989392203794</v>
      </c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</row>
    <row r="168" spans="1:38" x14ac:dyDescent="0.3">
      <c r="A168" s="6">
        <v>1794.4109867808286</v>
      </c>
      <c r="B168" s="6">
        <v>281.53645499999999</v>
      </c>
      <c r="C168" s="10">
        <v>1989.8712</v>
      </c>
      <c r="D168" s="10">
        <v>350.072</v>
      </c>
      <c r="E168" s="2">
        <v>1912</v>
      </c>
      <c r="F168" s="2">
        <v>879</v>
      </c>
      <c r="G168" s="3">
        <f t="shared" si="13"/>
        <v>1.221267605633803</v>
      </c>
      <c r="H168" s="3">
        <f t="shared" si="13"/>
        <v>1.7702093444856244</v>
      </c>
      <c r="I168" s="3">
        <f t="shared" si="13"/>
        <v>2.3144012649952499</v>
      </c>
      <c r="J168" s="3">
        <f t="shared" si="13"/>
        <v>1.0336096420664542</v>
      </c>
      <c r="K168" s="3">
        <f t="shared" si="13"/>
        <v>9.5365122227723836E-2</v>
      </c>
      <c r="L168" s="3">
        <f t="shared" si="11"/>
        <v>281.43485297940884</v>
      </c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</row>
    <row r="169" spans="1:38" x14ac:dyDescent="0.3">
      <c r="A169" s="6">
        <v>1780.5946006281674</v>
      </c>
      <c r="B169" s="6">
        <v>276.77796500000005</v>
      </c>
      <c r="C169" s="10">
        <v>1989.9534000000001</v>
      </c>
      <c r="D169" s="10">
        <v>349.96600000000001</v>
      </c>
      <c r="E169" s="2">
        <v>1913</v>
      </c>
      <c r="F169" s="2">
        <v>943</v>
      </c>
      <c r="G169" s="3">
        <f t="shared" si="13"/>
        <v>1.2749154929577466</v>
      </c>
      <c r="H169" s="3">
        <f t="shared" si="13"/>
        <v>1.8478746569182622</v>
      </c>
      <c r="I169" s="3">
        <f t="shared" si="13"/>
        <v>2.4153922838068533</v>
      </c>
      <c r="J169" s="3">
        <f t="shared" si="13"/>
        <v>1.0777317868184166</v>
      </c>
      <c r="K169" s="3">
        <f t="shared" si="13"/>
        <v>9.910947613216009E-2</v>
      </c>
      <c r="L169" s="3">
        <f t="shared" si="11"/>
        <v>281.71502369663347</v>
      </c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</row>
    <row r="170" spans="1:38" x14ac:dyDescent="0.3">
      <c r="A170" s="6">
        <v>1779.61585700662</v>
      </c>
      <c r="B170" s="6">
        <v>279.50293499999998</v>
      </c>
      <c r="C170" s="10">
        <v>1990.0383999999999</v>
      </c>
      <c r="D170" s="10">
        <v>349.84899999999999</v>
      </c>
      <c r="E170" s="2">
        <v>1914</v>
      </c>
      <c r="F170" s="2">
        <v>850</v>
      </c>
      <c r="G170" s="3">
        <f t="shared" si="13"/>
        <v>1.3324694835680753</v>
      </c>
      <c r="H170" s="3">
        <f t="shared" si="13"/>
        <v>1.9313356994256092</v>
      </c>
      <c r="I170" s="3">
        <f t="shared" si="13"/>
        <v>2.5246427624378618</v>
      </c>
      <c r="J170" s="3">
        <f t="shared" si="13"/>
        <v>1.1268451092435212</v>
      </c>
      <c r="K170" s="3">
        <f t="shared" si="13"/>
        <v>0.10438523641169614</v>
      </c>
      <c r="L170" s="3">
        <f t="shared" si="11"/>
        <v>282.01967829108679</v>
      </c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</row>
    <row r="171" spans="1:38" x14ac:dyDescent="0.3">
      <c r="A171" s="6">
        <v>1773.7353531166873</v>
      </c>
      <c r="B171" s="6">
        <v>277.78342000000004</v>
      </c>
      <c r="C171" s="10">
        <v>1990.1233</v>
      </c>
      <c r="D171" s="10">
        <v>349.89400000000001</v>
      </c>
      <c r="E171" s="2">
        <v>1915</v>
      </c>
      <c r="F171" s="2">
        <v>838</v>
      </c>
      <c r="G171" s="3">
        <f t="shared" si="13"/>
        <v>1.3843474178403756</v>
      </c>
      <c r="H171" s="3">
        <f t="shared" si="13"/>
        <v>2.0058347437433817</v>
      </c>
      <c r="I171" s="3">
        <f t="shared" si="13"/>
        <v>2.6184549828714911</v>
      </c>
      <c r="J171" s="3">
        <f t="shared" si="13"/>
        <v>1.1622372490058914</v>
      </c>
      <c r="K171" s="3">
        <f t="shared" si="13"/>
        <v>0.10321894959143024</v>
      </c>
      <c r="L171" s="3">
        <f t="shared" si="11"/>
        <v>282.27409334305258</v>
      </c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</row>
    <row r="172" spans="1:38" x14ac:dyDescent="0.3">
      <c r="A172" s="6">
        <v>1763.4988310826725</v>
      </c>
      <c r="B172" s="6">
        <v>276.32003500000002</v>
      </c>
      <c r="C172" s="10">
        <v>1990.2</v>
      </c>
      <c r="D172" s="10">
        <v>350.05500000000001</v>
      </c>
      <c r="E172" s="2">
        <v>1916</v>
      </c>
      <c r="F172" s="2">
        <v>901</v>
      </c>
      <c r="G172" s="3">
        <f t="shared" si="13"/>
        <v>1.435492957746479</v>
      </c>
      <c r="H172" s="3">
        <f t="shared" si="13"/>
        <v>2.079002078399375</v>
      </c>
      <c r="I172" s="3">
        <f t="shared" si="13"/>
        <v>2.7092051810021838</v>
      </c>
      <c r="J172" s="3">
        <f t="shared" si="13"/>
        <v>1.1941990963871632</v>
      </c>
      <c r="K172" s="3">
        <f t="shared" si="13"/>
        <v>0.10194818059523007</v>
      </c>
      <c r="L172" s="3">
        <f t="shared" si="11"/>
        <v>282.51984749413043</v>
      </c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</row>
    <row r="173" spans="1:38" x14ac:dyDescent="0.3">
      <c r="A173" s="6">
        <v>1762.8144271076649</v>
      </c>
      <c r="B173" s="6">
        <v>276.74540000000002</v>
      </c>
      <c r="C173" s="10">
        <v>1990.2849000000001</v>
      </c>
      <c r="D173" s="10">
        <v>350.35</v>
      </c>
      <c r="E173" s="2">
        <v>1917</v>
      </c>
      <c r="F173" s="2">
        <v>955</v>
      </c>
      <c r="G173" s="3">
        <f t="shared" si="13"/>
        <v>1.4904835680751174</v>
      </c>
      <c r="H173" s="3">
        <f t="shared" si="13"/>
        <v>2.1578836204878131</v>
      </c>
      <c r="I173" s="3">
        <f t="shared" si="13"/>
        <v>2.80820206281299</v>
      </c>
      <c r="J173" s="3">
        <f t="shared" si="13"/>
        <v>1.2317294301081356</v>
      </c>
      <c r="K173" s="3">
        <f t="shared" si="13"/>
        <v>0.10413516671649567</v>
      </c>
      <c r="L173" s="3">
        <f t="shared" si="11"/>
        <v>282.79243384820057</v>
      </c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</row>
    <row r="174" spans="1:38" x14ac:dyDescent="0.3">
      <c r="A174" s="6">
        <v>1752.2200533292632</v>
      </c>
      <c r="B174" s="6">
        <v>277.24315000000001</v>
      </c>
      <c r="C174" s="10">
        <v>1990.3670999999999</v>
      </c>
      <c r="D174" s="10">
        <v>350.61200000000002</v>
      </c>
      <c r="E174" s="2">
        <v>1918</v>
      </c>
      <c r="F174" s="2">
        <v>936</v>
      </c>
      <c r="G174" s="3">
        <f t="shared" si="13"/>
        <v>1.5487699530516432</v>
      </c>
      <c r="H174" s="3">
        <f t="shared" si="13"/>
        <v>2.2416185796306625</v>
      </c>
      <c r="I174" s="3">
        <f t="shared" si="13"/>
        <v>2.9139828235603726</v>
      </c>
      <c r="J174" s="3">
        <f t="shared" si="13"/>
        <v>1.2734538020225656</v>
      </c>
      <c r="K174" s="3">
        <f t="shared" si="13"/>
        <v>0.1079968521190149</v>
      </c>
      <c r="L174" s="3">
        <f t="shared" si="11"/>
        <v>283.08582201038428</v>
      </c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</row>
    <row r="175" spans="1:38" x14ac:dyDescent="0.3">
      <c r="A175" s="6">
        <v>1752.0162762002508</v>
      </c>
      <c r="B175" s="6">
        <v>276.38972000000001</v>
      </c>
      <c r="C175" s="10">
        <v>1990.4521</v>
      </c>
      <c r="D175" s="10">
        <v>350.892</v>
      </c>
      <c r="E175" s="2">
        <v>1919</v>
      </c>
      <c r="F175" s="2">
        <v>806</v>
      </c>
      <c r="G175" s="3">
        <f t="shared" si="13"/>
        <v>1.6058967136150235</v>
      </c>
      <c r="H175" s="3">
        <f t="shared" si="13"/>
        <v>2.3233391438385951</v>
      </c>
      <c r="I175" s="3">
        <f t="shared" si="13"/>
        <v>3.0154892696928255</v>
      </c>
      <c r="J175" s="3">
        <f t="shared" si="13"/>
        <v>1.3105645447965375</v>
      </c>
      <c r="K175" s="3">
        <f t="shared" si="13"/>
        <v>0.10944706393446482</v>
      </c>
      <c r="L175" s="3">
        <f t="shared" si="11"/>
        <v>283.36473673587744</v>
      </c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</row>
    <row r="176" spans="1:38" x14ac:dyDescent="0.3">
      <c r="A176" s="6">
        <v>1749.2367976916082</v>
      </c>
      <c r="B176" s="6">
        <v>276.85988249999997</v>
      </c>
      <c r="C176" s="10">
        <v>1990.5342000000001</v>
      </c>
      <c r="D176" s="10">
        <v>351.37400000000002</v>
      </c>
      <c r="E176" s="2">
        <v>1920</v>
      </c>
      <c r="F176" s="2">
        <v>932</v>
      </c>
      <c r="G176" s="3">
        <f t="shared" si="13"/>
        <v>1.6550892018779344</v>
      </c>
      <c r="H176" s="3">
        <f t="shared" si="13"/>
        <v>2.3926283195610387</v>
      </c>
      <c r="I176" s="3">
        <f t="shared" si="13"/>
        <v>3.0961027173556288</v>
      </c>
      <c r="J176" s="3">
        <f t="shared" si="13"/>
        <v>1.3302970515441805</v>
      </c>
      <c r="K176" s="3">
        <f t="shared" si="13"/>
        <v>0.10422337547863618</v>
      </c>
      <c r="L176" s="3">
        <f t="shared" si="11"/>
        <v>283.57834066581739</v>
      </c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</row>
    <row r="177" spans="1:38" x14ac:dyDescent="0.3">
      <c r="A177" s="6">
        <v>1742.7269730444052</v>
      </c>
      <c r="B177" s="6">
        <v>276.73814500000003</v>
      </c>
      <c r="C177" s="10">
        <v>1990.6192000000001</v>
      </c>
      <c r="D177" s="10">
        <v>351.73599999999999</v>
      </c>
      <c r="E177" s="2">
        <v>1921</v>
      </c>
      <c r="F177" s="2">
        <v>803</v>
      </c>
      <c r="G177" s="3">
        <f t="shared" si="13"/>
        <v>1.7119718309859155</v>
      </c>
      <c r="H177" s="3">
        <f t="shared" si="13"/>
        <v>2.4735578646048544</v>
      </c>
      <c r="I177" s="3">
        <f t="shared" si="13"/>
        <v>3.1945636991389357</v>
      </c>
      <c r="J177" s="3">
        <f t="shared" si="13"/>
        <v>1.3636910346118345</v>
      </c>
      <c r="K177" s="3">
        <f t="shared" si="13"/>
        <v>0.10697054123113564</v>
      </c>
      <c r="L177" s="3">
        <f t="shared" si="11"/>
        <v>283.85075497057267</v>
      </c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</row>
    <row r="178" spans="1:38" x14ac:dyDescent="0.3">
      <c r="A178" s="6">
        <v>1734.0939348733066</v>
      </c>
      <c r="B178" s="6">
        <v>278.23139500000002</v>
      </c>
      <c r="C178" s="10">
        <v>1990.7040999999999</v>
      </c>
      <c r="D178" s="10">
        <v>351.77300000000002</v>
      </c>
      <c r="E178" s="2">
        <v>1922</v>
      </c>
      <c r="F178" s="2">
        <v>845</v>
      </c>
      <c r="G178" s="3">
        <f t="shared" si="13"/>
        <v>1.760981220657277</v>
      </c>
      <c r="H178" s="3">
        <f t="shared" si="13"/>
        <v>2.5421520939941673</v>
      </c>
      <c r="I178" s="3">
        <f t="shared" si="13"/>
        <v>3.27232279529257</v>
      </c>
      <c r="J178" s="3">
        <f t="shared" si="13"/>
        <v>1.3800364793422475</v>
      </c>
      <c r="K178" s="3">
        <f t="shared" si="13"/>
        <v>0.10258044345917008</v>
      </c>
      <c r="L178" s="3">
        <f t="shared" si="11"/>
        <v>284.05807303274543</v>
      </c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</row>
    <row r="179" spans="1:38" x14ac:dyDescent="0.3">
      <c r="A179" s="6">
        <v>1722.9403332482652</v>
      </c>
      <c r="B179" s="6">
        <v>277.54180000000002</v>
      </c>
      <c r="C179" s="10">
        <v>1990.7863</v>
      </c>
      <c r="D179" s="10">
        <v>351.78399999999999</v>
      </c>
      <c r="E179" s="2">
        <v>1923</v>
      </c>
      <c r="F179" s="2">
        <v>970</v>
      </c>
      <c r="G179" s="3">
        <f t="shared" si="13"/>
        <v>1.8125539906103287</v>
      </c>
      <c r="H179" s="3">
        <f t="shared" si="13"/>
        <v>2.6145012805793315</v>
      </c>
      <c r="I179" s="3">
        <f t="shared" si="13"/>
        <v>3.3553480201207977</v>
      </c>
      <c r="J179" s="3">
        <f t="shared" si="13"/>
        <v>1.4003777376677067</v>
      </c>
      <c r="K179" s="3">
        <f t="shared" si="13"/>
        <v>0.10188954554725234</v>
      </c>
      <c r="L179" s="3">
        <f t="shared" si="11"/>
        <v>284.28467057452542</v>
      </c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</row>
    <row r="180" spans="1:38" x14ac:dyDescent="0.3">
      <c r="A180" s="6">
        <v>1722.7948339536329</v>
      </c>
      <c r="B180" s="6">
        <v>276.93724500000002</v>
      </c>
      <c r="C180" s="10">
        <v>1990.8712</v>
      </c>
      <c r="D180" s="10">
        <v>351.80799999999999</v>
      </c>
      <c r="E180" s="2">
        <v>1924</v>
      </c>
      <c r="F180" s="2">
        <v>963</v>
      </c>
      <c r="G180" s="3">
        <f t="shared" si="13"/>
        <v>1.871755868544601</v>
      </c>
      <c r="H180" s="3">
        <f t="shared" si="13"/>
        <v>2.6983885215908772</v>
      </c>
      <c r="I180" s="3">
        <f t="shared" si="13"/>
        <v>3.4560381719692193</v>
      </c>
      <c r="J180" s="3">
        <f t="shared" si="13"/>
        <v>1.434228325357344</v>
      </c>
      <c r="K180" s="3">
        <f t="shared" si="13"/>
        <v>0.10733903938188176</v>
      </c>
      <c r="L180" s="3">
        <f t="shared" si="11"/>
        <v>284.56774992684393</v>
      </c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</row>
    <row r="181" spans="1:38" x14ac:dyDescent="0.3">
      <c r="A181" s="6">
        <v>1694.0641586920481</v>
      </c>
      <c r="B181" s="6">
        <v>276.54630000000003</v>
      </c>
      <c r="C181" s="10">
        <v>1990.9534000000001</v>
      </c>
      <c r="D181" s="10">
        <v>351.61399999999998</v>
      </c>
      <c r="E181" s="2">
        <v>1925</v>
      </c>
      <c r="F181" s="2">
        <v>975</v>
      </c>
      <c r="G181" s="3">
        <f t="shared" si="13"/>
        <v>1.9305305164319249</v>
      </c>
      <c r="H181" s="3">
        <f t="shared" si="13"/>
        <v>2.7813877092989121</v>
      </c>
      <c r="I181" s="3">
        <f t="shared" si="13"/>
        <v>3.5543251553920627</v>
      </c>
      <c r="J181" s="3">
        <f t="shared" si="13"/>
        <v>1.4653235391494759</v>
      </c>
      <c r="K181" s="3">
        <f t="shared" si="13"/>
        <v>0.11031568597484689</v>
      </c>
      <c r="L181" s="3">
        <f t="shared" si="11"/>
        <v>284.84188260624722</v>
      </c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</row>
    <row r="182" spans="1:38" x14ac:dyDescent="0.3">
      <c r="A182" s="6">
        <v>1689.5911247320805</v>
      </c>
      <c r="B182" s="6">
        <v>276.25035000000003</v>
      </c>
      <c r="C182" s="10">
        <v>1991.0383999999999</v>
      </c>
      <c r="D182" s="10">
        <v>351.45400000000001</v>
      </c>
      <c r="E182" s="2">
        <v>1926</v>
      </c>
      <c r="F182" s="2">
        <v>983</v>
      </c>
      <c r="G182" s="3">
        <f t="shared" si="13"/>
        <v>1.990037558685446</v>
      </c>
      <c r="H182" s="3">
        <f t="shared" si="13"/>
        <v>2.8652853243233127</v>
      </c>
      <c r="I182" s="3">
        <f t="shared" si="13"/>
        <v>3.6530956872899423</v>
      </c>
      <c r="J182" s="3">
        <f t="shared" si="13"/>
        <v>1.496050831840728</v>
      </c>
      <c r="K182" s="3">
        <f t="shared" si="13"/>
        <v>0.11268449367829952</v>
      </c>
      <c r="L182" s="3">
        <f t="shared" si="11"/>
        <v>285.11715389581775</v>
      </c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</row>
    <row r="183" spans="1:38" x14ac:dyDescent="0.3">
      <c r="A183" s="6">
        <v>1681.8876961189101</v>
      </c>
      <c r="B183" s="6">
        <v>275.91913500000004</v>
      </c>
      <c r="C183" s="10">
        <v>1991.1233</v>
      </c>
      <c r="D183" s="10">
        <v>351.55099999999999</v>
      </c>
      <c r="E183" s="2">
        <v>1927</v>
      </c>
      <c r="F183" s="2">
        <v>1062</v>
      </c>
      <c r="G183" s="3">
        <f t="shared" ref="G183:K198" si="14">G182*(1-G$5)+G$4*$F182*$L$4/1000</f>
        <v>2.0500328638497654</v>
      </c>
      <c r="H183" s="3">
        <f t="shared" si="14"/>
        <v>2.9497033082092088</v>
      </c>
      <c r="I183" s="3">
        <f t="shared" si="14"/>
        <v>3.7517423382102733</v>
      </c>
      <c r="J183" s="3">
        <f t="shared" si="14"/>
        <v>1.5259617380388282</v>
      </c>
      <c r="K183" s="3">
        <f t="shared" si="14"/>
        <v>0.11449683503186711</v>
      </c>
      <c r="L183" s="3">
        <f t="shared" si="11"/>
        <v>285.39193708333994</v>
      </c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</row>
    <row r="184" spans="1:38" x14ac:dyDescent="0.3">
      <c r="A184" s="6">
        <v>1649.1941028937104</v>
      </c>
      <c r="B184" s="6">
        <v>277.24315000000001</v>
      </c>
      <c r="C184" s="10">
        <v>1991.2</v>
      </c>
      <c r="D184" s="10">
        <v>351.70499999999998</v>
      </c>
      <c r="E184" s="2">
        <v>1928</v>
      </c>
      <c r="F184" s="2">
        <v>1065</v>
      </c>
      <c r="G184" s="3">
        <f t="shared" si="14"/>
        <v>2.1148497652582159</v>
      </c>
      <c r="H184" s="3">
        <f t="shared" si="14"/>
        <v>3.0413068960729701</v>
      </c>
      <c r="I184" s="3">
        <f t="shared" si="14"/>
        <v>3.860933437626501</v>
      </c>
      <c r="J184" s="3">
        <f t="shared" si="14"/>
        <v>1.5634362286708627</v>
      </c>
      <c r="K184" s="3">
        <f t="shared" si="14"/>
        <v>0.11930499581646439</v>
      </c>
      <c r="L184" s="3">
        <f t="shared" si="11"/>
        <v>285.69983132344504</v>
      </c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</row>
    <row r="185" spans="1:38" x14ac:dyDescent="0.3">
      <c r="A185" s="6">
        <v>1640.0803605579961</v>
      </c>
      <c r="B185" s="6">
        <v>276.61868500000003</v>
      </c>
      <c r="C185" s="10">
        <v>1991.2849000000001</v>
      </c>
      <c r="D185" s="10">
        <v>351.87900000000002</v>
      </c>
      <c r="E185" s="2">
        <v>1929</v>
      </c>
      <c r="F185" s="2">
        <v>1145</v>
      </c>
      <c r="G185" s="3">
        <f t="shared" si="14"/>
        <v>2.1798497652582158</v>
      </c>
      <c r="H185" s="3">
        <f t="shared" si="14"/>
        <v>3.1329401698684665</v>
      </c>
      <c r="I185" s="3">
        <f t="shared" si="14"/>
        <v>3.9691096110810098</v>
      </c>
      <c r="J185" s="3">
        <f t="shared" si="14"/>
        <v>1.5991220321435056</v>
      </c>
      <c r="K185" s="3">
        <f t="shared" si="14"/>
        <v>0.12236213781957313</v>
      </c>
      <c r="L185" s="3">
        <f t="shared" si="11"/>
        <v>286.00338371617079</v>
      </c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</row>
    <row r="186" spans="1:38" x14ac:dyDescent="0.3">
      <c r="A186" s="6">
        <v>1628.9303455233619</v>
      </c>
      <c r="B186" s="6">
        <v>274.49826999999999</v>
      </c>
      <c r="C186" s="10">
        <v>1991.3670999999999</v>
      </c>
      <c r="D186" s="10">
        <v>352.28300000000002</v>
      </c>
      <c r="E186" s="2">
        <v>1930</v>
      </c>
      <c r="F186" s="2">
        <v>1053</v>
      </c>
      <c r="G186" s="3">
        <f t="shared" si="14"/>
        <v>2.2497323943661969</v>
      </c>
      <c r="H186" s="3">
        <f t="shared" si="14"/>
        <v>3.2318330948771683</v>
      </c>
      <c r="I186" s="3">
        <f t="shared" si="14"/>
        <v>4.0878525566525203</v>
      </c>
      <c r="J186" s="3">
        <f t="shared" si="14"/>
        <v>1.6421588892162458</v>
      </c>
      <c r="K186" s="3">
        <f t="shared" si="14"/>
        <v>0.1279722567201548</v>
      </c>
      <c r="L186" s="3">
        <f t="shared" si="11"/>
        <v>286.3395491918323</v>
      </c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</row>
    <row r="187" spans="1:38" x14ac:dyDescent="0.3">
      <c r="A187" s="6">
        <v>1610.4072095287759</v>
      </c>
      <c r="B187" s="6">
        <v>271.83033</v>
      </c>
      <c r="C187" s="10">
        <v>1991.4521</v>
      </c>
      <c r="D187" s="10">
        <v>352.654</v>
      </c>
      <c r="E187" s="2">
        <v>1931</v>
      </c>
      <c r="F187" s="2">
        <v>940</v>
      </c>
      <c r="G187" s="3">
        <f t="shared" si="14"/>
        <v>2.3139999999999996</v>
      </c>
      <c r="H187" s="3">
        <f t="shared" si="14"/>
        <v>3.3218154648397449</v>
      </c>
      <c r="I187" s="3">
        <f t="shared" si="14"/>
        <v>4.1911800650307578</v>
      </c>
      <c r="J187" s="3">
        <f t="shared" si="14"/>
        <v>1.6719390638803255</v>
      </c>
      <c r="K187" s="3">
        <f t="shared" si="14"/>
        <v>0.12705571701169985</v>
      </c>
      <c r="L187" s="3">
        <f t="shared" si="11"/>
        <v>286.62599031076252</v>
      </c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</row>
    <row r="188" spans="1:38" x14ac:dyDescent="0.3">
      <c r="A188" s="6">
        <v>1603.4209810085183</v>
      </c>
      <c r="B188" s="6">
        <v>274.25664999999998</v>
      </c>
      <c r="C188" s="10">
        <v>1991.5342000000001</v>
      </c>
      <c r="D188" s="10">
        <v>352.86</v>
      </c>
      <c r="E188" s="2">
        <v>1932</v>
      </c>
      <c r="F188" s="2">
        <v>847</v>
      </c>
      <c r="G188" s="3">
        <f t="shared" si="14"/>
        <v>2.371370892018779</v>
      </c>
      <c r="H188" s="3">
        <f t="shared" si="14"/>
        <v>3.4009399619736334</v>
      </c>
      <c r="I188" s="3">
        <f t="shared" si="14"/>
        <v>4.2761441221306207</v>
      </c>
      <c r="J188" s="3">
        <f t="shared" si="14"/>
        <v>1.6867550799922717</v>
      </c>
      <c r="K188" s="3">
        <f t="shared" si="14"/>
        <v>0.12119464325842901</v>
      </c>
      <c r="L188" s="3">
        <f t="shared" si="11"/>
        <v>286.85640469937374</v>
      </c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</row>
    <row r="189" spans="1:38" x14ac:dyDescent="0.3">
      <c r="A189" s="6">
        <v>1591.1074635134278</v>
      </c>
      <c r="B189" s="6">
        <v>278.65676000000002</v>
      </c>
      <c r="C189" s="10">
        <v>1991.6192000000001</v>
      </c>
      <c r="D189" s="10">
        <v>353.19099999999997</v>
      </c>
      <c r="E189" s="2">
        <v>1933</v>
      </c>
      <c r="F189" s="2">
        <v>893</v>
      </c>
      <c r="G189" s="3">
        <f t="shared" si="14"/>
        <v>2.4230657276995302</v>
      </c>
      <c r="H189" s="3">
        <f t="shared" si="14"/>
        <v>3.4711143908839301</v>
      </c>
      <c r="I189" s="3">
        <f t="shared" si="14"/>
        <v>4.3459959083408819</v>
      </c>
      <c r="J189" s="3">
        <f t="shared" si="14"/>
        <v>1.6898092107254004</v>
      </c>
      <c r="K189" s="3">
        <f t="shared" si="14"/>
        <v>0.11327352514513464</v>
      </c>
      <c r="L189" s="3">
        <f t="shared" si="11"/>
        <v>287.04325876279489</v>
      </c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</row>
    <row r="190" spans="1:38" x14ac:dyDescent="0.3">
      <c r="A190" s="6">
        <v>1588.2982673501078</v>
      </c>
      <c r="B190" s="6">
        <v>281.02875</v>
      </c>
      <c r="C190" s="10">
        <v>1991.7040999999999</v>
      </c>
      <c r="D190" s="10">
        <v>353.32799999999997</v>
      </c>
      <c r="E190" s="2">
        <v>1934</v>
      </c>
      <c r="F190" s="2">
        <v>973</v>
      </c>
      <c r="G190" s="3">
        <f t="shared" si="14"/>
        <v>2.4775680751173708</v>
      </c>
      <c r="H190" s="3">
        <f t="shared" si="14"/>
        <v>3.5454150166684091</v>
      </c>
      <c r="I190" s="3">
        <f t="shared" si="14"/>
        <v>4.421820898977038</v>
      </c>
      <c r="J190" s="3">
        <f t="shared" si="14"/>
        <v>1.698087929604353</v>
      </c>
      <c r="K190" s="3">
        <f t="shared" si="14"/>
        <v>0.11062874856336206</v>
      </c>
      <c r="L190" s="3">
        <f t="shared" si="11"/>
        <v>287.25352066893055</v>
      </c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</row>
    <row r="191" spans="1:38" x14ac:dyDescent="0.3">
      <c r="A191" s="6">
        <v>1572.9808941479982</v>
      </c>
      <c r="B191" s="6">
        <v>281.92199999999997</v>
      </c>
      <c r="C191" s="10">
        <v>1991.7863010000001</v>
      </c>
      <c r="D191" s="10">
        <v>354.04700000000003</v>
      </c>
      <c r="E191" s="2">
        <v>1935</v>
      </c>
      <c r="F191" s="2">
        <v>1027</v>
      </c>
      <c r="G191" s="3">
        <f t="shared" si="14"/>
        <v>2.5369530516431924</v>
      </c>
      <c r="H191" s="3">
        <f t="shared" si="14"/>
        <v>3.6270229762990089</v>
      </c>
      <c r="I191" s="3">
        <f t="shared" si="14"/>
        <v>4.5086468992310511</v>
      </c>
      <c r="J191" s="3">
        <f t="shared" si="14"/>
        <v>1.7152833826623444</v>
      </c>
      <c r="K191" s="3">
        <f t="shared" si="14"/>
        <v>0.11278047902302797</v>
      </c>
      <c r="L191" s="3">
        <f t="shared" si="11"/>
        <v>287.50068678885862</v>
      </c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</row>
    <row r="192" spans="1:38" x14ac:dyDescent="0.3">
      <c r="A192" s="6">
        <v>1560.4303488641633</v>
      </c>
      <c r="B192" s="6">
        <v>281.74551000000002</v>
      </c>
      <c r="C192" s="10">
        <v>1991.8712330000001</v>
      </c>
      <c r="D192" s="10">
        <v>353.80399999999997</v>
      </c>
      <c r="E192" s="2">
        <v>1936</v>
      </c>
      <c r="F192" s="2">
        <v>1130</v>
      </c>
      <c r="G192" s="3">
        <f t="shared" si="14"/>
        <v>2.5996338028169013</v>
      </c>
      <c r="H192" s="3">
        <f t="shared" si="14"/>
        <v>3.713476852527843</v>
      </c>
      <c r="I192" s="3">
        <f t="shared" si="14"/>
        <v>4.6024201434899314</v>
      </c>
      <c r="J192" s="3">
        <f t="shared" si="14"/>
        <v>1.7378345417161556</v>
      </c>
      <c r="K192" s="3">
        <f t="shared" si="14"/>
        <v>0.11662078078585852</v>
      </c>
      <c r="L192" s="3">
        <f t="shared" si="11"/>
        <v>287.76998612133667</v>
      </c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</row>
    <row r="193" spans="1:38" x14ac:dyDescent="0.3">
      <c r="A193" s="6">
        <v>1549.7130622291177</v>
      </c>
      <c r="B193" s="6">
        <v>282.81794999999994</v>
      </c>
      <c r="C193" s="10">
        <v>1991.9534249999999</v>
      </c>
      <c r="D193" s="10">
        <v>353.697</v>
      </c>
      <c r="E193" s="2">
        <v>1937</v>
      </c>
      <c r="F193" s="2">
        <v>1209</v>
      </c>
      <c r="G193" s="3">
        <f t="shared" si="14"/>
        <v>2.6686009389671361</v>
      </c>
      <c r="H193" s="3">
        <f t="shared" si="14"/>
        <v>3.8093642530605956</v>
      </c>
      <c r="I193" s="3">
        <f t="shared" si="14"/>
        <v>4.7104088839132627</v>
      </c>
      <c r="J193" s="3">
        <f t="shared" si="14"/>
        <v>1.7711866258287283</v>
      </c>
      <c r="K193" s="3">
        <f t="shared" si="14"/>
        <v>0.12378572229873744</v>
      </c>
      <c r="L193" s="3">
        <f t="shared" si="11"/>
        <v>288.08334642406845</v>
      </c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</row>
    <row r="194" spans="1:38" x14ac:dyDescent="0.3">
      <c r="A194" s="6">
        <v>1529.6778032850689</v>
      </c>
      <c r="B194" s="6">
        <v>283.21615000000003</v>
      </c>
      <c r="C194" s="10">
        <v>1992.0382509999999</v>
      </c>
      <c r="D194" s="10">
        <v>353.48200000000003</v>
      </c>
      <c r="E194" s="2">
        <v>1938</v>
      </c>
      <c r="F194" s="2">
        <v>1142</v>
      </c>
      <c r="G194" s="3">
        <f t="shared" si="14"/>
        <v>2.7423896713615021</v>
      </c>
      <c r="H194" s="3">
        <f t="shared" si="14"/>
        <v>3.9124057048630885</v>
      </c>
      <c r="I194" s="3">
        <f t="shared" si="14"/>
        <v>4.8288166775533963</v>
      </c>
      <c r="J194" s="3">
        <f t="shared" si="14"/>
        <v>1.8119057106995453</v>
      </c>
      <c r="K194" s="3">
        <f t="shared" si="14"/>
        <v>0.13184039918913976</v>
      </c>
      <c r="L194" s="3">
        <f t="shared" si="11"/>
        <v>288.42735816366667</v>
      </c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</row>
    <row r="195" spans="1:38" x14ac:dyDescent="0.3">
      <c r="A195" s="6">
        <v>1501.5236039760064</v>
      </c>
      <c r="B195" s="6">
        <v>282.40979499999997</v>
      </c>
      <c r="C195" s="10">
        <v>1992.1229510000001</v>
      </c>
      <c r="D195" s="10">
        <v>353.375</v>
      </c>
      <c r="E195" s="2">
        <v>1939</v>
      </c>
      <c r="F195" s="2">
        <v>1192</v>
      </c>
      <c r="G195" s="3">
        <f t="shared" si="14"/>
        <v>2.8120892018779342</v>
      </c>
      <c r="H195" s="3">
        <f t="shared" si="14"/>
        <v>4.008872606738584</v>
      </c>
      <c r="I195" s="3">
        <f t="shared" si="14"/>
        <v>4.9355694011605005</v>
      </c>
      <c r="J195" s="3">
        <f t="shared" si="14"/>
        <v>1.842434792501328</v>
      </c>
      <c r="K195" s="3">
        <f t="shared" si="14"/>
        <v>0.13358026777114429</v>
      </c>
      <c r="L195" s="3">
        <f t="shared" si="11"/>
        <v>288.73254627004951</v>
      </c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</row>
    <row r="196" spans="1:38" x14ac:dyDescent="0.3">
      <c r="A196" s="6">
        <v>1469.472350000392</v>
      </c>
      <c r="B196" s="6">
        <v>279.63234999999997</v>
      </c>
      <c r="C196" s="10">
        <v>1992.202186</v>
      </c>
      <c r="D196" s="10">
        <v>353.30799999999999</v>
      </c>
      <c r="E196" s="2">
        <v>1940</v>
      </c>
      <c r="F196" s="2">
        <v>1299</v>
      </c>
      <c r="G196" s="3">
        <f t="shared" si="14"/>
        <v>2.8848403755868546</v>
      </c>
      <c r="H196" s="3">
        <f t="shared" si="14"/>
        <v>4.1097689609634633</v>
      </c>
      <c r="I196" s="3">
        <f t="shared" si="14"/>
        <v>5.0484009610516392</v>
      </c>
      <c r="J196" s="3">
        <f t="shared" si="14"/>
        <v>1.8770883884397165</v>
      </c>
      <c r="K196" s="3">
        <f t="shared" si="14"/>
        <v>0.13698296925037637</v>
      </c>
      <c r="L196" s="3">
        <f t="shared" si="11"/>
        <v>289.05708165529205</v>
      </c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</row>
    <row r="197" spans="1:38" x14ac:dyDescent="0.3">
      <c r="A197" s="6">
        <v>1449.1350714777568</v>
      </c>
      <c r="B197" s="6">
        <v>281.66316999999998</v>
      </c>
      <c r="C197" s="10">
        <v>1992.286885</v>
      </c>
      <c r="D197" s="10">
        <v>353.47199999999998</v>
      </c>
      <c r="E197" s="2">
        <v>1941</v>
      </c>
      <c r="F197" s="2">
        <v>1334</v>
      </c>
      <c r="G197" s="3">
        <f t="shared" si="14"/>
        <v>2.9641220657276994</v>
      </c>
      <c r="H197" s="3">
        <f t="shared" si="14"/>
        <v>4.2204346946579321</v>
      </c>
      <c r="I197" s="3">
        <f t="shared" si="14"/>
        <v>5.175793143623947</v>
      </c>
      <c r="J197" s="3">
        <f t="shared" si="14"/>
        <v>1.9223210188340307</v>
      </c>
      <c r="K197" s="3">
        <f t="shared" si="14"/>
        <v>0.14407028620178391</v>
      </c>
      <c r="L197" s="3">
        <f t="shared" si="11"/>
        <v>289.42674120904542</v>
      </c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</row>
    <row r="198" spans="1:38" x14ac:dyDescent="0.3">
      <c r="A198" s="6">
        <v>1431</v>
      </c>
      <c r="B198" s="6">
        <v>282.51929999999999</v>
      </c>
      <c r="C198" s="10">
        <v>1992.3688520000001</v>
      </c>
      <c r="D198" s="10">
        <v>353.85</v>
      </c>
      <c r="E198" s="2">
        <v>1942</v>
      </c>
      <c r="F198" s="2">
        <v>1342</v>
      </c>
      <c r="G198" s="3">
        <f t="shared" si="14"/>
        <v>3.0455399061032864</v>
      </c>
      <c r="H198" s="3">
        <f t="shared" si="14"/>
        <v>4.3340823685866887</v>
      </c>
      <c r="I198" s="3">
        <f t="shared" si="14"/>
        <v>5.3067336058234735</v>
      </c>
      <c r="J198" s="3">
        <f t="shared" si="14"/>
        <v>1.9690776324794006</v>
      </c>
      <c r="K198" s="3">
        <f t="shared" si="14"/>
        <v>0.15001215371617657</v>
      </c>
      <c r="L198" s="3">
        <f t="shared" si="11"/>
        <v>289.80544566670903</v>
      </c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</row>
    <row r="199" spans="1:38" x14ac:dyDescent="0.3">
      <c r="A199" s="6">
        <v>1429.3261215367718</v>
      </c>
      <c r="B199" s="6">
        <v>279.53550000000001</v>
      </c>
      <c r="C199" s="10">
        <v>1992.4535519999999</v>
      </c>
      <c r="D199" s="10">
        <v>354.298</v>
      </c>
      <c r="E199" s="2">
        <v>1943</v>
      </c>
      <c r="F199" s="2">
        <v>1391</v>
      </c>
      <c r="G199" s="3">
        <f t="shared" ref="G199:K214" si="15">G198*(1-G$5)+G$4*$F198*$L$4/1000</f>
        <v>3.1274460093896712</v>
      </c>
      <c r="H199" s="3">
        <f t="shared" si="15"/>
        <v>4.448168568075384</v>
      </c>
      <c r="I199" s="3">
        <f t="shared" si="15"/>
        <v>5.4371183824275091</v>
      </c>
      <c r="J199" s="3">
        <f t="shared" si="15"/>
        <v>2.0141021549193683</v>
      </c>
      <c r="K199" s="3">
        <f t="shared" si="15"/>
        <v>0.15399166539406631</v>
      </c>
      <c r="L199" s="3">
        <f t="shared" ref="L199:L262" si="16">SUM(G199:K199,L$5)</f>
        <v>290.18082678020602</v>
      </c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</row>
    <row r="200" spans="1:38" x14ac:dyDescent="0.3">
      <c r="A200" s="6">
        <v>1411.2538389565966</v>
      </c>
      <c r="B200" s="6">
        <v>279.61514</v>
      </c>
      <c r="C200" s="10">
        <v>1992.535519</v>
      </c>
      <c r="D200" s="10">
        <v>354.75099999999998</v>
      </c>
      <c r="E200" s="2">
        <v>1944</v>
      </c>
      <c r="F200" s="2">
        <v>1383</v>
      </c>
      <c r="G200" s="3">
        <f t="shared" si="15"/>
        <v>3.2123427230046948</v>
      </c>
      <c r="H200" s="3">
        <f t="shared" si="15"/>
        <v>4.5665418519853072</v>
      </c>
      <c r="I200" s="3">
        <f t="shared" si="15"/>
        <v>5.5731145566035076</v>
      </c>
      <c r="J200" s="3">
        <f t="shared" si="15"/>
        <v>2.0623057416518256</v>
      </c>
      <c r="K200" s="3">
        <f t="shared" si="15"/>
        <v>0.15870583072095895</v>
      </c>
      <c r="L200" s="3">
        <f t="shared" si="16"/>
        <v>290.5730107039663</v>
      </c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</row>
    <row r="201" spans="1:38" x14ac:dyDescent="0.3">
      <c r="A201" s="6">
        <v>1390.5117738192309</v>
      </c>
      <c r="B201" s="6">
        <v>279.97579749999994</v>
      </c>
      <c r="C201" s="10">
        <v>1992.6202189999999</v>
      </c>
      <c r="D201" s="10">
        <v>354.86799999999999</v>
      </c>
      <c r="E201" s="2">
        <v>1945</v>
      </c>
      <c r="F201" s="2">
        <v>1160</v>
      </c>
      <c r="G201" s="3">
        <f t="shared" si="15"/>
        <v>3.2967511737089201</v>
      </c>
      <c r="H201" s="3">
        <f t="shared" si="15"/>
        <v>4.683838313742978</v>
      </c>
      <c r="I201" s="3">
        <f t="shared" si="15"/>
        <v>5.7060834284355142</v>
      </c>
      <c r="J201" s="3">
        <f t="shared" si="15"/>
        <v>2.1068166418831882</v>
      </c>
      <c r="K201" s="3">
        <f t="shared" si="15"/>
        <v>0.16118952967221351</v>
      </c>
      <c r="L201" s="3">
        <f t="shared" si="16"/>
        <v>290.9546790874428</v>
      </c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</row>
    <row r="202" spans="1:38" x14ac:dyDescent="0.3">
      <c r="A202" s="6">
        <v>1390.4552610634835</v>
      </c>
      <c r="B202" s="6">
        <v>280.40884</v>
      </c>
      <c r="C202" s="10">
        <v>1992.7049179999999</v>
      </c>
      <c r="D202" s="10">
        <v>354.98599999999999</v>
      </c>
      <c r="E202" s="2">
        <v>1946</v>
      </c>
      <c r="F202" s="2">
        <v>1238</v>
      </c>
      <c r="G202" s="3">
        <f t="shared" si="15"/>
        <v>3.3675492957746478</v>
      </c>
      <c r="H202" s="3">
        <f t="shared" si="15"/>
        <v>4.7798731222911037</v>
      </c>
      <c r="I202" s="3">
        <f t="shared" si="15"/>
        <v>5.8037651627565348</v>
      </c>
      <c r="J202" s="3">
        <f t="shared" si="15"/>
        <v>2.1226110653999561</v>
      </c>
      <c r="K202" s="3">
        <f t="shared" si="15"/>
        <v>0.15222648566757038</v>
      </c>
      <c r="L202" s="3">
        <f t="shared" si="16"/>
        <v>291.2260251318898</v>
      </c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</row>
    <row r="203" spans="1:38" x14ac:dyDescent="0.3">
      <c r="A203" s="6">
        <v>1349.657371124722</v>
      </c>
      <c r="B203" s="6">
        <v>280.06311499999998</v>
      </c>
      <c r="C203" s="10">
        <v>1992.786885</v>
      </c>
      <c r="D203" s="10">
        <v>355.03500000000003</v>
      </c>
      <c r="E203" s="2">
        <v>1947</v>
      </c>
      <c r="F203" s="2">
        <v>1392</v>
      </c>
      <c r="G203" s="3">
        <f t="shared" si="15"/>
        <v>3.4431079812206571</v>
      </c>
      <c r="H203" s="3">
        <f t="shared" si="15"/>
        <v>4.8829676798714976</v>
      </c>
      <c r="I203" s="3">
        <f t="shared" si="15"/>
        <v>5.9118540625365554</v>
      </c>
      <c r="J203" s="3">
        <f t="shared" si="15"/>
        <v>2.1466581327340513</v>
      </c>
      <c r="K203" s="3">
        <f t="shared" si="15"/>
        <v>0.15045209650538674</v>
      </c>
      <c r="L203" s="3">
        <f t="shared" si="16"/>
        <v>291.53503995286815</v>
      </c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</row>
    <row r="204" spans="1:38" x14ac:dyDescent="0.3">
      <c r="A204" s="6">
        <v>1330.0781298190848</v>
      </c>
      <c r="B204" s="6">
        <v>283.41525000000001</v>
      </c>
      <c r="C204" s="10">
        <v>1992.8715850000001</v>
      </c>
      <c r="D204" s="10">
        <v>354.81200000000001</v>
      </c>
      <c r="E204" s="2">
        <v>1948</v>
      </c>
      <c r="F204" s="2">
        <v>1469</v>
      </c>
      <c r="G204" s="3">
        <f t="shared" si="15"/>
        <v>3.5280657276995302</v>
      </c>
      <c r="H204" s="3">
        <f t="shared" si="15"/>
        <v>5.0002387151382299</v>
      </c>
      <c r="I204" s="3">
        <f t="shared" si="15"/>
        <v>6.0416282767666081</v>
      </c>
      <c r="J204" s="3">
        <f t="shared" si="15"/>
        <v>2.1874065840827313</v>
      </c>
      <c r="K204" s="3">
        <f t="shared" si="15"/>
        <v>0.15660592202461737</v>
      </c>
      <c r="L204" s="3">
        <f t="shared" si="16"/>
        <v>291.9139452257117</v>
      </c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</row>
    <row r="205" spans="1:38" x14ac:dyDescent="0.3">
      <c r="A205" s="6">
        <v>1306.4533214161377</v>
      </c>
      <c r="B205" s="6">
        <v>281.49663500000003</v>
      </c>
      <c r="C205" s="10">
        <v>1992.9535519999999</v>
      </c>
      <c r="D205" s="10">
        <v>354.553</v>
      </c>
      <c r="E205" s="2">
        <v>1949</v>
      </c>
      <c r="F205" s="2">
        <v>1419</v>
      </c>
      <c r="G205" s="3">
        <f t="shared" si="15"/>
        <v>3.6177230046948354</v>
      </c>
      <c r="H205" s="3">
        <f t="shared" si="15"/>
        <v>5.1244171812289609</v>
      </c>
      <c r="I205" s="3">
        <f t="shared" si="15"/>
        <v>6.1812286566828059</v>
      </c>
      <c r="J205" s="3">
        <f t="shared" si="15"/>
        <v>2.2348647631985243</v>
      </c>
      <c r="K205" s="3">
        <f t="shared" si="15"/>
        <v>0.16395342935073115</v>
      </c>
      <c r="L205" s="3">
        <f t="shared" si="16"/>
        <v>292.32218703515588</v>
      </c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</row>
    <row r="206" spans="1:38" x14ac:dyDescent="0.3">
      <c r="A206" s="6">
        <v>1275.7548259945549</v>
      </c>
      <c r="B206" s="6">
        <v>281.12830000000002</v>
      </c>
      <c r="C206" s="10">
        <v>1993.038356</v>
      </c>
      <c r="D206" s="10">
        <v>354.21699999999998</v>
      </c>
      <c r="E206" s="2">
        <v>1950</v>
      </c>
      <c r="F206" s="2">
        <v>1630</v>
      </c>
      <c r="G206" s="3">
        <f t="shared" si="15"/>
        <v>3.7043286384976524</v>
      </c>
      <c r="H206" s="3">
        <f t="shared" si="15"/>
        <v>5.2435591929658569</v>
      </c>
      <c r="I206" s="3">
        <f t="shared" si="15"/>
        <v>6.3114434972308091</v>
      </c>
      <c r="J206" s="3">
        <f t="shared" si="15"/>
        <v>2.2737432611421209</v>
      </c>
      <c r="K206" s="3">
        <f t="shared" si="15"/>
        <v>0.16606249997610675</v>
      </c>
      <c r="L206" s="3">
        <f t="shared" si="16"/>
        <v>292.69913708981255</v>
      </c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</row>
    <row r="207" spans="1:38" x14ac:dyDescent="0.3">
      <c r="A207" s="6">
        <v>1257.5572759254273</v>
      </c>
      <c r="B207" s="6">
        <v>282.11384499999997</v>
      </c>
      <c r="C207" s="10">
        <v>1993.123288</v>
      </c>
      <c r="D207" s="10">
        <v>354.14400000000001</v>
      </c>
      <c r="E207" s="2">
        <v>1951</v>
      </c>
      <c r="F207" s="2">
        <v>1767</v>
      </c>
      <c r="G207" s="3">
        <f t="shared" si="15"/>
        <v>3.8038122065727697</v>
      </c>
      <c r="H207" s="3">
        <f t="shared" si="15"/>
        <v>5.3821856480389538</v>
      </c>
      <c r="I207" s="3">
        <f t="shared" si="15"/>
        <v>6.4716100445061979</v>
      </c>
      <c r="J207" s="3">
        <f t="shared" si="15"/>
        <v>2.3351660109425181</v>
      </c>
      <c r="K207" s="3">
        <f t="shared" si="15"/>
        <v>0.17724781926028133</v>
      </c>
      <c r="L207" s="3">
        <f t="shared" si="16"/>
        <v>293.17002172932069</v>
      </c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</row>
    <row r="208" spans="1:38" x14ac:dyDescent="0.3">
      <c r="A208" s="6">
        <v>1246.2740771419012</v>
      </c>
      <c r="B208" s="6">
        <v>281.72289999999998</v>
      </c>
      <c r="C208" s="10">
        <v>1993.2</v>
      </c>
      <c r="D208" s="10">
        <v>354.35899999999998</v>
      </c>
      <c r="E208" s="2">
        <v>1952</v>
      </c>
      <c r="F208" s="2">
        <v>1795</v>
      </c>
      <c r="G208" s="3">
        <f t="shared" si="15"/>
        <v>3.9116572769953049</v>
      </c>
      <c r="H208" s="3">
        <f t="shared" si="15"/>
        <v>5.5332945873545478</v>
      </c>
      <c r="I208" s="3">
        <f t="shared" si="15"/>
        <v>6.6502088973620275</v>
      </c>
      <c r="J208" s="3">
        <f t="shared" si="15"/>
        <v>2.4091596843576024</v>
      </c>
      <c r="K208" s="3">
        <f t="shared" si="15"/>
        <v>0.19046398322743729</v>
      </c>
      <c r="L208" s="3">
        <f t="shared" si="16"/>
        <v>293.69478442929693</v>
      </c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</row>
    <row r="209" spans="1:38" x14ac:dyDescent="0.3">
      <c r="A209" s="6">
        <v>1207.4211739643513</v>
      </c>
      <c r="B209" s="6">
        <v>283.59713999999997</v>
      </c>
      <c r="C209" s="10">
        <v>1993.284932</v>
      </c>
      <c r="D209" s="10">
        <v>354.28899999999999</v>
      </c>
      <c r="E209" s="2">
        <v>1953</v>
      </c>
      <c r="F209" s="2">
        <v>1841</v>
      </c>
      <c r="G209" s="3">
        <f t="shared" si="15"/>
        <v>4.0212112676056337</v>
      </c>
      <c r="H209" s="3">
        <f t="shared" si="15"/>
        <v>5.6866169294412305</v>
      </c>
      <c r="I209" s="3">
        <f t="shared" si="15"/>
        <v>6.8306170591858955</v>
      </c>
      <c r="J209" s="3">
        <f t="shared" si="15"/>
        <v>2.4822127168123798</v>
      </c>
      <c r="K209" s="3">
        <f t="shared" si="15"/>
        <v>0.19979454586791706</v>
      </c>
      <c r="L209" s="3">
        <f t="shared" si="16"/>
        <v>294.22045251891308</v>
      </c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</row>
    <row r="210" spans="1:38" x14ac:dyDescent="0.3">
      <c r="A210" s="6">
        <v>1192.6199335903211</v>
      </c>
      <c r="B210" s="6">
        <v>283.85327000000001</v>
      </c>
      <c r="C210" s="10">
        <v>1993.367123</v>
      </c>
      <c r="D210" s="10">
        <v>354.26400000000001</v>
      </c>
      <c r="E210" s="2">
        <v>1954</v>
      </c>
      <c r="F210" s="2">
        <v>1865</v>
      </c>
      <c r="G210" s="3">
        <f t="shared" si="15"/>
        <v>4.1335727699530516</v>
      </c>
      <c r="H210" s="3">
        <f t="shared" si="15"/>
        <v>5.8438367260068711</v>
      </c>
      <c r="I210" s="3">
        <f t="shared" si="15"/>
        <v>7.0155144696705936</v>
      </c>
      <c r="J210" s="3">
        <f t="shared" si="15"/>
        <v>2.5564915202240117</v>
      </c>
      <c r="K210" s="3">
        <f t="shared" si="15"/>
        <v>0.20761344259488285</v>
      </c>
      <c r="L210" s="3">
        <f t="shared" si="16"/>
        <v>294.75702892844942</v>
      </c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</row>
    <row r="211" spans="1:38" x14ac:dyDescent="0.3">
      <c r="A211" s="6">
        <v>1159.6127749214806</v>
      </c>
      <c r="B211" s="6">
        <v>283.87588000000005</v>
      </c>
      <c r="C211" s="10">
        <v>1993.452055</v>
      </c>
      <c r="D211" s="10">
        <v>354.697</v>
      </c>
      <c r="E211" s="2">
        <v>1955</v>
      </c>
      <c r="F211" s="2">
        <v>2043</v>
      </c>
      <c r="G211" s="3">
        <f t="shared" si="15"/>
        <v>4.2473990610328638</v>
      </c>
      <c r="H211" s="3">
        <f t="shared" si="15"/>
        <v>6.0028775273381338</v>
      </c>
      <c r="I211" s="3">
        <f t="shared" si="15"/>
        <v>7.201535707036423</v>
      </c>
      <c r="J211" s="3">
        <f t="shared" si="15"/>
        <v>2.6293439105269663</v>
      </c>
      <c r="K211" s="3">
        <f t="shared" si="15"/>
        <v>0.21348260374829464</v>
      </c>
      <c r="L211" s="3">
        <f t="shared" si="16"/>
        <v>295.29463880968268</v>
      </c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</row>
    <row r="212" spans="1:38" x14ac:dyDescent="0.3">
      <c r="A212" s="6">
        <v>1136.7946841810672</v>
      </c>
      <c r="B212" s="6">
        <v>283.81344999999999</v>
      </c>
      <c r="C212" s="10">
        <v>1993.5342470000001</v>
      </c>
      <c r="D212" s="10">
        <v>355.15800000000002</v>
      </c>
      <c r="E212" s="2">
        <v>1956</v>
      </c>
      <c r="F212" s="2">
        <v>2177</v>
      </c>
      <c r="G212" s="3">
        <f t="shared" si="15"/>
        <v>4.3720892018779338</v>
      </c>
      <c r="H212" s="3">
        <f t="shared" si="15"/>
        <v>6.1781944176931756</v>
      </c>
      <c r="I212" s="3">
        <f t="shared" si="15"/>
        <v>7.4118018368215628</v>
      </c>
      <c r="J212" s="3">
        <f t="shared" si="15"/>
        <v>2.718926491588598</v>
      </c>
      <c r="K212" s="3">
        <f t="shared" si="15"/>
        <v>0.22539923744637033</v>
      </c>
      <c r="L212" s="3">
        <f t="shared" si="16"/>
        <v>295.90641118542766</v>
      </c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</row>
    <row r="213" spans="1:38" x14ac:dyDescent="0.3">
      <c r="A213" s="6">
        <v>1105.3739406361235</v>
      </c>
      <c r="B213" s="6">
        <v>282.75096500000001</v>
      </c>
      <c r="C213" s="10">
        <v>1993.6191779999999</v>
      </c>
      <c r="D213" s="10">
        <v>355.57799999999997</v>
      </c>
      <c r="E213" s="2">
        <v>1957</v>
      </c>
      <c r="F213" s="2">
        <v>2270</v>
      </c>
      <c r="G213" s="3">
        <f t="shared" si="15"/>
        <v>4.5049577464788726</v>
      </c>
      <c r="H213" s="3">
        <f t="shared" si="15"/>
        <v>6.3656111656653849</v>
      </c>
      <c r="I213" s="3">
        <f t="shared" si="15"/>
        <v>7.6393771005090541</v>
      </c>
      <c r="J213" s="3">
        <f t="shared" si="15"/>
        <v>2.8191192009593293</v>
      </c>
      <c r="K213" s="3">
        <f t="shared" si="15"/>
        <v>0.23891812095702458</v>
      </c>
      <c r="L213" s="3">
        <f t="shared" si="16"/>
        <v>296.56798333456965</v>
      </c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</row>
    <row r="214" spans="1:38" x14ac:dyDescent="0.3">
      <c r="A214" s="6">
        <v>1087.5374858030018</v>
      </c>
      <c r="B214" s="6">
        <v>282.39983999999998</v>
      </c>
      <c r="C214" s="10">
        <v>1993.7041099999999</v>
      </c>
      <c r="D214" s="10">
        <v>355.80399999999997</v>
      </c>
      <c r="E214" s="2">
        <v>1958</v>
      </c>
      <c r="F214" s="2">
        <v>2330</v>
      </c>
      <c r="G214" s="3">
        <f t="shared" si="15"/>
        <v>4.6435023474178401</v>
      </c>
      <c r="H214" s="3">
        <f t="shared" si="15"/>
        <v>6.5612447189264618</v>
      </c>
      <c r="I214" s="3">
        <f t="shared" si="15"/>
        <v>7.8778695398298328</v>
      </c>
      <c r="J214" s="3">
        <f t="shared" si="15"/>
        <v>2.9245037087927948</v>
      </c>
      <c r="K214" s="3">
        <f t="shared" si="15"/>
        <v>0.2514839354744185</v>
      </c>
      <c r="L214" s="3">
        <f t="shared" si="16"/>
        <v>297.25860425044135</v>
      </c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</row>
    <row r="215" spans="1:38" x14ac:dyDescent="0.3">
      <c r="A215" s="6">
        <v>1058.0112997238571</v>
      </c>
      <c r="B215" s="6">
        <v>282.76092</v>
      </c>
      <c r="C215" s="10">
        <v>1993.7863010000001</v>
      </c>
      <c r="D215" s="10">
        <v>355.83499999999998</v>
      </c>
      <c r="E215" s="2">
        <v>1959</v>
      </c>
      <c r="F215" s="2">
        <v>2454</v>
      </c>
      <c r="G215" s="3">
        <f t="shared" ref="G215:K230" si="17">G214*(1-G$5)+G$4*$F214*$L$4/1000</f>
        <v>4.7857089201877931</v>
      </c>
      <c r="H215" s="3">
        <f t="shared" si="17"/>
        <v>6.7619738812500838</v>
      </c>
      <c r="I215" s="3">
        <f t="shared" si="17"/>
        <v>8.122174871249797</v>
      </c>
      <c r="J215" s="3">
        <f t="shared" si="17"/>
        <v>3.0309101845284601</v>
      </c>
      <c r="K215" s="3">
        <f t="shared" si="17"/>
        <v>0.26192238865193074</v>
      </c>
      <c r="L215" s="3">
        <f t="shared" si="16"/>
        <v>297.96269024586809</v>
      </c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</row>
    <row r="216" spans="1:38" x14ac:dyDescent="0.3">
      <c r="A216" s="6">
        <v>1036.7968998901797</v>
      </c>
      <c r="B216" s="6">
        <v>280.26947000000001</v>
      </c>
      <c r="C216" s="10">
        <v>1993.8712330000001</v>
      </c>
      <c r="D216" s="10">
        <v>355.73399999999998</v>
      </c>
      <c r="E216" s="2">
        <v>1960</v>
      </c>
      <c r="F216" s="2">
        <v>2569</v>
      </c>
      <c r="G216" s="3">
        <f t="shared" si="17"/>
        <v>4.9354835680751172</v>
      </c>
      <c r="H216" s="3">
        <f t="shared" si="17"/>
        <v>6.9737940241347243</v>
      </c>
      <c r="I216" s="3">
        <f t="shared" si="17"/>
        <v>8.3818300940252133</v>
      </c>
      <c r="J216" s="3">
        <f t="shared" si="17"/>
        <v>3.1457919834421926</v>
      </c>
      <c r="K216" s="3">
        <f t="shared" si="17"/>
        <v>0.27407522678819812</v>
      </c>
      <c r="L216" s="3">
        <f t="shared" si="16"/>
        <v>298.71097489646547</v>
      </c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</row>
    <row r="217" spans="1:38" x14ac:dyDescent="0.3">
      <c r="A217" s="6">
        <v>1025.1723309203073</v>
      </c>
      <c r="B217" s="6">
        <v>280.82965000000002</v>
      </c>
      <c r="C217" s="10">
        <v>1993.9534249999999</v>
      </c>
      <c r="D217" s="10">
        <v>355.40600000000001</v>
      </c>
      <c r="E217" s="2">
        <v>1961</v>
      </c>
      <c r="F217" s="2">
        <v>2580</v>
      </c>
      <c r="G217" s="3">
        <f t="shared" si="17"/>
        <v>5.0922769953051645</v>
      </c>
      <c r="H217" s="3">
        <f t="shared" si="17"/>
        <v>7.1958295655387117</v>
      </c>
      <c r="I217" s="3">
        <f t="shared" si="17"/>
        <v>8.6552770597842681</v>
      </c>
      <c r="J217" s="3">
        <f t="shared" si="17"/>
        <v>3.2676085989378469</v>
      </c>
      <c r="K217" s="3">
        <f t="shared" si="17"/>
        <v>0.28684535675323308</v>
      </c>
      <c r="L217" s="3">
        <f t="shared" si="16"/>
        <v>299.49783757631923</v>
      </c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</row>
    <row r="218" spans="1:38" x14ac:dyDescent="0.3">
      <c r="A218" s="6">
        <v>1005</v>
      </c>
      <c r="B218" s="6">
        <v>280.5</v>
      </c>
      <c r="C218" s="10">
        <v>1994.038356</v>
      </c>
      <c r="D218" s="10">
        <v>355.03500000000003</v>
      </c>
      <c r="E218" s="2">
        <v>1962</v>
      </c>
      <c r="F218" s="2">
        <v>2686</v>
      </c>
      <c r="G218" s="3">
        <f t="shared" si="17"/>
        <v>5.2497417840375586</v>
      </c>
      <c r="H218" s="3">
        <f t="shared" si="17"/>
        <v>7.4182871443793204</v>
      </c>
      <c r="I218" s="3">
        <f t="shared" si="17"/>
        <v>8.926706234112773</v>
      </c>
      <c r="J218" s="3">
        <f t="shared" si="17"/>
        <v>3.3837572939762017</v>
      </c>
      <c r="K218" s="3">
        <f t="shared" si="17"/>
        <v>0.29510726403042442</v>
      </c>
      <c r="L218" s="3">
        <f t="shared" si="16"/>
        <v>300.27359972053625</v>
      </c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</row>
    <row r="219" spans="1:38" x14ac:dyDescent="0.3">
      <c r="A219" s="6">
        <v>1004.9747775064998</v>
      </c>
      <c r="B219" s="6">
        <v>279.36356499999999</v>
      </c>
      <c r="C219" s="10">
        <v>1994.123288</v>
      </c>
      <c r="D219" s="10">
        <v>355.029</v>
      </c>
      <c r="E219" s="2">
        <v>1963</v>
      </c>
      <c r="F219" s="2">
        <v>2833</v>
      </c>
      <c r="G219" s="3">
        <f t="shared" si="17"/>
        <v>5.4136760563380282</v>
      </c>
      <c r="H219" s="3">
        <f t="shared" si="17"/>
        <v>7.6500857874123716</v>
      </c>
      <c r="I219" s="3">
        <f t="shared" si="17"/>
        <v>9.2104170015195468</v>
      </c>
      <c r="J219" s="3">
        <f t="shared" si="17"/>
        <v>3.5057120937756472</v>
      </c>
      <c r="K219" s="3">
        <f t="shared" si="17"/>
        <v>0.30509488992334016</v>
      </c>
      <c r="L219" s="3">
        <f t="shared" si="16"/>
        <v>301.08498582896891</v>
      </c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</row>
    <row r="220" spans="1:38" x14ac:dyDescent="0.3">
      <c r="A220" s="6">
        <v>968.20091040480986</v>
      </c>
      <c r="B220" s="6">
        <v>278.45946000000004</v>
      </c>
      <c r="C220" s="10">
        <v>1994.2</v>
      </c>
      <c r="D220" s="10">
        <v>355.346</v>
      </c>
      <c r="E220" s="2">
        <v>1964</v>
      </c>
      <c r="F220" s="2">
        <v>2995</v>
      </c>
      <c r="G220" s="3">
        <f t="shared" si="17"/>
        <v>5.5865821596244132</v>
      </c>
      <c r="H220" s="3">
        <f t="shared" si="17"/>
        <v>7.895049562349195</v>
      </c>
      <c r="I220" s="3">
        <f t="shared" si="17"/>
        <v>9.5124041353112165</v>
      </c>
      <c r="J220" s="3">
        <f t="shared" si="17"/>
        <v>3.6379535203975024</v>
      </c>
      <c r="K220" s="3">
        <f t="shared" si="17"/>
        <v>0.31805409969583753</v>
      </c>
      <c r="L220" s="3">
        <f t="shared" si="16"/>
        <v>301.95004347737819</v>
      </c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</row>
    <row r="221" spans="1:38" x14ac:dyDescent="0.3">
      <c r="A221" s="6">
        <v>944.23650758208908</v>
      </c>
      <c r="B221" s="6">
        <v>279.11739</v>
      </c>
      <c r="C221" s="10">
        <v>1994.284932</v>
      </c>
      <c r="D221" s="10">
        <v>355.62200000000001</v>
      </c>
      <c r="E221" s="2">
        <v>1965</v>
      </c>
      <c r="F221" s="2">
        <v>3130</v>
      </c>
      <c r="G221" s="3">
        <f t="shared" si="17"/>
        <v>5.7693755868544603</v>
      </c>
      <c r="H221" s="3">
        <f t="shared" si="17"/>
        <v>8.1545507022225188</v>
      </c>
      <c r="I221" s="3">
        <f t="shared" si="17"/>
        <v>9.8346758399685257</v>
      </c>
      <c r="J221" s="3">
        <f t="shared" si="17"/>
        <v>3.7816544945713471</v>
      </c>
      <c r="K221" s="3">
        <f t="shared" si="17"/>
        <v>0.33351989155132167</v>
      </c>
      <c r="L221" s="3">
        <f t="shared" si="16"/>
        <v>302.87377651516817</v>
      </c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</row>
    <row r="222" spans="1:38" x14ac:dyDescent="0.3">
      <c r="A222" s="6">
        <v>897.43654891130177</v>
      </c>
      <c r="B222" s="6">
        <v>278.91423999999995</v>
      </c>
      <c r="C222" s="10">
        <v>1994.367123</v>
      </c>
      <c r="D222" s="10">
        <v>355.846</v>
      </c>
      <c r="E222" s="2">
        <v>1966</v>
      </c>
      <c r="F222" s="2">
        <v>3288</v>
      </c>
      <c r="G222" s="3">
        <f t="shared" si="17"/>
        <v>5.9604084507042252</v>
      </c>
      <c r="H222" s="3">
        <f t="shared" si="17"/>
        <v>8.4260140030391373</v>
      </c>
      <c r="I222" s="3">
        <f t="shared" si="17"/>
        <v>10.172903505459898</v>
      </c>
      <c r="J222" s="3">
        <f t="shared" si="17"/>
        <v>3.9329913542881836</v>
      </c>
      <c r="K222" s="3">
        <f t="shared" si="17"/>
        <v>0.34923839665742085</v>
      </c>
      <c r="L222" s="3">
        <f t="shared" si="16"/>
        <v>303.84155571014884</v>
      </c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</row>
    <row r="223" spans="1:38" x14ac:dyDescent="0.3">
      <c r="A223" s="6">
        <v>857.30982198049514</v>
      </c>
      <c r="B223" s="6">
        <v>279.33640000000003</v>
      </c>
      <c r="C223" s="10">
        <v>1994.452055</v>
      </c>
      <c r="D223" s="10">
        <v>356.10899999999998</v>
      </c>
      <c r="E223" s="2">
        <v>1967</v>
      </c>
      <c r="F223" s="2">
        <v>3393</v>
      </c>
      <c r="G223" s="3">
        <f t="shared" si="17"/>
        <v>6.1610845070422533</v>
      </c>
      <c r="H223" s="3">
        <f t="shared" si="17"/>
        <v>8.7115661809497791</v>
      </c>
      <c r="I223" s="3">
        <f t="shared" si="17"/>
        <v>10.530328360112787</v>
      </c>
      <c r="J223" s="3">
        <f t="shared" si="17"/>
        <v>4.0942274159294891</v>
      </c>
      <c r="K223" s="3">
        <f t="shared" si="17"/>
        <v>0.36618999230470639</v>
      </c>
      <c r="L223" s="3">
        <f t="shared" si="16"/>
        <v>304.86339645633899</v>
      </c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</row>
    <row r="224" spans="1:38" x14ac:dyDescent="0.3">
      <c r="A224" s="6">
        <v>799.24277413704067</v>
      </c>
      <c r="B224" s="6">
        <v>278.54995500000001</v>
      </c>
      <c r="C224" s="10">
        <v>1994.5342470000001</v>
      </c>
      <c r="D224" s="10">
        <v>356.58100000000002</v>
      </c>
      <c r="E224" s="2">
        <v>1968</v>
      </c>
      <c r="F224" s="2">
        <v>3566</v>
      </c>
      <c r="G224" s="3">
        <f t="shared" si="17"/>
        <v>6.3681690140845069</v>
      </c>
      <c r="H224" s="3">
        <f t="shared" si="17"/>
        <v>9.0061919512107131</v>
      </c>
      <c r="I224" s="3">
        <f t="shared" si="17"/>
        <v>10.89873028611618</v>
      </c>
      <c r="J224" s="3">
        <f t="shared" si="17"/>
        <v>4.2585765119339767</v>
      </c>
      <c r="K224" s="3">
        <f t="shared" si="17"/>
        <v>0.38140123226062506</v>
      </c>
      <c r="L224" s="3">
        <f t="shared" si="16"/>
        <v>305.91306899560601</v>
      </c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</row>
    <row r="225" spans="1:38" x14ac:dyDescent="0.3">
      <c r="A225" s="6">
        <v>764.49516100553888</v>
      </c>
      <c r="B225" s="6">
        <v>278.52599499999997</v>
      </c>
      <c r="C225" s="10">
        <v>1994.6191779999999</v>
      </c>
      <c r="D225" s="10">
        <v>357.14699999999999</v>
      </c>
      <c r="E225" s="2">
        <v>1969</v>
      </c>
      <c r="F225" s="2">
        <v>3780</v>
      </c>
      <c r="G225" s="3">
        <f t="shared" si="17"/>
        <v>6.5858122065727702</v>
      </c>
      <c r="H225" s="3">
        <f t="shared" si="17"/>
        <v>9.3162513286239097</v>
      </c>
      <c r="I225" s="3">
        <f t="shared" si="17"/>
        <v>11.288177904898959</v>
      </c>
      <c r="J225" s="3">
        <f t="shared" si="17"/>
        <v>4.4338420250926829</v>
      </c>
      <c r="K225" s="3">
        <f t="shared" si="17"/>
        <v>0.39874938139383509</v>
      </c>
      <c r="L225" s="3">
        <f t="shared" si="16"/>
        <v>307.02283284658216</v>
      </c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</row>
    <row r="226" spans="1:38" x14ac:dyDescent="0.3">
      <c r="A226" s="6">
        <v>729.67119819346613</v>
      </c>
      <c r="B226" s="6">
        <v>278.52599499999997</v>
      </c>
      <c r="C226" s="10">
        <v>1994.7041099999999</v>
      </c>
      <c r="D226" s="10">
        <v>357.46699999999998</v>
      </c>
      <c r="E226" s="2">
        <v>1970</v>
      </c>
      <c r="F226" s="2">
        <v>4053</v>
      </c>
      <c r="G226" s="3">
        <f t="shared" si="17"/>
        <v>6.8165164319248825</v>
      </c>
      <c r="H226" s="3">
        <f t="shared" si="17"/>
        <v>9.6455516201328528</v>
      </c>
      <c r="I226" s="3">
        <f t="shared" si="17"/>
        <v>11.704548352623755</v>
      </c>
      <c r="J226" s="3">
        <f t="shared" si="17"/>
        <v>4.6242125413859894</v>
      </c>
      <c r="K226" s="3">
        <f t="shared" si="17"/>
        <v>0.41931851408920162</v>
      </c>
      <c r="L226" s="3">
        <f t="shared" si="16"/>
        <v>308.21014746015669</v>
      </c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</row>
    <row r="227" spans="1:38" x14ac:dyDescent="0.3">
      <c r="A227" s="6">
        <v>698.42128056304807</v>
      </c>
      <c r="B227" s="6">
        <v>279.70473500000003</v>
      </c>
      <c r="C227" s="10">
        <v>1994.7863010000001</v>
      </c>
      <c r="D227" s="10">
        <v>357.47199999999998</v>
      </c>
      <c r="E227" s="2">
        <v>1971</v>
      </c>
      <c r="F227" s="2">
        <v>4208</v>
      </c>
      <c r="G227" s="3">
        <f t="shared" si="17"/>
        <v>7.0638826291079813</v>
      </c>
      <c r="H227" s="3">
        <f t="shared" si="17"/>
        <v>9.9995797995108582</v>
      </c>
      <c r="I227" s="3">
        <f t="shared" si="17"/>
        <v>12.156344104264022</v>
      </c>
      <c r="J227" s="3">
        <f t="shared" si="17"/>
        <v>4.8357500421018615</v>
      </c>
      <c r="K227" s="3">
        <f t="shared" si="17"/>
        <v>0.44461122512108975</v>
      </c>
      <c r="L227" s="3">
        <f t="shared" si="16"/>
        <v>309.50016780010583</v>
      </c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</row>
    <row r="228" spans="1:38" x14ac:dyDescent="0.3">
      <c r="A228" s="6">
        <v>667.93828448427166</v>
      </c>
      <c r="B228" s="6">
        <v>279.38617500000004</v>
      </c>
      <c r="C228" s="10">
        <v>1994.8712330000001</v>
      </c>
      <c r="D228" s="10">
        <v>357.36099999999999</v>
      </c>
      <c r="E228" s="2">
        <v>1972</v>
      </c>
      <c r="F228" s="2">
        <v>4376</v>
      </c>
      <c r="G228" s="3">
        <f t="shared" si="17"/>
        <v>7.3207089201877933</v>
      </c>
      <c r="H228" s="3">
        <f t="shared" si="17"/>
        <v>10.367188027392475</v>
      </c>
      <c r="I228" s="3">
        <f t="shared" si="17"/>
        <v>12.625361960041674</v>
      </c>
      <c r="J228" s="3">
        <f t="shared" si="17"/>
        <v>5.0533955587079493</v>
      </c>
      <c r="K228" s="3">
        <f t="shared" si="17"/>
        <v>0.46722902513434617</v>
      </c>
      <c r="L228" s="3">
        <f t="shared" si="16"/>
        <v>310.83388349146423</v>
      </c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</row>
    <row r="229" spans="1:38" x14ac:dyDescent="0.3">
      <c r="A229" s="6">
        <v>631.98424029684861</v>
      </c>
      <c r="B229" s="6">
        <v>278.251305</v>
      </c>
      <c r="C229" s="10">
        <v>1994.9534249999999</v>
      </c>
      <c r="D229" s="10">
        <v>357.327</v>
      </c>
      <c r="E229" s="2">
        <v>1973</v>
      </c>
      <c r="F229" s="2">
        <v>4615</v>
      </c>
      <c r="G229" s="3">
        <f t="shared" si="17"/>
        <v>7.5877887323943662</v>
      </c>
      <c r="H229" s="3">
        <f t="shared" si="17"/>
        <v>10.749559601935228</v>
      </c>
      <c r="I229" s="3">
        <f t="shared" si="17"/>
        <v>13.113323805911094</v>
      </c>
      <c r="J229" s="3">
        <f t="shared" si="17"/>
        <v>5.2783259810554055</v>
      </c>
      <c r="K229" s="3">
        <f t="shared" si="17"/>
        <v>0.48883473824129697</v>
      </c>
      <c r="L229" s="3">
        <f t="shared" si="16"/>
        <v>312.2178328595374</v>
      </c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</row>
    <row r="230" spans="1:38" x14ac:dyDescent="0.3">
      <c r="A230" s="6">
        <v>595.63840159634913</v>
      </c>
      <c r="B230" s="6">
        <v>276.89742500000006</v>
      </c>
      <c r="C230" s="10">
        <v>1995.038356</v>
      </c>
      <c r="D230" s="10">
        <v>357.38799999999998</v>
      </c>
      <c r="E230" s="2">
        <v>1974</v>
      </c>
      <c r="F230" s="2">
        <v>4623</v>
      </c>
      <c r="G230" s="3">
        <f t="shared" si="17"/>
        <v>7.8694553990610325</v>
      </c>
      <c r="H230" s="3">
        <f t="shared" si="17"/>
        <v>11.153320575397705</v>
      </c>
      <c r="I230" s="3">
        <f t="shared" si="17"/>
        <v>13.630642030636347</v>
      </c>
      <c r="J230" s="3">
        <f t="shared" si="17"/>
        <v>5.5184584787152442</v>
      </c>
      <c r="K230" s="3">
        <f t="shared" si="17"/>
        <v>0.51315992294261292</v>
      </c>
      <c r="L230" s="3">
        <f t="shared" si="16"/>
        <v>313.68503640675294</v>
      </c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</row>
    <row r="231" spans="1:38" x14ac:dyDescent="0.3">
      <c r="A231" s="6">
        <v>572.00461163900115</v>
      </c>
      <c r="B231" s="6">
        <v>277.56441000000001</v>
      </c>
      <c r="C231" s="10">
        <v>1995.123288</v>
      </c>
      <c r="D231" s="10">
        <v>357.49099999999999</v>
      </c>
      <c r="E231" s="2">
        <v>1975</v>
      </c>
      <c r="F231" s="2">
        <v>4596</v>
      </c>
      <c r="G231" s="3">
        <f t="shared" ref="G231:K246" si="18">G230*(1-G$5)+G$4*$F230*$L$4/1000</f>
        <v>8.1516103286384975</v>
      </c>
      <c r="H231" s="3">
        <f t="shared" si="18"/>
        <v>11.556721964058877</v>
      </c>
      <c r="I231" s="3">
        <f t="shared" si="18"/>
        <v>14.142218369467749</v>
      </c>
      <c r="J231" s="3">
        <f t="shared" si="18"/>
        <v>5.7458119288616505</v>
      </c>
      <c r="K231" s="3">
        <f t="shared" si="18"/>
        <v>0.52828948012159394</v>
      </c>
      <c r="L231" s="3">
        <f t="shared" si="16"/>
        <v>315.12465207114838</v>
      </c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</row>
    <row r="232" spans="1:38" x14ac:dyDescent="0.3">
      <c r="A232" s="6">
        <v>536.67317783497401</v>
      </c>
      <c r="B232" s="6">
        <v>276.00147500000003</v>
      </c>
      <c r="C232" s="10">
        <v>1995.2</v>
      </c>
      <c r="D232" s="10">
        <v>357.517</v>
      </c>
      <c r="E232" s="2">
        <v>1976</v>
      </c>
      <c r="F232" s="2">
        <v>4864</v>
      </c>
      <c r="G232" s="3">
        <f t="shared" si="18"/>
        <v>8.4321173708920192</v>
      </c>
      <c r="H232" s="3">
        <f t="shared" si="18"/>
        <v>11.956478372170753</v>
      </c>
      <c r="I232" s="3">
        <f t="shared" si="18"/>
        <v>14.642871677571748</v>
      </c>
      <c r="J232" s="3">
        <f t="shared" si="18"/>
        <v>5.9570083770829374</v>
      </c>
      <c r="K232" s="3">
        <f t="shared" si="18"/>
        <v>0.53619841478471852</v>
      </c>
      <c r="L232" s="3">
        <f t="shared" si="16"/>
        <v>316.52467421250219</v>
      </c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</row>
    <row r="233" spans="1:38" x14ac:dyDescent="0.3">
      <c r="A233" s="6">
        <v>499.79633604650161</v>
      </c>
      <c r="B233" s="6">
        <v>276.35985500000004</v>
      </c>
      <c r="C233" s="10">
        <v>1995.284932</v>
      </c>
      <c r="D233" s="10">
        <v>357.48599999999999</v>
      </c>
      <c r="E233" s="2">
        <v>1977</v>
      </c>
      <c r="F233" s="2">
        <v>5026</v>
      </c>
      <c r="G233" s="3">
        <f t="shared" si="18"/>
        <v>8.7289812206572783</v>
      </c>
      <c r="H233" s="3">
        <f t="shared" si="18"/>
        <v>12.380299357700245</v>
      </c>
      <c r="I233" s="3">
        <f t="shared" si="18"/>
        <v>15.177067819420543</v>
      </c>
      <c r="J233" s="3">
        <f t="shared" si="18"/>
        <v>6.1875952352493577</v>
      </c>
      <c r="K233" s="3">
        <f t="shared" si="18"/>
        <v>0.55357758576798066</v>
      </c>
      <c r="L233" s="3">
        <f t="shared" si="16"/>
        <v>318.02752121879541</v>
      </c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</row>
    <row r="234" spans="1:38" x14ac:dyDescent="0.3">
      <c r="A234" s="6">
        <v>461.23531057480534</v>
      </c>
      <c r="B234" s="6">
        <v>276.71823500000005</v>
      </c>
      <c r="C234" s="10">
        <v>1995.367123</v>
      </c>
      <c r="D234" s="10">
        <v>357.76799999999997</v>
      </c>
      <c r="E234" s="2">
        <v>1978</v>
      </c>
      <c r="F234" s="2">
        <v>5087</v>
      </c>
      <c r="G234" s="3">
        <f t="shared" si="18"/>
        <v>9.0357323943661978</v>
      </c>
      <c r="H234" s="3">
        <f t="shared" si="18"/>
        <v>12.818165666632165</v>
      </c>
      <c r="I234" s="3">
        <f t="shared" si="18"/>
        <v>15.728431679811502</v>
      </c>
      <c r="J234" s="3">
        <f t="shared" si="18"/>
        <v>6.4240234756473917</v>
      </c>
      <c r="K234" s="3">
        <f t="shared" si="18"/>
        <v>0.57172421961253428</v>
      </c>
      <c r="L234" s="3">
        <f t="shared" si="16"/>
        <v>319.5780774360698</v>
      </c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</row>
    <row r="235" spans="1:38" x14ac:dyDescent="0.3">
      <c r="A235" s="6">
        <v>428.38085402493795</v>
      </c>
      <c r="B235" s="6">
        <v>276.90738000000005</v>
      </c>
      <c r="C235" s="10">
        <v>1995.452055</v>
      </c>
      <c r="D235" s="10">
        <v>358.17599999999999</v>
      </c>
      <c r="E235" s="2">
        <v>1979</v>
      </c>
      <c r="F235" s="2">
        <v>5369</v>
      </c>
      <c r="G235" s="3">
        <f t="shared" si="18"/>
        <v>9.3462065727699546</v>
      </c>
      <c r="H235" s="3">
        <f t="shared" si="18"/>
        <v>13.260555091786765</v>
      </c>
      <c r="I235" s="3">
        <f t="shared" si="18"/>
        <v>16.28155911413258</v>
      </c>
      <c r="J235" s="3">
        <f t="shared" si="18"/>
        <v>6.6541049383807076</v>
      </c>
      <c r="K235" s="3">
        <f t="shared" si="18"/>
        <v>0.58559455917509318</v>
      </c>
      <c r="L235" s="3">
        <f t="shared" si="16"/>
        <v>321.12802027624508</v>
      </c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</row>
    <row r="236" spans="1:38" x14ac:dyDescent="0.3">
      <c r="A236" s="6">
        <v>364.64069483611263</v>
      </c>
      <c r="B236" s="6">
        <v>277.04675000000003</v>
      </c>
      <c r="C236" s="10">
        <v>1995.5342470000001</v>
      </c>
      <c r="D236" s="10">
        <v>358.45699999999999</v>
      </c>
      <c r="E236" s="2">
        <v>1980</v>
      </c>
      <c r="F236" s="2">
        <v>5316</v>
      </c>
      <c r="G236" s="3">
        <f t="shared" si="18"/>
        <v>9.6738920187793447</v>
      </c>
      <c r="H236" s="3">
        <f t="shared" si="18"/>
        <v>13.728206363645002</v>
      </c>
      <c r="I236" s="3">
        <f t="shared" si="18"/>
        <v>16.869628328542579</v>
      </c>
      <c r="J236" s="3">
        <f t="shared" si="18"/>
        <v>6.9041411620400934</v>
      </c>
      <c r="K236" s="3">
        <f t="shared" si="18"/>
        <v>0.6072467820001286</v>
      </c>
      <c r="L236" s="3">
        <f t="shared" si="16"/>
        <v>322.78311465500713</v>
      </c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</row>
    <row r="237" spans="1:38" x14ac:dyDescent="0.3">
      <c r="A237" s="6">
        <v>329.24210070529784</v>
      </c>
      <c r="B237" s="6">
        <v>278.91829000000001</v>
      </c>
      <c r="C237" s="10">
        <v>1995.6191779999999</v>
      </c>
      <c r="D237" s="10">
        <v>358.79700000000003</v>
      </c>
      <c r="E237" s="2">
        <v>1981</v>
      </c>
      <c r="F237" s="2">
        <v>5152</v>
      </c>
      <c r="G237" s="3">
        <f t="shared" si="18"/>
        <v>9.9983427230046971</v>
      </c>
      <c r="H237" s="3">
        <f t="shared" si="18"/>
        <v>14.189594587050243</v>
      </c>
      <c r="I237" s="3">
        <f t="shared" si="18"/>
        <v>17.441841674450874</v>
      </c>
      <c r="J237" s="3">
        <f t="shared" si="18"/>
        <v>7.1336729450424237</v>
      </c>
      <c r="K237" s="3">
        <f t="shared" si="18"/>
        <v>0.61789125608364415</v>
      </c>
      <c r="L237" s="3">
        <f t="shared" si="16"/>
        <v>324.38134318563186</v>
      </c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</row>
    <row r="238" spans="1:38" x14ac:dyDescent="0.3">
      <c r="A238" s="6">
        <v>302.34742552285286</v>
      </c>
      <c r="B238" s="6">
        <v>279.83415000000002</v>
      </c>
      <c r="C238" s="10">
        <v>1995.7041099999999</v>
      </c>
      <c r="D238" s="10">
        <v>359.084</v>
      </c>
      <c r="E238" s="2">
        <v>1982</v>
      </c>
      <c r="F238" s="2">
        <v>5113</v>
      </c>
      <c r="G238" s="3">
        <f t="shared" si="18"/>
        <v>10.312784037558687</v>
      </c>
      <c r="H238" s="3">
        <f t="shared" si="18"/>
        <v>14.634314456624777</v>
      </c>
      <c r="I238" s="3">
        <f t="shared" si="18"/>
        <v>17.981735922752087</v>
      </c>
      <c r="J238" s="3">
        <f t="shared" si="18"/>
        <v>7.3308434726053662</v>
      </c>
      <c r="K238" s="3">
        <f t="shared" si="18"/>
        <v>0.61664792545538094</v>
      </c>
      <c r="L238" s="3">
        <f t="shared" si="16"/>
        <v>325.87632581499628</v>
      </c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</row>
    <row r="239" spans="1:38" x14ac:dyDescent="0.3">
      <c r="A239" s="6">
        <v>274.1568772034243</v>
      </c>
      <c r="B239" s="6">
        <v>280.13280000000003</v>
      </c>
      <c r="C239" s="10">
        <v>1995.7863010000001</v>
      </c>
      <c r="D239" s="10">
        <v>359.19</v>
      </c>
      <c r="E239" s="2">
        <v>1983</v>
      </c>
      <c r="F239" s="2">
        <v>5095</v>
      </c>
      <c r="G239" s="3">
        <f t="shared" si="18"/>
        <v>10.624845070422538</v>
      </c>
      <c r="H239" s="3">
        <f t="shared" si="18"/>
        <v>15.074148916710246</v>
      </c>
      <c r="I239" s="3">
        <f t="shared" si="18"/>
        <v>18.50852422300261</v>
      </c>
      <c r="J239" s="3">
        <f t="shared" si="18"/>
        <v>7.5121728030154289</v>
      </c>
      <c r="K239" s="3">
        <f t="shared" si="18"/>
        <v>0.61406282139368651</v>
      </c>
      <c r="L239" s="3">
        <f t="shared" si="16"/>
        <v>327.3337538345445</v>
      </c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</row>
    <row r="240" spans="1:38" x14ac:dyDescent="0.3">
      <c r="A240" s="6">
        <v>227.90304089821478</v>
      </c>
      <c r="B240" s="6">
        <v>281.48667999999998</v>
      </c>
      <c r="C240" s="10">
        <v>1995.8712330000001</v>
      </c>
      <c r="D240" s="10">
        <v>359.26499999999999</v>
      </c>
      <c r="E240" s="2">
        <v>1984</v>
      </c>
      <c r="F240" s="2">
        <v>5283</v>
      </c>
      <c r="G240" s="3">
        <f t="shared" si="18"/>
        <v>10.935807511737092</v>
      </c>
      <c r="H240" s="3">
        <f t="shared" si="18"/>
        <v>15.511083238200142</v>
      </c>
      <c r="I240" s="3">
        <f t="shared" si="18"/>
        <v>19.025537420886582</v>
      </c>
      <c r="J240" s="3">
        <f t="shared" si="18"/>
        <v>7.6810306827959272</v>
      </c>
      <c r="K240" s="3">
        <f t="shared" si="18"/>
        <v>0.61164980609918596</v>
      </c>
      <c r="L240" s="3">
        <f t="shared" si="16"/>
        <v>328.76510865971892</v>
      </c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</row>
    <row r="241" spans="1:38" x14ac:dyDescent="0.3">
      <c r="A241" s="6">
        <v>202.4849869723617</v>
      </c>
      <c r="B241" s="6">
        <v>280.720145</v>
      </c>
      <c r="C241" s="10">
        <v>1995.9534249999999</v>
      </c>
      <c r="D241" s="10">
        <v>359.52800000000002</v>
      </c>
      <c r="E241" s="2">
        <v>1985</v>
      </c>
      <c r="F241" s="2">
        <v>5441</v>
      </c>
      <c r="G241" s="3">
        <f t="shared" si="18"/>
        <v>11.258244131455402</v>
      </c>
      <c r="H241" s="3">
        <f t="shared" si="18"/>
        <v>15.964468122467146</v>
      </c>
      <c r="I241" s="3">
        <f t="shared" si="18"/>
        <v>19.563855080655962</v>
      </c>
      <c r="J241" s="3">
        <f t="shared" si="18"/>
        <v>7.8623079704687644</v>
      </c>
      <c r="K241" s="3">
        <f t="shared" si="18"/>
        <v>0.61901252942052809</v>
      </c>
      <c r="L241" s="3">
        <f t="shared" si="16"/>
        <v>330.26788783446779</v>
      </c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</row>
    <row r="242" spans="1:38" x14ac:dyDescent="0.3">
      <c r="A242" s="6">
        <v>168.21349890930378</v>
      </c>
      <c r="B242" s="6">
        <v>280.05315999999999</v>
      </c>
      <c r="C242" s="10">
        <v>1996.0382509999999</v>
      </c>
      <c r="D242" s="10">
        <v>359.423</v>
      </c>
      <c r="E242" s="2">
        <v>1986</v>
      </c>
      <c r="F242" s="2">
        <v>5609</v>
      </c>
      <c r="G242" s="3">
        <f t="shared" si="18"/>
        <v>11.590323943661975</v>
      </c>
      <c r="H242" s="3">
        <f t="shared" si="18"/>
        <v>16.431441412112747</v>
      </c>
      <c r="I242" s="3">
        <f t="shared" si="18"/>
        <v>20.118684198448399</v>
      </c>
      <c r="J242" s="3">
        <f t="shared" si="18"/>
        <v>8.0517740575453036</v>
      </c>
      <c r="K242" s="3">
        <f t="shared" si="18"/>
        <v>0.6308960872294902</v>
      </c>
      <c r="L242" s="3">
        <f t="shared" si="16"/>
        <v>331.82311969899791</v>
      </c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</row>
    <row r="243" spans="1:38" x14ac:dyDescent="0.3">
      <c r="A243" s="6">
        <v>135.98307171747592</v>
      </c>
      <c r="B243" s="6">
        <v>278.131845</v>
      </c>
      <c r="C243" s="10">
        <v>1996.1229510000001</v>
      </c>
      <c r="D243" s="10">
        <v>359.09</v>
      </c>
      <c r="E243" s="2">
        <v>1987</v>
      </c>
      <c r="F243" s="2">
        <v>5755</v>
      </c>
      <c r="G243" s="3">
        <f t="shared" si="18"/>
        <v>11.932657276995307</v>
      </c>
      <c r="H243" s="3">
        <f t="shared" si="18"/>
        <v>16.912904692163611</v>
      </c>
      <c r="I243" s="3">
        <f t="shared" si="18"/>
        <v>20.691305494722755</v>
      </c>
      <c r="J243" s="3">
        <f t="shared" si="18"/>
        <v>8.2501348525801976</v>
      </c>
      <c r="K243" s="3">
        <f t="shared" si="18"/>
        <v>0.64599115333075519</v>
      </c>
      <c r="L243" s="3">
        <f t="shared" si="16"/>
        <v>333.43299346979262</v>
      </c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</row>
    <row r="244" spans="1:38" x14ac:dyDescent="0.3">
      <c r="A244" s="6">
        <v>104.48192862208691</v>
      </c>
      <c r="B244" s="6">
        <v>277.51463500000006</v>
      </c>
      <c r="C244" s="10">
        <v>1996.202186</v>
      </c>
      <c r="D244" s="10">
        <v>359.08499999999998</v>
      </c>
      <c r="E244" s="2">
        <v>1988</v>
      </c>
      <c r="F244" s="2">
        <v>5968</v>
      </c>
      <c r="G244" s="3">
        <f t="shared" si="18"/>
        <v>12.283901408450706</v>
      </c>
      <c r="H244" s="3">
        <f t="shared" si="18"/>
        <v>17.406752372523361</v>
      </c>
      <c r="I244" s="3">
        <f t="shared" si="18"/>
        <v>21.278174987582009</v>
      </c>
      <c r="J244" s="3">
        <f t="shared" si="18"/>
        <v>8.4543000692470418</v>
      </c>
      <c r="K244" s="3">
        <f t="shared" si="18"/>
        <v>0.66200123382545795</v>
      </c>
      <c r="L244" s="3">
        <f t="shared" si="16"/>
        <v>335.08513007162856</v>
      </c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</row>
    <row r="245" spans="1:38" x14ac:dyDescent="0.3">
      <c r="A245" s="6">
        <v>55.959143681423186</v>
      </c>
      <c r="B245" s="6">
        <v>277.37526500000001</v>
      </c>
      <c r="C245" s="10">
        <v>1996.286885</v>
      </c>
      <c r="D245" s="10">
        <v>359.125</v>
      </c>
      <c r="E245" s="2">
        <v>1989</v>
      </c>
      <c r="F245" s="2">
        <v>6088</v>
      </c>
      <c r="G245" s="3">
        <f t="shared" si="18"/>
        <v>12.648145539906105</v>
      </c>
      <c r="H245" s="3">
        <f t="shared" si="18"/>
        <v>17.919241463148666</v>
      </c>
      <c r="I245" s="3">
        <f t="shared" si="18"/>
        <v>21.889167156655677</v>
      </c>
      <c r="J245" s="3">
        <f t="shared" si="18"/>
        <v>8.6718019689515202</v>
      </c>
      <c r="K245" s="3">
        <f t="shared" si="18"/>
        <v>0.68171183850996242</v>
      </c>
      <c r="L245" s="3">
        <f t="shared" si="16"/>
        <v>336.8100679671719</v>
      </c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</row>
    <row r="246" spans="1:38" x14ac:dyDescent="0.3">
      <c r="A246" s="6">
        <v>29.524057891659709</v>
      </c>
      <c r="B246" s="6">
        <v>277.88297</v>
      </c>
      <c r="C246" s="10">
        <v>1996.3688520000001</v>
      </c>
      <c r="D246" s="10">
        <v>359.31900000000002</v>
      </c>
      <c r="E246" s="2">
        <v>1990</v>
      </c>
      <c r="F246" s="2">
        <v>6151</v>
      </c>
      <c r="G246" s="3">
        <f t="shared" si="18"/>
        <v>13.019713615023477</v>
      </c>
      <c r="H246" s="3">
        <f t="shared" si="18"/>
        <v>18.441588286596321</v>
      </c>
      <c r="I246" s="3">
        <f t="shared" si="18"/>
        <v>22.509986381540557</v>
      </c>
      <c r="J246" s="3">
        <f t="shared" si="18"/>
        <v>8.8909631759625434</v>
      </c>
      <c r="K246" s="3">
        <f t="shared" si="18"/>
        <v>0.69930072738949123</v>
      </c>
      <c r="L246" s="3">
        <f t="shared" si="16"/>
        <v>338.56155218651242</v>
      </c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</row>
    <row r="247" spans="1:38" x14ac:dyDescent="0.3">
      <c r="A247" s="6">
        <v>13.3</v>
      </c>
      <c r="B247" s="6">
        <v>276.74810000000002</v>
      </c>
      <c r="C247" s="10">
        <v>1996.4535519999999</v>
      </c>
      <c r="D247" s="10">
        <v>359.81900000000002</v>
      </c>
      <c r="E247" s="2">
        <v>1991</v>
      </c>
      <c r="F247" s="2">
        <v>6239</v>
      </c>
      <c r="G247" s="3">
        <f t="shared" ref="G247:K262" si="19">G246*(1-G$5)+G$4*$F246*$L$4/1000</f>
        <v>13.395126760563382</v>
      </c>
      <c r="H247" s="3">
        <f t="shared" si="19"/>
        <v>18.968413611272538</v>
      </c>
      <c r="I247" s="3">
        <f t="shared" si="19"/>
        <v>23.131937377159385</v>
      </c>
      <c r="J247" s="3">
        <f t="shared" si="19"/>
        <v>9.1049987584252374</v>
      </c>
      <c r="K247" s="3">
        <f t="shared" si="19"/>
        <v>0.71292667424407719</v>
      </c>
      <c r="L247" s="3">
        <f t="shared" si="16"/>
        <v>340.31340318166463</v>
      </c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</row>
    <row r="248" spans="1:38" x14ac:dyDescent="0.3">
      <c r="A248" s="6">
        <v>1996.518</v>
      </c>
      <c r="B248" s="6">
        <v>359.52511079042995</v>
      </c>
      <c r="C248" s="10">
        <v>1996.535519</v>
      </c>
      <c r="D248" s="10">
        <v>360.24</v>
      </c>
      <c r="E248" s="2">
        <v>1992</v>
      </c>
      <c r="F248" s="2">
        <v>6178</v>
      </c>
      <c r="G248" s="3">
        <f t="shared" si="19"/>
        <v>13.775910798122068</v>
      </c>
      <c r="H248" s="3">
        <f t="shared" si="19"/>
        <v>19.5020525345269</v>
      </c>
      <c r="I248" s="3">
        <f t="shared" si="19"/>
        <v>23.758760820732917</v>
      </c>
      <c r="J248" s="3">
        <f t="shared" si="19"/>
        <v>9.3171357994563024</v>
      </c>
      <c r="K248" s="3">
        <f t="shared" si="19"/>
        <v>0.72532268417805956</v>
      </c>
      <c r="L248" s="3">
        <f t="shared" si="16"/>
        <v>342.07918263701623</v>
      </c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</row>
    <row r="249" spans="1:38" x14ac:dyDescent="0.3">
      <c r="A249" s="6">
        <v>1994.49</v>
      </c>
      <c r="B249" s="6">
        <v>356.87847777427163</v>
      </c>
      <c r="C249" s="10">
        <v>1996.6202189999999</v>
      </c>
      <c r="D249" s="10">
        <v>360.57900000000001</v>
      </c>
      <c r="E249" s="2">
        <v>1993</v>
      </c>
      <c r="F249" s="2">
        <v>6172</v>
      </c>
      <c r="G249" s="3">
        <f t="shared" si="19"/>
        <v>14.152971830985917</v>
      </c>
      <c r="H249" s="3">
        <f t="shared" si="19"/>
        <v>20.028495701617366</v>
      </c>
      <c r="I249" s="3">
        <f t="shared" si="19"/>
        <v>24.368006334737949</v>
      </c>
      <c r="J249" s="3">
        <f t="shared" si="19"/>
        <v>9.5099944938481862</v>
      </c>
      <c r="K249" s="3">
        <f t="shared" si="19"/>
        <v>0.72997739449586407</v>
      </c>
      <c r="L249" s="3">
        <f t="shared" si="16"/>
        <v>343.78944575568528</v>
      </c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</row>
    <row r="250" spans="1:38" x14ac:dyDescent="0.3">
      <c r="A250" s="6">
        <v>1992.375</v>
      </c>
      <c r="B250" s="6">
        <v>353.5523371219262</v>
      </c>
      <c r="C250" s="10">
        <v>1996.7049179999999</v>
      </c>
      <c r="D250" s="10">
        <v>360.72500000000002</v>
      </c>
      <c r="E250" s="2">
        <v>1994</v>
      </c>
      <c r="F250" s="2">
        <v>6284</v>
      </c>
      <c r="G250" s="3">
        <f t="shared" si="19"/>
        <v>14.529666666666669</v>
      </c>
      <c r="H250" s="3">
        <f t="shared" si="19"/>
        <v>20.552927227533115</v>
      </c>
      <c r="I250" s="3">
        <f t="shared" si="19"/>
        <v>24.968172771769495</v>
      </c>
      <c r="J250" s="3">
        <f t="shared" si="19"/>
        <v>9.6911315519970955</v>
      </c>
      <c r="K250" s="3">
        <f t="shared" si="19"/>
        <v>0.73251892887484815</v>
      </c>
      <c r="L250" s="3">
        <f t="shared" si="16"/>
        <v>345.47441714684123</v>
      </c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</row>
    <row r="251" spans="1:38" x14ac:dyDescent="0.3">
      <c r="A251" s="6">
        <v>1989.758</v>
      </c>
      <c r="B251" s="6">
        <v>349.67310772438844</v>
      </c>
      <c r="C251" s="10">
        <v>1996.786885</v>
      </c>
      <c r="D251" s="10">
        <v>360.59100000000001</v>
      </c>
      <c r="E251" s="2">
        <v>1995</v>
      </c>
      <c r="F251" s="2">
        <v>6422</v>
      </c>
      <c r="G251" s="3">
        <f t="shared" si="19"/>
        <v>14.913197183098594</v>
      </c>
      <c r="H251" s="3">
        <f t="shared" si="19"/>
        <v>21.086432458565735</v>
      </c>
      <c r="I251" s="3">
        <f t="shared" si="19"/>
        <v>25.577109696321013</v>
      </c>
      <c r="J251" s="3">
        <f t="shared" si="19"/>
        <v>9.8750663593886845</v>
      </c>
      <c r="K251" s="3">
        <f t="shared" si="19"/>
        <v>0.73931866336085705</v>
      </c>
      <c r="L251" s="3">
        <f t="shared" si="16"/>
        <v>347.19112436073488</v>
      </c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</row>
    <row r="252" spans="1:38" x14ac:dyDescent="0.3">
      <c r="A252" s="6">
        <v>1983.673</v>
      </c>
      <c r="B252" s="6">
        <v>341.19103438367074</v>
      </c>
      <c r="C252" s="10">
        <v>1996.8715850000001</v>
      </c>
      <c r="D252" s="10">
        <v>360.44200000000001</v>
      </c>
      <c r="E252" s="2">
        <v>1996</v>
      </c>
      <c r="F252" s="2">
        <v>6550</v>
      </c>
      <c r="G252" s="3">
        <f t="shared" si="19"/>
        <v>15.305150234741786</v>
      </c>
      <c r="H252" s="3">
        <f t="shared" si="19"/>
        <v>21.63142774723514</v>
      </c>
      <c r="I252" s="3">
        <f t="shared" si="19"/>
        <v>26.198605488793653</v>
      </c>
      <c r="J252" s="3">
        <f t="shared" si="19"/>
        <v>10.064690732596926</v>
      </c>
      <c r="K252" s="3">
        <f t="shared" si="19"/>
        <v>0.74992178404396337</v>
      </c>
      <c r="L252" s="3">
        <f t="shared" si="16"/>
        <v>348.94979598741145</v>
      </c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</row>
    <row r="253" spans="1:38" x14ac:dyDescent="0.3">
      <c r="A253" s="6">
        <v>1969.9649999999999</v>
      </c>
      <c r="B253" s="6">
        <v>324.80814873487839</v>
      </c>
      <c r="C253" s="10">
        <v>1996.9535519999999</v>
      </c>
      <c r="D253" s="10">
        <v>360.31599999999997</v>
      </c>
      <c r="E253" s="2">
        <v>1997</v>
      </c>
      <c r="F253" s="2">
        <v>6663</v>
      </c>
      <c r="G253" s="3">
        <f t="shared" si="19"/>
        <v>15.704915492957749</v>
      </c>
      <c r="H253" s="3">
        <f t="shared" si="19"/>
        <v>22.186942516913081</v>
      </c>
      <c r="I253" s="3">
        <f t="shared" si="19"/>
        <v>26.830989228909349</v>
      </c>
      <c r="J253" s="3">
        <f t="shared" si="19"/>
        <v>10.258505935693693</v>
      </c>
      <c r="K253" s="3">
        <f t="shared" si="19"/>
        <v>0.76236229149826196</v>
      </c>
      <c r="L253" s="3">
        <f t="shared" si="16"/>
        <v>350.74371546597212</v>
      </c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</row>
    <row r="254" spans="1:38" x14ac:dyDescent="0.3">
      <c r="A254" s="6">
        <v>1956.087</v>
      </c>
      <c r="B254" s="6">
        <v>316.2641053013316</v>
      </c>
      <c r="C254" s="10">
        <v>1997.038356</v>
      </c>
      <c r="D254" s="10">
        <v>360.33499999999998</v>
      </c>
      <c r="E254" s="2">
        <v>1998</v>
      </c>
      <c r="F254" s="2">
        <v>6638</v>
      </c>
      <c r="G254" s="3">
        <f t="shared" si="19"/>
        <v>16.111577464788734</v>
      </c>
      <c r="H254" s="3">
        <f t="shared" si="19"/>
        <v>22.751539377488548</v>
      </c>
      <c r="I254" s="3">
        <f t="shared" si="19"/>
        <v>27.471861250802188</v>
      </c>
      <c r="J254" s="3">
        <f t="shared" si="19"/>
        <v>10.454511996362534</v>
      </c>
      <c r="K254" s="3">
        <f t="shared" si="19"/>
        <v>0.77521300501092649</v>
      </c>
      <c r="L254" s="3">
        <f t="shared" si="16"/>
        <v>352.56470309445297</v>
      </c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</row>
    <row r="255" spans="1:38" x14ac:dyDescent="0.3">
      <c r="A255" s="6">
        <v>1942.0630000000001</v>
      </c>
      <c r="B255" s="6">
        <v>312.27818420315549</v>
      </c>
      <c r="C255" s="10">
        <v>1997.123288</v>
      </c>
      <c r="D255" s="10">
        <v>360.46600000000001</v>
      </c>
      <c r="E255" s="2">
        <v>1999</v>
      </c>
      <c r="F255" s="2">
        <v>6584</v>
      </c>
      <c r="G255" s="3">
        <f t="shared" si="19"/>
        <v>16.516713615023477</v>
      </c>
      <c r="H255" s="3">
        <f t="shared" si="19"/>
        <v>23.312235597379065</v>
      </c>
      <c r="I255" s="3">
        <f t="shared" si="19"/>
        <v>28.100375225160043</v>
      </c>
      <c r="J255" s="3">
        <f t="shared" si="19"/>
        <v>10.636386574699504</v>
      </c>
      <c r="K255" s="3">
        <f t="shared" si="19"/>
        <v>0.78183364783535314</v>
      </c>
      <c r="L255" s="3">
        <f t="shared" si="16"/>
        <v>354.34754466009747</v>
      </c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</row>
    <row r="256" spans="1:38" x14ac:dyDescent="0.3">
      <c r="A256" s="6"/>
      <c r="B256" s="3"/>
      <c r="C256" s="10">
        <v>1997.2</v>
      </c>
      <c r="D256" s="10">
        <v>360.50900000000001</v>
      </c>
      <c r="E256" s="2">
        <v>2000</v>
      </c>
      <c r="F256" s="2">
        <v>6750</v>
      </c>
      <c r="G256" s="3">
        <f t="shared" si="19"/>
        <v>16.918553990610331</v>
      </c>
      <c r="H256" s="3">
        <f t="shared" si="19"/>
        <v>23.86631890266894</v>
      </c>
      <c r="I256" s="3">
        <f t="shared" si="19"/>
        <v>28.712340221796499</v>
      </c>
      <c r="J256" s="3">
        <f t="shared" si="19"/>
        <v>10.801533201994349</v>
      </c>
      <c r="K256" s="3">
        <f t="shared" si="19"/>
        <v>0.78331405942776877</v>
      </c>
      <c r="L256" s="3">
        <f t="shared" si="16"/>
        <v>356.08206037649791</v>
      </c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</row>
    <row r="257" spans="1:38" x14ac:dyDescent="0.3">
      <c r="A257" s="6"/>
      <c r="B257" s="3"/>
      <c r="C257" s="10">
        <v>1997.284932</v>
      </c>
      <c r="D257" s="10">
        <v>360.565</v>
      </c>
      <c r="E257" s="2">
        <v>2001</v>
      </c>
      <c r="F257" s="2">
        <v>6916</v>
      </c>
      <c r="G257" s="3">
        <f t="shared" si="19"/>
        <v>17.330525821596247</v>
      </c>
      <c r="H257" s="3">
        <f t="shared" si="19"/>
        <v>24.434464762679269</v>
      </c>
      <c r="I257" s="3">
        <f t="shared" si="19"/>
        <v>29.341030014475518</v>
      </c>
      <c r="J257" s="3">
        <f t="shared" si="19"/>
        <v>10.976729089743987</v>
      </c>
      <c r="K257" s="3">
        <f t="shared" si="19"/>
        <v>0.7920054016776098</v>
      </c>
      <c r="L257" s="3">
        <f t="shared" si="16"/>
        <v>357.87475509017264</v>
      </c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</row>
    <row r="258" spans="1:38" x14ac:dyDescent="0.3">
      <c r="A258" s="6"/>
      <c r="B258" s="3"/>
      <c r="C258" s="10">
        <v>1997.367123</v>
      </c>
      <c r="D258" s="10">
        <v>360.73599999999999</v>
      </c>
      <c r="E258" s="2">
        <v>2002</v>
      </c>
      <c r="F258" s="2">
        <v>6981</v>
      </c>
      <c r="G258" s="3">
        <f t="shared" si="19"/>
        <v>17.752629107981225</v>
      </c>
      <c r="H258" s="3">
        <f t="shared" si="19"/>
        <v>25.016634490901552</v>
      </c>
      <c r="I258" s="3">
        <f t="shared" si="19"/>
        <v>29.986220112683835</v>
      </c>
      <c r="J258" s="3">
        <f t="shared" si="19"/>
        <v>11.161400155292052</v>
      </c>
      <c r="K258" s="3">
        <f t="shared" si="19"/>
        <v>0.80507039445624107</v>
      </c>
      <c r="L258" s="3">
        <f t="shared" si="16"/>
        <v>359.72195426131492</v>
      </c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</row>
    <row r="259" spans="1:38" x14ac:dyDescent="0.3">
      <c r="A259" s="6"/>
      <c r="B259" s="3"/>
      <c r="C259" s="10">
        <v>1997.452055</v>
      </c>
      <c r="D259" s="10">
        <v>360.947</v>
      </c>
      <c r="E259" s="2">
        <v>2003</v>
      </c>
      <c r="F259" s="2">
        <v>7397</v>
      </c>
      <c r="G259" s="3">
        <f t="shared" si="19"/>
        <v>18.178699530516436</v>
      </c>
      <c r="H259" s="3">
        <f t="shared" si="19"/>
        <v>25.603305939179918</v>
      </c>
      <c r="I259" s="3">
        <f t="shared" si="19"/>
        <v>30.632515330237922</v>
      </c>
      <c r="J259" s="3">
        <f t="shared" si="19"/>
        <v>11.343150651425605</v>
      </c>
      <c r="K259" s="3">
        <f t="shared" si="19"/>
        <v>0.81604635633789335</v>
      </c>
      <c r="L259" s="3">
        <f t="shared" si="16"/>
        <v>361.57371780769779</v>
      </c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</row>
    <row r="260" spans="1:38" x14ac:dyDescent="0.3">
      <c r="A260" s="6"/>
      <c r="B260" s="3"/>
      <c r="C260" s="10">
        <v>1997.5342470000001</v>
      </c>
      <c r="D260" s="10">
        <v>361.33800000000002</v>
      </c>
      <c r="E260" s="2">
        <v>2004</v>
      </c>
      <c r="F260" s="2">
        <v>7782</v>
      </c>
      <c r="G260" s="3">
        <f t="shared" si="19"/>
        <v>18.63015962441315</v>
      </c>
      <c r="H260" s="3">
        <f t="shared" si="19"/>
        <v>26.227424469626765</v>
      </c>
      <c r="I260" s="3">
        <f t="shared" si="19"/>
        <v>31.332633227911476</v>
      </c>
      <c r="J260" s="3">
        <f t="shared" si="19"/>
        <v>11.563344604192045</v>
      </c>
      <c r="K260" s="3">
        <f t="shared" si="19"/>
        <v>0.84223413017087756</v>
      </c>
      <c r="L260" s="3">
        <f t="shared" si="16"/>
        <v>363.59579605631433</v>
      </c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</row>
    <row r="261" spans="1:38" x14ac:dyDescent="0.3">
      <c r="A261" s="6"/>
      <c r="B261" s="3"/>
      <c r="C261" s="10">
        <v>1997.6191779999999</v>
      </c>
      <c r="D261" s="10">
        <v>361.80599999999998</v>
      </c>
      <c r="E261" s="2">
        <v>2005</v>
      </c>
      <c r="F261" s="2">
        <v>8086</v>
      </c>
      <c r="G261" s="3">
        <f t="shared" si="19"/>
        <v>19.105117370892025</v>
      </c>
      <c r="H261" s="3">
        <f t="shared" si="19"/>
        <v>26.885976266077336</v>
      </c>
      <c r="I261" s="3">
        <f t="shared" si="19"/>
        <v>32.081194087547281</v>
      </c>
      <c r="J261" s="3">
        <f t="shared" si="19"/>
        <v>11.816147362121999</v>
      </c>
      <c r="K261" s="3">
        <f t="shared" si="19"/>
        <v>0.87619293528109476</v>
      </c>
      <c r="L261" s="3">
        <f t="shared" si="16"/>
        <v>365.76462802191975</v>
      </c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</row>
    <row r="262" spans="1:38" x14ac:dyDescent="0.3">
      <c r="A262" s="6"/>
      <c r="B262" s="3"/>
      <c r="C262" s="10">
        <v>1997.7041099999999</v>
      </c>
      <c r="D262" s="10">
        <v>362.072</v>
      </c>
      <c r="E262" s="2">
        <v>2006</v>
      </c>
      <c r="F262" s="2">
        <v>8350</v>
      </c>
      <c r="G262" s="3">
        <f t="shared" si="19"/>
        <v>19.598629107981225</v>
      </c>
      <c r="H262" s="3">
        <f t="shared" si="19"/>
        <v>27.571260967784504</v>
      </c>
      <c r="I262" s="3">
        <f t="shared" si="19"/>
        <v>32.8653786637894</v>
      </c>
      <c r="J262" s="3">
        <f t="shared" si="19"/>
        <v>12.090189044440306</v>
      </c>
      <c r="K262" s="3">
        <f t="shared" si="19"/>
        <v>0.91106229221713098</v>
      </c>
      <c r="L262" s="3">
        <f t="shared" si="16"/>
        <v>368.03652007621258</v>
      </c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</row>
    <row r="263" spans="1:38" x14ac:dyDescent="0.3">
      <c r="A263" s="6"/>
      <c r="B263" s="3"/>
      <c r="C263" s="10">
        <v>1997.7863010000001</v>
      </c>
      <c r="D263" s="10">
        <v>362.197</v>
      </c>
      <c r="E263" s="2">
        <v>2007</v>
      </c>
      <c r="F263" s="2">
        <v>8543</v>
      </c>
      <c r="G263" s="3">
        <f t="shared" ref="G263:K278" si="20">G262*(1-G$5)+G$4*$F262*$L$4/1000</f>
        <v>20.108253521126766</v>
      </c>
      <c r="H263" s="3">
        <f t="shared" si="20"/>
        <v>28.279449163182001</v>
      </c>
      <c r="I263" s="3">
        <f t="shared" si="20"/>
        <v>33.678699403501554</v>
      </c>
      <c r="J263" s="3">
        <f t="shared" si="20"/>
        <v>12.379561502488006</v>
      </c>
      <c r="K263" s="3">
        <f t="shared" si="20"/>
        <v>0.94460599248048349</v>
      </c>
      <c r="L263" s="3">
        <f>SUM(G263:K263,L$5)</f>
        <v>370.39056958277882</v>
      </c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</row>
    <row r="264" spans="1:38" x14ac:dyDescent="0.3">
      <c r="A264" s="6"/>
      <c r="B264" s="3"/>
      <c r="C264" s="10">
        <v>1997.8712330000001</v>
      </c>
      <c r="D264" s="10">
        <v>362.16800000000001</v>
      </c>
      <c r="E264" s="2">
        <v>2008</v>
      </c>
      <c r="F264" s="2">
        <v>8749</v>
      </c>
      <c r="G264" s="3">
        <f t="shared" si="20"/>
        <v>20.62965727699531</v>
      </c>
      <c r="H264" s="3">
        <f t="shared" si="20"/>
        <v>29.003811177407222</v>
      </c>
      <c r="I264" s="3">
        <f t="shared" si="20"/>
        <v>34.510098556486049</v>
      </c>
      <c r="J264" s="3">
        <f t="shared" si="20"/>
        <v>12.675055603912078</v>
      </c>
      <c r="K264" s="3">
        <f t="shared" si="20"/>
        <v>0.9740123079942673</v>
      </c>
      <c r="L264" s="3">
        <f>SUM(G264:K264,L$5)</f>
        <v>372.79263492279495</v>
      </c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</row>
    <row r="265" spans="1:38" x14ac:dyDescent="0.3">
      <c r="A265" s="6"/>
      <c r="B265" s="3"/>
      <c r="C265" s="10">
        <v>1997.9534249999999</v>
      </c>
      <c r="D265" s="10">
        <v>362.08</v>
      </c>
      <c r="E265" s="4">
        <f>1+E264</f>
        <v>2009</v>
      </c>
      <c r="F265" s="5">
        <f>F264*SUM(econlow!Z55:AB55)/SUM(econlow!Z54:AB54)</f>
        <v>8747.908742429694</v>
      </c>
      <c r="G265" s="13">
        <f t="shared" si="20"/>
        <v>21.163633802816907</v>
      </c>
      <c r="H265" s="13">
        <f t="shared" si="20"/>
        <v>29.745523173077977</v>
      </c>
      <c r="I265" s="13">
        <f t="shared" si="20"/>
        <v>35.361286514788659</v>
      </c>
      <c r="J265" s="13">
        <f t="shared" si="20"/>
        <v>12.977847460068233</v>
      </c>
      <c r="K265" s="13">
        <f t="shared" si="20"/>
        <v>1.0015195014449079</v>
      </c>
      <c r="L265" s="13">
        <f>SUM(G265:K265,L$5)</f>
        <v>375.2498104521967</v>
      </c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</row>
    <row r="266" spans="1:38" x14ac:dyDescent="0.3">
      <c r="A266" s="6"/>
      <c r="B266" s="3"/>
      <c r="C266" s="10">
        <v>1998.038356</v>
      </c>
      <c r="D266" s="10">
        <v>362.02</v>
      </c>
      <c r="E266" s="4">
        <f t="shared" ref="E266:E329" si="21">1+E265</f>
        <v>2010</v>
      </c>
      <c r="F266" s="5">
        <f>F265*SUM(econlow!Z56:AB56)/SUM(econlow!Z55:AB55)</f>
        <v>8682.9561636055314</v>
      </c>
      <c r="G266" s="13">
        <f t="shared" si="20"/>
        <v>21.697543726063788</v>
      </c>
      <c r="H266" s="13">
        <f t="shared" si="20"/>
        <v>30.485092231372303</v>
      </c>
      <c r="I266" s="13">
        <f t="shared" si="20"/>
        <v>36.200885359269684</v>
      </c>
      <c r="J266" s="13">
        <f t="shared" si="20"/>
        <v>13.26321368754139</v>
      </c>
      <c r="K266" s="13">
        <f t="shared" si="20"/>
        <v>1.0181522248855883</v>
      </c>
      <c r="L266" s="13">
        <f t="shared" ref="L266:L329" si="22">SUM(G266:K266,L$5)</f>
        <v>377.66488722913277</v>
      </c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</row>
    <row r="267" spans="1:38" x14ac:dyDescent="0.3">
      <c r="A267" s="6"/>
      <c r="B267" s="3"/>
      <c r="C267" s="10">
        <v>1998.123288</v>
      </c>
      <c r="D267" s="10">
        <v>362.16399999999999</v>
      </c>
      <c r="E267" s="4">
        <f t="shared" si="21"/>
        <v>2011</v>
      </c>
      <c r="F267" s="5">
        <f>F266*SUM(econlow!Z57:AB57)/SUM(econlow!Z56:AB56)</f>
        <v>8898.5686695256591</v>
      </c>
      <c r="G267" s="13">
        <f t="shared" si="20"/>
        <v>22.227489407410605</v>
      </c>
      <c r="H267" s="13">
        <f t="shared" si="20"/>
        <v>31.216527879382141</v>
      </c>
      <c r="I267" s="13">
        <f t="shared" si="20"/>
        <v>37.019456457044001</v>
      </c>
      <c r="J267" s="13">
        <f t="shared" si="20"/>
        <v>13.5246542974735</v>
      </c>
      <c r="K267" s="13">
        <f t="shared" si="20"/>
        <v>1.0251910647606772</v>
      </c>
      <c r="L267" s="13">
        <f t="shared" si="22"/>
        <v>380.01331910607092</v>
      </c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</row>
    <row r="268" spans="1:38" x14ac:dyDescent="0.3">
      <c r="A268" s="6"/>
      <c r="B268" s="3"/>
      <c r="C268" s="10">
        <v>1998.2</v>
      </c>
      <c r="D268" s="10">
        <v>362.47</v>
      </c>
      <c r="E268" s="4">
        <f t="shared" si="21"/>
        <v>2012</v>
      </c>
      <c r="F268" s="5">
        <f>F267*SUM(econlow!Z58:AB58)/SUM(econlow!Z57:AB57)</f>
        <v>9128.285945038504</v>
      </c>
      <c r="G268" s="13">
        <f t="shared" si="20"/>
        <v>22.770594537475553</v>
      </c>
      <c r="H268" s="13">
        <f t="shared" si="20"/>
        <v>31.966196631774981</v>
      </c>
      <c r="I268" s="13">
        <f t="shared" si="20"/>
        <v>37.859432678539065</v>
      </c>
      <c r="J268" s="13">
        <f t="shared" si="20"/>
        <v>13.796466259441774</v>
      </c>
      <c r="K268" s="13">
        <f t="shared" si="20"/>
        <v>1.0395829898138262</v>
      </c>
      <c r="L268" s="13">
        <f t="shared" si="22"/>
        <v>382.4322730970452</v>
      </c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</row>
    <row r="269" spans="1:38" x14ac:dyDescent="0.3">
      <c r="A269" s="6"/>
      <c r="B269" s="3"/>
      <c r="C269" s="10">
        <v>1998.284932</v>
      </c>
      <c r="D269" s="10">
        <v>362.745</v>
      </c>
      <c r="E269" s="4">
        <f t="shared" si="21"/>
        <v>2013</v>
      </c>
      <c r="F269" s="5">
        <f>F268*SUM(econlow!Z59:AB59)/SUM(econlow!Z58:AB58)</f>
        <v>9359.5836817672807</v>
      </c>
      <c r="G269" s="13">
        <f t="shared" si="20"/>
        <v>23.327719970740812</v>
      </c>
      <c r="H269" s="13">
        <f t="shared" si="20"/>
        <v>32.735372720246552</v>
      </c>
      <c r="I269" s="13">
        <f t="shared" si="20"/>
        <v>38.722645737418574</v>
      </c>
      <c r="J269" s="13">
        <f t="shared" si="20"/>
        <v>14.079712580099228</v>
      </c>
      <c r="K269" s="13">
        <f t="shared" si="20"/>
        <v>1.0590969822264742</v>
      </c>
      <c r="L269" s="13">
        <f t="shared" si="22"/>
        <v>384.92454799073164</v>
      </c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</row>
    <row r="270" spans="1:38" x14ac:dyDescent="0.3">
      <c r="A270" s="6"/>
      <c r="B270" s="3"/>
      <c r="C270" s="10">
        <v>1998.367123</v>
      </c>
      <c r="D270" s="10">
        <v>363.11099999999999</v>
      </c>
      <c r="E270" s="4">
        <f t="shared" si="21"/>
        <v>2014</v>
      </c>
      <c r="F270" s="5">
        <f>F269*SUM(econlow!Z60:AB60)/SUM(econlow!Z59:AB59)</f>
        <v>9592.3127656530069</v>
      </c>
      <c r="G270" s="13">
        <f t="shared" si="20"/>
        <v>23.898962167280601</v>
      </c>
      <c r="H270" s="13">
        <f t="shared" si="20"/>
        <v>33.524150879646221</v>
      </c>
      <c r="I270" s="13">
        <f t="shared" si="20"/>
        <v>39.60902117472228</v>
      </c>
      <c r="J270" s="13">
        <f t="shared" si="20"/>
        <v>14.373925550624628</v>
      </c>
      <c r="K270" s="13">
        <f t="shared" si="20"/>
        <v>1.0817918655908574</v>
      </c>
      <c r="L270" s="13">
        <f t="shared" si="22"/>
        <v>387.48785163786459</v>
      </c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</row>
    <row r="271" spans="1:38" x14ac:dyDescent="0.3">
      <c r="A271" s="6"/>
      <c r="B271" s="3"/>
      <c r="C271" s="10">
        <v>1998.452055</v>
      </c>
      <c r="D271" s="10">
        <v>363.54199999999997</v>
      </c>
      <c r="E271" s="4">
        <f t="shared" si="21"/>
        <v>2015</v>
      </c>
      <c r="F271" s="5">
        <f>F270*SUM(econlow!Z61:AB61)/SUM(econlow!Z60:AB60)</f>
        <v>9826.3298369437307</v>
      </c>
      <c r="G271" s="13">
        <f t="shared" si="20"/>
        <v>24.484408486311068</v>
      </c>
      <c r="H271" s="13">
        <f t="shared" si="20"/>
        <v>34.332611582884851</v>
      </c>
      <c r="I271" s="13">
        <f t="shared" si="20"/>
        <v>40.518463128811817</v>
      </c>
      <c r="J271" s="13">
        <f t="shared" si="20"/>
        <v>14.678646679281176</v>
      </c>
      <c r="K271" s="13">
        <f t="shared" si="20"/>
        <v>1.1064832562397102</v>
      </c>
      <c r="L271" s="13">
        <f t="shared" si="22"/>
        <v>390.12061313352865</v>
      </c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</row>
    <row r="272" spans="1:38" x14ac:dyDescent="0.3">
      <c r="A272" s="6"/>
      <c r="B272" s="3"/>
      <c r="C272" s="10">
        <v>1998.5342470000001</v>
      </c>
      <c r="D272" s="10">
        <v>364.05799999999999</v>
      </c>
      <c r="E272" s="4">
        <f t="shared" si="21"/>
        <v>2016</v>
      </c>
      <c r="F272" s="5">
        <f>F271*SUM(econlow!Z62:AB62)/SUM(econlow!Z61:AB61)</f>
        <v>9507.6365525976817</v>
      </c>
      <c r="G272" s="13">
        <f t="shared" si="20"/>
        <v>25.084137537392142</v>
      </c>
      <c r="H272" s="13">
        <f t="shared" si="20"/>
        <v>35.160821620480363</v>
      </c>
      <c r="I272" s="13">
        <f t="shared" si="20"/>
        <v>41.450855487147443</v>
      </c>
      <c r="J272" s="13">
        <f t="shared" si="20"/>
        <v>14.993426840261595</v>
      </c>
      <c r="K272" s="13">
        <f t="shared" si="20"/>
        <v>1.1324460586611871</v>
      </c>
      <c r="L272" s="13">
        <f t="shared" si="22"/>
        <v>392.82168754394274</v>
      </c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</row>
    <row r="273" spans="1:38" x14ac:dyDescent="0.3">
      <c r="A273" s="6"/>
      <c r="B273" s="3"/>
      <c r="C273" s="10">
        <v>1998.6191779999999</v>
      </c>
      <c r="D273" s="10">
        <v>364.69799999999998</v>
      </c>
      <c r="E273" s="4">
        <f t="shared" si="21"/>
        <v>2017</v>
      </c>
      <c r="F273" s="5">
        <f>F272*SUM(econlow!Z63:AB63)/SUM(econlow!Z62:AB62)</f>
        <v>9732.4939029043981</v>
      </c>
      <c r="G273" s="13">
        <f t="shared" si="20"/>
        <v>25.664415824639889</v>
      </c>
      <c r="H273" s="13">
        <f t="shared" si="20"/>
        <v>35.956828975448147</v>
      </c>
      <c r="I273" s="13">
        <f t="shared" si="20"/>
        <v>42.32285389770778</v>
      </c>
      <c r="J273" s="13">
        <f t="shared" si="20"/>
        <v>15.252819285204257</v>
      </c>
      <c r="K273" s="13">
        <f t="shared" si="20"/>
        <v>1.1332311683162382</v>
      </c>
      <c r="L273" s="13">
        <f t="shared" si="22"/>
        <v>395.33014915131633</v>
      </c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</row>
    <row r="274" spans="1:38" x14ac:dyDescent="0.3">
      <c r="A274" s="6"/>
      <c r="B274" s="3"/>
      <c r="C274" s="10">
        <v>1998.7041099999999</v>
      </c>
      <c r="D274" s="10">
        <v>365.05599999999998</v>
      </c>
      <c r="E274" s="4">
        <f t="shared" si="21"/>
        <v>2018</v>
      </c>
      <c r="F274" s="5">
        <f>F273*SUM(econlow!Z64:AB64)/SUM(econlow!Z63:AB63)</f>
        <v>9963.3346054207504</v>
      </c>
      <c r="G274" s="13">
        <f t="shared" si="20"/>
        <v>26.258417799934524</v>
      </c>
      <c r="H274" s="13">
        <f t="shared" si="20"/>
        <v>36.771759856608213</v>
      </c>
      <c r="I274" s="13">
        <f t="shared" si="20"/>
        <v>43.216929194500061</v>
      </c>
      <c r="J274" s="13">
        <f t="shared" si="20"/>
        <v>15.523785163042024</v>
      </c>
      <c r="K274" s="13">
        <f t="shared" si="20"/>
        <v>1.1442640445062544</v>
      </c>
      <c r="L274" s="13">
        <f t="shared" si="22"/>
        <v>397.91515605859104</v>
      </c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</row>
    <row r="275" spans="1:38" x14ac:dyDescent="0.3">
      <c r="A275" s="6"/>
      <c r="B275" s="3"/>
      <c r="C275" s="10">
        <v>1998.7863010000001</v>
      </c>
      <c r="D275" s="10">
        <v>365.012</v>
      </c>
      <c r="E275" s="4">
        <f t="shared" si="21"/>
        <v>2019</v>
      </c>
      <c r="F275" s="5">
        <f>F274*SUM(econlow!Z65:AB65)/SUM(econlow!Z64:AB64)</f>
        <v>10194.855353108589</v>
      </c>
      <c r="G275" s="13">
        <f t="shared" si="20"/>
        <v>26.866508644396824</v>
      </c>
      <c r="H275" s="13">
        <f t="shared" si="20"/>
        <v>37.60612402188309</v>
      </c>
      <c r="I275" s="13">
        <f t="shared" si="20"/>
        <v>44.133683955334362</v>
      </c>
      <c r="J275" s="13">
        <f t="shared" si="20"/>
        <v>15.806365591324901</v>
      </c>
      <c r="K275" s="13">
        <f t="shared" si="20"/>
        <v>1.161793413847747</v>
      </c>
      <c r="L275" s="13">
        <f t="shared" si="22"/>
        <v>400.57447562678692</v>
      </c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</row>
    <row r="276" spans="1:38" x14ac:dyDescent="0.3">
      <c r="A276" s="6"/>
      <c r="B276" s="3"/>
      <c r="C276" s="10">
        <v>1998.8712330000001</v>
      </c>
      <c r="D276" s="10">
        <v>364.90899999999999</v>
      </c>
      <c r="E276" s="4">
        <f t="shared" si="21"/>
        <v>2020</v>
      </c>
      <c r="F276" s="5">
        <f>F275*SUM(econlow!Z66:AB66)/SUM(econlow!Z65:AB65)</f>
        <v>10426.977429317021</v>
      </c>
      <c r="G276" s="13">
        <f t="shared" si="20"/>
        <v>27.488729863131152</v>
      </c>
      <c r="H276" s="13">
        <f t="shared" si="20"/>
        <v>38.459931863733843</v>
      </c>
      <c r="I276" s="13">
        <f t="shared" si="20"/>
        <v>45.072915928886786</v>
      </c>
      <c r="J276" s="13">
        <f t="shared" si="20"/>
        <v>16.099976884808811</v>
      </c>
      <c r="K276" s="13">
        <f t="shared" si="20"/>
        <v>1.1832950324695797</v>
      </c>
      <c r="L276" s="13">
        <f t="shared" si="22"/>
        <v>403.3048495730302</v>
      </c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</row>
    <row r="277" spans="1:38" x14ac:dyDescent="0.3">
      <c r="A277" s="6"/>
      <c r="B277" s="3"/>
      <c r="C277" s="10">
        <v>1998.9534249999999</v>
      </c>
      <c r="D277" s="10">
        <v>364.88099999999997</v>
      </c>
      <c r="E277" s="4">
        <f t="shared" si="21"/>
        <v>2021</v>
      </c>
      <c r="F277" s="5">
        <f>F276*SUM(econlow!Z67:AB67)/SUM(econlow!Z66:AB66)</f>
        <v>10659.605765277236</v>
      </c>
      <c r="G277" s="13">
        <f t="shared" si="20"/>
        <v>28.125118156939234</v>
      </c>
      <c r="H277" s="13">
        <f t="shared" si="20"/>
        <v>39.333186354796752</v>
      </c>
      <c r="I277" s="13">
        <f t="shared" si="20"/>
        <v>46.034413752599548</v>
      </c>
      <c r="J277" s="13">
        <f t="shared" si="20"/>
        <v>16.404059463309117</v>
      </c>
      <c r="K277" s="13">
        <f t="shared" si="20"/>
        <v>1.2072341734539032</v>
      </c>
      <c r="L277" s="13">
        <f t="shared" si="22"/>
        <v>406.1040119010986</v>
      </c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</row>
    <row r="278" spans="1:38" x14ac:dyDescent="0.3">
      <c r="A278" s="6"/>
      <c r="B278" s="3"/>
      <c r="C278" s="10">
        <v>1999.038356</v>
      </c>
      <c r="D278" s="10">
        <v>365.01600000000002</v>
      </c>
      <c r="E278" s="4">
        <f t="shared" si="21"/>
        <v>2022</v>
      </c>
      <c r="F278" s="5">
        <f>F277*SUM(econlow!Z68:AB68)/SUM(econlow!Z67:AB67)</f>
        <v>10892.648611634</v>
      </c>
      <c r="G278" s="13">
        <f t="shared" si="20"/>
        <v>28.775704424303573</v>
      </c>
      <c r="H278" s="13">
        <f t="shared" si="20"/>
        <v>40.22588153288531</v>
      </c>
      <c r="I278" s="13">
        <f t="shared" si="20"/>
        <v>47.017954618321369</v>
      </c>
      <c r="J278" s="13">
        <f t="shared" si="20"/>
        <v>16.718074555391691</v>
      </c>
      <c r="K278" s="13">
        <f t="shared" si="20"/>
        <v>1.2326755145482764</v>
      </c>
      <c r="L278" s="13">
        <f t="shared" si="22"/>
        <v>408.97029064545018</v>
      </c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</row>
    <row r="279" spans="1:38" x14ac:dyDescent="0.3">
      <c r="A279" s="6"/>
      <c r="B279" s="3"/>
      <c r="C279" s="10">
        <v>1999.123288</v>
      </c>
      <c r="D279" s="10">
        <v>365.07499999999999</v>
      </c>
      <c r="E279" s="4">
        <f t="shared" si="21"/>
        <v>2023</v>
      </c>
      <c r="F279" s="5">
        <f>F278*SUM(econlow!Z69:AB69)/SUM(econlow!Z68:AB68)</f>
        <v>11126.017375347499</v>
      </c>
      <c r="G279" s="13">
        <f t="shared" ref="G279:K294" si="23">G278*(1-G$5)+G$4*$F278*$L$4/1000</f>
        <v>29.440513963980766</v>
      </c>
      <c r="H279" s="13">
        <f t="shared" si="23"/>
        <v>41.138002837252245</v>
      </c>
      <c r="I279" s="13">
        <f t="shared" si="23"/>
        <v>48.023304924628498</v>
      </c>
      <c r="J279" s="13">
        <f t="shared" si="23"/>
        <v>17.041503399236955</v>
      </c>
      <c r="K279" s="13">
        <f t="shared" si="23"/>
        <v>1.2590474466484163</v>
      </c>
      <c r="L279" s="13">
        <f t="shared" si="22"/>
        <v>411.90237257174687</v>
      </c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</row>
    <row r="280" spans="1:38" x14ac:dyDescent="0.3">
      <c r="A280" s="6"/>
      <c r="B280" s="3"/>
      <c r="C280" s="10">
        <v>1999.2</v>
      </c>
      <c r="D280" s="10">
        <v>364.89100000000002</v>
      </c>
      <c r="E280" s="4">
        <f t="shared" si="21"/>
        <v>2024</v>
      </c>
      <c r="F280" s="5">
        <f>F279*SUM(econlow!Z70:AB70)/SUM(econlow!Z69:AB69)</f>
        <v>11359.626521581224</v>
      </c>
      <c r="G280" s="13">
        <f t="shared" si="23"/>
        <v>30.119566667640473</v>
      </c>
      <c r="H280" s="13">
        <f t="shared" si="23"/>
        <v>42.069527428612034</v>
      </c>
      <c r="I280" s="13">
        <f t="shared" si="23"/>
        <v>49.050220895886923</v>
      </c>
      <c r="J280" s="13">
        <f t="shared" si="23"/>
        <v>17.37384647001306</v>
      </c>
      <c r="K280" s="13">
        <f t="shared" si="23"/>
        <v>1.2859991120095602</v>
      </c>
      <c r="L280" s="13">
        <f t="shared" si="22"/>
        <v>414.89916057416201</v>
      </c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</row>
    <row r="281" spans="1:38" x14ac:dyDescent="0.3">
      <c r="A281" s="6"/>
      <c r="B281" s="3"/>
      <c r="C281" s="10">
        <v>1999.284932</v>
      </c>
      <c r="D281" s="10">
        <v>364.94400000000002</v>
      </c>
      <c r="E281" s="4">
        <f t="shared" si="21"/>
        <v>2025</v>
      </c>
      <c r="F281" s="5">
        <f>F280*SUM(econlow!Z71:AB71)/SUM(econlow!Z70:AB70)</f>
        <v>11593.39346791026</v>
      </c>
      <c r="G281" s="13">
        <f t="shared" si="23"/>
        <v>30.812877206516323</v>
      </c>
      <c r="H281" s="13">
        <f t="shared" si="23"/>
        <v>43.020424499070678</v>
      </c>
      <c r="I281" s="13">
        <f t="shared" si="23"/>
        <v>50.098449178265241</v>
      </c>
      <c r="J281" s="13">
        <f t="shared" si="23"/>
        <v>17.714622739871309</v>
      </c>
      <c r="K281" s="13">
        <f t="shared" si="23"/>
        <v>1.3133136889322881</v>
      </c>
      <c r="L281" s="13">
        <f t="shared" si="22"/>
        <v>417.95968731265583</v>
      </c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</row>
    <row r="282" spans="1:38" x14ac:dyDescent="0.3">
      <c r="A282" s="6"/>
      <c r="B282" s="3"/>
      <c r="C282" s="10">
        <v>1999.367123</v>
      </c>
      <c r="D282" s="10">
        <v>365.19</v>
      </c>
      <c r="E282" s="4">
        <f t="shared" si="21"/>
        <v>2026</v>
      </c>
      <c r="F282" s="5">
        <f>F281*SUM(econlow!Z72:AB72)/SUM(econlow!Z71:AB71)</f>
        <v>10888.088517700115</v>
      </c>
      <c r="G282" s="13">
        <f t="shared" si="23"/>
        <v>31.520455211600048</v>
      </c>
      <c r="H282" s="13">
        <f t="shared" si="23"/>
        <v>43.990655571269308</v>
      </c>
      <c r="I282" s="13">
        <f t="shared" si="23"/>
        <v>51.167727411853946</v>
      </c>
      <c r="J282" s="13">
        <f t="shared" si="23"/>
        <v>18.063368967798837</v>
      </c>
      <c r="K282" s="13">
        <f t="shared" si="23"/>
        <v>1.34085579129906</v>
      </c>
      <c r="L282" s="13">
        <f t="shared" si="22"/>
        <v>421.08306295382118</v>
      </c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</row>
    <row r="283" spans="1:38" x14ac:dyDescent="0.3">
      <c r="A283" s="6"/>
      <c r="B283" s="3"/>
      <c r="C283" s="10">
        <v>1999.452055</v>
      </c>
      <c r="D283" s="10">
        <v>365.34800000000001</v>
      </c>
      <c r="E283" s="4">
        <f t="shared" si="21"/>
        <v>2027</v>
      </c>
      <c r="F283" s="5">
        <f>F282*SUM(econlow!Z73:AB73)/SUM(econlow!Z72:AB72)</f>
        <v>11087.791449624276</v>
      </c>
      <c r="G283" s="13">
        <f t="shared" si="23"/>
        <v>32.184986435685033</v>
      </c>
      <c r="H283" s="13">
        <f t="shared" si="23"/>
        <v>44.891991691857804</v>
      </c>
      <c r="I283" s="13">
        <f t="shared" si="23"/>
        <v>52.116691827350031</v>
      </c>
      <c r="J283" s="13">
        <f t="shared" si="23"/>
        <v>18.30941014898097</v>
      </c>
      <c r="K283" s="13">
        <f t="shared" si="23"/>
        <v>1.3244480123568805</v>
      </c>
      <c r="L283" s="13">
        <f t="shared" si="22"/>
        <v>423.82752811623072</v>
      </c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</row>
    <row r="284" spans="1:38" x14ac:dyDescent="0.3">
      <c r="A284" s="6"/>
      <c r="B284" s="3"/>
      <c r="C284" s="10">
        <v>1999.5342470000001</v>
      </c>
      <c r="D284" s="10">
        <v>365.63099999999997</v>
      </c>
      <c r="E284" s="4">
        <f t="shared" si="21"/>
        <v>2028</v>
      </c>
      <c r="F284" s="5">
        <f>F283*SUM(econlow!Z74:AB74)/SUM(econlow!Z73:AB73)</f>
        <v>11303.284699707141</v>
      </c>
      <c r="G284" s="13">
        <f t="shared" si="23"/>
        <v>32.861706101624542</v>
      </c>
      <c r="H284" s="13">
        <f t="shared" si="23"/>
        <v>45.809599658836063</v>
      </c>
      <c r="I284" s="13">
        <f t="shared" si="23"/>
        <v>53.082920976406079</v>
      </c>
      <c r="J284" s="13">
        <f t="shared" si="23"/>
        <v>18.564835082258639</v>
      </c>
      <c r="K284" s="13">
        <f t="shared" si="23"/>
        <v>1.323871915874143</v>
      </c>
      <c r="L284" s="13">
        <f t="shared" si="22"/>
        <v>426.64293373499947</v>
      </c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</row>
    <row r="285" spans="1:38" x14ac:dyDescent="0.3">
      <c r="A285" s="6"/>
      <c r="B285" s="3"/>
      <c r="C285" s="10">
        <v>1999.6191779999999</v>
      </c>
      <c r="D285" s="10">
        <v>366.077</v>
      </c>
      <c r="E285" s="4">
        <f t="shared" si="21"/>
        <v>2029</v>
      </c>
      <c r="F285" s="5">
        <f>F284*SUM(econlow!Z75:AB75)/SUM(econlow!Z74:AB74)</f>
        <v>11518.640402355715</v>
      </c>
      <c r="G285" s="13">
        <f t="shared" si="23"/>
        <v>33.551577937756903</v>
      </c>
      <c r="H285" s="13">
        <f t="shared" si="23"/>
        <v>46.744917366850189</v>
      </c>
      <c r="I285" s="13">
        <f t="shared" si="23"/>
        <v>54.068555375506179</v>
      </c>
      <c r="J285" s="13">
        <f t="shared" si="23"/>
        <v>18.830961027103328</v>
      </c>
      <c r="K285" s="13">
        <f t="shared" si="23"/>
        <v>1.3336395496889109</v>
      </c>
      <c r="L285" s="13">
        <f t="shared" si="22"/>
        <v>429.52965125690548</v>
      </c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</row>
    <row r="286" spans="1:38" x14ac:dyDescent="0.3">
      <c r="A286" s="6"/>
      <c r="B286" s="3"/>
      <c r="C286" s="10">
        <v>1999.7041099999999</v>
      </c>
      <c r="D286" s="10">
        <v>366.45100000000002</v>
      </c>
      <c r="E286" s="4">
        <f t="shared" si="21"/>
        <v>2030</v>
      </c>
      <c r="F286" s="5">
        <f>F285*SUM(econlow!Z76:AB76)/SUM(econlow!Z75:AB75)</f>
        <v>11733.849277607333</v>
      </c>
      <c r="G286" s="13">
        <f t="shared" si="23"/>
        <v>34.254593549168284</v>
      </c>
      <c r="H286" s="13">
        <f t="shared" si="23"/>
        <v>47.697883180621048</v>
      </c>
      <c r="I286" s="13">
        <f t="shared" si="23"/>
        <v>55.073313891029287</v>
      </c>
      <c r="J286" s="13">
        <f t="shared" si="23"/>
        <v>19.10716052430158</v>
      </c>
      <c r="K286" s="13">
        <f t="shared" si="23"/>
        <v>1.3496745154388912</v>
      </c>
      <c r="L286" s="13">
        <f t="shared" si="22"/>
        <v>432.48262566055905</v>
      </c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</row>
    <row r="287" spans="1:38" x14ac:dyDescent="0.3">
      <c r="A287" s="6"/>
      <c r="B287" s="3"/>
      <c r="C287" s="10">
        <v>1999.7863010000001</v>
      </c>
      <c r="D287" s="10">
        <v>366.60199999999998</v>
      </c>
      <c r="E287" s="4">
        <f t="shared" si="21"/>
        <v>2031</v>
      </c>
      <c r="F287" s="5">
        <f>F286*SUM(econlow!Z77:AB77)/SUM(econlow!Z76:AB76)</f>
        <v>11948.847783398722</v>
      </c>
      <c r="G287" s="13">
        <f t="shared" si="23"/>
        <v>34.970743974562161</v>
      </c>
      <c r="H287" s="13">
        <f t="shared" si="23"/>
        <v>48.668434763071971</v>
      </c>
      <c r="I287" s="13">
        <f t="shared" si="23"/>
        <v>56.096917768730172</v>
      </c>
      <c r="J287" s="13">
        <f t="shared" si="23"/>
        <v>19.392840870214677</v>
      </c>
      <c r="K287" s="13">
        <f t="shared" si="23"/>
        <v>1.3695039168571523</v>
      </c>
      <c r="L287" s="13">
        <f t="shared" si="22"/>
        <v>435.49844129343614</v>
      </c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</row>
    <row r="288" spans="1:38" x14ac:dyDescent="0.3">
      <c r="A288" s="6"/>
      <c r="B288" s="3"/>
      <c r="C288" s="10">
        <v>1999.8712330000001</v>
      </c>
      <c r="D288" s="10">
        <v>366.53199999999998</v>
      </c>
      <c r="E288" s="4">
        <f t="shared" si="21"/>
        <v>2032</v>
      </c>
      <c r="F288" s="5">
        <f>F287*SUM(econlow!Z78:AB78)/SUM(econlow!Z77:AB77)</f>
        <v>12163.574787008996</v>
      </c>
      <c r="G288" s="13">
        <f t="shared" si="23"/>
        <v>35.700016374487902</v>
      </c>
      <c r="H288" s="13">
        <f t="shared" si="23"/>
        <v>49.656503982226567</v>
      </c>
      <c r="I288" s="13">
        <f t="shared" si="23"/>
        <v>57.13908244974931</v>
      </c>
      <c r="J288" s="13">
        <f t="shared" si="23"/>
        <v>19.687435762510741</v>
      </c>
      <c r="K288" s="13">
        <f t="shared" si="23"/>
        <v>1.391624883344053</v>
      </c>
      <c r="L288" s="13">
        <f t="shared" si="22"/>
        <v>438.57466345231859</v>
      </c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</row>
    <row r="289" spans="1:38" x14ac:dyDescent="0.3">
      <c r="A289" s="6"/>
      <c r="B289" s="3"/>
      <c r="C289" s="10">
        <v>1999.9534249999999</v>
      </c>
      <c r="D289" s="10">
        <v>366.53699999999998</v>
      </c>
      <c r="E289" s="4">
        <f t="shared" si="21"/>
        <v>2033</v>
      </c>
      <c r="F289" s="5">
        <f>F288*SUM(econlow!Z79:AB79)/SUM(econlow!Z78:AB78)</f>
        <v>12377.971285233927</v>
      </c>
      <c r="G289" s="13">
        <f t="shared" si="23"/>
        <v>36.442394178389861</v>
      </c>
      <c r="H289" s="13">
        <f t="shared" si="23"/>
        <v>50.662017153379949</v>
      </c>
      <c r="I289" s="13">
        <f t="shared" si="23"/>
        <v>58.199518010492902</v>
      </c>
      <c r="J289" s="13">
        <f t="shared" si="23"/>
        <v>19.990404074727778</v>
      </c>
      <c r="K289" s="13">
        <f t="shared" si="23"/>
        <v>1.415123007722537</v>
      </c>
      <c r="L289" s="13">
        <f t="shared" si="22"/>
        <v>441.70945642471304</v>
      </c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</row>
    <row r="290" spans="1:38" x14ac:dyDescent="0.3">
      <c r="A290" s="6"/>
      <c r="B290" s="3"/>
      <c r="C290" s="10">
        <v>2000.0382509999999</v>
      </c>
      <c r="D290" s="10">
        <v>366.60300000000001</v>
      </c>
      <c r="E290" s="4">
        <f t="shared" si="21"/>
        <v>2034</v>
      </c>
      <c r="F290" s="5">
        <f>F289*SUM(econlow!Z80:AB80)/SUM(econlow!Z79:AB79)</f>
        <v>12591.980335697654</v>
      </c>
      <c r="G290" s="13">
        <f t="shared" si="23"/>
        <v>37.197857214577844</v>
      </c>
      <c r="H290" s="13">
        <f t="shared" si="23"/>
        <v>51.684895254329085</v>
      </c>
      <c r="I290" s="13">
        <f t="shared" si="23"/>
        <v>59.277929554569049</v>
      </c>
      <c r="J290" s="13">
        <f t="shared" si="23"/>
        <v>20.301228667998625</v>
      </c>
      <c r="K290" s="13">
        <f t="shared" si="23"/>
        <v>1.4394409039007736</v>
      </c>
      <c r="L290" s="13">
        <f t="shared" si="22"/>
        <v>444.90135159537533</v>
      </c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</row>
    <row r="291" spans="1:38" x14ac:dyDescent="0.3">
      <c r="A291" s="6"/>
      <c r="B291" s="3"/>
      <c r="C291" s="10">
        <v>2000.1229510000001</v>
      </c>
      <c r="D291" s="10">
        <v>366.428</v>
      </c>
      <c r="E291" s="4">
        <f t="shared" si="21"/>
        <v>2035</v>
      </c>
      <c r="F291" s="5">
        <f>F290*SUM(econlow!Z81:AB81)/SUM(econlow!Z80:AB80)</f>
        <v>12805.546980764275</v>
      </c>
      <c r="G291" s="13">
        <f t="shared" si="23"/>
        <v>37.966381836005404</v>
      </c>
      <c r="H291" s="13">
        <f t="shared" si="23"/>
        <v>52.725054133561429</v>
      </c>
      <c r="I291" s="13">
        <f t="shared" si="23"/>
        <v>60.374017589143705</v>
      </c>
      <c r="J291" s="13">
        <f t="shared" si="23"/>
        <v>20.619415262596341</v>
      </c>
      <c r="K291" s="13">
        <f t="shared" si="23"/>
        <v>1.4642378267737906</v>
      </c>
      <c r="L291" s="13">
        <f t="shared" si="22"/>
        <v>448.14910664808065</v>
      </c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</row>
    <row r="292" spans="1:38" x14ac:dyDescent="0.3">
      <c r="A292" s="6"/>
      <c r="B292" s="3"/>
      <c r="C292" s="10">
        <v>2000.202186</v>
      </c>
      <c r="D292" s="10">
        <v>366.18799999999999</v>
      </c>
      <c r="E292" s="4">
        <f t="shared" si="21"/>
        <v>2036</v>
      </c>
      <c r="F292" s="5">
        <f>F291*SUM(econlow!Z82:AB82)/SUM(econlow!Z81:AB81)</f>
        <v>13018.618169719057</v>
      </c>
      <c r="G292" s="13">
        <f t="shared" si="23"/>
        <v>38.747941041404161</v>
      </c>
      <c r="H292" s="13">
        <f t="shared" si="23"/>
        <v>53.782404710726368</v>
      </c>
      <c r="I292" s="13">
        <f t="shared" si="23"/>
        <v>61.487478384813869</v>
      </c>
      <c r="J292" s="13">
        <f t="shared" si="23"/>
        <v>20.944491365014095</v>
      </c>
      <c r="K292" s="13">
        <f t="shared" si="23"/>
        <v>1.4893045238175757</v>
      </c>
      <c r="L292" s="13">
        <f t="shared" si="22"/>
        <v>451.45162002577604</v>
      </c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</row>
    <row r="293" spans="1:38" x14ac:dyDescent="0.3">
      <c r="A293" s="6"/>
      <c r="B293" s="3"/>
      <c r="C293" s="10">
        <v>2000.286885</v>
      </c>
      <c r="D293" s="10">
        <v>366.11200000000002</v>
      </c>
      <c r="E293" s="4">
        <f t="shared" si="21"/>
        <v>2037</v>
      </c>
      <c r="F293" s="5">
        <f>F292*SUM(econlow!Z83:AB83)/SUM(econlow!Z82:AB82)</f>
        <v>13231.142681960782</v>
      </c>
      <c r="G293" s="13">
        <f t="shared" si="23"/>
        <v>39.542504591668703</v>
      </c>
      <c r="H293" s="13">
        <f t="shared" si="23"/>
        <v>54.856853169248225</v>
      </c>
      <c r="I293" s="13">
        <f t="shared" si="23"/>
        <v>62.618004318959215</v>
      </c>
      <c r="J293" s="13">
        <f t="shared" si="23"/>
        <v>21.276005247203933</v>
      </c>
      <c r="K293" s="13">
        <f t="shared" si="23"/>
        <v>1.5145115863168093</v>
      </c>
      <c r="L293" s="13">
        <f t="shared" si="22"/>
        <v>454.80787891339685</v>
      </c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</row>
    <row r="294" spans="1:38" x14ac:dyDescent="0.3">
      <c r="A294" s="6"/>
      <c r="B294" s="3"/>
      <c r="C294" s="10">
        <v>2000.3688520000001</v>
      </c>
      <c r="D294" s="10">
        <v>366.32799999999997</v>
      </c>
      <c r="E294" s="4">
        <f t="shared" si="21"/>
        <v>2038</v>
      </c>
      <c r="F294" s="5">
        <f>F293*SUM(econlow!Z84:AB84)/SUM(econlow!Z83:AB83)</f>
        <v>13443.071052770287</v>
      </c>
      <c r="G294" s="13">
        <f t="shared" si="23"/>
        <v>40.350039121553635</v>
      </c>
      <c r="H294" s="13">
        <f t="shared" si="23"/>
        <v>55.948301141197405</v>
      </c>
      <c r="I294" s="13">
        <f t="shared" si="23"/>
        <v>63.765284202945899</v>
      </c>
      <c r="J294" s="13">
        <f t="shared" si="23"/>
        <v>21.613524975113471</v>
      </c>
      <c r="K294" s="13">
        <f t="shared" si="23"/>
        <v>1.539778119194954</v>
      </c>
      <c r="L294" s="13">
        <f t="shared" si="22"/>
        <v>458.21692756000539</v>
      </c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</row>
    <row r="295" spans="1:38" x14ac:dyDescent="0.3">
      <c r="A295" s="6"/>
      <c r="B295" s="3"/>
      <c r="C295" s="10">
        <v>2000.4535519999999</v>
      </c>
      <c r="D295" s="10">
        <v>366.77300000000002</v>
      </c>
      <c r="E295" s="4">
        <f t="shared" si="21"/>
        <v>2039</v>
      </c>
      <c r="F295" s="5">
        <f>F294*SUM(econlow!Z85:AB85)/SUM(econlow!Z84:AB84)</f>
        <v>13654.355502504515</v>
      </c>
      <c r="G295" s="13">
        <f t="shared" ref="G295:K310" si="24">G294*(1-G$5)+G$4*$F294*$L$4/1000</f>
        <v>41.170508246840086</v>
      </c>
      <c r="H295" s="13">
        <f t="shared" si="24"/>
        <v>57.056645884682858</v>
      </c>
      <c r="I295" s="13">
        <f t="shared" si="24"/>
        <v>64.929003593786277</v>
      </c>
      <c r="J295" s="13">
        <f t="shared" si="24"/>
        <v>21.956637484006574</v>
      </c>
      <c r="K295" s="13">
        <f t="shared" si="24"/>
        <v>1.5650527348205854</v>
      </c>
      <c r="L295" s="13">
        <f t="shared" si="22"/>
        <v>461.67784794413637</v>
      </c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</row>
    <row r="296" spans="1:38" x14ac:dyDescent="0.3">
      <c r="A296" s="6"/>
      <c r="B296" s="3"/>
      <c r="C296" s="10">
        <v>2000.535519</v>
      </c>
      <c r="D296" s="10">
        <v>367.18400000000003</v>
      </c>
      <c r="E296" s="4">
        <f t="shared" si="21"/>
        <v>2040</v>
      </c>
      <c r="F296" s="5">
        <f>F295*SUM(econlow!Z86:AB86)/SUM(econlow!Z85:AB85)</f>
        <v>13864.949869633494</v>
      </c>
      <c r="G296" s="13">
        <f t="shared" si="24"/>
        <v>42.003872667180737</v>
      </c>
      <c r="H296" s="13">
        <f t="shared" si="24"/>
        <v>58.181780454108079</v>
      </c>
      <c r="I296" s="13">
        <f t="shared" si="24"/>
        <v>66.108845090977795</v>
      </c>
      <c r="J296" s="13">
        <f t="shared" si="24"/>
        <v>22.304947698297553</v>
      </c>
      <c r="K296" s="13">
        <f t="shared" si="24"/>
        <v>1.5903020218439838</v>
      </c>
      <c r="L296" s="13">
        <f t="shared" si="22"/>
        <v>465.18974793240818</v>
      </c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</row>
    <row r="297" spans="1:38" x14ac:dyDescent="0.3">
      <c r="A297" s="6"/>
      <c r="B297" s="3"/>
      <c r="C297" s="10">
        <v>2000.6202189999999</v>
      </c>
      <c r="D297" s="10">
        <v>367.44799999999998</v>
      </c>
      <c r="E297" s="4">
        <f t="shared" si="21"/>
        <v>2041</v>
      </c>
      <c r="F297" s="5">
        <f>F296*SUM(econlow!Z87:AB87)/SUM(econlow!Z86:AB86)</f>
        <v>14074.809547776907</v>
      </c>
      <c r="G297" s="13">
        <f t="shared" si="24"/>
        <v>42.850090264857897</v>
      </c>
      <c r="H297" s="13">
        <f t="shared" si="24"/>
        <v>59.323593863671157</v>
      </c>
      <c r="I297" s="13">
        <f t="shared" si="24"/>
        <v>67.304488619297416</v>
      </c>
      <c r="J297" s="13">
        <f t="shared" si="24"/>
        <v>22.658077693806913</v>
      </c>
      <c r="K297" s="13">
        <f t="shared" si="24"/>
        <v>1.6155035480491828</v>
      </c>
      <c r="L297" s="13">
        <f t="shared" si="22"/>
        <v>468.75175398968258</v>
      </c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</row>
    <row r="298" spans="1:38" x14ac:dyDescent="0.3">
      <c r="A298" s="6"/>
      <c r="B298" s="3"/>
      <c r="C298" s="10">
        <v>2000.7049179999999</v>
      </c>
      <c r="D298" s="10">
        <v>367.67500000000001</v>
      </c>
      <c r="E298" s="4">
        <f t="shared" si="21"/>
        <v>2042</v>
      </c>
      <c r="F298" s="5">
        <f>F297*SUM(econlow!Z88:AB88)/SUM(econlow!Z87:AB87)</f>
        <v>14283.891426740685</v>
      </c>
      <c r="G298" s="13">
        <f t="shared" si="24"/>
        <v>43.709116199698741</v>
      </c>
      <c r="H298" s="13">
        <f t="shared" si="24"/>
        <v>60.481971244502901</v>
      </c>
      <c r="I298" s="13">
        <f t="shared" si="24"/>
        <v>68.515611698340848</v>
      </c>
      <c r="J298" s="13">
        <f t="shared" si="24"/>
        <v>23.015665900484748</v>
      </c>
      <c r="K298" s="13">
        <f t="shared" si="24"/>
        <v>1.640641613413174</v>
      </c>
      <c r="L298" s="13">
        <f t="shared" si="22"/>
        <v>472.36300665644046</v>
      </c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</row>
    <row r="299" spans="1:38" x14ac:dyDescent="0.3">
      <c r="A299" s="6"/>
      <c r="B299" s="3"/>
      <c r="C299" s="10">
        <v>2000.786885</v>
      </c>
      <c r="D299" s="10">
        <v>367.79399999999998</v>
      </c>
      <c r="E299" s="4">
        <f t="shared" si="21"/>
        <v>2043</v>
      </c>
      <c r="F299" s="5">
        <f>F298*SUM(econlow!Z89:AB89)/SUM(econlow!Z88:AB88)</f>
        <v>14492.153837461419</v>
      </c>
      <c r="G299" s="13">
        <f t="shared" si="24"/>
        <v>44.580903000391835</v>
      </c>
      <c r="H299" s="13">
        <f t="shared" si="24"/>
        <v>61.656793995836281</v>
      </c>
      <c r="I299" s="13">
        <f t="shared" si="24"/>
        <v>69.741889699585499</v>
      </c>
      <c r="J299" s="13">
        <f t="shared" si="24"/>
        <v>23.377366343759444</v>
      </c>
      <c r="K299" s="13">
        <f t="shared" si="24"/>
        <v>1.6657046714378714</v>
      </c>
      <c r="L299" s="13">
        <f t="shared" si="22"/>
        <v>476.02265771101094</v>
      </c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</row>
    <row r="300" spans="1:38" x14ac:dyDescent="0.3">
      <c r="A300" s="6"/>
      <c r="B300" s="3"/>
      <c r="C300" s="10">
        <v>2000.8715850000001</v>
      </c>
      <c r="D300" s="10">
        <v>367.72899999999998</v>
      </c>
      <c r="E300" s="4">
        <f t="shared" si="21"/>
        <v>2044</v>
      </c>
      <c r="F300" s="5">
        <f>F299*SUM(econlow!Z90:AB90)/SUM(econlow!Z89:AB89)</f>
        <v>14699.55650071225</v>
      </c>
      <c r="G300" s="13">
        <f t="shared" si="24"/>
        <v>45.465400652443471</v>
      </c>
      <c r="H300" s="13">
        <f t="shared" si="24"/>
        <v>62.847939930590414</v>
      </c>
      <c r="I300" s="13">
        <f t="shared" si="24"/>
        <v>70.982996091731806</v>
      </c>
      <c r="J300" s="13">
        <f t="shared" si="24"/>
        <v>23.742847922763833</v>
      </c>
      <c r="K300" s="13">
        <f t="shared" si="24"/>
        <v>1.6906837625241165</v>
      </c>
      <c r="L300" s="13">
        <f t="shared" si="22"/>
        <v>479.72986836005367</v>
      </c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</row>
    <row r="301" spans="1:38" x14ac:dyDescent="0.3">
      <c r="A301" s="6"/>
      <c r="B301" s="3"/>
      <c r="C301" s="10">
        <v>2000.9535519999999</v>
      </c>
      <c r="D301" s="10">
        <v>367.64100000000002</v>
      </c>
      <c r="E301" s="4">
        <f t="shared" si="21"/>
        <v>2045</v>
      </c>
      <c r="F301" s="5">
        <f>F300*SUM(econlow!Z91:AB91)/SUM(econlow!Z90:AB90)</f>
        <v>14906.060479393484</v>
      </c>
      <c r="G301" s="13">
        <f t="shared" si="24"/>
        <v>46.362556683003376</v>
      </c>
      <c r="H301" s="13">
        <f t="shared" si="24"/>
        <v>64.055283415737676</v>
      </c>
      <c r="I301" s="13">
        <f t="shared" si="24"/>
        <v>72.238602675045144</v>
      </c>
      <c r="J301" s="13">
        <f t="shared" si="24"/>
        <v>24.111793723773566</v>
      </c>
      <c r="K301" s="13">
        <f t="shared" si="24"/>
        <v>1.715571561356807</v>
      </c>
      <c r="L301" s="13">
        <f t="shared" si="22"/>
        <v>483.48380805891657</v>
      </c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</row>
    <row r="302" spans="1:38" x14ac:dyDescent="0.3">
      <c r="A302" s="6"/>
      <c r="B302" s="3"/>
      <c r="C302" s="10">
        <v>2001.038356</v>
      </c>
      <c r="D302" s="10">
        <v>367.58699999999999</v>
      </c>
      <c r="E302" s="4">
        <f t="shared" si="21"/>
        <v>2046</v>
      </c>
      <c r="F302" s="5">
        <f>F301*SUM(econlow!Z92:AB92)/SUM(econlow!Z91:AB91)</f>
        <v>15111.628134215733</v>
      </c>
      <c r="G302" s="13">
        <f t="shared" si="24"/>
        <v>47.272316242778565</v>
      </c>
      <c r="H302" s="13">
        <f t="shared" si="24"/>
        <v>65.278695507804997</v>
      </c>
      <c r="I302" s="13">
        <f t="shared" si="24"/>
        <v>73.508379805384777</v>
      </c>
      <c r="J302" s="13">
        <f t="shared" si="24"/>
        <v>24.483900367266912</v>
      </c>
      <c r="K302" s="13">
        <f t="shared" si="24"/>
        <v>1.7403617968748915</v>
      </c>
      <c r="L302" s="13">
        <f t="shared" si="22"/>
        <v>487.28365372011012</v>
      </c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</row>
    <row r="303" spans="1:38" x14ac:dyDescent="0.3">
      <c r="A303" s="6"/>
      <c r="B303" s="3"/>
      <c r="C303" s="10">
        <v>2001.123288</v>
      </c>
      <c r="D303" s="10">
        <v>367.53899999999999</v>
      </c>
      <c r="E303" s="4">
        <f t="shared" si="21"/>
        <v>2047</v>
      </c>
      <c r="F303" s="5">
        <f>F302*SUM(econlow!Z93:AB93)/SUM(econlow!Z92:AB92)</f>
        <v>15316.223082576251</v>
      </c>
      <c r="G303" s="13">
        <f t="shared" si="24"/>
        <v>48.194622185242437</v>
      </c>
      <c r="H303" s="13">
        <f t="shared" si="24"/>
        <v>66.518044083841048</v>
      </c>
      <c r="I303" s="13">
        <f t="shared" si="24"/>
        <v>74.791996608567686</v>
      </c>
      <c r="J303" s="13">
        <f t="shared" si="24"/>
        <v>24.858877387083464</v>
      </c>
      <c r="K303" s="13">
        <f t="shared" si="24"/>
        <v>1.7650488983847854</v>
      </c>
      <c r="L303" s="13">
        <f t="shared" si="22"/>
        <v>491.12858916311939</v>
      </c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</row>
    <row r="304" spans="1:38" x14ac:dyDescent="0.3">
      <c r="A304" s="6"/>
      <c r="B304" s="3"/>
      <c r="C304" s="10">
        <v>2001.2</v>
      </c>
      <c r="D304" s="10">
        <v>367.53199999999998</v>
      </c>
      <c r="E304" s="4">
        <f t="shared" si="21"/>
        <v>2048</v>
      </c>
      <c r="F304" s="5">
        <f>F303*SUM(econlow!Z94:AB94)/SUM(econlow!Z93:AB93)</f>
        <v>15519.810160428116</v>
      </c>
      <c r="G304" s="13">
        <f t="shared" si="24"/>
        <v>49.129415143333944</v>
      </c>
      <c r="H304" s="13">
        <f t="shared" si="24"/>
        <v>67.773193968161863</v>
      </c>
      <c r="I304" s="13">
        <f t="shared" si="24"/>
        <v>76.089121185677016</v>
      </c>
      <c r="J304" s="13">
        <f t="shared" si="24"/>
        <v>25.236446640222837</v>
      </c>
      <c r="K304" s="13">
        <f t="shared" si="24"/>
        <v>1.789627778986618</v>
      </c>
      <c r="L304" s="13">
        <f t="shared" si="22"/>
        <v>495.01780471638222</v>
      </c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</row>
    <row r="305" spans="1:38" x14ac:dyDescent="0.3">
      <c r="A305" s="6"/>
      <c r="B305" s="3"/>
      <c r="C305" s="10">
        <v>2001.284932</v>
      </c>
      <c r="D305" s="10">
        <v>367.69200000000001</v>
      </c>
      <c r="E305" s="4">
        <f t="shared" si="21"/>
        <v>2049</v>
      </c>
      <c r="F305" s="5">
        <f>F304*SUM(econlow!Z95:AB95)/SUM(econlow!Z94:AB94)</f>
        <v>15722.355386944346</v>
      </c>
      <c r="G305" s="13">
        <f t="shared" si="24"/>
        <v>50.076633603829556</v>
      </c>
      <c r="H305" s="13">
        <f t="shared" si="24"/>
        <v>69.044007055167398</v>
      </c>
      <c r="I305" s="13">
        <f t="shared" si="24"/>
        <v>77.399420809886095</v>
      </c>
      <c r="J305" s="13">
        <f t="shared" si="24"/>
        <v>25.616341745884267</v>
      </c>
      <c r="K305" s="13">
        <f t="shared" si="24"/>
        <v>1.8140937024254336</v>
      </c>
      <c r="L305" s="13">
        <f t="shared" si="22"/>
        <v>498.95049691719271</v>
      </c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</row>
    <row r="306" spans="1:38" x14ac:dyDescent="0.3">
      <c r="A306" s="6"/>
      <c r="B306" s="3"/>
      <c r="C306" s="10">
        <v>2001.367123</v>
      </c>
      <c r="D306" s="10">
        <v>367.93900000000002</v>
      </c>
      <c r="E306" s="4">
        <f t="shared" si="21"/>
        <v>2050</v>
      </c>
      <c r="F306" s="5">
        <f>F305*SUM(econlow!Z96:AB96)/SUM(econlow!Z95:AB95)</f>
        <v>15923.825931783284</v>
      </c>
      <c r="G306" s="13">
        <f t="shared" si="24"/>
        <v>51.036213979558553</v>
      </c>
      <c r="H306" s="13">
        <f t="shared" si="24"/>
        <v>70.330342428502249</v>
      </c>
      <c r="I306" s="13">
        <f t="shared" si="24"/>
        <v>78.722562115331854</v>
      </c>
      <c r="J306" s="13">
        <f t="shared" si="24"/>
        <v>25.998307552404693</v>
      </c>
      <c r="K306" s="13">
        <f t="shared" si="24"/>
        <v>1.8384422006733994</v>
      </c>
      <c r="L306" s="13">
        <f t="shared" si="22"/>
        <v>502.92586827647074</v>
      </c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</row>
    <row r="307" spans="1:38" x14ac:dyDescent="0.3">
      <c r="A307" s="6"/>
      <c r="B307" s="3"/>
      <c r="C307" s="10">
        <v>2001.452055</v>
      </c>
      <c r="D307" s="10">
        <v>368.20100000000002</v>
      </c>
      <c r="E307" s="4">
        <f t="shared" si="21"/>
        <v>2051</v>
      </c>
      <c r="F307" s="5">
        <f>F306*SUM(econlow!Z97:AB97)/SUM(econlow!Z96:AB96)</f>
        <v>16124.190084767877</v>
      </c>
      <c r="G307" s="13">
        <f t="shared" si="24"/>
        <v>52.008090679620445</v>
      </c>
      <c r="H307" s="13">
        <f t="shared" si="24"/>
        <v>71.632056476814938</v>
      </c>
      <c r="I307" s="13">
        <f t="shared" si="24"/>
        <v>80.058211278535268</v>
      </c>
      <c r="J307" s="13">
        <f t="shared" si="24"/>
        <v>26.382099630806927</v>
      </c>
      <c r="K307" s="13">
        <f t="shared" si="24"/>
        <v>1.8626690224040521</v>
      </c>
      <c r="L307" s="13">
        <f t="shared" si="22"/>
        <v>506.94312708818165</v>
      </c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</row>
    <row r="308" spans="1:38" x14ac:dyDescent="0.3">
      <c r="A308" s="6"/>
      <c r="B308" s="3"/>
      <c r="C308" s="10">
        <v>2001.5342470000001</v>
      </c>
      <c r="D308" s="10">
        <v>368.61700000000002</v>
      </c>
      <c r="E308" s="4">
        <f t="shared" si="21"/>
        <v>2052</v>
      </c>
      <c r="F308" s="5">
        <f>F307*SUM(econlow!Z98:AB98)/SUM(econlow!Z97:AB97)</f>
        <v>16323.417227797672</v>
      </c>
      <c r="G308" s="13">
        <f t="shared" si="24"/>
        <v>52.992196177751815</v>
      </c>
      <c r="H308" s="13">
        <f t="shared" si="24"/>
        <v>72.949003006351703</v>
      </c>
      <c r="I308" s="13">
        <f t="shared" si="24"/>
        <v>81.40603419283137</v>
      </c>
      <c r="J308" s="13">
        <f t="shared" si="24"/>
        <v>26.767483793721027</v>
      </c>
      <c r="K308" s="13">
        <f t="shared" si="24"/>
        <v>1.8867701003168409</v>
      </c>
      <c r="L308" s="13">
        <f t="shared" si="22"/>
        <v>511.00148727097275</v>
      </c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</row>
    <row r="309" spans="1:38" x14ac:dyDescent="0.3">
      <c r="A309" s="6"/>
      <c r="B309" s="3"/>
      <c r="C309" s="10">
        <v>2001.6191779999999</v>
      </c>
      <c r="D309" s="10">
        <v>369.166</v>
      </c>
      <c r="E309" s="4">
        <f t="shared" si="21"/>
        <v>2053</v>
      </c>
      <c r="F309" s="5">
        <f>F308*SUM(econlow!Z99:AB99)/SUM(econlow!Z98:AB98)</f>
        <v>16521.477808820324</v>
      </c>
      <c r="G309" s="13">
        <f t="shared" si="24"/>
        <v>53.988461078978901</v>
      </c>
      <c r="H309" s="13">
        <f t="shared" si="24"/>
        <v>74.281033350603124</v>
      </c>
      <c r="I309" s="13">
        <f t="shared" si="24"/>
        <v>82.765696636238246</v>
      </c>
      <c r="J309" s="13">
        <f t="shared" si="24"/>
        <v>27.154235638491485</v>
      </c>
      <c r="K309" s="13">
        <f t="shared" si="24"/>
        <v>1.9107415299997743</v>
      </c>
      <c r="L309" s="13">
        <f t="shared" si="22"/>
        <v>515.10016823431158</v>
      </c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</row>
    <row r="310" spans="1:38" x14ac:dyDescent="0.3">
      <c r="A310" s="6"/>
      <c r="B310" s="3"/>
      <c r="C310" s="10">
        <v>2001.7041099999999</v>
      </c>
      <c r="D310" s="10">
        <v>369.66</v>
      </c>
      <c r="E310" s="4">
        <f t="shared" si="21"/>
        <v>2054</v>
      </c>
      <c r="F310" s="5">
        <f>F309*SUM(econlow!Z100:AB100)/SUM(econlow!Z99:AB99)</f>
        <v>16718.343317696486</v>
      </c>
      <c r="G310" s="13">
        <f t="shared" si="24"/>
        <v>54.996814184681547</v>
      </c>
      <c r="H310" s="13">
        <f t="shared" si="24"/>
        <v>75.627996477205258</v>
      </c>
      <c r="I310" s="13">
        <f t="shared" si="24"/>
        <v>84.136864433162287</v>
      </c>
      <c r="J310" s="13">
        <f t="shared" si="24"/>
        <v>27.542140113330266</v>
      </c>
      <c r="K310" s="13">
        <f t="shared" si="24"/>
        <v>1.9345795558869734</v>
      </c>
      <c r="L310" s="13">
        <f t="shared" si="22"/>
        <v>519.23839476426633</v>
      </c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</row>
    <row r="311" spans="1:38" x14ac:dyDescent="0.3">
      <c r="A311" s="6"/>
      <c r="B311" s="3"/>
      <c r="C311" s="10">
        <v>2001.7863010000001</v>
      </c>
      <c r="D311" s="10">
        <v>369.74</v>
      </c>
      <c r="E311" s="4">
        <f t="shared" si="21"/>
        <v>2055</v>
      </c>
      <c r="F311" s="5">
        <f>F310*SUM(econlow!Z101:AB101)/SUM(econlow!Z100:AB100)</f>
        <v>16913.986263799863</v>
      </c>
      <c r="G311" s="13">
        <f t="shared" ref="G311:K326" si="25">G310*(1-G$5)+G$4*$F310*$L$4/1000</f>
        <v>56.017182556184153</v>
      </c>
      <c r="H311" s="13">
        <f t="shared" si="25"/>
        <v>76.989739092280274</v>
      </c>
      <c r="I311" s="13">
        <f t="shared" si="25"/>
        <v>85.519203610307102</v>
      </c>
      <c r="J311" s="13">
        <f t="shared" si="25"/>
        <v>27.930991105421406</v>
      </c>
      <c r="K311" s="13">
        <f t="shared" si="25"/>
        <v>1.9582805616083936</v>
      </c>
      <c r="L311" s="13">
        <f t="shared" si="22"/>
        <v>523.41539692580136</v>
      </c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</row>
    <row r="312" spans="1:38" x14ac:dyDescent="0.3">
      <c r="A312" s="6"/>
      <c r="B312" s="3"/>
      <c r="C312" s="10">
        <v>2001.8712330000001</v>
      </c>
      <c r="D312" s="10">
        <v>369.46</v>
      </c>
      <c r="E312" s="4">
        <f t="shared" si="21"/>
        <v>2056</v>
      </c>
      <c r="F312" s="5">
        <f>F311*SUM(econlow!Z102:AB102)/SUM(econlow!Z101:AB101)</f>
        <v>17108.380155202241</v>
      </c>
      <c r="G312" s="13">
        <f t="shared" si="25"/>
        <v>57.049491576979449</v>
      </c>
      <c r="H312" s="13">
        <f t="shared" si="25"/>
        <v>78.366105742386921</v>
      </c>
      <c r="I312" s="13">
        <f t="shared" si="25"/>
        <v>86.912380547124457</v>
      </c>
      <c r="J312" s="13">
        <f t="shared" si="25"/>
        <v>28.320591049926801</v>
      </c>
      <c r="K312" s="13">
        <f t="shared" si="25"/>
        <v>1.9818410630849934</v>
      </c>
      <c r="L312" s="13">
        <f t="shared" si="22"/>
        <v>527.6304099795027</v>
      </c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</row>
    <row r="313" spans="1:38" x14ac:dyDescent="0.3">
      <c r="A313" s="6"/>
      <c r="B313" s="3"/>
      <c r="C313" s="10">
        <v>2001.9534249999999</v>
      </c>
      <c r="D313" s="10">
        <v>369.29599999999999</v>
      </c>
      <c r="E313" s="4">
        <f t="shared" si="21"/>
        <v>2057</v>
      </c>
      <c r="F313" s="5">
        <f>F312*SUM(econlow!Z103:AB103)/SUM(econlow!Z102:AB102)</f>
        <v>17301.499479300754</v>
      </c>
      <c r="G313" s="13">
        <f t="shared" si="25"/>
        <v>58.093665013681935</v>
      </c>
      <c r="H313" s="13">
        <f t="shared" si="25"/>
        <v>79.756938914236031</v>
      </c>
      <c r="I313" s="13">
        <f t="shared" si="25"/>
        <v>88.316062121118563</v>
      </c>
      <c r="J313" s="13">
        <f t="shared" si="25"/>
        <v>28.710750558885184</v>
      </c>
      <c r="K313" s="13">
        <f t="shared" si="25"/>
        <v>2.0052577033635157</v>
      </c>
      <c r="L313" s="13">
        <f t="shared" si="22"/>
        <v>531.8826743112852</v>
      </c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</row>
    <row r="314" spans="1:38" x14ac:dyDescent="0.3">
      <c r="A314" s="6"/>
      <c r="B314" s="3"/>
      <c r="C314" s="10">
        <v>2002.038356</v>
      </c>
      <c r="D314" s="10">
        <v>369.37099999999998</v>
      </c>
      <c r="E314" s="4">
        <f t="shared" si="21"/>
        <v>2058</v>
      </c>
      <c r="F314" s="5">
        <f>F313*SUM(econlow!Z104:AB104)/SUM(econlow!Z103:AB103)</f>
        <v>17493.319684752769</v>
      </c>
      <c r="G314" s="13">
        <f t="shared" si="25"/>
        <v>59.14962507579888</v>
      </c>
      <c r="H314" s="13">
        <f t="shared" si="25"/>
        <v>81.162079132312641</v>
      </c>
      <c r="I314" s="13">
        <f t="shared" si="25"/>
        <v>89.729915848289664</v>
      </c>
      <c r="J314" s="13">
        <f t="shared" si="25"/>
        <v>29.101288069037157</v>
      </c>
      <c r="K314" s="13">
        <f t="shared" si="25"/>
        <v>2.0285272485741039</v>
      </c>
      <c r="L314" s="13">
        <f t="shared" si="22"/>
        <v>536.17143537401239</v>
      </c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</row>
    <row r="315" spans="1:38" x14ac:dyDescent="0.3">
      <c r="A315" s="6"/>
      <c r="B315" s="3"/>
      <c r="C315" s="10">
        <v>2002.123288</v>
      </c>
      <c r="D315" s="10">
        <v>369.43900000000002</v>
      </c>
      <c r="E315" s="4">
        <f t="shared" si="21"/>
        <v>2059</v>
      </c>
      <c r="F315" s="5">
        <f>F314*SUM(econlow!Z105:AB105)/SUM(econlow!Z104:AB104)</f>
        <v>17683.817164590873</v>
      </c>
      <c r="G315" s="13">
        <f t="shared" si="25"/>
        <v>60.217292474398818</v>
      </c>
      <c r="H315" s="13">
        <f t="shared" si="25"/>
        <v>82.581365054533308</v>
      </c>
      <c r="I315" s="13">
        <f t="shared" si="25"/>
        <v>91.153610018978398</v>
      </c>
      <c r="J315" s="13">
        <f t="shared" si="25"/>
        <v>29.492029507648532</v>
      </c>
      <c r="K315" s="13">
        <f t="shared" si="25"/>
        <v>2.0516465846303462</v>
      </c>
      <c r="L315" s="13">
        <f t="shared" si="22"/>
        <v>540.49594364018935</v>
      </c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</row>
    <row r="316" spans="1:38" x14ac:dyDescent="0.3">
      <c r="A316" s="6"/>
      <c r="B316" s="3"/>
      <c r="C316" s="10">
        <v>2002.2</v>
      </c>
      <c r="D316" s="10">
        <v>369.49400000000003</v>
      </c>
      <c r="E316" s="4">
        <f t="shared" si="21"/>
        <v>2060</v>
      </c>
      <c r="F316" s="5">
        <f>F315*SUM(econlow!Z106:AB106)/SUM(econlow!Z105:AB105)</f>
        <v>17872.969240398543</v>
      </c>
      <c r="G316" s="13">
        <f t="shared" si="25"/>
        <v>61.296586479749436</v>
      </c>
      <c r="H316" s="13">
        <f t="shared" si="25"/>
        <v>84.014633566054812</v>
      </c>
      <c r="I316" s="13">
        <f t="shared" si="25"/>
        <v>92.586813829350092</v>
      </c>
      <c r="J316" s="13">
        <f t="shared" si="25"/>
        <v>29.882807975442343</v>
      </c>
      <c r="K316" s="13">
        <f t="shared" si="25"/>
        <v>2.0746127144350277</v>
      </c>
      <c r="L316" s="13">
        <f t="shared" si="22"/>
        <v>544.85545456503178</v>
      </c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</row>
    <row r="317" spans="1:38" x14ac:dyDescent="0.3">
      <c r="A317" s="6"/>
      <c r="B317" s="3"/>
      <c r="C317" s="10">
        <v>2002.284932</v>
      </c>
      <c r="D317" s="10">
        <v>369.65</v>
      </c>
      <c r="E317" s="4">
        <f t="shared" si="21"/>
        <v>2061</v>
      </c>
      <c r="F317" s="5">
        <f>F316*SUM(econlow!Z107:AB107)/SUM(econlow!Z106:AB106)</f>
        <v>18060.754147433785</v>
      </c>
      <c r="G317" s="13">
        <f t="shared" si="25"/>
        <v>62.387424977989724</v>
      </c>
      <c r="H317" s="13">
        <f t="shared" si="25"/>
        <v>85.461719871338971</v>
      </c>
      <c r="I317" s="13">
        <f t="shared" si="25"/>
        <v>94.029197508736829</v>
      </c>
      <c r="J317" s="13">
        <f t="shared" si="25"/>
        <v>30.273463445786636</v>
      </c>
      <c r="K317" s="13">
        <f t="shared" si="25"/>
        <v>2.0974227554424072</v>
      </c>
      <c r="L317" s="13">
        <f t="shared" si="22"/>
        <v>549.24922855929458</v>
      </c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</row>
    <row r="318" spans="1:38" x14ac:dyDescent="0.3">
      <c r="A318" s="6"/>
      <c r="B318" s="3"/>
      <c r="C318" s="10">
        <v>2002.367123</v>
      </c>
      <c r="D318" s="10">
        <v>369.90699999999998</v>
      </c>
      <c r="E318" s="4">
        <f t="shared" si="21"/>
        <v>2062</v>
      </c>
      <c r="F318" s="5">
        <f>F317*SUM(econlow!Z108:AB108)/SUM(econlow!Z107:AB107)</f>
        <v>18247.15102059548</v>
      </c>
      <c r="G318" s="13">
        <f t="shared" si="25"/>
        <v>63.489724526894136</v>
      </c>
      <c r="H318" s="13">
        <f t="shared" si="25"/>
        <v>86.922457584567326</v>
      </c>
      <c r="I318" s="13">
        <f t="shared" si="25"/>
        <v>95.480432443035326</v>
      </c>
      <c r="J318" s="13">
        <f t="shared" si="25"/>
        <v>30.663842479320653</v>
      </c>
      <c r="K318" s="13">
        <f t="shared" si="25"/>
        <v>2.1200739374812416</v>
      </c>
      <c r="L318" s="13">
        <f t="shared" si="22"/>
        <v>553.67653097129869</v>
      </c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</row>
    <row r="319" spans="1:38" x14ac:dyDescent="0.3">
      <c r="A319" s="6"/>
      <c r="B319" s="3"/>
      <c r="C319" s="10">
        <v>2002.452055</v>
      </c>
      <c r="D319" s="10">
        <v>370.37400000000002</v>
      </c>
      <c r="E319" s="4">
        <f t="shared" si="21"/>
        <v>2063</v>
      </c>
      <c r="F319" s="5">
        <f>F318*SUM(econlow!Z109:AB109)/SUM(econlow!Z108:AB108)</f>
        <v>18432.139881134022</v>
      </c>
      <c r="G319" s="13">
        <f t="shared" si="25"/>
        <v>64.603400410780239</v>
      </c>
      <c r="H319" s="13">
        <f t="shared" si="25"/>
        <v>88.396678818489349</v>
      </c>
      <c r="I319" s="13">
        <f t="shared" si="25"/>
        <v>96.940191294340082</v>
      </c>
      <c r="J319" s="13">
        <f t="shared" si="25"/>
        <v>31.053797953236398</v>
      </c>
      <c r="K319" s="13">
        <f t="shared" si="25"/>
        <v>2.1425636007755262</v>
      </c>
      <c r="L319" s="13">
        <f t="shared" si="22"/>
        <v>558.1366320776217</v>
      </c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</row>
    <row r="320" spans="1:38" x14ac:dyDescent="0.3">
      <c r="A320" s="6"/>
      <c r="B320" s="3"/>
      <c r="C320" s="10">
        <v>2002.5342470000001</v>
      </c>
      <c r="D320" s="10">
        <v>370.93799999999999</v>
      </c>
      <c r="E320" s="4">
        <f t="shared" si="21"/>
        <v>2064</v>
      </c>
      <c r="F320" s="5">
        <f>F319*SUM(econlow!Z110:AB110)/SUM(econlow!Z109:AB109)</f>
        <v>18615.701624014226</v>
      </c>
      <c r="G320" s="13">
        <f t="shared" si="25"/>
        <v>65.728366694605313</v>
      </c>
      <c r="H320" s="13">
        <f t="shared" si="25"/>
        <v>89.88421427177839</v>
      </c>
      <c r="I320" s="13">
        <f t="shared" si="25"/>
        <v>98.408148116974303</v>
      </c>
      <c r="J320" s="13">
        <f t="shared" si="25"/>
        <v>31.443188804465702</v>
      </c>
      <c r="K320" s="13">
        <f t="shared" si="25"/>
        <v>2.1648891941201023</v>
      </c>
      <c r="L320" s="13">
        <f t="shared" si="22"/>
        <v>562.62880708194382</v>
      </c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</row>
    <row r="321" spans="1:38" x14ac:dyDescent="0.3">
      <c r="A321" s="6"/>
      <c r="B321" s="3"/>
      <c r="C321" s="10">
        <v>2002.6191779999999</v>
      </c>
      <c r="D321" s="10">
        <v>371.43299999999999</v>
      </c>
      <c r="E321" s="4">
        <f t="shared" si="21"/>
        <v>2065</v>
      </c>
      <c r="F321" s="5">
        <f>F320*SUM(econlow!Z111:AB111)/SUM(econlow!Z110:AB110)</f>
        <v>18797.818005845496</v>
      </c>
      <c r="G321" s="13">
        <f t="shared" si="25"/>
        <v>66.864536277291634</v>
      </c>
      <c r="H321" s="13">
        <f t="shared" si="25"/>
        <v>91.384893314960834</v>
      </c>
      <c r="I321" s="13">
        <f t="shared" si="25"/>
        <v>99.88397847006479</v>
      </c>
      <c r="J321" s="13">
        <f t="shared" si="25"/>
        <v>31.831879786054973</v>
      </c>
      <c r="K321" s="13">
        <f t="shared" si="25"/>
        <v>2.187048273180813</v>
      </c>
      <c r="L321" s="13">
        <f t="shared" si="22"/>
        <v>567.15233612155305</v>
      </c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</row>
    <row r="322" spans="1:38" x14ac:dyDescent="0.3">
      <c r="A322" s="6"/>
      <c r="B322" s="3"/>
      <c r="C322" s="10">
        <v>2002.7041099999999</v>
      </c>
      <c r="D322" s="10">
        <v>371.77300000000002</v>
      </c>
      <c r="E322" s="4">
        <f t="shared" si="21"/>
        <v>2066</v>
      </c>
      <c r="F322" s="5">
        <f>F321*SUM(econlow!Z112:AB112)/SUM(econlow!Z111:AB111)</f>
        <v>18978.471633299756</v>
      </c>
      <c r="G322" s="13">
        <f t="shared" si="25"/>
        <v>68.011820944315062</v>
      </c>
      <c r="H322" s="13">
        <f t="shared" si="25"/>
        <v>92.898544074975433</v>
      </c>
      <c r="I322" s="13">
        <f t="shared" si="25"/>
        <v>101.36735952679248</v>
      </c>
      <c r="J322" s="13">
        <f t="shared" si="25"/>
        <v>32.219741236040853</v>
      </c>
      <c r="K322" s="13">
        <f t="shared" si="25"/>
        <v>2.2090384988968372</v>
      </c>
      <c r="L322" s="13">
        <f t="shared" si="22"/>
        <v>571.70650428102067</v>
      </c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</row>
    <row r="323" spans="1:38" x14ac:dyDescent="0.3">
      <c r="A323" s="6"/>
      <c r="B323" s="3"/>
      <c r="C323" s="10">
        <v>2002.7863010000001</v>
      </c>
      <c r="D323" s="10">
        <v>371.899</v>
      </c>
      <c r="E323" s="4">
        <f t="shared" si="21"/>
        <v>2067</v>
      </c>
      <c r="F323" s="5">
        <f>F322*SUM(econlow!Z113:AB113)/SUM(econlow!Z112:AB112)</f>
        <v>19157.645951944261</v>
      </c>
      <c r="G323" s="13">
        <f t="shared" si="25"/>
        <v>69.17013141958688</v>
      </c>
      <c r="H323" s="13">
        <f t="shared" si="25"/>
        <v>94.424993518412478</v>
      </c>
      <c r="I323" s="13">
        <f t="shared" si="25"/>
        <v>102.85797018043657</v>
      </c>
      <c r="J323" s="13">
        <f t="shared" si="25"/>
        <v>32.606648858169891</v>
      </c>
      <c r="K323" s="13">
        <f t="shared" si="25"/>
        <v>2.2308576359679009</v>
      </c>
      <c r="L323" s="13">
        <f t="shared" si="22"/>
        <v>576.29060161257371</v>
      </c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</row>
    <row r="324" spans="1:38" x14ac:dyDescent="0.3">
      <c r="A324" s="6"/>
      <c r="B324" s="3"/>
      <c r="C324" s="10">
        <v>2002.8712330000001</v>
      </c>
      <c r="D324" s="10">
        <v>371.79</v>
      </c>
      <c r="E324" s="4">
        <f t="shared" si="21"/>
        <v>2068</v>
      </c>
      <c r="F324" s="5">
        <f>F323*SUM(econlow!Z114:AB114)/SUM(econlow!Z113:AB113)</f>
        <v>19335.325235421642</v>
      </c>
      <c r="G324" s="13">
        <f t="shared" si="25"/>
        <v>70.339377416653903</v>
      </c>
      <c r="H324" s="13">
        <f t="shared" si="25"/>
        <v>95.964067533475571</v>
      </c>
      <c r="I324" s="13">
        <f t="shared" si="25"/>
        <v>104.35549114731747</v>
      </c>
      <c r="J324" s="13">
        <f t="shared" si="25"/>
        <v>32.992483513834266</v>
      </c>
      <c r="K324" s="13">
        <f t="shared" si="25"/>
        <v>2.2525035514124387</v>
      </c>
      <c r="L324" s="13">
        <f t="shared" si="22"/>
        <v>580.90392316269367</v>
      </c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</row>
    <row r="325" spans="1:38" x14ac:dyDescent="0.3">
      <c r="A325" s="6"/>
      <c r="B325" s="3"/>
      <c r="C325" s="10">
        <v>2002.9534249999999</v>
      </c>
      <c r="D325" s="10">
        <v>371.601</v>
      </c>
      <c r="E325" s="4">
        <f t="shared" si="21"/>
        <v>2069</v>
      </c>
      <c r="F325" s="5">
        <f>F324*SUM(econlow!Z115:AB115)/SUM(econlow!Z114:AB114)</f>
        <v>19511.494574915232</v>
      </c>
      <c r="G325" s="13">
        <f t="shared" si="25"/>
        <v>71.519467689238326</v>
      </c>
      <c r="H325" s="13">
        <f t="shared" si="25"/>
        <v>97.515591010701741</v>
      </c>
      <c r="I325" s="13">
        <f t="shared" si="25"/>
        <v>105.85960506673258</v>
      </c>
      <c r="J325" s="13">
        <f t="shared" si="25"/>
        <v>33.377131024623701</v>
      </c>
      <c r="K325" s="13">
        <f t="shared" si="25"/>
        <v>2.2739742131850971</v>
      </c>
      <c r="L325" s="13">
        <f t="shared" si="22"/>
        <v>585.54576900448137</v>
      </c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</row>
    <row r="326" spans="1:38" x14ac:dyDescent="0.3">
      <c r="A326" s="6"/>
      <c r="B326" s="3"/>
      <c r="C326" s="10">
        <v>2003.038356</v>
      </c>
      <c r="D326" s="10">
        <v>371.56799999999998</v>
      </c>
      <c r="E326" s="4">
        <f t="shared" si="21"/>
        <v>2070</v>
      </c>
      <c r="F326" s="5">
        <f>F325*SUM(econlow!Z116:AB116)/SUM(econlow!Z115:AB115)</f>
        <v>19686.13986884326</v>
      </c>
      <c r="G326" s="13">
        <f t="shared" si="25"/>
        <v>72.710310081134566</v>
      </c>
      <c r="H326" s="13">
        <f t="shared" si="25"/>
        <v>99.079387922470559</v>
      </c>
      <c r="I326" s="13">
        <f t="shared" si="25"/>
        <v>107.3699965979679</v>
      </c>
      <c r="J326" s="13">
        <f t="shared" si="25"/>
        <v>33.760481984920411</v>
      </c>
      <c r="K326" s="13">
        <f t="shared" si="25"/>
        <v>2.295267688843623</v>
      </c>
      <c r="L326" s="13">
        <f t="shared" si="22"/>
        <v>590.21544427533706</v>
      </c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</row>
    <row r="327" spans="1:38" x14ac:dyDescent="0.3">
      <c r="A327" s="6"/>
      <c r="B327" s="3"/>
      <c r="C327" s="10">
        <v>2003.123288</v>
      </c>
      <c r="D327" s="10">
        <v>371.654</v>
      </c>
      <c r="E327" s="4">
        <f t="shared" si="21"/>
        <v>2071</v>
      </c>
      <c r="F327" s="5">
        <f>F326*SUM(econlow!Z117:AB117)/SUM(econlow!Z116:AB116)</f>
        <v>19859.247812729689</v>
      </c>
      <c r="G327" s="13">
        <f t="shared" ref="G327:K342" si="26">G326*(1-G$5)+G$4*$F326*$L$4/1000</f>
        <v>73.911811575477117</v>
      </c>
      <c r="H327" s="13">
        <f t="shared" si="26"/>
        <v>100.65528140132659</v>
      </c>
      <c r="I327" s="13">
        <f t="shared" si="26"/>
        <v>108.88635251445916</v>
      </c>
      <c r="J327" s="13">
        <f t="shared" si="26"/>
        <v>34.142431583990366</v>
      </c>
      <c r="K327" s="13">
        <f t="shared" si="26"/>
        <v>2.3163821442564498</v>
      </c>
      <c r="L327" s="13">
        <f t="shared" si="22"/>
        <v>594.91225921950968</v>
      </c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</row>
    <row r="328" spans="1:38" x14ac:dyDescent="0.3">
      <c r="A328" s="6"/>
      <c r="B328" s="3"/>
      <c r="C328" s="10">
        <v>2003.2</v>
      </c>
      <c r="D328" s="10">
        <v>371.85500000000002</v>
      </c>
      <c r="E328" s="4">
        <f t="shared" si="21"/>
        <v>2072</v>
      </c>
      <c r="F328" s="5">
        <f>F327*SUM(econlow!Z118:AB118)/SUM(econlow!Z117:AB117)</f>
        <v>20030.805889205178</v>
      </c>
      <c r="G328" s="13">
        <f t="shared" si="26"/>
        <v>75.123878343390203</v>
      </c>
      <c r="H328" s="13">
        <f t="shared" si="26"/>
        <v>102.24309381713553</v>
      </c>
      <c r="I328" s="13">
        <f t="shared" si="26"/>
        <v>110.40836179516749</v>
      </c>
      <c r="J328" s="13">
        <f t="shared" si="26"/>
        <v>34.522879437049049</v>
      </c>
      <c r="K328" s="13">
        <f t="shared" si="26"/>
        <v>2.3373158423432594</v>
      </c>
      <c r="L328" s="13">
        <f t="shared" si="22"/>
        <v>599.63552923508553</v>
      </c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</row>
    <row r="329" spans="1:38" x14ac:dyDescent="0.3">
      <c r="A329" s="6"/>
      <c r="B329" s="3"/>
      <c r="C329" s="10">
        <v>2003.284932</v>
      </c>
      <c r="D329" s="10">
        <v>372.13099999999997</v>
      </c>
      <c r="E329" s="4">
        <f t="shared" si="21"/>
        <v>2073</v>
      </c>
      <c r="F329" s="5">
        <f>F328*SUM(econlow!Z119:AB119)/SUM(econlow!Z118:AB118)</f>
        <v>20200.802358095531</v>
      </c>
      <c r="G329" s="13">
        <f t="shared" si="26"/>
        <v>76.346415792027145</v>
      </c>
      <c r="H329" s="13">
        <f t="shared" si="26"/>
        <v>103.84264685308902</v>
      </c>
      <c r="I329" s="13">
        <f t="shared" si="26"/>
        <v>111.93571571322617</v>
      </c>
      <c r="J329" s="13">
        <f t="shared" si="26"/>
        <v>34.901729424804287</v>
      </c>
      <c r="K329" s="13">
        <f t="shared" si="26"/>
        <v>2.3580671418416586</v>
      </c>
      <c r="L329" s="13">
        <f t="shared" si="22"/>
        <v>604.38457492498833</v>
      </c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</row>
    <row r="330" spans="1:38" x14ac:dyDescent="0.3">
      <c r="A330" s="6"/>
      <c r="B330" s="3"/>
      <c r="C330" s="10">
        <v>2003.367123</v>
      </c>
      <c r="D330" s="10">
        <v>372.42500000000001</v>
      </c>
      <c r="E330" s="4">
        <f t="shared" ref="E330:E393" si="27">1+E329</f>
        <v>2074</v>
      </c>
      <c r="F330" s="5">
        <f>F329*SUM(econlow!Z120:AB120)/SUM(econlow!Z119:AB119)</f>
        <v>20369.226246559414</v>
      </c>
      <c r="G330" s="13">
        <f t="shared" si="26"/>
        <v>77.579328612004801</v>
      </c>
      <c r="H330" s="13">
        <f t="shared" si="26"/>
        <v>105.45376158056982</v>
      </c>
      <c r="I330" s="13">
        <f t="shared" si="26"/>
        <v>113.46810792190861</v>
      </c>
      <c r="J330" s="13">
        <f t="shared" si="26"/>
        <v>35.278889541002144</v>
      </c>
      <c r="K330" s="13">
        <f t="shared" si="26"/>
        <v>2.3786344960937984</v>
      </c>
      <c r="L330" s="13">
        <f t="shared" ref="L330:L393" si="28">SUM(G330:K330,L$5)</f>
        <v>609.15872215157913</v>
      </c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</row>
    <row r="331" spans="1:38" x14ac:dyDescent="0.3">
      <c r="A331" s="6"/>
      <c r="B331" s="3"/>
      <c r="C331" s="10">
        <v>2003.452055</v>
      </c>
      <c r="D331" s="10">
        <v>372.77100000000002</v>
      </c>
      <c r="E331" s="4">
        <f t="shared" si="27"/>
        <v>2075</v>
      </c>
      <c r="F331" s="5">
        <f>F330*SUM(econlow!Z121:AB121)/SUM(econlow!Z120:AB120)</f>
        <v>20536.067339241497</v>
      </c>
      <c r="G331" s="13">
        <f t="shared" si="26"/>
        <v>78.822520824236122</v>
      </c>
      <c r="H331" s="13">
        <f t="shared" si="26"/>
        <v>107.07625853288488</v>
      </c>
      <c r="I331" s="13">
        <f t="shared" si="26"/>
        <v>115.00523453796066</v>
      </c>
      <c r="J331" s="13">
        <f t="shared" si="26"/>
        <v>35.654271747524568</v>
      </c>
      <c r="K331" s="13">
        <f t="shared" si="26"/>
        <v>2.3990164518474035</v>
      </c>
      <c r="L331" s="13">
        <f t="shared" si="28"/>
        <v>613.95730209445355</v>
      </c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</row>
    <row r="332" spans="1:38" x14ac:dyDescent="0.3">
      <c r="A332" s="6"/>
      <c r="B332" s="3"/>
      <c r="C332" s="10">
        <v>2003.5342470000001</v>
      </c>
      <c r="D332" s="10">
        <v>373.22399999999999</v>
      </c>
      <c r="E332" s="4">
        <f t="shared" si="27"/>
        <v>2076</v>
      </c>
      <c r="F332" s="5">
        <f>F331*SUM(econlow!Z122:AB122)/SUM(econlow!Z121:AB121)</f>
        <v>20701.316168410511</v>
      </c>
      <c r="G332" s="13">
        <f t="shared" si="26"/>
        <v>80.075895826161656</v>
      </c>
      <c r="H332" s="13">
        <f t="shared" si="26"/>
        <v>108.70995777787114</v>
      </c>
      <c r="I332" s="13">
        <f t="shared" si="26"/>
        <v>116.54679422233514</v>
      </c>
      <c r="J332" s="13">
        <f t="shared" si="26"/>
        <v>36.027791836609033</v>
      </c>
      <c r="K332" s="13">
        <f t="shared" si="26"/>
        <v>2.4192116480662649</v>
      </c>
      <c r="L332" s="13">
        <f t="shared" si="28"/>
        <v>618.77965131104327</v>
      </c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</row>
    <row r="333" spans="1:38" x14ac:dyDescent="0.3">
      <c r="A333" s="6"/>
      <c r="B333" s="3"/>
      <c r="C333" s="10">
        <v>2003.6191779999999</v>
      </c>
      <c r="D333" s="10">
        <v>373.76499999999999</v>
      </c>
      <c r="E333" s="4">
        <f t="shared" si="27"/>
        <v>2077</v>
      </c>
      <c r="F333" s="5">
        <f>F332*SUM(econlow!Z123:AB123)/SUM(econlow!Z122:AB122)</f>
        <v>20864.964004055633</v>
      </c>
      <c r="G333" s="13">
        <f t="shared" si="26"/>
        <v>81.339356437379195</v>
      </c>
      <c r="H333" s="13">
        <f t="shared" si="26"/>
        <v>110.35467898937544</v>
      </c>
      <c r="I333" s="13">
        <f t="shared" si="26"/>
        <v>118.09248825836093</v>
      </c>
      <c r="J333" s="13">
        <f t="shared" si="26"/>
        <v>36.399369299781682</v>
      </c>
      <c r="K333" s="13">
        <f t="shared" si="26"/>
        <v>2.4392188147457672</v>
      </c>
      <c r="L333" s="13">
        <f t="shared" si="28"/>
        <v>623.62511179964304</v>
      </c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</row>
    <row r="334" spans="1:38" x14ac:dyDescent="0.3">
      <c r="A334" s="6"/>
      <c r="B334" s="3"/>
      <c r="C334" s="10">
        <v>2003.7041099999999</v>
      </c>
      <c r="D334" s="10">
        <v>374.06299999999999</v>
      </c>
      <c r="E334" s="4">
        <f t="shared" si="27"/>
        <v>2078</v>
      </c>
      <c r="F334" s="5">
        <f>F333*SUM(econlow!Z124:AB124)/SUM(econlow!Z123:AB123)</f>
        <v>21027.002843918064</v>
      </c>
      <c r="G334" s="13">
        <f t="shared" si="26"/>
        <v>82.61280494466898</v>
      </c>
      <c r="H334" s="13">
        <f t="shared" si="26"/>
        <v>112.01024151760792</v>
      </c>
      <c r="I334" s="13">
        <f t="shared" si="26"/>
        <v>119.6420206273752</v>
      </c>
      <c r="J334" s="13">
        <f t="shared" si="26"/>
        <v>36.768927203115503</v>
      </c>
      <c r="K334" s="13">
        <f t="shared" si="26"/>
        <v>2.4590367717295107</v>
      </c>
      <c r="L334" s="13">
        <f t="shared" si="28"/>
        <v>628.49303106449713</v>
      </c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</row>
    <row r="335" spans="1:38" x14ac:dyDescent="0.3">
      <c r="A335" s="6"/>
      <c r="B335" s="3"/>
      <c r="C335" s="10">
        <v>2003.7863010000001</v>
      </c>
      <c r="D335" s="10">
        <v>373.98099999999999</v>
      </c>
      <c r="E335" s="4">
        <f t="shared" si="27"/>
        <v>2079</v>
      </c>
      <c r="F335" s="5">
        <f>F334*SUM(econlow!Z125:AB125)/SUM(econlow!Z124:AB124)</f>
        <v>21187.425403437708</v>
      </c>
      <c r="G335" s="13">
        <f t="shared" si="26"/>
        <v>83.896143146410452</v>
      </c>
      <c r="H335" s="13">
        <f t="shared" si="26"/>
        <v>113.67646445836588</v>
      </c>
      <c r="I335" s="13">
        <f t="shared" si="26"/>
        <v>121.19509808184259</v>
      </c>
      <c r="J335" s="13">
        <f t="shared" si="26"/>
        <v>37.136392068444628</v>
      </c>
      <c r="K335" s="13">
        <f t="shared" si="26"/>
        <v>2.4786644275235536</v>
      </c>
      <c r="L335" s="13">
        <f t="shared" si="28"/>
        <v>633.38276218258716</v>
      </c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</row>
    <row r="336" spans="1:38" x14ac:dyDescent="0.3">
      <c r="A336" s="6"/>
      <c r="B336" s="3"/>
      <c r="C336" s="10">
        <v>2003.8712330000001</v>
      </c>
      <c r="D336" s="10">
        <v>373.76900000000001</v>
      </c>
      <c r="E336" s="4">
        <f t="shared" si="27"/>
        <v>2080</v>
      </c>
      <c r="F336" s="5">
        <f>F335*SUM(econlow!Z126:AB126)/SUM(econlow!Z125:AB125)</f>
        <v>21346.225105597565</v>
      </c>
      <c r="G336" s="13">
        <f t="shared" si="26"/>
        <v>85.189272396385519</v>
      </c>
      <c r="H336" s="13">
        <f t="shared" si="26"/>
        <v>115.35316672112329</v>
      </c>
      <c r="I336" s="13">
        <f t="shared" si="26"/>
        <v>122.75143021598278</v>
      </c>
      <c r="J336" s="13">
        <f t="shared" si="26"/>
        <v>37.501693760184459</v>
      </c>
      <c r="K336" s="13">
        <f t="shared" si="26"/>
        <v>2.49810077810523</v>
      </c>
      <c r="L336" s="13">
        <f t="shared" si="28"/>
        <v>638.29366387178129</v>
      </c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</row>
    <row r="337" spans="1:38" x14ac:dyDescent="0.3">
      <c r="A337" s="6"/>
      <c r="B337" s="3"/>
      <c r="C337" s="10">
        <v>2003.9534249999999</v>
      </c>
      <c r="D337" s="10">
        <v>373.58800000000002</v>
      </c>
      <c r="E337" s="4">
        <f t="shared" si="27"/>
        <v>2081</v>
      </c>
      <c r="F337" s="5">
        <f>F336*SUM(econlow!Z127:AB127)/SUM(econlow!Z126:AB126)</f>
        <v>21503.39607065227</v>
      </c>
      <c r="G337" s="13">
        <f t="shared" si="26"/>
        <v>86.492093646961891</v>
      </c>
      <c r="H337" s="13">
        <f t="shared" si="26"/>
        <v>117.04016709597921</v>
      </c>
      <c r="I337" s="13">
        <f t="shared" si="26"/>
        <v>124.31072953392425</v>
      </c>
      <c r="J337" s="13">
        <f t="shared" si="26"/>
        <v>37.86476537742552</v>
      </c>
      <c r="K337" s="13">
        <f t="shared" si="26"/>
        <v>2.5173449057238675</v>
      </c>
      <c r="L337" s="13">
        <f t="shared" si="28"/>
        <v>643.22510056001465</v>
      </c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</row>
    <row r="338" spans="1:38" x14ac:dyDescent="0.3">
      <c r="A338" s="6"/>
      <c r="B338" s="3"/>
      <c r="C338" s="10">
        <v>2004.0382509999999</v>
      </c>
      <c r="D338" s="10">
        <v>373.553</v>
      </c>
      <c r="E338" s="4">
        <f t="shared" si="27"/>
        <v>2082</v>
      </c>
      <c r="F338" s="5">
        <f>F337*SUM(econlow!Z128:AB128)/SUM(econlow!Z127:AB127)</f>
        <v>21658.933105728196</v>
      </c>
      <c r="G338" s="13">
        <f t="shared" si="26"/>
        <v>87.804507491649588</v>
      </c>
      <c r="H338" s="13">
        <f t="shared" si="26"/>
        <v>118.73728431945787</v>
      </c>
      <c r="I338" s="13">
        <f t="shared" si="26"/>
        <v>125.87271151540011</v>
      </c>
      <c r="J338" s="13">
        <f t="shared" si="26"/>
        <v>38.225543150985999</v>
      </c>
      <c r="K338" s="13">
        <f t="shared" si="26"/>
        <v>2.5363959776911633</v>
      </c>
      <c r="L338" s="13">
        <f t="shared" si="28"/>
        <v>648.17644245518477</v>
      </c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</row>
    <row r="339" spans="1:38" x14ac:dyDescent="0.3">
      <c r="A339" s="6"/>
      <c r="B339" s="3"/>
      <c r="C339" s="10">
        <v>2004.1229510000001</v>
      </c>
      <c r="D339" s="10">
        <v>373.69400000000002</v>
      </c>
      <c r="E339" s="4">
        <f t="shared" si="27"/>
        <v>2083</v>
      </c>
      <c r="F339" s="5">
        <f>F338*SUM(econlow!Z129:AB129)/SUM(econlow!Z128:AB128)</f>
        <v>21812.831694286731</v>
      </c>
      <c r="G339" s="13">
        <f t="shared" si="26"/>
        <v>89.126414207022677</v>
      </c>
      <c r="H339" s="13">
        <f t="shared" si="26"/>
        <v>120.44433713915092</v>
      </c>
      <c r="I339" s="13">
        <f t="shared" si="26"/>
        <v>127.4370946789997</v>
      </c>
      <c r="J339" s="13">
        <f t="shared" si="26"/>
        <v>38.583966345124743</v>
      </c>
      <c r="K339" s="13">
        <f t="shared" si="26"/>
        <v>2.5552532451592471</v>
      </c>
      <c r="L339" s="13">
        <f t="shared" si="28"/>
        <v>653.14706561545722</v>
      </c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</row>
    <row r="340" spans="1:38" x14ac:dyDescent="0.3">
      <c r="A340" s="6"/>
      <c r="B340" s="3"/>
      <c r="C340" s="10">
        <v>2004.202186</v>
      </c>
      <c r="D340" s="10">
        <v>373.77800000000002</v>
      </c>
      <c r="E340" s="4">
        <f t="shared" si="27"/>
        <v>2084</v>
      </c>
      <c r="F340" s="5">
        <f>F339*SUM(econlow!Z130:AB130)/SUM(econlow!Z129:AB129)</f>
        <v>21965.087985443206</v>
      </c>
      <c r="G340" s="13">
        <f t="shared" si="26"/>
        <v>90.457713793997925</v>
      </c>
      <c r="H340" s="13">
        <f t="shared" si="26"/>
        <v>122.16114437719267</v>
      </c>
      <c r="I340" s="13">
        <f t="shared" si="26"/>
        <v>129.0036006429882</v>
      </c>
      <c r="J340" s="13">
        <f t="shared" si="26"/>
        <v>38.939977163632392</v>
      </c>
      <c r="K340" s="13">
        <f t="shared" si="26"/>
        <v>2.5739160418848597</v>
      </c>
      <c r="L340" s="13">
        <f t="shared" si="28"/>
        <v>658.13635201969601</v>
      </c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</row>
    <row r="341" spans="1:38" x14ac:dyDescent="0.3">
      <c r="A341" s="6"/>
      <c r="B341" s="3"/>
      <c r="C341" s="10">
        <v>2004.286885</v>
      </c>
      <c r="D341" s="10">
        <v>373.904</v>
      </c>
      <c r="E341" s="4">
        <f t="shared" si="27"/>
        <v>2085</v>
      </c>
      <c r="F341" s="5">
        <f>F340*SUM(econlow!Z131:AB131)/SUM(econlow!Z130:AB130)</f>
        <v>22115.698783136584</v>
      </c>
      <c r="G341" s="13">
        <f t="shared" si="26"/>
        <v>91.798306018461588</v>
      </c>
      <c r="H341" s="13">
        <f t="shared" si="26"/>
        <v>123.88752499255779</v>
      </c>
      <c r="I341" s="13">
        <f t="shared" si="26"/>
        <v>130.57195418370523</v>
      </c>
      <c r="J341" s="13">
        <f t="shared" si="26"/>
        <v>39.29352066003355</v>
      </c>
      <c r="K341" s="13">
        <f t="shared" si="26"/>
        <v>2.5923837829783309</v>
      </c>
      <c r="L341" s="13">
        <f t="shared" si="28"/>
        <v>663.14368963773654</v>
      </c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</row>
    <row r="342" spans="1:38" x14ac:dyDescent="0.3">
      <c r="A342" s="6"/>
      <c r="B342" s="3"/>
      <c r="C342" s="10">
        <v>2004.3688520000001</v>
      </c>
      <c r="D342" s="10">
        <v>374.30099999999999</v>
      </c>
      <c r="E342" s="4">
        <f t="shared" si="27"/>
        <v>2086</v>
      </c>
      <c r="F342" s="5">
        <f>F341*SUM(econlow!Z132:AB132)/SUM(econlow!Z131:AB131)</f>
        <v>22264.661535147301</v>
      </c>
      <c r="G342" s="13">
        <f t="shared" si="26"/>
        <v>93.148090451235177</v>
      </c>
      <c r="H342" s="13">
        <f t="shared" si="26"/>
        <v>125.62329814217054</v>
      </c>
      <c r="I342" s="13">
        <f t="shared" si="26"/>
        <v>132.14188329155246</v>
      </c>
      <c r="J342" s="13">
        <f t="shared" si="26"/>
        <v>39.644544651647692</v>
      </c>
      <c r="K342" s="13">
        <f t="shared" si="26"/>
        <v>2.6106559636363289</v>
      </c>
      <c r="L342" s="13">
        <f t="shared" si="28"/>
        <v>668.16847250024216</v>
      </c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</row>
    <row r="343" spans="1:38" x14ac:dyDescent="0.3">
      <c r="A343" s="6"/>
      <c r="B343" s="3"/>
      <c r="C343" s="10">
        <v>2004.4535519999999</v>
      </c>
      <c r="D343" s="10">
        <v>374.786</v>
      </c>
      <c r="E343" s="4">
        <f t="shared" si="27"/>
        <v>2087</v>
      </c>
      <c r="F343" s="5">
        <f>F342*SUM(econlow!Z133:AB133)/SUM(econlow!Z132:AB132)</f>
        <v>22411.97432196153</v>
      </c>
      <c r="G343" s="13">
        <f t="shared" ref="G343:K358" si="29">G342*(1-G$5)+G$4*$F342*$L$4/1000</f>
        <v>94.506966507370933</v>
      </c>
      <c r="H343" s="13">
        <f t="shared" si="29"/>
        <v>127.36828324081492</v>
      </c>
      <c r="I343" s="13">
        <f t="shared" si="29"/>
        <v>133.71311922457991</v>
      </c>
      <c r="J343" s="13">
        <f t="shared" si="29"/>
        <v>39.992999637270472</v>
      </c>
      <c r="K343" s="13">
        <f t="shared" si="29"/>
        <v>2.628732157857641</v>
      </c>
      <c r="L343" s="13">
        <f t="shared" si="28"/>
        <v>673.21010076789389</v>
      </c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</row>
    <row r="344" spans="1:38" x14ac:dyDescent="0.3">
      <c r="A344" s="6"/>
      <c r="B344" s="3"/>
      <c r="C344" s="10">
        <v>2004.535519</v>
      </c>
      <c r="D344" s="10">
        <v>375.18299999999999</v>
      </c>
      <c r="E344" s="4">
        <f t="shared" si="27"/>
        <v>2088</v>
      </c>
      <c r="F344" s="5">
        <f>F343*SUM(econlow!Z134:AB134)/SUM(econlow!Z133:AB133)</f>
        <v>22557.63584548244</v>
      </c>
      <c r="G344" s="13">
        <f t="shared" si="29"/>
        <v>95.874833484767649</v>
      </c>
      <c r="H344" s="13">
        <f t="shared" si="29"/>
        <v>129.12230001983414</v>
      </c>
      <c r="I344" s="13">
        <f t="shared" si="29"/>
        <v>135.28539655967992</v>
      </c>
      <c r="J344" s="13">
        <f t="shared" si="29"/>
        <v>40.338838718250685</v>
      </c>
      <c r="K344" s="13">
        <f t="shared" si="29"/>
        <v>2.6466120171414502</v>
      </c>
      <c r="L344" s="13">
        <f t="shared" si="28"/>
        <v>678.26798079967386</v>
      </c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</row>
    <row r="345" spans="1:38" x14ac:dyDescent="0.3">
      <c r="A345" s="6"/>
      <c r="B345" s="3"/>
      <c r="C345" s="10">
        <v>2004.6202189999999</v>
      </c>
      <c r="D345" s="10">
        <v>375.52800000000002</v>
      </c>
      <c r="E345" s="4">
        <f t="shared" si="27"/>
        <v>2089</v>
      </c>
      <c r="F345" s="5">
        <f>F344*SUM(econlow!Z135:AB135)/SUM(econlow!Z134:AB134)</f>
        <v>22701.64541759068</v>
      </c>
      <c r="G345" s="13">
        <f t="shared" si="29"/>
        <v>97.251590602097565</v>
      </c>
      <c r="H345" s="13">
        <f t="shared" si="29"/>
        <v>130.88516858460895</v>
      </c>
      <c r="I345" s="13">
        <f t="shared" si="29"/>
        <v>136.85845324139794</v>
      </c>
      <c r="J345" s="13">
        <f t="shared" si="29"/>
        <v>40.682017522750847</v>
      </c>
      <c r="K345" s="13">
        <f t="shared" si="29"/>
        <v>2.6642952691678139</v>
      </c>
      <c r="L345" s="13">
        <f t="shared" si="28"/>
        <v>683.34152522002319</v>
      </c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</row>
    <row r="346" spans="1:38" x14ac:dyDescent="0.3">
      <c r="A346" s="6"/>
      <c r="B346" s="3"/>
      <c r="C346" s="10">
        <v>2004.7049179999999</v>
      </c>
      <c r="D346" s="10">
        <v>375.68299999999999</v>
      </c>
      <c r="E346" s="4">
        <f t="shared" si="27"/>
        <v>2090</v>
      </c>
      <c r="F346" s="5">
        <f>F345*SUM(econlow!Z136:AB136)/SUM(econlow!Z135:AB135)</f>
        <v>22844.002948556506</v>
      </c>
      <c r="G346" s="13">
        <f t="shared" si="29"/>
        <v>98.637137036035028</v>
      </c>
      <c r="H346" s="13">
        <f t="shared" si="29"/>
        <v>132.65670947080329</v>
      </c>
      <c r="I346" s="13">
        <f t="shared" si="29"/>
        <v>138.43203062836977</v>
      </c>
      <c r="J346" s="13">
        <f t="shared" si="29"/>
        <v>41.022494132991852</v>
      </c>
      <c r="K346" s="13">
        <f t="shared" si="29"/>
        <v>2.6817817164602635</v>
      </c>
      <c r="L346" s="13">
        <f t="shared" si="28"/>
        <v>688.43015298466014</v>
      </c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</row>
    <row r="347" spans="1:38" x14ac:dyDescent="0.3">
      <c r="A347" s="6"/>
      <c r="B347" s="3"/>
      <c r="C347" s="10">
        <v>2004.786885</v>
      </c>
      <c r="D347" s="10">
        <v>375.697</v>
      </c>
      <c r="E347" s="4">
        <f t="shared" si="27"/>
        <v>2091</v>
      </c>
      <c r="F347" s="5">
        <f>F346*SUM(econlow!Z137:AB137)/SUM(econlow!Z136:AB136)</f>
        <v>22984.708935308627</v>
      </c>
      <c r="G347" s="13">
        <f t="shared" si="29"/>
        <v>100.03137195777791</v>
      </c>
      <c r="H347" s="13">
        <f t="shared" si="29"/>
        <v>134.43674369936767</v>
      </c>
      <c r="I347" s="13">
        <f t="shared" si="29"/>
        <v>140.00587353739434</v>
      </c>
      <c r="J347" s="13">
        <f t="shared" si="29"/>
        <v>41.360229015293896</v>
      </c>
      <c r="K347" s="13">
        <f t="shared" si="29"/>
        <v>2.699071235030603</v>
      </c>
      <c r="L347" s="13">
        <f t="shared" si="28"/>
        <v>693.53328944486441</v>
      </c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</row>
    <row r="348" spans="1:38" x14ac:dyDescent="0.3">
      <c r="A348" s="6"/>
      <c r="B348" s="3"/>
      <c r="C348" s="10">
        <v>2004.8715850000001</v>
      </c>
      <c r="D348" s="10">
        <v>375.69900000000001</v>
      </c>
      <c r="E348" s="4">
        <f t="shared" si="27"/>
        <v>2092</v>
      </c>
      <c r="F348" s="5">
        <f>F347*SUM(econlow!Z138:AB138)/SUM(econlow!Z137:AB137)</f>
        <v>23123.764449565038</v>
      </c>
      <c r="G348" s="13">
        <f t="shared" si="29"/>
        <v>101.43419456885309</v>
      </c>
      <c r="H348" s="13">
        <f t="shared" si="29"/>
        <v>136.22509283028919</v>
      </c>
      <c r="I348" s="13">
        <f t="shared" si="29"/>
        <v>141.57973028515261</v>
      </c>
      <c r="J348" s="13">
        <f t="shared" si="29"/>
        <v>41.695184952736959</v>
      </c>
      <c r="K348" s="13">
        <f t="shared" si="29"/>
        <v>2.7161637730061763</v>
      </c>
      <c r="L348" s="13">
        <f t="shared" si="28"/>
        <v>698.65036641003803</v>
      </c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</row>
    <row r="349" spans="1:38" x14ac:dyDescent="0.3">
      <c r="A349" s="6"/>
      <c r="B349" s="3"/>
      <c r="C349" s="10">
        <v>2004.9535519999999</v>
      </c>
      <c r="D349" s="10">
        <v>375.53800000000001</v>
      </c>
      <c r="E349" s="4">
        <f t="shared" si="27"/>
        <v>2093</v>
      </c>
      <c r="F349" s="5">
        <f>F348*SUM(econlow!Z139:AB139)/SUM(econlow!Z138:AB138)</f>
        <v>23261.171125832247</v>
      </c>
      <c r="G349" s="13">
        <f t="shared" si="29"/>
        <v>102.84550413619743</v>
      </c>
      <c r="H349" s="13">
        <f t="shared" si="29"/>
        <v>138.02157901507962</v>
      </c>
      <c r="I349" s="13">
        <f t="shared" si="29"/>
        <v>143.15335272758338</v>
      </c>
      <c r="J349" s="13">
        <f t="shared" si="29"/>
        <v>42.027326980275163</v>
      </c>
      <c r="K349" s="13">
        <f t="shared" si="29"/>
        <v>2.7330593492400261</v>
      </c>
      <c r="L349" s="13">
        <f t="shared" si="28"/>
        <v>703.78082220837564</v>
      </c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</row>
    <row r="350" spans="1:38" x14ac:dyDescent="0.3">
      <c r="A350" s="6"/>
      <c r="B350" s="3"/>
      <c r="C350" s="10">
        <v>2005.038356</v>
      </c>
      <c r="D350" s="10">
        <v>375.38099999999997</v>
      </c>
      <c r="E350" s="4">
        <f t="shared" si="27"/>
        <v>2094</v>
      </c>
      <c r="F350" s="5">
        <f>F349*SUM(econlow!Z140:AB140)/SUM(econlow!Z139:AB139)</f>
        <v>23396.931149280314</v>
      </c>
      <c r="G350" s="13">
        <f t="shared" si="29"/>
        <v>104.26520002650645</v>
      </c>
      <c r="H350" s="13">
        <f t="shared" si="29"/>
        <v>139.826025047992</v>
      </c>
      <c r="I350" s="13">
        <f t="shared" si="29"/>
        <v>144.72649629692748</v>
      </c>
      <c r="J350" s="13">
        <f t="shared" si="29"/>
        <v>42.356622322149256</v>
      </c>
      <c r="K350" s="13">
        <f t="shared" si="29"/>
        <v>2.7497580519044957</v>
      </c>
      <c r="L350" s="13">
        <f t="shared" si="28"/>
        <v>708.92410174547967</v>
      </c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</row>
    <row r="351" spans="1:38" x14ac:dyDescent="0.3">
      <c r="A351" s="6"/>
      <c r="B351" s="3"/>
      <c r="C351" s="10">
        <v>2005.123288</v>
      </c>
      <c r="D351" s="10">
        <v>375.41300000000001</v>
      </c>
      <c r="E351" s="4">
        <f t="shared" si="27"/>
        <v>2095</v>
      </c>
      <c r="F351" s="5">
        <f>F350*SUM(econlow!Z141:AB141)/SUM(econlow!Z140:AB140)</f>
        <v>23531.047243501773</v>
      </c>
      <c r="G351" s="13">
        <f t="shared" si="29"/>
        <v>105.6931817398428</v>
      </c>
      <c r="H351" s="13">
        <f t="shared" si="29"/>
        <v>141.63825441595796</v>
      </c>
      <c r="I351" s="13">
        <f t="shared" si="29"/>
        <v>146.29892003645338</v>
      </c>
      <c r="J351" s="13">
        <f t="shared" si="29"/>
        <v>42.683040331451437</v>
      </c>
      <c r="K351" s="13">
        <f t="shared" si="29"/>
        <v>2.7662600370689572</v>
      </c>
      <c r="L351" s="13">
        <f t="shared" si="28"/>
        <v>714.07965656077454</v>
      </c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</row>
    <row r="352" spans="1:38" x14ac:dyDescent="0.3">
      <c r="A352" s="6"/>
      <c r="B352" s="3"/>
      <c r="C352" s="10">
        <v>2005.2</v>
      </c>
      <c r="D352" s="10">
        <v>375.43299999999999</v>
      </c>
      <c r="E352" s="4">
        <f t="shared" si="27"/>
        <v>2096</v>
      </c>
      <c r="F352" s="5">
        <f>F351*SUM(econlow!Z142:AB142)/SUM(econlow!Z141:AB141)</f>
        <v>23663.522658163292</v>
      </c>
      <c r="G352" s="13">
        <f t="shared" si="29"/>
        <v>107.12934894249784</v>
      </c>
      <c r="H352" s="13">
        <f t="shared" si="29"/>
        <v>143.45809134723825</v>
      </c>
      <c r="I352" s="13">
        <f t="shared" si="29"/>
        <v>147.87038663287731</v>
      </c>
      <c r="J352" s="13">
        <f t="shared" si="29"/>
        <v>43.006552431705884</v>
      </c>
      <c r="K352" s="13">
        <f t="shared" si="29"/>
        <v>2.7825655272624652</v>
      </c>
      <c r="L352" s="13">
        <f t="shared" si="28"/>
        <v>719.24694488158184</v>
      </c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</row>
    <row r="353" spans="1:38" x14ac:dyDescent="0.3">
      <c r="A353" s="6"/>
      <c r="B353" s="3"/>
      <c r="C353" s="10">
        <v>2005.284932</v>
      </c>
      <c r="D353" s="10">
        <v>375.55900000000003</v>
      </c>
      <c r="E353" s="4">
        <f t="shared" si="27"/>
        <v>2097</v>
      </c>
      <c r="F353" s="5">
        <f>F352*SUM(econlow!Z143:AB143)/SUM(econlow!Z142:AB142)</f>
        <v>23794.361156559269</v>
      </c>
      <c r="G353" s="13">
        <f t="shared" si="29"/>
        <v>108.57360149909935</v>
      </c>
      <c r="H353" s="13">
        <f t="shared" si="29"/>
        <v>145.28536085877997</v>
      </c>
      <c r="I353" s="13">
        <f t="shared" si="29"/>
        <v>149.44066244649352</v>
      </c>
      <c r="J353" s="13">
        <f t="shared" si="29"/>
        <v>43.32713206033727</v>
      </c>
      <c r="K353" s="13">
        <f t="shared" si="29"/>
        <v>2.7986748100222236</v>
      </c>
      <c r="L353" s="13">
        <f t="shared" si="28"/>
        <v>724.42543167473229</v>
      </c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</row>
    <row r="354" spans="1:38" x14ac:dyDescent="0.3">
      <c r="A354" s="6"/>
      <c r="B354" s="3"/>
      <c r="C354" s="10">
        <v>2005.367123</v>
      </c>
      <c r="D354" s="10">
        <v>376.17</v>
      </c>
      <c r="E354" s="4">
        <f t="shared" si="27"/>
        <v>2098</v>
      </c>
      <c r="F354" s="5">
        <f>F353*SUM(econlow!Z144:AB144)/SUM(econlow!Z143:AB143)</f>
        <v>23923.567003077271</v>
      </c>
      <c r="G354" s="13">
        <f t="shared" si="29"/>
        <v>110.02583950395977</v>
      </c>
      <c r="H354" s="13">
        <f t="shared" si="29"/>
        <v>147.1198888022748</v>
      </c>
      <c r="I354" s="13">
        <f t="shared" si="29"/>
        <v>151.00951753902973</v>
      </c>
      <c r="J354" s="13">
        <f t="shared" si="29"/>
        <v>43.644754613907907</v>
      </c>
      <c r="K354" s="13">
        <f t="shared" si="29"/>
        <v>2.8145882364288504</v>
      </c>
      <c r="L354" s="13">
        <f t="shared" si="28"/>
        <v>729.61458869560101</v>
      </c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</row>
    <row r="355" spans="1:38" x14ac:dyDescent="0.3">
      <c r="A355" s="6"/>
      <c r="B355" s="3"/>
      <c r="C355" s="10">
        <v>2005.452055</v>
      </c>
      <c r="D355" s="10">
        <v>376.93</v>
      </c>
      <c r="E355" s="4">
        <f t="shared" si="27"/>
        <v>2099</v>
      </c>
      <c r="F355" s="5">
        <f>F354*SUM(econlow!Z145:AB145)/SUM(econlow!Z144:AB144)</f>
        <v>24051.144950585647</v>
      </c>
      <c r="G355" s="13">
        <f t="shared" si="29"/>
        <v>111.48596331165932</v>
      </c>
      <c r="H355" s="13">
        <f t="shared" si="29"/>
        <v>148.96150190891359</v>
      </c>
      <c r="I355" s="13">
        <f t="shared" si="29"/>
        <v>152.57672569924603</v>
      </c>
      <c r="J355" s="13">
        <f t="shared" si="29"/>
        <v>43.959397395012118</v>
      </c>
      <c r="K355" s="13">
        <f t="shared" si="29"/>
        <v>2.8303062196294944</v>
      </c>
      <c r="L355" s="13">
        <f t="shared" si="28"/>
        <v>734.81389453446059</v>
      </c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</row>
    <row r="356" spans="1:38" x14ac:dyDescent="0.3">
      <c r="A356" s="3"/>
      <c r="B356" s="3"/>
      <c r="C356" s="10">
        <v>2005.5342470000001</v>
      </c>
      <c r="D356" s="10">
        <v>377.291</v>
      </c>
      <c r="E356" s="4">
        <f t="shared" si="27"/>
        <v>2100</v>
      </c>
      <c r="F356" s="5">
        <f>F355*SUM(econlow!Z146:AB146)/SUM(econlow!Z145:AB145)</f>
        <v>24177.100227753661</v>
      </c>
      <c r="G356" s="13">
        <f t="shared" si="29"/>
        <v>112.95387356685939</v>
      </c>
      <c r="H356" s="13">
        <f t="shared" si="29"/>
        <v>150.81002783283358</v>
      </c>
      <c r="I356" s="13">
        <f t="shared" si="29"/>
        <v>154.14206446629495</v>
      </c>
      <c r="J356" s="13">
        <f t="shared" si="29"/>
        <v>44.271039560724077</v>
      </c>
      <c r="K356" s="13">
        <f t="shared" si="29"/>
        <v>2.8458292333499262</v>
      </c>
      <c r="L356" s="13">
        <f t="shared" si="28"/>
        <v>740.02283466006202</v>
      </c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</row>
    <row r="357" spans="1:38" x14ac:dyDescent="0.3">
      <c r="A357" s="3"/>
      <c r="B357" s="3"/>
      <c r="C357" s="10">
        <v>2005.6191779999999</v>
      </c>
      <c r="D357" s="10">
        <v>377.58600000000001</v>
      </c>
      <c r="E357" s="4">
        <f t="shared" si="27"/>
        <v>2101</v>
      </c>
      <c r="F357" s="5">
        <f>F356*SUM(econlow!Z147:AB147)/SUM(econlow!Z146:AB146)</f>
        <v>24301.438526315193</v>
      </c>
      <c r="G357" s="13">
        <f t="shared" si="29"/>
        <v>114.429471233342</v>
      </c>
      <c r="H357" s="13">
        <f t="shared" si="29"/>
        <v>152.66529519325547</v>
      </c>
      <c r="I357" s="13">
        <f t="shared" si="29"/>
        <v>155.70531515086338</v>
      </c>
      <c r="J357" s="13">
        <f t="shared" si="29"/>
        <v>44.57966207250233</v>
      </c>
      <c r="K357" s="13">
        <f t="shared" si="29"/>
        <v>2.8611578103967807</v>
      </c>
      <c r="L357" s="13">
        <f t="shared" si="28"/>
        <v>745.24090146035996</v>
      </c>
      <c r="M357" s="3"/>
      <c r="N357" s="3"/>
      <c r="O357" s="3"/>
      <c r="P357" s="3"/>
      <c r="Q357" s="3"/>
      <c r="R357" s="3"/>
      <c r="S357" s="3"/>
    </row>
    <row r="358" spans="1:38" x14ac:dyDescent="0.3">
      <c r="A358" s="3"/>
      <c r="B358" s="3"/>
      <c r="C358" s="10">
        <v>2005.7041099999999</v>
      </c>
      <c r="D358" s="10">
        <v>377.863</v>
      </c>
      <c r="E358" s="4">
        <f t="shared" si="27"/>
        <v>2102</v>
      </c>
      <c r="F358" s="5">
        <f>F357*SUM(econlow!Z148:AB148)/SUM(econlow!Z147:AB147)</f>
        <v>24424.165988286877</v>
      </c>
      <c r="G358" s="13">
        <f t="shared" si="29"/>
        <v>115.91265762227204</v>
      </c>
      <c r="H358" s="13">
        <f t="shared" si="29"/>
        <v>154.52713361530883</v>
      </c>
      <c r="I358" s="13">
        <f t="shared" si="29"/>
        <v>157.266262854117</v>
      </c>
      <c r="J358" s="13">
        <f t="shared" si="29"/>
        <v>44.885247647461348</v>
      </c>
      <c r="K358" s="13">
        <f t="shared" si="29"/>
        <v>2.8762925411511713</v>
      </c>
      <c r="L358" s="13">
        <f t="shared" si="28"/>
        <v>750.46759428031032</v>
      </c>
      <c r="M358" s="3"/>
      <c r="N358" s="3"/>
      <c r="O358" s="3"/>
      <c r="P358" s="3"/>
      <c r="Q358" s="3"/>
      <c r="R358" s="3"/>
      <c r="S358" s="3"/>
    </row>
    <row r="359" spans="1:38" x14ac:dyDescent="0.3">
      <c r="A359" s="3"/>
      <c r="B359" s="3"/>
      <c r="C359" s="10">
        <v>2005.7863010000001</v>
      </c>
      <c r="D359" s="10">
        <v>377.92700000000002</v>
      </c>
      <c r="E359" s="4">
        <f t="shared" si="27"/>
        <v>2103</v>
      </c>
      <c r="F359" s="5">
        <f>F358*SUM(econlow!Z149:AB149)/SUM(econlow!Z148:AB148)</f>
        <v>24545.289193152068</v>
      </c>
      <c r="G359" s="13">
        <f t="shared" ref="G359:K374" si="30">G358*(1-G$5)+G$4*$F358*$L$4/1000</f>
        <v>117.40333441967921</v>
      </c>
      <c r="H359" s="13">
        <f t="shared" si="30"/>
        <v>156.39537376954459</v>
      </c>
      <c r="I359" s="13">
        <f t="shared" si="30"/>
        <v>158.82469648447031</v>
      </c>
      <c r="J359" s="13">
        <f t="shared" si="30"/>
        <v>45.187780710926475</v>
      </c>
      <c r="K359" s="13">
        <f t="shared" si="30"/>
        <v>2.8912340720549317</v>
      </c>
      <c r="L359" s="13">
        <f t="shared" si="28"/>
        <v>755.70241945667556</v>
      </c>
      <c r="M359" s="3"/>
      <c r="N359" s="3"/>
      <c r="O359" s="3"/>
      <c r="P359" s="3"/>
      <c r="Q359" s="3"/>
      <c r="R359" s="3"/>
      <c r="S359" s="3"/>
    </row>
    <row r="360" spans="1:38" x14ac:dyDescent="0.3">
      <c r="A360" s="3"/>
      <c r="B360" s="3"/>
      <c r="C360" s="10">
        <v>2005.8712330000001</v>
      </c>
      <c r="D360" s="10">
        <v>377.875</v>
      </c>
      <c r="E360" s="4">
        <f t="shared" si="27"/>
        <v>2104</v>
      </c>
      <c r="F360" s="5">
        <f>F359*SUM(econlow!Z150:AB150)/SUM(econlow!Z149:AB149)</f>
        <v>24664.815145021443</v>
      </c>
      <c r="G360" s="13">
        <f t="shared" si="30"/>
        <v>118.90140371315798</v>
      </c>
      <c r="H360" s="13">
        <f t="shared" si="30"/>
        <v>158.26984741013607</v>
      </c>
      <c r="I360" s="13">
        <f t="shared" si="30"/>
        <v>160.38040877220601</v>
      </c>
      <c r="J360" s="13">
        <f t="shared" si="30"/>
        <v>45.487247350195084</v>
      </c>
      <c r="K360" s="13">
        <f t="shared" si="30"/>
        <v>2.9059831040907866</v>
      </c>
      <c r="L360" s="13">
        <f t="shared" si="28"/>
        <v>760.94489034978596</v>
      </c>
      <c r="M360" s="3"/>
      <c r="N360" s="3"/>
      <c r="O360" s="3"/>
      <c r="P360" s="3"/>
      <c r="Q360" s="3"/>
      <c r="R360" s="3"/>
      <c r="S360" s="3"/>
    </row>
    <row r="361" spans="1:38" x14ac:dyDescent="0.3">
      <c r="A361" s="3"/>
      <c r="B361" s="3"/>
      <c r="C361" s="10">
        <v>2005.9534249999999</v>
      </c>
      <c r="D361" s="10">
        <v>377.76100000000002</v>
      </c>
      <c r="E361" s="4">
        <f t="shared" si="27"/>
        <v>2105</v>
      </c>
      <c r="F361" s="5">
        <f>F360*SUM(econlow!Z151:AB151)/SUM(econlow!Z150:AB150)</f>
        <v>24782.751259782057</v>
      </c>
      <c r="G361" s="13">
        <f t="shared" si="30"/>
        <v>120.40676801778369</v>
      </c>
      <c r="H361" s="13">
        <f t="shared" si="30"/>
        <v>160.15038741176878</v>
      </c>
      <c r="I361" s="13">
        <f t="shared" si="30"/>
        <v>161.9331962819694</v>
      </c>
      <c r="J361" s="13">
        <f t="shared" si="30"/>
        <v>45.783635269432231</v>
      </c>
      <c r="K361" s="13">
        <f t="shared" si="30"/>
        <v>2.9205403912577372</v>
      </c>
      <c r="L361" s="13">
        <f t="shared" si="28"/>
        <v>766.19452737221195</v>
      </c>
      <c r="M361" s="3"/>
      <c r="N361" s="3"/>
      <c r="O361" s="3"/>
      <c r="P361" s="3"/>
      <c r="Q361" s="3"/>
      <c r="R361" s="3"/>
      <c r="S361" s="3"/>
    </row>
    <row r="362" spans="1:38" x14ac:dyDescent="0.3">
      <c r="A362" s="3"/>
      <c r="B362" s="3"/>
      <c r="C362" s="10">
        <v>2006.038356</v>
      </c>
      <c r="D362" s="10">
        <v>377.84399999999999</v>
      </c>
      <c r="E362" s="4">
        <f t="shared" si="27"/>
        <v>2106</v>
      </c>
      <c r="F362" s="5">
        <f>F361*SUM(econlow!Z152:AB152)/SUM(econlow!Z151:AB151)</f>
        <v>24899.105352245591</v>
      </c>
      <c r="G362" s="13">
        <f t="shared" si="30"/>
        <v>121.91933030124457</v>
      </c>
      <c r="H362" s="13">
        <f t="shared" si="30"/>
        <v>162.03682780522243</v>
      </c>
      <c r="I362" s="13">
        <f t="shared" si="30"/>
        <v>163.48285942316431</v>
      </c>
      <c r="J362" s="13">
        <f t="shared" si="30"/>
        <v>46.076933745634648</v>
      </c>
      <c r="K362" s="13">
        <f t="shared" si="30"/>
        <v>2.934906739043007</v>
      </c>
      <c r="L362" s="13">
        <f t="shared" si="28"/>
        <v>771.45085801430901</v>
      </c>
      <c r="M362" s="3"/>
      <c r="N362" s="3"/>
      <c r="O362" s="3"/>
      <c r="P362" s="3"/>
      <c r="Q362" s="3"/>
      <c r="R362" s="3"/>
      <c r="S362" s="3"/>
    </row>
    <row r="363" spans="1:38" x14ac:dyDescent="0.3">
      <c r="A363" s="3"/>
      <c r="B363" s="3"/>
      <c r="C363" s="10">
        <v>2006.123288</v>
      </c>
      <c r="D363" s="10">
        <v>377.983</v>
      </c>
      <c r="E363" s="4">
        <f t="shared" si="27"/>
        <v>2107</v>
      </c>
      <c r="F363" s="5">
        <f>F362*SUM(econlow!Z153:AB153)/SUM(econlow!Z152:AB152)</f>
        <v>25013.885623307342</v>
      </c>
      <c r="G363" s="13">
        <f t="shared" si="30"/>
        <v>123.43899400818914</v>
      </c>
      <c r="H363" s="13">
        <f t="shared" si="30"/>
        <v>163.92900381164816</v>
      </c>
      <c r="I363" s="13">
        <f t="shared" si="30"/>
        <v>165.02920245827866</v>
      </c>
      <c r="J363" s="13">
        <f t="shared" si="30"/>
        <v>46.367133585601948</v>
      </c>
      <c r="K363" s="13">
        <f t="shared" si="30"/>
        <v>2.94908300289186</v>
      </c>
      <c r="L363" s="13">
        <f t="shared" si="28"/>
        <v>776.7134168666098</v>
      </c>
      <c r="M363" s="3"/>
      <c r="N363" s="3"/>
      <c r="O363" s="3"/>
      <c r="P363" s="3"/>
      <c r="Q363" s="3"/>
      <c r="R363" s="3"/>
      <c r="S363" s="3"/>
    </row>
    <row r="364" spans="1:38" x14ac:dyDescent="0.3">
      <c r="A364" s="3"/>
      <c r="B364" s="3"/>
      <c r="C364" s="10">
        <v>2006.2</v>
      </c>
      <c r="D364" s="10">
        <v>377.99900000000002</v>
      </c>
      <c r="E364" s="4">
        <f t="shared" si="27"/>
        <v>2108</v>
      </c>
      <c r="F364" s="5">
        <f>F363*SUM(econlow!Z154:AB154)/SUM(econlow!Z153:AB153)</f>
        <v>25127.100647126681</v>
      </c>
      <c r="G364" s="13">
        <f t="shared" si="30"/>
        <v>124.96566308379006</v>
      </c>
      <c r="H364" s="13">
        <f t="shared" si="30"/>
        <v>165.82675187554571</v>
      </c>
      <c r="I364" s="13">
        <f t="shared" si="30"/>
        <v>166.57203350916919</v>
      </c>
      <c r="J364" s="13">
        <f t="shared" si="30"/>
        <v>46.654227083858778</v>
      </c>
      <c r="K364" s="13">
        <f t="shared" si="30"/>
        <v>2.9630700866766349</v>
      </c>
      <c r="L364" s="13">
        <f t="shared" si="28"/>
        <v>781.98174563904035</v>
      </c>
      <c r="M364" s="3"/>
      <c r="N364" s="3"/>
      <c r="O364" s="3"/>
      <c r="P364" s="3"/>
      <c r="Q364" s="3"/>
      <c r="R364" s="3"/>
      <c r="S364" s="3"/>
    </row>
    <row r="365" spans="1:38" x14ac:dyDescent="0.3">
      <c r="A365" s="3"/>
      <c r="B365" s="3"/>
      <c r="C365" s="10">
        <v>2006.284932</v>
      </c>
      <c r="D365" s="10">
        <v>378.053</v>
      </c>
      <c r="E365" s="4">
        <f t="shared" si="27"/>
        <v>2109</v>
      </c>
      <c r="F365" s="5">
        <f>F364*SUM(econlow!Z155:AB155)/SUM(econlow!Z154:AB154)</f>
        <v>25238.759358340394</v>
      </c>
      <c r="G365" s="13">
        <f t="shared" si="30"/>
        <v>126.4992419965255</v>
      </c>
      <c r="H365" s="13">
        <f t="shared" si="30"/>
        <v>167.72990969644636</v>
      </c>
      <c r="I365" s="13">
        <f t="shared" si="30"/>
        <v>168.1111645613359</v>
      </c>
      <c r="J365" s="13">
        <f t="shared" si="30"/>
        <v>46.938207981476083</v>
      </c>
      <c r="K365" s="13">
        <f t="shared" si="30"/>
        <v>2.9768689411663116</v>
      </c>
      <c r="L365" s="13">
        <f t="shared" si="28"/>
        <v>787.25539317695018</v>
      </c>
      <c r="M365" s="3"/>
      <c r="N365" s="3"/>
      <c r="O365" s="3"/>
      <c r="P365" s="3"/>
      <c r="Q365" s="3"/>
      <c r="R365" s="3"/>
      <c r="S365" s="3"/>
    </row>
    <row r="366" spans="1:38" x14ac:dyDescent="0.3">
      <c r="A366" s="3"/>
      <c r="B366" s="3"/>
      <c r="C366" s="10">
        <v>2006.367123</v>
      </c>
      <c r="D366" s="10">
        <v>378.185</v>
      </c>
      <c r="E366" s="4">
        <f t="shared" si="27"/>
        <v>2110</v>
      </c>
      <c r="F366" s="5">
        <f>F365*SUM(econlow!Z156:AB156)/SUM(econlow!Z155:AB155)</f>
        <v>25348.871039318852</v>
      </c>
      <c r="G366" s="13">
        <f t="shared" si="30"/>
        <v>128.03963576018009</v>
      </c>
      <c r="H366" s="13">
        <f t="shared" si="30"/>
        <v>169.63831625930777</v>
      </c>
      <c r="I366" s="13">
        <f t="shared" si="30"/>
        <v>169.64641146621801</v>
      </c>
      <c r="J366" s="13">
        <f t="shared" si="30"/>
        <v>47.219071425744069</v>
      </c>
      <c r="K366" s="13">
        <f t="shared" si="30"/>
        <v>2.9904805624979423</v>
      </c>
      <c r="L366" s="13">
        <f t="shared" si="28"/>
        <v>792.5339154739479</v>
      </c>
      <c r="M366" s="3"/>
      <c r="N366" s="3"/>
      <c r="O366" s="3"/>
      <c r="P366" s="3"/>
      <c r="Q366" s="3"/>
      <c r="R366" s="3"/>
      <c r="S366" s="3"/>
    </row>
    <row r="367" spans="1:38" x14ac:dyDescent="0.3">
      <c r="A367" s="3"/>
      <c r="B367" s="3"/>
      <c r="C367" s="10">
        <v>2006.452055</v>
      </c>
      <c r="D367" s="10">
        <v>378.41800000000001</v>
      </c>
      <c r="E367" s="4">
        <f t="shared" si="27"/>
        <v>2111</v>
      </c>
      <c r="F367" s="5">
        <f>F366*SUM(econlow!Z157:AB157)/SUM(econlow!Z156:AB156)</f>
        <v>25457.445307476541</v>
      </c>
      <c r="G367" s="13">
        <f t="shared" si="30"/>
        <v>129.58674995506809</v>
      </c>
      <c r="H367" s="13">
        <f t="shared" si="30"/>
        <v>171.55181186362896</v>
      </c>
      <c r="I367" s="13">
        <f t="shared" si="30"/>
        <v>171.1775939415447</v>
      </c>
      <c r="J367" s="13">
        <f t="shared" si="30"/>
        <v>47.496813930653055</v>
      </c>
      <c r="K367" s="13">
        <f t="shared" si="30"/>
        <v>3.0039059906512264</v>
      </c>
      <c r="L367" s="13">
        <f t="shared" si="28"/>
        <v>797.81687568154598</v>
      </c>
      <c r="M367" s="3"/>
      <c r="N367" s="3"/>
      <c r="O367" s="3"/>
      <c r="P367" s="3"/>
      <c r="Q367" s="3"/>
      <c r="R367" s="3"/>
      <c r="S367" s="3"/>
    </row>
    <row r="368" spans="1:38" x14ac:dyDescent="0.3">
      <c r="A368" s="3"/>
      <c r="B368" s="3"/>
      <c r="C368" s="10">
        <v>2006.5342470000001</v>
      </c>
      <c r="D368" s="10">
        <v>378.8</v>
      </c>
      <c r="E368" s="4">
        <f t="shared" si="27"/>
        <v>2112</v>
      </c>
      <c r="F368" s="5">
        <f>F367*SUM(econlow!Z158:AB158)/SUM(econlow!Z157:AB157)</f>
        <v>25564.492102646298</v>
      </c>
      <c r="G368" s="13">
        <f t="shared" si="30"/>
        <v>131.14049074848214</v>
      </c>
      <c r="H368" s="13">
        <f t="shared" si="30"/>
        <v>173.47023815129333</v>
      </c>
      <c r="I368" s="13">
        <f t="shared" si="30"/>
        <v>172.70453556977463</v>
      </c>
      <c r="J368" s="13">
        <f t="shared" si="30"/>
        <v>47.771433338142678</v>
      </c>
      <c r="K368" s="13">
        <f t="shared" si="30"/>
        <v>3.0171463079275442</v>
      </c>
      <c r="L368" s="13">
        <f t="shared" si="28"/>
        <v>803.10384411562029</v>
      </c>
      <c r="M368" s="3"/>
      <c r="N368" s="3"/>
      <c r="O368" s="3"/>
      <c r="P368" s="3"/>
      <c r="Q368" s="3"/>
      <c r="R368" s="3"/>
      <c r="S368" s="3"/>
    </row>
    <row r="369" spans="1:19" x14ac:dyDescent="0.3">
      <c r="A369" s="3"/>
      <c r="B369" s="3"/>
      <c r="C369" s="10">
        <v>2006.6191779999999</v>
      </c>
      <c r="D369" s="10">
        <v>379.255</v>
      </c>
      <c r="E369" s="4">
        <f t="shared" si="27"/>
        <v>2113</v>
      </c>
      <c r="F369" s="5">
        <f>F368*SUM(econlow!Z159:AB159)/SUM(econlow!Z158:AB158)</f>
        <v>25670.021674527987</v>
      </c>
      <c r="G369" s="13">
        <f t="shared" si="30"/>
        <v>132.70076491437135</v>
      </c>
      <c r="H369" s="13">
        <f t="shared" si="30"/>
        <v>175.39343813314991</v>
      </c>
      <c r="I369" s="13">
        <f t="shared" si="30"/>
        <v>174.22706379465953</v>
      </c>
      <c r="J369" s="13">
        <f t="shared" si="30"/>
        <v>48.042928780082804</v>
      </c>
      <c r="K369" s="13">
        <f t="shared" si="30"/>
        <v>3.0302026374346838</v>
      </c>
      <c r="L369" s="13">
        <f t="shared" si="28"/>
        <v>808.39439825969816</v>
      </c>
      <c r="M369" s="3"/>
      <c r="N369" s="3"/>
      <c r="O369" s="3"/>
      <c r="P369" s="3"/>
      <c r="Q369" s="3"/>
      <c r="R369" s="3"/>
      <c r="S369" s="3"/>
    </row>
    <row r="370" spans="1:19" x14ac:dyDescent="0.3">
      <c r="A370" s="3"/>
      <c r="B370" s="3"/>
      <c r="C370" s="10">
        <v>2006.7041099999999</v>
      </c>
      <c r="D370" s="10">
        <v>379.48</v>
      </c>
      <c r="E370" s="4">
        <f t="shared" si="27"/>
        <v>2114</v>
      </c>
      <c r="F370" s="5">
        <f>F369*SUM(econlow!Z160:AB160)/SUM(econlow!Z159:AB159)</f>
        <v>25774.044570220969</v>
      </c>
      <c r="G370" s="13">
        <f t="shared" si="30"/>
        <v>134.26747985225333</v>
      </c>
      <c r="H370" s="13">
        <f t="shared" si="30"/>
        <v>177.32125621434267</v>
      </c>
      <c r="I370" s="13">
        <f t="shared" si="30"/>
        <v>175.74500991596841</v>
      </c>
      <c r="J370" s="13">
        <f t="shared" si="30"/>
        <v>48.311300640953277</v>
      </c>
      <c r="K370" s="13">
        <f t="shared" si="30"/>
        <v>3.0430761415785206</v>
      </c>
      <c r="L370" s="13">
        <f t="shared" si="28"/>
        <v>813.68812276509607</v>
      </c>
      <c r="M370" s="3"/>
      <c r="N370" s="3"/>
      <c r="O370" s="3"/>
      <c r="P370" s="3"/>
      <c r="Q370" s="3"/>
      <c r="R370" s="3"/>
      <c r="S370" s="3"/>
    </row>
    <row r="371" spans="1:19" x14ac:dyDescent="0.3">
      <c r="A371" s="3"/>
      <c r="B371" s="3"/>
      <c r="C371" s="10">
        <v>2006.7863010000001</v>
      </c>
      <c r="D371" s="10">
        <v>379.46300000000002</v>
      </c>
      <c r="E371" s="4">
        <f t="shared" si="27"/>
        <v>2115</v>
      </c>
      <c r="F371" s="5">
        <f>F370*SUM(econlow!Z161:AB161)/SUM(econlow!Z160:AB160)</f>
        <v>25876.571621849944</v>
      </c>
      <c r="G371" s="13">
        <f t="shared" si="30"/>
        <v>135.84054360536541</v>
      </c>
      <c r="H371" s="13">
        <f t="shared" si="30"/>
        <v>179.25353821839965</v>
      </c>
      <c r="I371" s="13">
        <f t="shared" si="30"/>
        <v>177.25820908240937</v>
      </c>
      <c r="J371" s="13">
        <f t="shared" si="30"/>
        <v>48.57655052119226</v>
      </c>
      <c r="K371" s="13">
        <f t="shared" si="30"/>
        <v>3.0557680205628399</v>
      </c>
      <c r="L371" s="13">
        <f t="shared" si="28"/>
        <v>818.98460944792953</v>
      </c>
      <c r="M371" s="3"/>
      <c r="N371" s="3"/>
      <c r="O371" s="3"/>
      <c r="P371" s="3"/>
      <c r="Q371" s="3"/>
      <c r="R371" s="3"/>
      <c r="S371" s="3"/>
    </row>
    <row r="372" spans="1:19" x14ac:dyDescent="0.3">
      <c r="A372" s="3"/>
      <c r="B372" s="3"/>
      <c r="C372" s="10">
        <v>2006.8712330000001</v>
      </c>
      <c r="D372" s="10">
        <v>379.42399999999998</v>
      </c>
      <c r="E372" s="4">
        <f t="shared" si="27"/>
        <v>2116</v>
      </c>
      <c r="F372" s="5">
        <f>F371*SUM(econlow!Z162:AB162)/SUM(econlow!Z161:AB161)</f>
        <v>25977.61393429332</v>
      </c>
      <c r="G372" s="13">
        <f t="shared" si="30"/>
        <v>137.41986487806048</v>
      </c>
      <c r="H372" s="13">
        <f t="shared" si="30"/>
        <v>181.1901314100939</v>
      </c>
      <c r="I372" s="13">
        <f t="shared" si="30"/>
        <v>178.76650028278763</v>
      </c>
      <c r="J372" s="13">
        <f t="shared" si="30"/>
        <v>48.83868120118607</v>
      </c>
      <c r="K372" s="13">
        <f t="shared" si="30"/>
        <v>3.068279510898491</v>
      </c>
      <c r="L372" s="13">
        <f t="shared" si="28"/>
        <v>824.28345728302656</v>
      </c>
      <c r="M372" s="3"/>
      <c r="N372" s="3"/>
      <c r="O372" s="3"/>
      <c r="P372" s="3"/>
      <c r="Q372" s="3"/>
      <c r="R372" s="3"/>
      <c r="S372" s="3"/>
    </row>
    <row r="373" spans="1:19" x14ac:dyDescent="0.3">
      <c r="A373" s="3"/>
      <c r="B373" s="3"/>
      <c r="C373" s="10">
        <v>2006.9534249999999</v>
      </c>
      <c r="D373" s="10">
        <v>379.43799999999999</v>
      </c>
      <c r="E373" s="4">
        <f t="shared" si="27"/>
        <v>2117</v>
      </c>
      <c r="F373" s="5">
        <f>F372*SUM(econlow!Z163:AB163)/SUM(econlow!Z162:AB162)</f>
        <v>26077.182873022859</v>
      </c>
      <c r="G373" s="13">
        <f t="shared" si="30"/>
        <v>139.00535305245396</v>
      </c>
      <c r="H373" s="13">
        <f t="shared" si="30"/>
        <v>183.13088451708921</v>
      </c>
      <c r="I373" s="13">
        <f t="shared" si="30"/>
        <v>180.26972633543832</v>
      </c>
      <c r="J373" s="13">
        <f t="shared" si="30"/>
        <v>49.097696605875768</v>
      </c>
      <c r="K373" s="13">
        <f t="shared" si="30"/>
        <v>3.0806118839230097</v>
      </c>
      <c r="L373" s="13">
        <f t="shared" si="28"/>
        <v>829.58427239478021</v>
      </c>
      <c r="M373" s="3"/>
      <c r="N373" s="3"/>
      <c r="O373" s="3"/>
      <c r="P373" s="3"/>
      <c r="Q373" s="3"/>
      <c r="R373" s="3"/>
      <c r="S373" s="3"/>
    </row>
    <row r="374" spans="1:19" x14ac:dyDescent="0.3">
      <c r="A374" s="3"/>
      <c r="B374" s="3"/>
      <c r="C374" s="10">
        <v>2007.038356</v>
      </c>
      <c r="D374" s="10">
        <v>379.36099999999999</v>
      </c>
      <c r="E374" s="4">
        <f t="shared" si="27"/>
        <v>2118</v>
      </c>
      <c r="F374" s="5">
        <f>F373*SUM(econlow!Z164:AB164)/SUM(econlow!Z163:AB163)</f>
        <v>26175.29005206301</v>
      </c>
      <c r="G374" s="13">
        <f t="shared" si="30"/>
        <v>140.5969182043286</v>
      </c>
      <c r="H374" s="13">
        <f t="shared" si="30"/>
        <v>185.07564775038458</v>
      </c>
      <c r="I374" s="13">
        <f t="shared" si="30"/>
        <v>181.76773387597439</v>
      </c>
      <c r="J374" s="13">
        <f t="shared" si="30"/>
        <v>49.353601769958438</v>
      </c>
      <c r="K374" s="13">
        <f t="shared" si="30"/>
        <v>3.0927664443318132</v>
      </c>
      <c r="L374" s="13">
        <f t="shared" si="28"/>
        <v>834.8866680449778</v>
      </c>
      <c r="M374" s="3"/>
      <c r="N374" s="3"/>
      <c r="O374" s="3"/>
      <c r="P374" s="3"/>
      <c r="Q374" s="3"/>
      <c r="R374" s="3"/>
      <c r="S374" s="3"/>
    </row>
    <row r="375" spans="1:19" x14ac:dyDescent="0.3">
      <c r="A375" s="3"/>
      <c r="B375" s="3"/>
      <c r="C375" s="10">
        <v>2007.123288</v>
      </c>
      <c r="D375" s="10">
        <v>379.34399999999999</v>
      </c>
      <c r="E375" s="4">
        <f t="shared" si="27"/>
        <v>2119</v>
      </c>
      <c r="F375" s="5">
        <f>F374*SUM(econlow!Z165:AB165)/SUM(econlow!Z164:AB164)</f>
        <v>26271.947322078198</v>
      </c>
      <c r="G375" s="13">
        <f t="shared" ref="G375:K390" si="31">G374*(1-G$5)+G$4*$F374*$L$4/1000</f>
        <v>142.19447111830428</v>
      </c>
      <c r="H375" s="13">
        <f t="shared" si="31"/>
        <v>187.02427282357169</v>
      </c>
      <c r="I375" s="13">
        <f t="shared" si="31"/>
        <v>183.26037334339006</v>
      </c>
      <c r="J375" s="13">
        <f t="shared" si="31"/>
        <v>49.606402803663151</v>
      </c>
      <c r="K375" s="13">
        <f t="shared" si="31"/>
        <v>3.104744528722037</v>
      </c>
      <c r="L375" s="13">
        <f t="shared" si="28"/>
        <v>840.19026461765122</v>
      </c>
      <c r="M375" s="3"/>
      <c r="N375" s="3"/>
      <c r="O375" s="3"/>
      <c r="P375" s="3"/>
      <c r="Q375" s="3"/>
      <c r="R375" s="3"/>
      <c r="S375" s="3"/>
    </row>
    <row r="376" spans="1:19" x14ac:dyDescent="0.3">
      <c r="A376" s="3"/>
      <c r="B376" s="3"/>
      <c r="C376" s="10">
        <v>2007.2</v>
      </c>
      <c r="D376" s="10">
        <v>379.44200000000001</v>
      </c>
      <c r="E376" s="4">
        <f t="shared" si="27"/>
        <v>2120</v>
      </c>
      <c r="F376" s="5">
        <f>F375*SUM(econlow!Z166:AB166)/SUM(econlow!Z165:AB165)</f>
        <v>26367.166758595497</v>
      </c>
      <c r="G376" s="13">
        <f t="shared" si="31"/>
        <v>143.79792330228088</v>
      </c>
      <c r="H376" s="13">
        <f t="shared" si="31"/>
        <v>188.97661297092108</v>
      </c>
      <c r="I376" s="13">
        <f t="shared" si="31"/>
        <v>184.74749896456098</v>
      </c>
      <c r="J376" s="13">
        <f t="shared" si="31"/>
        <v>49.856106859083859</v>
      </c>
      <c r="K376" s="13">
        <f t="shared" si="31"/>
        <v>3.1165475041500459</v>
      </c>
      <c r="L376" s="13">
        <f t="shared" si="28"/>
        <v>845.49468960099694</v>
      </c>
      <c r="M376" s="3"/>
      <c r="N376" s="3"/>
      <c r="O376" s="3"/>
      <c r="P376" s="3"/>
      <c r="Q376" s="3"/>
      <c r="R376" s="3"/>
      <c r="S376" s="3"/>
    </row>
    <row r="377" spans="1:19" x14ac:dyDescent="0.3">
      <c r="A377" s="3"/>
      <c r="B377" s="3"/>
      <c r="C377" s="10">
        <v>2007.284932</v>
      </c>
      <c r="D377" s="10">
        <v>379.625</v>
      </c>
      <c r="E377" s="4">
        <f t="shared" si="27"/>
        <v>2121</v>
      </c>
      <c r="F377" s="5">
        <f>F376*SUM(econlow!Z167:AB167)/SUM(econlow!Z166:AB166)</f>
        <v>26460.960650370416</v>
      </c>
      <c r="G377" s="13">
        <f t="shared" si="31"/>
        <v>145.4071870011623</v>
      </c>
      <c r="H377" s="13">
        <f t="shared" si="31"/>
        <v>190.93252296431245</v>
      </c>
      <c r="I377" s="13">
        <f t="shared" si="31"/>
        <v>186.2289687371831</v>
      </c>
      <c r="J377" s="13">
        <f t="shared" si="31"/>
        <v>50.102722097053253</v>
      </c>
      <c r="K377" s="13">
        <f t="shared" si="31"/>
        <v>3.1281767667035929</v>
      </c>
      <c r="L377" s="13">
        <f t="shared" si="28"/>
        <v>850.79957756641477</v>
      </c>
      <c r="M377" s="3"/>
      <c r="N377" s="3"/>
      <c r="O377" s="3"/>
      <c r="P377" s="3"/>
      <c r="Q377" s="3"/>
      <c r="R377" s="3"/>
      <c r="S377" s="3"/>
    </row>
    <row r="378" spans="1:19" x14ac:dyDescent="0.3">
      <c r="A378" s="3"/>
      <c r="B378" s="3"/>
      <c r="C378" s="10">
        <v>2007.367123</v>
      </c>
      <c r="D378" s="10">
        <v>380.01100000000002</v>
      </c>
      <c r="E378" s="4">
        <f t="shared" si="27"/>
        <v>2122</v>
      </c>
      <c r="F378" s="5">
        <f>F377*SUM(econlow!Z168:AB168)/SUM(econlow!Z167:AB167)</f>
        <v>26553.341487902497</v>
      </c>
      <c r="G378" s="13">
        <f t="shared" si="31"/>
        <v>147.02217520987034</v>
      </c>
      <c r="H378" s="13">
        <f t="shared" si="31"/>
        <v>192.89185912902622</v>
      </c>
      <c r="I378" s="13">
        <f t="shared" si="31"/>
        <v>187.70464441119282</v>
      </c>
      <c r="J378" s="13">
        <f t="shared" si="31"/>
        <v>50.346257654543507</v>
      </c>
      <c r="K378" s="13">
        <f t="shared" si="31"/>
        <v>3.1396337400895806</v>
      </c>
      <c r="L378" s="13">
        <f t="shared" si="28"/>
        <v>856.10457014472252</v>
      </c>
      <c r="M378" s="3"/>
      <c r="N378" s="3"/>
      <c r="O378" s="3"/>
      <c r="P378" s="3"/>
      <c r="Q378" s="3"/>
      <c r="R378" s="3"/>
      <c r="S378" s="3"/>
    </row>
    <row r="379" spans="1:19" x14ac:dyDescent="0.3">
      <c r="A379" s="3"/>
      <c r="B379" s="3"/>
      <c r="C379" s="10">
        <v>2007.452055</v>
      </c>
      <c r="D379" s="10">
        <v>380.40499999999997</v>
      </c>
      <c r="E379" s="4">
        <f t="shared" si="27"/>
        <v>2123</v>
      </c>
      <c r="F379" s="5">
        <f>F378*SUM(econlow!Z169:AB169)/SUM(econlow!Z168:AB168)</f>
        <v>26644.321952107424</v>
      </c>
      <c r="G379" s="13">
        <f t="shared" si="31"/>
        <v>148.64280168565782</v>
      </c>
      <c r="H379" s="13">
        <f t="shared" si="31"/>
        <v>194.85447935841304</v>
      </c>
      <c r="I379" s="13">
        <f t="shared" si="31"/>
        <v>189.17439146871101</v>
      </c>
      <c r="J379" s="13">
        <f t="shared" si="31"/>
        <v>50.586723612581373</v>
      </c>
      <c r="K379" s="13">
        <f t="shared" si="31"/>
        <v>3.1509198742383271</v>
      </c>
      <c r="L379" s="13">
        <f t="shared" si="28"/>
        <v>861.40931599960163</v>
      </c>
      <c r="M379" s="3"/>
      <c r="N379" s="3"/>
      <c r="O379" s="3"/>
      <c r="P379" s="3"/>
      <c r="Q379" s="3"/>
      <c r="R379" s="3"/>
      <c r="S379" s="3"/>
    </row>
    <row r="380" spans="1:19" x14ac:dyDescent="0.3">
      <c r="A380" s="3"/>
      <c r="B380" s="3"/>
      <c r="C380" s="10">
        <v>2007.5342470000001</v>
      </c>
      <c r="D380" s="10">
        <v>380.89800000000002</v>
      </c>
      <c r="E380" s="4">
        <f t="shared" si="27"/>
        <v>2124</v>
      </c>
      <c r="F380" s="5">
        <f>F379*SUM(econlow!Z170:AB170)/SUM(econlow!Z169:AB169)</f>
        <v>26733.914903151948</v>
      </c>
      <c r="G380" s="13">
        <f t="shared" si="31"/>
        <v>150.2689809597301</v>
      </c>
      <c r="H380" s="13">
        <f t="shared" si="31"/>
        <v>196.82024312745958</v>
      </c>
      <c r="I380" s="13">
        <f t="shared" si="31"/>
        <v>190.63807910255443</v>
      </c>
      <c r="J380" s="13">
        <f t="shared" si="31"/>
        <v>50.824130964666629</v>
      </c>
      <c r="K380" s="13">
        <f t="shared" si="31"/>
        <v>3.1620366439251777</v>
      </c>
      <c r="L380" s="13">
        <f t="shared" si="28"/>
        <v>866.71347079833595</v>
      </c>
      <c r="M380" s="3"/>
      <c r="N380" s="3"/>
      <c r="O380" s="3"/>
      <c r="P380" s="3"/>
      <c r="Q380" s="3"/>
      <c r="R380" s="3"/>
      <c r="S380" s="3"/>
    </row>
    <row r="381" spans="1:19" x14ac:dyDescent="0.3">
      <c r="A381" s="3"/>
      <c r="B381" s="3"/>
      <c r="C381" s="10">
        <v>2007.6191779999999</v>
      </c>
      <c r="D381" s="10">
        <v>381.32</v>
      </c>
      <c r="E381" s="4">
        <f t="shared" si="27"/>
        <v>2125</v>
      </c>
      <c r="F381" s="5">
        <f>F380*SUM(econlow!Z171:AB171)/SUM(econlow!Z170:AB170)</f>
        <v>26822.133369457315</v>
      </c>
      <c r="G381" s="13">
        <f t="shared" si="31"/>
        <v>151.90062834818539</v>
      </c>
      <c r="H381" s="13">
        <f t="shared" si="31"/>
        <v>198.78901150526835</v>
      </c>
      <c r="I381" s="13">
        <f t="shared" si="31"/>
        <v>192.09558019335824</v>
      </c>
      <c r="J381" s="13">
        <f t="shared" si="31"/>
        <v>51.058491585684209</v>
      </c>
      <c r="K381" s="13">
        <f t="shared" si="31"/>
        <v>3.1729855474102928</v>
      </c>
      <c r="L381" s="13">
        <f t="shared" si="28"/>
        <v>872.0166971799066</v>
      </c>
      <c r="M381" s="3"/>
      <c r="N381" s="3"/>
      <c r="O381" s="3"/>
      <c r="P381" s="3"/>
      <c r="Q381" s="3"/>
      <c r="R381" s="3"/>
      <c r="S381" s="3"/>
    </row>
    <row r="382" spans="1:19" x14ac:dyDescent="0.3">
      <c r="A382" s="3"/>
      <c r="B382" s="3"/>
      <c r="C382" s="10">
        <v>2007.7041099999999</v>
      </c>
      <c r="D382" s="10">
        <v>381.53399999999999</v>
      </c>
      <c r="E382" s="4">
        <f t="shared" si="27"/>
        <v>2126</v>
      </c>
      <c r="F382" s="5">
        <f>F381*SUM(econlow!Z172:AB172)/SUM(econlow!Z171:AB171)</f>
        <v>26908.990536876874</v>
      </c>
      <c r="G382" s="13">
        <f t="shared" si="31"/>
        <v>153.53765996228373</v>
      </c>
      <c r="H382" s="13">
        <f t="shared" si="31"/>
        <v>200.7606471664709</v>
      </c>
      <c r="I382" s="13">
        <f t="shared" si="31"/>
        <v>193.54677128535357</v>
      </c>
      <c r="J382" s="13">
        <f t="shared" si="31"/>
        <v>51.289818201301621</v>
      </c>
      <c r="K382" s="13">
        <f t="shared" si="31"/>
        <v>3.1837681050973652</v>
      </c>
      <c r="L382" s="13">
        <f t="shared" si="28"/>
        <v>877.31866472050717</v>
      </c>
      <c r="M382" s="3"/>
      <c r="N382" s="3"/>
      <c r="O382" s="3"/>
      <c r="P382" s="3"/>
      <c r="Q382" s="3"/>
      <c r="R382" s="3"/>
      <c r="S382" s="3"/>
    </row>
    <row r="383" spans="1:19" x14ac:dyDescent="0.3">
      <c r="A383" s="3"/>
      <c r="B383" s="3"/>
      <c r="C383" s="10">
        <v>2007.7863010000001</v>
      </c>
      <c r="D383" s="10">
        <v>381.65300000000002</v>
      </c>
      <c r="E383" s="4">
        <f t="shared" si="27"/>
        <v>2127</v>
      </c>
      <c r="F383" s="5">
        <f>F382*SUM(econlow!Z173:AB173)/SUM(econlow!Z172:AB172)</f>
        <v>26994.499738052851</v>
      </c>
      <c r="G383" s="13">
        <f t="shared" si="31"/>
        <v>155.17999271805556</v>
      </c>
      <c r="H383" s="13">
        <f t="shared" si="31"/>
        <v>202.73501440159328</v>
      </c>
      <c r="I383" s="13">
        <f t="shared" si="31"/>
        <v>194.99153256084412</v>
      </c>
      <c r="J383" s="13">
        <f t="shared" si="31"/>
        <v>51.518124357844378</v>
      </c>
      <c r="K383" s="13">
        <f t="shared" si="31"/>
        <v>3.1943858582119979</v>
      </c>
      <c r="L383" s="13">
        <f t="shared" si="28"/>
        <v>882.61904989654931</v>
      </c>
      <c r="M383" s="3"/>
      <c r="N383" s="3"/>
      <c r="O383" s="3"/>
      <c r="P383" s="3"/>
      <c r="Q383" s="3"/>
      <c r="R383" s="3"/>
      <c r="S383" s="3"/>
    </row>
    <row r="384" spans="1:19" x14ac:dyDescent="0.3">
      <c r="A384" s="3"/>
      <c r="B384" s="3"/>
      <c r="C384" s="10">
        <v>2007.8712330000001</v>
      </c>
      <c r="D384" s="10">
        <v>381.63400000000001</v>
      </c>
      <c r="E384" s="4">
        <f t="shared" si="27"/>
        <v>2128</v>
      </c>
      <c r="F384" s="5">
        <f>F383*SUM(econlow!Z174:AB174)/SUM(econlow!Z173:AB173)</f>
        <v>27078.674441956719</v>
      </c>
      <c r="G384" s="13">
        <f t="shared" si="31"/>
        <v>156.82754434526066</v>
      </c>
      <c r="H384" s="13">
        <f t="shared" si="31"/>
        <v>204.71197912639357</v>
      </c>
      <c r="I384" s="13">
        <f t="shared" si="31"/>
        <v>196.42974781342662</v>
      </c>
      <c r="J384" s="13">
        <f t="shared" si="31"/>
        <v>51.743424392643107</v>
      </c>
      <c r="K384" s="13">
        <f t="shared" si="31"/>
        <v>3.2048403675004176</v>
      </c>
      <c r="L384" s="13">
        <f t="shared" si="28"/>
        <v>887.91753604522432</v>
      </c>
      <c r="M384" s="3"/>
      <c r="N384" s="3"/>
      <c r="O384" s="3"/>
      <c r="P384" s="3"/>
      <c r="Q384" s="3"/>
      <c r="R384" s="3"/>
      <c r="S384" s="3"/>
    </row>
    <row r="385" spans="1:19" x14ac:dyDescent="0.3">
      <c r="A385" s="3"/>
      <c r="B385" s="3"/>
      <c r="C385" s="10">
        <v>2007.9534249999999</v>
      </c>
      <c r="D385" s="10">
        <v>381.58699999999999</v>
      </c>
      <c r="E385" s="4">
        <f t="shared" si="27"/>
        <v>2129</v>
      </c>
      <c r="F385" s="5">
        <f>F384*SUM(econlow!Z175:AB175)/SUM(econlow!Z174:AB174)</f>
        <v>27161.528243618337</v>
      </c>
      <c r="G385" s="13">
        <f t="shared" si="31"/>
        <v>158.48023339570872</v>
      </c>
      <c r="H385" s="13">
        <f t="shared" si="31"/>
        <v>206.69140889019189</v>
      </c>
      <c r="I385" s="13">
        <f t="shared" si="31"/>
        <v>197.86130441999913</v>
      </c>
      <c r="J385" s="13">
        <f t="shared" si="31"/>
        <v>51.965733404847015</v>
      </c>
      <c r="K385" s="13">
        <f t="shared" si="31"/>
        <v>3.2151332119491398</v>
      </c>
      <c r="L385" s="13">
        <f t="shared" si="28"/>
        <v>893.21381332269584</v>
      </c>
      <c r="M385" s="3"/>
      <c r="N385" s="3"/>
      <c r="O385" s="3"/>
      <c r="P385" s="3"/>
      <c r="Q385" s="3"/>
      <c r="R385" s="3"/>
      <c r="S385" s="3"/>
    </row>
    <row r="386" spans="1:19" x14ac:dyDescent="0.3">
      <c r="A386" s="3"/>
      <c r="B386" s="3"/>
      <c r="C386" s="10">
        <v>2008.0382509999999</v>
      </c>
      <c r="D386" s="10">
        <v>381.64400000000001</v>
      </c>
      <c r="E386" s="4">
        <f t="shared" si="27"/>
        <v>2130</v>
      </c>
      <c r="F386" s="5">
        <f>F385*SUM(econlow!Z176:AB176)/SUM(econlow!Z175:AB175)</f>
        <v>27243.07485404671</v>
      </c>
      <c r="G386" s="13">
        <f t="shared" si="31"/>
        <v>160.13797925095304</v>
      </c>
      <c r="H386" s="13">
        <f t="shared" si="31"/>
        <v>208.67317288321269</v>
      </c>
      <c r="I386" s="13">
        <f t="shared" si="31"/>
        <v>199.28609331160217</v>
      </c>
      <c r="J386" s="13">
        <f t="shared" si="31"/>
        <v>52.185067226699154</v>
      </c>
      <c r="K386" s="13">
        <f t="shared" si="31"/>
        <v>3.2252659875262113</v>
      </c>
      <c r="L386" s="13">
        <f t="shared" si="28"/>
        <v>898.50757865999321</v>
      </c>
      <c r="M386" s="3"/>
      <c r="N386" s="3"/>
      <c r="O386" s="3"/>
      <c r="P386" s="3"/>
      <c r="Q386" s="3"/>
      <c r="R386" s="3"/>
      <c r="S386" s="3"/>
    </row>
    <row r="387" spans="1:19" x14ac:dyDescent="0.3">
      <c r="A387" s="3"/>
      <c r="B387" s="3"/>
      <c r="C387" s="10">
        <v>2008.1229510000001</v>
      </c>
      <c r="D387" s="10">
        <v>381.733</v>
      </c>
      <c r="E387" s="4">
        <f t="shared" si="27"/>
        <v>2131</v>
      </c>
      <c r="F387" s="5">
        <f>F386*SUM(econlow!Z177:AB177)/SUM(econlow!Z176:AB176)</f>
        <v>27323.328090346957</v>
      </c>
      <c r="G387" s="13">
        <f t="shared" si="31"/>
        <v>161.80070212936903</v>
      </c>
      <c r="H387" s="13">
        <f t="shared" si="31"/>
        <v>210.65714194296069</v>
      </c>
      <c r="I387" s="13">
        <f t="shared" si="31"/>
        <v>200.70400894313693</v>
      </c>
      <c r="J387" s="13">
        <f t="shared" si="31"/>
        <v>52.401442395269676</v>
      </c>
      <c r="K387" s="13">
        <f t="shared" si="31"/>
        <v>3.2352403059445267</v>
      </c>
      <c r="L387" s="13">
        <f t="shared" si="28"/>
        <v>903.79853571668093</v>
      </c>
      <c r="M387" s="3"/>
      <c r="N387" s="3"/>
      <c r="O387" s="3"/>
      <c r="P387" s="3"/>
      <c r="Q387" s="3"/>
      <c r="R387" s="3"/>
      <c r="S387" s="3"/>
    </row>
    <row r="388" spans="1:19" x14ac:dyDescent="0.3">
      <c r="A388" s="3"/>
      <c r="B388" s="3"/>
      <c r="C388" s="10">
        <v>2008.202186</v>
      </c>
      <c r="D388" s="10">
        <v>381.73899999999998</v>
      </c>
      <c r="E388" s="4">
        <f t="shared" si="27"/>
        <v>2132</v>
      </c>
      <c r="F388" s="5">
        <f>F387*SUM(econlow!Z178:AB178)/SUM(econlow!Z177:AB177)</f>
        <v>27402.301866036283</v>
      </c>
      <c r="G388" s="13">
        <f t="shared" si="31"/>
        <v>163.46832309262965</v>
      </c>
      <c r="H388" s="13">
        <f t="shared" si="31"/>
        <v>212.64318855965132</v>
      </c>
      <c r="I388" s="13">
        <f t="shared" si="31"/>
        <v>202.11494926200507</v>
      </c>
      <c r="J388" s="13">
        <f t="shared" si="31"/>
        <v>52.614876124643843</v>
      </c>
      <c r="K388" s="13">
        <f t="shared" si="31"/>
        <v>3.2450577934477529</v>
      </c>
      <c r="L388" s="13">
        <f t="shared" si="28"/>
        <v>909.08639483237755</v>
      </c>
      <c r="M388" s="3"/>
      <c r="N388" s="3"/>
      <c r="O388" s="3"/>
      <c r="P388" s="3"/>
      <c r="Q388" s="3"/>
      <c r="R388" s="3"/>
      <c r="S388" s="3"/>
    </row>
    <row r="389" spans="1:19" x14ac:dyDescent="0.3">
      <c r="A389" s="3"/>
      <c r="B389" s="3"/>
      <c r="C389" s="10">
        <v>2008.286885</v>
      </c>
      <c r="D389" s="10">
        <v>381.82499999999999</v>
      </c>
      <c r="E389" s="4">
        <f t="shared" si="27"/>
        <v>2133</v>
      </c>
      <c r="F389" s="5">
        <f>F388*SUM(econlow!Z179:AB179)/SUM(econlow!Z178:AB178)</f>
        <v>27480.010181561884</v>
      </c>
      <c r="G389" s="13">
        <f t="shared" si="31"/>
        <v>165.1407640515896</v>
      </c>
      <c r="H389" s="13">
        <f t="shared" si="31"/>
        <v>214.63118688071674</v>
      </c>
      <c r="I389" s="13">
        <f t="shared" si="31"/>
        <v>203.51881567571479</v>
      </c>
      <c r="J389" s="13">
        <f t="shared" si="31"/>
        <v>52.825386278562284</v>
      </c>
      <c r="K389" s="13">
        <f t="shared" si="31"/>
        <v>3.2547200896193047</v>
      </c>
      <c r="L389" s="13">
        <f t="shared" si="28"/>
        <v>914.3708729762028</v>
      </c>
      <c r="M389" s="3"/>
      <c r="N389" s="3"/>
      <c r="O389" s="3"/>
      <c r="P389" s="3"/>
      <c r="Q389" s="3"/>
      <c r="R389" s="3"/>
      <c r="S389" s="3"/>
    </row>
    <row r="390" spans="1:19" x14ac:dyDescent="0.3">
      <c r="A390" s="3"/>
      <c r="B390" s="3"/>
      <c r="C390" s="10">
        <v>2008.3688520000001</v>
      </c>
      <c r="D390" s="10">
        <v>382.10500000000002</v>
      </c>
      <c r="E390" s="4">
        <f t="shared" si="27"/>
        <v>2134</v>
      </c>
      <c r="F390" s="5">
        <f>F389*SUM(econlow!Z180:AB180)/SUM(econlow!Z179:AB179)</f>
        <v>27556.467115023523</v>
      </c>
      <c r="G390" s="13">
        <f t="shared" si="31"/>
        <v>166.81794777159104</v>
      </c>
      <c r="H390" s="13">
        <f t="shared" si="31"/>
        <v>216.62101271440923</v>
      </c>
      <c r="I390" s="13">
        <f t="shared" si="31"/>
        <v>204.91551301849702</v>
      </c>
      <c r="J390" s="13">
        <f t="shared" si="31"/>
        <v>53.032991343511256</v>
      </c>
      <c r="K390" s="13">
        <f t="shared" si="31"/>
        <v>3.264228846214781</v>
      </c>
      <c r="L390" s="13">
        <f t="shared" si="28"/>
        <v>919.65169369422335</v>
      </c>
      <c r="M390" s="3"/>
      <c r="N390" s="3"/>
      <c r="O390" s="3"/>
      <c r="P390" s="3"/>
      <c r="Q390" s="3"/>
      <c r="R390" s="3"/>
      <c r="S390" s="3"/>
    </row>
    <row r="391" spans="1:19" x14ac:dyDescent="0.3">
      <c r="A391" s="3"/>
      <c r="B391" s="3"/>
      <c r="C391" s="10">
        <v>2008.4535519999999</v>
      </c>
      <c r="D391" s="10">
        <v>382.59699999999998</v>
      </c>
      <c r="E391" s="4">
        <f t="shared" si="27"/>
        <v>2135</v>
      </c>
      <c r="F391" s="5">
        <f>F390*SUM(econlow!Z181:AB181)/SUM(econlow!Z180:AB180)</f>
        <v>27631.68681310297</v>
      </c>
      <c r="G391" s="13">
        <f t="shared" ref="G391:K406" si="32">G390*(1-G$5)+G$4*$F390*$L$4/1000</f>
        <v>168.49979787720281</v>
      </c>
      <c r="H391" s="13">
        <f t="shared" si="32"/>
        <v>218.61254353252366</v>
      </c>
      <c r="I391" s="13">
        <f t="shared" si="32"/>
        <v>206.30494951697588</v>
      </c>
      <c r="J391" s="13">
        <f t="shared" si="32"/>
        <v>53.237710402261293</v>
      </c>
      <c r="K391" s="13">
        <f t="shared" si="32"/>
        <v>3.2735857260182475</v>
      </c>
      <c r="L391" s="13">
        <f t="shared" si="28"/>
        <v>924.9285870549819</v>
      </c>
      <c r="M391" s="3"/>
      <c r="N391" s="3"/>
      <c r="O391" s="3"/>
      <c r="P391" s="3"/>
      <c r="Q391" s="3"/>
      <c r="R391" s="3"/>
      <c r="S391" s="3"/>
    </row>
    <row r="392" spans="1:19" x14ac:dyDescent="0.3">
      <c r="A392" s="3"/>
      <c r="B392" s="3"/>
      <c r="C392" s="10">
        <v>2008.535519</v>
      </c>
      <c r="D392" s="10">
        <v>382.90899999999999</v>
      </c>
      <c r="E392" s="4">
        <f t="shared" si="27"/>
        <v>2136</v>
      </c>
      <c r="F392" s="5">
        <f>F391*SUM(econlow!Z182:AB182)/SUM(econlow!Z181:AB181)</f>
        <v>27705.683482202159</v>
      </c>
      <c r="G392" s="13">
        <f t="shared" si="32"/>
        <v>170.18623885640628</v>
      </c>
      <c r="H392" s="13">
        <f t="shared" si="32"/>
        <v>220.60565847226056</v>
      </c>
      <c r="I392" s="13">
        <f t="shared" si="32"/>
        <v>207.68703675493742</v>
      </c>
      <c r="J392" s="13">
        <f t="shared" si="32"/>
        <v>53.439563107852919</v>
      </c>
      <c r="K392" s="13">
        <f t="shared" si="32"/>
        <v>3.2827924017226828</v>
      </c>
      <c r="L392" s="13">
        <f t="shared" si="28"/>
        <v>930.20128959317981</v>
      </c>
      <c r="M392" s="3"/>
      <c r="N392" s="3"/>
      <c r="O392" s="3"/>
      <c r="P392" s="3"/>
      <c r="Q392" s="3"/>
      <c r="R392" s="3"/>
      <c r="S392" s="3"/>
    </row>
    <row r="393" spans="1:19" x14ac:dyDescent="0.3">
      <c r="A393" s="3"/>
      <c r="B393" s="3"/>
      <c r="C393" s="10">
        <v>2008.6202189999999</v>
      </c>
      <c r="D393" s="10">
        <v>383.28500000000003</v>
      </c>
      <c r="E393" s="4">
        <f t="shared" si="27"/>
        <v>2137</v>
      </c>
      <c r="F393" s="5">
        <f>F392*SUM(econlow!Z183:AB183)/SUM(econlow!Z182:AB182)</f>
        <v>27778.47137979175</v>
      </c>
      <c r="G393" s="13">
        <f t="shared" si="32"/>
        <v>171.87719606424022</v>
      </c>
      <c r="H393" s="13">
        <f t="shared" si="32"/>
        <v>222.60023833725208</v>
      </c>
      <c r="I393" s="13">
        <f t="shared" si="32"/>
        <v>209.06168963723968</v>
      </c>
      <c r="J393" s="13">
        <f t="shared" si="32"/>
        <v>53.638569658028302</v>
      </c>
      <c r="K393" s="13">
        <f t="shared" si="32"/>
        <v>3.2918505548348902</v>
      </c>
      <c r="L393" s="13">
        <f t="shared" si="28"/>
        <v>935.46954425159527</v>
      </c>
      <c r="M393" s="3"/>
      <c r="N393" s="3"/>
      <c r="O393" s="3"/>
      <c r="P393" s="3"/>
      <c r="Q393" s="3"/>
      <c r="R393" s="3"/>
      <c r="S393" s="3"/>
    </row>
    <row r="394" spans="1:19" x14ac:dyDescent="0.3">
      <c r="A394" s="3"/>
      <c r="B394" s="3"/>
      <c r="C394" s="10">
        <v>2008.7049179999999</v>
      </c>
      <c r="D394" s="10">
        <v>383.70800000000003</v>
      </c>
      <c r="E394" s="4">
        <f t="shared" ref="E394:E457" si="33">1+E393</f>
        <v>2138</v>
      </c>
      <c r="F394" s="5">
        <f>F393*SUM(econlow!Z184:AB184)/SUM(econlow!Z183:AB183)</f>
        <v>27850.064805971502</v>
      </c>
      <c r="G394" s="13">
        <f t="shared" si="32"/>
        <v>173.57259572591767</v>
      </c>
      <c r="H394" s="13">
        <f t="shared" si="32"/>
        <v>224.59616559777277</v>
      </c>
      <c r="I394" s="13">
        <f t="shared" si="32"/>
        <v>210.42882635290749</v>
      </c>
      <c r="J394" s="13">
        <f t="shared" si="32"/>
        <v>53.834750770108137</v>
      </c>
      <c r="K394" s="13">
        <f t="shared" si="32"/>
        <v>3.3007618746051204</v>
      </c>
      <c r="L394" s="13">
        <f t="shared" ref="L394:L457" si="34">SUM(G394:K394,L$5)</f>
        <v>940.7331003213111</v>
      </c>
      <c r="M394" s="3"/>
      <c r="N394" s="3"/>
      <c r="O394" s="3"/>
      <c r="P394" s="3"/>
      <c r="Q394" s="3"/>
      <c r="R394" s="3"/>
      <c r="S394" s="3"/>
    </row>
    <row r="395" spans="1:19" x14ac:dyDescent="0.3">
      <c r="A395" s="3"/>
      <c r="B395" s="3"/>
      <c r="C395" s="10">
        <v>2008.786885</v>
      </c>
      <c r="D395" s="10">
        <v>383.66500000000002</v>
      </c>
      <c r="E395" s="4">
        <f t="shared" si="33"/>
        <v>2139</v>
      </c>
      <c r="F395" s="5">
        <f>F394*SUM(econlow!Z185:AB185)/SUM(econlow!Z184:AB184)</f>
        <v>27920.478095243081</v>
      </c>
      <c r="G395" s="13">
        <f t="shared" si="32"/>
        <v>175.27236493942766</v>
      </c>
      <c r="H395" s="13">
        <f t="shared" si="32"/>
        <v>226.59332439015736</v>
      </c>
      <c r="I395" s="13">
        <f t="shared" si="32"/>
        <v>211.78836833745478</v>
      </c>
      <c r="J395" s="13">
        <f t="shared" si="32"/>
        <v>54.028127656313202</v>
      </c>
      <c r="K395" s="13">
        <f t="shared" si="32"/>
        <v>3.3095280569816277</v>
      </c>
      <c r="L395" s="13">
        <f t="shared" si="34"/>
        <v>945.99171338033477</v>
      </c>
      <c r="M395" s="3"/>
      <c r="N395" s="3"/>
      <c r="O395" s="3"/>
      <c r="P395" s="3"/>
      <c r="Q395" s="3"/>
      <c r="R395" s="3"/>
      <c r="S395" s="3"/>
    </row>
    <row r="396" spans="1:19" x14ac:dyDescent="0.3">
      <c r="A396" s="3"/>
      <c r="B396" s="3"/>
      <c r="C396" s="10">
        <v>2008.8715850000001</v>
      </c>
      <c r="D396" s="10">
        <v>383.51100000000002</v>
      </c>
      <c r="E396" s="4">
        <f t="shared" si="33"/>
        <v>2140</v>
      </c>
      <c r="F396" s="5">
        <f>F395*SUM(econlow!Z186:AB186)/SUM(econlow!Z185:AB185)</f>
        <v>27989.725608496672</v>
      </c>
      <c r="G396" s="13">
        <f t="shared" si="32"/>
        <v>176.97643167763499</v>
      </c>
      <c r="H396" s="13">
        <f t="shared" si="32"/>
        <v>228.59160051544757</v>
      </c>
      <c r="I396" s="13">
        <f t="shared" si="32"/>
        <v>213.14024023447661</v>
      </c>
      <c r="J396" s="13">
        <f t="shared" si="32"/>
        <v>54.218721999530018</v>
      </c>
      <c r="K396" s="13">
        <f t="shared" si="32"/>
        <v>3.3181508035903242</v>
      </c>
      <c r="L396" s="13">
        <f t="shared" si="34"/>
        <v>951.24514523067955</v>
      </c>
      <c r="M396" s="3"/>
      <c r="N396" s="3"/>
      <c r="O396" s="3"/>
      <c r="P396" s="3"/>
      <c r="Q396" s="3"/>
      <c r="R396" s="3"/>
      <c r="S396" s="3"/>
    </row>
    <row r="397" spans="1:19" x14ac:dyDescent="0.3">
      <c r="A397" s="3"/>
      <c r="B397" s="3"/>
      <c r="C397" s="10">
        <v>2008.9535519999999</v>
      </c>
      <c r="D397" s="10">
        <v>383.55200000000002</v>
      </c>
      <c r="E397" s="4">
        <f t="shared" si="33"/>
        <v>2141</v>
      </c>
      <c r="F397" s="5">
        <f>F396*SUM(econlow!Z187:AB187)/SUM(econlow!Z186:AB186)</f>
        <v>28057.821725211143</v>
      </c>
      <c r="G397" s="13">
        <f t="shared" si="32"/>
        <v>178.68472478989065</v>
      </c>
      <c r="H397" s="13">
        <f t="shared" si="32"/>
        <v>230.59088143729025</v>
      </c>
      <c r="I397" s="13">
        <f t="shared" si="32"/>
        <v>214.48436985655269</v>
      </c>
      <c r="J397" s="13">
        <f t="shared" si="32"/>
        <v>54.406555929520465</v>
      </c>
      <c r="K397" s="13">
        <f t="shared" si="32"/>
        <v>3.3266318207396948</v>
      </c>
      <c r="L397" s="13">
        <f t="shared" si="34"/>
        <v>956.49316383399378</v>
      </c>
      <c r="M397" s="3"/>
      <c r="N397" s="3"/>
      <c r="O397" s="3"/>
      <c r="P397" s="3"/>
      <c r="Q397" s="3"/>
      <c r="R397" s="3"/>
      <c r="S397" s="3"/>
    </row>
    <row r="398" spans="1:19" x14ac:dyDescent="0.3">
      <c r="A398" s="3"/>
      <c r="B398" s="3"/>
      <c r="C398" s="10">
        <v>2009.038356</v>
      </c>
      <c r="D398" s="10">
        <v>383.79500000000002</v>
      </c>
      <c r="E398" s="4">
        <f t="shared" si="33"/>
        <v>2142</v>
      </c>
      <c r="F398" s="5">
        <f>F397*SUM(econlow!Z188:AB188)/SUM(econlow!Z187:AB187)</f>
        <v>28124.780835868503</v>
      </c>
      <c r="G398" s="13">
        <f t="shared" si="32"/>
        <v>180.39717400316644</v>
      </c>
      <c r="H398" s="13">
        <f t="shared" si="32"/>
        <v>232.59105627910898</v>
      </c>
      <c r="I398" s="13">
        <f t="shared" si="32"/>
        <v>215.82068814550405</v>
      </c>
      <c r="J398" s="13">
        <f t="shared" si="32"/>
        <v>54.591651999574971</v>
      </c>
      <c r="K398" s="13">
        <f t="shared" si="32"/>
        <v>3.3349728184510532</v>
      </c>
      <c r="L398" s="13">
        <f t="shared" si="34"/>
        <v>961.7355432458055</v>
      </c>
      <c r="M398" s="3"/>
      <c r="N398" s="3"/>
      <c r="O398" s="3"/>
      <c r="P398" s="3"/>
      <c r="Q398" s="3"/>
      <c r="R398" s="3"/>
      <c r="S398" s="3"/>
    </row>
    <row r="399" spans="1:19" x14ac:dyDescent="0.3">
      <c r="A399" s="3"/>
      <c r="B399" s="3"/>
      <c r="C399" s="10">
        <v>2009.123288</v>
      </c>
      <c r="D399" s="10">
        <v>383.80099999999999</v>
      </c>
      <c r="E399" s="4">
        <f t="shared" si="33"/>
        <v>2143</v>
      </c>
      <c r="F399" s="5">
        <f>F398*SUM(econlow!Z189:AB189)/SUM(econlow!Z188:AB188)</f>
        <v>28190.617334582319</v>
      </c>
      <c r="G399" s="13">
        <f t="shared" si="32"/>
        <v>182.11370992272649</v>
      </c>
      <c r="H399" s="13">
        <f t="shared" si="32"/>
        <v>234.59201582057105</v>
      </c>
      <c r="I399" s="13">
        <f t="shared" si="32"/>
        <v>217.14912913204347</v>
      </c>
      <c r="J399" s="13">
        <f t="shared" si="32"/>
        <v>54.774033163609076</v>
      </c>
      <c r="K399" s="13">
        <f t="shared" si="32"/>
        <v>3.3431755095142401</v>
      </c>
      <c r="L399" s="13">
        <f t="shared" si="34"/>
        <v>966.97206354846435</v>
      </c>
      <c r="M399" s="3"/>
      <c r="N399" s="3"/>
      <c r="O399" s="3"/>
      <c r="P399" s="3"/>
      <c r="Q399" s="3"/>
      <c r="R399" s="3"/>
      <c r="S399" s="3"/>
    </row>
    <row r="400" spans="1:19" x14ac:dyDescent="0.3">
      <c r="A400" s="3"/>
      <c r="B400" s="3"/>
      <c r="C400" s="10">
        <v>2009.2</v>
      </c>
      <c r="D400" s="10">
        <v>383.471</v>
      </c>
      <c r="E400" s="4">
        <f t="shared" si="33"/>
        <v>2144</v>
      </c>
      <c r="F400" s="5">
        <f>F399*SUM(econlow!Z190:AB190)/SUM(econlow!Z189:AB189)</f>
        <v>28255.345611939749</v>
      </c>
      <c r="G400" s="13">
        <f t="shared" si="32"/>
        <v>183.83426403234887</v>
      </c>
      <c r="H400" s="13">
        <f t="shared" si="32"/>
        <v>236.59365249337213</v>
      </c>
      <c r="I400" s="13">
        <f t="shared" si="32"/>
        <v>218.46962989486013</v>
      </c>
      <c r="J400" s="13">
        <f t="shared" si="32"/>
        <v>54.953722753703261</v>
      </c>
      <c r="K400" s="13">
        <f t="shared" si="32"/>
        <v>3.3512416085687877</v>
      </c>
      <c r="L400" s="13">
        <f t="shared" si="34"/>
        <v>972.20251078285321</v>
      </c>
      <c r="M400" s="3"/>
      <c r="N400" s="3"/>
      <c r="O400" s="3"/>
      <c r="P400" s="3"/>
      <c r="Q400" s="3"/>
      <c r="R400" s="3"/>
      <c r="S400" s="3"/>
    </row>
    <row r="401" spans="1:19" x14ac:dyDescent="0.3">
      <c r="A401" s="3"/>
      <c r="B401" s="3"/>
      <c r="C401" s="10">
        <v>2009.284932</v>
      </c>
      <c r="D401" s="10">
        <v>383.363</v>
      </c>
      <c r="E401" s="4">
        <f t="shared" si="33"/>
        <v>2145</v>
      </c>
      <c r="F401" s="5">
        <f>F400*SUM(econlow!Z191:AB191)/SUM(econlow!Z190:AB190)</f>
        <v>28318.980048056856</v>
      </c>
      <c r="G401" s="13">
        <f t="shared" si="32"/>
        <v>185.55876869411046</v>
      </c>
      <c r="H401" s="13">
        <f t="shared" si="32"/>
        <v>238.59586037636032</v>
      </c>
      <c r="I401" s="13">
        <f t="shared" si="32"/>
        <v>219.78213051917785</v>
      </c>
      <c r="J401" s="13">
        <f t="shared" si="32"/>
        <v>55.130744458085644</v>
      </c>
      <c r="K401" s="13">
        <f t="shared" si="32"/>
        <v>3.3591728312105618</v>
      </c>
      <c r="L401" s="13">
        <f t="shared" si="34"/>
        <v>977.42667687894482</v>
      </c>
      <c r="M401" s="3"/>
      <c r="N401" s="3"/>
      <c r="O401" s="3"/>
      <c r="P401" s="3"/>
      <c r="Q401" s="3"/>
      <c r="R401" s="3"/>
      <c r="S401" s="3"/>
    </row>
    <row r="402" spans="1:19" x14ac:dyDescent="0.3">
      <c r="A402" s="3"/>
      <c r="B402" s="3"/>
      <c r="C402" s="10">
        <v>2009.367123</v>
      </c>
      <c r="D402" s="10">
        <v>383.59899999999999</v>
      </c>
      <c r="E402" s="4">
        <f t="shared" si="33"/>
        <v>2146</v>
      </c>
      <c r="F402" s="5">
        <f>F401*SUM(econlow!Z192:AB192)/SUM(econlow!Z191:AB191)</f>
        <v>28381.535005846152</v>
      </c>
      <c r="G402" s="13">
        <f t="shared" si="32"/>
        <v>187.28715714774773</v>
      </c>
      <c r="H402" s="13">
        <f t="shared" si="32"/>
        <v>240.59853519002164</v>
      </c>
      <c r="I402" s="13">
        <f t="shared" si="32"/>
        <v>221.08657405482657</v>
      </c>
      <c r="J402" s="13">
        <f t="shared" si="32"/>
        <v>55.305122299557389</v>
      </c>
      <c r="K402" s="13">
        <f t="shared" si="32"/>
        <v>3.366970893123876</v>
      </c>
      <c r="L402" s="13">
        <f t="shared" si="34"/>
        <v>982.64435958527713</v>
      </c>
      <c r="M402" s="3"/>
      <c r="N402" s="3"/>
      <c r="O402" s="3"/>
      <c r="P402" s="3"/>
      <c r="Q402" s="3"/>
      <c r="R402" s="3"/>
      <c r="S402" s="3"/>
    </row>
    <row r="403" spans="1:19" x14ac:dyDescent="0.3">
      <c r="A403" s="3"/>
      <c r="B403" s="3"/>
      <c r="C403" s="10">
        <v>2009.452055</v>
      </c>
      <c r="D403" s="10">
        <v>383.88799999999998</v>
      </c>
      <c r="E403" s="4">
        <f t="shared" si="33"/>
        <v>2147</v>
      </c>
      <c r="F403" s="5">
        <f>F402*SUM(econlow!Z193:AB193)/SUM(econlow!Z192:AB192)</f>
        <v>28443.02482449554</v>
      </c>
      <c r="G403" s="13">
        <f t="shared" si="32"/>
        <v>189.01936350960688</v>
      </c>
      <c r="H403" s="13">
        <f t="shared" si="32"/>
        <v>242.60157429034842</v>
      </c>
      <c r="I403" s="13">
        <f t="shared" si="32"/>
        <v>222.38290647386492</v>
      </c>
      <c r="J403" s="13">
        <f t="shared" si="32"/>
        <v>55.476880614360404</v>
      </c>
      <c r="K403" s="13">
        <f t="shared" si="32"/>
        <v>3.3746375092390091</v>
      </c>
      <c r="L403" s="13">
        <f t="shared" si="34"/>
        <v>987.85536239741975</v>
      </c>
      <c r="M403" s="3"/>
      <c r="N403" s="3"/>
      <c r="O403" s="3"/>
      <c r="P403" s="3"/>
      <c r="Q403" s="3"/>
      <c r="R403" s="3"/>
      <c r="S403" s="3"/>
    </row>
    <row r="404" spans="1:19" x14ac:dyDescent="0.3">
      <c r="A404" s="3"/>
      <c r="B404" s="3"/>
      <c r="C404" s="10">
        <v>2009.5342470000001</v>
      </c>
      <c r="D404" s="10">
        <v>384.27800000000002</v>
      </c>
      <c r="E404" s="4">
        <f t="shared" si="33"/>
        <v>2148</v>
      </c>
      <c r="F404" s="5">
        <f>F403*SUM(econlow!Z194:AB194)/SUM(econlow!Z193:AB193)</f>
        <v>28503.463813157727</v>
      </c>
      <c r="G404" s="13">
        <f t="shared" si="32"/>
        <v>190.75532277119581</v>
      </c>
      <c r="H404" s="13">
        <f t="shared" si="32"/>
        <v>244.60487666211242</v>
      </c>
      <c r="I404" s="13">
        <f t="shared" si="32"/>
        <v>223.67107662779205</v>
      </c>
      <c r="J404" s="13">
        <f t="shared" si="32"/>
        <v>55.646044031486888</v>
      </c>
      <c r="K404" s="13">
        <f t="shared" si="32"/>
        <v>3.3821743929150649</v>
      </c>
      <c r="L404" s="13">
        <f t="shared" si="34"/>
        <v>993.05949448550223</v>
      </c>
      <c r="M404" s="3"/>
      <c r="N404" s="3"/>
      <c r="O404" s="3"/>
      <c r="P404" s="3"/>
      <c r="Q404" s="3"/>
      <c r="R404" s="3"/>
      <c r="S404" s="3"/>
    </row>
    <row r="405" spans="1:19" x14ac:dyDescent="0.3">
      <c r="A405" s="3"/>
      <c r="B405" s="3"/>
      <c r="C405" s="10">
        <v>2009.6191779999999</v>
      </c>
      <c r="D405" s="10">
        <v>384.74900000000002</v>
      </c>
      <c r="E405" s="4">
        <f t="shared" si="33"/>
        <v>2149</v>
      </c>
      <c r="F405" s="5">
        <f>F404*SUM(econlow!Z195:AB195)/SUM(econlow!Z194:AB194)</f>
        <v>28562.866244847854</v>
      </c>
      <c r="G405" s="13">
        <f t="shared" si="32"/>
        <v>192.49497079735099</v>
      </c>
      <c r="H405" s="13">
        <f t="shared" si="32"/>
        <v>246.60834291156362</v>
      </c>
      <c r="I405" s="13">
        <f t="shared" si="32"/>
        <v>224.95103620438559</v>
      </c>
      <c r="J405" s="13">
        <f t="shared" si="32"/>
        <v>55.81263745243016</v>
      </c>
      <c r="K405" s="13">
        <f t="shared" si="32"/>
        <v>3.3895832551480778</v>
      </c>
      <c r="L405" s="13">
        <f t="shared" si="34"/>
        <v>998.25657062087839</v>
      </c>
      <c r="M405" s="3"/>
      <c r="N405" s="3"/>
      <c r="O405" s="3"/>
      <c r="P405" s="3"/>
      <c r="Q405" s="3"/>
      <c r="R405" s="3"/>
      <c r="S405" s="3"/>
    </row>
    <row r="406" spans="1:19" x14ac:dyDescent="0.3">
      <c r="A406" s="3"/>
      <c r="B406" s="3"/>
      <c r="C406" s="10">
        <v>2009.7041099999999</v>
      </c>
      <c r="D406" s="10">
        <v>384.98500000000001</v>
      </c>
      <c r="E406" s="4">
        <f t="shared" si="33"/>
        <v>2150</v>
      </c>
      <c r="F406" s="5">
        <f>F405*SUM(econlow!Z196:AB196)/SUM(econlow!Z195:AB195)</f>
        <v>28621.246350548994</v>
      </c>
      <c r="G406" s="13">
        <f t="shared" si="32"/>
        <v>194.23824432403185</v>
      </c>
      <c r="H406" s="13">
        <f t="shared" si="32"/>
        <v>248.6118752585765</v>
      </c>
      <c r="I406" s="13">
        <f t="shared" si="32"/>
        <v>226.22273968420237</v>
      </c>
      <c r="J406" s="13">
        <f t="shared" si="32"/>
        <v>55.976686031376033</v>
      </c>
      <c r="K406" s="13">
        <f t="shared" si="32"/>
        <v>3.396865803804209</v>
      </c>
      <c r="L406" s="13">
        <f t="shared" si="34"/>
        <v>1003.446411101991</v>
      </c>
      <c r="M406" s="3"/>
      <c r="N406" s="3"/>
      <c r="O406" s="3"/>
      <c r="P406" s="3"/>
      <c r="Q406" s="3"/>
      <c r="R406" s="3"/>
      <c r="S406" s="3"/>
    </row>
    <row r="407" spans="1:19" x14ac:dyDescent="0.3">
      <c r="A407" s="3"/>
      <c r="B407" s="3"/>
      <c r="C407" s="10">
        <v>2009.7863010000001</v>
      </c>
      <c r="D407" s="10">
        <v>385.11200000000002</v>
      </c>
      <c r="E407" s="4">
        <f t="shared" si="33"/>
        <v>2151</v>
      </c>
      <c r="F407" s="5">
        <f>F406*SUM(econlow!Z197:AB197)/SUM(econlow!Z196:AB196)</f>
        <v>28678.618313522667</v>
      </c>
      <c r="G407" s="13">
        <f t="shared" ref="G407:K422" si="35">G406*(1-G$5)+G$4*$F406*$L$4/1000</f>
        <v>195.98508095575551</v>
      </c>
      <c r="H407" s="13">
        <f t="shared" si="35"/>
        <v>250.61537752826405</v>
      </c>
      <c r="I407" s="13">
        <f t="shared" si="35"/>
        <v>227.48614429677727</v>
      </c>
      <c r="J407" s="13">
        <f t="shared" si="35"/>
        <v>56.138215155833954</v>
      </c>
      <c r="K407" s="13">
        <f t="shared" si="35"/>
        <v>3.4040237428779188</v>
      </c>
      <c r="L407" s="13">
        <f t="shared" si="34"/>
        <v>1008.6288416795087</v>
      </c>
      <c r="M407" s="3"/>
      <c r="N407" s="3"/>
      <c r="O407" s="3"/>
      <c r="P407" s="3"/>
      <c r="Q407" s="3"/>
      <c r="R407" s="3"/>
      <c r="S407" s="3"/>
    </row>
    <row r="408" spans="1:19" x14ac:dyDescent="0.3">
      <c r="A408" s="3"/>
      <c r="B408" s="3"/>
      <c r="C408" s="10">
        <v>2009.8712330000001</v>
      </c>
      <c r="D408" s="10">
        <v>385.09300000000002</v>
      </c>
      <c r="E408" s="4">
        <f t="shared" si="33"/>
        <v>2152</v>
      </c>
      <c r="F408" s="5">
        <f>F407*SUM(econlow!Z198:AB198)/SUM(econlow!Z197:AB197)</f>
        <v>28734.996263823112</v>
      </c>
      <c r="G408" s="13">
        <f t="shared" si="35"/>
        <v>197.73541916268411</v>
      </c>
      <c r="H408" s="13">
        <f t="shared" si="35"/>
        <v>252.61875514208094</v>
      </c>
      <c r="I408" s="13">
        <f t="shared" si="35"/>
        <v>228.74120997655535</v>
      </c>
      <c r="J408" s="13">
        <f t="shared" si="35"/>
        <v>56.297250427706807</v>
      </c>
      <c r="K408" s="13">
        <f t="shared" si="35"/>
        <v>3.4110587717749148</v>
      </c>
      <c r="L408" s="13">
        <f t="shared" si="34"/>
        <v>1013.8036934808021</v>
      </c>
      <c r="M408" s="3"/>
      <c r="N408" s="3"/>
      <c r="O408" s="3"/>
      <c r="P408" s="3"/>
      <c r="Q408" s="3"/>
      <c r="R408" s="3"/>
      <c r="S408" s="3"/>
    </row>
    <row r="409" spans="1:19" x14ac:dyDescent="0.3">
      <c r="A409" s="3"/>
      <c r="B409" s="3"/>
      <c r="C409" s="10">
        <v>2009.9534249999999</v>
      </c>
      <c r="D409" s="10">
        <v>385.00799999999998</v>
      </c>
      <c r="E409" s="4">
        <f t="shared" si="33"/>
        <v>2153</v>
      </c>
      <c r="F409" s="5">
        <f>F408*SUM(econlow!Z199:AB199)/SUM(econlow!Z198:AB198)</f>
        <v>28790.394273013157</v>
      </c>
      <c r="G409" s="13">
        <f t="shared" si="35"/>
        <v>199.48919827737754</v>
      </c>
      <c r="H409" s="13">
        <f t="shared" si="35"/>
        <v>254.6219151084359</v>
      </c>
      <c r="I409" s="13">
        <f t="shared" si="35"/>
        <v>229.98789931859127</v>
      </c>
      <c r="J409" s="13">
        <f t="shared" si="35"/>
        <v>56.453817644798335</v>
      </c>
      <c r="K409" s="13">
        <f t="shared" si="35"/>
        <v>3.4179725846196884</v>
      </c>
      <c r="L409" s="13">
        <f t="shared" si="34"/>
        <v>1018.9708029338227</v>
      </c>
      <c r="M409" s="3"/>
      <c r="N409" s="3"/>
      <c r="O409" s="3"/>
      <c r="P409" s="3"/>
      <c r="Q409" s="3"/>
      <c r="R409" s="3"/>
      <c r="S409" s="3"/>
    </row>
    <row r="410" spans="1:19" x14ac:dyDescent="0.3">
      <c r="A410" s="3"/>
      <c r="B410" s="3"/>
      <c r="C410" s="10">
        <v>2010.038356</v>
      </c>
      <c r="D410" s="10">
        <v>384.97199999999998</v>
      </c>
      <c r="E410" s="4">
        <f t="shared" si="33"/>
        <v>2154</v>
      </c>
      <c r="F410" s="5">
        <f>F409*SUM(econlow!Z200:AB200)/SUM(econlow!Z199:AB199)</f>
        <v>28844.826349079041</v>
      </c>
      <c r="G410" s="13">
        <f t="shared" si="35"/>
        <v>201.24635849122342</v>
      </c>
      <c r="H410" s="13">
        <f t="shared" si="35"/>
        <v>256.62476601283379</v>
      </c>
      <c r="I410" s="13">
        <f t="shared" si="35"/>
        <v>231.22617753404944</v>
      </c>
      <c r="J410" s="13">
        <f t="shared" si="35"/>
        <v>56.60794278275673</v>
      </c>
      <c r="K410" s="13">
        <f t="shared" si="35"/>
        <v>3.4247668695874385</v>
      </c>
      <c r="L410" s="13">
        <f t="shared" si="34"/>
        <v>1024.1300116904508</v>
      </c>
      <c r="M410" s="3"/>
      <c r="N410" s="3"/>
      <c r="O410" s="3"/>
      <c r="P410" s="3"/>
      <c r="Q410" s="3"/>
      <c r="R410" s="3"/>
      <c r="S410" s="3"/>
    </row>
    <row r="411" spans="1:19" x14ac:dyDescent="0.3">
      <c r="A411" s="3"/>
      <c r="B411" s="3"/>
      <c r="C411" s="10">
        <v>2010.123288</v>
      </c>
      <c r="D411" s="10">
        <v>384.72399999999999</v>
      </c>
      <c r="E411" s="4">
        <f t="shared" si="33"/>
        <v>2155</v>
      </c>
      <c r="F411" s="5">
        <f>F410*SUM(econlow!Z201:AB201)/SUM(econlow!Z200:AB200)</f>
        <v>28898.306431542638</v>
      </c>
      <c r="G411" s="13">
        <f t="shared" si="35"/>
        <v>203.00684085055687</v>
      </c>
      <c r="H411" s="13">
        <f t="shared" si="35"/>
        <v>258.62721800756736</v>
      </c>
      <c r="I411" s="13">
        <f t="shared" si="35"/>
        <v>232.45601240553776</v>
      </c>
      <c r="J411" s="13">
        <f t="shared" si="35"/>
        <v>56.759651977452918</v>
      </c>
      <c r="K411" s="13">
        <f t="shared" si="35"/>
        <v>3.4314433082601186</v>
      </c>
      <c r="L411" s="13">
        <f t="shared" si="34"/>
        <v>1029.281166549375</v>
      </c>
      <c r="M411" s="3"/>
      <c r="N411" s="3"/>
      <c r="O411" s="3"/>
      <c r="P411" s="3"/>
      <c r="Q411" s="3"/>
      <c r="R411" s="3"/>
      <c r="S411" s="3"/>
    </row>
    <row r="412" spans="1:19" x14ac:dyDescent="0.3">
      <c r="A412" s="3"/>
      <c r="B412" s="3"/>
      <c r="C412" s="10">
        <v>2010.2</v>
      </c>
      <c r="D412" s="10">
        <v>384.62200000000001</v>
      </c>
      <c r="E412" s="4">
        <f t="shared" si="33"/>
        <v>2156</v>
      </c>
      <c r="F412" s="5">
        <f>F411*SUM(econlow!Z202:AB202)/SUM(econlow!Z201:AB201)</f>
        <v>28950.848386767637</v>
      </c>
      <c r="G412" s="13">
        <f t="shared" si="35"/>
        <v>204.77058725248202</v>
      </c>
      <c r="H412" s="13">
        <f t="shared" si="35"/>
        <v>260.62918280097847</v>
      </c>
      <c r="I412" s="13">
        <f t="shared" si="35"/>
        <v>233.67737424230623</v>
      </c>
      <c r="J412" s="13">
        <f t="shared" si="35"/>
        <v>56.90897150779179</v>
      </c>
      <c r="K412" s="13">
        <f t="shared" si="35"/>
        <v>3.4380035750063862</v>
      </c>
      <c r="L412" s="13">
        <f t="shared" si="34"/>
        <v>1034.4241193785649</v>
      </c>
      <c r="M412" s="3"/>
      <c r="N412" s="3"/>
      <c r="O412" s="3"/>
      <c r="P412" s="3"/>
      <c r="Q412" s="3"/>
      <c r="R412" s="3"/>
      <c r="S412" s="3"/>
    </row>
    <row r="413" spans="1:19" x14ac:dyDescent="0.3">
      <c r="A413" s="3"/>
      <c r="B413" s="3"/>
      <c r="C413" s="10">
        <v>2010.284932</v>
      </c>
      <c r="D413" s="10">
        <v>384.90800000000002</v>
      </c>
      <c r="E413" s="4">
        <f t="shared" si="33"/>
        <v>2157</v>
      </c>
      <c r="F413" s="5">
        <f>F412*SUM(econlow!Z203:AB203)/SUM(econlow!Z202:AB202)</f>
        <v>29002.466003458023</v>
      </c>
      <c r="G413" s="13">
        <f t="shared" si="35"/>
        <v>206.53754044040681</v>
      </c>
      <c r="H413" s="13">
        <f t="shared" si="35"/>
        <v>262.63057364630771</v>
      </c>
      <c r="I413" s="13">
        <f t="shared" si="35"/>
        <v>234.89023583534188</v>
      </c>
      <c r="J413" s="13">
        <f t="shared" si="35"/>
        <v>57.055927778954505</v>
      </c>
      <c r="K413" s="13">
        <f t="shared" si="35"/>
        <v>3.444449336385158</v>
      </c>
      <c r="L413" s="13">
        <f t="shared" si="34"/>
        <v>1039.558727037396</v>
      </c>
      <c r="M413" s="3"/>
      <c r="N413" s="3"/>
      <c r="O413" s="3"/>
      <c r="P413" s="3"/>
      <c r="Q413" s="3"/>
      <c r="R413" s="3"/>
      <c r="S413" s="3"/>
    </row>
    <row r="414" spans="1:19" x14ac:dyDescent="0.3">
      <c r="A414" s="3"/>
      <c r="B414" s="3"/>
      <c r="C414" s="10">
        <v>2010.367123</v>
      </c>
      <c r="D414" s="10">
        <v>385.30099999999999</v>
      </c>
      <c r="E414" s="4">
        <f t="shared" si="33"/>
        <v>2158</v>
      </c>
      <c r="F414" s="5">
        <f>F413*SUM(econlow!Z204:AB204)/SUM(econlow!Z203:AB203)</f>
        <v>29053.172988345545</v>
      </c>
      <c r="G414" s="13">
        <f t="shared" si="35"/>
        <v>208.30764399930331</v>
      </c>
      <c r="H414" s="13">
        <f t="shared" si="35"/>
        <v>264.63130533015283</v>
      </c>
      <c r="I414" s="13">
        <f t="shared" si="35"/>
        <v>236.09457241239036</v>
      </c>
      <c r="J414" s="13">
        <f t="shared" si="35"/>
        <v>57.200547306069723</v>
      </c>
      <c r="K414" s="13">
        <f t="shared" si="35"/>
        <v>3.4507822505725088</v>
      </c>
      <c r="L414" s="13">
        <f t="shared" si="34"/>
        <v>1044.6848512984886</v>
      </c>
      <c r="M414" s="3"/>
      <c r="N414" s="3"/>
      <c r="O414" s="3"/>
      <c r="P414" s="3"/>
      <c r="Q414" s="3"/>
      <c r="R414" s="3"/>
      <c r="S414" s="3"/>
    </row>
    <row r="415" spans="1:19" x14ac:dyDescent="0.3">
      <c r="A415" s="3"/>
      <c r="B415" s="3"/>
      <c r="C415" s="10">
        <v>2010.452055</v>
      </c>
      <c r="D415" s="10">
        <v>385.803</v>
      </c>
      <c r="E415" s="4">
        <f t="shared" si="33"/>
        <v>2159</v>
      </c>
      <c r="F415" s="5">
        <f>F414*SUM(econlow!Z205:AB205)/SUM(econlow!Z204:AB204)</f>
        <v>29102.982962063365</v>
      </c>
      <c r="G415" s="13">
        <f t="shared" si="35"/>
        <v>210.08084235070467</v>
      </c>
      <c r="H415" s="13">
        <f t="shared" si="35"/>
        <v>266.63129416055318</v>
      </c>
      <c r="I415" s="13">
        <f t="shared" si="35"/>
        <v>237.29036159293304</v>
      </c>
      <c r="J415" s="13">
        <f t="shared" si="35"/>
        <v>57.342856698311479</v>
      </c>
      <c r="K415" s="13">
        <f t="shared" si="35"/>
        <v>3.4570039668115982</v>
      </c>
      <c r="L415" s="13">
        <f t="shared" si="34"/>
        <v>1049.802358769314</v>
      </c>
      <c r="M415" s="3"/>
      <c r="N415" s="3"/>
      <c r="O415" s="3"/>
      <c r="P415" s="3"/>
      <c r="Q415" s="3"/>
      <c r="R415" s="3"/>
      <c r="S415" s="3"/>
    </row>
    <row r="416" spans="1:19" x14ac:dyDescent="0.3">
      <c r="A416" s="3"/>
      <c r="B416" s="3"/>
      <c r="C416" s="10">
        <v>2010.5342470000001</v>
      </c>
      <c r="D416" s="10">
        <v>386.45299999999997</v>
      </c>
      <c r="E416" s="4">
        <f t="shared" si="33"/>
        <v>2160</v>
      </c>
      <c r="F416" s="5">
        <f>F415*SUM(econlow!Z206:AB206)/SUM(econlow!Z205:AB205)</f>
        <v>29151.909455203448</v>
      </c>
      <c r="G416" s="13">
        <f t="shared" si="35"/>
        <v>211.85708074745031</v>
      </c>
      <c r="H416" s="13">
        <f t="shared" si="35"/>
        <v>268.63045795471987</v>
      </c>
      <c r="I416" s="13">
        <f t="shared" si="35"/>
        <v>238.47758334314869</v>
      </c>
      <c r="J416" s="13">
        <f t="shared" si="35"/>
        <v>57.482882643421235</v>
      </c>
      <c r="K416" s="13">
        <f t="shared" si="35"/>
        <v>3.4631161248853148</v>
      </c>
      <c r="L416" s="13">
        <f t="shared" si="34"/>
        <v>1054.9111208136255</v>
      </c>
      <c r="M416" s="3"/>
      <c r="N416" s="3"/>
      <c r="O416" s="3"/>
      <c r="P416" s="3"/>
      <c r="Q416" s="3"/>
      <c r="R416" s="3"/>
      <c r="S416" s="3"/>
    </row>
    <row r="417" spans="1:19" x14ac:dyDescent="0.3">
      <c r="A417" s="3"/>
      <c r="B417" s="3"/>
      <c r="C417" s="10">
        <v>2010.6191779999999</v>
      </c>
      <c r="D417" s="10">
        <v>387.10199999999998</v>
      </c>
      <c r="E417" s="4">
        <f t="shared" si="33"/>
        <v>2161</v>
      </c>
      <c r="F417" s="5">
        <f>F416*SUM(econlow!Z207:AB207)/SUM(econlow!Z206:AB206)</f>
        <v>29199.965904554334</v>
      </c>
      <c r="G417" s="13">
        <f t="shared" si="35"/>
        <v>213.63630526819043</v>
      </c>
      <c r="H417" s="13">
        <f t="shared" si="35"/>
        <v>270.62871602642952</v>
      </c>
      <c r="I417" s="13">
        <f t="shared" si="35"/>
        <v>239.65621993088737</v>
      </c>
      <c r="J417" s="13">
        <f t="shared" si="35"/>
        <v>57.620651892651324</v>
      </c>
      <c r="K417" s="13">
        <f t="shared" si="35"/>
        <v>3.4691203546113156</v>
      </c>
      <c r="L417" s="13">
        <f t="shared" si="34"/>
        <v>1060.0110134727699</v>
      </c>
      <c r="M417" s="3"/>
      <c r="N417" s="3"/>
      <c r="O417" s="3"/>
      <c r="P417" s="3"/>
      <c r="Q417" s="3"/>
      <c r="R417" s="3"/>
      <c r="S417" s="3"/>
    </row>
    <row r="418" spans="1:19" x14ac:dyDescent="0.3">
      <c r="A418" s="3"/>
      <c r="B418" s="3"/>
      <c r="C418" s="10">
        <v>2010.7041099999999</v>
      </c>
      <c r="D418" s="10">
        <v>387.44600000000003</v>
      </c>
      <c r="E418" s="4">
        <f t="shared" si="33"/>
        <v>2162</v>
      </c>
      <c r="F418" s="5">
        <f>F417*SUM(econlow!Z208:AB208)/SUM(econlow!Z207:AB207)</f>
        <v>29247.165649515999</v>
      </c>
      <c r="G418" s="13">
        <f t="shared" si="35"/>
        <v>215.41846281166087</v>
      </c>
      <c r="H418" s="13">
        <f t="shared" si="35"/>
        <v>272.62598917309907</v>
      </c>
      <c r="I418" s="13">
        <f t="shared" si="35"/>
        <v>240.82625588068342</v>
      </c>
      <c r="J418" s="13">
        <f t="shared" si="35"/>
        <v>57.756191246126988</v>
      </c>
      <c r="K418" s="13">
        <f t="shared" si="35"/>
        <v>3.4750182753591208</v>
      </c>
      <c r="L418" s="13">
        <f t="shared" si="34"/>
        <v>1065.1019173869295</v>
      </c>
      <c r="M418" s="3"/>
      <c r="N418" s="3"/>
      <c r="O418" s="3"/>
      <c r="P418" s="3"/>
      <c r="Q418" s="3"/>
      <c r="R418" s="3"/>
      <c r="S418" s="3"/>
    </row>
    <row r="419" spans="1:19" x14ac:dyDescent="0.3">
      <c r="A419" s="3"/>
      <c r="B419" s="3"/>
      <c r="C419" s="10">
        <v>2010.7863010000001</v>
      </c>
      <c r="D419" s="10">
        <v>387.43099999999998</v>
      </c>
      <c r="E419" s="4">
        <f t="shared" si="33"/>
        <v>2163</v>
      </c>
      <c r="F419" s="5">
        <f>F418*SUM(econlow!Z209:AB209)/SUM(econlow!Z208:AB208)</f>
        <v>29293.521928689552</v>
      </c>
      <c r="G419" s="13">
        <f t="shared" si="35"/>
        <v>217.20350109073931</v>
      </c>
      <c r="H419" s="13">
        <f t="shared" si="35"/>
        <v>274.62219966256021</v>
      </c>
      <c r="I419" s="13">
        <f t="shared" si="35"/>
        <v>241.98767792883373</v>
      </c>
      <c r="J419" s="13">
        <f t="shared" si="35"/>
        <v>57.889527538623852</v>
      </c>
      <c r="K419" s="13">
        <f t="shared" si="35"/>
        <v>3.4808114955889033</v>
      </c>
      <c r="L419" s="13">
        <f t="shared" si="34"/>
        <v>1070.1837177163461</v>
      </c>
      <c r="M419" s="3"/>
      <c r="N419" s="3"/>
      <c r="O419" s="3"/>
      <c r="P419" s="3"/>
      <c r="Q419" s="3"/>
      <c r="R419" s="3"/>
      <c r="S419" s="3"/>
    </row>
    <row r="420" spans="1:19" x14ac:dyDescent="0.3">
      <c r="A420" s="3"/>
      <c r="B420" s="3"/>
      <c r="C420" s="10">
        <v>2010.8712330000001</v>
      </c>
      <c r="D420" s="10">
        <v>387.28699999999998</v>
      </c>
      <c r="E420" s="4">
        <f t="shared" si="33"/>
        <v>2164</v>
      </c>
      <c r="F420" s="5">
        <f>F419*SUM(econlow!Z210:AB210)/SUM(econlow!Z209:AB209)</f>
        <v>29339.047876637469</v>
      </c>
      <c r="G420" s="13">
        <f t="shared" si="35"/>
        <v>218.99136862629314</v>
      </c>
      <c r="H420" s="13">
        <f t="shared" si="35"/>
        <v>276.61727121954902</v>
      </c>
      <c r="I420" s="13">
        <f t="shared" si="35"/>
        <v>243.14047497856663</v>
      </c>
      <c r="J420" s="13">
        <f t="shared" si="35"/>
        <v>58.020687625757603</v>
      </c>
      <c r="K420" s="13">
        <f t="shared" si="35"/>
        <v>3.4865016124116424</v>
      </c>
      <c r="L420" s="13">
        <f t="shared" si="34"/>
        <v>1075.2563040625782</v>
      </c>
      <c r="M420" s="3"/>
      <c r="N420" s="3"/>
      <c r="O420" s="3"/>
      <c r="P420" s="3"/>
      <c r="Q420" s="3"/>
      <c r="R420" s="3"/>
      <c r="S420" s="3"/>
    </row>
    <row r="421" spans="1:19" x14ac:dyDescent="0.3">
      <c r="A421" s="3"/>
      <c r="B421" s="3"/>
      <c r="C421" s="10">
        <v>2010.9534249999999</v>
      </c>
      <c r="D421" s="10">
        <v>387.04399999999998</v>
      </c>
      <c r="E421" s="4">
        <f t="shared" si="33"/>
        <v>2165</v>
      </c>
      <c r="F421" s="5">
        <f>F420*SUM(econlow!Z211:AB211)/SUM(econlow!Z210:AB210)</f>
        <v>29383.756520811858</v>
      </c>
      <c r="G421" s="13">
        <f t="shared" si="35"/>
        <v>220.78201474082971</v>
      </c>
      <c r="H421" s="13">
        <f t="shared" si="35"/>
        <v>278.61112901192956</v>
      </c>
      <c r="I421" s="13">
        <f t="shared" si="35"/>
        <v>244.28463805532567</v>
      </c>
      <c r="J421" s="13">
        <f t="shared" si="35"/>
        <v>58.149698370582328</v>
      </c>
      <c r="K421" s="13">
        <f t="shared" si="35"/>
        <v>3.4920902111702388</v>
      </c>
      <c r="L421" s="13">
        <f t="shared" si="34"/>
        <v>1080.3195703898375</v>
      </c>
      <c r="M421" s="3"/>
      <c r="N421" s="3"/>
      <c r="O421" s="3"/>
      <c r="P421" s="3"/>
      <c r="Q421" s="3"/>
      <c r="R421" s="3"/>
      <c r="S421" s="3"/>
    </row>
    <row r="422" spans="1:19" x14ac:dyDescent="0.3">
      <c r="A422" s="3"/>
      <c r="B422" s="3"/>
      <c r="C422" s="10">
        <v>2011.038356</v>
      </c>
      <c r="D422" s="10">
        <v>386.892</v>
      </c>
      <c r="E422" s="4">
        <f t="shared" si="33"/>
        <v>2166</v>
      </c>
      <c r="F422" s="5">
        <f>F421*SUM(econlow!Z212:AB212)/SUM(econlow!Z211:AB211)</f>
        <v>29427.660778647292</v>
      </c>
      <c r="G422" s="13">
        <f t="shared" si="35"/>
        <v>222.57538955195906</v>
      </c>
      <c r="H422" s="13">
        <f t="shared" si="35"/>
        <v>280.60369963666614</v>
      </c>
      <c r="I422" s="13">
        <f t="shared" si="35"/>
        <v>245.42016026219244</v>
      </c>
      <c r="J422" s="13">
        <f t="shared" si="35"/>
        <v>58.276586630593975</v>
      </c>
      <c r="K422" s="13">
        <f t="shared" si="35"/>
        <v>3.4975788650412389</v>
      </c>
      <c r="L422" s="13">
        <f t="shared" si="34"/>
        <v>1085.3734149464528</v>
      </c>
      <c r="M422" s="3"/>
      <c r="N422" s="3"/>
      <c r="O422" s="3"/>
      <c r="P422" s="3"/>
      <c r="Q422" s="3"/>
      <c r="R422" s="3"/>
      <c r="S422" s="3"/>
    </row>
    <row r="423" spans="1:19" x14ac:dyDescent="0.3">
      <c r="A423" s="3"/>
      <c r="B423" s="3"/>
      <c r="C423" s="10">
        <v>2011.123288</v>
      </c>
      <c r="D423" s="10">
        <v>386.97300000000001</v>
      </c>
      <c r="E423" s="4">
        <f t="shared" si="33"/>
        <v>2167</v>
      </c>
      <c r="F423" s="5">
        <f>F422*SUM(econlow!Z213:AB213)/SUM(econlow!Z212:AB212)</f>
        <v>29470.773454814676</v>
      </c>
      <c r="G423" s="13">
        <f t="shared" ref="G423:K438" si="36">G422*(1-G$5)+G$4*$F422*$L$4/1000</f>
        <v>224.37144396567933</v>
      </c>
      <c r="H423" s="13">
        <f t="shared" si="36"/>
        <v>282.59491110556178</v>
      </c>
      <c r="I423" s="13">
        <f t="shared" si="36"/>
        <v>246.54703673547058</v>
      </c>
      <c r="J423" s="13">
        <f t="shared" si="36"/>
        <v>58.401379245134997</v>
      </c>
      <c r="K423" s="13">
        <f t="shared" si="36"/>
        <v>3.5029691346567784</v>
      </c>
      <c r="L423" s="13">
        <f t="shared" si="34"/>
        <v>1090.4177401865034</v>
      </c>
      <c r="M423" s="3"/>
      <c r="N423" s="3"/>
      <c r="O423" s="3"/>
      <c r="P423" s="3"/>
      <c r="Q423" s="3"/>
      <c r="R423" s="3"/>
      <c r="S423" s="3"/>
    </row>
    <row r="424" spans="1:19" x14ac:dyDescent="0.3">
      <c r="A424" s="3"/>
      <c r="B424" s="3"/>
      <c r="C424" s="10">
        <v>2011.2</v>
      </c>
      <c r="D424" s="10">
        <v>387.01499999999999</v>
      </c>
      <c r="E424" s="4">
        <f t="shared" si="33"/>
        <v>2168</v>
      </c>
      <c r="F424" s="5">
        <f>F423*SUM(econlow!Z214:AB214)/SUM(econlow!Z213:AB213)</f>
        <v>29513.107238632856</v>
      </c>
      <c r="G424" s="13">
        <f t="shared" si="36"/>
        <v>226.17012966949432</v>
      </c>
      <c r="H424" s="13">
        <f t="shared" si="36"/>
        <v>284.58469283077756</v>
      </c>
      <c r="I424" s="13">
        <f t="shared" si="36"/>
        <v>247.66526460045372</v>
      </c>
      <c r="J424" s="13">
        <f t="shared" si="36"/>
        <v>58.52410302319624</v>
      </c>
      <c r="K424" s="13">
        <f t="shared" si="36"/>
        <v>3.5082625677463533</v>
      </c>
      <c r="L424" s="13">
        <f t="shared" si="34"/>
        <v>1095.4524526916682</v>
      </c>
      <c r="M424" s="3"/>
      <c r="N424" s="3"/>
      <c r="O424" s="3"/>
      <c r="P424" s="3"/>
      <c r="Q424" s="3"/>
      <c r="R424" s="3"/>
      <c r="S424" s="3"/>
    </row>
    <row r="425" spans="1:19" x14ac:dyDescent="0.3">
      <c r="A425" s="3"/>
      <c r="B425" s="3"/>
      <c r="C425" s="10">
        <v>2011.284932</v>
      </c>
      <c r="D425" s="10">
        <v>387.01</v>
      </c>
      <c r="E425" s="4">
        <f t="shared" si="33"/>
        <v>2169</v>
      </c>
      <c r="F425" s="5">
        <f>F424*SUM(econlow!Z215:AB215)/SUM(econlow!Z214:AB214)</f>
        <v>29554.674701634722</v>
      </c>
      <c r="G425" s="13">
        <f t="shared" si="36"/>
        <v>227.97139912537332</v>
      </c>
      <c r="H425" s="13">
        <f t="shared" si="36"/>
        <v>286.57297561014934</v>
      </c>
      <c r="I425" s="13">
        <f t="shared" si="36"/>
        <v>248.77484292739814</v>
      </c>
      <c r="J425" s="13">
        <f t="shared" si="36"/>
        <v>58.644784731611864</v>
      </c>
      <c r="K425" s="13">
        <f t="shared" si="36"/>
        <v>3.5134606987980259</v>
      </c>
      <c r="L425" s="13">
        <f t="shared" si="34"/>
        <v>1100.4774630933307</v>
      </c>
      <c r="M425" s="3"/>
      <c r="N425" s="3"/>
      <c r="O425" s="3"/>
      <c r="P425" s="3"/>
      <c r="Q425" s="3"/>
      <c r="R425" s="3"/>
      <c r="S425" s="3"/>
    </row>
    <row r="426" spans="1:19" x14ac:dyDescent="0.3">
      <c r="A426" s="3"/>
      <c r="B426" s="3"/>
      <c r="C426" s="10">
        <v>2011.367123</v>
      </c>
      <c r="D426" s="10">
        <v>387.279</v>
      </c>
      <c r="E426" s="4">
        <f t="shared" si="33"/>
        <v>2170</v>
      </c>
      <c r="F426" s="5">
        <f>F425*SUM(econlow!Z216:AB216)/SUM(econlow!Z215:AB215)</f>
        <v>29595.488295284118</v>
      </c>
      <c r="G426" s="13">
        <f t="shared" si="36"/>
        <v>229.77520556256229</v>
      </c>
      <c r="H426" s="13">
        <f t="shared" si="36"/>
        <v>288.5596916123157</v>
      </c>
      <c r="I426" s="13">
        <f t="shared" si="36"/>
        <v>249.87577268772066</v>
      </c>
      <c r="J426" s="13">
        <f t="shared" si="36"/>
        <v>58.763451083642963</v>
      </c>
      <c r="K426" s="13">
        <f t="shared" si="36"/>
        <v>3.5185650487386644</v>
      </c>
      <c r="L426" s="13">
        <f t="shared" si="34"/>
        <v>1105.4926859949803</v>
      </c>
      <c r="M426" s="3"/>
      <c r="N426" s="3"/>
      <c r="O426" s="3"/>
      <c r="P426" s="3"/>
      <c r="Q426" s="3"/>
      <c r="R426" s="3"/>
      <c r="S426" s="3"/>
    </row>
    <row r="427" spans="1:19" x14ac:dyDescent="0.3">
      <c r="A427" s="3"/>
      <c r="B427" s="3"/>
      <c r="C427" s="10">
        <v>2011.452055</v>
      </c>
      <c r="D427" s="10">
        <v>387.709</v>
      </c>
      <c r="E427" s="4">
        <f t="shared" si="33"/>
        <v>2171</v>
      </c>
      <c r="F427" s="5">
        <f>F426*SUM(econlow!Z217:AB217)/SUM(econlow!Z216:AB216)</f>
        <v>29635.560348840252</v>
      </c>
      <c r="G427" s="13">
        <f t="shared" si="36"/>
        <v>231.58150297025568</v>
      </c>
      <c r="H427" s="13">
        <f t="shared" si="36"/>
        <v>290.54477436167292</v>
      </c>
      <c r="I427" s="13">
        <f t="shared" si="36"/>
        <v>250.96805671044157</v>
      </c>
      <c r="J427" s="13">
        <f t="shared" si="36"/>
        <v>58.88012872794544</v>
      </c>
      <c r="K427" s="13">
        <f t="shared" si="36"/>
        <v>3.5235771246328129</v>
      </c>
      <c r="L427" s="13">
        <f t="shared" si="34"/>
        <v>1110.4980398949483</v>
      </c>
      <c r="M427" s="3"/>
      <c r="N427" s="3"/>
      <c r="O427" s="3"/>
      <c r="P427" s="3"/>
      <c r="Q427" s="3"/>
      <c r="R427" s="3"/>
      <c r="S427" s="3"/>
    </row>
    <row r="428" spans="1:19" x14ac:dyDescent="0.3">
      <c r="A428" s="3"/>
      <c r="B428" s="3"/>
      <c r="C428" s="10">
        <v>2011.5342470000001</v>
      </c>
      <c r="D428" s="10">
        <v>388.05500000000001</v>
      </c>
      <c r="E428" s="4">
        <f t="shared" si="33"/>
        <v>2172</v>
      </c>
      <c r="F428" s="5">
        <f>F427*SUM(econlow!Z218:AB218)/SUM(econlow!Z217:AB217)</f>
        <v>29674.903067365973</v>
      </c>
      <c r="G428" s="13">
        <f t="shared" si="36"/>
        <v>233.39024609013796</v>
      </c>
      <c r="H428" s="13">
        <f t="shared" si="36"/>
        <v>292.52815872317046</v>
      </c>
      <c r="I428" s="13">
        <f t="shared" si="36"/>
        <v>252.05169963889151</v>
      </c>
      <c r="J428" s="13">
        <f t="shared" si="36"/>
        <v>58.994844237917405</v>
      </c>
      <c r="K428" s="13">
        <f t="shared" si="36"/>
        <v>3.5284984193997833</v>
      </c>
      <c r="L428" s="13">
        <f t="shared" si="34"/>
        <v>1115.4934471095171</v>
      </c>
      <c r="M428" s="3"/>
      <c r="N428" s="3"/>
      <c r="O428" s="3"/>
      <c r="P428" s="3"/>
      <c r="Q428" s="3"/>
      <c r="R428" s="3"/>
      <c r="S428" s="3"/>
    </row>
    <row r="429" spans="1:19" x14ac:dyDescent="0.3">
      <c r="A429" s="3"/>
      <c r="B429" s="3"/>
      <c r="C429" s="10">
        <v>2011.6191779999999</v>
      </c>
      <c r="D429" s="10">
        <v>388.49599999999998</v>
      </c>
      <c r="E429" s="4">
        <f t="shared" si="33"/>
        <v>2173</v>
      </c>
      <c r="F429" s="5">
        <f>F428*SUM(econlow!Z219:AB219)/SUM(econlow!Z218:AB218)</f>
        <v>29713.52852987669</v>
      </c>
      <c r="G429" s="13">
        <f t="shared" si="36"/>
        <v>235.20139040880349</v>
      </c>
      <c r="H429" s="13">
        <f t="shared" si="36"/>
        <v>294.50978088696166</v>
      </c>
      <c r="I429" s="13">
        <f t="shared" si="36"/>
        <v>253.12670788769981</v>
      </c>
      <c r="J429" s="13">
        <f t="shared" si="36"/>
        <v>59.107624101421393</v>
      </c>
      <c r="K429" s="13">
        <f t="shared" si="36"/>
        <v>3.5333304115485573</v>
      </c>
      <c r="L429" s="13">
        <f t="shared" si="34"/>
        <v>1120.4788336964348</v>
      </c>
      <c r="M429" s="3"/>
      <c r="N429" s="3"/>
      <c r="O429" s="3"/>
      <c r="P429" s="3"/>
      <c r="Q429" s="3"/>
      <c r="R429" s="3"/>
      <c r="S429" s="3"/>
    </row>
    <row r="430" spans="1:19" x14ac:dyDescent="0.3">
      <c r="A430" s="3"/>
      <c r="B430" s="3"/>
      <c r="C430" s="10">
        <v>2011.7041099999999</v>
      </c>
      <c r="D430" s="10">
        <v>388.99200000000002</v>
      </c>
      <c r="E430" s="4">
        <f t="shared" si="33"/>
        <v>2174</v>
      </c>
      <c r="F430" s="5">
        <f>F429*SUM(econlow!Z220:AB220)/SUM(econlow!Z219:AB219)</f>
        <v>29751.448687626347</v>
      </c>
      <c r="G430" s="13">
        <f t="shared" si="36"/>
        <v>237.01489215006356</v>
      </c>
      <c r="H430" s="13">
        <f t="shared" si="36"/>
        <v>296.48957835292248</v>
      </c>
      <c r="I430" s="13">
        <f t="shared" si="36"/>
        <v>254.19308960008252</v>
      </c>
      <c r="J430" s="13">
        <f t="shared" si="36"/>
        <v>59.218494710876449</v>
      </c>
      <c r="K430" s="13">
        <f t="shared" si="36"/>
        <v>3.5380745649300875</v>
      </c>
      <c r="L430" s="13">
        <f t="shared" si="34"/>
        <v>1125.4541293788752</v>
      </c>
      <c r="M430" s="3"/>
      <c r="N430" s="3"/>
      <c r="O430" s="3"/>
      <c r="P430" s="3"/>
      <c r="Q430" s="3"/>
      <c r="R430" s="3"/>
      <c r="S430" s="3"/>
    </row>
    <row r="431" spans="1:19" x14ac:dyDescent="0.3">
      <c r="A431" s="3"/>
      <c r="B431" s="3"/>
      <c r="C431" s="10">
        <v>2011.7863010000001</v>
      </c>
      <c r="D431" s="10">
        <v>389.11599999999999</v>
      </c>
      <c r="E431" s="4">
        <f t="shared" si="33"/>
        <v>2175</v>
      </c>
      <c r="F431" s="5">
        <f>F430*SUM(econlow!Z221:AB221)/SUM(econlow!Z220:AB220)</f>
        <v>29788.675362526523</v>
      </c>
      <c r="G431" s="13">
        <f t="shared" si="36"/>
        <v>238.83070826714874</v>
      </c>
      <c r="H431" s="13">
        <f t="shared" si="36"/>
        <v>298.46748991505206</v>
      </c>
      <c r="I431" s="13">
        <f t="shared" si="36"/>
        <v>255.25085460544594</v>
      </c>
      <c r="J431" s="13">
        <f t="shared" si="36"/>
        <v>59.327482353715013</v>
      </c>
      <c r="K431" s="13">
        <f t="shared" si="36"/>
        <v>3.5427323285065926</v>
      </c>
      <c r="L431" s="13">
        <f t="shared" si="34"/>
        <v>1130.4192674698684</v>
      </c>
      <c r="M431" s="3"/>
      <c r="N431" s="3"/>
      <c r="O431" s="3"/>
      <c r="P431" s="3"/>
      <c r="Q431" s="3"/>
      <c r="R431" s="3"/>
      <c r="S431" s="3"/>
    </row>
    <row r="432" spans="1:19" x14ac:dyDescent="0.3">
      <c r="A432" s="3"/>
      <c r="B432" s="3"/>
      <c r="C432" s="10">
        <v>2011.8712330000001</v>
      </c>
      <c r="D432" s="10">
        <v>388.92899999999997</v>
      </c>
      <c r="E432" s="4">
        <f t="shared" si="33"/>
        <v>2176</v>
      </c>
      <c r="F432" s="5">
        <f>F431*SUM(econlow!Z222:AB222)/SUM(econlow!Z221:AB221)</f>
        <v>29825.220245696113</v>
      </c>
      <c r="G432" s="13">
        <f t="shared" si="36"/>
        <v>240.64879643481467</v>
      </c>
      <c r="H432" s="13">
        <f t="shared" si="36"/>
        <v>300.4434556457677</v>
      </c>
      <c r="I432" s="13">
        <f t="shared" si="36"/>
        <v>256.30001437732193</v>
      </c>
      <c r="J432" s="13">
        <f t="shared" si="36"/>
        <v>59.434613203199461</v>
      </c>
      <c r="K432" s="13">
        <f t="shared" si="36"/>
        <v>3.5473051361374068</v>
      </c>
      <c r="L432" s="13">
        <f t="shared" si="34"/>
        <v>1135.374184797241</v>
      </c>
      <c r="M432" s="3"/>
      <c r="N432" s="3"/>
      <c r="O432" s="3"/>
      <c r="P432" s="3"/>
      <c r="Q432" s="3"/>
      <c r="R432" s="3"/>
      <c r="S432" s="3"/>
    </row>
    <row r="433" spans="1:19" x14ac:dyDescent="0.3">
      <c r="A433" s="3"/>
      <c r="B433" s="3"/>
      <c r="C433" s="10">
        <v>2011.9534249999999</v>
      </c>
      <c r="D433" s="10">
        <v>388.79700000000003</v>
      </c>
      <c r="E433" s="4">
        <f t="shared" si="33"/>
        <v>2177</v>
      </c>
      <c r="F433" s="5">
        <f>F432*SUM(econlow!Z223:AB223)/SUM(econlow!Z222:AB222)</f>
        <v>29861.094896137103</v>
      </c>
      <c r="G433" s="13">
        <f t="shared" si="36"/>
        <v>242.46911504135952</v>
      </c>
      <c r="H433" s="13">
        <f t="shared" si="36"/>
        <v>302.41741688010688</v>
      </c>
      <c r="I433" s="13">
        <f t="shared" si="36"/>
        <v>257.34058199164969</v>
      </c>
      <c r="J433" s="13">
        <f t="shared" si="36"/>
        <v>59.539913309593047</v>
      </c>
      <c r="K433" s="13">
        <f t="shared" si="36"/>
        <v>3.5517944063809983</v>
      </c>
      <c r="L433" s="13">
        <f t="shared" si="34"/>
        <v>1140.3188216290901</v>
      </c>
      <c r="M433" s="3"/>
      <c r="N433" s="3"/>
      <c r="O433" s="3"/>
      <c r="P433" s="3"/>
      <c r="Q433" s="3"/>
      <c r="R433" s="3"/>
      <c r="S433" s="3"/>
    </row>
    <row r="434" spans="1:19" x14ac:dyDescent="0.3">
      <c r="A434" s="3"/>
      <c r="B434" s="3"/>
      <c r="C434" s="10">
        <v>2012.0382509999999</v>
      </c>
      <c r="D434" s="10">
        <v>388.66699999999997</v>
      </c>
      <c r="E434" s="4">
        <f t="shared" si="33"/>
        <v>2178</v>
      </c>
      <c r="F434" s="5">
        <f>F433*SUM(econlow!Z224:AB224)/SUM(econlow!Z223:AB223)</f>
        <v>29896.310739533692</v>
      </c>
      <c r="G434" s="13">
        <f t="shared" si="36"/>
        <v>244.29162318056038</v>
      </c>
      <c r="H434" s="13">
        <f t="shared" si="36"/>
        <v>304.38931619984851</v>
      </c>
      <c r="I434" s="13">
        <f t="shared" si="36"/>
        <v>258.37257208541877</v>
      </c>
      <c r="J434" s="13">
        <f t="shared" si="36"/>
        <v>59.643408591679737</v>
      </c>
      <c r="K434" s="13">
        <f t="shared" si="36"/>
        <v>3.5562015423127207</v>
      </c>
      <c r="L434" s="13">
        <f t="shared" si="34"/>
        <v>1145.2531215998201</v>
      </c>
      <c r="M434" s="3"/>
      <c r="N434" s="3"/>
      <c r="O434" s="3"/>
      <c r="P434" s="3"/>
      <c r="Q434" s="3"/>
      <c r="R434" s="3"/>
      <c r="S434" s="3"/>
    </row>
    <row r="435" spans="1:19" x14ac:dyDescent="0.3">
      <c r="A435" s="3"/>
      <c r="B435" s="3"/>
      <c r="C435" s="10">
        <v>2012.1229510000001</v>
      </c>
      <c r="D435" s="10">
        <v>388.64600000000002</v>
      </c>
      <c r="E435" s="4">
        <f t="shared" si="33"/>
        <v>2179</v>
      </c>
      <c r="F435" s="5">
        <f>F434*SUM(econlow!Z225:AB225)/SUM(econlow!Z224:AB224)</f>
        <v>29930.879067170932</v>
      </c>
      <c r="G435" s="13">
        <f t="shared" si="36"/>
        <v>246.11628064353661</v>
      </c>
      <c r="H435" s="13">
        <f t="shared" si="36"/>
        <v>306.35909741756495</v>
      </c>
      <c r="I435" s="13">
        <f t="shared" si="36"/>
        <v>259.39600081568688</v>
      </c>
      <c r="J435" s="13">
        <f t="shared" si="36"/>
        <v>59.745124828627617</v>
      </c>
      <c r="K435" s="13">
        <f t="shared" si="36"/>
        <v>3.5605279313578917</v>
      </c>
      <c r="L435" s="13">
        <f t="shared" si="34"/>
        <v>1150.1770316367738</v>
      </c>
      <c r="M435" s="3"/>
      <c r="N435" s="3"/>
      <c r="O435" s="3"/>
      <c r="P435" s="3"/>
      <c r="Q435" s="3"/>
      <c r="R435" s="3"/>
      <c r="S435" s="3"/>
    </row>
    <row r="436" spans="1:19" x14ac:dyDescent="0.3">
      <c r="A436" s="3"/>
      <c r="B436" s="3"/>
      <c r="C436" s="10">
        <v>2012.202186</v>
      </c>
      <c r="D436" s="10">
        <v>388.67200000000003</v>
      </c>
      <c r="E436" s="4">
        <f t="shared" si="33"/>
        <v>2180</v>
      </c>
      <c r="F436" s="5">
        <f>F435*SUM(econlow!Z226:AB226)/SUM(econlow!Z225:AB225)</f>
        <v>29964.81103496964</v>
      </c>
      <c r="G436" s="13">
        <f t="shared" si="36"/>
        <v>247.94304791054705</v>
      </c>
      <c r="H436" s="13">
        <f t="shared" si="36"/>
        <v>308.3267055606164</v>
      </c>
      <c r="I436" s="13">
        <f t="shared" si="36"/>
        <v>260.41088581898487</v>
      </c>
      <c r="J436" s="13">
        <f t="shared" si="36"/>
        <v>59.845087652190138</v>
      </c>
      <c r="K436" s="13">
        <f t="shared" si="36"/>
        <v>3.564774945139785</v>
      </c>
      <c r="L436" s="13">
        <f t="shared" si="34"/>
        <v>1155.0905018874782</v>
      </c>
      <c r="M436" s="3"/>
      <c r="N436" s="3"/>
      <c r="O436" s="3"/>
      <c r="P436" s="3"/>
      <c r="Q436" s="3"/>
      <c r="R436" s="3"/>
      <c r="S436" s="3"/>
    </row>
    <row r="437" spans="1:19" x14ac:dyDescent="0.3">
      <c r="A437" s="3"/>
      <c r="B437" s="3"/>
      <c r="C437" s="10">
        <v>2012.286885</v>
      </c>
      <c r="D437" s="10">
        <v>388.83199999999999</v>
      </c>
      <c r="E437" s="4">
        <f t="shared" si="33"/>
        <v>2181</v>
      </c>
      <c r="F437" s="5">
        <f>F436*SUM(econlow!Z227:AB227)/SUM(econlow!Z226:AB226)</f>
        <v>29998.117662634115</v>
      </c>
      <c r="G437" s="13">
        <f t="shared" si="36"/>
        <v>249.77188614272831</v>
      </c>
      <c r="H437" s="13">
        <f t="shared" si="36"/>
        <v>310.29208685509872</v>
      </c>
      <c r="I437" s="13">
        <f t="shared" si="36"/>
        <v>261.41724617112226</v>
      </c>
      <c r="J437" s="13">
        <f t="shared" si="36"/>
        <v>59.943322539239624</v>
      </c>
      <c r="K437" s="13">
        <f t="shared" si="36"/>
        <v>3.5689439393421205</v>
      </c>
      <c r="L437" s="13">
        <f t="shared" si="34"/>
        <v>1159.9934856475311</v>
      </c>
      <c r="M437" s="3"/>
      <c r="N437" s="3"/>
      <c r="O437" s="3"/>
      <c r="P437" s="3"/>
      <c r="Q437" s="3"/>
      <c r="R437" s="3"/>
      <c r="S437" s="3"/>
    </row>
    <row r="438" spans="1:19" x14ac:dyDescent="0.3">
      <c r="A438" s="3"/>
      <c r="B438" s="3"/>
      <c r="C438" s="10">
        <v>2012.3688520000001</v>
      </c>
      <c r="D438" s="10">
        <v>389.13200000000001</v>
      </c>
      <c r="E438" s="4">
        <f t="shared" si="33"/>
        <v>2182</v>
      </c>
      <c r="F438" s="5">
        <f>F437*SUM(econlow!Z228:AB228)/SUM(econlow!Z227:AB227)</f>
        <v>30030.809832909188</v>
      </c>
      <c r="G438" s="13">
        <f t="shared" si="36"/>
        <v>251.6027571737811</v>
      </c>
      <c r="H438" s="13">
        <f t="shared" si="36"/>
        <v>312.25518870975537</v>
      </c>
      <c r="I438" s="13">
        <f t="shared" si="36"/>
        <v>262.41510234740366</v>
      </c>
      <c r="J438" s="13">
        <f t="shared" si="36"/>
        <v>60.039854804627318</v>
      </c>
      <c r="K438" s="13">
        <f t="shared" si="36"/>
        <v>3.5730362535856477</v>
      </c>
      <c r="L438" s="13">
        <f t="shared" si="34"/>
        <v>1164.8859392891532</v>
      </c>
      <c r="M438" s="3"/>
      <c r="N438" s="3"/>
      <c r="O438" s="3"/>
      <c r="P438" s="3"/>
      <c r="Q438" s="3"/>
      <c r="R438" s="3"/>
      <c r="S438" s="3"/>
    </row>
    <row r="439" spans="1:19" x14ac:dyDescent="0.3">
      <c r="A439" s="3"/>
      <c r="B439" s="3"/>
      <c r="C439" s="10">
        <v>2012.4535519999999</v>
      </c>
      <c r="D439" s="10">
        <v>389.55700000000002</v>
      </c>
      <c r="E439" s="4">
        <f t="shared" si="33"/>
        <v>2183</v>
      </c>
      <c r="F439" s="5">
        <f>F438*SUM(econlow!Z229:AB229)/SUM(econlow!Z228:AB228)</f>
        <v>30062.898290943511</v>
      </c>
      <c r="G439" s="13">
        <f t="shared" ref="G439:K454" si="37">G438*(1-G$5)+G$4*$F438*$L$4/1000</f>
        <v>253.43562350161125</v>
      </c>
      <c r="H439" s="13">
        <f t="shared" si="37"/>
        <v>314.21595969986396</v>
      </c>
      <c r="I439" s="13">
        <f t="shared" si="37"/>
        <v>263.40447618326783</v>
      </c>
      <c r="J439" s="13">
        <f t="shared" si="37"/>
        <v>60.134709594364054</v>
      </c>
      <c r="K439" s="13">
        <f t="shared" si="37"/>
        <v>3.5770532113184119</v>
      </c>
      <c r="L439" s="13">
        <f t="shared" si="34"/>
        <v>1169.7678221904257</v>
      </c>
      <c r="M439" s="3"/>
      <c r="N439" s="3"/>
      <c r="O439" s="3"/>
      <c r="P439" s="3"/>
      <c r="Q439" s="3"/>
      <c r="R439" s="3"/>
      <c r="S439" s="3"/>
    </row>
    <row r="440" spans="1:19" x14ac:dyDescent="0.3">
      <c r="A440" s="3"/>
      <c r="B440" s="3"/>
      <c r="C440" s="10">
        <v>2012.535519</v>
      </c>
      <c r="D440" s="10">
        <v>390.20600000000002</v>
      </c>
      <c r="E440" s="4">
        <f t="shared" si="33"/>
        <v>2184</v>
      </c>
      <c r="F440" s="5">
        <f>F439*SUM(econlow!Z230:AB230)/SUM(econlow!Z229:AB229)</f>
        <v>30094.39364375544</v>
      </c>
      <c r="G440" s="13">
        <f t="shared" si="37"/>
        <v>255.27044827993174</v>
      </c>
      <c r="H440" s="13">
        <f t="shared" si="37"/>
        <v>316.17434955110718</v>
      </c>
      <c r="I440" s="13">
        <f t="shared" si="37"/>
        <v>264.38539083535954</v>
      </c>
      <c r="J440" s="13">
        <f t="shared" si="37"/>
        <v>60.227911879115823</v>
      </c>
      <c r="K440" s="13">
        <f t="shared" si="37"/>
        <v>3.5809961197193014</v>
      </c>
      <c r="L440" s="13">
        <f t="shared" si="34"/>
        <v>1174.6390966652336</v>
      </c>
      <c r="M440" s="3"/>
      <c r="N440" s="3"/>
      <c r="O440" s="3"/>
      <c r="P440" s="3"/>
      <c r="Q440" s="3"/>
      <c r="R440" s="3"/>
      <c r="S440" s="3"/>
    </row>
    <row r="441" spans="1:19" x14ac:dyDescent="0.3">
      <c r="A441" s="3"/>
      <c r="B441" s="3"/>
      <c r="C441" s="10">
        <v>2012.6202189999999</v>
      </c>
      <c r="D441" s="10">
        <v>390.88200000000001</v>
      </c>
      <c r="E441" s="4">
        <f t="shared" si="33"/>
        <v>2185</v>
      </c>
      <c r="F441" s="5">
        <f>F440*SUM(econlow!Z231:AB231)/SUM(econlow!Z230:AB230)</f>
        <v>30125.306359798466</v>
      </c>
      <c r="G441" s="13">
        <f t="shared" si="37"/>
        <v>257.10719530983232</v>
      </c>
      <c r="H441" s="13">
        <f t="shared" si="37"/>
        <v>318.13030912343805</v>
      </c>
      <c r="I441" s="13">
        <f t="shared" si="37"/>
        <v>265.35787074304346</v>
      </c>
      <c r="J441" s="13">
        <f t="shared" si="37"/>
        <v>60.31948644800817</v>
      </c>
      <c r="K441" s="13">
        <f t="shared" si="37"/>
        <v>3.584866269614472</v>
      </c>
      <c r="L441" s="13">
        <f t="shared" si="34"/>
        <v>1179.4997278939366</v>
      </c>
      <c r="M441" s="3"/>
      <c r="N441" s="3"/>
      <c r="O441" s="3"/>
      <c r="P441" s="3"/>
      <c r="Q441" s="3"/>
      <c r="R441" s="3"/>
      <c r="S441" s="3"/>
    </row>
    <row r="442" spans="1:19" x14ac:dyDescent="0.3">
      <c r="A442" s="3"/>
      <c r="B442" s="3"/>
      <c r="C442" s="10">
        <v>2012.7049179999999</v>
      </c>
      <c r="D442" s="10">
        <v>391.31200000000001</v>
      </c>
      <c r="E442" s="4">
        <f t="shared" si="33"/>
        <v>2186</v>
      </c>
      <c r="F442" s="5">
        <f>F441*SUM(econlow!Z232:AB232)/SUM(econlow!Z231:AB231)</f>
        <v>30155.64676862289</v>
      </c>
      <c r="G442" s="13">
        <f t="shared" si="37"/>
        <v>258.94582903132238</v>
      </c>
      <c r="H442" s="13">
        <f t="shared" si="37"/>
        <v>320.08379039494866</v>
      </c>
      <c r="I442" s="13">
        <f t="shared" si="37"/>
        <v>266.32194159036948</v>
      </c>
      <c r="J442" s="13">
        <f t="shared" si="37"/>
        <v>60.409457902733543</v>
      </c>
      <c r="K442" s="13">
        <f t="shared" si="37"/>
        <v>3.5886649354062543</v>
      </c>
      <c r="L442" s="13">
        <f t="shared" si="34"/>
        <v>1184.3496838547803</v>
      </c>
      <c r="M442" s="3"/>
      <c r="N442" s="3"/>
      <c r="O442" s="3"/>
      <c r="P442" s="3"/>
      <c r="Q442" s="3"/>
      <c r="R442" s="3"/>
      <c r="S442" s="3"/>
    </row>
    <row r="443" spans="1:19" x14ac:dyDescent="0.3">
      <c r="A443" s="3"/>
      <c r="B443" s="3"/>
      <c r="C443" s="10">
        <v>2012.786885</v>
      </c>
      <c r="D443" s="10">
        <v>391.32299999999998</v>
      </c>
      <c r="E443" s="4">
        <f t="shared" si="33"/>
        <v>2187</v>
      </c>
      <c r="F443" s="5">
        <f>F442*SUM(econlow!Z233:AB233)/SUM(econlow!Z232:AB232)</f>
        <v>30185.425060630379</v>
      </c>
      <c r="G443" s="13">
        <f t="shared" si="37"/>
        <v>260.78631451485336</v>
      </c>
      <c r="H443" s="13">
        <f t="shared" si="37"/>
        <v>322.03474644575169</v>
      </c>
      <c r="I443" s="13">
        <f t="shared" si="37"/>
        <v>267.2776302684976</v>
      </c>
      <c r="J443" s="13">
        <f t="shared" si="37"/>
        <v>60.497850651955588</v>
      </c>
      <c r="K443" s="13">
        <f t="shared" si="37"/>
        <v>3.5923933750141464</v>
      </c>
      <c r="L443" s="13">
        <f t="shared" si="34"/>
        <v>1189.1889352560725</v>
      </c>
      <c r="M443" s="3"/>
      <c r="N443" s="3"/>
      <c r="O443" s="3"/>
      <c r="P443" s="3"/>
      <c r="Q443" s="3"/>
      <c r="R443" s="3"/>
      <c r="S443" s="3"/>
    </row>
    <row r="444" spans="1:19" x14ac:dyDescent="0.3">
      <c r="A444" s="3"/>
      <c r="B444" s="3"/>
      <c r="C444" s="10">
        <v>2012.8715850000001</v>
      </c>
      <c r="D444" s="10">
        <v>391.15600000000001</v>
      </c>
      <c r="E444" s="4">
        <f t="shared" si="33"/>
        <v>2188</v>
      </c>
      <c r="F444" s="5">
        <f>F443*SUM(econlow!Z234:AB234)/SUM(econlow!Z233:AB233)</f>
        <v>30214.65128691851</v>
      </c>
      <c r="G444" s="13">
        <f t="shared" si="37"/>
        <v>262.62861745282612</v>
      </c>
      <c r="H444" s="13">
        <f t="shared" si="37"/>
        <v>323.98313144188302</v>
      </c>
      <c r="I444" s="13">
        <f t="shared" si="37"/>
        <v>268.22496483859055</v>
      </c>
      <c r="J444" s="13">
        <f t="shared" si="37"/>
        <v>60.584688906004267</v>
      </c>
      <c r="K444" s="13">
        <f t="shared" si="37"/>
        <v>3.5960528298275056</v>
      </c>
      <c r="L444" s="13">
        <f t="shared" si="34"/>
        <v>1194.0174554691314</v>
      </c>
      <c r="M444" s="3"/>
      <c r="N444" s="3"/>
      <c r="O444" s="3"/>
      <c r="P444" s="3"/>
      <c r="Q444" s="3"/>
      <c r="R444" s="3"/>
      <c r="S444" s="3"/>
    </row>
    <row r="445" spans="1:19" x14ac:dyDescent="0.3">
      <c r="E445" s="4">
        <f t="shared" si="33"/>
        <v>2189</v>
      </c>
      <c r="F445" s="5">
        <f>F444*SUM(econlow!Z235:AB235)/SUM(econlow!Z234:AB234)</f>
        <v>30243.335359211942</v>
      </c>
      <c r="G445" s="13">
        <f t="shared" si="37"/>
        <v>264.47270415108875</v>
      </c>
      <c r="H445" s="13">
        <f t="shared" si="37"/>
        <v>325.92890061923413</v>
      </c>
      <c r="I445" s="13">
        <f t="shared" si="37"/>
        <v>269.16397449518087</v>
      </c>
      <c r="J445" s="13">
        <f t="shared" si="37"/>
        <v>60.669996671855799</v>
      </c>
      <c r="K445" s="13">
        <f t="shared" si="37"/>
        <v>3.5996445246695532</v>
      </c>
      <c r="L445" s="13">
        <f t="shared" si="34"/>
        <v>1198.8352204620289</v>
      </c>
      <c r="M445" s="3"/>
      <c r="N445" s="3"/>
      <c r="O445" s="3"/>
      <c r="P445" s="3"/>
      <c r="Q445" s="3"/>
      <c r="R445" s="3"/>
      <c r="S445" s="3"/>
    </row>
    <row r="446" spans="1:19" x14ac:dyDescent="0.3">
      <c r="E446" s="4">
        <f t="shared" si="33"/>
        <v>2190</v>
      </c>
      <c r="F446" s="5">
        <f>F445*SUM(econlow!Z236:AB236)/SUM(econlow!Z235:AB235)</f>
        <v>30271.487049877167</v>
      </c>
      <c r="G446" s="13">
        <f t="shared" si="37"/>
        <v>266.3185415204303</v>
      </c>
      <c r="H446" s="13">
        <f t="shared" si="37"/>
        <v>327.8720102675224</v>
      </c>
      <c r="I446" s="13">
        <f t="shared" si="37"/>
        <v>270.09468953001954</v>
      </c>
      <c r="J446" s="13">
        <f t="shared" si="37"/>
        <v>60.753797748391278</v>
      </c>
      <c r="K446" s="13">
        <f t="shared" si="37"/>
        <v>3.6031696677723111</v>
      </c>
      <c r="L446" s="13">
        <f t="shared" si="34"/>
        <v>1203.6422087341359</v>
      </c>
      <c r="M446" s="3"/>
      <c r="N446" s="3"/>
      <c r="O446" s="3"/>
      <c r="P446" s="3"/>
      <c r="Q446" s="3"/>
      <c r="R446" s="3"/>
      <c r="S446" s="3"/>
    </row>
    <row r="447" spans="1:19" x14ac:dyDescent="0.3">
      <c r="E447" s="4">
        <f t="shared" si="33"/>
        <v>2191</v>
      </c>
      <c r="F447" s="5">
        <f>F446*SUM(econlow!Z237:AB237)/SUM(econlow!Z236:AB236)</f>
        <v>30299.115992018</v>
      </c>
      <c r="G447" s="13">
        <f t="shared" si="37"/>
        <v>268.16609706807537</v>
      </c>
      <c r="H447" s="13">
        <f t="shared" si="37"/>
        <v>329.81241771430643</v>
      </c>
      <c r="I447" s="13">
        <f t="shared" si="37"/>
        <v>271.01714129641186</v>
      </c>
      <c r="J447" s="13">
        <f t="shared" si="37"/>
        <v>60.836115721927925</v>
      </c>
      <c r="K447" s="13">
        <f t="shared" si="37"/>
        <v>3.6066294507620942</v>
      </c>
      <c r="L447" s="13">
        <f t="shared" si="34"/>
        <v>1208.4384012514838</v>
      </c>
      <c r="M447" s="3"/>
      <c r="N447" s="3"/>
      <c r="O447" s="3"/>
      <c r="P447" s="3"/>
      <c r="Q447" s="3"/>
      <c r="R447" s="3"/>
      <c r="S447" s="3"/>
    </row>
    <row r="448" spans="1:19" x14ac:dyDescent="0.3">
      <c r="E448" s="4">
        <f t="shared" si="33"/>
        <v>2192</v>
      </c>
      <c r="F448" s="5">
        <f>F447*SUM(econlow!Z238:AB238)/SUM(econlow!Z237:AB237)</f>
        <v>30326.231679648532</v>
      </c>
      <c r="G448" s="13">
        <f t="shared" si="37"/>
        <v>270.01533888918448</v>
      </c>
      <c r="H448" s="13">
        <f t="shared" si="37"/>
        <v>331.75008130905502</v>
      </c>
      <c r="I448" s="13">
        <f t="shared" si="37"/>
        <v>271.93136217404668</v>
      </c>
      <c r="J448" s="13">
        <f t="shared" si="37"/>
        <v>60.916973962016783</v>
      </c>
      <c r="K448" s="13">
        <f t="shared" si="37"/>
        <v>3.6100250486551917</v>
      </c>
      <c r="L448" s="13">
        <f t="shared" si="34"/>
        <v>1213.2237813829581</v>
      </c>
      <c r="M448" s="3"/>
      <c r="N448" s="3"/>
      <c r="O448" s="3"/>
      <c r="P448" s="3"/>
      <c r="Q448" s="3"/>
      <c r="R448" s="3"/>
      <c r="S448" s="3"/>
    </row>
    <row r="449" spans="5:19" x14ac:dyDescent="0.3">
      <c r="E449" s="4">
        <f t="shared" si="33"/>
        <v>2193</v>
      </c>
      <c r="F449" s="5">
        <f>F448*SUM(econlow!Z239:AB239)/SUM(econlow!Z238:AB238)</f>
        <v>30352.843467940609</v>
      </c>
      <c r="G449" s="13">
        <f t="shared" si="37"/>
        <v>271.86623565836493</v>
      </c>
      <c r="H449" s="13">
        <f t="shared" si="37"/>
        <v>333.68496040727524</v>
      </c>
      <c r="I449" s="13">
        <f t="shared" si="37"/>
        <v>272.83738553432346</v>
      </c>
      <c r="J449" s="13">
        <f t="shared" si="37"/>
        <v>60.996395617500838</v>
      </c>
      <c r="K449" s="13">
        <f t="shared" si="37"/>
        <v>3.6133576198633701</v>
      </c>
      <c r="L449" s="13">
        <f t="shared" si="34"/>
        <v>1217.9983348373278</v>
      </c>
      <c r="M449" s="3"/>
      <c r="N449" s="3"/>
      <c r="O449" s="3"/>
      <c r="P449" s="3"/>
      <c r="Q449" s="3"/>
      <c r="R449" s="3"/>
      <c r="S449" s="3"/>
    </row>
    <row r="450" spans="5:19" x14ac:dyDescent="0.3">
      <c r="E450" s="4">
        <f t="shared" si="33"/>
        <v>2194</v>
      </c>
      <c r="F450" s="5">
        <f>F449*SUM(econlow!Z240:AB240)/SUM(econlow!Z239:AB239)</f>
        <v>30378.960573543529</v>
      </c>
      <c r="G450" s="13">
        <f t="shared" si="37"/>
        <v>273.71875662119697</v>
      </c>
      <c r="H450" s="13">
        <f t="shared" si="37"/>
        <v>335.61701535470854</v>
      </c>
      <c r="I450" s="13">
        <f t="shared" si="37"/>
        <v>273.73524570618201</v>
      </c>
      <c r="J450" s="13">
        <f t="shared" si="37"/>
        <v>61.074403612827304</v>
      </c>
      <c r="K450" s="13">
        <f t="shared" si="37"/>
        <v>3.6166283062088285</v>
      </c>
      <c r="L450" s="13">
        <f t="shared" si="34"/>
        <v>1222.7620496011236</v>
      </c>
      <c r="M450" s="3"/>
      <c r="N450" s="3"/>
      <c r="O450" s="3"/>
      <c r="P450" s="3"/>
      <c r="Q450" s="3"/>
      <c r="R450" s="3"/>
      <c r="S450" s="3"/>
    </row>
    <row r="451" spans="5:19" x14ac:dyDescent="0.3">
      <c r="E451" s="4">
        <f t="shared" si="33"/>
        <v>2195</v>
      </c>
      <c r="F451" s="5">
        <f>F450*SUM(econlow!Z241:AB241)/SUM(econlow!Z240:AB240)</f>
        <v>30404.592074972032</v>
      </c>
      <c r="G451" s="13">
        <f t="shared" si="37"/>
        <v>275.57287158577947</v>
      </c>
      <c r="H451" s="13">
        <f t="shared" si="37"/>
        <v>337.5462074715993</v>
      </c>
      <c r="I451" s="13">
        <f t="shared" si="37"/>
        <v>274.62497794243899</v>
      </c>
      <c r="J451" s="13">
        <f t="shared" si="37"/>
        <v>61.151020644608145</v>
      </c>
      <c r="K451" s="13">
        <f t="shared" si="37"/>
        <v>3.6198382329482781</v>
      </c>
      <c r="L451" s="13">
        <f t="shared" si="34"/>
        <v>1227.5149158773743</v>
      </c>
      <c r="M451" s="3"/>
      <c r="N451" s="3"/>
      <c r="O451" s="3"/>
      <c r="P451" s="3"/>
      <c r="Q451" s="3"/>
      <c r="R451" s="3"/>
      <c r="S451" s="3"/>
    </row>
    <row r="452" spans="5:19" x14ac:dyDescent="0.3">
      <c r="E452" s="4">
        <f t="shared" si="33"/>
        <v>2196</v>
      </c>
      <c r="F452" s="5">
        <f>F451*SUM(econlow!Z242:AB242)/SUM(econlow!Z241:AB241)</f>
        <v>30429.746913061004</v>
      </c>
      <c r="G452" s="13">
        <f t="shared" si="37"/>
        <v>277.42855091429891</v>
      </c>
      <c r="H452" s="13">
        <f t="shared" si="37"/>
        <v>339.4724990370438</v>
      </c>
      <c r="I452" s="13">
        <f t="shared" si="37"/>
        <v>275.50661838663422</v>
      </c>
      <c r="J452" s="13">
        <f t="shared" si="37"/>
        <v>61.226269178422626</v>
      </c>
      <c r="K452" s="13">
        <f t="shared" si="37"/>
        <v>3.6229885088057632</v>
      </c>
      <c r="L452" s="13">
        <f t="shared" si="34"/>
        <v>1232.2569260252053</v>
      </c>
      <c r="M452" s="3"/>
      <c r="N452" s="3"/>
      <c r="O452" s="3"/>
      <c r="P452" s="3"/>
      <c r="Q452" s="3"/>
      <c r="R452" s="3"/>
      <c r="S452" s="3"/>
    </row>
    <row r="453" spans="5:19" x14ac:dyDescent="0.3">
      <c r="E453" s="4">
        <f t="shared" si="33"/>
        <v>2197</v>
      </c>
      <c r="F453" s="5">
        <f>F452*SUM(econlow!Z243:AB243)/SUM(econlow!Z242:AB242)</f>
        <v>30454.433891483135</v>
      </c>
      <c r="G453" s="13">
        <f t="shared" si="37"/>
        <v>279.28576551462658</v>
      </c>
      <c r="H453" s="13">
        <f t="shared" si="37"/>
        <v>341.39585327342479</v>
      </c>
      <c r="I453" s="13">
        <f t="shared" si="37"/>
        <v>276.38020404039077</v>
      </c>
      <c r="J453" s="13">
        <f t="shared" si="37"/>
        <v>61.300171445855845</v>
      </c>
      <c r="K453" s="13">
        <f t="shared" si="37"/>
        <v>3.6260802260139169</v>
      </c>
      <c r="L453" s="13">
        <f t="shared" si="34"/>
        <v>1236.9880745003118</v>
      </c>
      <c r="M453" s="3"/>
      <c r="N453" s="3"/>
      <c r="O453" s="3"/>
      <c r="P453" s="3"/>
      <c r="Q453" s="3"/>
      <c r="R453" s="3"/>
      <c r="S453" s="3"/>
    </row>
    <row r="454" spans="5:19" x14ac:dyDescent="0.3">
      <c r="E454" s="4">
        <f t="shared" si="33"/>
        <v>2198</v>
      </c>
      <c r="F454" s="5">
        <f>F453*SUM(econlow!Z244:AB244)/SUM(econlow!Z243:AB243)</f>
        <v>30478.661677327436</v>
      </c>
      <c r="G454" s="13">
        <f t="shared" si="37"/>
        <v>281.14448683194712</v>
      </c>
      <c r="H454" s="13">
        <f t="shared" si="37"/>
        <v>343.31623433093716</v>
      </c>
      <c r="I454" s="13">
        <f t="shared" si="37"/>
        <v>277.24577273129057</v>
      </c>
      <c r="J454" s="13">
        <f t="shared" si="37"/>
        <v>61.372749441767262</v>
      </c>
      <c r="K454" s="13">
        <f t="shared" si="37"/>
        <v>3.6291144603632843</v>
      </c>
      <c r="L454" s="13">
        <f t="shared" si="34"/>
        <v>1241.7083577963053</v>
      </c>
      <c r="M454" s="3"/>
      <c r="N454" s="3"/>
      <c r="O454" s="3"/>
      <c r="P454" s="3"/>
      <c r="Q454" s="3"/>
      <c r="R454" s="3"/>
      <c r="S454" s="3"/>
    </row>
    <row r="455" spans="5:19" x14ac:dyDescent="0.3">
      <c r="E455" s="4">
        <f t="shared" si="33"/>
        <v>2199</v>
      </c>
      <c r="F455" s="5">
        <f>F454*SUM(econlow!Z245:AB245)/SUM(econlow!Z244:AB244)</f>
        <v>30502.43880173584</v>
      </c>
      <c r="G455" s="13">
        <f t="shared" ref="G455:K470" si="38">G454*(1-G$5)+G$4*$F454*$L$4/1000</f>
        <v>283.00468684042249</v>
      </c>
      <c r="H455" s="13">
        <f t="shared" si="38"/>
        <v>345.23360727221097</v>
      </c>
      <c r="I455" s="13">
        <f t="shared" si="38"/>
        <v>278.10336308126841</v>
      </c>
      <c r="J455" s="13">
        <f t="shared" si="38"/>
        <v>61.444024921783125</v>
      </c>
      <c r="K455" s="13">
        <f t="shared" si="38"/>
        <v>3.632092271259403</v>
      </c>
      <c r="L455" s="13">
        <f t="shared" si="34"/>
        <v>1246.4177743869443</v>
      </c>
      <c r="M455" s="3"/>
      <c r="N455" s="3"/>
      <c r="O455" s="3"/>
      <c r="P455" s="3"/>
      <c r="Q455" s="3"/>
      <c r="R455" s="3"/>
      <c r="S455" s="3"/>
    </row>
    <row r="456" spans="5:19" x14ac:dyDescent="0.3">
      <c r="E456" s="4">
        <f t="shared" si="33"/>
        <v>2200</v>
      </c>
      <c r="F456" s="5">
        <f>F455*SUM(econlow!Z246:AB246)/SUM(econlow!Z245:AB245)</f>
        <v>30525.773660595405</v>
      </c>
      <c r="G456" s="13">
        <f t="shared" si="38"/>
        <v>284.86633803489462</v>
      </c>
      <c r="H456" s="13">
        <f t="shared" si="38"/>
        <v>347.14793805703613</v>
      </c>
      <c r="I456" s="13">
        <f t="shared" si="38"/>
        <v>278.95301447552555</v>
      </c>
      <c r="J456" s="13">
        <f t="shared" si="38"/>
        <v>61.514019400006902</v>
      </c>
      <c r="K456" s="13">
        <f t="shared" si="38"/>
        <v>3.6350147017873078</v>
      </c>
      <c r="L456" s="13">
        <f t="shared" si="34"/>
        <v>1251.1163246692504</v>
      </c>
      <c r="M456" s="3"/>
      <c r="N456" s="3"/>
      <c r="O456" s="3"/>
      <c r="P456" s="3"/>
      <c r="Q456" s="3"/>
      <c r="R456" s="3"/>
      <c r="S456" s="3"/>
    </row>
    <row r="457" spans="5:19" x14ac:dyDescent="0.3">
      <c r="E457" s="4">
        <f t="shared" si="33"/>
        <v>2201</v>
      </c>
      <c r="F457" s="5">
        <f>F456*SUM(econlow!Z247:AB247)/SUM(econlow!Z246:AB246)</f>
        <v>30548.674515283139</v>
      </c>
      <c r="G457" s="13">
        <f t="shared" si="38"/>
        <v>286.7294134226305</v>
      </c>
      <c r="H457" s="13">
        <f t="shared" si="38"/>
        <v>349.05919352719434</v>
      </c>
      <c r="I457" s="13">
        <f t="shared" si="38"/>
        <v>279.79476703196474</v>
      </c>
      <c r="J457" s="13">
        <f t="shared" si="38"/>
        <v>61.582754146941717</v>
      </c>
      <c r="K457" s="13">
        <f t="shared" si="38"/>
        <v>3.6378827787831538</v>
      </c>
      <c r="L457" s="13">
        <f t="shared" si="34"/>
        <v>1255.8040109075146</v>
      </c>
      <c r="M457" s="3"/>
      <c r="N457" s="3"/>
      <c r="O457" s="3"/>
      <c r="P457" s="3"/>
      <c r="Q457" s="3"/>
      <c r="R457" s="3"/>
      <c r="S457" s="3"/>
    </row>
    <row r="458" spans="5:19" x14ac:dyDescent="0.3">
      <c r="E458" s="4">
        <f t="shared" ref="E458:E521" si="39">1+E457</f>
        <v>2202</v>
      </c>
      <c r="F458" s="5">
        <f>F457*SUM(econlow!Z248:AB248)/SUM(econlow!Z247:AB247)</f>
        <v>30571.149493461584</v>
      </c>
      <c r="G458" s="13">
        <f t="shared" si="38"/>
        <v>288.59388651511256</v>
      </c>
      <c r="H458" s="13">
        <f t="shared" si="38"/>
        <v>350.96734139140284</v>
      </c>
      <c r="I458" s="13">
        <f t="shared" si="38"/>
        <v>280.62866157114735</v>
      </c>
      <c r="J458" s="13">
        <f t="shared" si="38"/>
        <v>61.650250187618916</v>
      </c>
      <c r="K458" s="13">
        <f t="shared" si="38"/>
        <v>3.6406975129126278</v>
      </c>
      <c r="L458" s="13">
        <f t="shared" ref="L458:L521" si="40">SUM(G458:K458,L$5)</f>
        <v>1260.4808371781942</v>
      </c>
      <c r="M458" s="3"/>
      <c r="N458" s="3"/>
      <c r="O458" s="3"/>
      <c r="P458" s="3"/>
      <c r="Q458" s="3"/>
      <c r="R458" s="3"/>
      <c r="S458" s="3"/>
    </row>
    <row r="459" spans="5:19" x14ac:dyDescent="0.3">
      <c r="E459" s="4">
        <f t="shared" si="39"/>
        <v>2203</v>
      </c>
      <c r="F459" s="5">
        <f>F458*SUM(econlow!Z249:AB249)/SUM(econlow!Z248:AB248)</f>
        <v>30593.2065899226</v>
      </c>
      <c r="G459" s="13">
        <f t="shared" si="38"/>
        <v>290.45973131987785</v>
      </c>
      <c r="H459" s="13">
        <f t="shared" si="38"/>
        <v>352.87235021037384</v>
      </c>
      <c r="I459" s="13">
        <f t="shared" si="38"/>
        <v>281.45473958677337</v>
      </c>
      <c r="J459" s="13">
        <f t="shared" si="38"/>
        <v>61.716528299926885</v>
      </c>
      <c r="K459" s="13">
        <f t="shared" si="38"/>
        <v>3.643459898755856</v>
      </c>
      <c r="L459" s="13">
        <f t="shared" si="40"/>
        <v>1265.1468093157077</v>
      </c>
      <c r="M459" s="3"/>
      <c r="N459" s="3"/>
      <c r="O459" s="3"/>
      <c r="P459" s="3"/>
      <c r="Q459" s="3"/>
      <c r="R459" s="3"/>
      <c r="S459" s="3"/>
    </row>
    <row r="460" spans="5:19" x14ac:dyDescent="0.3">
      <c r="E460" s="4">
        <f t="shared" si="39"/>
        <v>2204</v>
      </c>
      <c r="F460" s="5">
        <f>F459*SUM(econlow!Z250:AB250)/SUM(econlow!Z249:AB249)</f>
        <v>30614.853667476447</v>
      </c>
      <c r="G460" s="13">
        <f t="shared" si="38"/>
        <v>292.32692233240834</v>
      </c>
      <c r="H460" s="13">
        <f t="shared" si="38"/>
        <v>354.77418938199469</v>
      </c>
      <c r="I460" s="13">
        <f t="shared" si="38"/>
        <v>282.27304321668419</v>
      </c>
      <c r="J460" s="13">
        <f t="shared" si="38"/>
        <v>61.781609013134435</v>
      </c>
      <c r="K460" s="13">
        <f t="shared" si="38"/>
        <v>3.6461709148985193</v>
      </c>
      <c r="L460" s="13">
        <f t="shared" si="40"/>
        <v>1269.8019348591201</v>
      </c>
      <c r="M460" s="3"/>
      <c r="N460" s="3"/>
      <c r="O460" s="3"/>
      <c r="P460" s="3"/>
      <c r="Q460" s="3"/>
      <c r="R460" s="3"/>
      <c r="S460" s="3"/>
    </row>
    <row r="461" spans="5:19" x14ac:dyDescent="0.3">
      <c r="E461" s="4">
        <f t="shared" si="39"/>
        <v>2205</v>
      </c>
      <c r="F461" s="5">
        <f>F460*SUM(econlow!Z251:AB251)/SUM(econlow!Z250:AB250)</f>
        <v>30636.098457884764</v>
      </c>
      <c r="G461" s="13">
        <f t="shared" si="38"/>
        <v>294.19543452807591</v>
      </c>
      <c r="H461" s="13">
        <f t="shared" si="38"/>
        <v>356.67282912663211</v>
      </c>
      <c r="I461" s="13">
        <f t="shared" si="38"/>
        <v>283.08361521438854</v>
      </c>
      <c r="J461" s="13">
        <f t="shared" si="38"/>
        <v>61.845512606602853</v>
      </c>
      <c r="K461" s="13">
        <f t="shared" si="38"/>
        <v>3.6488315240288589</v>
      </c>
      <c r="L461" s="13">
        <f t="shared" si="40"/>
        <v>1274.4462229997284</v>
      </c>
      <c r="M461" s="3"/>
      <c r="N461" s="3"/>
      <c r="O461" s="3"/>
      <c r="P461" s="3"/>
      <c r="Q461" s="3"/>
      <c r="R461" s="3"/>
      <c r="S461" s="3"/>
    </row>
    <row r="462" spans="5:19" x14ac:dyDescent="0.3">
      <c r="E462" s="4">
        <f t="shared" si="39"/>
        <v>2206</v>
      </c>
      <c r="F462" s="5">
        <f>F461*SUM(econlow!Z252:AB252)/SUM(econlow!Z251:AB251)</f>
        <v>30656.948562834303</v>
      </c>
      <c r="G462" s="13">
        <f t="shared" si="38"/>
        <v>296.065243354144</v>
      </c>
      <c r="H462" s="13">
        <f t="shared" si="38"/>
        <v>358.56824047256453</v>
      </c>
      <c r="I462" s="13">
        <f t="shared" si="38"/>
        <v>283.88649892111033</v>
      </c>
      <c r="J462" s="13">
        <f t="shared" si="38"/>
        <v>61.908259108681023</v>
      </c>
      <c r="K462" s="13">
        <f t="shared" si="38"/>
        <v>3.6514426730403113</v>
      </c>
      <c r="L462" s="13">
        <f t="shared" si="40"/>
        <v>1279.0796845295401</v>
      </c>
      <c r="M462" s="3"/>
      <c r="N462" s="3"/>
      <c r="O462" s="3"/>
      <c r="P462" s="3"/>
      <c r="Q462" s="3"/>
      <c r="R462" s="3"/>
      <c r="S462" s="3"/>
    </row>
    <row r="463" spans="5:19" x14ac:dyDescent="0.3">
      <c r="E463" s="4">
        <f t="shared" si="39"/>
        <v>2207</v>
      </c>
      <c r="F463" s="5">
        <f>F462*SUM(econlow!Z253:AB253)/SUM(econlow!Z252:AB252)</f>
        <v>30677.411454949979</v>
      </c>
      <c r="G463" s="13">
        <f t="shared" si="38"/>
        <v>297.93632472182873</v>
      </c>
      <c r="H463" s="13">
        <f t="shared" si="38"/>
        <v>360.46039524154583</v>
      </c>
      <c r="I463" s="13">
        <f t="shared" si="38"/>
        <v>284.68173823835838</v>
      </c>
      <c r="J463" s="13">
        <f t="shared" si="38"/>
        <v>61.969868295777978</v>
      </c>
      <c r="K463" s="13">
        <f t="shared" si="38"/>
        <v>3.6540052931394809</v>
      </c>
      <c r="L463" s="13">
        <f t="shared" si="40"/>
        <v>1283.7023317906503</v>
      </c>
      <c r="M463" s="3"/>
      <c r="N463" s="3"/>
      <c r="O463" s="3"/>
      <c r="P463" s="3"/>
      <c r="Q463" s="3"/>
      <c r="R463" s="3"/>
      <c r="S463" s="3"/>
    </row>
    <row r="464" spans="5:19" x14ac:dyDescent="0.3">
      <c r="E464" s="4">
        <f t="shared" si="39"/>
        <v>2208</v>
      </c>
      <c r="F464" s="5">
        <f>F463*SUM(econlow!Z254:AB254)/SUM(econlow!Z253:AB253)</f>
        <v>30697.494478844525</v>
      </c>
      <c r="G464" s="13">
        <f t="shared" si="38"/>
        <v>299.8086549984219</v>
      </c>
      <c r="H464" s="13">
        <f t="shared" si="38"/>
        <v>362.34926603450401</v>
      </c>
      <c r="I464" s="13">
        <f t="shared" si="38"/>
        <v>285.46937760101622</v>
      </c>
      <c r="J464" s="13">
        <f t="shared" si="38"/>
        <v>62.030359691607323</v>
      </c>
      <c r="K464" s="13">
        <f t="shared" si="38"/>
        <v>3.6565202999591833</v>
      </c>
      <c r="L464" s="13">
        <f t="shared" si="40"/>
        <v>1288.3141786255087</v>
      </c>
      <c r="M464" s="3"/>
      <c r="N464" s="3"/>
      <c r="O464" s="3"/>
      <c r="P464" s="3"/>
      <c r="Q464" s="3"/>
      <c r="R464" s="3"/>
      <c r="S464" s="3"/>
    </row>
    <row r="465" spans="5:19" x14ac:dyDescent="0.3">
      <c r="E465" s="4">
        <f t="shared" si="39"/>
        <v>2209</v>
      </c>
      <c r="F465" s="5">
        <f>F464*SUM(econlow!Z255:AB255)/SUM(econlow!Z254:AB254)</f>
        <v>30717.204852203053</v>
      </c>
      <c r="G465" s="13">
        <f t="shared" si="38"/>
        <v>301.68221099947812</v>
      </c>
      <c r="H465" s="13">
        <f t="shared" si="38"/>
        <v>364.2348262173777</v>
      </c>
      <c r="I465" s="13">
        <f t="shared" si="38"/>
        <v>286.24946195095106</v>
      </c>
      <c r="J465" s="13">
        <f t="shared" si="38"/>
        <v>62.089752566598051</v>
      </c>
      <c r="K465" s="13">
        <f t="shared" si="38"/>
        <v>3.6589885936762943</v>
      </c>
      <c r="L465" s="13">
        <f t="shared" si="40"/>
        <v>1292.9152403280812</v>
      </c>
      <c r="M465" s="3"/>
      <c r="N465" s="3"/>
      <c r="O465" s="3"/>
      <c r="P465" s="3"/>
      <c r="Q465" s="3"/>
      <c r="R465" s="3"/>
      <c r="S465" s="3"/>
    </row>
    <row r="466" spans="5:19" x14ac:dyDescent="0.3">
      <c r="E466" s="4">
        <f t="shared" si="39"/>
        <v>2210</v>
      </c>
      <c r="F466" s="5">
        <f>F465*SUM(econlow!Z256:AB256)/SUM(econlow!Z255:AB255)</f>
        <v>30736.549666900231</v>
      </c>
      <c r="G466" s="13">
        <f t="shared" si="38"/>
        <v>303.55696998106799</v>
      </c>
      <c r="H466" s="13">
        <f t="shared" si="38"/>
        <v>366.11704990709364</v>
      </c>
      <c r="I466" s="13">
        <f t="shared" si="38"/>
        <v>287.02203671113978</v>
      </c>
      <c r="J466" s="13">
        <f t="shared" si="38"/>
        <v>62.148065937466242</v>
      </c>
      <c r="K466" s="13">
        <f t="shared" si="38"/>
        <v>3.6614110591341431</v>
      </c>
      <c r="L466" s="13">
        <f t="shared" si="40"/>
        <v>1297.5055335959019</v>
      </c>
      <c r="M466" s="3"/>
      <c r="N466" s="3"/>
      <c r="O466" s="3"/>
      <c r="P466" s="3"/>
      <c r="Q466" s="3"/>
      <c r="R466" s="3"/>
      <c r="S466" s="3"/>
    </row>
    <row r="467" spans="5:19" x14ac:dyDescent="0.3">
      <c r="E467" s="4">
        <f t="shared" si="39"/>
        <v>2211</v>
      </c>
      <c r="F467" s="5">
        <f>F466*SUM(econlow!Z257:AB257)/SUM(econlow!Z256:AB256)</f>
        <v>30755.535890148269</v>
      </c>
      <c r="G467" s="13">
        <f t="shared" si="38"/>
        <v>305.43290963209944</v>
      </c>
      <c r="H467" s="13">
        <f t="shared" si="38"/>
        <v>367.99591195768727</v>
      </c>
      <c r="I467" s="13">
        <f t="shared" si="38"/>
        <v>287.78714776031001</v>
      </c>
      <c r="J467" s="13">
        <f t="shared" si="38"/>
        <v>62.205318566942459</v>
      </c>
      <c r="K467" s="13">
        <f t="shared" si="38"/>
        <v>3.6637885659692024</v>
      </c>
      <c r="L467" s="13">
        <f t="shared" si="40"/>
        <v>1302.0850764830084</v>
      </c>
      <c r="M467" s="3"/>
      <c r="N467" s="3"/>
      <c r="O467" s="3"/>
      <c r="P467" s="3"/>
      <c r="Q467" s="3"/>
      <c r="R467" s="3"/>
      <c r="S467" s="3"/>
    </row>
    <row r="468" spans="5:19" x14ac:dyDescent="0.3">
      <c r="E468" s="4">
        <f t="shared" si="39"/>
        <v>2212</v>
      </c>
      <c r="F468" s="5">
        <f>F467*SUM(econlow!Z258:AB258)/SUM(econlow!Z257:AB257)</f>
        <v>30774.170365673668</v>
      </c>
      <c r="G468" s="13">
        <f t="shared" si="38"/>
        <v>307.31000806670943</v>
      </c>
      <c r="H468" s="13">
        <f t="shared" si="38"/>
        <v>369.87138794656971</v>
      </c>
      <c r="I468" s="13">
        <f t="shared" si="38"/>
        <v>288.54484140809416</v>
      </c>
      <c r="J468" s="13">
        <f t="shared" si="38"/>
        <v>62.261528963649347</v>
      </c>
      <c r="K468" s="13">
        <f t="shared" si="38"/>
        <v>3.6661219687418178</v>
      </c>
      <c r="L468" s="13">
        <f t="shared" si="40"/>
        <v>1306.6538883537646</v>
      </c>
      <c r="M468" s="3"/>
      <c r="N468" s="3"/>
      <c r="O468" s="3"/>
      <c r="P468" s="3"/>
      <c r="Q468" s="3"/>
      <c r="R468" s="3"/>
      <c r="S468" s="3"/>
    </row>
    <row r="469" spans="5:19" x14ac:dyDescent="0.3">
      <c r="E469" s="4">
        <f t="shared" si="39"/>
        <v>2213</v>
      </c>
      <c r="F469" s="5">
        <f>F468*SUM(econlow!Z259:AB259)/SUM(econlow!Z258:AB258)</f>
        <v>30792.459814921127</v>
      </c>
      <c r="G469" s="13">
        <f t="shared" si="38"/>
        <v>309.18824381672709</v>
      </c>
      <c r="H469" s="13">
        <f t="shared" si="38"/>
        <v>371.7434541609428</v>
      </c>
      <c r="I469" s="13">
        <f t="shared" si="38"/>
        <v>289.29516437069367</v>
      </c>
      <c r="J469" s="13">
        <f t="shared" si="38"/>
        <v>62.316715382124421</v>
      </c>
      <c r="K469" s="13">
        <f t="shared" si="38"/>
        <v>3.6684121070707549</v>
      </c>
      <c r="L469" s="13">
        <f t="shared" si="40"/>
        <v>1311.2119898375588</v>
      </c>
      <c r="M469" s="3"/>
      <c r="N469" s="3"/>
      <c r="O469" s="3"/>
      <c r="P469" s="3"/>
      <c r="Q469" s="3"/>
      <c r="R469" s="3"/>
      <c r="S469" s="3"/>
    </row>
    <row r="470" spans="5:19" x14ac:dyDescent="0.3">
      <c r="E470" s="4">
        <f t="shared" si="39"/>
        <v>2214</v>
      </c>
      <c r="F470" s="5">
        <f>F469*SUM(econlow!Z260:AB260)/SUM(econlow!Z259:AB259)</f>
        <v>30810.410838282394</v>
      </c>
      <c r="G470" s="13">
        <f t="shared" si="38"/>
        <v>311.06759582421057</v>
      </c>
      <c r="H470" s="13">
        <f t="shared" si="38"/>
        <v>373.61208758436453</v>
      </c>
      <c r="I470" s="13">
        <f t="shared" si="38"/>
        <v>290.03816374705093</v>
      </c>
      <c r="J470" s="13">
        <f t="shared" si="38"/>
        <v>62.37089582298281</v>
      </c>
      <c r="K470" s="13">
        <f t="shared" si="38"/>
        <v>3.6706598057713209</v>
      </c>
      <c r="L470" s="13">
        <f t="shared" si="40"/>
        <v>1315.7594027843802</v>
      </c>
      <c r="M470" s="3"/>
      <c r="N470" s="3"/>
      <c r="O470" s="3"/>
      <c r="P470" s="3"/>
      <c r="Q470" s="3"/>
      <c r="R470" s="3"/>
      <c r="S470" s="3"/>
    </row>
    <row r="471" spans="5:19" x14ac:dyDescent="0.3">
      <c r="E471" s="4">
        <f t="shared" si="39"/>
        <v>2215</v>
      </c>
      <c r="F471" s="5">
        <f>F470*SUM(econlow!Z261:AB261)/SUM(econlow!Z260:AB260)</f>
        <v>30828.029916348347</v>
      </c>
      <c r="G471" s="13">
        <f t="shared" ref="G471:K486" si="41">G470*(1-G$5)+G$4*$F470*$L$4/1000</f>
        <v>312.94804343405877</v>
      </c>
      <c r="H471" s="13">
        <f t="shared" si="41"/>
        <v>375.477265883467</v>
      </c>
      <c r="I471" s="13">
        <f t="shared" si="41"/>
        <v>290.77388699552546</v>
      </c>
      <c r="J471" s="13">
        <f t="shared" si="41"/>
        <v>62.424088033214964</v>
      </c>
      <c r="K471" s="13">
        <f t="shared" si="41"/>
        <v>3.6728658749968348</v>
      </c>
      <c r="L471" s="13">
        <f t="shared" si="40"/>
        <v>1320.2961502212631</v>
      </c>
      <c r="M471" s="3"/>
      <c r="N471" s="3"/>
      <c r="O471" s="3"/>
      <c r="P471" s="3"/>
      <c r="Q471" s="3"/>
      <c r="R471" s="3"/>
      <c r="S471" s="3"/>
    </row>
    <row r="472" spans="5:19" x14ac:dyDescent="0.3">
      <c r="E472" s="4">
        <f t="shared" si="39"/>
        <v>2216</v>
      </c>
      <c r="F472" s="5">
        <f>F471*SUM(econlow!Z262:AB262)/SUM(econlow!Z261:AB261)</f>
        <v>30845.323411183275</v>
      </c>
      <c r="G472" s="13">
        <f t="shared" si="41"/>
        <v>314.82956638669975</v>
      </c>
      <c r="H472" s="13">
        <f t="shared" si="41"/>
        <v>377.3389673948281</v>
      </c>
      <c r="I472" s="13">
        <f t="shared" si="41"/>
        <v>291.50238191107138</v>
      </c>
      <c r="J472" s="13">
        <f t="shared" si="41"/>
        <v>62.476309506614292</v>
      </c>
      <c r="K472" s="13">
        <f t="shared" si="41"/>
        <v>3.6750311103832169</v>
      </c>
      <c r="L472" s="13">
        <f t="shared" si="40"/>
        <v>1324.8222563095969</v>
      </c>
      <c r="M472" s="3"/>
      <c r="N472" s="3"/>
      <c r="O472" s="3"/>
      <c r="P472" s="3"/>
      <c r="Q472" s="3"/>
      <c r="R472" s="3"/>
      <c r="S472" s="3"/>
    </row>
    <row r="473" spans="5:19" x14ac:dyDescent="0.3">
      <c r="E473" s="4">
        <f t="shared" si="39"/>
        <v>2217</v>
      </c>
      <c r="F473" s="5">
        <f>F472*SUM(econlow!Z263:AB263)/SUM(econlow!Z262:AB262)</f>
        <v>30862.297567618745</v>
      </c>
      <c r="G473" s="13">
        <f t="shared" si="41"/>
        <v>316.7121448108565</v>
      </c>
      <c r="H473" s="13">
        <f t="shared" si="41"/>
        <v>379.19717111199958</v>
      </c>
      <c r="I473" s="13">
        <f t="shared" si="41"/>
        <v>292.22369660291253</v>
      </c>
      <c r="J473" s="13">
        <f t="shared" si="41"/>
        <v>62.527577484329953</v>
      </c>
      <c r="K473" s="13">
        <f t="shared" si="41"/>
        <v>3.6771562931965116</v>
      </c>
      <c r="L473" s="13">
        <f t="shared" si="40"/>
        <v>1329.337746303295</v>
      </c>
      <c r="M473" s="3"/>
      <c r="N473" s="3"/>
      <c r="O473" s="3"/>
      <c r="P473" s="3"/>
      <c r="Q473" s="3"/>
      <c r="R473" s="3"/>
      <c r="S473" s="3"/>
    </row>
    <row r="474" spans="5:19" x14ac:dyDescent="0.3">
      <c r="E474" s="4">
        <f t="shared" si="39"/>
        <v>2218</v>
      </c>
      <c r="F474" s="5">
        <f>F473*SUM(econlow!Z264:AB264)/SUM(econlow!Z263:AB263)</f>
        <v>30878.958514565846</v>
      </c>
      <c r="G474" s="13">
        <f t="shared" si="41"/>
        <v>318.59575921639191</v>
      </c>
      <c r="H474" s="13">
        <f t="shared" si="41"/>
        <v>381.05185667269154</v>
      </c>
      <c r="I474" s="13">
        <f t="shared" si="41"/>
        <v>292.93787947271176</v>
      </c>
      <c r="J474" s="13">
        <f t="shared" si="41"/>
        <v>62.57790895553989</v>
      </c>
      <c r="K474" s="13">
        <f t="shared" si="41"/>
        <v>3.6792421904831083</v>
      </c>
      <c r="L474" s="13">
        <f t="shared" si="40"/>
        <v>1333.8426465078182</v>
      </c>
      <c r="M474" s="3"/>
      <c r="N474" s="3"/>
      <c r="O474" s="3"/>
      <c r="P474" s="3"/>
      <c r="Q474" s="3"/>
      <c r="R474" s="3"/>
      <c r="S474" s="3"/>
    </row>
    <row r="475" spans="5:19" x14ac:dyDescent="0.3">
      <c r="E475" s="4">
        <f t="shared" si="39"/>
        <v>2219</v>
      </c>
      <c r="F475" s="5">
        <f>F474*SUM(econlow!Z265:AB265)/SUM(econlow!Z264:AB264)</f>
        <v>30895.312266344506</v>
      </c>
      <c r="G475" s="13">
        <f t="shared" si="41"/>
        <v>320.48039048723393</v>
      </c>
      <c r="H475" s="13">
        <f t="shared" si="41"/>
        <v>382.90300434611595</v>
      </c>
      <c r="I475" s="13">
        <f t="shared" si="41"/>
        <v>293.64497919323037</v>
      </c>
      <c r="J475" s="13">
        <f t="shared" si="41"/>
        <v>62.627320658239505</v>
      </c>
      <c r="K475" s="13">
        <f t="shared" si="41"/>
        <v>3.681289555222464</v>
      </c>
      <c r="L475" s="13">
        <f t="shared" si="40"/>
        <v>1338.3369842400423</v>
      </c>
      <c r="M475" s="3"/>
      <c r="N475" s="3"/>
      <c r="O475" s="3"/>
      <c r="P475" s="3"/>
      <c r="Q475" s="3"/>
      <c r="R475" s="3"/>
      <c r="S475" s="3"/>
    </row>
    <row r="476" spans="5:19" x14ac:dyDescent="0.3">
      <c r="E476" s="4">
        <f t="shared" si="39"/>
        <v>2220</v>
      </c>
      <c r="F476" s="5">
        <f>F475*SUM(econlow!Z266:AB266)/SUM(econlow!Z265:AB265)</f>
        <v>30911.364724028153</v>
      </c>
      <c r="G476" s="13">
        <f t="shared" si="41"/>
        <v>322.36601987438172</v>
      </c>
      <c r="H476" s="13">
        <f t="shared" si="41"/>
        <v>384.75059502048975</v>
      </c>
      <c r="I476" s="13">
        <f t="shared" si="41"/>
        <v>294.34504468747372</v>
      </c>
      <c r="J476" s="13">
        <f t="shared" si="41"/>
        <v>62.675829080141227</v>
      </c>
      <c r="K476" s="13">
        <f t="shared" si="41"/>
        <v>3.6832991264821437</v>
      </c>
      <c r="L476" s="13">
        <f t="shared" si="40"/>
        <v>1342.8207877889686</v>
      </c>
      <c r="M476" s="3"/>
      <c r="N476" s="3"/>
      <c r="O476" s="3"/>
      <c r="P476" s="3"/>
      <c r="Q476" s="3"/>
      <c r="R476" s="3"/>
      <c r="S476" s="3"/>
    </row>
    <row r="477" spans="5:19" x14ac:dyDescent="0.3">
      <c r="E477" s="4">
        <f t="shared" si="39"/>
        <v>2221</v>
      </c>
      <c r="F477" s="5">
        <f>F476*SUM(econlow!Z267:AB267)/SUM(econlow!Z266:AB266)</f>
        <v>30927.121676801889</v>
      </c>
      <c r="G477" s="13">
        <f t="shared" si="41"/>
        <v>324.25262898899376</v>
      </c>
      <c r="H477" s="13">
        <f t="shared" si="41"/>
        <v>386.5946101906984</v>
      </c>
      <c r="I477" s="13">
        <f t="shared" si="41"/>
        <v>295.0381251083187</v>
      </c>
      <c r="J477" s="13">
        <f t="shared" si="41"/>
        <v>62.723450459680571</v>
      </c>
      <c r="K477" s="13">
        <f t="shared" si="41"/>
        <v>3.6852716295749861</v>
      </c>
      <c r="L477" s="13">
        <f t="shared" si="40"/>
        <v>1347.2940863772665</v>
      </c>
      <c r="M477" s="3"/>
      <c r="N477" s="3"/>
      <c r="O477" s="3"/>
      <c r="P477" s="3"/>
      <c r="Q477" s="3"/>
      <c r="R477" s="3"/>
      <c r="S477" s="3"/>
    </row>
    <row r="478" spans="5:19" x14ac:dyDescent="0.3">
      <c r="E478" s="4">
        <f t="shared" si="39"/>
        <v>2222</v>
      </c>
      <c r="F478" s="5">
        <f>F477*SUM(econlow!Z268:AB268)/SUM(econlow!Z267:AB267)</f>
        <v>30942.588803333627</v>
      </c>
      <c r="G478" s="13">
        <f t="shared" si="41"/>
        <v>326.14019979555911</v>
      </c>
      <c r="H478" s="13">
        <f t="shared" si="41"/>
        <v>388.43503194612077</v>
      </c>
      <c r="I478" s="13">
        <f t="shared" si="41"/>
        <v>295.72426981861867</v>
      </c>
      <c r="J478" s="13">
        <f t="shared" si="41"/>
        <v>62.770200787124082</v>
      </c>
      <c r="K478" s="13">
        <f t="shared" si="41"/>
        <v>3.6872077762181936</v>
      </c>
      <c r="L478" s="13">
        <f t="shared" si="40"/>
        <v>1351.7569101236409</v>
      </c>
      <c r="M478" s="3"/>
      <c r="N478" s="3"/>
      <c r="O478" s="3"/>
      <c r="P478" s="3"/>
      <c r="Q478" s="3"/>
      <c r="R478" s="3"/>
      <c r="S478" s="3"/>
    </row>
    <row r="479" spans="5:19" x14ac:dyDescent="0.3">
      <c r="E479" s="4">
        <f t="shared" si="39"/>
        <v>2223</v>
      </c>
      <c r="F479" s="5">
        <f>F478*SUM(econlow!Z269:AB269)/SUM(econlow!Z268:AB268)</f>
        <v>30957.771673155865</v>
      </c>
      <c r="G479" s="13">
        <f t="shared" si="41"/>
        <v>328.02871460515223</v>
      </c>
      <c r="H479" s="13">
        <f t="shared" si="41"/>
        <v>390.27184295861673</v>
      </c>
      <c r="I479" s="13">
        <f t="shared" si="41"/>
        <v>296.4035283717817</v>
      </c>
      <c r="J479" s="13">
        <f t="shared" si="41"/>
        <v>62.816095805774992</v>
      </c>
      <c r="K479" s="13">
        <f t="shared" si="41"/>
        <v>3.6891082646941977</v>
      </c>
      <c r="L479" s="13">
        <f t="shared" si="40"/>
        <v>1356.2092900060197</v>
      </c>
      <c r="M479" s="3"/>
      <c r="N479" s="3"/>
      <c r="O479" s="3"/>
      <c r="P479" s="3"/>
      <c r="Q479" s="3"/>
      <c r="R479" s="3"/>
      <c r="S479" s="3"/>
    </row>
    <row r="480" spans="5:19" x14ac:dyDescent="0.3">
      <c r="E480" s="4">
        <f t="shared" si="39"/>
        <v>2224</v>
      </c>
      <c r="F480" s="5">
        <f>F479*SUM(econlow!Z270:AB270)/SUM(econlow!Z269:AB269)</f>
        <v>30972.675748057398</v>
      </c>
      <c r="G480" s="13">
        <f t="shared" si="41"/>
        <v>329.91815606877208</v>
      </c>
      <c r="H480" s="13">
        <f t="shared" si="41"/>
        <v>392.10502647067727</v>
      </c>
      <c r="I480" s="13">
        <f t="shared" si="41"/>
        <v>297.07595049281667</v>
      </c>
      <c r="J480" s="13">
        <f t="shared" si="41"/>
        <v>62.861151013272099</v>
      </c>
      <c r="K480" s="13">
        <f t="shared" si="41"/>
        <v>3.6909737800131017</v>
      </c>
      <c r="L480" s="13">
        <f t="shared" si="40"/>
        <v>1360.6512578255513</v>
      </c>
      <c r="M480" s="3"/>
      <c r="N480" s="3"/>
      <c r="O480" s="3"/>
      <c r="P480" s="3"/>
      <c r="Q480" s="3"/>
      <c r="R480" s="3"/>
      <c r="S480" s="3"/>
    </row>
    <row r="481" spans="5:19" x14ac:dyDescent="0.3">
      <c r="E481" s="4">
        <f t="shared" si="39"/>
        <v>2225</v>
      </c>
      <c r="F481" s="5">
        <f>F480*SUM(econlow!Z271:AB271)/SUM(econlow!Z270:AB270)</f>
        <v>30987.306383483763</v>
      </c>
      <c r="G481" s="13">
        <f t="shared" si="41"/>
        <v>331.80850717076618</v>
      </c>
      <c r="H481" s="13">
        <f t="shared" si="41"/>
        <v>393.93456628373764</v>
      </c>
      <c r="I481" s="13">
        <f t="shared" si="41"/>
        <v>297.74158605984326</v>
      </c>
      <c r="J481" s="13">
        <f t="shared" si="41"/>
        <v>62.905381662977831</v>
      </c>
      <c r="K481" s="13">
        <f t="shared" si="41"/>
        <v>3.6928049940765431</v>
      </c>
      <c r="L481" s="13">
        <f t="shared" si="40"/>
        <v>1365.0828461714016</v>
      </c>
      <c r="M481" s="3"/>
      <c r="N481" s="3"/>
      <c r="O481" s="3"/>
      <c r="P481" s="3"/>
      <c r="Q481" s="3"/>
      <c r="R481" s="3"/>
      <c r="S481" s="3"/>
    </row>
    <row r="482" spans="5:19" x14ac:dyDescent="0.3">
      <c r="E482" s="4">
        <f t="shared" si="39"/>
        <v>2226</v>
      </c>
      <c r="F482" s="5">
        <f>F481*SUM(econlow!Z272:AB272)/SUM(econlow!Z271:AB271)</f>
        <v>31001.668829944549</v>
      </c>
      <c r="G482" s="13">
        <f t="shared" si="41"/>
        <v>333.6997512223403</v>
      </c>
      <c r="H482" s="13">
        <f t="shared" si="41"/>
        <v>395.76044674665468</v>
      </c>
      <c r="I482" s="13">
        <f t="shared" si="41"/>
        <v>298.40048508606026</v>
      </c>
      <c r="J482" s="13">
        <f t="shared" si="41"/>
        <v>62.948802765451418</v>
      </c>
      <c r="K482" s="13">
        <f t="shared" si="41"/>
        <v>3.6946025658428354</v>
      </c>
      <c r="L482" s="13">
        <f t="shared" si="40"/>
        <v>1369.5040883863494</v>
      </c>
      <c r="M482" s="3"/>
      <c r="N482" s="3"/>
      <c r="O482" s="3"/>
      <c r="P482" s="3"/>
      <c r="Q482" s="3"/>
      <c r="R482" s="3"/>
      <c r="S482" s="3"/>
    </row>
    <row r="483" spans="5:19" x14ac:dyDescent="0.3">
      <c r="E483" s="4">
        <f t="shared" si="39"/>
        <v>2227</v>
      </c>
      <c r="F483" s="5">
        <f>F482*SUM(econlow!Z273:AB273)/SUM(econlow!Z272:AB272)</f>
        <v>31015.768234427</v>
      </c>
      <c r="G483" s="13">
        <f t="shared" si="41"/>
        <v>335.59187185515384</v>
      </c>
      <c r="H483" s="13">
        <f t="shared" si="41"/>
        <v>397.58265274434757</v>
      </c>
      <c r="I483" s="13">
        <f t="shared" si="41"/>
        <v>299.05269770216745</v>
      </c>
      <c r="J483" s="13">
        <f t="shared" si="41"/>
        <v>62.99142909000301</v>
      </c>
      <c r="K483" s="13">
        <f t="shared" si="41"/>
        <v>3.6963671414931945</v>
      </c>
      <c r="L483" s="13">
        <f t="shared" si="40"/>
        <v>1373.9150185331653</v>
      </c>
      <c r="M483" s="3"/>
      <c r="N483" s="3"/>
      <c r="O483" s="3"/>
      <c r="P483" s="3"/>
      <c r="Q483" s="3"/>
      <c r="R483" s="3"/>
      <c r="S483" s="3"/>
    </row>
    <row r="484" spans="5:19" x14ac:dyDescent="0.3">
      <c r="E484" s="4">
        <f t="shared" si="39"/>
        <v>2228</v>
      </c>
      <c r="F484" s="5">
        <f>F483*SUM(econlow!Z274:AB274)/SUM(econlow!Z273:AB273)</f>
        <v>31029.609641814473</v>
      </c>
      <c r="G484" s="13">
        <f t="shared" si="41"/>
        <v>337.48485301500148</v>
      </c>
      <c r="H484" s="13">
        <f t="shared" si="41"/>
        <v>399.40116968660266</v>
      </c>
      <c r="I484" s="13">
        <f t="shared" si="41"/>
        <v>299.69827413923576</v>
      </c>
      <c r="J484" s="13">
        <f t="shared" si="41"/>
        <v>63.033275166324977</v>
      </c>
      <c r="K484" s="13">
        <f t="shared" si="41"/>
        <v>3.6980993545989351</v>
      </c>
      <c r="L484" s="13">
        <f t="shared" si="40"/>
        <v>1378.3156713617639</v>
      </c>
      <c r="M484" s="3"/>
      <c r="N484" s="3"/>
      <c r="O484" s="3"/>
      <c r="P484" s="3"/>
      <c r="Q484" s="3"/>
      <c r="R484" s="3"/>
      <c r="S484" s="3"/>
    </row>
    <row r="485" spans="5:19" x14ac:dyDescent="0.3">
      <c r="E485" s="4">
        <f t="shared" si="39"/>
        <v>2229</v>
      </c>
      <c r="F485" s="5">
        <f>F484*SUM(econlow!Z275:AB275)/SUM(econlow!Z274:AB274)</f>
        <v>31043.197996308918</v>
      </c>
      <c r="G485" s="13">
        <f t="shared" si="41"/>
        <v>339.37867895558168</v>
      </c>
      <c r="H485" s="13">
        <f t="shared" si="41"/>
        <v>401.21598349704249</v>
      </c>
      <c r="I485" s="13">
        <f t="shared" si="41"/>
        <v>300.33726471202056</v>
      </c>
      <c r="J485" s="13">
        <f t="shared" si="41"/>
        <v>63.074355286196528</v>
      </c>
      <c r="K485" s="13">
        <f t="shared" si="41"/>
        <v>3.6997998262894685</v>
      </c>
      <c r="L485" s="13">
        <f t="shared" si="40"/>
        <v>1382.7060822771307</v>
      </c>
      <c r="M485" s="3"/>
      <c r="N485" s="3"/>
      <c r="O485" s="3"/>
      <c r="P485" s="3"/>
      <c r="Q485" s="3"/>
      <c r="R485" s="3"/>
      <c r="S485" s="3"/>
    </row>
    <row r="486" spans="5:19" x14ac:dyDescent="0.3">
      <c r="E486" s="4">
        <f t="shared" si="39"/>
        <v>2230</v>
      </c>
      <c r="F486" s="5">
        <f>F485*SUM(econlow!Z276:AB276)/SUM(econlow!Z275:AB275)</f>
        <v>31056.538142855858</v>
      </c>
      <c r="G486" s="13">
        <f t="shared" si="41"/>
        <v>341.27333423235171</v>
      </c>
      <c r="H486" s="13">
        <f t="shared" si="41"/>
        <v>403.02708060225831</v>
      </c>
      <c r="I486" s="13">
        <f t="shared" si="41"/>
        <v>300.9697198027124</v>
      </c>
      <c r="J486" s="13">
        <f t="shared" si="41"/>
        <v>63.114683505257837</v>
      </c>
      <c r="K486" s="13">
        <f t="shared" si="41"/>
        <v>3.7014691654209821</v>
      </c>
      <c r="L486" s="13">
        <f t="shared" si="40"/>
        <v>1387.0862873080011</v>
      </c>
      <c r="M486" s="3"/>
      <c r="N486" s="3"/>
      <c r="O486" s="3"/>
      <c r="P486" s="3"/>
      <c r="Q486" s="3"/>
      <c r="R486" s="3"/>
      <c r="S486" s="3"/>
    </row>
    <row r="487" spans="5:19" x14ac:dyDescent="0.3">
      <c r="E487" s="4">
        <f t="shared" si="39"/>
        <v>2231</v>
      </c>
      <c r="F487" s="5">
        <f>F486*SUM(econlow!Z277:AB277)/SUM(econlow!Z276:AB276)</f>
        <v>31069.634828571132</v>
      </c>
      <c r="G487" s="13">
        <f t="shared" ref="G487:K502" si="42">G486*(1-G$5)+G$4*$F486*$L$4/1000</f>
        <v>343.16880369646969</v>
      </c>
      <c r="H487" s="13">
        <f t="shared" si="42"/>
        <v>404.83444792110674</v>
      </c>
      <c r="I487" s="13">
        <f t="shared" si="42"/>
        <v>301.59568984512026</v>
      </c>
      <c r="J487" s="13">
        <f t="shared" si="42"/>
        <v>63.154273644850115</v>
      </c>
      <c r="K487" s="13">
        <f t="shared" si="42"/>
        <v>3.7031079687456541</v>
      </c>
      <c r="L487" s="13">
        <f t="shared" si="40"/>
        <v>1391.4563230762924</v>
      </c>
      <c r="M487" s="3"/>
      <c r="N487" s="3"/>
      <c r="O487" s="3"/>
      <c r="P487" s="3"/>
      <c r="Q487" s="3"/>
      <c r="R487" s="3"/>
      <c r="S487" s="3"/>
    </row>
    <row r="488" spans="5:19" x14ac:dyDescent="0.3">
      <c r="E488" s="4">
        <f t="shared" si="39"/>
        <v>2232</v>
      </c>
      <c r="F488" s="5">
        <f>F487*SUM(econlow!Z278:AB278)/SUM(econlow!Z277:AB277)</f>
        <v>31082.492704168992</v>
      </c>
      <c r="G488" s="13">
        <f t="shared" si="42"/>
        <v>345.06507248882383</v>
      </c>
      <c r="H488" s="13">
        <f t="shared" si="42"/>
        <v>406.63807285416971</v>
      </c>
      <c r="I488" s="13">
        <f t="shared" si="42"/>
        <v>302.21522530928115</v>
      </c>
      <c r="J488" s="13">
        <f t="shared" si="42"/>
        <v>63.19313929391803</v>
      </c>
      <c r="K488" s="13">
        <f t="shared" si="42"/>
        <v>3.7047168210812629</v>
      </c>
      <c r="L488" s="13">
        <f t="shared" si="40"/>
        <v>1395.816226767274</v>
      </c>
      <c r="M488" s="3"/>
      <c r="N488" s="3"/>
      <c r="O488" s="3"/>
      <c r="P488" s="3"/>
      <c r="Q488" s="3"/>
      <c r="R488" s="3"/>
      <c r="S488" s="3"/>
    </row>
    <row r="489" spans="5:19" x14ac:dyDescent="0.3">
      <c r="E489" s="4">
        <f t="shared" si="39"/>
        <v>2233</v>
      </c>
      <c r="F489" s="5">
        <f>F488*SUM(econlow!Z279:AB279)/SUM(econlow!Z278:AB278)</f>
        <v>31095.116325389019</v>
      </c>
      <c r="G489" s="13">
        <f t="shared" si="42"/>
        <v>346.9621260341487</v>
      </c>
      <c r="H489" s="13">
        <f t="shared" si="42"/>
        <v>408.43794327337707</v>
      </c>
      <c r="I489" s="13">
        <f t="shared" si="42"/>
        <v>302.82837668649103</v>
      </c>
      <c r="J489" s="13">
        <f t="shared" si="42"/>
        <v>63.231293810971046</v>
      </c>
      <c r="K489" s="13">
        <f t="shared" si="42"/>
        <v>3.7062962954811152</v>
      </c>
      <c r="L489" s="13">
        <f t="shared" si="40"/>
        <v>1400.1660361004688</v>
      </c>
      <c r="M489" s="3"/>
      <c r="N489" s="3"/>
      <c r="O489" s="3"/>
      <c r="P489" s="3"/>
      <c r="Q489" s="3"/>
      <c r="R489" s="3"/>
      <c r="S489" s="3"/>
    </row>
    <row r="490" spans="5:19" x14ac:dyDescent="0.3">
      <c r="E490" s="4">
        <f t="shared" si="39"/>
        <v>2234</v>
      </c>
      <c r="F490" s="5">
        <f>F489*SUM(econlow!Z280:AB280)/SUM(econlow!Z279:AB279)</f>
        <v>31107.510154422842</v>
      </c>
      <c r="G490" s="13">
        <f t="shared" si="42"/>
        <v>348.85995003522879</v>
      </c>
      <c r="H490" s="13">
        <f t="shared" si="42"/>
        <v>410.23404751179254</v>
      </c>
      <c r="I490" s="13">
        <f t="shared" si="42"/>
        <v>303.43519447475097</v>
      </c>
      <c r="J490" s="13">
        <f t="shared" si="42"/>
        <v>63.268750326100182</v>
      </c>
      <c r="K490" s="13">
        <f t="shared" si="42"/>
        <v>3.7078469534040974</v>
      </c>
      <c r="L490" s="13">
        <f t="shared" si="40"/>
        <v>1404.5057893012765</v>
      </c>
      <c r="M490" s="3"/>
      <c r="N490" s="3"/>
      <c r="O490" s="3"/>
      <c r="P490" s="3"/>
      <c r="Q490" s="3"/>
      <c r="R490" s="3"/>
      <c r="S490" s="3"/>
    </row>
    <row r="491" spans="5:19" x14ac:dyDescent="0.3">
      <c r="E491" s="4">
        <f t="shared" si="39"/>
        <v>2235</v>
      </c>
      <c r="F491" s="5">
        <f>F490*SUM(econlow!Z281:AB281)/SUM(econlow!Z280:AB280)</f>
        <v>31119.678561338653</v>
      </c>
      <c r="G491" s="13">
        <f t="shared" si="42"/>
        <v>350.75853046718885</v>
      </c>
      <c r="H491" s="13">
        <f t="shared" si="42"/>
        <v>412.02637435356098</v>
      </c>
      <c r="I491" s="13">
        <f t="shared" si="42"/>
        <v>304.03572916462292</v>
      </c>
      <c r="J491" s="13">
        <f t="shared" si="42"/>
        <v>63.305521743047066</v>
      </c>
      <c r="K491" s="13">
        <f t="shared" si="42"/>
        <v>3.7093693448848031</v>
      </c>
      <c r="L491" s="13">
        <f t="shared" si="40"/>
        <v>1408.8355250733048</v>
      </c>
      <c r="M491" s="3"/>
      <c r="N491" s="3"/>
      <c r="O491" s="3"/>
      <c r="P491" s="3"/>
      <c r="Q491" s="3"/>
      <c r="R491" s="3"/>
      <c r="S491" s="3"/>
    </row>
    <row r="492" spans="5:19" x14ac:dyDescent="0.3">
      <c r="E492" s="4">
        <f t="shared" si="39"/>
        <v>2236</v>
      </c>
      <c r="F492" s="5">
        <f>F491*SUM(econlow!Z282:AB282)/SUM(econlow!Z281:AB281)</f>
        <v>31131.625825502626</v>
      </c>
      <c r="G492" s="13">
        <f t="shared" si="42"/>
        <v>352.6578535718715</v>
      </c>
      <c r="H492" s="13">
        <f t="shared" si="42"/>
        <v>413.81491302401747</v>
      </c>
      <c r="I492" s="13">
        <f t="shared" si="42"/>
        <v>304.63003122548952</v>
      </c>
      <c r="J492" s="13">
        <f t="shared" si="42"/>
        <v>63.341620741321933</v>
      </c>
      <c r="K492" s="13">
        <f t="shared" si="42"/>
        <v>3.7108640087035996</v>
      </c>
      <c r="L492" s="13">
        <f t="shared" si="40"/>
        <v>1413.1552825714041</v>
      </c>
      <c r="M492" s="3"/>
      <c r="N492" s="3"/>
      <c r="O492" s="3"/>
      <c r="P492" s="3"/>
      <c r="Q492" s="3"/>
      <c r="R492" s="3"/>
      <c r="S492" s="3"/>
    </row>
    <row r="493" spans="5:19" x14ac:dyDescent="0.3">
      <c r="E493" s="4">
        <f t="shared" si="39"/>
        <v>2237</v>
      </c>
      <c r="F493" s="5">
        <f>F492*SUM(econlow!Z283:AB283)/SUM(econlow!Z282:AB282)</f>
        <v>31143.356136997576</v>
      </c>
      <c r="G493" s="13">
        <f t="shared" si="42"/>
        <v>354.55790585230125</v>
      </c>
      <c r="H493" s="13">
        <f t="shared" si="42"/>
        <v>415.59965317995687</v>
      </c>
      <c r="I493" s="13">
        <f t="shared" si="42"/>
        <v>305.21815109221171</v>
      </c>
      <c r="J493" s="13">
        <f t="shared" si="42"/>
        <v>63.377059778367475</v>
      </c>
      <c r="K493" s="13">
        <f t="shared" si="42"/>
        <v>3.7123314725565062</v>
      </c>
      <c r="L493" s="13">
        <f t="shared" si="40"/>
        <v>1417.4651013753939</v>
      </c>
      <c r="M493" s="3"/>
      <c r="N493" s="3"/>
      <c r="O493" s="3"/>
      <c r="P493" s="3"/>
      <c r="Q493" s="3"/>
      <c r="R493" s="3"/>
      <c r="S493" s="3"/>
    </row>
    <row r="494" spans="5:19" x14ac:dyDescent="0.3">
      <c r="E494" s="4">
        <f t="shared" si="39"/>
        <v>2238</v>
      </c>
      <c r="F494" s="5">
        <f>F493*SUM(econlow!Z284:AB284)/SUM(econlow!Z283:AB283)</f>
        <v>31154.873598036247</v>
      </c>
      <c r="G494" s="13">
        <f t="shared" si="42"/>
        <v>356.45867406723539</v>
      </c>
      <c r="H494" s="13">
        <f t="shared" si="42"/>
        <v>417.38058490006358</v>
      </c>
      <c r="I494" s="13">
        <f t="shared" si="42"/>
        <v>305.8001391521787</v>
      </c>
      <c r="J494" s="13">
        <f t="shared" si="42"/>
        <v>63.41185109176562</v>
      </c>
      <c r="K494" s="13">
        <f t="shared" si="42"/>
        <v>3.7137722532248425</v>
      </c>
      <c r="L494" s="13">
        <f t="shared" si="40"/>
        <v>1421.765021464468</v>
      </c>
      <c r="M494" s="3"/>
      <c r="N494" s="3"/>
      <c r="O494" s="3"/>
      <c r="P494" s="3"/>
      <c r="Q494" s="3"/>
      <c r="R494" s="3"/>
      <c r="S494" s="3"/>
    </row>
    <row r="495" spans="5:19" x14ac:dyDescent="0.3">
      <c r="E495" s="4">
        <f t="shared" si="39"/>
        <v>2239</v>
      </c>
      <c r="F495" s="5">
        <f>F494*SUM(econlow!Z285:AB285)/SUM(econlow!Z284:AB284)</f>
        <v>31166.18222437063</v>
      </c>
      <c r="G495" s="13">
        <f t="shared" si="42"/>
        <v>358.36014522580098</v>
      </c>
      <c r="H495" s="13">
        <f t="shared" si="42"/>
        <v>419.15769867550011</v>
      </c>
      <c r="I495" s="13">
        <f t="shared" si="42"/>
        <v>306.37604573274405</v>
      </c>
      <c r="J495" s="13">
        <f t="shared" si="42"/>
        <v>63.446006701484073</v>
      </c>
      <c r="K495" s="13">
        <f t="shared" si="42"/>
        <v>3.7151868567444697</v>
      </c>
      <c r="L495" s="13">
        <f t="shared" si="40"/>
        <v>1426.0550831922735</v>
      </c>
      <c r="M495" s="3"/>
      <c r="N495" s="3"/>
      <c r="O495" s="3"/>
      <c r="P495" s="3"/>
      <c r="Q495" s="3"/>
      <c r="R495" s="3"/>
      <c r="S495" s="3"/>
    </row>
    <row r="496" spans="5:19" x14ac:dyDescent="0.3">
      <c r="E496" s="4">
        <f t="shared" si="39"/>
        <v>2240</v>
      </c>
      <c r="F496" s="5">
        <f>F495*SUM(econlow!Z286:AB286)/SUM(econlow!Z285:AB285)</f>
        <v>31177.285946694734</v>
      </c>
      <c r="G496" s="13">
        <f t="shared" si="42"/>
        <v>360.26230658221795</v>
      </c>
      <c r="H496" s="13">
        <f t="shared" si="42"/>
        <v>420.93098540065398</v>
      </c>
      <c r="I496" s="13">
        <f t="shared" si="42"/>
        <v>306.94592108904192</v>
      </c>
      <c r="J496" s="13">
        <f t="shared" si="42"/>
        <v>63.479538412159961</v>
      </c>
      <c r="K496" s="13">
        <f t="shared" si="42"/>
        <v>3.7165757785746107</v>
      </c>
      <c r="L496" s="13">
        <f t="shared" si="40"/>
        <v>1430.3353272626482</v>
      </c>
      <c r="M496" s="3"/>
      <c r="N496" s="3"/>
      <c r="O496" s="3"/>
      <c r="P496" s="3"/>
      <c r="Q496" s="3"/>
      <c r="R496" s="3"/>
      <c r="S496" s="3"/>
    </row>
    <row r="497" spans="5:19" x14ac:dyDescent="0.3">
      <c r="E497" s="4">
        <f t="shared" si="39"/>
        <v>2241</v>
      </c>
      <c r="F497" s="5">
        <f>F496*SUM(econlow!Z287:AB287)/SUM(econlow!Z286:AB286)</f>
        <v>31188.188612041478</v>
      </c>
      <c r="G497" s="13">
        <f t="shared" si="42"/>
        <v>362.16514563060775</v>
      </c>
      <c r="H497" s="13">
        <f t="shared" si="42"/>
        <v>422.70043636404182</v>
      </c>
      <c r="I497" s="13">
        <f t="shared" si="42"/>
        <v>307.50981539217804</v>
      </c>
      <c r="J497" s="13">
        <f t="shared" si="42"/>
        <v>63.512457815417676</v>
      </c>
      <c r="K497" s="13">
        <f t="shared" si="42"/>
        <v>3.7179395037660989</v>
      </c>
      <c r="L497" s="13">
        <f t="shared" si="40"/>
        <v>1434.6057947060115</v>
      </c>
      <c r="M497" s="3"/>
      <c r="N497" s="3"/>
      <c r="O497" s="3"/>
      <c r="P497" s="3"/>
      <c r="Q497" s="3"/>
      <c r="R497" s="3"/>
      <c r="S497" s="3"/>
    </row>
    <row r="498" spans="5:19" x14ac:dyDescent="0.3">
      <c r="E498" s="4">
        <f t="shared" si="39"/>
        <v>2242</v>
      </c>
      <c r="F498" s="5">
        <f>F497*SUM(econlow!Z288:AB288)/SUM(econlow!Z287:AB287)</f>
        <v>31198.893985172337</v>
      </c>
      <c r="G498" s="13">
        <f t="shared" si="42"/>
        <v>364.06865009988729</v>
      </c>
      <c r="H498" s="13">
        <f t="shared" si="42"/>
        <v>424.46604323936947</v>
      </c>
      <c r="I498" s="13">
        <f t="shared" si="42"/>
        <v>308.06777871778854</v>
      </c>
      <c r="J498" s="13">
        <f t="shared" si="42"/>
        <v>63.544776292218231</v>
      </c>
      <c r="K498" s="13">
        <f t="shared" si="42"/>
        <v>3.7192785071290104</v>
      </c>
      <c r="L498" s="13">
        <f t="shared" si="40"/>
        <v>1438.8665268563927</v>
      </c>
      <c r="M498" s="3"/>
      <c r="N498" s="3"/>
      <c r="O498" s="3"/>
      <c r="P498" s="3"/>
      <c r="Q498" s="3"/>
      <c r="R498" s="3"/>
      <c r="S498" s="3"/>
    </row>
    <row r="499" spans="5:19" x14ac:dyDescent="0.3">
      <c r="E499" s="4">
        <f t="shared" si="39"/>
        <v>2243</v>
      </c>
      <c r="F499" s="5">
        <f>F498*SUM(econlow!Z289:AB289)/SUM(econlow!Z288:AB288)</f>
        <v>31209.40574995938</v>
      </c>
      <c r="G499" s="13">
        <f t="shared" si="42"/>
        <v>365.97280794874757</v>
      </c>
      <c r="H499" s="13">
        <f t="shared" si="42"/>
        <v>426.22779807674743</v>
      </c>
      <c r="I499" s="13">
        <f t="shared" si="42"/>
        <v>308.61986103496156</v>
      </c>
      <c r="J499" s="13">
        <f t="shared" si="42"/>
        <v>63.576505015237537</v>
      </c>
      <c r="K499" s="13">
        <f t="shared" si="42"/>
        <v>3.7205932533995796</v>
      </c>
      <c r="L499" s="13">
        <f t="shared" si="40"/>
        <v>1443.1175653290936</v>
      </c>
      <c r="M499" s="3"/>
      <c r="N499" s="3"/>
      <c r="O499" s="3"/>
      <c r="P499" s="3"/>
      <c r="Q499" s="3"/>
      <c r="R499" s="3"/>
      <c r="S499" s="3"/>
    </row>
    <row r="500" spans="5:19" x14ac:dyDescent="0.3">
      <c r="E500" s="4">
        <f t="shared" si="39"/>
        <v>2244</v>
      </c>
      <c r="F500" s="5">
        <f>F499*SUM(econlow!Z290:AB290)/SUM(econlow!Z289:AB289)</f>
        <v>31219.727510759418</v>
      </c>
      <c r="G500" s="13">
        <f t="shared" si="42"/>
        <v>367.87760736071692</v>
      </c>
      <c r="H500" s="13">
        <f t="shared" si="42"/>
        <v>427.98569329406001</v>
      </c>
      <c r="I500" s="13">
        <f t="shared" si="42"/>
        <v>309.16611219551493</v>
      </c>
      <c r="J500" s="13">
        <f t="shared" si="42"/>
        <v>63.607654951270995</v>
      </c>
      <c r="K500" s="13">
        <f t="shared" si="42"/>
        <v>3.7218841974063217</v>
      </c>
      <c r="L500" s="13">
        <f t="shared" si="40"/>
        <v>1447.3589519989691</v>
      </c>
      <c r="M500" s="3"/>
      <c r="N500" s="3"/>
      <c r="O500" s="3"/>
      <c r="P500" s="3"/>
      <c r="Q500" s="3"/>
      <c r="R500" s="3"/>
      <c r="S500" s="3"/>
    </row>
    <row r="501" spans="5:19" x14ac:dyDescent="0.3">
      <c r="E501" s="4">
        <f t="shared" si="39"/>
        <v>2245</v>
      </c>
      <c r="F501" s="5">
        <f>F500*SUM(econlow!Z291:AB291)/SUM(econlow!Z290:AB290)</f>
        <v>31229.86279377887</v>
      </c>
      <c r="G501" s="13">
        <f t="shared" si="42"/>
        <v>369.78303673930787</v>
      </c>
      <c r="H501" s="13">
        <f t="shared" si="42"/>
        <v>429.7397216684875</v>
      </c>
      <c r="I501" s="13">
        <f t="shared" si="42"/>
        <v>309.70658192362424</v>
      </c>
      <c r="J501" s="13">
        <f t="shared" si="42"/>
        <v>63.638236863662044</v>
      </c>
      <c r="K501" s="13">
        <f t="shared" si="42"/>
        <v>3.7231517842353048</v>
      </c>
      <c r="L501" s="13">
        <f t="shared" si="40"/>
        <v>1451.5907289793172</v>
      </c>
      <c r="M501" s="3"/>
      <c r="N501" s="3"/>
      <c r="O501" s="3"/>
      <c r="P501" s="3"/>
      <c r="Q501" s="3"/>
      <c r="R501" s="3"/>
      <c r="S501" s="3"/>
    </row>
    <row r="502" spans="5:19" x14ac:dyDescent="0.3">
      <c r="E502" s="4">
        <f t="shared" si="39"/>
        <v>2246</v>
      </c>
      <c r="F502" s="5">
        <f>F501*SUM(econlow!Z292:AB292)/SUM(econlow!Z291:AB291)</f>
        <v>31239.815048429995</v>
      </c>
      <c r="G502" s="13">
        <f t="shared" si="42"/>
        <v>371.68908470324743</v>
      </c>
      <c r="H502" s="13">
        <f t="shared" si="42"/>
        <v>431.48987632817961</v>
      </c>
      <c r="I502" s="13">
        <f t="shared" si="42"/>
        <v>310.2413198057954</v>
      </c>
      <c r="J502" s="13">
        <f t="shared" si="42"/>
        <v>63.668261314752144</v>
      </c>
      <c r="K502" s="13">
        <f t="shared" si="42"/>
        <v>3.7243964493944732</v>
      </c>
      <c r="L502" s="13">
        <f t="shared" si="40"/>
        <v>1455.8129386013688</v>
      </c>
      <c r="M502" s="3"/>
      <c r="N502" s="3"/>
      <c r="O502" s="3"/>
      <c r="P502" s="3"/>
      <c r="Q502" s="3"/>
      <c r="R502" s="3"/>
      <c r="S502" s="3"/>
    </row>
    <row r="503" spans="5:19" x14ac:dyDescent="0.3">
      <c r="E503" s="4">
        <f t="shared" si="39"/>
        <v>2247</v>
      </c>
      <c r="F503" s="5">
        <f>F502*SUM(econlow!Z293:AB293)/SUM(econlow!Z292:AB292)</f>
        <v>31249.587648677149</v>
      </c>
      <c r="G503" s="13">
        <f t="shared" ref="G503:K518" si="43">G502*(1-G$5)+G$4*$F502*$L$4/1000</f>
        <v>373.5957400817901</v>
      </c>
      <c r="H503" s="13">
        <f t="shared" si="43"/>
        <v>433.23615074407905</v>
      </c>
      <c r="I503" s="13">
        <f t="shared" si="43"/>
        <v>310.77037528117512</v>
      </c>
      <c r="J503" s="13">
        <f t="shared" si="43"/>
        <v>63.697738668349984</v>
      </c>
      <c r="K503" s="13">
        <f t="shared" si="43"/>
        <v>3.7256186189769851</v>
      </c>
      <c r="L503" s="13">
        <f t="shared" si="40"/>
        <v>1460.0256233943712</v>
      </c>
      <c r="M503" s="3"/>
      <c r="N503" s="3"/>
      <c r="O503" s="3"/>
      <c r="P503" s="3"/>
      <c r="Q503" s="3"/>
      <c r="R503" s="3"/>
      <c r="S503" s="3"/>
    </row>
    <row r="504" spans="5:19" x14ac:dyDescent="0.3">
      <c r="E504" s="4">
        <f t="shared" si="39"/>
        <v>2248</v>
      </c>
      <c r="F504" s="5">
        <f>F503*SUM(econlow!Z294:AB294)/SUM(econlow!Z293:AB293)</f>
        <v>31259.183894372854</v>
      </c>
      <c r="G504" s="13">
        <f t="shared" si="43"/>
        <v>375.50299191011311</v>
      </c>
      <c r="H504" s="13">
        <f t="shared" si="43"/>
        <v>434.97853872189432</v>
      </c>
      <c r="I504" s="13">
        <f t="shared" si="43"/>
        <v>311.29379763219413</v>
      </c>
      <c r="J504" s="13">
        <f t="shared" si="43"/>
        <v>63.726679092217658</v>
      </c>
      <c r="K504" s="13">
        <f t="shared" si="43"/>
        <v>3.7268187098234877</v>
      </c>
      <c r="L504" s="13">
        <f t="shared" si="40"/>
        <v>1464.2288260662426</v>
      </c>
      <c r="M504" s="3"/>
      <c r="N504" s="3"/>
      <c r="O504" s="3"/>
      <c r="P504" s="3"/>
      <c r="Q504" s="3"/>
      <c r="R504" s="3"/>
      <c r="S504" s="3"/>
    </row>
    <row r="505" spans="5:19" x14ac:dyDescent="0.3">
      <c r="E505" s="4">
        <f t="shared" si="39"/>
        <v>2249</v>
      </c>
      <c r="F505" s="5">
        <f>F504*SUM(econlow!Z295:AB295)/SUM(econlow!Z294:AB294)</f>
        <v>31268.607012583238</v>
      </c>
      <c r="G505" s="13">
        <f t="shared" si="43"/>
        <v>377.41082942479312</v>
      </c>
      <c r="H505" s="13">
        <f t="shared" si="43"/>
        <v>436.71703439422009</v>
      </c>
      <c r="I505" s="13">
        <f t="shared" si="43"/>
        <v>311.81163597553655</v>
      </c>
      <c r="J505" s="13">
        <f t="shared" si="43"/>
        <v>63.755092560571597</v>
      </c>
      <c r="K505" s="13">
        <f t="shared" si="43"/>
        <v>3.7279971296832666</v>
      </c>
      <c r="L505" s="13">
        <f t="shared" si="40"/>
        <v>1468.4225894848043</v>
      </c>
      <c r="M505" s="3"/>
      <c r="N505" s="3"/>
      <c r="O505" s="3"/>
      <c r="P505" s="3"/>
      <c r="Q505" s="3"/>
      <c r="R505" s="3"/>
      <c r="S505" s="3"/>
    </row>
    <row r="506" spans="5:19" x14ac:dyDescent="0.3">
      <c r="E506" s="4">
        <f t="shared" si="39"/>
        <v>2250</v>
      </c>
      <c r="F506" s="5">
        <f>F505*SUM(econlow!Z296:AB296)/SUM(econlow!Z295:AB295)</f>
        <v>31277.860158902789</v>
      </c>
      <c r="G506" s="13">
        <f t="shared" si="43"/>
        <v>379.31924205936394</v>
      </c>
      <c r="H506" s="13">
        <f t="shared" si="43"/>
        <v>438.45163221280319</v>
      </c>
      <c r="I506" s="13">
        <f t="shared" si="43"/>
        <v>312.32393925342961</v>
      </c>
      <c r="J506" s="13">
        <f t="shared" si="43"/>
        <v>63.782988856596241</v>
      </c>
      <c r="K506" s="13">
        <f t="shared" si="43"/>
        <v>3.7291542773742172</v>
      </c>
      <c r="L506" s="13">
        <f t="shared" si="40"/>
        <v>1472.606956659567</v>
      </c>
      <c r="M506" s="3"/>
      <c r="N506" s="3"/>
      <c r="O506" s="3"/>
      <c r="P506" s="3"/>
      <c r="Q506" s="3"/>
      <c r="R506" s="3"/>
      <c r="S506" s="3"/>
    </row>
    <row r="507" spans="5:19" x14ac:dyDescent="0.3">
      <c r="E507" s="4">
        <f t="shared" si="39"/>
        <v>2251</v>
      </c>
      <c r="F507" s="5">
        <f>F506*SUM(econlow!Z297:AB297)/SUM(econlow!Z296:AB296)</f>
        <v>31286.946418757238</v>
      </c>
      <c r="G507" s="13">
        <f t="shared" si="43"/>
        <v>381.22821943995427</v>
      </c>
      <c r="H507" s="13">
        <f t="shared" si="43"/>
        <v>440.18232694095383</v>
      </c>
      <c r="I507" s="13">
        <f t="shared" si="43"/>
        <v>312.83075622524763</v>
      </c>
      <c r="J507" s="13">
        <f t="shared" si="43"/>
        <v>63.810377574968413</v>
      </c>
      <c r="K507" s="13">
        <f t="shared" si="43"/>
        <v>3.7302905429415967</v>
      </c>
      <c r="L507" s="13">
        <f t="shared" si="40"/>
        <v>1476.7819707240658</v>
      </c>
      <c r="M507" s="3"/>
      <c r="N507" s="3"/>
      <c r="O507" s="3"/>
      <c r="P507" s="3"/>
      <c r="Q507" s="3"/>
      <c r="R507" s="3"/>
      <c r="S507" s="3"/>
    </row>
    <row r="508" spans="5:19" x14ac:dyDescent="0.3">
      <c r="E508" s="4">
        <f t="shared" si="39"/>
        <v>2252</v>
      </c>
      <c r="F508" s="5">
        <f>F507*SUM(econlow!Z298:AB298)/SUM(econlow!Z297:AB297)</f>
        <v>31295.868808695119</v>
      </c>
      <c r="G508" s="13">
        <f t="shared" si="43"/>
        <v>383.13775138100516</v>
      </c>
      <c r="H508" s="13">
        <f t="shared" si="43"/>
        <v>441.90911364609991</v>
      </c>
      <c r="I508" s="13">
        <f t="shared" si="43"/>
        <v>313.33213545942476</v>
      </c>
      <c r="J508" s="13">
        <f t="shared" si="43"/>
        <v>63.83726812439037</v>
      </c>
      <c r="K508" s="13">
        <f t="shared" si="43"/>
        <v>3.7314063078154804</v>
      </c>
      <c r="L508" s="13">
        <f t="shared" si="40"/>
        <v>1480.9476749187356</v>
      </c>
      <c r="M508" s="3"/>
      <c r="N508" s="3"/>
      <c r="O508" s="3"/>
      <c r="P508" s="3"/>
      <c r="Q508" s="3"/>
      <c r="R508" s="3"/>
      <c r="S508" s="3"/>
    </row>
    <row r="509" spans="5:19" x14ac:dyDescent="0.3">
      <c r="E509" s="4">
        <f t="shared" si="39"/>
        <v>2253</v>
      </c>
      <c r="F509" s="5">
        <f>F508*SUM(econlow!Z299:AB299)/SUM(econlow!Z298:AB298)</f>
        <v>31304.630277667104</v>
      </c>
      <c r="G509" s="13">
        <f t="shared" si="43"/>
        <v>385.04782788106638</v>
      </c>
      <c r="H509" s="13">
        <f t="shared" si="43"/>
        <v>443.63198769248294</v>
      </c>
      <c r="I509" s="13">
        <f t="shared" si="43"/>
        <v>313.82812532567016</v>
      </c>
      <c r="J509" s="13">
        <f t="shared" si="43"/>
        <v>63.863669730129786</v>
      </c>
      <c r="K509" s="13">
        <f t="shared" si="43"/>
        <v>3.7325019449669012</v>
      </c>
      <c r="L509" s="13">
        <f t="shared" si="40"/>
        <v>1485.1041125743163</v>
      </c>
      <c r="M509" s="3"/>
      <c r="N509" s="3"/>
      <c r="O509" s="3"/>
      <c r="P509" s="3"/>
      <c r="Q509" s="3"/>
      <c r="R509" s="3"/>
      <c r="S509" s="3"/>
    </row>
    <row r="510" spans="5:19" x14ac:dyDescent="0.3">
      <c r="E510" s="4">
        <f t="shared" si="39"/>
        <v>2254</v>
      </c>
      <c r="F510" s="5">
        <f>F509*SUM(econlow!Z300:AB300)/SUM(econlow!Z299:AB299)</f>
        <v>31313.233708292846</v>
      </c>
      <c r="G510" s="13">
        <f t="shared" si="43"/>
        <v>386.95843911867047</v>
      </c>
      <c r="H510" s="13">
        <f t="shared" si="43"/>
        <v>445.35094473399425</v>
      </c>
      <c r="I510" s="13">
        <f t="shared" si="43"/>
        <v>314.31877398747969</v>
      </c>
      <c r="J510" s="13">
        <f t="shared" si="43"/>
        <v>63.889591436564764</v>
      </c>
      <c r="K510" s="13">
        <f t="shared" si="43"/>
        <v>3.7335778190626123</v>
      </c>
      <c r="L510" s="13">
        <f t="shared" si="40"/>
        <v>1489.251327095772</v>
      </c>
      <c r="M510" s="3"/>
      <c r="N510" s="3"/>
      <c r="O510" s="3"/>
      <c r="P510" s="3"/>
      <c r="Q510" s="3"/>
      <c r="R510" s="3"/>
      <c r="S510" s="3"/>
    </row>
    <row r="511" spans="5:19" x14ac:dyDescent="0.3">
      <c r="E511" s="4">
        <f t="shared" si="39"/>
        <v>2255</v>
      </c>
      <c r="F511" s="5">
        <f>F510*SUM(econlow!Z301:AB301)/SUM(econlow!Z300:AB300)</f>
        <v>31321.681918115446</v>
      </c>
      <c r="G511" s="13">
        <f t="shared" si="43"/>
        <v>388.86957544828459</v>
      </c>
      <c r="H511" s="13">
        <f t="shared" si="43"/>
        <v>447.06598070715006</v>
      </c>
      <c r="I511" s="13">
        <f t="shared" si="43"/>
        <v>314.80412939493885</v>
      </c>
      <c r="J511" s="13">
        <f t="shared" si="43"/>
        <v>63.915042109732155</v>
      </c>
      <c r="K511" s="13">
        <f t="shared" si="43"/>
        <v>3.7346342866184377</v>
      </c>
      <c r="L511" s="13">
        <f t="shared" si="40"/>
        <v>1493.3893619467242</v>
      </c>
      <c r="M511" s="3"/>
      <c r="N511" s="3"/>
      <c r="O511" s="3"/>
      <c r="P511" s="3"/>
      <c r="Q511" s="3"/>
      <c r="R511" s="3"/>
      <c r="S511" s="3"/>
    </row>
    <row r="512" spans="5:19" x14ac:dyDescent="0.3">
      <c r="E512" s="4">
        <f t="shared" si="39"/>
        <v>2256</v>
      </c>
      <c r="F512" s="5">
        <f>F511*SUM(econlow!Z302:AB302)/SUM(econlow!Z301:AB301)</f>
        <v>31329.97766084256</v>
      </c>
      <c r="G512" s="13">
        <f t="shared" si="43"/>
        <v>390.78122739633858</v>
      </c>
      <c r="H512" s="13">
        <f t="shared" si="43"/>
        <v>448.77709182420335</v>
      </c>
      <c r="I512" s="13">
        <f t="shared" si="43"/>
        <v>315.28423927781034</v>
      </c>
      <c r="J512" s="13">
        <f t="shared" si="43"/>
        <v>63.94003043987756</v>
      </c>
      <c r="K512" s="13">
        <f t="shared" si="43"/>
        <v>3.7356716961511731</v>
      </c>
      <c r="L512" s="13">
        <f t="shared" si="40"/>
        <v>1497.5182606343812</v>
      </c>
      <c r="M512" s="3"/>
      <c r="N512" s="3"/>
      <c r="O512" s="3"/>
      <c r="P512" s="3"/>
      <c r="Q512" s="3"/>
      <c r="R512" s="3"/>
      <c r="S512" s="3"/>
    </row>
    <row r="513" spans="5:19" x14ac:dyDescent="0.3">
      <c r="E513" s="4">
        <f t="shared" si="39"/>
        <v>2257</v>
      </c>
      <c r="F513" s="5">
        <f>F512*SUM(econlow!Z303:AB303)/SUM(econlow!Z302:AB302)</f>
        <v>31338.123627574667</v>
      </c>
      <c r="G513" s="13">
        <f t="shared" si="43"/>
        <v>392.69338565732897</v>
      </c>
      <c r="H513" s="13">
        <f t="shared" si="43"/>
        <v>450.48427456639143</v>
      </c>
      <c r="I513" s="13">
        <f t="shared" si="43"/>
        <v>315.75915113890119</v>
      </c>
      <c r="J513" s="13">
        <f t="shared" si="43"/>
        <v>63.964564944005282</v>
      </c>
      <c r="K513" s="13">
        <f t="shared" si="43"/>
        <v>3.7366903883289915</v>
      </c>
      <c r="L513" s="13">
        <f t="shared" si="40"/>
        <v>1501.6380666949558</v>
      </c>
      <c r="M513" s="3"/>
      <c r="N513" s="3"/>
      <c r="O513" s="3"/>
      <c r="P513" s="3"/>
      <c r="Q513" s="3"/>
      <c r="R513" s="3"/>
      <c r="S513" s="3"/>
    </row>
    <row r="514" spans="5:19" x14ac:dyDescent="0.3">
      <c r="E514" s="4">
        <f t="shared" si="39"/>
        <v>2258</v>
      </c>
      <c r="F514" s="5">
        <f>F513*SUM(econlow!Z304:AB304)/SUM(econlow!Z303:AB303)</f>
        <v>31346.122448019734</v>
      </c>
      <c r="G514" s="13">
        <f t="shared" si="43"/>
        <v>394.60604108999786</v>
      </c>
      <c r="H514" s="13">
        <f t="shared" si="43"/>
        <v>452.1875256773173</v>
      </c>
      <c r="I514" s="13">
        <f t="shared" si="43"/>
        <v>316.22891224770325</v>
      </c>
      <c r="J514" s="13">
        <f t="shared" si="43"/>
        <v>63.98865396842681</v>
      </c>
      <c r="K514" s="13">
        <f t="shared" si="43"/>
        <v>3.7376906961203291</v>
      </c>
      <c r="L514" s="13">
        <f t="shared" si="40"/>
        <v>1505.7488236795657</v>
      </c>
      <c r="M514" s="3"/>
      <c r="N514" s="3"/>
      <c r="O514" s="3"/>
      <c r="P514" s="3"/>
      <c r="Q514" s="3"/>
      <c r="R514" s="3"/>
      <c r="S514" s="3"/>
    </row>
    <row r="515" spans="5:19" x14ac:dyDescent="0.3">
      <c r="E515" s="4">
        <f t="shared" si="39"/>
        <v>2259</v>
      </c>
      <c r="F515" s="5">
        <f>F514*SUM(econlow!Z305:AB305)/SUM(econlow!Z304:AB304)</f>
        <v>31353.976691694384</v>
      </c>
      <c r="G515" s="13">
        <f t="shared" si="43"/>
        <v>396.5191847135859</v>
      </c>
      <c r="H515" s="13">
        <f t="shared" si="43"/>
        <v>453.88684215646333</v>
      </c>
      <c r="I515" s="13">
        <f t="shared" si="43"/>
        <v>316.69356963430158</v>
      </c>
      <c r="J515" s="13">
        <f t="shared" si="43"/>
        <v>64.012305691306267</v>
      </c>
      <c r="K515" s="13">
        <f t="shared" si="43"/>
        <v>3.7386729449412197</v>
      </c>
      <c r="L515" s="13">
        <f t="shared" si="40"/>
        <v>1509.8505751405983</v>
      </c>
      <c r="M515" s="3"/>
      <c r="N515" s="3"/>
      <c r="O515" s="3"/>
      <c r="P515" s="3"/>
      <c r="Q515" s="3"/>
      <c r="R515" s="3"/>
      <c r="S515" s="3"/>
    </row>
    <row r="516" spans="5:19" x14ac:dyDescent="0.3">
      <c r="E516" s="4">
        <f t="shared" si="39"/>
        <v>2260</v>
      </c>
      <c r="F516" s="5">
        <f>F515*SUM(econlow!Z306:AB306)/SUM(econlow!Z305:AB305)</f>
        <v>31361.688869110876</v>
      </c>
      <c r="G516" s="13">
        <f t="shared" si="43"/>
        <v>398.43280770415879</v>
      </c>
      <c r="H516" s="13">
        <f t="shared" si="43"/>
        <v>455.58222125283555</v>
      </c>
      <c r="I516" s="13">
        <f t="shared" si="43"/>
        <v>317.15317008354526</v>
      </c>
      <c r="J516" s="13">
        <f t="shared" si="43"/>
        <v>64.035528125201438</v>
      </c>
      <c r="K516" s="13">
        <f t="shared" si="43"/>
        <v>3.7396374528010465</v>
      </c>
      <c r="L516" s="13">
        <f t="shared" si="40"/>
        <v>1513.9433646185419</v>
      </c>
      <c r="M516" s="3"/>
      <c r="N516" s="3"/>
      <c r="O516" s="3"/>
      <c r="P516" s="3"/>
      <c r="Q516" s="3"/>
      <c r="R516" s="3"/>
      <c r="S516" s="3"/>
    </row>
    <row r="517" spans="5:19" x14ac:dyDescent="0.3">
      <c r="E517" s="4">
        <f t="shared" si="39"/>
        <v>2261</v>
      </c>
      <c r="F517" s="5">
        <f>F516*SUM(econlow!Z307:AB307)/SUM(econlow!Z306:AB306)</f>
        <v>31369.261432950632</v>
      </c>
      <c r="G517" s="13">
        <f t="shared" si="43"/>
        <v>400.34690139100593</v>
      </c>
      <c r="H517" s="13">
        <f t="shared" si="43"/>
        <v>457.27366045873697</v>
      </c>
      <c r="I517" s="13">
        <f t="shared" si="43"/>
        <v>317.60776012947446</v>
      </c>
      <c r="J517" s="13">
        <f t="shared" si="43"/>
        <v>64.058329119598909</v>
      </c>
      <c r="K517" s="13">
        <f t="shared" si="43"/>
        <v>3.7405845304466778</v>
      </c>
      <c r="L517" s="13">
        <f t="shared" si="40"/>
        <v>1518.027235629263</v>
      </c>
      <c r="M517" s="3"/>
      <c r="N517" s="3"/>
      <c r="O517" s="3"/>
      <c r="P517" s="3"/>
      <c r="Q517" s="3"/>
      <c r="R517" s="3"/>
      <c r="S517" s="3"/>
    </row>
    <row r="518" spans="5:19" x14ac:dyDescent="0.3">
      <c r="E518" s="4">
        <f t="shared" si="39"/>
        <v>2262</v>
      </c>
      <c r="F518" s="5">
        <f>F517*SUM(econlow!Z308:AB308)/SUM(econlow!Z307:AB307)</f>
        <v>31376.696779223075</v>
      </c>
      <c r="G518" s="13">
        <f t="shared" si="43"/>
        <v>402.2614572531109</v>
      </c>
      <c r="H518" s="13">
        <f t="shared" si="43"/>
        <v>458.96115750366806</v>
      </c>
      <c r="I518" s="13">
        <f t="shared" si="43"/>
        <v>318.05738604999868</v>
      </c>
      <c r="J518" s="13">
        <f t="shared" si="43"/>
        <v>64.080716363442221</v>
      </c>
      <c r="K518" s="13">
        <f t="shared" si="43"/>
        <v>3.7415144815049777</v>
      </c>
      <c r="L518" s="13">
        <f t="shared" si="40"/>
        <v>1522.1022316517249</v>
      </c>
      <c r="M518" s="3"/>
      <c r="N518" s="3"/>
      <c r="O518" s="3"/>
      <c r="P518" s="3"/>
      <c r="Q518" s="3"/>
      <c r="R518" s="3"/>
      <c r="S518" s="3"/>
    </row>
    <row r="519" spans="5:19" x14ac:dyDescent="0.3">
      <c r="E519" s="4">
        <f t="shared" si="39"/>
        <v>2263</v>
      </c>
      <c r="F519" s="5">
        <f>F518*SUM(econlow!Z309:AB309)/SUM(econlow!Z308:AB308)</f>
        <v>31383.997248410462</v>
      </c>
      <c r="G519" s="13">
        <f t="shared" ref="G519:K534" si="44">G518*(1-G$5)+G$4*$F518*$L$4/1000</f>
        <v>404.17646691569257</v>
      </c>
      <c r="H519" s="13">
        <f t="shared" si="44"/>
        <v>460.64471034835287</v>
      </c>
      <c r="I519" s="13">
        <f t="shared" si="44"/>
        <v>318.5020938618207</v>
      </c>
      <c r="J519" s="13">
        <f t="shared" si="44"/>
        <v>64.102697387651475</v>
      </c>
      <c r="K519" s="13">
        <f t="shared" si="44"/>
        <v>3.7424276026236551</v>
      </c>
      <c r="L519" s="13">
        <f t="shared" si="40"/>
        <v>1526.1683961161411</v>
      </c>
      <c r="M519" s="3"/>
      <c r="N519" s="3"/>
      <c r="O519" s="3"/>
      <c r="P519" s="3"/>
      <c r="Q519" s="3"/>
      <c r="R519" s="3"/>
      <c r="S519" s="3"/>
    </row>
    <row r="520" spans="5:19" x14ac:dyDescent="0.3">
      <c r="E520" s="4">
        <f t="shared" si="39"/>
        <v>2264</v>
      </c>
      <c r="F520" s="5">
        <f>F519*SUM(econlow!Z310:AB310)/SUM(econlow!Z309:AB309)</f>
        <v>31391.165126598113</v>
      </c>
      <c r="G520" s="13">
        <f t="shared" si="44"/>
        <v>406.09192214681622</v>
      </c>
      <c r="H520" s="13">
        <f t="shared" si="44"/>
        <v>462.3243171788892</v>
      </c>
      <c r="I520" s="13">
        <f t="shared" si="44"/>
        <v>318.94192931560053</v>
      </c>
      <c r="J520" s="13">
        <f t="shared" si="44"/>
        <v>64.124279567633479</v>
      </c>
      <c r="K520" s="13">
        <f t="shared" si="44"/>
        <v>3.7433241836104356</v>
      </c>
      <c r="L520" s="13">
        <f t="shared" si="40"/>
        <v>1530.2257723925497</v>
      </c>
      <c r="M520" s="3"/>
      <c r="N520" s="3"/>
      <c r="O520" s="3"/>
      <c r="P520" s="3"/>
      <c r="Q520" s="3"/>
      <c r="R520" s="3"/>
      <c r="S520" s="3"/>
    </row>
    <row r="521" spans="5:19" x14ac:dyDescent="0.3">
      <c r="E521" s="4">
        <f t="shared" si="39"/>
        <v>2265</v>
      </c>
      <c r="F521" s="5">
        <f>F520*SUM(econlow!Z311:AB311)/SUM(econlow!Z310:AB310)</f>
        <v>31398.20264659022</v>
      </c>
      <c r="G521" s="13">
        <f t="shared" si="44"/>
        <v>408.00781485407339</v>
      </c>
      <c r="H521" s="13">
        <f t="shared" si="44"/>
        <v>463.99997640102083</v>
      </c>
      <c r="I521" s="13">
        <f t="shared" si="44"/>
        <v>319.37693789135409</v>
      </c>
      <c r="J521" s="13">
        <f t="shared" si="44"/>
        <v>64.145470125781117</v>
      </c>
      <c r="K521" s="13">
        <f t="shared" si="44"/>
        <v>3.7442045075705401</v>
      </c>
      <c r="L521" s="13">
        <f t="shared" si="40"/>
        <v>1534.2744037797997</v>
      </c>
      <c r="M521" s="3"/>
      <c r="N521" s="3"/>
      <c r="O521" s="3"/>
      <c r="P521" s="3"/>
      <c r="Q521" s="3"/>
      <c r="R521" s="3"/>
      <c r="S521" s="3"/>
    </row>
    <row r="522" spans="5:19" x14ac:dyDescent="0.3">
      <c r="E522" s="4">
        <f t="shared" ref="E522:E556" si="45">1+E521</f>
        <v>2266</v>
      </c>
      <c r="F522" s="5">
        <f>F521*SUM(econlow!Z312:AB312)/SUM(econlow!Z311:AB311)</f>
        <v>31405.111989010937</v>
      </c>
      <c r="G522" s="13">
        <f t="shared" si="44"/>
        <v>409.92413708133006</v>
      </c>
      <c r="H522" s="13">
        <f t="shared" si="44"/>
        <v>465.67168663453032</v>
      </c>
      <c r="I522" s="13">
        <f t="shared" si="44"/>
        <v>319.80716479408136</v>
      </c>
      <c r="J522" s="13">
        <f t="shared" si="44"/>
        <v>64.166276133960892</v>
      </c>
      <c r="K522" s="13">
        <f t="shared" si="44"/>
        <v>3.7450688510424524</v>
      </c>
      <c r="L522" s="13">
        <f t="shared" ref="L522:L556" si="46">SUM(G522:K522,L$5)</f>
        <v>1538.3143334949452</v>
      </c>
      <c r="M522" s="3"/>
      <c r="N522" s="3"/>
      <c r="O522" s="3"/>
      <c r="P522" s="3"/>
      <c r="Q522" s="3"/>
      <c r="R522" s="3"/>
      <c r="S522" s="3"/>
    </row>
    <row r="523" spans="5:19" x14ac:dyDescent="0.3">
      <c r="E523" s="4">
        <f t="shared" si="45"/>
        <v>2267</v>
      </c>
      <c r="F523" s="5">
        <f>F522*SUM(econlow!Z313:AB313)/SUM(econlow!Z312:AB312)</f>
        <v>31411.895283390695</v>
      </c>
      <c r="G523" s="13">
        <f t="shared" si="44"/>
        <v>411.84088100554197</v>
      </c>
      <c r="H523" s="13">
        <f t="shared" si="44"/>
        <v>467.33944670775077</v>
      </c>
      <c r="I523" s="13">
        <f t="shared" si="44"/>
        <v>320.23265494961822</v>
      </c>
      <c r="J523" s="13">
        <f t="shared" si="44"/>
        <v>64.186704515987614</v>
      </c>
      <c r="K523" s="13">
        <f t="shared" si="44"/>
        <v>3.7459174841319625</v>
      </c>
      <c r="L523" s="13">
        <f t="shared" si="46"/>
        <v>1542.3456046630306</v>
      </c>
      <c r="M523" s="3"/>
      <c r="N523" s="3"/>
      <c r="O523" s="3"/>
      <c r="P523" s="3"/>
      <c r="Q523" s="3"/>
      <c r="R523" s="3"/>
      <c r="S523" s="3"/>
    </row>
    <row r="524" spans="5:19" x14ac:dyDescent="0.3">
      <c r="E524" s="4">
        <f t="shared" si="45"/>
        <v>2268</v>
      </c>
      <c r="F524" s="5">
        <f>F523*SUM(econlow!Z314:AB314)/SUM(econlow!Z313:AB313)</f>
        <v>31418.554609237694</v>
      </c>
      <c r="G524" s="13">
        <f t="shared" si="44"/>
        <v>413.75803893363621</v>
      </c>
      <c r="H524" s="13">
        <f t="shared" si="44"/>
        <v>469.00325565219441</v>
      </c>
      <c r="I524" s="13">
        <f t="shared" si="44"/>
        <v>320.65345300070805</v>
      </c>
      <c r="J524" s="13">
        <f t="shared" si="44"/>
        <v>64.206762050085203</v>
      </c>
      <c r="K524" s="13">
        <f t="shared" si="44"/>
        <v>3.7467506706444684</v>
      </c>
      <c r="L524" s="13">
        <f t="shared" si="46"/>
        <v>1546.3682603072684</v>
      </c>
      <c r="M524" s="3"/>
      <c r="N524" s="3"/>
      <c r="O524" s="3"/>
      <c r="P524" s="3"/>
      <c r="Q524" s="3"/>
      <c r="R524" s="3"/>
      <c r="S524" s="3"/>
    </row>
    <row r="525" spans="5:19" x14ac:dyDescent="0.3">
      <c r="E525" s="4">
        <f t="shared" si="45"/>
        <v>2269</v>
      </c>
      <c r="F525" s="5">
        <f>F524*SUM(econlow!Z315:AB315)/SUM(econlow!Z314:AB314)</f>
        <v>31425.091997094798</v>
      </c>
      <c r="G525" s="13">
        <f t="shared" si="44"/>
        <v>415.67560329945826</v>
      </c>
      <c r="H525" s="13">
        <f t="shared" si="44"/>
        <v>470.66311269729687</v>
      </c>
      <c r="I525" s="13">
        <f t="shared" si="44"/>
        <v>321.0696033032861</v>
      </c>
      <c r="J525" s="13">
        <f t="shared" si="44"/>
        <v>64.226455371332676</v>
      </c>
      <c r="K525" s="13">
        <f t="shared" si="44"/>
        <v>3.7475686682155249</v>
      </c>
      <c r="L525" s="13">
        <f t="shared" si="46"/>
        <v>1550.3823433395894</v>
      </c>
      <c r="M525" s="3"/>
      <c r="N525" s="3"/>
      <c r="O525" s="3"/>
      <c r="P525" s="3"/>
      <c r="Q525" s="3"/>
      <c r="R525" s="3"/>
      <c r="S525" s="3"/>
    </row>
    <row r="526" spans="5:19" x14ac:dyDescent="0.3">
      <c r="E526" s="4">
        <f t="shared" si="45"/>
        <v>2270</v>
      </c>
      <c r="F526" s="5">
        <f>F525*SUM(econlow!Z316:AB316)/SUM(econlow!Z315:AB315)</f>
        <v>31431.509429580969</v>
      </c>
      <c r="G526" s="13">
        <f t="shared" si="44"/>
        <v>417.59356666078327</v>
      </c>
      <c r="H526" s="13">
        <f t="shared" si="44"/>
        <v>472.31901726527485</v>
      </c>
      <c r="I526" s="13">
        <f t="shared" si="44"/>
        <v>321.48114992297292</v>
      </c>
      <c r="J526" s="13">
        <f t="shared" si="44"/>
        <v>64.245790974094476</v>
      </c>
      <c r="K526" s="13">
        <f t="shared" si="44"/>
        <v>3.7483717284396461</v>
      </c>
      <c r="L526" s="13">
        <f t="shared" si="46"/>
        <v>1554.3878965515651</v>
      </c>
      <c r="M526" s="3"/>
      <c r="N526" s="3"/>
      <c r="O526" s="3"/>
      <c r="P526" s="3"/>
      <c r="Q526" s="3"/>
      <c r="R526" s="3"/>
      <c r="S526" s="3"/>
    </row>
    <row r="527" spans="5:19" x14ac:dyDescent="0.3">
      <c r="E527" s="4">
        <f t="shared" si="45"/>
        <v>2271</v>
      </c>
      <c r="F527" s="5">
        <f>F526*SUM(econlow!Z317:AB317)/SUM(econlow!Z316:AB316)</f>
        <v>31437.808842418395</v>
      </c>
      <c r="G527" s="13">
        <f t="shared" si="44"/>
        <v>419.51192169639148</v>
      </c>
      <c r="H527" s="13">
        <f t="shared" si="44"/>
        <v>473.97096896609594</v>
      </c>
      <c r="I527" s="13">
        <f t="shared" si="44"/>
        <v>321.8881366317716</v>
      </c>
      <c r="J527" s="13">
        <f t="shared" si="44"/>
        <v>64.264775214434195</v>
      </c>
      <c r="K527" s="13">
        <f t="shared" si="44"/>
        <v>3.7491600969973198</v>
      </c>
      <c r="L527" s="13">
        <f t="shared" si="46"/>
        <v>1558.3849626056904</v>
      </c>
      <c r="M527" s="3"/>
      <c r="N527" s="3"/>
      <c r="O527" s="3"/>
      <c r="P527" s="3"/>
      <c r="Q527" s="3"/>
      <c r="R527" s="3"/>
      <c r="S527" s="3"/>
    </row>
    <row r="528" spans="5:19" x14ac:dyDescent="0.3">
      <c r="E528" s="4">
        <f t="shared" si="45"/>
        <v>2272</v>
      </c>
      <c r="F528" s="5">
        <f>F527*SUM(econlow!Z318:AB318)/SUM(econlow!Z317:AB317)</f>
        <v>31443.992125444292</v>
      </c>
      <c r="G528" s="13">
        <f t="shared" si="44"/>
        <v>421.43066120320577</v>
      </c>
      <c r="H528" s="13">
        <f t="shared" si="44"/>
        <v>475.61896759255876</v>
      </c>
      <c r="I528" s="13">
        <f t="shared" si="44"/>
        <v>322.29060690496306</v>
      </c>
      <c r="J528" s="13">
        <f t="shared" si="44"/>
        <v>64.283414312510928</v>
      </c>
      <c r="K528" s="13">
        <f t="shared" si="44"/>
        <v>3.7499340137802717</v>
      </c>
      <c r="L528" s="13">
        <f t="shared" si="46"/>
        <v>1562.373584027019</v>
      </c>
      <c r="M528" s="3"/>
      <c r="N528" s="3"/>
      <c r="O528" s="3"/>
      <c r="P528" s="3"/>
      <c r="Q528" s="3"/>
      <c r="R528" s="3"/>
      <c r="S528" s="3"/>
    </row>
    <row r="529" spans="5:19" x14ac:dyDescent="0.3">
      <c r="E529" s="4">
        <f t="shared" si="45"/>
        <v>2273</v>
      </c>
      <c r="F529" s="5">
        <f>F528*SUM(econlow!Z319:AB319)/SUM(econlow!Z318:AB318)</f>
        <v>31450.06112360752</v>
      </c>
      <c r="G529" s="13">
        <f t="shared" si="44"/>
        <v>423.34977809349112</v>
      </c>
      <c r="H529" s="13">
        <f t="shared" si="44"/>
        <v>477.26301311548144</v>
      </c>
      <c r="I529" s="13">
        <f t="shared" si="44"/>
        <v>322.68860391819538</v>
      </c>
      <c r="J529" s="13">
        <f t="shared" si="44"/>
        <v>64.301714354957525</v>
      </c>
      <c r="K529" s="13">
        <f t="shared" si="44"/>
        <v>3.7506937130149396</v>
      </c>
      <c r="L529" s="13">
        <f t="shared" si="46"/>
        <v>1566.3538031951405</v>
      </c>
      <c r="M529" s="3"/>
      <c r="N529" s="3"/>
      <c r="O529" s="3"/>
      <c r="P529" s="3"/>
      <c r="Q529" s="3"/>
      <c r="R529" s="3"/>
      <c r="S529" s="3"/>
    </row>
    <row r="530" spans="5:19" x14ac:dyDescent="0.3">
      <c r="E530" s="4">
        <f t="shared" si="45"/>
        <v>2274</v>
      </c>
      <c r="F530" s="5">
        <f>F529*SUM(econlow!Z320:AB320)/SUM(econlow!Z319:AB319)</f>
        <v>31456.017637950856</v>
      </c>
      <c r="G530" s="13">
        <f t="shared" si="44"/>
        <v>425.26926539211507</v>
      </c>
      <c r="H530" s="13">
        <f t="shared" si="44"/>
        <v>478.90310567899695</v>
      </c>
      <c r="I530" s="13">
        <f t="shared" si="44"/>
        <v>323.08217054476205</v>
      </c>
      <c r="J530" s="13">
        <f t="shared" si="44"/>
        <v>64.319681297239896</v>
      </c>
      <c r="K530" s="13">
        <f t="shared" si="44"/>
        <v>3.7514394233841575</v>
      </c>
      <c r="L530" s="13">
        <f t="shared" si="46"/>
        <v>1570.3256623364982</v>
      </c>
      <c r="M530" s="3"/>
      <c r="N530" s="3"/>
      <c r="O530" s="3"/>
      <c r="P530" s="3"/>
      <c r="Q530" s="3"/>
      <c r="R530" s="3"/>
      <c r="S530" s="3"/>
    </row>
    <row r="531" spans="5:19" x14ac:dyDescent="0.3">
      <c r="E531" s="4">
        <f t="shared" si="45"/>
        <v>2275</v>
      </c>
      <c r="F531" s="5">
        <f>F530*SUM(econlow!Z321:AB321)/SUM(econlow!Z320:AB320)</f>
        <v>31461.8634265777</v>
      </c>
      <c r="G531" s="13">
        <f t="shared" si="44"/>
        <v>427.18911623386794</v>
      </c>
      <c r="H531" s="13">
        <f t="shared" si="44"/>
        <v>480.53924559595379</v>
      </c>
      <c r="I531" s="13">
        <f t="shared" si="44"/>
        <v>323.47134935306389</v>
      </c>
      <c r="J531" s="13">
        <f t="shared" si="44"/>
        <v>64.337320965996938</v>
      </c>
      <c r="K531" s="13">
        <f t="shared" si="44"/>
        <v>3.7521713681470734</v>
      </c>
      <c r="L531" s="13">
        <f t="shared" si="46"/>
        <v>1574.2892035170298</v>
      </c>
      <c r="M531" s="3"/>
      <c r="N531" s="3"/>
      <c r="O531" s="3"/>
      <c r="P531" s="3"/>
      <c r="Q531" s="3"/>
      <c r="R531" s="3"/>
      <c r="S531" s="3"/>
    </row>
    <row r="532" spans="5:19" x14ac:dyDescent="0.3">
      <c r="E532" s="4">
        <f t="shared" si="45"/>
        <v>2276</v>
      </c>
      <c r="F532" s="5">
        <f>F531*SUM(econlow!Z322:AB322)/SUM(econlow!Z321:AB321)</f>
        <v>31467.600205604089</v>
      </c>
      <c r="G532" s="13">
        <f t="shared" si="44"/>
        <v>429.10932386084215</v>
      </c>
      <c r="H532" s="13">
        <f t="shared" si="44"/>
        <v>482.17143334341995</v>
      </c>
      <c r="I532" s="13">
        <f t="shared" si="44"/>
        <v>323.85618260425065</v>
      </c>
      <c r="J532" s="13">
        <f t="shared" si="44"/>
        <v>64.354639061360132</v>
      </c>
      <c r="K532" s="13">
        <f t="shared" si="44"/>
        <v>3.7528897652572728</v>
      </c>
      <c r="L532" s="13">
        <f t="shared" si="46"/>
        <v>1578.24446863513</v>
      </c>
      <c r="M532" s="3"/>
      <c r="N532" s="3"/>
      <c r="O532" s="3"/>
      <c r="P532" s="3"/>
      <c r="Q532" s="3"/>
      <c r="R532" s="3"/>
      <c r="S532" s="3"/>
    </row>
    <row r="533" spans="5:19" x14ac:dyDescent="0.3">
      <c r="E533" s="4">
        <f t="shared" si="45"/>
        <v>2277</v>
      </c>
      <c r="F533" s="5">
        <f>F532*SUM(econlow!Z323:AB323)/SUM(econlow!Z322:AB322)</f>
        <v>31473.229650095749</v>
      </c>
      <c r="G533" s="13">
        <f t="shared" si="44"/>
        <v>431.02988161986963</v>
      </c>
      <c r="H533" s="13">
        <f t="shared" si="44"/>
        <v>483.7996695582886</v>
      </c>
      <c r="I533" s="13">
        <f t="shared" si="44"/>
        <v>324.23671225003721</v>
      </c>
      <c r="J533" s="13">
        <f t="shared" si="44"/>
        <v>64.371641159252448</v>
      </c>
      <c r="K533" s="13">
        <f t="shared" si="44"/>
        <v>3.7535948274791142</v>
      </c>
      <c r="L533" s="13">
        <f t="shared" si="46"/>
        <v>1582.1914994149272</v>
      </c>
      <c r="M533" s="3"/>
      <c r="N533" s="3"/>
      <c r="O533" s="3"/>
      <c r="P533" s="3"/>
      <c r="Q533" s="3"/>
      <c r="R533" s="3"/>
      <c r="S533" s="3"/>
    </row>
    <row r="534" spans="5:19" x14ac:dyDescent="0.3">
      <c r="E534" s="4">
        <f t="shared" si="45"/>
        <v>2278</v>
      </c>
      <c r="F534" s="5">
        <f>F533*SUM(econlow!Z324:AB324)/SUM(econlow!Z323:AB323)</f>
        <v>31478.753394990403</v>
      </c>
      <c r="G534" s="13">
        <f t="shared" si="44"/>
        <v>432.95078296001634</v>
      </c>
      <c r="H534" s="13">
        <f t="shared" si="44"/>
        <v>485.42395503298405</v>
      </c>
      <c r="I534" s="13">
        <f t="shared" si="44"/>
        <v>324.61297993068973</v>
      </c>
      <c r="J534" s="13">
        <f t="shared" si="44"/>
        <v>64.388332713665861</v>
      </c>
      <c r="K534" s="13">
        <f t="shared" si="44"/>
        <v>3.7542867625022889</v>
      </c>
      <c r="L534" s="13">
        <f t="shared" si="46"/>
        <v>1586.1303373998583</v>
      </c>
      <c r="M534" s="3"/>
      <c r="N534" s="3"/>
      <c r="O534" s="3"/>
      <c r="P534" s="3"/>
      <c r="Q534" s="3"/>
      <c r="R534" s="3"/>
      <c r="S534" s="3"/>
    </row>
    <row r="535" spans="5:19" x14ac:dyDescent="0.3">
      <c r="E535" s="4">
        <f t="shared" si="45"/>
        <v>2279</v>
      </c>
      <c r="F535" s="5">
        <f>F534*SUM(econlow!Z325:AB325)/SUM(econlow!Z324:AB324)</f>
        <v>31484.173036004846</v>
      </c>
      <c r="G535" s="13">
        <f t="shared" ref="G535:K550" si="47">G534*(1-G$5)+G$4*$F534*$L$4/1000</f>
        <v>434.87202143013315</v>
      </c>
      <c r="H535" s="13">
        <f t="shared" si="47"/>
        <v>487.04429071126583</v>
      </c>
      <c r="I535" s="13">
        <f t="shared" si="47"/>
        <v>324.98502697317753</v>
      </c>
      <c r="J535" s="13">
        <f t="shared" si="47"/>
        <v>64.404719058917024</v>
      </c>
      <c r="K535" s="13">
        <f t="shared" si="47"/>
        <v>3.7549657730546011</v>
      </c>
      <c r="L535" s="13">
        <f t="shared" si="46"/>
        <v>1590.0610239465482</v>
      </c>
      <c r="M535" s="3"/>
      <c r="N535" s="3"/>
      <c r="O535" s="3"/>
      <c r="P535" s="3"/>
      <c r="Q535" s="3"/>
      <c r="R535" s="3"/>
      <c r="S535" s="3"/>
    </row>
    <row r="536" spans="5:19" x14ac:dyDescent="0.3">
      <c r="E536" s="4">
        <f t="shared" si="45"/>
        <v>2280</v>
      </c>
      <c r="F536" s="5">
        <f>F535*SUM(econlow!Z326:AB326)/SUM(econlow!Z325:AB325)</f>
        <v>31489.490130527713</v>
      </c>
      <c r="G536" s="13">
        <f t="shared" si="47"/>
        <v>436.79359067646209</v>
      </c>
      <c r="H536" s="13">
        <f t="shared" si="47"/>
        <v>488.66067768412972</v>
      </c>
      <c r="I536" s="13">
        <f t="shared" si="47"/>
        <v>325.35289438948593</v>
      </c>
      <c r="J536" s="13">
        <f t="shared" si="47"/>
        <v>64.420805411880565</v>
      </c>
      <c r="K536" s="13">
        <f t="shared" si="47"/>
        <v>3.7556320570129618</v>
      </c>
      <c r="L536" s="13">
        <f t="shared" si="46"/>
        <v>1593.9836002189713</v>
      </c>
      <c r="M536" s="3"/>
      <c r="N536" s="3"/>
      <c r="O536" s="3"/>
      <c r="P536" s="3"/>
      <c r="Q536" s="3"/>
      <c r="R536" s="3"/>
      <c r="S536" s="3"/>
    </row>
    <row r="537" spans="5:19" x14ac:dyDescent="0.3">
      <c r="E537" s="4">
        <f t="shared" si="45"/>
        <v>2281</v>
      </c>
      <c r="F537" s="5">
        <f>F536*SUM(econlow!Z327:AB327)/SUM(econlow!Z326:AB326)</f>
        <v>31494.706198497213</v>
      </c>
      <c r="G537" s="13">
        <f t="shared" si="47"/>
        <v>438.71548444029713</v>
      </c>
      <c r="H537" s="13">
        <f t="shared" si="47"/>
        <v>490.27311718580387</v>
      </c>
      <c r="I537" s="13">
        <f t="shared" si="47"/>
        <v>325.7166228750861</v>
      </c>
      <c r="J537" s="13">
        <f t="shared" si="47"/>
        <v>64.436596874199566</v>
      </c>
      <c r="K537" s="13">
        <f t="shared" si="47"/>
        <v>3.7562858075126209</v>
      </c>
      <c r="L537" s="13">
        <f t="shared" si="46"/>
        <v>1597.8981071828991</v>
      </c>
      <c r="M537" s="3"/>
      <c r="N537" s="3"/>
      <c r="O537" s="3"/>
      <c r="P537" s="3"/>
      <c r="Q537" s="3"/>
      <c r="R537" s="3"/>
      <c r="S537" s="3"/>
    </row>
    <row r="538" spans="5:19" x14ac:dyDescent="0.3">
      <c r="E538" s="4">
        <f t="shared" si="45"/>
        <v>2282</v>
      </c>
      <c r="F538" s="5">
        <f>F537*SUM(econlow!Z328:AB328)/SUM(econlow!Z327:AB327)</f>
        <v>31499.822723264246</v>
      </c>
      <c r="G538" s="13">
        <f t="shared" si="47"/>
        <v>440.63769655569837</v>
      </c>
      <c r="H538" s="13">
        <f t="shared" si="47"/>
        <v>491.8816105898382</v>
      </c>
      <c r="I538" s="13">
        <f t="shared" si="47"/>
        <v>326.07625280755701</v>
      </c>
      <c r="J538" s="13">
        <f t="shared" si="47"/>
        <v>64.452098434472745</v>
      </c>
      <c r="K538" s="13">
        <f t="shared" si="47"/>
        <v>3.756927213054631</v>
      </c>
      <c r="L538" s="13">
        <f t="shared" si="46"/>
        <v>1601.8045856006208</v>
      </c>
      <c r="M538" s="3"/>
      <c r="N538" s="3"/>
      <c r="O538" s="3"/>
      <c r="P538" s="3"/>
      <c r="Q538" s="3"/>
      <c r="R538" s="3"/>
      <c r="S538" s="3"/>
    </row>
    <row r="539" spans="5:19" x14ac:dyDescent="0.3">
      <c r="E539" s="4">
        <f t="shared" si="45"/>
        <v>2283</v>
      </c>
      <c r="F539" s="5">
        <f>F538*SUM(econlow!Z329:AB329)/SUM(econlow!Z328:AB328)</f>
        <v>31504.841152441011</v>
      </c>
      <c r="G539" s="13">
        <f t="shared" si="47"/>
        <v>442.5602209472591</v>
      </c>
      <c r="H539" s="13">
        <f t="shared" si="47"/>
        <v>493.48615940528566</v>
      </c>
      <c r="I539" s="13">
        <f t="shared" si="47"/>
        <v>326.43182424535576</v>
      </c>
      <c r="J539" s="13">
        <f t="shared" si="47"/>
        <v>64.46731497041813</v>
      </c>
      <c r="K539" s="13">
        <f t="shared" si="47"/>
        <v>3.7575564576115466</v>
      </c>
      <c r="L539" s="13">
        <f t="shared" si="46"/>
        <v>1605.7030760259302</v>
      </c>
      <c r="M539" s="3"/>
      <c r="N539" s="3"/>
      <c r="O539" s="3"/>
      <c r="P539" s="3"/>
      <c r="Q539" s="3"/>
      <c r="R539" s="3"/>
      <c r="S539" s="3"/>
    </row>
    <row r="540" spans="5:19" x14ac:dyDescent="0.3">
      <c r="E540" s="4">
        <f t="shared" si="45"/>
        <v>2284</v>
      </c>
      <c r="F540" s="5">
        <f>F539*SUM(econlow!Z330:AB330)/SUM(econlow!Z329:AB329)</f>
        <v>31509.762898735156</v>
      </c>
      <c r="G540" s="13">
        <f t="shared" si="47"/>
        <v>444.48305162792451</v>
      </c>
      <c r="H540" s="13">
        <f t="shared" si="47"/>
        <v>495.08676527297393</v>
      </c>
      <c r="I540" s="13">
        <f t="shared" si="47"/>
        <v>326.78337692673171</v>
      </c>
      <c r="J540" s="13">
        <f t="shared" si="47"/>
        <v>64.482251251012542</v>
      </c>
      <c r="K540" s="13">
        <f t="shared" si="47"/>
        <v>3.758173720731377</v>
      </c>
      <c r="L540" s="13">
        <f t="shared" si="46"/>
        <v>1609.5936187993739</v>
      </c>
      <c r="M540" s="3"/>
      <c r="N540" s="3"/>
      <c r="O540" s="3"/>
      <c r="P540" s="3"/>
      <c r="Q540" s="3"/>
      <c r="R540" s="3"/>
      <c r="S540" s="3"/>
    </row>
    <row r="541" spans="5:19" x14ac:dyDescent="0.3">
      <c r="E541" s="4">
        <f t="shared" si="45"/>
        <v>2285</v>
      </c>
      <c r="F541" s="5">
        <f>F540*SUM(econlow!Z331:AB331)/SUM(econlow!Z330:AB330)</f>
        <v>31514.589340769217</v>
      </c>
      <c r="G541" s="13">
        <f t="shared" si="47"/>
        <v>446.40618269686138</v>
      </c>
      <c r="H541" s="13">
        <f t="shared" si="47"/>
        <v>496.68342996186522</v>
      </c>
      <c r="I541" s="13">
        <f t="shared" si="47"/>
        <v>327.13095026878085</v>
      </c>
      <c r="J541" s="13">
        <f t="shared" si="47"/>
        <v>64.496911938606928</v>
      </c>
      <c r="K541" s="13">
        <f t="shared" si="47"/>
        <v>3.7587791776397976</v>
      </c>
      <c r="L541" s="13">
        <f t="shared" si="46"/>
        <v>1613.4762540437541</v>
      </c>
      <c r="M541" s="3"/>
      <c r="N541" s="3"/>
      <c r="O541" s="3"/>
      <c r="P541" s="3"/>
      <c r="Q541" s="3"/>
      <c r="R541" s="3"/>
      <c r="S541" s="3"/>
    </row>
    <row r="542" spans="5:19" x14ac:dyDescent="0.3">
      <c r="E542" s="4">
        <f t="shared" si="45"/>
        <v>2286</v>
      </c>
      <c r="F542" s="5">
        <f>F541*SUM(econlow!Z332:AB332)/SUM(econlow!Z331:AB331)</f>
        <v>31519.321823886086</v>
      </c>
      <c r="G542" s="13">
        <f t="shared" si="47"/>
        <v>448.32960833737781</v>
      </c>
      <c r="H542" s="13">
        <f t="shared" si="47"/>
        <v>498.27615536550343</v>
      </c>
      <c r="I542" s="13">
        <f t="shared" si="47"/>
        <v>327.47458336663561</v>
      </c>
      <c r="J542" s="13">
        <f t="shared" si="47"/>
        <v>64.511301591016931</v>
      </c>
      <c r="K542" s="13">
        <f t="shared" si="47"/>
        <v>3.7593729993406155</v>
      </c>
      <c r="L542" s="13">
        <f t="shared" si="46"/>
        <v>1617.3510216598745</v>
      </c>
      <c r="M542" s="3"/>
      <c r="N542" s="3"/>
      <c r="O542" s="3"/>
      <c r="P542" s="3"/>
      <c r="Q542" s="3"/>
      <c r="R542" s="3"/>
      <c r="S542" s="3"/>
    </row>
    <row r="543" spans="5:19" x14ac:dyDescent="0.3">
      <c r="E543" s="4">
        <f t="shared" si="45"/>
        <v>2287</v>
      </c>
      <c r="F543" s="5">
        <f>F542*SUM(econlow!Z333:AB333)/SUM(econlow!Z332:AB332)</f>
        <v>31523.961660940258</v>
      </c>
      <c r="G543" s="13">
        <f t="shared" si="47"/>
        <v>450.25332281489199</v>
      </c>
      <c r="H543" s="13">
        <f t="shared" si="47"/>
        <v>499.86494349854655</v>
      </c>
      <c r="I543" s="13">
        <f t="shared" si="47"/>
        <v>327.81431499278671</v>
      </c>
      <c r="J543" s="13">
        <f t="shared" si="47"/>
        <v>64.525424663588623</v>
      </c>
      <c r="K543" s="13">
        <f t="shared" si="47"/>
        <v>3.7599553527145209</v>
      </c>
      <c r="L543" s="13">
        <f t="shared" si="46"/>
        <v>1621.2179613225285</v>
      </c>
      <c r="M543" s="3"/>
      <c r="N543" s="3"/>
      <c r="O543" s="3"/>
      <c r="P543" s="3"/>
      <c r="Q543" s="3"/>
      <c r="R543" s="3"/>
      <c r="S543" s="3"/>
    </row>
    <row r="544" spans="5:19" x14ac:dyDescent="0.3">
      <c r="E544" s="4">
        <f t="shared" si="45"/>
        <v>2288</v>
      </c>
      <c r="F544" s="5">
        <f>F543*SUM(econlow!Z334:AB334)/SUM(econlow!Z333:AB333)</f>
        <v>31528.510133074371</v>
      </c>
      <c r="G544" s="13">
        <f t="shared" si="47"/>
        <v>452.1773204749494</v>
      </c>
      <c r="H544" s="13">
        <f t="shared" si="47"/>
        <v>501.44979649338285</v>
      </c>
      <c r="I544" s="13">
        <f t="shared" si="47"/>
        <v>328.15018359653294</v>
      </c>
      <c r="J544" s="13">
        <f t="shared" si="47"/>
        <v>64.539285511239058</v>
      </c>
      <c r="K544" s="13">
        <f t="shared" si="47"/>
        <v>3.7605264006161292</v>
      </c>
      <c r="L544" s="13">
        <f t="shared" si="46"/>
        <v>1625.0771124767205</v>
      </c>
      <c r="M544" s="3"/>
      <c r="N544" s="3"/>
      <c r="O544" s="3"/>
      <c r="P544" s="3"/>
      <c r="Q544" s="3"/>
      <c r="R544" s="3"/>
      <c r="S544" s="3"/>
    </row>
    <row r="545" spans="5:19" x14ac:dyDescent="0.3">
      <c r="E545" s="4">
        <f t="shared" si="45"/>
        <v>2289</v>
      </c>
      <c r="F545" s="5">
        <f>F544*SUM(econlow!Z335:AB335)/SUM(econlow!Z334:AB334)</f>
        <v>31532.968490482734</v>
      </c>
      <c r="G545" s="13">
        <f t="shared" si="47"/>
        <v>454.10159574128727</v>
      </c>
      <c r="H545" s="13">
        <f t="shared" si="47"/>
        <v>503.03071659682951</v>
      </c>
      <c r="I545" s="13">
        <f t="shared" si="47"/>
        <v>328.48222730355502</v>
      </c>
      <c r="J545" s="13">
        <f t="shared" si="47"/>
        <v>64.552888390471409</v>
      </c>
      <c r="K545" s="13">
        <f t="shared" si="47"/>
        <v>3.7610863019693008</v>
      </c>
      <c r="L545" s="13">
        <f t="shared" si="46"/>
        <v>1628.9285143341126</v>
      </c>
      <c r="M545" s="3"/>
      <c r="N545" s="3"/>
      <c r="O545" s="3"/>
      <c r="P545" s="3"/>
      <c r="Q545" s="3"/>
      <c r="R545" s="3"/>
      <c r="S545" s="3"/>
    </row>
    <row r="546" spans="5:19" x14ac:dyDescent="0.3">
      <c r="E546" s="4">
        <f t="shared" si="45"/>
        <v>2290</v>
      </c>
      <c r="F546" s="5">
        <f>F545*SUM(econlow!Z336:AB336)/SUM(econlow!Z335:AB335)</f>
        <v>31537.337953159858</v>
      </c>
      <c r="G546" s="13">
        <f t="shared" si="47"/>
        <v>456.02614311394586</v>
      </c>
      <c r="H546" s="13">
        <f t="shared" si="47"/>
        <v>504.60770616691167</v>
      </c>
      <c r="I546" s="13">
        <f t="shared" si="47"/>
        <v>328.81048391561006</v>
      </c>
      <c r="J546" s="13">
        <f t="shared" si="47"/>
        <v>64.566237461364665</v>
      </c>
      <c r="K546" s="13">
        <f t="shared" si="47"/>
        <v>3.7616352118607965</v>
      </c>
      <c r="L546" s="13">
        <f t="shared" si="46"/>
        <v>1632.7722058696929</v>
      </c>
      <c r="M546" s="3"/>
      <c r="N546" s="3"/>
      <c r="O546" s="3"/>
      <c r="P546" s="3"/>
      <c r="Q546" s="3"/>
      <c r="R546" s="3"/>
      <c r="S546" s="3"/>
    </row>
    <row r="547" spans="5:19" x14ac:dyDescent="0.3">
      <c r="E547" s="4">
        <f t="shared" si="45"/>
        <v>2291</v>
      </c>
      <c r="F547" s="5">
        <f>F546*SUM(econlow!Z337:AB337)/SUM(econlow!Z336:AB336)</f>
        <v>31541.619711636176</v>
      </c>
      <c r="G547" s="13">
        <f t="shared" si="47"/>
        <v>457.95095716742509</v>
      </c>
      <c r="H547" s="13">
        <f t="shared" si="47"/>
        <v>506.18076766972109</v>
      </c>
      <c r="I547" s="13">
        <f t="shared" si="47"/>
        <v>329.13499091034214</v>
      </c>
      <c r="J547" s="13">
        <f t="shared" si="47"/>
        <v>64.579336789537379</v>
      </c>
      <c r="K547" s="13">
        <f t="shared" si="47"/>
        <v>3.7621732816322311</v>
      </c>
      <c r="L547" s="13">
        <f t="shared" si="46"/>
        <v>1636.608225818658</v>
      </c>
      <c r="M547" s="3"/>
      <c r="N547" s="3"/>
      <c r="O547" s="3"/>
      <c r="P547" s="3"/>
      <c r="Q547" s="3"/>
      <c r="R547" s="3"/>
      <c r="S547" s="3"/>
    </row>
    <row r="548" spans="5:19" x14ac:dyDescent="0.3">
      <c r="E548" s="4">
        <f t="shared" si="45"/>
        <v>2292</v>
      </c>
      <c r="F548" s="5">
        <f>F547*SUM(econlow!Z338:AB338)/SUM(econlow!Z337:AB337)</f>
        <v>31545.814927699405</v>
      </c>
      <c r="G548" s="13">
        <f t="shared" si="47"/>
        <v>459.87603254888643</v>
      </c>
      <c r="H548" s="13">
        <f t="shared" si="47"/>
        <v>507.74990367635201</v>
      </c>
      <c r="I548" s="13">
        <f t="shared" si="47"/>
        <v>329.45578544120644</v>
      </c>
      <c r="J548" s="13">
        <f t="shared" si="47"/>
        <v>64.592190348085751</v>
      </c>
      <c r="K548" s="13">
        <f t="shared" si="47"/>
        <v>3.7627006589703811</v>
      </c>
      <c r="L548" s="13">
        <f t="shared" si="46"/>
        <v>1640.436612673501</v>
      </c>
      <c r="M548" s="3"/>
      <c r="N548" s="3"/>
      <c r="O548" s="3"/>
      <c r="P548" s="3"/>
      <c r="Q548" s="3"/>
      <c r="R548" s="3"/>
      <c r="S548" s="3"/>
    </row>
    <row r="549" spans="5:19" x14ac:dyDescent="0.3">
      <c r="E549" s="4">
        <f t="shared" si="45"/>
        <v>2293</v>
      </c>
      <c r="F549" s="5">
        <f>F548*SUM(econlow!Z339:AB339)/SUM(econlow!Z338:AB338)</f>
        <v>31549.924735102693</v>
      </c>
      <c r="G549" s="13">
        <f t="shared" si="47"/>
        <v>461.80136397639859</v>
      </c>
      <c r="H549" s="13">
        <f t="shared" si="47"/>
        <v>509.31511685991364</v>
      </c>
      <c r="I549" s="13">
        <f t="shared" si="47"/>
        <v>329.77290433750238</v>
      </c>
      <c r="J549" s="13">
        <f t="shared" si="47"/>
        <v>64.604802019495523</v>
      </c>
      <c r="K549" s="13">
        <f t="shared" si="47"/>
        <v>3.7632174879958273</v>
      </c>
      <c r="L549" s="13">
        <f t="shared" si="46"/>
        <v>1644.2574046813061</v>
      </c>
      <c r="M549" s="3"/>
      <c r="N549" s="3"/>
      <c r="O549" s="3"/>
      <c r="P549" s="3"/>
      <c r="Q549" s="3"/>
      <c r="R549" s="3"/>
      <c r="S549" s="3"/>
    </row>
    <row r="550" spans="5:19" x14ac:dyDescent="0.3">
      <c r="E550" s="4">
        <f t="shared" si="45"/>
        <v>2294</v>
      </c>
      <c r="F550" s="5">
        <f>F549*SUM(econlow!Z340:AB340)/SUM(econlow!Z339:AB339)</f>
        <v>31553.950240259303</v>
      </c>
      <c r="G550" s="13">
        <f t="shared" si="47"/>
        <v>463.72694623722646</v>
      </c>
      <c r="H550" s="13">
        <f t="shared" si="47"/>
        <v>510.87640999261703</v>
      </c>
      <c r="I550" s="13">
        <f t="shared" si="47"/>
        <v>330.086384104513</v>
      </c>
      <c r="J550" s="13">
        <f t="shared" si="47"/>
        <v>64.617175597527876</v>
      </c>
      <c r="K550" s="13">
        <f t="shared" si="47"/>
        <v>3.7637239093499697</v>
      </c>
      <c r="L550" s="13">
        <f t="shared" si="46"/>
        <v>1648.0706398412342</v>
      </c>
      <c r="M550" s="3"/>
      <c r="N550" s="3"/>
      <c r="O550" s="3"/>
      <c r="P550" s="3"/>
      <c r="Q550" s="3"/>
      <c r="R550" s="3"/>
      <c r="S550" s="3"/>
    </row>
    <row r="551" spans="5:19" x14ac:dyDescent="0.3">
      <c r="E551" s="4">
        <f t="shared" si="45"/>
        <v>2295</v>
      </c>
      <c r="F551" s="5">
        <f>F550*SUM(econlow!Z341:AB341)/SUM(econlow!Z340:AB340)</f>
        <v>31557.892522924125</v>
      </c>
      <c r="G551" s="13">
        <f t="shared" ref="G551:K556" si="48">G550*(1-G$5)+G$4*$F550*$L$4/1000</f>
        <v>465.65277418616245</v>
      </c>
      <c r="H551" s="13">
        <f t="shared" si="48"/>
        <v>512.4337859429354</v>
      </c>
      <c r="I551" s="13">
        <f t="shared" si="48"/>
        <v>330.39626092374664</v>
      </c>
      <c r="J551" s="13">
        <f t="shared" si="48"/>
        <v>64.629314789079032</v>
      </c>
      <c r="K551" s="13">
        <f t="shared" si="48"/>
        <v>3.7642200602804134</v>
      </c>
      <c r="L551" s="13">
        <f t="shared" si="46"/>
        <v>1651.8763559022038</v>
      </c>
      <c r="M551" s="3"/>
      <c r="N551" s="3"/>
      <c r="O551" s="3"/>
      <c r="P551" s="3"/>
      <c r="Q551" s="3"/>
      <c r="R551" s="3"/>
      <c r="S551" s="3"/>
    </row>
    <row r="552" spans="5:19" x14ac:dyDescent="0.3">
      <c r="E552" s="4">
        <f t="shared" si="45"/>
        <v>2296</v>
      </c>
      <c r="F552" s="5">
        <f>F551*SUM(econlow!Z342:AB342)/SUM(econlow!Z341:AB341)</f>
        <v>31561.752636861751</v>
      </c>
      <c r="G552" s="13">
        <f t="shared" si="48"/>
        <v>467.5788427438996</v>
      </c>
      <c r="H552" s="13">
        <f t="shared" si="48"/>
        <v>513.98724767283613</v>
      </c>
      <c r="I552" s="13">
        <f t="shared" si="48"/>
        <v>330.70257065327786</v>
      </c>
      <c r="J552" s="13">
        <f t="shared" si="48"/>
        <v>64.641223216013685</v>
      </c>
      <c r="K552" s="13">
        <f t="shared" si="48"/>
        <v>3.7647060747247565</v>
      </c>
      <c r="L552" s="13">
        <f t="shared" si="46"/>
        <v>1655.6745903607521</v>
      </c>
      <c r="M552" s="3"/>
      <c r="N552" s="3"/>
      <c r="O552" s="3"/>
      <c r="P552" s="3"/>
      <c r="Q552" s="3"/>
      <c r="R552" s="3"/>
      <c r="S552" s="3"/>
    </row>
    <row r="553" spans="5:19" x14ac:dyDescent="0.3">
      <c r="E553" s="4">
        <f t="shared" si="45"/>
        <v>2297</v>
      </c>
      <c r="F553" s="5">
        <f>F552*SUM(econlow!Z343:AB343)/SUM(econlow!Z342:AB342)</f>
        <v>31565.531610501836</v>
      </c>
      <c r="G553" s="13">
        <f t="shared" si="48"/>
        <v>469.50514689544514</v>
      </c>
      <c r="H553" s="13">
        <f t="shared" si="48"/>
        <v>515.5367982350831</v>
      </c>
      <c r="I553" s="13">
        <f t="shared" si="48"/>
        <v>331.00534882818403</v>
      </c>
      <c r="J553" s="13">
        <f t="shared" si="48"/>
        <v>64.652904416972078</v>
      </c>
      <c r="K553" s="13">
        <f t="shared" si="48"/>
        <v>3.7651820833927756</v>
      </c>
      <c r="L553" s="13">
        <f t="shared" si="46"/>
        <v>1659.4653804590771</v>
      </c>
      <c r="M553" s="3"/>
      <c r="N553" s="3"/>
      <c r="O553" s="3"/>
      <c r="P553" s="3"/>
      <c r="Q553" s="3"/>
      <c r="R553" s="3"/>
      <c r="S553" s="3"/>
    </row>
    <row r="554" spans="5:19" x14ac:dyDescent="0.3">
      <c r="E554" s="4">
        <f t="shared" si="45"/>
        <v>2298</v>
      </c>
      <c r="F554" s="5">
        <f>F553*SUM(econlow!Z344:AB344)/SUM(econlow!Z343:AB343)</f>
        <v>31569.230447581675</v>
      </c>
      <c r="G554" s="13">
        <f t="shared" si="48"/>
        <v>471.43168168857437</v>
      </c>
      <c r="H554" s="13">
        <f t="shared" si="48"/>
        <v>517.0824407706084</v>
      </c>
      <c r="I554" s="13">
        <f t="shared" si="48"/>
        <v>331.30463066107484</v>
      </c>
      <c r="J554" s="13">
        <f t="shared" si="48"/>
        <v>64.664361849150765</v>
      </c>
      <c r="K554" s="13">
        <f t="shared" si="48"/>
        <v>3.7656482138470388</v>
      </c>
      <c r="L554" s="13">
        <f t="shared" si="46"/>
        <v>1663.2487631832553</v>
      </c>
      <c r="M554" s="3"/>
      <c r="N554" s="3"/>
      <c r="O554" s="3"/>
      <c r="P554" s="3"/>
      <c r="Q554" s="3"/>
      <c r="R554" s="3"/>
      <c r="S554" s="3"/>
    </row>
    <row r="555" spans="5:19" x14ac:dyDescent="0.3">
      <c r="E555" s="4">
        <f t="shared" si="45"/>
        <v>2299</v>
      </c>
      <c r="F555" s="5">
        <f>F554*SUM(econlow!Z345:AB345)/SUM(econlow!Z344:AB344)</f>
        <v>31572.850127775484</v>
      </c>
      <c r="G555" s="13">
        <f t="shared" si="48"/>
        <v>473.35844223232351</v>
      </c>
      <c r="H555" s="13">
        <f t="shared" si="48"/>
        <v>518.62417850595045</v>
      </c>
      <c r="I555" s="13">
        <f t="shared" si="48"/>
        <v>331.60045104271074</v>
      </c>
      <c r="J555" s="13">
        <f t="shared" si="48"/>
        <v>64.675598890057088</v>
      </c>
      <c r="K555" s="13">
        <f t="shared" si="48"/>
        <v>3.7661045905819721</v>
      </c>
      <c r="L555" s="13">
        <f t="shared" si="46"/>
        <v>1667.0247752616237</v>
      </c>
      <c r="M555" s="3"/>
      <c r="N555" s="3"/>
      <c r="O555" s="3"/>
      <c r="P555" s="3"/>
      <c r="Q555" s="3"/>
      <c r="R555" s="3"/>
      <c r="S555" s="3"/>
    </row>
    <row r="556" spans="5:19" x14ac:dyDescent="0.3">
      <c r="E556" s="4">
        <f t="shared" si="45"/>
        <v>2300</v>
      </c>
      <c r="F556" s="5">
        <f>F555*SUM(econlow!Z346:AB346)/SUM(econlow!Z345:AB345)</f>
        <v>31576.391607311947</v>
      </c>
      <c r="G556" s="13">
        <f t="shared" si="48"/>
        <v>475.2854236955211</v>
      </c>
      <c r="H556" s="13">
        <f t="shared" si="48"/>
        <v>520.16201475076002</v>
      </c>
      <c r="I556" s="13">
        <f t="shared" si="48"/>
        <v>331.89284454270802</v>
      </c>
      <c r="J556" s="13">
        <f t="shared" si="48"/>
        <v>64.686618839237227</v>
      </c>
      <c r="K556" s="13">
        <f t="shared" si="48"/>
        <v>3.7665513351013571</v>
      </c>
      <c r="L556" s="13">
        <f t="shared" si="46"/>
        <v>1670.793453163328</v>
      </c>
      <c r="M556" s="3"/>
      <c r="N556" s="3"/>
      <c r="O556" s="3"/>
      <c r="P556" s="3"/>
      <c r="Q556" s="3"/>
      <c r="R556" s="3"/>
      <c r="S556" s="3"/>
    </row>
    <row r="557" spans="5:19" x14ac:dyDescent="0.3">
      <c r="E557" s="4"/>
      <c r="F557" s="4"/>
      <c r="G557" s="13"/>
      <c r="H557" s="13"/>
      <c r="I557" s="13"/>
      <c r="J557" s="13"/>
      <c r="K557" s="13"/>
      <c r="L557" s="13"/>
      <c r="M557" s="13"/>
    </row>
    <row r="558" spans="5:19" x14ac:dyDescent="0.3">
      <c r="E558" s="4"/>
      <c r="F558" s="4"/>
      <c r="G558" s="13"/>
      <c r="H558" s="13"/>
      <c r="I558" s="13"/>
      <c r="J558" s="13"/>
      <c r="K558" s="13"/>
      <c r="L558" s="13"/>
      <c r="M558" s="13"/>
    </row>
    <row r="559" spans="5:19" x14ac:dyDescent="0.3">
      <c r="E559" s="4"/>
      <c r="F559" s="4"/>
      <c r="G559" s="13"/>
      <c r="H559" s="13"/>
      <c r="I559" s="13"/>
      <c r="J559" s="13"/>
      <c r="K559" s="13"/>
      <c r="L559" s="13"/>
      <c r="M559" s="13"/>
    </row>
    <row r="560" spans="5:19" x14ac:dyDescent="0.3">
      <c r="E560" s="4"/>
      <c r="F560" s="4"/>
      <c r="G560" s="13"/>
      <c r="H560" s="13"/>
      <c r="I560" s="13"/>
      <c r="J560" s="13"/>
      <c r="K560" s="13"/>
      <c r="L560" s="13"/>
      <c r="M560" s="13"/>
    </row>
    <row r="561" spans="5:13" x14ac:dyDescent="0.3">
      <c r="E561" s="4"/>
      <c r="F561" s="4"/>
      <c r="G561" s="13"/>
      <c r="H561" s="13"/>
      <c r="I561" s="13"/>
      <c r="J561" s="13"/>
      <c r="K561" s="13"/>
      <c r="L561" s="13"/>
      <c r="M561" s="13"/>
    </row>
    <row r="562" spans="5:13" x14ac:dyDescent="0.3">
      <c r="E562" s="4"/>
      <c r="F562" s="4"/>
      <c r="G562" s="13"/>
      <c r="H562" s="13"/>
      <c r="I562" s="13"/>
      <c r="J562" s="13"/>
      <c r="K562" s="13"/>
      <c r="L562" s="13"/>
      <c r="M562" s="13"/>
    </row>
    <row r="563" spans="5:13" x14ac:dyDescent="0.3">
      <c r="E563" s="4"/>
      <c r="F563" s="4"/>
      <c r="G563" s="13"/>
      <c r="H563" s="13"/>
      <c r="I563" s="13"/>
      <c r="J563" s="13"/>
      <c r="K563" s="13"/>
      <c r="L563" s="13"/>
      <c r="M563" s="13"/>
    </row>
    <row r="564" spans="5:13" x14ac:dyDescent="0.3">
      <c r="E564" s="4"/>
      <c r="F564" s="4"/>
      <c r="G564" s="13"/>
      <c r="H564" s="13"/>
      <c r="I564" s="13"/>
      <c r="J564" s="13"/>
      <c r="K564" s="13"/>
      <c r="L564" s="13"/>
      <c r="M564" s="13"/>
    </row>
    <row r="565" spans="5:13" x14ac:dyDescent="0.3">
      <c r="E565" s="4"/>
      <c r="F565" s="4"/>
      <c r="G565" s="13"/>
      <c r="H565" s="13"/>
      <c r="I565" s="13"/>
      <c r="J565" s="13"/>
      <c r="K565" s="13"/>
      <c r="L565" s="13"/>
      <c r="M565" s="13"/>
    </row>
    <row r="566" spans="5:13" x14ac:dyDescent="0.3">
      <c r="E566" s="4"/>
      <c r="F566" s="4"/>
      <c r="G566" s="13"/>
      <c r="H566" s="13"/>
      <c r="I566" s="13"/>
      <c r="J566" s="13"/>
      <c r="K566" s="13"/>
      <c r="L566" s="13"/>
      <c r="M566" s="13"/>
    </row>
    <row r="567" spans="5:13" x14ac:dyDescent="0.3">
      <c r="E567" s="4"/>
      <c r="F567" s="4"/>
      <c r="G567" s="13"/>
      <c r="H567" s="13"/>
      <c r="I567" s="13"/>
      <c r="J567" s="13"/>
      <c r="K567" s="13"/>
      <c r="L567" s="13"/>
      <c r="M567" s="13"/>
    </row>
    <row r="568" spans="5:13" x14ac:dyDescent="0.3">
      <c r="E568" s="4"/>
      <c r="F568" s="4"/>
      <c r="G568" s="13"/>
      <c r="H568" s="13"/>
      <c r="I568" s="13"/>
      <c r="J568" s="13"/>
      <c r="K568" s="13"/>
      <c r="L568" s="13"/>
      <c r="M568" s="13"/>
    </row>
    <row r="569" spans="5:13" x14ac:dyDescent="0.3">
      <c r="E569" s="4"/>
      <c r="F569" s="4"/>
      <c r="G569" s="13"/>
      <c r="H569" s="13"/>
      <c r="I569" s="13"/>
      <c r="J569" s="13"/>
      <c r="K569" s="13"/>
      <c r="L569" s="13"/>
      <c r="M569" s="13"/>
    </row>
    <row r="570" spans="5:13" x14ac:dyDescent="0.3">
      <c r="E570" s="4"/>
      <c r="F570" s="4"/>
      <c r="G570" s="13"/>
      <c r="H570" s="13"/>
      <c r="I570" s="13"/>
      <c r="J570" s="13"/>
      <c r="K570" s="13"/>
      <c r="L570" s="13"/>
      <c r="M570" s="13"/>
    </row>
    <row r="571" spans="5:13" x14ac:dyDescent="0.3">
      <c r="E571" s="4"/>
      <c r="F571" s="4"/>
      <c r="G571" s="13"/>
      <c r="H571" s="13"/>
      <c r="I571" s="13"/>
      <c r="J571" s="13"/>
      <c r="K571" s="13"/>
      <c r="L571" s="13"/>
      <c r="M571" s="13"/>
    </row>
    <row r="572" spans="5:13" x14ac:dyDescent="0.3">
      <c r="E572" s="4"/>
      <c r="F572" s="4"/>
      <c r="G572" s="13"/>
      <c r="H572" s="13"/>
      <c r="I572" s="13"/>
      <c r="J572" s="13"/>
      <c r="K572" s="13"/>
      <c r="L572" s="13"/>
      <c r="M572" s="13"/>
    </row>
    <row r="573" spans="5:13" x14ac:dyDescent="0.3">
      <c r="E573" s="4"/>
      <c r="F573" s="4"/>
      <c r="G573" s="13"/>
      <c r="H573" s="13"/>
      <c r="I573" s="13"/>
      <c r="J573" s="13"/>
      <c r="K573" s="13"/>
      <c r="L573" s="13"/>
      <c r="M573" s="13"/>
    </row>
    <row r="574" spans="5:13" x14ac:dyDescent="0.3">
      <c r="E574" s="4"/>
      <c r="F574" s="4"/>
      <c r="G574" s="13"/>
      <c r="H574" s="13"/>
      <c r="I574" s="13"/>
      <c r="J574" s="13"/>
      <c r="K574" s="13"/>
      <c r="L574" s="13"/>
      <c r="M574" s="13"/>
    </row>
    <row r="575" spans="5:13" x14ac:dyDescent="0.3">
      <c r="E575" s="4"/>
      <c r="F575" s="4"/>
      <c r="G575" s="13"/>
      <c r="H575" s="13"/>
      <c r="I575" s="13"/>
      <c r="J575" s="13"/>
      <c r="K575" s="13"/>
      <c r="L575" s="13"/>
      <c r="M575" s="13"/>
    </row>
    <row r="576" spans="5:13" x14ac:dyDescent="0.3">
      <c r="E576" s="4"/>
      <c r="F576" s="4"/>
      <c r="G576" s="13"/>
      <c r="H576" s="13"/>
      <c r="I576" s="13"/>
      <c r="J576" s="13"/>
      <c r="K576" s="13"/>
      <c r="L576" s="13"/>
      <c r="M576" s="13"/>
    </row>
    <row r="577" spans="5:13" x14ac:dyDescent="0.3">
      <c r="E577" s="4"/>
      <c r="F577" s="4"/>
      <c r="G577" s="13"/>
      <c r="H577" s="13"/>
      <c r="I577" s="13"/>
      <c r="J577" s="13"/>
      <c r="K577" s="13"/>
      <c r="L577" s="13"/>
      <c r="M577" s="13"/>
    </row>
    <row r="578" spans="5:13" x14ac:dyDescent="0.3">
      <c r="E578" s="4"/>
      <c r="F578" s="4"/>
      <c r="G578" s="13"/>
      <c r="H578" s="13"/>
      <c r="I578" s="13"/>
      <c r="J578" s="13"/>
      <c r="K578" s="13"/>
      <c r="L578" s="13"/>
      <c r="M578" s="13"/>
    </row>
    <row r="579" spans="5:13" x14ac:dyDescent="0.3">
      <c r="E579" s="4"/>
      <c r="F579" s="4"/>
      <c r="G579" s="13"/>
      <c r="H579" s="13"/>
      <c r="I579" s="13"/>
      <c r="J579" s="13"/>
      <c r="K579" s="13"/>
      <c r="L579" s="13"/>
      <c r="M579" s="13"/>
    </row>
    <row r="580" spans="5:13" x14ac:dyDescent="0.3">
      <c r="E580" s="4"/>
      <c r="F580" s="4"/>
      <c r="G580" s="13"/>
      <c r="H580" s="13"/>
      <c r="I580" s="13"/>
      <c r="J580" s="13"/>
      <c r="K580" s="13"/>
      <c r="L580" s="13"/>
      <c r="M580" s="13"/>
    </row>
    <row r="581" spans="5:13" x14ac:dyDescent="0.3">
      <c r="E581" s="4"/>
      <c r="F581" s="4"/>
      <c r="G581" s="13"/>
      <c r="H581" s="13"/>
      <c r="I581" s="13"/>
      <c r="J581" s="13"/>
      <c r="K581" s="13"/>
      <c r="L581" s="13"/>
      <c r="M581" s="13"/>
    </row>
    <row r="582" spans="5:13" x14ac:dyDescent="0.3">
      <c r="E582" s="4"/>
      <c r="F582" s="4"/>
      <c r="G582" s="13"/>
      <c r="H582" s="13"/>
      <c r="I582" s="13"/>
      <c r="J582" s="13"/>
      <c r="K582" s="13"/>
      <c r="L582" s="13"/>
      <c r="M582" s="13"/>
    </row>
    <row r="583" spans="5:13" x14ac:dyDescent="0.3">
      <c r="E583" s="4"/>
      <c r="F583" s="4"/>
      <c r="G583" s="13"/>
      <c r="H583" s="13"/>
      <c r="I583" s="13"/>
      <c r="J583" s="13"/>
      <c r="K583" s="13"/>
      <c r="L583" s="13"/>
      <c r="M583" s="13"/>
    </row>
    <row r="584" spans="5:13" x14ac:dyDescent="0.3">
      <c r="E584" s="4"/>
      <c r="F584" s="4"/>
      <c r="G584" s="13"/>
      <c r="H584" s="13"/>
      <c r="I584" s="13"/>
      <c r="J584" s="13"/>
      <c r="K584" s="13"/>
      <c r="L584" s="13"/>
      <c r="M584" s="13"/>
    </row>
    <row r="585" spans="5:13" x14ac:dyDescent="0.3">
      <c r="E585" s="4"/>
      <c r="F585" s="4"/>
      <c r="G585" s="13"/>
      <c r="H585" s="13"/>
      <c r="I585" s="13"/>
      <c r="J585" s="13"/>
      <c r="K585" s="13"/>
      <c r="L585" s="13"/>
      <c r="M585" s="13"/>
    </row>
    <row r="586" spans="5:13" x14ac:dyDescent="0.3">
      <c r="E586" s="4"/>
      <c r="F586" s="4"/>
      <c r="G586" s="13"/>
      <c r="H586" s="13"/>
      <c r="I586" s="13"/>
      <c r="J586" s="13"/>
      <c r="K586" s="13"/>
      <c r="L586" s="13"/>
      <c r="M586" s="13"/>
    </row>
    <row r="587" spans="5:13" x14ac:dyDescent="0.3">
      <c r="E587" s="4"/>
      <c r="F587" s="4"/>
      <c r="G587" s="13"/>
      <c r="H587" s="13"/>
      <c r="I587" s="13"/>
      <c r="J587" s="13"/>
      <c r="K587" s="13"/>
      <c r="L587" s="13"/>
      <c r="M587" s="13"/>
    </row>
    <row r="588" spans="5:13" x14ac:dyDescent="0.3">
      <c r="E588" s="4"/>
      <c r="F588" s="4"/>
      <c r="G588" s="13"/>
      <c r="H588" s="13"/>
      <c r="I588" s="13"/>
      <c r="J588" s="13"/>
      <c r="K588" s="13"/>
      <c r="L588" s="13"/>
      <c r="M588" s="13"/>
    </row>
    <row r="589" spans="5:13" x14ac:dyDescent="0.3">
      <c r="E589" s="4"/>
      <c r="F589" s="4"/>
      <c r="G589" s="13"/>
      <c r="H589" s="13"/>
      <c r="I589" s="13"/>
      <c r="J589" s="13"/>
      <c r="K589" s="13"/>
      <c r="L589" s="13"/>
      <c r="M589" s="13"/>
    </row>
    <row r="590" spans="5:13" x14ac:dyDescent="0.3">
      <c r="E590" s="4"/>
      <c r="F590" s="4"/>
      <c r="G590" s="13"/>
      <c r="H590" s="13"/>
      <c r="I590" s="13"/>
      <c r="J590" s="13"/>
      <c r="K590" s="13"/>
      <c r="L590" s="13"/>
      <c r="M590" s="13"/>
    </row>
    <row r="591" spans="5:13" x14ac:dyDescent="0.3">
      <c r="E591" s="4"/>
      <c r="F591" s="4"/>
      <c r="G591" s="13"/>
      <c r="H591" s="13"/>
      <c r="I591" s="13"/>
      <c r="J591" s="13"/>
      <c r="K591" s="13"/>
      <c r="L591" s="13"/>
      <c r="M591" s="13"/>
    </row>
    <row r="592" spans="5:13" x14ac:dyDescent="0.3">
      <c r="E592" s="4"/>
      <c r="F592" s="4"/>
      <c r="G592" s="13"/>
      <c r="H592" s="13"/>
      <c r="I592" s="13"/>
      <c r="J592" s="13"/>
      <c r="K592" s="13"/>
      <c r="L592" s="13"/>
      <c r="M592" s="13"/>
    </row>
    <row r="593" spans="5:13" x14ac:dyDescent="0.3">
      <c r="E593" s="4"/>
      <c r="F593" s="4"/>
      <c r="G593" s="13"/>
      <c r="H593" s="13"/>
      <c r="I593" s="13"/>
      <c r="J593" s="13"/>
      <c r="K593" s="13"/>
      <c r="L593" s="13"/>
      <c r="M593" s="13"/>
    </row>
    <row r="594" spans="5:13" x14ac:dyDescent="0.3">
      <c r="E594" s="4"/>
      <c r="F594" s="4"/>
      <c r="G594" s="13"/>
      <c r="H594" s="13"/>
      <c r="I594" s="13"/>
      <c r="J594" s="13"/>
      <c r="K594" s="13"/>
      <c r="L594" s="13"/>
      <c r="M594" s="13"/>
    </row>
    <row r="595" spans="5:13" x14ac:dyDescent="0.3">
      <c r="E595" s="4"/>
      <c r="F595" s="4"/>
      <c r="G595" s="13"/>
      <c r="H595" s="13"/>
      <c r="I595" s="13"/>
      <c r="J595" s="13"/>
      <c r="K595" s="13"/>
      <c r="L595" s="13"/>
      <c r="M595" s="13"/>
    </row>
    <row r="596" spans="5:13" x14ac:dyDescent="0.3">
      <c r="E596" s="4"/>
      <c r="F596" s="4"/>
      <c r="G596" s="13"/>
      <c r="H596" s="13"/>
      <c r="I596" s="13"/>
      <c r="J596" s="13"/>
      <c r="K596" s="13"/>
      <c r="L596" s="13"/>
      <c r="M596" s="13"/>
    </row>
    <row r="597" spans="5:13" x14ac:dyDescent="0.3">
      <c r="E597" s="4"/>
      <c r="F597" s="4"/>
      <c r="G597" s="13"/>
      <c r="H597" s="13"/>
      <c r="I597" s="13"/>
      <c r="J597" s="13"/>
      <c r="K597" s="13"/>
      <c r="L597" s="13"/>
      <c r="M597" s="13"/>
    </row>
    <row r="598" spans="5:13" x14ac:dyDescent="0.3">
      <c r="E598" s="4"/>
      <c r="F598" s="4"/>
      <c r="G598" s="13"/>
      <c r="H598" s="13"/>
      <c r="I598" s="13"/>
      <c r="J598" s="13"/>
      <c r="K598" s="13"/>
      <c r="L598" s="13"/>
      <c r="M598" s="13"/>
    </row>
    <row r="599" spans="5:13" x14ac:dyDescent="0.3">
      <c r="E599" s="4"/>
      <c r="F599" s="4"/>
      <c r="G599" s="13"/>
      <c r="H599" s="13"/>
      <c r="I599" s="13"/>
      <c r="J599" s="13"/>
      <c r="K599" s="13"/>
      <c r="L599" s="13"/>
      <c r="M599" s="13"/>
    </row>
    <row r="600" spans="5:13" x14ac:dyDescent="0.3">
      <c r="E600" s="4"/>
      <c r="F600" s="4"/>
      <c r="G600" s="13"/>
      <c r="H600" s="13"/>
      <c r="I600" s="13"/>
      <c r="J600" s="13"/>
      <c r="K600" s="13"/>
      <c r="L600" s="13"/>
      <c r="M600" s="13"/>
    </row>
    <row r="601" spans="5:13" x14ac:dyDescent="0.3">
      <c r="E601" s="4"/>
      <c r="F601" s="4"/>
      <c r="G601" s="13"/>
      <c r="H601" s="13"/>
      <c r="I601" s="13"/>
      <c r="J601" s="13"/>
      <c r="K601" s="13"/>
      <c r="L601" s="13"/>
      <c r="M601" s="13"/>
    </row>
    <row r="602" spans="5:13" x14ac:dyDescent="0.3">
      <c r="E602" s="4"/>
      <c r="F602" s="4"/>
      <c r="G602" s="13"/>
      <c r="H602" s="13"/>
      <c r="I602" s="13"/>
      <c r="J602" s="13"/>
      <c r="K602" s="13"/>
      <c r="L602" s="13"/>
      <c r="M602" s="13"/>
    </row>
    <row r="603" spans="5:13" x14ac:dyDescent="0.3">
      <c r="E603" s="4"/>
      <c r="F603" s="4"/>
      <c r="G603" s="13"/>
      <c r="H603" s="13"/>
      <c r="I603" s="13"/>
      <c r="J603" s="13"/>
      <c r="K603" s="13"/>
      <c r="L603" s="13"/>
      <c r="M603" s="13"/>
    </row>
    <row r="604" spans="5:13" x14ac:dyDescent="0.3">
      <c r="E604" s="4"/>
      <c r="F604" s="4"/>
      <c r="G604" s="13"/>
      <c r="H604" s="13"/>
      <c r="I604" s="13"/>
      <c r="J604" s="13"/>
      <c r="K604" s="13"/>
      <c r="L604" s="13"/>
      <c r="M604" s="13"/>
    </row>
    <row r="605" spans="5:13" x14ac:dyDescent="0.3">
      <c r="E605" s="4"/>
      <c r="F605" s="4"/>
      <c r="G605" s="13"/>
      <c r="H605" s="13"/>
      <c r="I605" s="13"/>
      <c r="J605" s="13"/>
      <c r="K605" s="13"/>
      <c r="L605" s="13"/>
      <c r="M605" s="13"/>
    </row>
    <row r="606" spans="5:13" x14ac:dyDescent="0.3">
      <c r="E606" s="4"/>
      <c r="F606" s="4"/>
      <c r="G606" s="13"/>
      <c r="H606" s="13"/>
      <c r="I606" s="13"/>
      <c r="J606" s="13"/>
      <c r="K606" s="13"/>
      <c r="L606" s="13"/>
      <c r="M606" s="13"/>
    </row>
    <row r="607" spans="5:13" x14ac:dyDescent="0.3">
      <c r="E607" s="4"/>
      <c r="F607" s="4"/>
      <c r="G607" s="13"/>
      <c r="H607" s="13"/>
      <c r="I607" s="13"/>
      <c r="J607" s="13"/>
      <c r="K607" s="13"/>
      <c r="L607" s="13"/>
      <c r="M607" s="13"/>
    </row>
    <row r="608" spans="5:13" x14ac:dyDescent="0.3">
      <c r="E608" s="4"/>
      <c r="F608" s="4"/>
      <c r="G608" s="13"/>
      <c r="H608" s="13"/>
      <c r="I608" s="13"/>
      <c r="J608" s="13"/>
      <c r="K608" s="13"/>
      <c r="L608" s="13"/>
      <c r="M608" s="13"/>
    </row>
    <row r="609" spans="5:13" x14ac:dyDescent="0.3">
      <c r="E609" s="4"/>
      <c r="F609" s="4"/>
      <c r="G609" s="13"/>
      <c r="H609" s="13"/>
      <c r="I609" s="13"/>
      <c r="J609" s="13"/>
      <c r="K609" s="13"/>
      <c r="L609" s="13"/>
      <c r="M609" s="13"/>
    </row>
    <row r="610" spans="5:13" x14ac:dyDescent="0.3">
      <c r="E610" s="4"/>
      <c r="F610" s="4"/>
      <c r="G610" s="13"/>
      <c r="H610" s="13"/>
      <c r="I610" s="13"/>
      <c r="J610" s="13"/>
      <c r="K610" s="13"/>
      <c r="L610" s="13"/>
      <c r="M610" s="1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610"/>
  <sheetViews>
    <sheetView workbookViewId="0">
      <pane xSplit="5" ySplit="5" topLeftCell="F539" activePane="bottomRight" state="frozen"/>
      <selection pane="topRight" activeCell="F1" sqref="F1"/>
      <selection pane="bottomLeft" activeCell="A6" sqref="A6"/>
      <selection pane="bottomRight" activeCell="F266" sqref="F266:F556"/>
    </sheetView>
  </sheetViews>
  <sheetFormatPr defaultColWidth="9.109375" defaultRowHeight="14.4" x14ac:dyDescent="0.3"/>
  <cols>
    <col min="1" max="5" width="9.109375" style="2"/>
    <col min="6" max="6" width="10" style="2" bestFit="1" customWidth="1"/>
    <col min="7" max="11" width="9.109375" style="2"/>
    <col min="12" max="13" width="9.44140625" style="2" customWidth="1"/>
    <col min="14" max="16384" width="9.109375" style="2"/>
  </cols>
  <sheetData>
    <row r="1" spans="1:38" x14ac:dyDescent="0.3">
      <c r="A1" s="2" t="s">
        <v>10</v>
      </c>
      <c r="G1" s="2" t="s">
        <v>11</v>
      </c>
    </row>
    <row r="2" spans="1:38" x14ac:dyDescent="0.3">
      <c r="A2" s="2" t="s">
        <v>9</v>
      </c>
      <c r="B2" s="2" t="s">
        <v>5</v>
      </c>
      <c r="C2" s="2" t="s">
        <v>9</v>
      </c>
      <c r="D2" s="2" t="s">
        <v>5</v>
      </c>
      <c r="E2" s="2" t="s">
        <v>9</v>
      </c>
      <c r="F2" s="2" t="s">
        <v>8</v>
      </c>
      <c r="G2" s="2" t="s">
        <v>0</v>
      </c>
      <c r="H2" s="2" t="s">
        <v>1</v>
      </c>
      <c r="I2" s="2" t="s">
        <v>2</v>
      </c>
      <c r="J2" s="2" t="s">
        <v>3</v>
      </c>
      <c r="K2" s="2" t="s">
        <v>4</v>
      </c>
      <c r="L2" s="2" t="s">
        <v>5</v>
      </c>
    </row>
    <row r="3" spans="1:38" x14ac:dyDescent="0.3">
      <c r="B3" s="2" t="s">
        <v>6</v>
      </c>
      <c r="D3" s="2" t="s">
        <v>6</v>
      </c>
      <c r="F3" s="2" t="s">
        <v>7</v>
      </c>
      <c r="G3" s="2" t="s">
        <v>6</v>
      </c>
      <c r="H3" s="2" t="s">
        <v>6</v>
      </c>
      <c r="I3" s="2" t="s">
        <v>6</v>
      </c>
      <c r="J3" s="2" t="s">
        <v>6</v>
      </c>
      <c r="K3" s="2" t="s">
        <v>6</v>
      </c>
      <c r="L3" s="2" t="s">
        <v>6</v>
      </c>
    </row>
    <row r="4" spans="1:38" x14ac:dyDescent="0.3">
      <c r="G4" s="2">
        <v>0.13</v>
      </c>
      <c r="H4" s="2">
        <v>0.2</v>
      </c>
      <c r="I4" s="2">
        <v>0.32</v>
      </c>
      <c r="J4" s="2">
        <v>0.25</v>
      </c>
      <c r="K4" s="2">
        <v>0.1</v>
      </c>
      <c r="L4" s="2">
        <f>1/2.13</f>
        <v>0.46948356807511737</v>
      </c>
    </row>
    <row r="5" spans="1:38" x14ac:dyDescent="0.3">
      <c r="H5" s="2">
        <f>1-EXP(-1/363)</f>
        <v>2.7510298994511961E-3</v>
      </c>
      <c r="I5" s="2">
        <f>1-EXP(-1/74)</f>
        <v>1.3422615899161938E-2</v>
      </c>
      <c r="J5" s="2">
        <f>1-EXP(-1/17)</f>
        <v>5.7126856145125027E-2</v>
      </c>
      <c r="K5" s="2">
        <f>1-EXP(-1/2)</f>
        <v>0.39346934028736658</v>
      </c>
      <c r="L5" s="2">
        <v>275</v>
      </c>
    </row>
    <row r="6" spans="1:38" x14ac:dyDescent="0.3">
      <c r="A6" s="6">
        <v>2006</v>
      </c>
      <c r="B6" s="6">
        <v>378.7</v>
      </c>
      <c r="C6" s="10">
        <v>1976.3688999999999</v>
      </c>
      <c r="D6" s="10">
        <v>328.86099999999999</v>
      </c>
      <c r="E6" s="2">
        <v>1750</v>
      </c>
      <c r="F6" s="2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f>SUM(G6:K6,L$5)</f>
        <v>275</v>
      </c>
      <c r="M6" s="3"/>
      <c r="N6" s="3"/>
      <c r="O6" s="3"/>
      <c r="P6" s="3"/>
      <c r="Q6" s="3"/>
      <c r="R6" s="3"/>
      <c r="S6" s="3"/>
      <c r="T6" s="3"/>
      <c r="U6" s="3"/>
      <c r="V6" s="3"/>
      <c r="X6" s="3"/>
      <c r="Y6" s="3"/>
      <c r="Z6" s="3"/>
      <c r="AA6" s="3"/>
      <c r="AB6" s="3"/>
      <c r="AC6" s="3"/>
      <c r="AD6" s="3"/>
      <c r="AF6" s="3"/>
      <c r="AG6" s="3"/>
      <c r="AH6" s="3"/>
      <c r="AI6" s="3"/>
      <c r="AJ6" s="3"/>
      <c r="AK6" s="3"/>
      <c r="AL6" s="3"/>
    </row>
    <row r="7" spans="1:38" x14ac:dyDescent="0.3">
      <c r="A7" s="6">
        <v>2005</v>
      </c>
      <c r="B7" s="6">
        <v>376.7</v>
      </c>
      <c r="C7" s="10">
        <v>1976.4536000000001</v>
      </c>
      <c r="D7" s="10">
        <v>328.988</v>
      </c>
      <c r="E7" s="2">
        <v>1751</v>
      </c>
      <c r="F7" s="2">
        <v>3</v>
      </c>
      <c r="G7" s="3">
        <f t="shared" ref="G7:K22" si="0">G6*(1-G$5)+G$4*$F6*$L$4/1000</f>
        <v>0</v>
      </c>
      <c r="H7" s="3">
        <f t="shared" si="0"/>
        <v>0</v>
      </c>
      <c r="I7" s="3">
        <f t="shared" si="0"/>
        <v>0</v>
      </c>
      <c r="J7" s="3">
        <f t="shared" si="0"/>
        <v>0</v>
      </c>
      <c r="K7" s="3">
        <f t="shared" si="0"/>
        <v>0</v>
      </c>
      <c r="L7" s="3">
        <f t="shared" ref="L7:L70" si="1">SUM(G7:K7,L$5)</f>
        <v>275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</row>
    <row r="8" spans="1:38" x14ac:dyDescent="0.3">
      <c r="A8" s="6">
        <v>2004</v>
      </c>
      <c r="B8" s="6">
        <v>374.7</v>
      </c>
      <c r="C8" s="10">
        <v>1976.5355</v>
      </c>
      <c r="D8" s="10">
        <v>329.65300000000002</v>
      </c>
      <c r="E8" s="2">
        <v>1752</v>
      </c>
      <c r="F8" s="2">
        <v>3</v>
      </c>
      <c r="G8" s="3">
        <f t="shared" si="0"/>
        <v>1.8309859154929577E-4</v>
      </c>
      <c r="H8" s="3">
        <f t="shared" si="0"/>
        <v>2.8169014084507049E-4</v>
      </c>
      <c r="I8" s="3">
        <f t="shared" si="0"/>
        <v>4.5070422535211269E-4</v>
      </c>
      <c r="J8" s="3">
        <f t="shared" si="0"/>
        <v>3.5211267605633799E-4</v>
      </c>
      <c r="K8" s="3">
        <f t="shared" si="0"/>
        <v>1.4084507042253525E-4</v>
      </c>
      <c r="L8" s="3">
        <f t="shared" si="1"/>
        <v>275.00140845070422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</row>
    <row r="9" spans="1:38" x14ac:dyDescent="0.3">
      <c r="A9" s="6">
        <v>2003</v>
      </c>
      <c r="B9" s="6">
        <v>372.78</v>
      </c>
      <c r="C9" s="10">
        <v>1976.6202000000001</v>
      </c>
      <c r="D9" s="10">
        <v>330.55</v>
      </c>
      <c r="E9" s="2">
        <v>1753</v>
      </c>
      <c r="F9" s="2">
        <v>3</v>
      </c>
      <c r="G9" s="3">
        <f t="shared" si="0"/>
        <v>3.6619718309859154E-4</v>
      </c>
      <c r="H9" s="3">
        <f t="shared" si="0"/>
        <v>5.626053436902955E-4</v>
      </c>
      <c r="I9" s="3">
        <f t="shared" si="0"/>
        <v>8.9535882100319464E-4</v>
      </c>
      <c r="J9" s="3">
        <f t="shared" si="0"/>
        <v>6.8411026192073058E-4</v>
      </c>
      <c r="K9" s="3">
        <f t="shared" si="0"/>
        <v>2.2627192390318784E-4</v>
      </c>
      <c r="L9" s="3">
        <f t="shared" si="1"/>
        <v>275.00273454353362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</row>
    <row r="10" spans="1:38" x14ac:dyDescent="0.3">
      <c r="A10" s="6">
        <v>2002</v>
      </c>
      <c r="B10" s="6">
        <v>370.5</v>
      </c>
      <c r="C10" s="10">
        <v>1976.7049</v>
      </c>
      <c r="D10" s="10">
        <v>330.87200000000001</v>
      </c>
      <c r="E10" s="2">
        <v>1754</v>
      </c>
      <c r="F10" s="2">
        <v>3</v>
      </c>
      <c r="G10" s="3">
        <f t="shared" si="0"/>
        <v>5.4929577464788728E-4</v>
      </c>
      <c r="H10" s="3">
        <f t="shared" si="0"/>
        <v>8.4274774041328301E-4</v>
      </c>
      <c r="I10" s="3">
        <f t="shared" si="0"/>
        <v>1.334044988809055E-3</v>
      </c>
      <c r="J10" s="3">
        <f t="shared" si="0"/>
        <v>9.9714186945691922E-4</v>
      </c>
      <c r="K10" s="3">
        <f t="shared" si="0"/>
        <v>2.7808592970198257E-4</v>
      </c>
      <c r="L10" s="3">
        <f t="shared" si="1"/>
        <v>275.004001316303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</row>
    <row r="11" spans="1:38" x14ac:dyDescent="0.3">
      <c r="A11" s="6">
        <v>2001</v>
      </c>
      <c r="B11" s="6">
        <v>368.33</v>
      </c>
      <c r="C11" s="10">
        <v>1976.7869000000001</v>
      </c>
      <c r="D11" s="10">
        <v>330.899</v>
      </c>
      <c r="E11" s="2">
        <v>1755</v>
      </c>
      <c r="F11" s="2">
        <v>3</v>
      </c>
      <c r="G11" s="3">
        <f t="shared" si="0"/>
        <v>7.3239436619718307E-4</v>
      </c>
      <c r="H11" s="3">
        <f t="shared" si="0"/>
        <v>1.1221194570267816E-3</v>
      </c>
      <c r="I11" s="3">
        <f t="shared" si="0"/>
        <v>1.766842840684182E-3</v>
      </c>
      <c r="J11" s="3">
        <f t="shared" si="0"/>
        <v>1.2922909653805107E-3</v>
      </c>
      <c r="K11" s="3">
        <f t="shared" si="0"/>
        <v>3.0951271282147975E-4</v>
      </c>
      <c r="L11" s="3">
        <f t="shared" si="1"/>
        <v>275.0052231603421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</row>
    <row r="12" spans="1:38" x14ac:dyDescent="0.3">
      <c r="A12" s="6">
        <v>2000</v>
      </c>
      <c r="B12" s="6">
        <v>366.82</v>
      </c>
      <c r="C12" s="10">
        <v>1976.8715999999999</v>
      </c>
      <c r="D12" s="10">
        <v>330.88299999999998</v>
      </c>
      <c r="E12" s="2">
        <v>1756</v>
      </c>
      <c r="F12" s="2">
        <v>3</v>
      </c>
      <c r="G12" s="3">
        <f t="shared" si="0"/>
        <v>9.1549295774647887E-4</v>
      </c>
      <c r="H12" s="3">
        <f t="shared" si="0"/>
        <v>1.4007226136948155E-3</v>
      </c>
      <c r="I12" s="3">
        <f t="shared" si="0"/>
        <v>2.1938314132316067E-3</v>
      </c>
      <c r="J12" s="3">
        <f t="shared" si="0"/>
        <v>1.5705791213599116E-3</v>
      </c>
      <c r="K12" s="3">
        <f t="shared" si="0"/>
        <v>3.2857402031959419E-4</v>
      </c>
      <c r="L12" s="3">
        <f t="shared" si="1"/>
        <v>275.00640920012637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</row>
    <row r="13" spans="1:38" x14ac:dyDescent="0.3">
      <c r="A13" s="6">
        <v>1999</v>
      </c>
      <c r="B13" s="6">
        <v>365.54</v>
      </c>
      <c r="C13" s="10">
        <v>1976.9536000000001</v>
      </c>
      <c r="D13" s="10">
        <v>330.67700000000002</v>
      </c>
      <c r="E13" s="2">
        <v>1757</v>
      </c>
      <c r="F13" s="2">
        <v>3</v>
      </c>
      <c r="G13" s="3">
        <f t="shared" si="0"/>
        <v>1.0985915492957746E-3</v>
      </c>
      <c r="H13" s="3">
        <f t="shared" si="0"/>
        <v>1.6785593247487741E-3</v>
      </c>
      <c r="I13" s="3">
        <f t="shared" si="0"/>
        <v>2.6150886821763959E-3</v>
      </c>
      <c r="J13" s="3">
        <f t="shared" si="0"/>
        <v>1.832969549885785E-3</v>
      </c>
      <c r="K13" s="3">
        <f t="shared" si="0"/>
        <v>3.4013528773141094E-4</v>
      </c>
      <c r="L13" s="3">
        <f t="shared" si="1"/>
        <v>275.00756534439381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</row>
    <row r="14" spans="1:38" x14ac:dyDescent="0.3">
      <c r="A14" s="6">
        <v>1998</v>
      </c>
      <c r="B14" s="6">
        <v>363.6</v>
      </c>
      <c r="C14" s="10">
        <v>1977.0383999999999</v>
      </c>
      <c r="D14" s="10">
        <v>330.529</v>
      </c>
      <c r="E14" s="2">
        <v>1758</v>
      </c>
      <c r="F14" s="2">
        <v>3</v>
      </c>
      <c r="G14" s="3">
        <f t="shared" si="0"/>
        <v>1.2816901408450702E-3</v>
      </c>
      <c r="H14" s="3">
        <f t="shared" si="0"/>
        <v>1.9556316987034581E-3</v>
      </c>
      <c r="I14" s="3">
        <f t="shared" si="0"/>
        <v>3.0306915766054091E-3</v>
      </c>
      <c r="J14" s="3">
        <f t="shared" si="0"/>
        <v>2.0803704381474031E-3</v>
      </c>
      <c r="K14" s="3">
        <f t="shared" si="0"/>
        <v>3.4714755088181436E-4</v>
      </c>
      <c r="L14" s="3">
        <f t="shared" si="1"/>
        <v>275.00869553140518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</row>
    <row r="15" spans="1:38" x14ac:dyDescent="0.3">
      <c r="A15" s="6">
        <v>1997</v>
      </c>
      <c r="B15" s="6">
        <v>361.13</v>
      </c>
      <c r="C15" s="10">
        <v>1977.1233</v>
      </c>
      <c r="D15" s="10">
        <v>330.54300000000001</v>
      </c>
      <c r="E15" s="2">
        <v>1759</v>
      </c>
      <c r="F15" s="2">
        <v>3</v>
      </c>
      <c r="G15" s="3">
        <f t="shared" si="0"/>
        <v>1.4647887323943659E-3</v>
      </c>
      <c r="H15" s="3">
        <f t="shared" si="0"/>
        <v>2.231941838273081E-3</v>
      </c>
      <c r="I15" s="3">
        <f t="shared" si="0"/>
        <v>3.4407159930159217E-3</v>
      </c>
      <c r="J15" s="3">
        <f t="shared" si="0"/>
        <v>2.3136380914551237E-3</v>
      </c>
      <c r="K15" s="3">
        <f t="shared" si="0"/>
        <v>3.5140070347650706E-4</v>
      </c>
      <c r="L15" s="3">
        <f t="shared" si="1"/>
        <v>275.00980248535859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</row>
    <row r="16" spans="1:38" x14ac:dyDescent="0.3">
      <c r="A16" s="6">
        <v>1996</v>
      </c>
      <c r="B16" s="6">
        <v>359.8</v>
      </c>
      <c r="C16" s="10">
        <v>1977.2</v>
      </c>
      <c r="D16" s="10">
        <v>330.72399999999999</v>
      </c>
      <c r="E16" s="2">
        <v>1760</v>
      </c>
      <c r="F16" s="2">
        <v>3</v>
      </c>
      <c r="G16" s="3">
        <f t="shared" si="0"/>
        <v>1.6478873239436616E-3</v>
      </c>
      <c r="H16" s="3">
        <f t="shared" si="0"/>
        <v>2.5074918403872265E-3</v>
      </c>
      <c r="I16" s="3">
        <f t="shared" si="0"/>
        <v>3.845236809175678E-3</v>
      </c>
      <c r="J16" s="3">
        <f t="shared" si="0"/>
        <v>2.5335798970890231E-3</v>
      </c>
      <c r="K16" s="3">
        <f t="shared" si="0"/>
        <v>3.5398037092562458E-4</v>
      </c>
      <c r="L16" s="3">
        <f t="shared" si="1"/>
        <v>275.01088817624151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</row>
    <row r="17" spans="1:38" x14ac:dyDescent="0.3">
      <c r="A17" s="6">
        <v>1995</v>
      </c>
      <c r="B17" s="6">
        <v>358.31</v>
      </c>
      <c r="C17" s="10">
        <v>1977.2849000000001</v>
      </c>
      <c r="D17" s="10">
        <v>330.80500000000001</v>
      </c>
      <c r="E17" s="2">
        <v>1761</v>
      </c>
      <c r="F17" s="2">
        <v>3</v>
      </c>
      <c r="G17" s="3">
        <f t="shared" si="0"/>
        <v>1.8309859154929573E-3</v>
      </c>
      <c r="H17" s="3">
        <f t="shared" si="0"/>
        <v>2.782283796206762E-3</v>
      </c>
      <c r="I17" s="3">
        <f t="shared" si="0"/>
        <v>4.2443278977969063E-3</v>
      </c>
      <c r="J17" s="3">
        <f t="shared" si="0"/>
        <v>2.7409571188321759E-3</v>
      </c>
      <c r="K17" s="3">
        <f t="shared" si="0"/>
        <v>3.5554501832537699E-4</v>
      </c>
      <c r="L17" s="3">
        <f t="shared" si="1"/>
        <v>275.01195409974667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</row>
    <row r="18" spans="1:38" x14ac:dyDescent="0.3">
      <c r="A18" s="6">
        <v>1994</v>
      </c>
      <c r="B18" s="6">
        <v>356.32</v>
      </c>
      <c r="C18" s="10">
        <v>1977.3670999999999</v>
      </c>
      <c r="D18" s="10">
        <v>331.00700000000001</v>
      </c>
      <c r="E18" s="2">
        <v>1762</v>
      </c>
      <c r="F18" s="2">
        <v>3</v>
      </c>
      <c r="G18" s="3">
        <f t="shared" si="0"/>
        <v>2.014084507042253E-3</v>
      </c>
      <c r="H18" s="3">
        <f t="shared" si="0"/>
        <v>3.0563197911397093E-3</v>
      </c>
      <c r="I18" s="3">
        <f t="shared" si="0"/>
        <v>4.6380621400267932E-3</v>
      </c>
      <c r="J18" s="3">
        <f t="shared" si="0"/>
        <v>2.936487531861032E-3</v>
      </c>
      <c r="K18" s="3">
        <f t="shared" si="0"/>
        <v>3.5649402494496651E-4</v>
      </c>
      <c r="L18" s="3">
        <f t="shared" si="1"/>
        <v>275.01300144799501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</row>
    <row r="19" spans="1:38" x14ac:dyDescent="0.3">
      <c r="A19" s="6">
        <v>1993</v>
      </c>
      <c r="B19" s="6">
        <v>354.87</v>
      </c>
      <c r="C19" s="10">
        <v>1977.4521</v>
      </c>
      <c r="D19" s="10">
        <v>331.5</v>
      </c>
      <c r="E19" s="2">
        <v>1763</v>
      </c>
      <c r="F19" s="2">
        <v>3</v>
      </c>
      <c r="G19" s="3">
        <f t="shared" si="0"/>
        <v>2.1971830985915487E-3</v>
      </c>
      <c r="H19" s="3">
        <f t="shared" si="0"/>
        <v>3.3296019048570701E-3</v>
      </c>
      <c r="I19" s="3">
        <f t="shared" si="0"/>
        <v>5.0265114387568807E-3</v>
      </c>
      <c r="J19" s="3">
        <f t="shared" si="0"/>
        <v>3.1208479071127915E-3</v>
      </c>
      <c r="K19" s="3">
        <f t="shared" si="0"/>
        <v>3.570696265560178E-4</v>
      </c>
      <c r="L19" s="3">
        <f t="shared" si="1"/>
        <v>275.0140312139759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</row>
    <row r="20" spans="1:38" x14ac:dyDescent="0.3">
      <c r="A20" s="6">
        <v>1992</v>
      </c>
      <c r="B20" s="6">
        <v>354.07</v>
      </c>
      <c r="C20" s="10">
        <v>1977.5342000000001</v>
      </c>
      <c r="D20" s="10">
        <v>331.8</v>
      </c>
      <c r="E20" s="2">
        <v>1764</v>
      </c>
      <c r="F20" s="2">
        <v>3</v>
      </c>
      <c r="G20" s="3">
        <f t="shared" si="0"/>
        <v>2.3802816901408444E-3</v>
      </c>
      <c r="H20" s="3">
        <f t="shared" si="0"/>
        <v>3.6021322113086091E-3</v>
      </c>
      <c r="I20" s="3">
        <f t="shared" si="0"/>
        <v>5.4097467317538155E-3</v>
      </c>
      <c r="J20" s="3">
        <f t="shared" si="0"/>
        <v>3.2946763537286825E-3</v>
      </c>
      <c r="K20" s="3">
        <f t="shared" si="0"/>
        <v>3.5741874658090037E-4</v>
      </c>
      <c r="L20" s="3">
        <f t="shared" si="1"/>
        <v>275.01504425573353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</row>
    <row r="21" spans="1:38" x14ac:dyDescent="0.3">
      <c r="A21" s="6">
        <v>1991</v>
      </c>
      <c r="B21" s="6">
        <v>352.5660833</v>
      </c>
      <c r="C21" s="10">
        <v>1977.6192000000001</v>
      </c>
      <c r="D21" s="10">
        <v>332.327</v>
      </c>
      <c r="E21" s="2">
        <v>1765</v>
      </c>
      <c r="F21" s="2">
        <v>3</v>
      </c>
      <c r="G21" s="3">
        <f t="shared" si="0"/>
        <v>2.56338028169014E-3</v>
      </c>
      <c r="H21" s="3">
        <f t="shared" si="0"/>
        <v>3.8739127787385938E-3</v>
      </c>
      <c r="I21" s="3">
        <f t="shared" si="0"/>
        <v>5.7878380046138501E-3</v>
      </c>
      <c r="J21" s="3">
        <f t="shared" si="0"/>
        <v>3.4585745276808169E-3</v>
      </c>
      <c r="K21" s="3">
        <f t="shared" si="0"/>
        <v>3.576304985799113E-4</v>
      </c>
      <c r="L21" s="3">
        <f t="shared" si="1"/>
        <v>275.01604133609129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</row>
    <row r="22" spans="1:38" x14ac:dyDescent="0.3">
      <c r="A22" s="6">
        <v>1990</v>
      </c>
      <c r="B22" s="6">
        <v>350.95974999999999</v>
      </c>
      <c r="C22" s="10">
        <v>1977.7040999999999</v>
      </c>
      <c r="D22" s="10">
        <v>332.94</v>
      </c>
      <c r="E22" s="2">
        <v>1766</v>
      </c>
      <c r="F22" s="2">
        <v>3</v>
      </c>
      <c r="G22" s="3">
        <f t="shared" si="0"/>
        <v>2.7464788732394357E-3</v>
      </c>
      <c r="H22" s="3">
        <f t="shared" si="0"/>
        <v>4.1449456697014884E-3</v>
      </c>
      <c r="I22" s="3">
        <f t="shared" si="0"/>
        <v>6.1608543035434589E-3</v>
      </c>
      <c r="J22" s="3">
        <f t="shared" si="0"/>
        <v>3.613109714227139E-3</v>
      </c>
      <c r="K22" s="3">
        <f t="shared" si="0"/>
        <v>3.5775893265956689E-4</v>
      </c>
      <c r="L22" s="3">
        <f t="shared" si="1"/>
        <v>275.01702314749338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</row>
    <row r="23" spans="1:38" x14ac:dyDescent="0.3">
      <c r="A23" s="6">
        <v>1989</v>
      </c>
      <c r="B23" s="6">
        <v>349.49725000000001</v>
      </c>
      <c r="C23" s="10">
        <v>1977.7863</v>
      </c>
      <c r="D23" s="10">
        <v>333.03399999999999</v>
      </c>
      <c r="E23" s="2">
        <v>1767</v>
      </c>
      <c r="F23" s="2">
        <v>3</v>
      </c>
      <c r="G23" s="3">
        <f t="shared" ref="G23:K38" si="2">G22*(1-G$5)+G$4*$F22*$L$4/1000</f>
        <v>2.9295774647887314E-3</v>
      </c>
      <c r="H23" s="3">
        <f t="shared" si="2"/>
        <v>4.4152329410776089E-3</v>
      </c>
      <c r="I23" s="3">
        <f t="shared" si="2"/>
        <v>6.5288637479684088E-3</v>
      </c>
      <c r="J23" s="3">
        <f t="shared" si="2"/>
        <v>3.7588167914022696E-3</v>
      </c>
      <c r="K23" s="3">
        <f t="shared" si="2"/>
        <v>3.5783683186662994E-4</v>
      </c>
      <c r="L23" s="3">
        <f t="shared" si="1"/>
        <v>275.01799032777711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</row>
    <row r="24" spans="1:38" x14ac:dyDescent="0.3">
      <c r="A24" s="6">
        <v>1988</v>
      </c>
      <c r="B24" s="6">
        <v>348.3018333</v>
      </c>
      <c r="C24" s="10">
        <v>1977.8712</v>
      </c>
      <c r="D24" s="10">
        <v>332.77800000000002</v>
      </c>
      <c r="E24" s="2">
        <v>1768</v>
      </c>
      <c r="F24" s="2">
        <v>3</v>
      </c>
      <c r="G24" s="3">
        <f t="shared" si="2"/>
        <v>3.1126760563380271E-3</v>
      </c>
      <c r="H24" s="3">
        <f t="shared" si="2"/>
        <v>4.6847766440887327E-3</v>
      </c>
      <c r="I24" s="3">
        <f t="shared" si="2"/>
        <v>6.8919335429735787E-3</v>
      </c>
      <c r="J24" s="3">
        <f t="shared" si="2"/>
        <v>3.8962000813402898E-3</v>
      </c>
      <c r="K24" s="3">
        <f t="shared" si="2"/>
        <v>3.5788408012408103E-4</v>
      </c>
      <c r="L24" s="3">
        <f t="shared" si="1"/>
        <v>275.01894347040485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</row>
    <row r="25" spans="1:38" x14ac:dyDescent="0.3">
      <c r="A25" s="6">
        <v>1987</v>
      </c>
      <c r="B25" s="6">
        <v>346.12925000000001</v>
      </c>
      <c r="C25" s="10">
        <v>1977.9534000000001</v>
      </c>
      <c r="D25" s="10">
        <v>332.37700000000001</v>
      </c>
      <c r="E25" s="2">
        <v>1769</v>
      </c>
      <c r="F25" s="2">
        <v>3</v>
      </c>
      <c r="G25" s="3">
        <f t="shared" si="2"/>
        <v>3.2957746478873228E-3</v>
      </c>
      <c r="H25" s="3">
        <f t="shared" si="2"/>
        <v>4.9535788243136643E-3</v>
      </c>
      <c r="I25" s="3">
        <f t="shared" si="2"/>
        <v>7.2501299915758068E-3</v>
      </c>
      <c r="J25" s="3">
        <f t="shared" si="2"/>
        <v>4.0257350958372764E-3</v>
      </c>
      <c r="K25" s="3">
        <f t="shared" si="2"/>
        <v>3.579127376408431E-4</v>
      </c>
      <c r="L25" s="3">
        <f t="shared" si="1"/>
        <v>275.01988313129726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</row>
    <row r="26" spans="1:38" x14ac:dyDescent="0.3">
      <c r="A26" s="6">
        <v>1986</v>
      </c>
      <c r="B26" s="6">
        <v>344.45466670000002</v>
      </c>
      <c r="C26" s="10">
        <v>1978.0383999999999</v>
      </c>
      <c r="D26" s="10">
        <v>332.09399999999999</v>
      </c>
      <c r="E26" s="2">
        <v>1770</v>
      </c>
      <c r="F26" s="2">
        <v>3</v>
      </c>
      <c r="G26" s="3">
        <f t="shared" si="2"/>
        <v>3.4788732394366185E-3</v>
      </c>
      <c r="H26" s="3">
        <f t="shared" si="2"/>
        <v>5.2216415217037591E-3</v>
      </c>
      <c r="I26" s="3">
        <f t="shared" si="2"/>
        <v>7.6035185068320035E-3</v>
      </c>
      <c r="J26" s="3">
        <f t="shared" si="2"/>
        <v>4.1478701821953366E-3</v>
      </c>
      <c r="K26" s="3">
        <f t="shared" si="2"/>
        <v>3.5793011930339053E-4</v>
      </c>
      <c r="L26" s="3">
        <f t="shared" si="1"/>
        <v>275.02080983356944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</row>
    <row r="27" spans="1:38" x14ac:dyDescent="0.3">
      <c r="A27" s="6">
        <v>1985</v>
      </c>
      <c r="B27" s="6">
        <v>343.24783330000002</v>
      </c>
      <c r="C27" s="10">
        <v>1978.1233</v>
      </c>
      <c r="D27" s="10">
        <v>332.17500000000001</v>
      </c>
      <c r="E27" s="2">
        <v>1771</v>
      </c>
      <c r="F27" s="2">
        <v>4</v>
      </c>
      <c r="G27" s="3">
        <f t="shared" si="2"/>
        <v>3.6619718309859142E-3</v>
      </c>
      <c r="H27" s="3">
        <f t="shared" si="2"/>
        <v>5.4889667705984068E-3</v>
      </c>
      <c r="I27" s="3">
        <f t="shared" si="2"/>
        <v>7.9521636237847408E-3</v>
      </c>
      <c r="J27" s="3">
        <f t="shared" si="2"/>
        <v>4.2630280750447485E-3</v>
      </c>
      <c r="K27" s="3">
        <f t="shared" si="2"/>
        <v>3.5794066181464232E-4</v>
      </c>
      <c r="L27" s="3">
        <f t="shared" si="1"/>
        <v>275.02172407096225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</row>
    <row r="28" spans="1:38" x14ac:dyDescent="0.3">
      <c r="A28" s="6">
        <v>1984</v>
      </c>
      <c r="B28" s="6">
        <v>341.84866670000002</v>
      </c>
      <c r="C28" s="10">
        <v>1978.2</v>
      </c>
      <c r="D28" s="10">
        <v>332.39800000000002</v>
      </c>
      <c r="E28" s="2">
        <v>1772</v>
      </c>
      <c r="F28" s="2">
        <v>4</v>
      </c>
      <c r="G28" s="3">
        <f t="shared" si="2"/>
        <v>3.9061032863849754E-3</v>
      </c>
      <c r="H28" s="3">
        <f t="shared" si="2"/>
        <v>5.8494533133554901E-3</v>
      </c>
      <c r="I28" s="3">
        <f t="shared" si="2"/>
        <v>8.44636375303154E-3</v>
      </c>
      <c r="J28" s="3">
        <f t="shared" si="2"/>
        <v>4.4889782515341549E-3</v>
      </c>
      <c r="K28" s="3">
        <f t="shared" si="2"/>
        <v>4.0489541297845856E-4</v>
      </c>
      <c r="L28" s="3">
        <f t="shared" si="1"/>
        <v>275.02309579401731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</row>
    <row r="29" spans="1:38" x14ac:dyDescent="0.3">
      <c r="A29" s="6">
        <v>1983</v>
      </c>
      <c r="B29" s="6">
        <v>340.06866669999999</v>
      </c>
      <c r="C29" s="10">
        <v>1978.2849000000001</v>
      </c>
      <c r="D29" s="10">
        <v>332.47399999999999</v>
      </c>
      <c r="E29" s="2">
        <v>1773</v>
      </c>
      <c r="F29" s="2">
        <v>4</v>
      </c>
      <c r="G29" s="3">
        <f t="shared" si="2"/>
        <v>4.1502347417840361E-3</v>
      </c>
      <c r="H29" s="3">
        <f t="shared" si="2"/>
        <v>6.208948146855099E-3</v>
      </c>
      <c r="I29" s="3">
        <f t="shared" si="2"/>
        <v>8.9339304237661434E-3</v>
      </c>
      <c r="J29" s="3">
        <f t="shared" si="2"/>
        <v>4.7020206047952854E-3</v>
      </c>
      <c r="K29" s="3">
        <f t="shared" si="2"/>
        <v>4.3337490917849062E-4</v>
      </c>
      <c r="L29" s="3">
        <f t="shared" si="1"/>
        <v>275.02442850882636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</row>
    <row r="30" spans="1:38" x14ac:dyDescent="0.3">
      <c r="A30" s="6">
        <v>1982</v>
      </c>
      <c r="B30" s="6">
        <v>338.11783329999997</v>
      </c>
      <c r="C30" s="10">
        <v>1978.3670999999999</v>
      </c>
      <c r="D30" s="10">
        <v>332.64600000000002</v>
      </c>
      <c r="E30" s="2">
        <v>1774</v>
      </c>
      <c r="F30" s="2">
        <v>4</v>
      </c>
      <c r="G30" s="3">
        <f t="shared" si="2"/>
        <v>4.3943661971830974E-3</v>
      </c>
      <c r="H30" s="3">
        <f t="shared" si="2"/>
        <v>6.567453999319052E-3</v>
      </c>
      <c r="I30" s="3">
        <f t="shared" si="2"/>
        <v>9.4149526743542433E-3</v>
      </c>
      <c r="J30" s="3">
        <f t="shared" si="2"/>
        <v>4.9028925181888484E-3</v>
      </c>
      <c r="K30" s="3">
        <f t="shared" si="2"/>
        <v>4.5064859679697951E-4</v>
      </c>
      <c r="L30" s="3">
        <f t="shared" si="1"/>
        <v>275.02573031398583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</row>
    <row r="31" spans="1:38" x14ac:dyDescent="0.3">
      <c r="A31" s="6">
        <v>1981</v>
      </c>
      <c r="B31" s="6">
        <v>337.63400000000001</v>
      </c>
      <c r="C31" s="10">
        <v>1978.4521</v>
      </c>
      <c r="D31" s="10">
        <v>333.01499999999999</v>
      </c>
      <c r="E31" s="2">
        <v>1775</v>
      </c>
      <c r="F31" s="2">
        <v>4</v>
      </c>
      <c r="G31" s="3">
        <f t="shared" si="2"/>
        <v>4.6384976525821586E-3</v>
      </c>
      <c r="H31" s="3">
        <f t="shared" si="2"/>
        <v>6.9249735914637487E-3</v>
      </c>
      <c r="I31" s="3">
        <f t="shared" si="2"/>
        <v>9.8895183480337476E-3</v>
      </c>
      <c r="J31" s="3">
        <f t="shared" si="2"/>
        <v>5.0922892506823809E-3</v>
      </c>
      <c r="K31" s="3">
        <f t="shared" si="2"/>
        <v>4.6112561794389148E-4</v>
      </c>
      <c r="L31" s="3">
        <f t="shared" si="1"/>
        <v>275.02700640446068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</row>
    <row r="32" spans="1:38" x14ac:dyDescent="0.3">
      <c r="A32" s="6">
        <v>1980</v>
      </c>
      <c r="B32" s="6">
        <v>336.58983330000001</v>
      </c>
      <c r="C32" s="10">
        <v>1978.5342000000001</v>
      </c>
      <c r="D32" s="10">
        <v>333.31700000000001</v>
      </c>
      <c r="E32" s="2">
        <v>1776</v>
      </c>
      <c r="F32" s="2">
        <v>4</v>
      </c>
      <c r="G32" s="3">
        <f t="shared" si="2"/>
        <v>4.8826291079812198E-3</v>
      </c>
      <c r="H32" s="3">
        <f t="shared" si="2"/>
        <v>7.2815096365208155E-3</v>
      </c>
      <c r="I32" s="3">
        <f t="shared" si="2"/>
        <v>1.0357714108956525E-2</v>
      </c>
      <c r="J32" s="3">
        <f t="shared" si="2"/>
        <v>5.2708663432843991E-3</v>
      </c>
      <c r="K32" s="3">
        <f t="shared" si="2"/>
        <v>4.6748025249195122E-4</v>
      </c>
      <c r="L32" s="3">
        <f t="shared" si="1"/>
        <v>275.02826019944922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</row>
    <row r="33" spans="1:38" x14ac:dyDescent="0.3">
      <c r="A33" s="6">
        <v>1979</v>
      </c>
      <c r="B33" s="6">
        <v>335.2824167</v>
      </c>
      <c r="C33" s="10">
        <v>1978.6192000000001</v>
      </c>
      <c r="D33" s="10">
        <v>333.92599999999999</v>
      </c>
      <c r="E33" s="2">
        <v>1777</v>
      </c>
      <c r="F33" s="2">
        <v>4</v>
      </c>
      <c r="G33" s="3">
        <f t="shared" si="2"/>
        <v>5.126760563380281E-3</v>
      </c>
      <c r="H33" s="3">
        <f t="shared" si="2"/>
        <v>7.6370648402576983E-3</v>
      </c>
      <c r="I33" s="3">
        <f t="shared" si="2"/>
        <v>1.081962545801482E-2</v>
      </c>
      <c r="J33" s="3">
        <f t="shared" si="2"/>
        <v>5.4392418880065269E-3</v>
      </c>
      <c r="K33" s="3">
        <f t="shared" si="2"/>
        <v>4.7133453317661859E-4</v>
      </c>
      <c r="L33" s="3">
        <f t="shared" si="1"/>
        <v>275.02949402728285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</row>
    <row r="34" spans="1:38" x14ac:dyDescent="0.3">
      <c r="A34" s="6">
        <v>1978</v>
      </c>
      <c r="B34" s="6">
        <v>333.49275</v>
      </c>
      <c r="C34" s="10">
        <v>1978.7040999999999</v>
      </c>
      <c r="D34" s="10">
        <v>334.97699999999998</v>
      </c>
      <c r="E34" s="2">
        <v>1778</v>
      </c>
      <c r="F34" s="2">
        <v>4</v>
      </c>
      <c r="G34" s="3">
        <f t="shared" si="2"/>
        <v>5.3708920187793422E-3</v>
      </c>
      <c r="H34" s="3">
        <f t="shared" si="2"/>
        <v>7.9916419009981952E-3</v>
      </c>
      <c r="I34" s="3">
        <f t="shared" si="2"/>
        <v>1.1275336748455243E-2</v>
      </c>
      <c r="J34" s="3">
        <f t="shared" si="2"/>
        <v>5.5979986672069571E-3</v>
      </c>
      <c r="K34" s="3">
        <f t="shared" si="2"/>
        <v>4.7367227258300756E-4</v>
      </c>
      <c r="L34" s="3">
        <f t="shared" si="1"/>
        <v>275.03070954160802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</row>
    <row r="35" spans="1:38" x14ac:dyDescent="0.3">
      <c r="A35" s="6">
        <v>1977</v>
      </c>
      <c r="B35" s="6">
        <v>331.73058329999998</v>
      </c>
      <c r="C35" s="10">
        <v>1978.7863</v>
      </c>
      <c r="D35" s="10">
        <v>335.33300000000003</v>
      </c>
      <c r="E35" s="2">
        <v>1779</v>
      </c>
      <c r="F35" s="2">
        <v>4</v>
      </c>
      <c r="G35" s="3">
        <f t="shared" si="2"/>
        <v>5.6150234741784034E-3</v>
      </c>
      <c r="H35" s="3">
        <f t="shared" si="2"/>
        <v>8.3452435096429359E-3</v>
      </c>
      <c r="I35" s="3">
        <f t="shared" si="2"/>
        <v>1.1724931201283172E-2</v>
      </c>
      <c r="J35" s="3">
        <f t="shared" si="2"/>
        <v>5.7476861707199409E-3</v>
      </c>
      <c r="K35" s="3">
        <f t="shared" si="2"/>
        <v>4.7509018320740086E-4</v>
      </c>
      <c r="L35" s="3">
        <f t="shared" si="1"/>
        <v>275.03190797453902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</row>
    <row r="36" spans="1:38" x14ac:dyDescent="0.3">
      <c r="A36" s="6">
        <v>1973</v>
      </c>
      <c r="B36" s="6">
        <v>329.19694499999997</v>
      </c>
      <c r="C36" s="10">
        <v>1978.8712</v>
      </c>
      <c r="D36" s="10">
        <v>334.82600000000002</v>
      </c>
      <c r="E36" s="2">
        <v>1780</v>
      </c>
      <c r="F36" s="2">
        <v>4</v>
      </c>
      <c r="G36" s="3">
        <f t="shared" si="2"/>
        <v>5.8591549295774646E-3</v>
      </c>
      <c r="H36" s="3">
        <f t="shared" si="2"/>
        <v>8.6978723496898003E-3</v>
      </c>
      <c r="I36" s="3">
        <f t="shared" si="2"/>
        <v>1.2168490920460398E-2</v>
      </c>
      <c r="J36" s="3">
        <f t="shared" si="2"/>
        <v>5.8888224977530152E-3</v>
      </c>
      <c r="K36" s="3">
        <f t="shared" si="2"/>
        <v>4.7595018947382768E-4</v>
      </c>
      <c r="L36" s="3">
        <f t="shared" si="1"/>
        <v>275.03309029088695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</row>
    <row r="37" spans="1:38" x14ac:dyDescent="0.3">
      <c r="A37" s="6">
        <v>1970</v>
      </c>
      <c r="B37" s="6">
        <v>323.16888333333333</v>
      </c>
      <c r="C37" s="10">
        <v>1978.9534000000001</v>
      </c>
      <c r="D37" s="10">
        <v>334.53100000000001</v>
      </c>
      <c r="E37" s="2">
        <v>1781</v>
      </c>
      <c r="F37" s="2">
        <v>5</v>
      </c>
      <c r="G37" s="3">
        <f t="shared" si="2"/>
        <v>6.1032863849765258E-3</v>
      </c>
      <c r="H37" s="3">
        <f t="shared" si="2"/>
        <v>9.0495310972542875E-3</v>
      </c>
      <c r="I37" s="3">
        <f t="shared" si="2"/>
        <v>1.2606096907898767E-2</v>
      </c>
      <c r="J37" s="3">
        <f t="shared" si="2"/>
        <v>6.02189615013482E-3</v>
      </c>
      <c r="K37" s="3">
        <f t="shared" si="2"/>
        <v>4.7647180964196053E-4</v>
      </c>
      <c r="L37" s="3">
        <f t="shared" si="1"/>
        <v>275.03425728234993</v>
      </c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</row>
    <row r="38" spans="1:38" x14ac:dyDescent="0.3">
      <c r="A38" s="6">
        <v>1969</v>
      </c>
      <c r="B38" s="6">
        <v>323.733</v>
      </c>
      <c r="C38" s="10">
        <v>1979.0383999999999</v>
      </c>
      <c r="D38" s="10">
        <v>334.49799999999999</v>
      </c>
      <c r="E38" s="2">
        <v>1782</v>
      </c>
      <c r="F38" s="2">
        <v>5</v>
      </c>
      <c r="G38" s="3">
        <f t="shared" si="2"/>
        <v>6.4084507042253521E-3</v>
      </c>
      <c r="H38" s="3">
        <f t="shared" si="2"/>
        <v>9.494119134704845E-3</v>
      </c>
      <c r="I38" s="3">
        <f t="shared" si="2"/>
        <v>1.3188063820036617E-2</v>
      </c>
      <c r="J38" s="3">
        <f t="shared" si="2"/>
        <v>6.2647386151390826E-3</v>
      </c>
      <c r="K38" s="3">
        <f t="shared" si="2"/>
        <v>5.237365450741693E-4</v>
      </c>
      <c r="L38" s="3">
        <f t="shared" si="1"/>
        <v>275.03587910881919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</row>
    <row r="39" spans="1:38" x14ac:dyDescent="0.3">
      <c r="A39" s="6">
        <v>1966</v>
      </c>
      <c r="B39" s="6">
        <v>318.75549999999998</v>
      </c>
      <c r="C39" s="10">
        <v>1979.1233</v>
      </c>
      <c r="D39" s="10">
        <v>334.58499999999998</v>
      </c>
      <c r="E39" s="2">
        <v>1783</v>
      </c>
      <c r="F39" s="2">
        <v>5</v>
      </c>
      <c r="G39" s="3">
        <f t="shared" ref="G39:K54" si="3">G38*(1-G$5)+G$4*$F38*$L$4/1000</f>
        <v>6.7136150234741784E-3</v>
      </c>
      <c r="H39" s="3">
        <f t="shared" si="3"/>
        <v>9.9374840971714375E-3</v>
      </c>
      <c r="I39" s="3">
        <f t="shared" si="3"/>
        <v>1.3762219213846818E-2</v>
      </c>
      <c r="J39" s="3">
        <f t="shared" si="3"/>
        <v>6.4937082535791186E-3</v>
      </c>
      <c r="K39" s="3">
        <f t="shared" si="3"/>
        <v>5.5240405623700989E-4</v>
      </c>
      <c r="L39" s="3">
        <f t="shared" si="1"/>
        <v>275.03745943064433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</row>
    <row r="40" spans="1:38" x14ac:dyDescent="0.3">
      <c r="A40" s="6">
        <v>1966</v>
      </c>
      <c r="B40" s="6">
        <v>319.45234999999997</v>
      </c>
      <c r="C40" s="10">
        <v>1979.2</v>
      </c>
      <c r="D40" s="10">
        <v>334.76299999999998</v>
      </c>
      <c r="E40" s="2">
        <v>1784</v>
      </c>
      <c r="F40" s="2">
        <v>5</v>
      </c>
      <c r="G40" s="3">
        <f t="shared" si="3"/>
        <v>7.0187793427230047E-3</v>
      </c>
      <c r="H40" s="3">
        <f t="shared" si="3"/>
        <v>1.0379629349369916E-2</v>
      </c>
      <c r="I40" s="3">
        <f t="shared" si="3"/>
        <v>1.4328667940339473E-2</v>
      </c>
      <c r="J40" s="3">
        <f t="shared" si="3"/>
        <v>6.7095975764223893E-3</v>
      </c>
      <c r="K40" s="3">
        <f t="shared" si="3"/>
        <v>5.6979178069492694E-4</v>
      </c>
      <c r="L40" s="3">
        <f t="shared" si="1"/>
        <v>275.03900646598953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</row>
    <row r="41" spans="1:38" x14ac:dyDescent="0.3">
      <c r="A41" s="6">
        <v>1964</v>
      </c>
      <c r="B41" s="6">
        <v>318.15819999999997</v>
      </c>
      <c r="C41" s="10">
        <v>1979.2849000000001</v>
      </c>
      <c r="D41" s="10">
        <v>334.70299999999997</v>
      </c>
      <c r="E41" s="2">
        <v>1785</v>
      </c>
      <c r="F41" s="2">
        <v>5</v>
      </c>
      <c r="G41" s="3">
        <f t="shared" si="3"/>
        <v>7.3239436619718309E-3</v>
      </c>
      <c r="H41" s="3">
        <f t="shared" si="3"/>
        <v>1.0820558246759697E-2</v>
      </c>
      <c r="I41" s="3">
        <f t="shared" si="3"/>
        <v>1.4887513443149848E-2</v>
      </c>
      <c r="J41" s="3">
        <f t="shared" si="3"/>
        <v>6.9131538209763243E-3</v>
      </c>
      <c r="K41" s="3">
        <f t="shared" si="3"/>
        <v>5.8033796868128882E-4</v>
      </c>
      <c r="L41" s="3">
        <f t="shared" si="1"/>
        <v>275.04052550714152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8" x14ac:dyDescent="0.3">
      <c r="A42" s="6">
        <v>1964</v>
      </c>
      <c r="B42" s="6">
        <v>318.96725500000002</v>
      </c>
      <c r="C42" s="10">
        <v>1979.3670999999999</v>
      </c>
      <c r="D42" s="10">
        <v>334.62599999999998</v>
      </c>
      <c r="E42" s="2">
        <v>1786</v>
      </c>
      <c r="F42" s="2">
        <v>5</v>
      </c>
      <c r="G42" s="3">
        <f t="shared" si="3"/>
        <v>7.6291079812206572E-3</v>
      </c>
      <c r="H42" s="3">
        <f t="shared" si="3"/>
        <v>1.1260274135569225E-2</v>
      </c>
      <c r="I42" s="3">
        <f t="shared" si="3"/>
        <v>1.5438857777429026E-2</v>
      </c>
      <c r="J42" s="3">
        <f t="shared" si="3"/>
        <v>7.1050815372301849E-3</v>
      </c>
      <c r="K42" s="3">
        <f t="shared" si="3"/>
        <v>5.867345550381103E-4</v>
      </c>
      <c r="L42" s="3">
        <f t="shared" si="1"/>
        <v>275.04202005598648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8" x14ac:dyDescent="0.3">
      <c r="A43" s="6">
        <v>1963</v>
      </c>
      <c r="B43" s="6">
        <v>317.0083975</v>
      </c>
      <c r="C43" s="10">
        <v>1979.4521</v>
      </c>
      <c r="D43" s="10">
        <v>334.88900000000001</v>
      </c>
      <c r="E43" s="2">
        <v>1787</v>
      </c>
      <c r="F43" s="2">
        <v>5</v>
      </c>
      <c r="G43" s="3">
        <f t="shared" si="3"/>
        <v>7.9342723004694835E-3</v>
      </c>
      <c r="H43" s="3">
        <f t="shared" si="3"/>
        <v>1.1698780352821375E-2</v>
      </c>
      <c r="I43" s="3">
        <f t="shared" si="3"/>
        <v>1.5982801628480994E-2</v>
      </c>
      <c r="J43" s="3">
        <f t="shared" si="3"/>
        <v>7.2860450264473492E-3</v>
      </c>
      <c r="K43" s="3">
        <f t="shared" si="3"/>
        <v>5.9061428078102207E-4</v>
      </c>
      <c r="L43" s="3">
        <f t="shared" si="1"/>
        <v>275.043492513589</v>
      </c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8" x14ac:dyDescent="0.3">
      <c r="A44" s="6">
        <v>1963</v>
      </c>
      <c r="B44" s="6">
        <v>317.013375</v>
      </c>
      <c r="C44" s="10">
        <v>1979.5342000000001</v>
      </c>
      <c r="D44" s="10">
        <v>335.452</v>
      </c>
      <c r="E44" s="2">
        <v>1788</v>
      </c>
      <c r="F44" s="2">
        <v>5</v>
      </c>
      <c r="G44" s="3">
        <f t="shared" si="3"/>
        <v>8.2394366197183107E-3</v>
      </c>
      <c r="H44" s="3">
        <f t="shared" si="3"/>
        <v>1.2136080226358769E-2</v>
      </c>
      <c r="I44" s="3">
        <f t="shared" si="3"/>
        <v>1.6519444330149582E-2</v>
      </c>
      <c r="J44" s="3">
        <f t="shared" si="3"/>
        <v>7.4566706404484845E-3</v>
      </c>
      <c r="K44" s="3">
        <f t="shared" si="3"/>
        <v>5.9296745339537443E-4</v>
      </c>
      <c r="L44" s="3">
        <f t="shared" si="1"/>
        <v>275.04494459927008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8" x14ac:dyDescent="0.3">
      <c r="A45" s="6">
        <v>1963</v>
      </c>
      <c r="B45" s="6">
        <v>318.70572499999997</v>
      </c>
      <c r="C45" s="10">
        <v>1979.6192000000001</v>
      </c>
      <c r="D45" s="10">
        <v>335.93599999999998</v>
      </c>
      <c r="E45" s="2">
        <v>1789</v>
      </c>
      <c r="F45" s="2">
        <v>5</v>
      </c>
      <c r="G45" s="3">
        <f t="shared" si="3"/>
        <v>8.5446009389671361E-3</v>
      </c>
      <c r="H45" s="3">
        <f t="shared" si="3"/>
        <v>1.2572177074869035E-2</v>
      </c>
      <c r="I45" s="3">
        <f t="shared" si="3"/>
        <v>1.7048883882958582E-2</v>
      </c>
      <c r="J45" s="3">
        <f t="shared" si="3"/>
        <v>7.6175489495439027E-3</v>
      </c>
      <c r="K45" s="3">
        <f t="shared" si="3"/>
        <v>5.9439472473357528E-4</v>
      </c>
      <c r="L45" s="3">
        <f t="shared" si="1"/>
        <v>275.04637760557108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8" x14ac:dyDescent="0.3">
      <c r="A46" s="6">
        <v>1963</v>
      </c>
      <c r="B46" s="6">
        <v>319.3528</v>
      </c>
      <c r="C46" s="10">
        <v>1979.7040999999999</v>
      </c>
      <c r="D46" s="10">
        <v>335.98099999999999</v>
      </c>
      <c r="E46" s="2">
        <v>1790</v>
      </c>
      <c r="F46" s="2">
        <v>5</v>
      </c>
      <c r="G46" s="3">
        <f t="shared" si="3"/>
        <v>8.8497652582159615E-3</v>
      </c>
      <c r="H46" s="3">
        <f t="shared" si="3"/>
        <v>1.3007074207909993E-2</v>
      </c>
      <c r="I46" s="3">
        <f t="shared" si="3"/>
        <v>1.7571216972008405E-2</v>
      </c>
      <c r="J46" s="3">
        <f t="shared" si="3"/>
        <v>7.7692367866187568E-3</v>
      </c>
      <c r="K46" s="3">
        <f t="shared" si="3"/>
        <v>5.9526040855992321E-4</v>
      </c>
      <c r="L46" s="3">
        <f t="shared" si="1"/>
        <v>275.04779255363331</v>
      </c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8" x14ac:dyDescent="0.3">
      <c r="A47" s="6">
        <v>1959</v>
      </c>
      <c r="B47" s="6">
        <v>316.26945000000001</v>
      </c>
      <c r="C47" s="10">
        <v>1979.7863</v>
      </c>
      <c r="D47" s="10">
        <v>335.97899999999998</v>
      </c>
      <c r="E47" s="2">
        <v>1791</v>
      </c>
      <c r="F47" s="2">
        <v>6</v>
      </c>
      <c r="G47" s="3">
        <f t="shared" si="3"/>
        <v>9.1549295774647869E-3</v>
      </c>
      <c r="H47" s="3">
        <f t="shared" si="3"/>
        <v>1.3440774925934771E-2</v>
      </c>
      <c r="I47" s="3">
        <f t="shared" si="3"/>
        <v>1.8086538984632489E-2</v>
      </c>
      <c r="J47" s="3">
        <f t="shared" si="3"/>
        <v>7.91225917444607E-3</v>
      </c>
      <c r="K47" s="3">
        <f t="shared" si="3"/>
        <v>5.9578547234222061E-4</v>
      </c>
      <c r="L47" s="3">
        <f t="shared" si="1"/>
        <v>275.04919028813481</v>
      </c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8" x14ac:dyDescent="0.3">
      <c r="A48" s="7">
        <v>1958</v>
      </c>
      <c r="B48" s="7">
        <v>314.37799999999999</v>
      </c>
      <c r="C48" s="10">
        <v>1979.8712</v>
      </c>
      <c r="D48" s="10">
        <v>335.971</v>
      </c>
      <c r="E48" s="2">
        <v>1792</v>
      </c>
      <c r="F48" s="2">
        <v>6</v>
      </c>
      <c r="G48" s="3">
        <f t="shared" si="3"/>
        <v>9.5211267605633792E-3</v>
      </c>
      <c r="H48" s="3">
        <f t="shared" si="3"/>
        <v>1.396717923393187E-2</v>
      </c>
      <c r="I48" s="3">
        <f t="shared" si="3"/>
        <v>1.8745178769600777E-2</v>
      </c>
      <c r="J48" s="3">
        <f t="shared" si="3"/>
        <v>8.1644820349172191E-3</v>
      </c>
      <c r="K48" s="3">
        <f t="shared" si="3"/>
        <v>6.4305229643200055E-4</v>
      </c>
      <c r="L48" s="3">
        <f t="shared" si="1"/>
        <v>275.05104101909546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38" x14ac:dyDescent="0.3">
      <c r="A49" s="7">
        <v>1957</v>
      </c>
      <c r="B49" s="7">
        <v>314.03953000000001</v>
      </c>
      <c r="C49" s="10">
        <v>1979.9534000000001</v>
      </c>
      <c r="D49" s="10">
        <v>335.733</v>
      </c>
      <c r="E49" s="2">
        <v>1793</v>
      </c>
      <c r="F49" s="2">
        <v>6</v>
      </c>
      <c r="G49" s="3">
        <f t="shared" si="3"/>
        <v>9.8873239436619714E-3</v>
      </c>
      <c r="H49" s="3">
        <f t="shared" si="3"/>
        <v>1.4492135387938469E-2</v>
      </c>
      <c r="I49" s="3">
        <f t="shared" si="3"/>
        <v>1.9394977885719526E-2</v>
      </c>
      <c r="J49" s="3">
        <f t="shared" si="3"/>
        <v>8.4022961963217211E-3</v>
      </c>
      <c r="K49" s="3">
        <f t="shared" si="3"/>
        <v>6.7172107442969571E-4</v>
      </c>
      <c r="L49" s="3">
        <f t="shared" si="1"/>
        <v>275.05284845448807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</row>
    <row r="50" spans="1:38" x14ac:dyDescent="0.3">
      <c r="A50" s="6">
        <v>1955</v>
      </c>
      <c r="B50" s="6">
        <v>313.48795499999994</v>
      </c>
      <c r="C50" s="10">
        <v>1980.0382999999999</v>
      </c>
      <c r="D50" s="10">
        <v>335.678</v>
      </c>
      <c r="E50" s="2">
        <v>1794</v>
      </c>
      <c r="F50" s="2">
        <v>6</v>
      </c>
      <c r="G50" s="3">
        <f t="shared" si="3"/>
        <v>1.0253521126760564E-2</v>
      </c>
      <c r="H50" s="3">
        <f t="shared" si="3"/>
        <v>1.5015647371869497E-2</v>
      </c>
      <c r="I50" s="3">
        <f t="shared" si="3"/>
        <v>2.0036054997891E-2</v>
      </c>
      <c r="J50" s="3">
        <f t="shared" si="3"/>
        <v>8.6265247823383955E-3</v>
      </c>
      <c r="K50" s="3">
        <f t="shared" si="3"/>
        <v>6.8910956726179269E-4</v>
      </c>
      <c r="L50" s="3">
        <f t="shared" si="1"/>
        <v>275.05462085784615</v>
      </c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</row>
    <row r="51" spans="1:38" x14ac:dyDescent="0.3">
      <c r="A51" s="6">
        <v>1955</v>
      </c>
      <c r="B51" s="6">
        <v>313.79655999999994</v>
      </c>
      <c r="C51" s="10">
        <v>1980.123</v>
      </c>
      <c r="D51" s="10">
        <v>335.77800000000002</v>
      </c>
      <c r="E51" s="2">
        <v>1795</v>
      </c>
      <c r="F51" s="2">
        <v>6</v>
      </c>
      <c r="G51" s="3">
        <f t="shared" si="3"/>
        <v>1.0619718309859156E-2</v>
      </c>
      <c r="H51" s="3">
        <f t="shared" si="3"/>
        <v>1.5537719158680009E-2</v>
      </c>
      <c r="I51" s="3">
        <f t="shared" si="3"/>
        <v>2.0668527178224053E-2</v>
      </c>
      <c r="J51" s="3">
        <f t="shared" si="3"/>
        <v>8.8379438941780693E-3</v>
      </c>
      <c r="K51" s="3">
        <f t="shared" si="3"/>
        <v>6.9965622129065301E-4</v>
      </c>
      <c r="L51" s="3">
        <f t="shared" si="1"/>
        <v>275.05636356476225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</row>
    <row r="52" spans="1:38" x14ac:dyDescent="0.3">
      <c r="A52" s="6">
        <v>1954</v>
      </c>
      <c r="B52" s="6">
        <v>310.99059999999997</v>
      </c>
      <c r="C52" s="10">
        <v>1980.2021999999999</v>
      </c>
      <c r="D52" s="10">
        <v>335.89800000000002</v>
      </c>
      <c r="E52" s="2">
        <v>1796</v>
      </c>
      <c r="F52" s="2">
        <v>6</v>
      </c>
      <c r="G52" s="3">
        <f t="shared" si="3"/>
        <v>1.0985915492957748E-2</v>
      </c>
      <c r="H52" s="3">
        <f t="shared" si="3"/>
        <v>1.6058354710395347E-2</v>
      </c>
      <c r="I52" s="3">
        <f t="shared" si="3"/>
        <v>2.1292509927413588E-2</v>
      </c>
      <c r="J52" s="3">
        <f t="shared" si="3"/>
        <v>9.0372852968293484E-3</v>
      </c>
      <c r="K52" s="3">
        <f t="shared" si="3"/>
        <v>7.0605309031653843E-4</v>
      </c>
      <c r="L52" s="3">
        <f t="shared" si="1"/>
        <v>275.05808011851792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</row>
    <row r="53" spans="1:38" x14ac:dyDescent="0.3">
      <c r="A53" s="6">
        <v>1954</v>
      </c>
      <c r="B53" s="6">
        <v>311.88655</v>
      </c>
      <c r="C53" s="10">
        <v>1980.2869000000001</v>
      </c>
      <c r="D53" s="10">
        <v>336.05700000000002</v>
      </c>
      <c r="E53" s="2">
        <v>1797</v>
      </c>
      <c r="F53" s="2">
        <v>7</v>
      </c>
      <c r="G53" s="3">
        <f t="shared" si="3"/>
        <v>1.135211267605634E-2</v>
      </c>
      <c r="H53" s="3">
        <f t="shared" si="3"/>
        <v>1.65775579781412E-2</v>
      </c>
      <c r="I53" s="3">
        <f t="shared" si="3"/>
        <v>2.1908117195833049E-2</v>
      </c>
      <c r="J53" s="3">
        <f t="shared" si="3"/>
        <v>9.2252389518476009E-3</v>
      </c>
      <c r="K53" s="3">
        <f t="shared" si="3"/>
        <v>7.0993298750690408E-4</v>
      </c>
      <c r="L53" s="3">
        <f t="shared" si="1"/>
        <v>275.05977295978937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</row>
    <row r="54" spans="1:38" x14ac:dyDescent="0.3">
      <c r="A54" s="6">
        <v>1954</v>
      </c>
      <c r="B54" s="6">
        <v>312.68294999999995</v>
      </c>
      <c r="C54" s="10">
        <v>1980.3688999999999</v>
      </c>
      <c r="D54" s="10">
        <v>336.185</v>
      </c>
      <c r="E54" s="2">
        <v>1798</v>
      </c>
      <c r="F54" s="2">
        <v>7</v>
      </c>
      <c r="G54" s="3">
        <f t="shared" si="3"/>
        <v>1.1779342723004698E-2</v>
      </c>
      <c r="H54" s="3">
        <f t="shared" si="3"/>
        <v>1.7189229615788611E-2</v>
      </c>
      <c r="I54" s="3">
        <f t="shared" si="3"/>
        <v>2.2665696146127821E-2</v>
      </c>
      <c r="J54" s="3">
        <f t="shared" si="3"/>
        <v>9.519826297472455E-3</v>
      </c>
      <c r="K54" s="3">
        <f t="shared" si="3"/>
        <v>7.5923462091690547E-4</v>
      </c>
      <c r="L54" s="3">
        <f t="shared" si="1"/>
        <v>275.0619133294033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</row>
    <row r="55" spans="1:38" x14ac:dyDescent="0.3">
      <c r="A55" s="6">
        <v>1954</v>
      </c>
      <c r="B55" s="6">
        <v>311.67614499999996</v>
      </c>
      <c r="C55" s="10">
        <v>1980.4536000000001</v>
      </c>
      <c r="D55" s="10">
        <v>336.53199999999998</v>
      </c>
      <c r="E55" s="2">
        <v>1799</v>
      </c>
      <c r="F55" s="2">
        <v>7</v>
      </c>
      <c r="G55" s="3">
        <f t="shared" ref="G55:K70" si="4">G54*(1-G$5)+G$4*$F54*$L$4/1000</f>
        <v>1.2206572769953055E-2</v>
      </c>
      <c r="H55" s="3">
        <f t="shared" si="4"/>
        <v>1.7799218526472208E-2</v>
      </c>
      <c r="I55" s="3">
        <f t="shared" si="4"/>
        <v>2.3413106405159496E-2</v>
      </c>
      <c r="J55" s="3">
        <f t="shared" si="4"/>
        <v>9.797584794181623E-3</v>
      </c>
      <c r="K55" s="3">
        <f t="shared" si="4"/>
        <v>7.8913757315398399E-4</v>
      </c>
      <c r="L55" s="3">
        <f t="shared" si="1"/>
        <v>275.06400562006894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</row>
    <row r="56" spans="1:38" x14ac:dyDescent="0.3">
      <c r="A56" s="7">
        <v>1953</v>
      </c>
      <c r="B56" s="7">
        <v>312.05848500000002</v>
      </c>
      <c r="C56" s="10">
        <v>1980.5355</v>
      </c>
      <c r="D56" s="10">
        <v>336.93</v>
      </c>
      <c r="E56" s="2">
        <v>1800</v>
      </c>
      <c r="F56" s="2">
        <v>8</v>
      </c>
      <c r="G56" s="3">
        <f t="shared" si="4"/>
        <v>1.2633802816901412E-2</v>
      </c>
      <c r="H56" s="3">
        <f t="shared" si="4"/>
        <v>1.8407529339424182E-2</v>
      </c>
      <c r="I56" s="3">
        <f t="shared" si="4"/>
        <v>2.4150484463365096E-2</v>
      </c>
      <c r="J56" s="3">
        <f t="shared" si="4"/>
        <v>1.00594758212062E-2</v>
      </c>
      <c r="K56" s="3">
        <f t="shared" si="4"/>
        <v>8.0727463050169466E-4</v>
      </c>
      <c r="L56" s="3">
        <f t="shared" si="1"/>
        <v>275.06605856707142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</row>
    <row r="57" spans="1:38" x14ac:dyDescent="0.3">
      <c r="A57" s="6">
        <v>1950</v>
      </c>
      <c r="B57" s="6">
        <v>312.55218499999995</v>
      </c>
      <c r="C57" s="10">
        <v>1980.6202000000001</v>
      </c>
      <c r="D57" s="10">
        <v>337.096</v>
      </c>
      <c r="E57" s="2">
        <v>1801</v>
      </c>
      <c r="F57" s="2">
        <v>8</v>
      </c>
      <c r="G57" s="3">
        <f t="shared" si="4"/>
        <v>1.3122065727699535E-2</v>
      </c>
      <c r="H57" s="3">
        <f t="shared" si="4"/>
        <v>1.9108063384756589E-2</v>
      </c>
      <c r="I57" s="3">
        <f t="shared" si="4"/>
        <v>2.5028199720906967E-2</v>
      </c>
      <c r="J57" s="3">
        <f t="shared" si="4"/>
        <v>1.0423776729223025E-2</v>
      </c>
      <c r="K57" s="3">
        <f t="shared" si="4"/>
        <v>8.6522366866755918E-4</v>
      </c>
      <c r="L57" s="3">
        <f t="shared" si="1"/>
        <v>275.06854732923125</v>
      </c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</row>
    <row r="58" spans="1:38" x14ac:dyDescent="0.3">
      <c r="A58" s="7">
        <v>1949</v>
      </c>
      <c r="B58" s="7">
        <v>311.15258</v>
      </c>
      <c r="C58" s="10">
        <v>1980.7049</v>
      </c>
      <c r="D58" s="10">
        <v>337.19</v>
      </c>
      <c r="E58" s="2">
        <v>1802</v>
      </c>
      <c r="F58" s="2">
        <v>10</v>
      </c>
      <c r="G58" s="3">
        <f t="shared" si="4"/>
        <v>1.3610328638497657E-2</v>
      </c>
      <c r="H58" s="3">
        <f t="shared" si="4"/>
        <v>1.9806670239984704E-2</v>
      </c>
      <c r="I58" s="3">
        <f t="shared" si="4"/>
        <v>2.5894133743678018E-2</v>
      </c>
      <c r="J58" s="3">
        <f t="shared" si="4"/>
        <v>1.0767266271674033E-2</v>
      </c>
      <c r="K58" s="3">
        <f t="shared" si="4"/>
        <v>9.0037153701601354E-4</v>
      </c>
      <c r="L58" s="3">
        <f t="shared" si="1"/>
        <v>275.07097877043083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</row>
    <row r="59" spans="1:38" x14ac:dyDescent="0.3">
      <c r="A59" s="6">
        <v>1948</v>
      </c>
      <c r="B59" s="6">
        <v>310.47158999999999</v>
      </c>
      <c r="C59" s="10">
        <v>1980.7869000000001</v>
      </c>
      <c r="D59" s="10">
        <v>337.11599999999999</v>
      </c>
      <c r="E59" s="2">
        <v>1803</v>
      </c>
      <c r="F59" s="2">
        <v>9</v>
      </c>
      <c r="G59" s="3">
        <f t="shared" si="4"/>
        <v>1.422065727699531E-2</v>
      </c>
      <c r="H59" s="3">
        <f t="shared" si="4"/>
        <v>2.0691148634096171E-2</v>
      </c>
      <c r="I59" s="3">
        <f t="shared" si="4"/>
        <v>2.7048914150235474E-2</v>
      </c>
      <c r="J59" s="3">
        <f t="shared" si="4"/>
        <v>1.1325875120483647E-2</v>
      </c>
      <c r="K59" s="3">
        <f t="shared" si="4"/>
        <v>1.0155865104079179E-3</v>
      </c>
      <c r="L59" s="3">
        <f t="shared" si="1"/>
        <v>275.07430218169225</v>
      </c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</row>
    <row r="60" spans="1:38" x14ac:dyDescent="0.3">
      <c r="A60" s="6">
        <v>1947</v>
      </c>
      <c r="B60" s="6">
        <v>309.98379499999999</v>
      </c>
      <c r="C60" s="10">
        <v>1980.8715999999999</v>
      </c>
      <c r="D60" s="10">
        <v>336.93799999999999</v>
      </c>
      <c r="E60" s="2">
        <v>1804</v>
      </c>
      <c r="F60" s="2">
        <v>9</v>
      </c>
      <c r="G60" s="3">
        <f t="shared" si="4"/>
        <v>1.4769953051643197E-2</v>
      </c>
      <c r="H60" s="3">
        <f t="shared" si="4"/>
        <v>2.1479297088084996E-2</v>
      </c>
      <c r="I60" s="3">
        <f t="shared" si="4"/>
        <v>2.8037959641163793E-2</v>
      </c>
      <c r="J60" s="3">
        <f t="shared" si="4"/>
        <v>1.1735201509927141E-2</v>
      </c>
      <c r="K60" s="3">
        <f t="shared" si="4"/>
        <v>1.0385195674205714E-3</v>
      </c>
      <c r="L60" s="3">
        <f t="shared" si="1"/>
        <v>275.07706093085824</v>
      </c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</row>
    <row r="61" spans="1:38" x14ac:dyDescent="0.3">
      <c r="A61" s="6">
        <v>1947</v>
      </c>
      <c r="B61" s="6">
        <v>311.45713499999999</v>
      </c>
      <c r="C61" s="10">
        <v>1980.9536000000001</v>
      </c>
      <c r="D61" s="10">
        <v>336.916</v>
      </c>
      <c r="E61" s="2">
        <v>1805</v>
      </c>
      <c r="F61" s="2">
        <v>9</v>
      </c>
      <c r="G61" s="3">
        <f t="shared" si="4"/>
        <v>1.5319248826291085E-2</v>
      </c>
      <c r="H61" s="3">
        <f t="shared" si="4"/>
        <v>2.2265277322111691E-2</v>
      </c>
      <c r="I61" s="3">
        <f t="shared" si="4"/>
        <v>2.9013729554360587E-2</v>
      </c>
      <c r="J61" s="3">
        <f t="shared" si="4"/>
        <v>1.2121144369604493E-2</v>
      </c>
      <c r="K61" s="3">
        <f t="shared" si="4"/>
        <v>1.0524291696196834E-3</v>
      </c>
      <c r="L61" s="3">
        <f t="shared" si="1"/>
        <v>275.07977182924196</v>
      </c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</row>
    <row r="62" spans="1:38" x14ac:dyDescent="0.3">
      <c r="A62" s="6">
        <v>1946</v>
      </c>
      <c r="B62" s="6">
        <v>311.45713499999999</v>
      </c>
      <c r="C62" s="10">
        <v>1981.0383999999999</v>
      </c>
      <c r="D62" s="10">
        <v>337.089</v>
      </c>
      <c r="E62" s="2">
        <v>1806</v>
      </c>
      <c r="F62" s="2">
        <v>10</v>
      </c>
      <c r="G62" s="3">
        <f t="shared" si="4"/>
        <v>1.5868544600938971E-2</v>
      </c>
      <c r="H62" s="3">
        <f t="shared" si="4"/>
        <v>2.3049095301014202E-2</v>
      </c>
      <c r="I62" s="3">
        <f t="shared" si="4"/>
        <v>2.997640208280658E-2</v>
      </c>
      <c r="J62" s="3">
        <f t="shared" si="4"/>
        <v>1.248503952705682E-2</v>
      </c>
      <c r="K62" s="3">
        <f t="shared" si="4"/>
        <v>1.0608657698178512E-3</v>
      </c>
      <c r="L62" s="3">
        <f t="shared" si="1"/>
        <v>275.08243994728161</v>
      </c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</row>
    <row r="63" spans="1:38" x14ac:dyDescent="0.3">
      <c r="A63" s="7">
        <v>1945</v>
      </c>
      <c r="B63" s="7">
        <v>309.57969000000003</v>
      </c>
      <c r="C63" s="10">
        <v>1981.1233</v>
      </c>
      <c r="D63" s="10">
        <v>337.23</v>
      </c>
      <c r="E63" s="2">
        <v>1807</v>
      </c>
      <c r="F63" s="2">
        <v>10</v>
      </c>
      <c r="G63" s="3">
        <f t="shared" si="4"/>
        <v>1.6478873239436621E-2</v>
      </c>
      <c r="H63" s="3">
        <f t="shared" si="4"/>
        <v>2.3924653686836047E-2</v>
      </c>
      <c r="I63" s="3">
        <f t="shared" si="4"/>
        <v>3.1076387769450604E-2</v>
      </c>
      <c r="J63" s="3">
        <f t="shared" si="4"/>
        <v>1.2945517390216238E-2</v>
      </c>
      <c r="K63" s="3">
        <f t="shared" si="4"/>
        <v>1.1129311833092894E-3</v>
      </c>
      <c r="L63" s="3">
        <f t="shared" si="1"/>
        <v>275.08553836326922</v>
      </c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</row>
    <row r="64" spans="1:38" x14ac:dyDescent="0.3">
      <c r="A64" s="6">
        <v>1945</v>
      </c>
      <c r="B64" s="6">
        <v>309.74622499999998</v>
      </c>
      <c r="C64" s="10">
        <v>1981.2</v>
      </c>
      <c r="D64" s="10">
        <v>337.226</v>
      </c>
      <c r="E64" s="2">
        <v>1808</v>
      </c>
      <c r="F64" s="2">
        <v>10</v>
      </c>
      <c r="G64" s="3">
        <f t="shared" si="4"/>
        <v>1.7089201877934272E-2</v>
      </c>
      <c r="H64" s="3">
        <f t="shared" si="4"/>
        <v>2.4797803385359782E-2</v>
      </c>
      <c r="I64" s="3">
        <f t="shared" si="4"/>
        <v>3.2161608770728232E-2</v>
      </c>
      <c r="J64" s="3">
        <f t="shared" si="4"/>
        <v>1.3379689600728934E-2</v>
      </c>
      <c r="K64" s="3">
        <f t="shared" si="4"/>
        <v>1.1445104529024626E-3</v>
      </c>
      <c r="L64" s="3">
        <f t="shared" si="1"/>
        <v>275.08857281408763</v>
      </c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</row>
    <row r="65" spans="1:38" x14ac:dyDescent="0.3">
      <c r="A65" s="6">
        <v>1944</v>
      </c>
      <c r="B65" s="6">
        <v>311.28789999999998</v>
      </c>
      <c r="C65" s="10">
        <v>1981.2849000000001</v>
      </c>
      <c r="D65" s="10">
        <v>337.17399999999998</v>
      </c>
      <c r="E65" s="2">
        <v>1809</v>
      </c>
      <c r="F65" s="2">
        <v>10</v>
      </c>
      <c r="G65" s="3">
        <f t="shared" si="4"/>
        <v>1.7699530516431923E-2</v>
      </c>
      <c r="H65" s="3">
        <f t="shared" si="4"/>
        <v>2.566855102295618E-2</v>
      </c>
      <c r="I65" s="3">
        <f t="shared" si="4"/>
        <v>3.3232263267340002E-2</v>
      </c>
      <c r="J65" s="3">
        <f t="shared" si="4"/>
        <v>1.378905891782946E-2</v>
      </c>
      <c r="K65" s="3">
        <f t="shared" si="4"/>
        <v>1.1636642481220529E-3</v>
      </c>
      <c r="L65" s="3">
        <f t="shared" si="1"/>
        <v>275.09155306797265</v>
      </c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</row>
    <row r="66" spans="1:38" x14ac:dyDescent="0.3">
      <c r="A66" s="6">
        <v>1943</v>
      </c>
      <c r="B66" s="6">
        <v>310.51140999999996</v>
      </c>
      <c r="C66" s="10">
        <v>1981.3670999999999</v>
      </c>
      <c r="D66" s="10">
        <v>337.346</v>
      </c>
      <c r="E66" s="2">
        <v>1810</v>
      </c>
      <c r="F66" s="2">
        <v>10</v>
      </c>
      <c r="G66" s="3">
        <f t="shared" si="4"/>
        <v>1.8309859154929574E-2</v>
      </c>
      <c r="H66" s="3">
        <f t="shared" si="4"/>
        <v>2.6536903207766676E-2</v>
      </c>
      <c r="I66" s="3">
        <f t="shared" si="4"/>
        <v>3.4288546779883043E-2</v>
      </c>
      <c r="J66" s="3">
        <f t="shared" si="4"/>
        <v>1.4175042252841757E-2</v>
      </c>
      <c r="K66" s="3">
        <f t="shared" si="4"/>
        <v>1.1752816121725915E-3</v>
      </c>
      <c r="L66" s="3">
        <f t="shared" si="1"/>
        <v>275.09448563300759</v>
      </c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</row>
    <row r="67" spans="1:38" x14ac:dyDescent="0.3">
      <c r="A67" s="6">
        <v>1943</v>
      </c>
      <c r="B67" s="6">
        <v>311.02906999999999</v>
      </c>
      <c r="C67" s="10">
        <v>1981.4521</v>
      </c>
      <c r="D67" s="10">
        <v>337.58699999999999</v>
      </c>
      <c r="E67" s="2">
        <v>1811</v>
      </c>
      <c r="F67" s="2">
        <v>11</v>
      </c>
      <c r="G67" s="3">
        <f t="shared" si="4"/>
        <v>1.8920187793427225E-2</v>
      </c>
      <c r="H67" s="3">
        <f t="shared" si="4"/>
        <v>2.7402866529753503E-2</v>
      </c>
      <c r="I67" s="3">
        <f t="shared" si="4"/>
        <v>3.5330652204556605E-2</v>
      </c>
      <c r="J67" s="3">
        <f t="shared" si="4"/>
        <v>1.4538975573400391E-2</v>
      </c>
      <c r="K67" s="3">
        <f t="shared" si="4"/>
        <v>1.1823278996542868E-3</v>
      </c>
      <c r="L67" s="3">
        <f t="shared" si="1"/>
        <v>275.0973750100008</v>
      </c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</row>
    <row r="68" spans="1:38" x14ac:dyDescent="0.3">
      <c r="A68" s="6">
        <v>1942</v>
      </c>
      <c r="B68" s="6">
        <v>310.94942999999995</v>
      </c>
      <c r="C68" s="10">
        <v>1981.5342000000001</v>
      </c>
      <c r="D68" s="10">
        <v>337.83199999999999</v>
      </c>
      <c r="E68" s="2">
        <v>1812</v>
      </c>
      <c r="F68" s="2">
        <v>11</v>
      </c>
      <c r="G68" s="3">
        <f t="shared" si="4"/>
        <v>1.9591549295774644E-2</v>
      </c>
      <c r="H68" s="3">
        <f t="shared" si="4"/>
        <v>2.8360344274364742E-2</v>
      </c>
      <c r="I68" s="3">
        <f t="shared" si="4"/>
        <v>3.6509004590172374E-2</v>
      </c>
      <c r="J68" s="3">
        <f t="shared" si="4"/>
        <v>1.4999489419527834E-2</v>
      </c>
      <c r="K68" s="3">
        <f t="shared" si="4"/>
        <v>1.233550045856596E-3</v>
      </c>
      <c r="L68" s="3">
        <f t="shared" si="1"/>
        <v>275.10069393762569</v>
      </c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</row>
    <row r="69" spans="1:38" x14ac:dyDescent="0.3">
      <c r="A69" s="6">
        <v>1942</v>
      </c>
      <c r="B69" s="6">
        <v>311.62636999999995</v>
      </c>
      <c r="C69" s="10">
        <v>1981.6192000000001</v>
      </c>
      <c r="D69" s="10">
        <v>338.09300000000002</v>
      </c>
      <c r="E69" s="2">
        <v>1813</v>
      </c>
      <c r="F69" s="2">
        <v>11</v>
      </c>
      <c r="G69" s="3">
        <f t="shared" si="4"/>
        <v>2.0262910798122064E-2</v>
      </c>
      <c r="H69" s="3">
        <f t="shared" si="4"/>
        <v>2.9315187969072495E-2</v>
      </c>
      <c r="I69" s="3">
        <f t="shared" si="4"/>
        <v>3.7671540404322162E-2</v>
      </c>
      <c r="J69" s="3">
        <f t="shared" si="4"/>
        <v>1.5433695557414716E-2</v>
      </c>
      <c r="K69" s="3">
        <f t="shared" si="4"/>
        <v>1.2646178479845797E-3</v>
      </c>
      <c r="L69" s="3">
        <f t="shared" si="1"/>
        <v>275.1039479525769</v>
      </c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</row>
    <row r="70" spans="1:38" x14ac:dyDescent="0.3">
      <c r="A70" s="6">
        <v>1941</v>
      </c>
      <c r="B70" s="6">
        <v>310.70055499999995</v>
      </c>
      <c r="C70" s="10">
        <v>1981.7040999999999</v>
      </c>
      <c r="D70" s="10">
        <v>338.16500000000002</v>
      </c>
      <c r="E70" s="2">
        <v>1814</v>
      </c>
      <c r="F70" s="2">
        <v>11</v>
      </c>
      <c r="G70" s="3">
        <f t="shared" si="4"/>
        <v>2.0934272300469483E-2</v>
      </c>
      <c r="H70" s="3">
        <f t="shared" si="4"/>
        <v>3.0267404860226804E-2</v>
      </c>
      <c r="I70" s="3">
        <f t="shared" si="4"/>
        <v>3.88184719467696E-2</v>
      </c>
      <c r="J70" s="3">
        <f t="shared" si="4"/>
        <v>1.5843096863725203E-2</v>
      </c>
      <c r="K70" s="3">
        <f t="shared" si="4"/>
        <v>1.283461422505087E-3</v>
      </c>
      <c r="L70" s="3">
        <f t="shared" si="1"/>
        <v>275.10714670739372</v>
      </c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</row>
    <row r="71" spans="1:38" x14ac:dyDescent="0.3">
      <c r="A71" s="6">
        <v>1940</v>
      </c>
      <c r="B71" s="6">
        <v>310.95575749999995</v>
      </c>
      <c r="C71" s="10">
        <v>1981.7863</v>
      </c>
      <c r="D71" s="10">
        <v>338.072</v>
      </c>
      <c r="E71" s="2">
        <v>1815</v>
      </c>
      <c r="F71" s="2">
        <v>12</v>
      </c>
      <c r="G71" s="3">
        <f t="shared" ref="G71:K86" si="5">G70*(1-G$5)+G$4*$F70*$L$4/1000</f>
        <v>2.1605633802816902E-2</v>
      </c>
      <c r="H71" s="3">
        <f t="shared" si="5"/>
        <v>3.1217002174242788E-2</v>
      </c>
      <c r="I71" s="3">
        <f t="shared" si="5"/>
        <v>3.9950008667660131E-2</v>
      </c>
      <c r="J71" s="3">
        <f t="shared" si="5"/>
        <v>1.6229110360504465E-2</v>
      </c>
      <c r="K71" s="3">
        <f t="shared" si="5"/>
        <v>1.2948906281903545E-3</v>
      </c>
      <c r="L71" s="3">
        <f t="shared" ref="L71:L134" si="6">SUM(G71:K71,L$5)</f>
        <v>275.11029664563341</v>
      </c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</row>
    <row r="72" spans="1:38" x14ac:dyDescent="0.3">
      <c r="A72" s="6">
        <v>1939</v>
      </c>
      <c r="B72" s="6">
        <v>310.52603333333332</v>
      </c>
      <c r="C72" s="10">
        <v>1981.8712</v>
      </c>
      <c r="D72" s="10">
        <v>338</v>
      </c>
      <c r="E72" s="2">
        <v>1816</v>
      </c>
      <c r="F72" s="2">
        <v>13</v>
      </c>
      <c r="G72" s="3">
        <f t="shared" si="5"/>
        <v>2.2338028169014087E-2</v>
      </c>
      <c r="H72" s="3">
        <f t="shared" si="5"/>
        <v>3.2257883831270498E-2</v>
      </c>
      <c r="I72" s="3">
        <f t="shared" si="5"/>
        <v>4.1216591947554393E-2</v>
      </c>
      <c r="J72" s="3">
        <f t="shared" si="5"/>
        <v>1.6710443011801919E-2</v>
      </c>
      <c r="K72" s="3">
        <f t="shared" si="5"/>
        <v>1.3487711486621431E-3</v>
      </c>
      <c r="L72" s="3">
        <f t="shared" si="6"/>
        <v>275.11387171810833</v>
      </c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</row>
    <row r="73" spans="1:38" x14ac:dyDescent="0.3">
      <c r="A73" s="6">
        <v>1939</v>
      </c>
      <c r="B73" s="6">
        <v>310.93947499999996</v>
      </c>
      <c r="C73" s="10">
        <v>1981.9534000000001</v>
      </c>
      <c r="D73" s="10">
        <v>337.76799999999997</v>
      </c>
      <c r="E73" s="2">
        <v>1817</v>
      </c>
      <c r="F73" s="2">
        <v>14</v>
      </c>
      <c r="G73" s="3">
        <f t="shared" si="5"/>
        <v>2.3131455399061036E-2</v>
      </c>
      <c r="H73" s="3">
        <f t="shared" si="5"/>
        <v>3.3389798705352955E-2</v>
      </c>
      <c r="I73" s="3">
        <f t="shared" si="5"/>
        <v>4.2616409108362369E-2</v>
      </c>
      <c r="J73" s="3">
        <f t="shared" si="5"/>
        <v>1.7281649533989533E-2</v>
      </c>
      <c r="K73" s="3">
        <f t="shared" si="5"/>
        <v>1.4283996930970686E-3</v>
      </c>
      <c r="L73" s="3">
        <f t="shared" si="6"/>
        <v>275.11784771243987</v>
      </c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</row>
    <row r="74" spans="1:38" x14ac:dyDescent="0.3">
      <c r="A74" s="6">
        <v>1938</v>
      </c>
      <c r="B74" s="6">
        <v>309.55572999999998</v>
      </c>
      <c r="C74" s="10">
        <v>1982.0383999999999</v>
      </c>
      <c r="D74" s="10">
        <v>337.30599999999998</v>
      </c>
      <c r="E74" s="2">
        <v>1818</v>
      </c>
      <c r="F74" s="2">
        <v>14</v>
      </c>
      <c r="G74" s="3">
        <f t="shared" si="5"/>
        <v>2.3985915492957751E-2</v>
      </c>
      <c r="H74" s="3">
        <f t="shared" si="5"/>
        <v>3.4612496361388197E-2</v>
      </c>
      <c r="I74" s="3">
        <f t="shared" si="5"/>
        <v>4.41476718028758E-2</v>
      </c>
      <c r="J74" s="3">
        <f t="shared" si="5"/>
        <v>1.7937595715373757E-2</v>
      </c>
      <c r="K74" s="3">
        <f t="shared" si="5"/>
        <v>1.5236452034926525E-3</v>
      </c>
      <c r="L74" s="3">
        <f t="shared" si="6"/>
        <v>275.1222073245761</v>
      </c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</row>
    <row r="75" spans="1:38" x14ac:dyDescent="0.3">
      <c r="A75" s="6">
        <v>1936.5</v>
      </c>
      <c r="B75" s="6">
        <v>308.99237250000004</v>
      </c>
      <c r="C75" s="10">
        <v>1982.1233</v>
      </c>
      <c r="D75" s="10">
        <v>337.12700000000001</v>
      </c>
      <c r="E75" s="2">
        <v>1819</v>
      </c>
      <c r="F75" s="2">
        <v>14</v>
      </c>
      <c r="G75" s="3">
        <f t="shared" si="5"/>
        <v>2.4840375586854466E-2</v>
      </c>
      <c r="H75" s="3">
        <f t="shared" si="5"/>
        <v>3.58318303396137E-2</v>
      </c>
      <c r="I75" s="3">
        <f t="shared" si="5"/>
        <v>4.5658380946400061E-2</v>
      </c>
      <c r="J75" s="3">
        <f t="shared" si="5"/>
        <v>1.8556069753615102E-2</v>
      </c>
      <c r="K75" s="3">
        <f t="shared" si="5"/>
        <v>1.5814145257475524E-3</v>
      </c>
      <c r="L75" s="3">
        <f t="shared" si="6"/>
        <v>275.1264680711522</v>
      </c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</row>
    <row r="76" spans="1:38" x14ac:dyDescent="0.3">
      <c r="A76" s="6">
        <v>1934.5</v>
      </c>
      <c r="B76" s="6">
        <v>307.81867799999998</v>
      </c>
      <c r="C76" s="10">
        <v>1982.2</v>
      </c>
      <c r="D76" s="10">
        <v>337.274</v>
      </c>
      <c r="E76" s="2">
        <v>1820</v>
      </c>
      <c r="F76" s="2">
        <v>14</v>
      </c>
      <c r="G76" s="3">
        <f t="shared" si="5"/>
        <v>2.569483568075118E-2</v>
      </c>
      <c r="H76" s="3">
        <f t="shared" si="5"/>
        <v>3.7047809893607689E-2</v>
      </c>
      <c r="I76" s="3">
        <f t="shared" si="5"/>
        <v>4.7148812421355442E-2</v>
      </c>
      <c r="J76" s="3">
        <f t="shared" si="5"/>
        <v>1.9139212314444338E-2</v>
      </c>
      <c r="K76" s="3">
        <f t="shared" si="5"/>
        <v>1.6164533908859687E-3</v>
      </c>
      <c r="L76" s="3">
        <f t="shared" si="6"/>
        <v>275.13064712370107</v>
      </c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</row>
    <row r="77" spans="1:38" x14ac:dyDescent="0.3">
      <c r="A77" s="6">
        <v>1933</v>
      </c>
      <c r="B77" s="6">
        <v>307.80500000000001</v>
      </c>
      <c r="C77" s="10">
        <v>1982.2849000000001</v>
      </c>
      <c r="D77" s="10">
        <v>337.69799999999998</v>
      </c>
      <c r="E77" s="2">
        <v>1821</v>
      </c>
      <c r="F77" s="2">
        <v>14</v>
      </c>
      <c r="G77" s="3">
        <f t="shared" si="5"/>
        <v>2.6549295774647895E-2</v>
      </c>
      <c r="H77" s="3">
        <f t="shared" si="5"/>
        <v>3.826044425149152E-2</v>
      </c>
      <c r="I77" s="3">
        <f t="shared" si="5"/>
        <v>4.8619238407098475E-2</v>
      </c>
      <c r="J77" s="3">
        <f t="shared" si="5"/>
        <v>1.9689041774088981E-2</v>
      </c>
      <c r="K77" s="3">
        <f t="shared" si="5"/>
        <v>1.6377055368739543E-3</v>
      </c>
      <c r="L77" s="3">
        <f t="shared" si="6"/>
        <v>275.13475572574418</v>
      </c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</row>
    <row r="78" spans="1:38" x14ac:dyDescent="0.3">
      <c r="A78" s="6">
        <v>1933</v>
      </c>
      <c r="B78" s="6">
        <v>307.20634999999999</v>
      </c>
      <c r="C78" s="10">
        <v>1982.3670999999999</v>
      </c>
      <c r="D78" s="10">
        <v>338.03199999999998</v>
      </c>
      <c r="E78" s="2">
        <v>1822</v>
      </c>
      <c r="F78" s="2">
        <v>15</v>
      </c>
      <c r="G78" s="3">
        <f t="shared" si="5"/>
        <v>2.740375586854461E-2</v>
      </c>
      <c r="H78" s="3">
        <f t="shared" si="5"/>
        <v>3.9469742615999705E-2</v>
      </c>
      <c r="I78" s="3">
        <f t="shared" si="5"/>
        <v>5.0069927429626737E-2</v>
      </c>
      <c r="J78" s="3">
        <f t="shared" si="5"/>
        <v>2.0207461205288154E-2</v>
      </c>
      <c r="K78" s="3">
        <f t="shared" si="5"/>
        <v>1.6505956150003566E-3</v>
      </c>
      <c r="L78" s="3">
        <f t="shared" si="6"/>
        <v>275.13880148273444</v>
      </c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</row>
    <row r="79" spans="1:38" x14ac:dyDescent="0.3">
      <c r="A79" s="7">
        <v>1929</v>
      </c>
      <c r="B79" s="7">
        <v>305.71715</v>
      </c>
      <c r="C79" s="10">
        <v>1982.4521</v>
      </c>
      <c r="D79" s="10">
        <v>338.18599999999998</v>
      </c>
      <c r="E79" s="2">
        <v>1823</v>
      </c>
      <c r="F79" s="2">
        <v>16</v>
      </c>
      <c r="G79" s="3">
        <f t="shared" si="5"/>
        <v>2.8319248826291089E-2</v>
      </c>
      <c r="H79" s="3">
        <f t="shared" si="5"/>
        <v>4.0769610878164796E-2</v>
      </c>
      <c r="I79" s="3">
        <f t="shared" si="5"/>
        <v>5.1651379152400506E-2</v>
      </c>
      <c r="J79" s="3">
        <f t="shared" si="5"/>
        <v>2.0813635856237155E-2</v>
      </c>
      <c r="K79" s="3">
        <f t="shared" si="5"/>
        <v>1.7053621993976221E-3</v>
      </c>
      <c r="L79" s="3">
        <f t="shared" si="6"/>
        <v>275.14325923691251</v>
      </c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</row>
    <row r="80" spans="1:38" x14ac:dyDescent="0.3">
      <c r="A80" s="6">
        <v>1928.75</v>
      </c>
      <c r="B80" s="6">
        <v>307.76790750000004</v>
      </c>
      <c r="C80" s="10">
        <v>1982.5342000000001</v>
      </c>
      <c r="D80" s="10">
        <v>338.55099999999999</v>
      </c>
      <c r="E80" s="2">
        <v>1824</v>
      </c>
      <c r="F80" s="2">
        <v>16</v>
      </c>
      <c r="G80" s="3">
        <f t="shared" si="5"/>
        <v>2.9295774647887334E-2</v>
      </c>
      <c r="H80" s="3">
        <f t="shared" si="5"/>
        <v>4.2159799877490349E-2</v>
      </c>
      <c r="I80" s="3">
        <f t="shared" si="5"/>
        <v>5.3361838397920448E-2</v>
      </c>
      <c r="J80" s="3">
        <f t="shared" si="5"/>
        <v>2.1502552547121346E-2</v>
      </c>
      <c r="K80" s="3">
        <f t="shared" si="5"/>
        <v>1.7855281687698152E-3</v>
      </c>
      <c r="L80" s="3">
        <f t="shared" si="6"/>
        <v>275.14810549363921</v>
      </c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</row>
    <row r="81" spans="1:38" x14ac:dyDescent="0.3">
      <c r="A81" s="6">
        <v>1925</v>
      </c>
      <c r="B81" s="6">
        <v>304.07187499999998</v>
      </c>
      <c r="C81" s="10">
        <v>1982.6192000000001</v>
      </c>
      <c r="D81" s="10">
        <v>338.89800000000002</v>
      </c>
      <c r="E81" s="2">
        <v>1825</v>
      </c>
      <c r="F81" s="2">
        <v>17</v>
      </c>
      <c r="G81" s="3">
        <f t="shared" si="5"/>
        <v>3.0272300469483579E-2</v>
      </c>
      <c r="H81" s="3">
        <f t="shared" si="5"/>
        <v>4.3546164425312867E-2</v>
      </c>
      <c r="I81" s="3">
        <f t="shared" si="5"/>
        <v>5.5049338805976608E-2</v>
      </c>
      <c r="J81" s="3">
        <f t="shared" si="5"/>
        <v>2.215211359330942E-2</v>
      </c>
      <c r="K81" s="3">
        <f t="shared" si="5"/>
        <v>1.8341512870596341E-3</v>
      </c>
      <c r="L81" s="3">
        <f t="shared" si="6"/>
        <v>275.15285406858112</v>
      </c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</row>
    <row r="82" spans="1:38" x14ac:dyDescent="0.3">
      <c r="A82" s="6">
        <v>1925</v>
      </c>
      <c r="B82" s="6">
        <v>304.81849999999997</v>
      </c>
      <c r="C82" s="10">
        <v>1982.7040999999999</v>
      </c>
      <c r="D82" s="10">
        <v>338.822</v>
      </c>
      <c r="E82" s="2">
        <v>1826</v>
      </c>
      <c r="F82" s="2">
        <v>17</v>
      </c>
      <c r="G82" s="3">
        <f t="shared" si="5"/>
        <v>3.1309859154929585E-2</v>
      </c>
      <c r="H82" s="3">
        <f t="shared" si="5"/>
        <v>4.5022611756427813E-2</v>
      </c>
      <c r="I82" s="3">
        <f t="shared" si="5"/>
        <v>5.6864423286009796E-2</v>
      </c>
      <c r="J82" s="3">
        <f t="shared" si="5"/>
        <v>2.2881938151073214E-2</v>
      </c>
      <c r="K82" s="3">
        <f t="shared" si="5"/>
        <v>1.9105910558807552E-3</v>
      </c>
      <c r="L82" s="3">
        <f t="shared" si="6"/>
        <v>275.15798942340433</v>
      </c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</row>
    <row r="83" spans="1:38" x14ac:dyDescent="0.3">
      <c r="A83" s="6">
        <v>1923.5833333333333</v>
      </c>
      <c r="B83" s="6">
        <v>305.20449499999995</v>
      </c>
      <c r="C83" s="10">
        <v>1982.7863</v>
      </c>
      <c r="D83" s="10">
        <v>338.63400000000001</v>
      </c>
      <c r="E83" s="2">
        <v>1827</v>
      </c>
      <c r="F83" s="2">
        <v>18</v>
      </c>
      <c r="G83" s="3">
        <f t="shared" si="5"/>
        <v>3.2347417840375592E-2</v>
      </c>
      <c r="H83" s="3">
        <f t="shared" si="5"/>
        <v>4.6494997336789898E-2</v>
      </c>
      <c r="I83" s="3">
        <f t="shared" si="5"/>
        <v>5.8655144584242966E-2</v>
      </c>
      <c r="J83" s="3">
        <f t="shared" si="5"/>
        <v>2.3570070126314454E-2</v>
      </c>
      <c r="K83" s="3">
        <f t="shared" si="5"/>
        <v>1.9569541192921112E-3</v>
      </c>
      <c r="L83" s="3">
        <f t="shared" si="6"/>
        <v>275.16302458400702</v>
      </c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</row>
    <row r="84" spans="1:38" x14ac:dyDescent="0.3">
      <c r="A84" s="6">
        <v>1923</v>
      </c>
      <c r="B84" s="6">
        <v>303.19853499999999</v>
      </c>
      <c r="C84" s="10">
        <v>1982.8712</v>
      </c>
      <c r="D84" s="10">
        <v>338.55700000000002</v>
      </c>
      <c r="E84" s="2">
        <v>1828</v>
      </c>
      <c r="F84" s="2">
        <v>18</v>
      </c>
      <c r="G84" s="3">
        <f t="shared" si="5"/>
        <v>3.3446009389671363E-2</v>
      </c>
      <c r="H84" s="3">
        <f t="shared" si="5"/>
        <v>4.8057229054011906E-2</v>
      </c>
      <c r="I84" s="3">
        <f t="shared" si="5"/>
        <v>6.0572064460091543E-2</v>
      </c>
      <c r="J84" s="3">
        <f t="shared" si="5"/>
        <v>2.4336262177216007E-2</v>
      </c>
      <c r="K84" s="3">
        <f t="shared" si="5"/>
        <v>2.0320230955368111E-3</v>
      </c>
      <c r="L84" s="3">
        <f t="shared" si="6"/>
        <v>275.1684435881765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</row>
    <row r="85" spans="1:38" x14ac:dyDescent="0.3">
      <c r="A85" s="6">
        <v>1919</v>
      </c>
      <c r="B85" s="6">
        <v>303.55286499999994</v>
      </c>
      <c r="C85" s="10">
        <v>1982.9534000000001</v>
      </c>
      <c r="D85" s="10">
        <v>338.32799999999997</v>
      </c>
      <c r="E85" s="2">
        <v>1829</v>
      </c>
      <c r="F85" s="2">
        <v>18</v>
      </c>
      <c r="G85" s="3">
        <f t="shared" si="5"/>
        <v>3.4544600938967135E-2</v>
      </c>
      <c r="H85" s="3">
        <f t="shared" si="5"/>
        <v>4.9615163025069971E-2</v>
      </c>
      <c r="I85" s="3">
        <f t="shared" si="5"/>
        <v>6.2463254256737134E-2</v>
      </c>
      <c r="J85" s="3">
        <f t="shared" si="5"/>
        <v>2.5058684085046169E-2</v>
      </c>
      <c r="K85" s="3">
        <f t="shared" si="5"/>
        <v>2.0775547312224607E-3</v>
      </c>
      <c r="L85" s="3">
        <f t="shared" si="6"/>
        <v>275.17375925703703</v>
      </c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</row>
    <row r="86" spans="1:38" x14ac:dyDescent="0.3">
      <c r="A86" s="6">
        <v>1918.625</v>
      </c>
      <c r="B86" s="6">
        <v>303.26575874999997</v>
      </c>
      <c r="C86" s="10">
        <v>1983.0383999999999</v>
      </c>
      <c r="D86" s="10">
        <v>338.30700000000002</v>
      </c>
      <c r="E86" s="2">
        <v>1830</v>
      </c>
      <c r="F86" s="2">
        <v>24</v>
      </c>
      <c r="G86" s="3">
        <f t="shared" si="5"/>
        <v>3.5643192488262906E-2</v>
      </c>
      <c r="H86" s="3">
        <f t="shared" si="5"/>
        <v>5.116881107319228E-2</v>
      </c>
      <c r="I86" s="3">
        <f t="shared" si="5"/>
        <v>6.4329059339149938E-2</v>
      </c>
      <c r="J86" s="3">
        <f t="shared" si="5"/>
        <v>2.5739836300471632E-2</v>
      </c>
      <c r="K86" s="3">
        <f t="shared" si="5"/>
        <v>2.1051710642526729E-3</v>
      </c>
      <c r="L86" s="3">
        <f t="shared" si="6"/>
        <v>275.17898607026535</v>
      </c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</row>
    <row r="87" spans="1:38" x14ac:dyDescent="0.3">
      <c r="A87" s="6">
        <v>1916</v>
      </c>
      <c r="B87" s="6">
        <v>301.33425</v>
      </c>
      <c r="C87" s="10">
        <v>1983.1233</v>
      </c>
      <c r="D87" s="10">
        <v>338.42700000000002</v>
      </c>
      <c r="E87" s="2">
        <v>1831</v>
      </c>
      <c r="F87" s="2">
        <v>23</v>
      </c>
      <c r="G87" s="3">
        <f t="shared" ref="G87:K102" si="7">G86*(1-G$5)+G$4*$F86*$L$4/1000</f>
        <v>3.7107981220657275E-2</v>
      </c>
      <c r="H87" s="3">
        <f t="shared" si="7"/>
        <v>5.3281565270771124E-2</v>
      </c>
      <c r="I87" s="3">
        <f t="shared" si="7"/>
        <v>6.7071228887303033E-2</v>
      </c>
      <c r="J87" s="3">
        <f t="shared" si="7"/>
        <v>2.7086301783386228E-2</v>
      </c>
      <c r="K87" s="3">
        <f t="shared" si="7"/>
        <v>2.4036113577894022E-3</v>
      </c>
      <c r="L87" s="3">
        <f t="shared" si="6"/>
        <v>275.18695068851991</v>
      </c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</row>
    <row r="88" spans="1:38" x14ac:dyDescent="0.3">
      <c r="A88" s="6">
        <v>1914</v>
      </c>
      <c r="B88" s="6">
        <v>300.01884000000001</v>
      </c>
      <c r="C88" s="10">
        <v>1983.2</v>
      </c>
      <c r="D88" s="10">
        <v>338.51900000000001</v>
      </c>
      <c r="E88" s="2">
        <v>1832</v>
      </c>
      <c r="F88" s="2">
        <v>23</v>
      </c>
      <c r="G88" s="3">
        <f t="shared" si="7"/>
        <v>3.8511737089201879E-2</v>
      </c>
      <c r="H88" s="3">
        <f t="shared" si="7"/>
        <v>5.5294610504767208E-2</v>
      </c>
      <c r="I88" s="3">
        <f t="shared" si="7"/>
        <v>6.9626356605096862E-2</v>
      </c>
      <c r="J88" s="3">
        <f t="shared" si="7"/>
        <v>2.8238477034335203E-2</v>
      </c>
      <c r="K88" s="3">
        <f t="shared" si="7"/>
        <v>2.537676189105555E-3</v>
      </c>
      <c r="L88" s="3">
        <f t="shared" si="6"/>
        <v>275.1942088574225</v>
      </c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</row>
    <row r="89" spans="1:38" x14ac:dyDescent="0.3">
      <c r="A89" s="7">
        <v>1914</v>
      </c>
      <c r="B89" s="7">
        <v>300.68717500000002</v>
      </c>
      <c r="C89" s="10">
        <v>1983.2849000000001</v>
      </c>
      <c r="D89" s="10">
        <v>339.11500000000001</v>
      </c>
      <c r="E89" s="2">
        <v>1833</v>
      </c>
      <c r="F89" s="2">
        <v>24</v>
      </c>
      <c r="G89" s="3">
        <f t="shared" si="7"/>
        <v>3.9915492957746483E-2</v>
      </c>
      <c r="H89" s="3">
        <f t="shared" si="7"/>
        <v>5.7302117791135622E-2</v>
      </c>
      <c r="I89" s="3">
        <f t="shared" si="7"/>
        <v>7.2147187824961434E-2</v>
      </c>
      <c r="J89" s="3">
        <f t="shared" si="7"/>
        <v>2.9324832135469242E-2</v>
      </c>
      <c r="K89" s="3">
        <f t="shared" si="7"/>
        <v>2.6189906196880039E-3</v>
      </c>
      <c r="L89" s="3">
        <f t="shared" si="6"/>
        <v>275.20130862132902</v>
      </c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</row>
    <row r="90" spans="1:38" x14ac:dyDescent="0.3">
      <c r="A90" s="6">
        <v>1913</v>
      </c>
      <c r="B90" s="6">
        <v>300.73694999999998</v>
      </c>
      <c r="C90" s="10">
        <v>1983.3670999999999</v>
      </c>
      <c r="D90" s="10">
        <v>339.53199999999998</v>
      </c>
      <c r="E90" s="2">
        <v>1834</v>
      </c>
      <c r="F90" s="2">
        <v>24</v>
      </c>
      <c r="G90" s="3">
        <f t="shared" si="7"/>
        <v>4.1380281690140852E-2</v>
      </c>
      <c r="H90" s="3">
        <f t="shared" si="7"/>
        <v>5.9397999078550895E-2</v>
      </c>
      <c r="I90" s="3">
        <f t="shared" si="7"/>
        <v>7.4784417637399195E-2</v>
      </c>
      <c r="J90" s="3">
        <f t="shared" si="7"/>
        <v>3.0466498077037055E-2</v>
      </c>
      <c r="K90" s="3">
        <f t="shared" si="7"/>
        <v>2.7152586717208455E-3</v>
      </c>
      <c r="L90" s="3">
        <f t="shared" si="6"/>
        <v>275.20874445515483</v>
      </c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</row>
    <row r="91" spans="1:38" x14ac:dyDescent="0.3">
      <c r="A91" s="6">
        <v>1911.5</v>
      </c>
      <c r="B91" s="6">
        <v>298.39029749999997</v>
      </c>
      <c r="C91" s="10">
        <v>1983.4521</v>
      </c>
      <c r="D91" s="10">
        <v>339.601</v>
      </c>
      <c r="E91" s="2">
        <v>1835</v>
      </c>
      <c r="F91" s="2">
        <v>25</v>
      </c>
      <c r="G91" s="3">
        <f t="shared" si="7"/>
        <v>4.2845070422535221E-2</v>
      </c>
      <c r="H91" s="3">
        <f t="shared" si="7"/>
        <v>6.1488114533878792E-2</v>
      </c>
      <c r="I91" s="3">
        <f t="shared" si="7"/>
        <v>7.7386248927026779E-2</v>
      </c>
      <c r="J91" s="3">
        <f t="shared" si="7"/>
        <v>3.1542944232595134E-2</v>
      </c>
      <c r="K91" s="3">
        <f t="shared" si="7"/>
        <v>2.7736481968295753E-3</v>
      </c>
      <c r="L91" s="3">
        <f t="shared" si="6"/>
        <v>275.21603602631285</v>
      </c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</row>
    <row r="92" spans="1:38" x14ac:dyDescent="0.3">
      <c r="A92" s="6">
        <v>1909</v>
      </c>
      <c r="B92" s="6">
        <v>300.44690500000002</v>
      </c>
      <c r="C92" s="10">
        <v>1983.5342000000001</v>
      </c>
      <c r="D92" s="10">
        <v>340.33800000000002</v>
      </c>
      <c r="E92" s="2">
        <v>1836</v>
      </c>
      <c r="F92" s="2">
        <v>29</v>
      </c>
      <c r="G92" s="3">
        <f t="shared" si="7"/>
        <v>4.4370892018779355E-2</v>
      </c>
      <c r="H92" s="3">
        <f t="shared" si="7"/>
        <v>6.3666376732710805E-2</v>
      </c>
      <c r="I92" s="3">
        <f t="shared" si="7"/>
        <v>8.010339157640331E-2</v>
      </c>
      <c r="J92" s="3">
        <f t="shared" si="7"/>
        <v>3.2675267295495455E-2</v>
      </c>
      <c r="K92" s="3">
        <f t="shared" si="7"/>
        <v>2.8560115908215916E-3</v>
      </c>
      <c r="L92" s="3">
        <f t="shared" si="6"/>
        <v>275.22367193921423</v>
      </c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</row>
    <row r="93" spans="1:38" x14ac:dyDescent="0.3">
      <c r="A93" s="6">
        <v>1906</v>
      </c>
      <c r="B93" s="6">
        <v>296.85449999999997</v>
      </c>
      <c r="C93" s="10">
        <v>1983.6192000000001</v>
      </c>
      <c r="D93" s="10">
        <v>341.20400000000001</v>
      </c>
      <c r="E93" s="2">
        <v>1837</v>
      </c>
      <c r="F93" s="2">
        <v>29</v>
      </c>
      <c r="G93" s="3">
        <f t="shared" si="7"/>
        <v>4.614084507042255E-2</v>
      </c>
      <c r="H93" s="3">
        <f t="shared" si="7"/>
        <v>6.6214233321565064E-2</v>
      </c>
      <c r="I93" s="3">
        <f t="shared" si="7"/>
        <v>8.3385002030790176E-2</v>
      </c>
      <c r="J93" s="3">
        <f t="shared" si="7"/>
        <v>3.4212387869746778E-2</v>
      </c>
      <c r="K93" s="3">
        <f t="shared" si="7"/>
        <v>3.0937609417457882E-3</v>
      </c>
      <c r="L93" s="3">
        <f t="shared" si="6"/>
        <v>275.23304622923428</v>
      </c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</row>
    <row r="94" spans="1:38" x14ac:dyDescent="0.3">
      <c r="A94" s="6">
        <v>1906</v>
      </c>
      <c r="B94" s="6">
        <v>298.54685000000001</v>
      </c>
      <c r="C94" s="10">
        <v>1983.7040999999999</v>
      </c>
      <c r="D94" s="10">
        <v>341.35399999999998</v>
      </c>
      <c r="E94" s="2">
        <v>1838</v>
      </c>
      <c r="F94" s="2">
        <v>30</v>
      </c>
      <c r="G94" s="3">
        <f t="shared" si="7"/>
        <v>4.7910798122065744E-2</v>
      </c>
      <c r="H94" s="3">
        <f t="shared" si="7"/>
        <v>6.8755080680763872E-2</v>
      </c>
      <c r="I94" s="3">
        <f t="shared" si="7"/>
        <v>8.6622564688517131E-2</v>
      </c>
      <c r="J94" s="3">
        <f t="shared" si="7"/>
        <v>3.5661697578075136E-2</v>
      </c>
      <c r="K94" s="3">
        <f t="shared" si="7"/>
        <v>3.2379632124080915E-3</v>
      </c>
      <c r="L94" s="3">
        <f t="shared" si="6"/>
        <v>275.24218810428181</v>
      </c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</row>
    <row r="95" spans="1:38" x14ac:dyDescent="0.3">
      <c r="A95" s="6">
        <v>1904</v>
      </c>
      <c r="B95" s="6">
        <v>295.12097999999997</v>
      </c>
      <c r="C95" s="10">
        <v>1983.7863</v>
      </c>
      <c r="D95" s="10">
        <v>341.25700000000001</v>
      </c>
      <c r="E95" s="2">
        <v>1839</v>
      </c>
      <c r="F95" s="2">
        <v>31</v>
      </c>
      <c r="G95" s="3">
        <f t="shared" si="7"/>
        <v>4.9741784037558703E-2</v>
      </c>
      <c r="H95" s="3">
        <f t="shared" si="7"/>
        <v>7.1382834806522619E-2</v>
      </c>
      <c r="I95" s="3">
        <f t="shared" si="7"/>
        <v>8.9966905528023985E-2</v>
      </c>
      <c r="J95" s="3">
        <f t="shared" si="7"/>
        <v>3.7145583671204865E-2</v>
      </c>
      <c r="K95" s="3">
        <f t="shared" si="7"/>
        <v>3.3723746675724696E-3</v>
      </c>
      <c r="L95" s="3">
        <f t="shared" si="6"/>
        <v>275.25160948271088</v>
      </c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</row>
    <row r="96" spans="1:38" x14ac:dyDescent="0.3">
      <c r="A96" s="6">
        <v>1902</v>
      </c>
      <c r="B96" s="6">
        <v>295.67980999999997</v>
      </c>
      <c r="C96" s="10">
        <v>1983.8712</v>
      </c>
      <c r="D96" s="10">
        <v>341.29599999999999</v>
      </c>
      <c r="E96" s="2">
        <v>1840</v>
      </c>
      <c r="F96" s="2">
        <v>33</v>
      </c>
      <c r="G96" s="3">
        <f t="shared" si="7"/>
        <v>5.1633802816901428E-2</v>
      </c>
      <c r="H96" s="3">
        <f t="shared" si="7"/>
        <v>7.409725661572801E-2</v>
      </c>
      <c r="I96" s="3">
        <f t="shared" si="7"/>
        <v>9.3416591306790295E-2</v>
      </c>
      <c r="J96" s="3">
        <f t="shared" si="7"/>
        <v>3.8662070908975402E-2</v>
      </c>
      <c r="K96" s="3">
        <f t="shared" si="7"/>
        <v>3.5008476929537669E-3</v>
      </c>
      <c r="L96" s="3">
        <f t="shared" si="6"/>
        <v>275.26131056934133</v>
      </c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</row>
    <row r="97" spans="1:38" x14ac:dyDescent="0.3">
      <c r="A97" s="6">
        <v>1902</v>
      </c>
      <c r="B97" s="6">
        <v>294.96305000000001</v>
      </c>
      <c r="C97" s="10">
        <v>1983.9534000000001</v>
      </c>
      <c r="D97" s="10">
        <v>341.30700000000002</v>
      </c>
      <c r="E97" s="2">
        <v>1841</v>
      </c>
      <c r="F97" s="2">
        <v>34</v>
      </c>
      <c r="G97" s="3">
        <f t="shared" si="7"/>
        <v>5.3647887323943683E-2</v>
      </c>
      <c r="H97" s="3">
        <f t="shared" si="7"/>
        <v>7.6992004396606611E-2</v>
      </c>
      <c r="I97" s="3">
        <f t="shared" si="7"/>
        <v>9.712044276194351E-2</v>
      </c>
      <c r="J97" s="3">
        <f t="shared" si="7"/>
        <v>4.032666778250546E-2</v>
      </c>
      <c r="K97" s="3">
        <f t="shared" si="7"/>
        <v>3.6726672354085864E-3</v>
      </c>
      <c r="L97" s="3">
        <f t="shared" si="6"/>
        <v>275.2717596695004</v>
      </c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</row>
    <row r="98" spans="1:38" x14ac:dyDescent="0.3">
      <c r="A98" s="6">
        <v>1899</v>
      </c>
      <c r="B98" s="6">
        <v>294.71417500000001</v>
      </c>
      <c r="C98" s="10">
        <v>1984.0382999999999</v>
      </c>
      <c r="D98" s="10">
        <v>341.27300000000002</v>
      </c>
      <c r="E98" s="2">
        <v>1842</v>
      </c>
      <c r="F98" s="2">
        <v>36</v>
      </c>
      <c r="G98" s="3">
        <f t="shared" si="7"/>
        <v>5.5723004694835702E-2</v>
      </c>
      <c r="H98" s="3">
        <f t="shared" si="7"/>
        <v>7.9972685353403669E-2</v>
      </c>
      <c r="I98" s="3">
        <f t="shared" si="7"/>
        <v>0.10092481358345068</v>
      </c>
      <c r="J98" s="3">
        <f t="shared" si="7"/>
        <v>4.2013542361920522E-2</v>
      </c>
      <c r="K98" s="3">
        <f t="shared" si="7"/>
        <v>3.8238294126527426E-3</v>
      </c>
      <c r="L98" s="3">
        <f t="shared" si="6"/>
        <v>275.28245787540624</v>
      </c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</row>
    <row r="99" spans="1:38" x14ac:dyDescent="0.3">
      <c r="A99" s="6">
        <v>1899</v>
      </c>
      <c r="B99" s="6">
        <v>295.99701999999996</v>
      </c>
      <c r="C99" s="10">
        <v>1984.123</v>
      </c>
      <c r="D99" s="10">
        <v>341.27100000000002</v>
      </c>
      <c r="E99" s="2">
        <v>1843</v>
      </c>
      <c r="F99" s="2">
        <v>37</v>
      </c>
      <c r="G99" s="3">
        <f t="shared" si="7"/>
        <v>5.7920187793427252E-2</v>
      </c>
      <c r="H99" s="3">
        <f t="shared" si="7"/>
        <v>8.3132959794997893E-2</v>
      </c>
      <c r="I99" s="3">
        <f t="shared" si="7"/>
        <v>0.10497858928025085</v>
      </c>
      <c r="J99" s="3">
        <f t="shared" si="7"/>
        <v>4.3838792883940027E-2</v>
      </c>
      <c r="K99" s="3">
        <f t="shared" si="7"/>
        <v>4.0094106213552621E-3</v>
      </c>
      <c r="L99" s="3">
        <f t="shared" si="6"/>
        <v>275.29387994037398</v>
      </c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</row>
    <row r="100" spans="1:38" x14ac:dyDescent="0.3">
      <c r="A100" s="7">
        <v>1899</v>
      </c>
      <c r="B100" s="7">
        <v>296.207425</v>
      </c>
      <c r="C100" s="10">
        <v>1984.2021999999999</v>
      </c>
      <c r="D100" s="10">
        <v>341.24200000000002</v>
      </c>
      <c r="E100" s="2">
        <v>1844</v>
      </c>
      <c r="F100" s="2">
        <v>39</v>
      </c>
      <c r="G100" s="3">
        <f t="shared" si="7"/>
        <v>6.0178403755868567E-2</v>
      </c>
      <c r="H100" s="3">
        <f t="shared" si="7"/>
        <v>8.6378436940727846E-2</v>
      </c>
      <c r="I100" s="3">
        <f t="shared" si="7"/>
        <v>0.10912818744471556</v>
      </c>
      <c r="J100" s="3">
        <f t="shared" si="7"/>
        <v>4.5677143473978089E-2</v>
      </c>
      <c r="K100" s="3">
        <f t="shared" si="7"/>
        <v>4.1689196711073816E-3</v>
      </c>
      <c r="L100" s="3">
        <f t="shared" si="6"/>
        <v>275.30553109128641</v>
      </c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</row>
    <row r="101" spans="1:38" x14ac:dyDescent="0.3">
      <c r="A101" s="6">
        <v>1894</v>
      </c>
      <c r="B101" s="6">
        <v>293.84083500000003</v>
      </c>
      <c r="C101" s="10">
        <v>1984.2869000000001</v>
      </c>
      <c r="D101" s="10">
        <v>341.23200000000003</v>
      </c>
      <c r="E101" s="2">
        <v>1845</v>
      </c>
      <c r="F101" s="2">
        <v>43</v>
      </c>
      <c r="G101" s="3">
        <f t="shared" si="7"/>
        <v>6.2558685446009413E-2</v>
      </c>
      <c r="H101" s="3">
        <f t="shared" si="7"/>
        <v>8.9802779109021957E-2</v>
      </c>
      <c r="I101" s="3">
        <f t="shared" si="7"/>
        <v>0.11352255663045085</v>
      </c>
      <c r="J101" s="3">
        <f t="shared" si="7"/>
        <v>4.76452166583523E-2</v>
      </c>
      <c r="K101" s="3">
        <f t="shared" si="7"/>
        <v>4.359563513898693E-3</v>
      </c>
      <c r="L101" s="3">
        <f t="shared" si="6"/>
        <v>275.31788880135775</v>
      </c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</row>
    <row r="102" spans="1:38" x14ac:dyDescent="0.3">
      <c r="A102" s="6">
        <v>1893</v>
      </c>
      <c r="B102" s="6">
        <v>294.59803333333332</v>
      </c>
      <c r="C102" s="10">
        <v>1984.3688999999999</v>
      </c>
      <c r="D102" s="10">
        <v>341.39</v>
      </c>
      <c r="E102" s="2">
        <v>1846</v>
      </c>
      <c r="F102" s="2">
        <v>43</v>
      </c>
      <c r="G102" s="3">
        <f t="shared" si="7"/>
        <v>6.5183098591549318E-2</v>
      </c>
      <c r="H102" s="3">
        <f t="shared" si="7"/>
        <v>9.3593287664085228E-2</v>
      </c>
      <c r="I102" s="3">
        <f t="shared" si="7"/>
        <v>0.11845888085362308</v>
      </c>
      <c r="J102" s="3">
        <f t="shared" si="7"/>
        <v>4.9970343577114801E-2</v>
      </c>
      <c r="K102" s="3">
        <f t="shared" si="7"/>
        <v>4.6629882768671055E-3</v>
      </c>
      <c r="L102" s="3">
        <f t="shared" si="6"/>
        <v>275.33186859896324</v>
      </c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</row>
    <row r="103" spans="1:38" x14ac:dyDescent="0.3">
      <c r="A103" s="6">
        <v>1889</v>
      </c>
      <c r="B103" s="6">
        <v>291.51727</v>
      </c>
      <c r="C103" s="10">
        <v>1984.4536000000001</v>
      </c>
      <c r="D103" s="10">
        <v>341.62</v>
      </c>
      <c r="E103" s="2">
        <v>1847</v>
      </c>
      <c r="F103" s="2">
        <v>46</v>
      </c>
      <c r="G103" s="3">
        <f t="shared" ref="G103:K118" si="8">G102*(1-G$5)+G$4*$F102*$L$4/1000</f>
        <v>6.7807511737089224E-2</v>
      </c>
      <c r="H103" s="3">
        <f t="shared" si="8"/>
        <v>9.7373368416779404E-2</v>
      </c>
      <c r="I103" s="3">
        <f t="shared" si="8"/>
        <v>0.12332894669279393</v>
      </c>
      <c r="J103" s="3">
        <f t="shared" si="8"/>
        <v>5.2162643304869999E-2</v>
      </c>
      <c r="K103" s="3">
        <f t="shared" si="8"/>
        <v>4.8470246985234857E-3</v>
      </c>
      <c r="L103" s="3">
        <f t="shared" si="6"/>
        <v>275.34551949485007</v>
      </c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</row>
    <row r="104" spans="1:38" x14ac:dyDescent="0.3">
      <c r="A104" s="7">
        <v>1889</v>
      </c>
      <c r="B104" s="7">
        <v>292.22812499999998</v>
      </c>
      <c r="C104" s="10">
        <v>1984.5355</v>
      </c>
      <c r="D104" s="10">
        <v>341.935</v>
      </c>
      <c r="E104" s="2">
        <v>1848</v>
      </c>
      <c r="F104" s="2">
        <v>47</v>
      </c>
      <c r="G104" s="3">
        <f t="shared" si="8"/>
        <v>7.0615023474178432E-2</v>
      </c>
      <c r="H104" s="3">
        <f t="shared" si="8"/>
        <v>0.10142474019514565</v>
      </c>
      <c r="I104" s="3">
        <f t="shared" si="8"/>
        <v>0.12858434773415406</v>
      </c>
      <c r="J104" s="3">
        <f t="shared" si="8"/>
        <v>5.458181651750707E-2</v>
      </c>
      <c r="K104" s="3">
        <f t="shared" si="8"/>
        <v>5.0994935011844178E-3</v>
      </c>
      <c r="L104" s="3">
        <f t="shared" si="6"/>
        <v>275.3603054214222</v>
      </c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</row>
    <row r="105" spans="1:38" x14ac:dyDescent="0.3">
      <c r="A105" s="6">
        <v>1887</v>
      </c>
      <c r="B105" s="6">
        <v>293.71867500000002</v>
      </c>
      <c r="C105" s="10">
        <v>1984.6202000000001</v>
      </c>
      <c r="D105" s="10">
        <v>342.35899999999998</v>
      </c>
      <c r="E105" s="2">
        <v>1849</v>
      </c>
      <c r="F105" s="2">
        <v>50</v>
      </c>
      <c r="G105" s="3">
        <f t="shared" si="8"/>
        <v>7.3483568075117398E-2</v>
      </c>
      <c r="H105" s="3">
        <f t="shared" si="8"/>
        <v>0.10555886324223084</v>
      </c>
      <c r="I105" s="3">
        <f t="shared" si="8"/>
        <v>0.13391944228772401</v>
      </c>
      <c r="J105" s="3">
        <f t="shared" si="8"/>
        <v>5.6980160862054464E-2</v>
      </c>
      <c r="K105" s="3">
        <f t="shared" si="8"/>
        <v>5.2995719274267234E-3</v>
      </c>
      <c r="L105" s="3">
        <f t="shared" si="6"/>
        <v>275.37524160639458</v>
      </c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</row>
    <row r="106" spans="1:38" x14ac:dyDescent="0.3">
      <c r="A106" s="6">
        <v>1886</v>
      </c>
      <c r="B106" s="6">
        <v>290.62266999999997</v>
      </c>
      <c r="C106" s="10">
        <v>1984.7049</v>
      </c>
      <c r="D106" s="10">
        <v>342.50799999999998</v>
      </c>
      <c r="E106" s="2">
        <v>1850</v>
      </c>
      <c r="F106" s="2">
        <v>54</v>
      </c>
      <c r="G106" s="3">
        <f t="shared" si="8"/>
        <v>7.6535211267605666E-2</v>
      </c>
      <c r="H106" s="3">
        <f t="shared" si="8"/>
        <v>0.10996330333405055</v>
      </c>
      <c r="I106" s="3">
        <f t="shared" si="8"/>
        <v>0.1396336301416678</v>
      </c>
      <c r="J106" s="3">
        <f t="shared" si="8"/>
        <v>5.9593608010300766E-2</v>
      </c>
      <c r="K106" s="3">
        <f t="shared" si="8"/>
        <v>5.5617706977122696E-3</v>
      </c>
      <c r="L106" s="3">
        <f t="shared" si="6"/>
        <v>275.39128752345135</v>
      </c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</row>
    <row r="107" spans="1:38" x14ac:dyDescent="0.3">
      <c r="A107" s="6">
        <v>1884</v>
      </c>
      <c r="B107" s="6">
        <v>289.80905999999999</v>
      </c>
      <c r="C107" s="10">
        <v>1984.7869000000001</v>
      </c>
      <c r="D107" s="10">
        <v>342.47199999999998</v>
      </c>
      <c r="E107" s="2">
        <v>1851</v>
      </c>
      <c r="F107" s="2">
        <v>54</v>
      </c>
      <c r="G107" s="3">
        <f t="shared" si="8"/>
        <v>7.9830985915492994E-2</v>
      </c>
      <c r="H107" s="3">
        <f t="shared" si="8"/>
        <v>0.11473121353394743</v>
      </c>
      <c r="I107" s="3">
        <f t="shared" si="8"/>
        <v>0.14587205761400859</v>
      </c>
      <c r="J107" s="3">
        <f t="shared" si="8"/>
        <v>6.2527240707341433E-2</v>
      </c>
      <c r="K107" s="3">
        <f t="shared" si="8"/>
        <v>5.9085957180594504E-3</v>
      </c>
      <c r="L107" s="3">
        <f t="shared" si="6"/>
        <v>275.40887009348887</v>
      </c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</row>
    <row r="108" spans="1:38" x14ac:dyDescent="0.3">
      <c r="A108" s="6">
        <v>1883</v>
      </c>
      <c r="B108" s="6">
        <v>291.87700000000001</v>
      </c>
      <c r="C108" s="10">
        <v>1984.8715999999999</v>
      </c>
      <c r="D108" s="10">
        <v>342.42599999999999</v>
      </c>
      <c r="E108" s="2">
        <v>1852</v>
      </c>
      <c r="F108" s="2">
        <v>57</v>
      </c>
      <c r="G108" s="3">
        <f t="shared" si="8"/>
        <v>8.3126760563380322E-2</v>
      </c>
      <c r="H108" s="3">
        <f t="shared" si="8"/>
        <v>0.11948600707032649</v>
      </c>
      <c r="I108" s="3">
        <f t="shared" si="8"/>
        <v>0.15202674907057337</v>
      </c>
      <c r="J108" s="3">
        <f t="shared" si="8"/>
        <v>6.5293284191315623E-2</v>
      </c>
      <c r="K108" s="3">
        <f t="shared" si="8"/>
        <v>6.1189557264554736E-3</v>
      </c>
      <c r="L108" s="3">
        <f t="shared" si="6"/>
        <v>275.42605175662203</v>
      </c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</row>
    <row r="109" spans="1:38" x14ac:dyDescent="0.3">
      <c r="A109" s="6">
        <v>1878</v>
      </c>
      <c r="B109" s="6">
        <v>288.79094999999995</v>
      </c>
      <c r="C109" s="10">
        <v>1984.9536000000001</v>
      </c>
      <c r="D109" s="10">
        <v>342.34199999999998</v>
      </c>
      <c r="E109" s="2">
        <v>1853</v>
      </c>
      <c r="F109" s="2">
        <v>59</v>
      </c>
      <c r="G109" s="3">
        <f t="shared" si="8"/>
        <v>8.6605633802816939E-2</v>
      </c>
      <c r="H109" s="3">
        <f t="shared" si="8"/>
        <v>0.12450941016836632</v>
      </c>
      <c r="I109" s="3">
        <f t="shared" si="8"/>
        <v>0.15854953269309094</v>
      </c>
      <c r="J109" s="3">
        <f t="shared" si="8"/>
        <v>6.8253424983145988E-2</v>
      </c>
      <c r="K109" s="3">
        <f t="shared" si="8"/>
        <v>6.3873905915476032E-3</v>
      </c>
      <c r="L109" s="3">
        <f t="shared" si="6"/>
        <v>275.44430539223896</v>
      </c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</row>
    <row r="110" spans="1:38" x14ac:dyDescent="0.3">
      <c r="A110" s="6">
        <v>1874</v>
      </c>
      <c r="B110" s="6">
        <v>290.52176999999995</v>
      </c>
      <c r="C110" s="10">
        <v>1985.0383999999999</v>
      </c>
      <c r="D110" s="10">
        <v>342.32900000000001</v>
      </c>
      <c r="E110" s="2">
        <v>1854</v>
      </c>
      <c r="F110" s="2">
        <v>69</v>
      </c>
      <c r="G110" s="3">
        <f t="shared" si="8"/>
        <v>9.0206572769953086E-2</v>
      </c>
      <c r="H110" s="3">
        <f t="shared" si="8"/>
        <v>0.12970678716151648</v>
      </c>
      <c r="I110" s="3">
        <f t="shared" si="8"/>
        <v>0.16528523298001818</v>
      </c>
      <c r="J110" s="3">
        <f t="shared" si="8"/>
        <v>7.1279204021829703E-2</v>
      </c>
      <c r="K110" s="3">
        <f t="shared" si="8"/>
        <v>6.6441012809768281E-3</v>
      </c>
      <c r="L110" s="3">
        <f t="shared" si="6"/>
        <v>275.4631218982143</v>
      </c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</row>
    <row r="111" spans="1:38" x14ac:dyDescent="0.3">
      <c r="A111" s="6">
        <v>1873</v>
      </c>
      <c r="B111" s="6">
        <v>287.16828499999997</v>
      </c>
      <c r="C111" s="10">
        <v>1985.1233</v>
      </c>
      <c r="D111" s="10">
        <v>342.28899999999999</v>
      </c>
      <c r="E111" s="2">
        <v>1855</v>
      </c>
      <c r="F111" s="2">
        <v>71</v>
      </c>
      <c r="G111" s="3">
        <f t="shared" si="8"/>
        <v>9.4417840375586884E-2</v>
      </c>
      <c r="H111" s="3">
        <f t="shared" si="8"/>
        <v>0.13582883315131003</v>
      </c>
      <c r="I111" s="3">
        <f t="shared" si="8"/>
        <v>0.17343286996702248</v>
      </c>
      <c r="J111" s="3">
        <f t="shared" si="8"/>
        <v>7.5305838736831401E-2</v>
      </c>
      <c r="K111" s="3">
        <f t="shared" si="8"/>
        <v>7.2692877528667387E-3</v>
      </c>
      <c r="L111" s="3">
        <f t="shared" si="6"/>
        <v>275.48625466998362</v>
      </c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</row>
    <row r="112" spans="1:38" x14ac:dyDescent="0.3">
      <c r="A112" s="6">
        <v>1870</v>
      </c>
      <c r="B112" s="6">
        <v>287.39724999999999</v>
      </c>
      <c r="C112" s="10">
        <v>1985.2</v>
      </c>
      <c r="D112" s="10">
        <v>342.31900000000002</v>
      </c>
      <c r="E112" s="2">
        <v>1856</v>
      </c>
      <c r="F112" s="2">
        <v>76</v>
      </c>
      <c r="G112" s="3">
        <f t="shared" si="8"/>
        <v>9.8751173708920212E-2</v>
      </c>
      <c r="H112" s="3">
        <f t="shared" si="8"/>
        <v>0.14212183063676986</v>
      </c>
      <c r="I112" s="3">
        <f t="shared" si="8"/>
        <v>0.18177161383583249</v>
      </c>
      <c r="J112" s="3">
        <f t="shared" si="8"/>
        <v>7.9337186253757783E-2</v>
      </c>
      <c r="K112" s="3">
        <f t="shared" si="8"/>
        <v>7.7423792297205626E-3</v>
      </c>
      <c r="L112" s="3">
        <f t="shared" si="6"/>
        <v>275.50972418366501</v>
      </c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</row>
    <row r="113" spans="1:38" x14ac:dyDescent="0.3">
      <c r="A113" s="6">
        <v>1867</v>
      </c>
      <c r="B113" s="6">
        <v>285.217105</v>
      </c>
      <c r="C113" s="10">
        <v>1985.2849000000001</v>
      </c>
      <c r="D113" s="10">
        <v>342.488</v>
      </c>
      <c r="E113" s="2">
        <v>1857</v>
      </c>
      <c r="F113" s="2">
        <v>77</v>
      </c>
      <c r="G113" s="3">
        <f t="shared" si="8"/>
        <v>0.10338967136150237</v>
      </c>
      <c r="H113" s="3">
        <f t="shared" si="8"/>
        <v>0.14886699946606516</v>
      </c>
      <c r="I113" s="3">
        <f t="shared" si="8"/>
        <v>0.19074960365753016</v>
      </c>
      <c r="J113" s="3">
        <f t="shared" si="8"/>
        <v>8.372509002110759E-2</v>
      </c>
      <c r="K113" s="3">
        <f t="shared" si="8"/>
        <v>8.2640654993186968E-3</v>
      </c>
      <c r="L113" s="3">
        <f t="shared" si="6"/>
        <v>275.53499543000555</v>
      </c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</row>
    <row r="114" spans="1:38" x14ac:dyDescent="0.3">
      <c r="A114" s="7">
        <v>1864</v>
      </c>
      <c r="B114" s="7">
        <v>285.40895</v>
      </c>
      <c r="C114" s="10">
        <v>1985.3670999999999</v>
      </c>
      <c r="D114" s="10">
        <v>342.76799999999997</v>
      </c>
      <c r="E114" s="2">
        <v>1858</v>
      </c>
      <c r="F114" s="2">
        <v>78</v>
      </c>
      <c r="G114" s="3">
        <f t="shared" si="8"/>
        <v>0.1080892018779343</v>
      </c>
      <c r="H114" s="3">
        <f t="shared" si="8"/>
        <v>0.15568750884784924</v>
      </c>
      <c r="I114" s="3">
        <f t="shared" si="8"/>
        <v>0.19975732011208866</v>
      </c>
      <c r="J114" s="3">
        <f t="shared" si="8"/>
        <v>8.7979697533180135E-2</v>
      </c>
      <c r="K114" s="3">
        <f t="shared" si="8"/>
        <v>8.6274325733885857E-3</v>
      </c>
      <c r="L114" s="3">
        <f t="shared" si="6"/>
        <v>275.56014116094445</v>
      </c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</row>
    <row r="115" spans="1:38" x14ac:dyDescent="0.3">
      <c r="A115" s="6">
        <v>1862</v>
      </c>
      <c r="B115" s="6">
        <v>286.55107499999997</v>
      </c>
      <c r="C115" s="10">
        <v>1985.4521</v>
      </c>
      <c r="D115" s="10">
        <v>343.15899999999999</v>
      </c>
      <c r="E115" s="2">
        <v>1859</v>
      </c>
      <c r="F115" s="2">
        <v>83</v>
      </c>
      <c r="G115" s="3">
        <f t="shared" si="8"/>
        <v>0.11284976525821599</v>
      </c>
      <c r="H115" s="3">
        <f t="shared" si="8"/>
        <v>0.16258315151800956</v>
      </c>
      <c r="I115" s="3">
        <f t="shared" si="8"/>
        <v>0.20879436419033309</v>
      </c>
      <c r="J115" s="3">
        <f t="shared" si="8"/>
        <v>9.2108623585975338E-2</v>
      </c>
      <c r="K115" s="3">
        <f t="shared" si="8"/>
        <v>8.8947742013495579E-3</v>
      </c>
      <c r="L115" s="3">
        <f t="shared" si="6"/>
        <v>275.58523067875387</v>
      </c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</row>
    <row r="116" spans="1:38" x14ac:dyDescent="0.3">
      <c r="A116" s="7">
        <v>1859</v>
      </c>
      <c r="B116" s="7">
        <v>286.48409000000004</v>
      </c>
      <c r="C116" s="10">
        <v>1985.5342000000001</v>
      </c>
      <c r="D116" s="10">
        <v>343.65600000000001</v>
      </c>
      <c r="E116" s="2">
        <v>1860</v>
      </c>
      <c r="F116" s="2">
        <v>91</v>
      </c>
      <c r="G116" s="3">
        <f t="shared" si="8"/>
        <v>0.11791549295774652</v>
      </c>
      <c r="H116" s="3">
        <f t="shared" si="8"/>
        <v>0.16992930763708347</v>
      </c>
      <c r="I116" s="3">
        <f t="shared" si="8"/>
        <v>0.21846128120597164</v>
      </c>
      <c r="J116" s="3">
        <f t="shared" si="8"/>
        <v>9.6588531534212541E-2</v>
      </c>
      <c r="K116" s="3">
        <f t="shared" si="8"/>
        <v>9.2916668793629337E-3</v>
      </c>
      <c r="L116" s="3">
        <f t="shared" si="6"/>
        <v>275.61218628021436</v>
      </c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</row>
    <row r="117" spans="1:38" x14ac:dyDescent="0.3">
      <c r="A117" s="6">
        <v>1855</v>
      </c>
      <c r="B117" s="6">
        <v>284.9085</v>
      </c>
      <c r="C117" s="10">
        <v>1985.6192000000001</v>
      </c>
      <c r="D117" s="10">
        <v>344.06900000000002</v>
      </c>
      <c r="E117" s="2">
        <v>1861</v>
      </c>
      <c r="F117" s="2">
        <v>95</v>
      </c>
      <c r="G117" s="3">
        <f t="shared" si="8"/>
        <v>0.12346948356807516</v>
      </c>
      <c r="H117" s="3">
        <f t="shared" si="8"/>
        <v>0.17800642796994795</v>
      </c>
      <c r="I117" s="3">
        <f t="shared" si="8"/>
        <v>0.22920032084185249</v>
      </c>
      <c r="J117" s="3">
        <f t="shared" si="8"/>
        <v>0.10175148356169764</v>
      </c>
      <c r="K117" s="3">
        <f t="shared" si="8"/>
        <v>9.907981311653595E-3</v>
      </c>
      <c r="L117" s="3">
        <f t="shared" si="6"/>
        <v>275.6423356972532</v>
      </c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</row>
    <row r="118" spans="1:38" x14ac:dyDescent="0.3">
      <c r="A118" s="6">
        <v>1854</v>
      </c>
      <c r="B118" s="6">
        <v>287.02756499999998</v>
      </c>
      <c r="C118" s="10">
        <v>1985.7040999999999</v>
      </c>
      <c r="D118" s="10">
        <v>344.197</v>
      </c>
      <c r="E118" s="2">
        <v>1862</v>
      </c>
      <c r="F118" s="2">
        <v>97</v>
      </c>
      <c r="G118" s="3">
        <f t="shared" si="8"/>
        <v>0.12926760563380285</v>
      </c>
      <c r="H118" s="3">
        <f t="shared" si="8"/>
        <v>0.18643691475773536</v>
      </c>
      <c r="I118" s="3">
        <f t="shared" si="8"/>
        <v>0.24039615344071119</v>
      </c>
      <c r="J118" s="3">
        <f t="shared" si="8"/>
        <v>0.10708897593949951</v>
      </c>
      <c r="K118" s="3">
        <f t="shared" si="8"/>
        <v>1.0469588338091314E-2</v>
      </c>
      <c r="L118" s="3">
        <f t="shared" si="6"/>
        <v>275.67365923810985</v>
      </c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</row>
    <row r="119" spans="1:38" x14ac:dyDescent="0.3">
      <c r="A119" s="6">
        <v>1851</v>
      </c>
      <c r="B119" s="6">
        <v>285.17396666666662</v>
      </c>
      <c r="C119" s="10">
        <v>1985.7863</v>
      </c>
      <c r="D119" s="10">
        <v>344.19499999999999</v>
      </c>
      <c r="E119" s="2">
        <v>1863</v>
      </c>
      <c r="F119" s="2">
        <v>104</v>
      </c>
      <c r="G119" s="3">
        <f t="shared" ref="G119:K134" si="9">G118*(1-G$5)+G$4*$F118*$L$4/1000</f>
        <v>0.13518779342723009</v>
      </c>
      <c r="H119" s="3">
        <f t="shared" si="9"/>
        <v>0.19503200245153268</v>
      </c>
      <c r="I119" s="3">
        <f t="shared" si="9"/>
        <v>0.25174217816249217</v>
      </c>
      <c r="J119" s="3">
        <f t="shared" si="9"/>
        <v>0.11235629594209656</v>
      </c>
      <c r="K119" s="3">
        <f t="shared" si="9"/>
        <v>1.0904116931950857E-2</v>
      </c>
      <c r="L119" s="3">
        <f t="shared" si="6"/>
        <v>275.7052223869153</v>
      </c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</row>
    <row r="120" spans="1:38" x14ac:dyDescent="0.3">
      <c r="A120" s="6">
        <v>1849</v>
      </c>
      <c r="B120" s="6">
        <v>287.73346999999995</v>
      </c>
      <c r="C120" s="10">
        <v>1985.8712</v>
      </c>
      <c r="D120" s="10">
        <v>343.94499999999999</v>
      </c>
      <c r="E120" s="2">
        <v>1864</v>
      </c>
      <c r="F120" s="2">
        <v>112</v>
      </c>
      <c r="G120" s="3">
        <f t="shared" si="9"/>
        <v>0.14153521126760568</v>
      </c>
      <c r="H120" s="3">
        <f t="shared" si="9"/>
        <v>0.20426072179740112</v>
      </c>
      <c r="I120" s="3">
        <f t="shared" si="9"/>
        <v>0.26398755274493857</v>
      </c>
      <c r="J120" s="3">
        <f t="shared" si="9"/>
        <v>0.11814430675676638</v>
      </c>
      <c r="K120" s="3">
        <f t="shared" si="9"/>
        <v>1.1496310344301069E-2</v>
      </c>
      <c r="L120" s="3">
        <f t="shared" si="6"/>
        <v>275.73942410291102</v>
      </c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</row>
    <row r="121" spans="1:38" x14ac:dyDescent="0.3">
      <c r="A121" s="6">
        <v>1846</v>
      </c>
      <c r="B121" s="6">
        <v>283.29579000000001</v>
      </c>
      <c r="C121" s="10">
        <v>1985.9534000000001</v>
      </c>
      <c r="D121" s="10">
        <v>343.71</v>
      </c>
      <c r="E121" s="2">
        <v>1865</v>
      </c>
      <c r="F121" s="2">
        <v>119</v>
      </c>
      <c r="G121" s="3">
        <f t="shared" si="9"/>
        <v>0.1483708920187794</v>
      </c>
      <c r="H121" s="3">
        <f t="shared" si="9"/>
        <v>0.21421522636933563</v>
      </c>
      <c r="I121" s="3">
        <f t="shared" si="9"/>
        <v>0.27727044030209569</v>
      </c>
      <c r="J121" s="3">
        <f t="shared" si="9"/>
        <v>0.12454063384641034</v>
      </c>
      <c r="K121" s="3">
        <f t="shared" si="9"/>
        <v>1.2231080659831414E-2</v>
      </c>
      <c r="L121" s="3">
        <f t="shared" si="6"/>
        <v>275.77662827319648</v>
      </c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</row>
    <row r="122" spans="1:38" x14ac:dyDescent="0.3">
      <c r="A122" s="6">
        <v>1846</v>
      </c>
      <c r="B122" s="6">
        <v>284.95827500000001</v>
      </c>
      <c r="C122" s="10">
        <v>1986.0383999999999</v>
      </c>
      <c r="D122" s="10">
        <v>343.71499999999997</v>
      </c>
      <c r="E122" s="2">
        <v>1866</v>
      </c>
      <c r="F122" s="2">
        <v>122</v>
      </c>
      <c r="G122" s="3">
        <f t="shared" si="9"/>
        <v>0.15563380281690148</v>
      </c>
      <c r="H122" s="3">
        <f t="shared" si="9"/>
        <v>0.22479962279686366</v>
      </c>
      <c r="I122" s="3">
        <f t="shared" si="9"/>
        <v>0.2914266799540296</v>
      </c>
      <c r="J122" s="3">
        <f t="shared" si="9"/>
        <v>0.13139315512267852</v>
      </c>
      <c r="K122" s="3">
        <f t="shared" si="9"/>
        <v>1.3005379881699876E-2</v>
      </c>
      <c r="L122" s="3">
        <f t="shared" si="6"/>
        <v>275.81625864057219</v>
      </c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</row>
    <row r="123" spans="1:38" x14ac:dyDescent="0.3">
      <c r="A123" s="6">
        <v>1844</v>
      </c>
      <c r="B123" s="6">
        <v>286.49905000000001</v>
      </c>
      <c r="C123" s="10">
        <v>1986.1233</v>
      </c>
      <c r="D123" s="10">
        <v>343.74099999999999</v>
      </c>
      <c r="E123" s="2">
        <v>1867</v>
      </c>
      <c r="F123" s="2">
        <v>130</v>
      </c>
      <c r="G123" s="3">
        <f t="shared" si="9"/>
        <v>0.16307981220657283</v>
      </c>
      <c r="H123" s="3">
        <f t="shared" si="9"/>
        <v>0.23563659137419701</v>
      </c>
      <c r="I123" s="3">
        <f t="shared" si="9"/>
        <v>0.30584361006389127</v>
      </c>
      <c r="J123" s="3">
        <f t="shared" si="9"/>
        <v>0.13820632607782224</v>
      </c>
      <c r="K123" s="3">
        <f t="shared" si="9"/>
        <v>1.3615861169977268E-2</v>
      </c>
      <c r="L123" s="3">
        <f t="shared" si="6"/>
        <v>275.85638220089248</v>
      </c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</row>
    <row r="124" spans="1:38" x14ac:dyDescent="0.3">
      <c r="A124" s="8">
        <v>1841</v>
      </c>
      <c r="B124" s="8">
        <v>283.01704999999998</v>
      </c>
      <c r="C124" s="10">
        <v>1986.2</v>
      </c>
      <c r="D124" s="10">
        <v>343.76499999999999</v>
      </c>
      <c r="E124" s="2">
        <v>1868</v>
      </c>
      <c r="F124" s="2">
        <v>135</v>
      </c>
      <c r="G124" s="3">
        <f t="shared" si="9"/>
        <v>0.17101408450704231</v>
      </c>
      <c r="H124" s="3">
        <f t="shared" si="9"/>
        <v>0.24719492083587488</v>
      </c>
      <c r="I124" s="3">
        <f t="shared" si="9"/>
        <v>0.3212689051927155</v>
      </c>
      <c r="J124" s="3">
        <f t="shared" si="9"/>
        <v>0.14556924913206956</v>
      </c>
      <c r="K124" s="3">
        <f t="shared" si="9"/>
        <v>1.4361723642958468E-2</v>
      </c>
      <c r="L124" s="3">
        <f t="shared" si="6"/>
        <v>275.89940888331068</v>
      </c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</row>
    <row r="125" spans="1:38" x14ac:dyDescent="0.3">
      <c r="A125" s="6">
        <v>1979</v>
      </c>
      <c r="B125" s="6">
        <v>332.04542500000002</v>
      </c>
      <c r="C125" s="10">
        <v>1986.2849000000001</v>
      </c>
      <c r="D125" s="10">
        <v>343.78399999999999</v>
      </c>
      <c r="E125" s="2">
        <v>1869</v>
      </c>
      <c r="F125" s="2">
        <v>142</v>
      </c>
      <c r="G125" s="3">
        <f t="shared" si="9"/>
        <v>0.17925352112676063</v>
      </c>
      <c r="H125" s="3">
        <f t="shared" si="9"/>
        <v>0.25919093655569109</v>
      </c>
      <c r="I125" s="3">
        <f t="shared" si="9"/>
        <v>0.3372383262188145</v>
      </c>
      <c r="J125" s="3">
        <f t="shared" si="9"/>
        <v>0.15309840600028318</v>
      </c>
      <c r="K125" s="3">
        <f t="shared" si="9"/>
        <v>1.5048853884788209E-2</v>
      </c>
      <c r="L125" s="3">
        <f t="shared" si="6"/>
        <v>275.94383004378636</v>
      </c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</row>
    <row r="126" spans="1:38" x14ac:dyDescent="0.3">
      <c r="A126" s="6">
        <v>1979</v>
      </c>
      <c r="B126" s="6">
        <v>335.24097999999998</v>
      </c>
      <c r="C126" s="10">
        <v>1986.3670999999999</v>
      </c>
      <c r="D126" s="10">
        <v>343.91699999999997</v>
      </c>
      <c r="E126" s="2">
        <v>1870</v>
      </c>
      <c r="F126" s="2">
        <v>147</v>
      </c>
      <c r="G126" s="3">
        <f t="shared" si="9"/>
        <v>0.18792018779342728</v>
      </c>
      <c r="H126" s="3">
        <f t="shared" si="9"/>
        <v>0.27181122787289291</v>
      </c>
      <c r="I126" s="3">
        <f t="shared" si="9"/>
        <v>0.35404503903283641</v>
      </c>
      <c r="J126" s="3">
        <f t="shared" si="9"/>
        <v>0.16101904205132372</v>
      </c>
      <c r="K126" s="3">
        <f t="shared" si="9"/>
        <v>1.5794257941326287E-2</v>
      </c>
      <c r="L126" s="3">
        <f t="shared" si="6"/>
        <v>275.99058975469183</v>
      </c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</row>
    <row r="127" spans="1:38" x14ac:dyDescent="0.3">
      <c r="A127" s="6">
        <v>1976</v>
      </c>
      <c r="B127" s="6">
        <v>331.19925000000001</v>
      </c>
      <c r="C127" s="10">
        <v>1986.4521</v>
      </c>
      <c r="D127" s="10">
        <v>344.23599999999999</v>
      </c>
      <c r="E127" s="2">
        <v>1871</v>
      </c>
      <c r="F127" s="2">
        <v>156</v>
      </c>
      <c r="G127" s="3">
        <f t="shared" si="9"/>
        <v>0.19689201877934279</v>
      </c>
      <c r="H127" s="3">
        <f t="shared" si="9"/>
        <v>0.28486628395941649</v>
      </c>
      <c r="I127" s="3">
        <f t="shared" si="9"/>
        <v>0.37137733550514834</v>
      </c>
      <c r="J127" s="3">
        <f t="shared" si="9"/>
        <v>0.16907405152619248</v>
      </c>
      <c r="K127" s="3">
        <f t="shared" si="9"/>
        <v>1.6481110139528358E-2</v>
      </c>
      <c r="L127" s="3">
        <f t="shared" si="6"/>
        <v>276.0386907999096</v>
      </c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</row>
    <row r="128" spans="1:38" x14ac:dyDescent="0.3">
      <c r="A128" s="6">
        <v>1974</v>
      </c>
      <c r="B128" s="6">
        <v>328.063425</v>
      </c>
      <c r="C128" s="10">
        <v>1986.5342000000001</v>
      </c>
      <c r="D128" s="10">
        <v>344.685</v>
      </c>
      <c r="E128" s="2">
        <v>1872</v>
      </c>
      <c r="F128" s="2">
        <v>173</v>
      </c>
      <c r="G128" s="3">
        <f t="shared" si="9"/>
        <v>0.20641314553990617</v>
      </c>
      <c r="H128" s="3">
        <f t="shared" si="9"/>
        <v>0.29873049561884224</v>
      </c>
      <c r="I128" s="3">
        <f t="shared" si="9"/>
        <v>0.38982909989531839</v>
      </c>
      <c r="J128" s="3">
        <f t="shared" si="9"/>
        <v>0.1777252416617118</v>
      </c>
      <c r="K128" s="3">
        <f t="shared" si="9"/>
        <v>1.7320242267696538E-2</v>
      </c>
      <c r="L128" s="3">
        <f t="shared" si="6"/>
        <v>276.09001822498345</v>
      </c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</row>
    <row r="129" spans="1:38" x14ac:dyDescent="0.3">
      <c r="A129" s="6">
        <v>1973</v>
      </c>
      <c r="B129" s="6">
        <v>326.39999999999998</v>
      </c>
      <c r="C129" s="10">
        <v>1986.6192000000001</v>
      </c>
      <c r="D129" s="10">
        <v>345.05700000000002</v>
      </c>
      <c r="E129" s="2">
        <v>1873</v>
      </c>
      <c r="F129" s="2">
        <v>184</v>
      </c>
      <c r="G129" s="3">
        <f t="shared" si="9"/>
        <v>0.21697183098591555</v>
      </c>
      <c r="H129" s="3">
        <f t="shared" si="9"/>
        <v>0.31415281054891597</v>
      </c>
      <c r="I129" s="3">
        <f t="shared" si="9"/>
        <v>0.41058718394974597</v>
      </c>
      <c r="J129" s="3">
        <f t="shared" si="9"/>
        <v>0.18787752166719446</v>
      </c>
      <c r="K129" s="3">
        <f t="shared" si="9"/>
        <v>1.8627323696708151E-2</v>
      </c>
      <c r="L129" s="3">
        <f t="shared" si="6"/>
        <v>276.14821667084846</v>
      </c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</row>
    <row r="130" spans="1:38" x14ac:dyDescent="0.3">
      <c r="A130" s="6">
        <v>1972</v>
      </c>
      <c r="B130" s="6">
        <v>324.13119999999998</v>
      </c>
      <c r="C130" s="10">
        <v>1986.7040999999999</v>
      </c>
      <c r="D130" s="10">
        <v>345.23700000000002</v>
      </c>
      <c r="E130" s="2">
        <v>1874</v>
      </c>
      <c r="F130" s="2">
        <v>174</v>
      </c>
      <c r="G130" s="3">
        <f t="shared" si="9"/>
        <v>0.22820187793427235</v>
      </c>
      <c r="H130" s="3">
        <f t="shared" si="9"/>
        <v>0.33056556207926358</v>
      </c>
      <c r="I130" s="3">
        <f t="shared" si="9"/>
        <v>0.43271922237473287</v>
      </c>
      <c r="J130" s="3">
        <f t="shared" si="9"/>
        <v>0.19874091364546542</v>
      </c>
      <c r="K130" s="3">
        <f t="shared" si="9"/>
        <v>1.9936540583027323E-2</v>
      </c>
      <c r="L130" s="3">
        <f t="shared" si="6"/>
        <v>276.21016411661674</v>
      </c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</row>
    <row r="131" spans="1:38" x14ac:dyDescent="0.3">
      <c r="A131" s="6">
        <v>1971.2</v>
      </c>
      <c r="B131" s="6">
        <v>325.22624999999999</v>
      </c>
      <c r="C131" s="10">
        <v>1986.7863</v>
      </c>
      <c r="D131" s="10">
        <v>345.30700000000002</v>
      </c>
      <c r="E131" s="2">
        <v>1875</v>
      </c>
      <c r="F131" s="2">
        <v>188</v>
      </c>
      <c r="G131" s="3">
        <f t="shared" si="9"/>
        <v>0.23882159624413152</v>
      </c>
      <c r="H131" s="3">
        <f t="shared" si="9"/>
        <v>0.34599419450326874</v>
      </c>
      <c r="I131" s="3">
        <f t="shared" si="9"/>
        <v>0.45305184353103534</v>
      </c>
      <c r="J131" s="3">
        <f t="shared" si="9"/>
        <v>0.20781000527275781</v>
      </c>
      <c r="K131" s="3">
        <f t="shared" si="9"/>
        <v>2.0261137196718296E-2</v>
      </c>
      <c r="L131" s="3">
        <f t="shared" si="6"/>
        <v>276.26593877674793</v>
      </c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</row>
    <row r="132" spans="1:38" x14ac:dyDescent="0.3">
      <c r="A132" s="6">
        <v>1970.7</v>
      </c>
      <c r="B132" s="6">
        <v>324.7285</v>
      </c>
      <c r="C132" s="10">
        <v>1986.8712</v>
      </c>
      <c r="D132" s="10">
        <v>345.20499999999998</v>
      </c>
      <c r="E132" s="2">
        <v>1876</v>
      </c>
      <c r="F132" s="2">
        <v>191</v>
      </c>
      <c r="G132" s="3">
        <f t="shared" si="9"/>
        <v>0.25029577464788738</v>
      </c>
      <c r="H132" s="3">
        <f t="shared" si="9"/>
        <v>0.36269493628877814</v>
      </c>
      <c r="I132" s="3">
        <f t="shared" si="9"/>
        <v>0.47521483410831011</v>
      </c>
      <c r="J132" s="3">
        <f t="shared" si="9"/>
        <v>0.21800420069555382</v>
      </c>
      <c r="K132" s="3">
        <f t="shared" si="9"/>
        <v>2.1115291990265933E-2</v>
      </c>
      <c r="L132" s="3">
        <f t="shared" si="6"/>
        <v>276.32732503773082</v>
      </c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</row>
    <row r="133" spans="1:38" x14ac:dyDescent="0.3">
      <c r="A133" s="6">
        <v>1967</v>
      </c>
      <c r="B133" s="6">
        <v>322.89999999999998</v>
      </c>
      <c r="C133" s="10">
        <v>1986.9534000000001</v>
      </c>
      <c r="D133" s="10">
        <v>344.95499999999998</v>
      </c>
      <c r="E133" s="2">
        <v>1877</v>
      </c>
      <c r="F133" s="2">
        <v>194</v>
      </c>
      <c r="G133" s="3">
        <f t="shared" si="9"/>
        <v>0.26195305164319255</v>
      </c>
      <c r="H133" s="3">
        <f t="shared" si="9"/>
        <v>0.37963142397513761</v>
      </c>
      <c r="I133" s="3">
        <f t="shared" si="9"/>
        <v>0.49753104360124145</v>
      </c>
      <c r="J133" s="3">
        <f t="shared" si="9"/>
        <v>0.22796814645897281</v>
      </c>
      <c r="K133" s="3">
        <f t="shared" si="9"/>
        <v>2.1774208131115622E-2</v>
      </c>
      <c r="L133" s="3">
        <f t="shared" si="6"/>
        <v>276.38885787380968</v>
      </c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</row>
    <row r="134" spans="1:38" x14ac:dyDescent="0.3">
      <c r="A134" s="6">
        <v>1949</v>
      </c>
      <c r="B134" s="6">
        <v>309.88559499999997</v>
      </c>
      <c r="C134" s="10">
        <v>1987.0383999999999</v>
      </c>
      <c r="D134" s="10">
        <v>344.71699999999998</v>
      </c>
      <c r="E134" s="2">
        <v>1878</v>
      </c>
      <c r="F134" s="2">
        <v>196</v>
      </c>
      <c r="G134" s="3">
        <f t="shared" si="9"/>
        <v>0.27379342723004702</v>
      </c>
      <c r="H134" s="3">
        <f t="shared" si="9"/>
        <v>0.39680300901832533</v>
      </c>
      <c r="I134" s="3">
        <f t="shared" si="9"/>
        <v>0.51999841541117608</v>
      </c>
      <c r="J134" s="3">
        <f t="shared" si="9"/>
        <v>0.23771499600218349</v>
      </c>
      <c r="K134" s="3">
        <f t="shared" si="9"/>
        <v>2.2314706043143024E-2</v>
      </c>
      <c r="L134" s="3">
        <f t="shared" si="6"/>
        <v>276.45062455370487</v>
      </c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</row>
    <row r="135" spans="1:38" x14ac:dyDescent="0.3">
      <c r="A135" s="6">
        <v>1947</v>
      </c>
      <c r="B135" s="6">
        <v>310.79920499999997</v>
      </c>
      <c r="C135" s="10">
        <v>1987.1233</v>
      </c>
      <c r="D135" s="10">
        <v>344.702</v>
      </c>
      <c r="E135" s="2">
        <v>1879</v>
      </c>
      <c r="F135" s="2">
        <v>210</v>
      </c>
      <c r="G135" s="3">
        <f t="shared" ref="G135:K150" si="10">G134*(1-G$5)+G$4*$F134*$L$4/1000</f>
        <v>0.285755868544601</v>
      </c>
      <c r="H135" s="3">
        <f t="shared" si="10"/>
        <v>0.41411514794486831</v>
      </c>
      <c r="I135" s="3">
        <f t="shared" si="10"/>
        <v>0.54246468580261031</v>
      </c>
      <c r="J135" s="3">
        <f t="shared" si="10"/>
        <v>0.24713978045770851</v>
      </c>
      <c r="K135" s="3">
        <f t="shared" si="10"/>
        <v>2.273643131191333E-2</v>
      </c>
      <c r="L135" s="3">
        <f t="shared" ref="L135:L198" si="11">SUM(G135:K135,L$5)</f>
        <v>276.51221191406171</v>
      </c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</row>
    <row r="136" spans="1:38" x14ac:dyDescent="0.3">
      <c r="A136" s="6">
        <v>1944</v>
      </c>
      <c r="B136" s="6">
        <v>311.35668499999997</v>
      </c>
      <c r="C136" s="10">
        <v>1987.2</v>
      </c>
      <c r="D136" s="10">
        <v>344.858</v>
      </c>
      <c r="E136" s="2">
        <v>1880</v>
      </c>
      <c r="F136" s="2">
        <v>236</v>
      </c>
      <c r="G136" s="3">
        <f t="shared" si="10"/>
        <v>0.29857276995305171</v>
      </c>
      <c r="H136" s="3">
        <f t="shared" si="10"/>
        <v>0.43269421465021124</v>
      </c>
      <c r="I136" s="3">
        <f t="shared" si="10"/>
        <v>0.56673268646087027</v>
      </c>
      <c r="J136" s="3">
        <f t="shared" si="10"/>
        <v>0.25766934909570688</v>
      </c>
      <c r="K136" s="3">
        <f t="shared" si="10"/>
        <v>2.364949761270323E-2</v>
      </c>
      <c r="L136" s="3">
        <f t="shared" si="11"/>
        <v>276.57931851777255</v>
      </c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</row>
    <row r="137" spans="1:38" x14ac:dyDescent="0.3">
      <c r="A137" s="6">
        <v>1944</v>
      </c>
      <c r="B137" s="6">
        <v>312.13815249999999</v>
      </c>
      <c r="C137" s="10">
        <v>1987.2849000000001</v>
      </c>
      <c r="D137" s="10">
        <v>345.053</v>
      </c>
      <c r="E137" s="2">
        <v>1881</v>
      </c>
      <c r="F137" s="2">
        <v>243</v>
      </c>
      <c r="G137" s="3">
        <f t="shared" si="10"/>
        <v>0.3129765258215963</v>
      </c>
      <c r="H137" s="3">
        <f t="shared" si="10"/>
        <v>0.45366348434153453</v>
      </c>
      <c r="I137" s="3">
        <f t="shared" si="10"/>
        <v>0.59458105035403874</v>
      </c>
      <c r="J137" s="3">
        <f t="shared" si="10"/>
        <v>0.27064903977334032</v>
      </c>
      <c r="K137" s="3">
        <f t="shared" si="10"/>
        <v>2.5423957595478011E-2</v>
      </c>
      <c r="L137" s="3">
        <f t="shared" si="11"/>
        <v>276.65729405788596</v>
      </c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</row>
    <row r="138" spans="1:38" x14ac:dyDescent="0.3">
      <c r="A138" s="6">
        <v>1941.5</v>
      </c>
      <c r="B138" s="6">
        <v>310.30370499999998</v>
      </c>
      <c r="C138" s="10">
        <v>1987.3670999999999</v>
      </c>
      <c r="D138" s="10">
        <v>345.44200000000001</v>
      </c>
      <c r="E138" s="2">
        <v>1882</v>
      </c>
      <c r="F138" s="2">
        <v>256</v>
      </c>
      <c r="G138" s="3">
        <f t="shared" si="10"/>
        <v>0.32780751173708927</v>
      </c>
      <c r="H138" s="3">
        <f t="shared" si="10"/>
        <v>0.47523234394027247</v>
      </c>
      <c r="I138" s="3">
        <f t="shared" si="10"/>
        <v>0.62310725954773727</v>
      </c>
      <c r="J138" s="3">
        <f t="shared" si="10"/>
        <v>0.28370883777295586</v>
      </c>
      <c r="K138" s="3">
        <f t="shared" si="10"/>
        <v>2.6828860477116648E-2</v>
      </c>
      <c r="L138" s="3">
        <f t="shared" si="11"/>
        <v>276.73668481347516</v>
      </c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</row>
    <row r="139" spans="1:38" x14ac:dyDescent="0.3">
      <c r="A139" s="6">
        <v>1941</v>
      </c>
      <c r="B139" s="6">
        <v>310.52271500000001</v>
      </c>
      <c r="C139" s="10">
        <v>1987.4521</v>
      </c>
      <c r="D139" s="10">
        <v>346.005</v>
      </c>
      <c r="E139" s="2">
        <v>1883</v>
      </c>
      <c r="F139" s="2">
        <v>272</v>
      </c>
      <c r="G139" s="3">
        <f t="shared" si="10"/>
        <v>0.34343192488262919</v>
      </c>
      <c r="H139" s="3">
        <f t="shared" si="10"/>
        <v>0.49796252423835252</v>
      </c>
      <c r="I139" s="3">
        <f t="shared" si="10"/>
        <v>0.6532036240355622</v>
      </c>
      <c r="J139" s="3">
        <f t="shared" si="10"/>
        <v>0.29754839216720708</v>
      </c>
      <c r="K139" s="3">
        <f t="shared" si="10"/>
        <v>2.8291305787246764E-2</v>
      </c>
      <c r="L139" s="3">
        <f t="shared" si="11"/>
        <v>276.82043777111102</v>
      </c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</row>
    <row r="140" spans="1:38" x14ac:dyDescent="0.3">
      <c r="A140" s="6">
        <v>1940</v>
      </c>
      <c r="B140" s="6">
        <v>311.89999999999998</v>
      </c>
      <c r="C140" s="10">
        <v>1987.5342000000001</v>
      </c>
      <c r="D140" s="10">
        <v>346.47199999999998</v>
      </c>
      <c r="E140" s="2">
        <v>1884</v>
      </c>
      <c r="F140" s="2">
        <v>275</v>
      </c>
      <c r="G140" s="3">
        <f t="shared" si="10"/>
        <v>0.36003286384976535</v>
      </c>
      <c r="H140" s="3">
        <f t="shared" si="10"/>
        <v>0.522132520548653</v>
      </c>
      <c r="I140" s="3">
        <f t="shared" si="10"/>
        <v>0.68529977245145057</v>
      </c>
      <c r="J140" s="3">
        <f t="shared" si="10"/>
        <v>0.31247527060076574</v>
      </c>
      <c r="K140" s="3">
        <f t="shared" si="10"/>
        <v>2.9929497414913818E-2</v>
      </c>
      <c r="L140" s="3">
        <f t="shared" si="11"/>
        <v>276.90986992486557</v>
      </c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</row>
    <row r="141" spans="1:38" x14ac:dyDescent="0.3">
      <c r="A141" s="6">
        <v>1935</v>
      </c>
      <c r="B141" s="6">
        <v>309.18874499999998</v>
      </c>
      <c r="C141" s="10">
        <v>1987.6192000000001</v>
      </c>
      <c r="D141" s="10">
        <v>346.96499999999997</v>
      </c>
      <c r="E141" s="2">
        <v>1885</v>
      </c>
      <c r="F141" s="2">
        <v>277</v>
      </c>
      <c r="G141" s="3">
        <f t="shared" si="10"/>
        <v>0.37681690140845081</v>
      </c>
      <c r="H141" s="3">
        <f t="shared" si="10"/>
        <v>0.54651771461727938</v>
      </c>
      <c r="I141" s="3">
        <f t="shared" si="10"/>
        <v>0.71741581082066197</v>
      </c>
      <c r="J141" s="3">
        <f t="shared" si="10"/>
        <v>0.3269015360734111</v>
      </c>
      <c r="K141" s="3">
        <f t="shared" si="10"/>
        <v>3.1063955934000964E-2</v>
      </c>
      <c r="L141" s="3">
        <f t="shared" si="11"/>
        <v>276.9987159188538</v>
      </c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</row>
    <row r="142" spans="1:38" x14ac:dyDescent="0.3">
      <c r="A142" s="6">
        <v>1896</v>
      </c>
      <c r="B142" s="6">
        <v>298.15635500000002</v>
      </c>
      <c r="C142" s="10">
        <v>1987.7040999999999</v>
      </c>
      <c r="D142" s="10">
        <v>347.25700000000001</v>
      </c>
      <c r="E142" s="2">
        <v>1886</v>
      </c>
      <c r="F142" s="2">
        <v>281</v>
      </c>
      <c r="G142" s="3">
        <f t="shared" si="10"/>
        <v>0.39372300469483579</v>
      </c>
      <c r="H142" s="3">
        <f t="shared" si="10"/>
        <v>0.57102361771514898</v>
      </c>
      <c r="I142" s="3">
        <f t="shared" si="10"/>
        <v>0.7494012374262089</v>
      </c>
      <c r="J142" s="3">
        <f t="shared" si="10"/>
        <v>0.34073841613772682</v>
      </c>
      <c r="K142" s="3">
        <f t="shared" si="10"/>
        <v>3.1845936521614535E-2</v>
      </c>
      <c r="L142" s="3">
        <f t="shared" si="11"/>
        <v>277.08673221249552</v>
      </c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</row>
    <row r="143" spans="1:38" x14ac:dyDescent="0.3">
      <c r="A143" s="6">
        <v>1833</v>
      </c>
      <c r="B143" s="6">
        <v>284.46052500000002</v>
      </c>
      <c r="C143" s="10">
        <v>1987.7863</v>
      </c>
      <c r="D143" s="10">
        <v>347.303</v>
      </c>
      <c r="E143" s="2">
        <v>1887</v>
      </c>
      <c r="F143" s="2">
        <v>295</v>
      </c>
      <c r="G143" s="3">
        <f t="shared" si="10"/>
        <v>0.41087323943661985</v>
      </c>
      <c r="H143" s="3">
        <f t="shared" si="10"/>
        <v>0.59583769119534347</v>
      </c>
      <c r="I143" s="3">
        <f t="shared" si="10"/>
        <v>0.78155827490319474</v>
      </c>
      <c r="J143" s="3">
        <f t="shared" si="10"/>
        <v>0.35425432231318615</v>
      </c>
      <c r="K143" s="3">
        <f t="shared" si="10"/>
        <v>3.2508025150532305E-2</v>
      </c>
      <c r="L143" s="3">
        <f t="shared" si="11"/>
        <v>277.17503155299886</v>
      </c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</row>
    <row r="144" spans="1:38" x14ac:dyDescent="0.3">
      <c r="A144" s="6">
        <v>1960.7390289576404</v>
      </c>
      <c r="B144" s="6">
        <v>315.71922500000005</v>
      </c>
      <c r="C144" s="10">
        <v>1987.8712</v>
      </c>
      <c r="D144" s="10">
        <v>347.40600000000001</v>
      </c>
      <c r="E144" s="2">
        <v>1888</v>
      </c>
      <c r="F144" s="2">
        <v>327</v>
      </c>
      <c r="G144" s="3">
        <f t="shared" si="10"/>
        <v>0.42887793427230059</v>
      </c>
      <c r="H144" s="3">
        <f t="shared" si="10"/>
        <v>0.62189805440807699</v>
      </c>
      <c r="I144" s="3">
        <f t="shared" si="10"/>
        <v>0.81538696720264869</v>
      </c>
      <c r="J144" s="3">
        <f t="shared" si="10"/>
        <v>0.36864129974915194</v>
      </c>
      <c r="K144" s="3">
        <f t="shared" si="10"/>
        <v>3.3566879198723198E-2</v>
      </c>
      <c r="L144" s="3">
        <f t="shared" si="11"/>
        <v>277.26837113483089</v>
      </c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</row>
    <row r="145" spans="1:38" x14ac:dyDescent="0.3">
      <c r="A145" s="6">
        <v>1955.1946053516383</v>
      </c>
      <c r="B145" s="6">
        <v>313.6452666666666</v>
      </c>
      <c r="C145" s="10">
        <v>1987.9534000000001</v>
      </c>
      <c r="D145" s="10">
        <v>347.40499999999997</v>
      </c>
      <c r="E145" s="2">
        <v>1889</v>
      </c>
      <c r="F145" s="2">
        <v>327</v>
      </c>
      <c r="G145" s="3">
        <f t="shared" si="10"/>
        <v>0.4488356807511738</v>
      </c>
      <c r="H145" s="3">
        <f t="shared" si="10"/>
        <v>0.6508914196181026</v>
      </c>
      <c r="I145" s="3">
        <f t="shared" si="10"/>
        <v>0.85356910169608524</v>
      </c>
      <c r="J145" s="3">
        <f t="shared" si="10"/>
        <v>0.38596226293937108</v>
      </c>
      <c r="K145" s="3">
        <f t="shared" si="10"/>
        <v>3.5711454060952191E-2</v>
      </c>
      <c r="L145" s="3">
        <f t="shared" si="11"/>
        <v>277.37496991906568</v>
      </c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</row>
    <row r="146" spans="1:38" x14ac:dyDescent="0.3">
      <c r="A146" s="6">
        <v>1955.1946053516383</v>
      </c>
      <c r="B146" s="6">
        <v>314.10153749999995</v>
      </c>
      <c r="C146" s="10">
        <v>1988.0382999999999</v>
      </c>
      <c r="D146" s="10">
        <v>347.35700000000003</v>
      </c>
      <c r="E146" s="2">
        <v>1890</v>
      </c>
      <c r="F146" s="2">
        <v>356</v>
      </c>
      <c r="G146" s="3">
        <f t="shared" si="10"/>
        <v>0.46879342723004702</v>
      </c>
      <c r="H146" s="3">
        <f t="shared" si="10"/>
        <v>0.67980502321354963</v>
      </c>
      <c r="I146" s="3">
        <f t="shared" si="10"/>
        <v>0.89123873206400628</v>
      </c>
      <c r="J146" s="3">
        <f t="shared" si="10"/>
        <v>0.40229373395712759</v>
      </c>
      <c r="K146" s="3">
        <f t="shared" si="10"/>
        <v>3.7012204466943074E-2</v>
      </c>
      <c r="L146" s="3">
        <f t="shared" si="11"/>
        <v>277.47914312093167</v>
      </c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</row>
    <row r="147" spans="1:38" x14ac:dyDescent="0.3">
      <c r="A147" s="6">
        <v>1955.1946053516383</v>
      </c>
      <c r="B147" s="6">
        <v>314.723725</v>
      </c>
      <c r="C147" s="10">
        <v>1988.123</v>
      </c>
      <c r="D147" s="10">
        <v>347.36799999999999</v>
      </c>
      <c r="E147" s="2">
        <v>1891</v>
      </c>
      <c r="F147" s="2">
        <v>372</v>
      </c>
      <c r="G147" s="3">
        <f t="shared" si="10"/>
        <v>0.49052112676056348</v>
      </c>
      <c r="H147" s="3">
        <f t="shared" si="10"/>
        <v>0.71136208931584044</v>
      </c>
      <c r="I147" s="3">
        <f t="shared" si="10"/>
        <v>0.93275954496417235</v>
      </c>
      <c r="J147" s="3">
        <f t="shared" si="10"/>
        <v>0.42109599524795899</v>
      </c>
      <c r="K147" s="3">
        <f t="shared" si="10"/>
        <v>3.9162651816228036E-2</v>
      </c>
      <c r="L147" s="3">
        <f t="shared" si="11"/>
        <v>277.59490140810476</v>
      </c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</row>
    <row r="148" spans="1:38" x14ac:dyDescent="0.3">
      <c r="A148" s="6">
        <v>1949.3243294617719</v>
      </c>
      <c r="B148" s="6">
        <v>311.41866499999998</v>
      </c>
      <c r="C148" s="10">
        <v>1988.2021999999999</v>
      </c>
      <c r="D148" s="10">
        <v>347.428</v>
      </c>
      <c r="E148" s="2">
        <v>1892</v>
      </c>
      <c r="F148" s="2">
        <v>374</v>
      </c>
      <c r="G148" s="3">
        <f t="shared" si="10"/>
        <v>0.51322535211267617</v>
      </c>
      <c r="H148" s="3">
        <f t="shared" si="10"/>
        <v>0.7443346884035853</v>
      </c>
      <c r="I148" s="3">
        <f t="shared" si="10"/>
        <v>0.97612679580950323</v>
      </c>
      <c r="J148" s="3">
        <f t="shared" si="10"/>
        <v>0.44070207673512651</v>
      </c>
      <c r="K148" s="3">
        <f t="shared" si="10"/>
        <v>4.1218137774587327E-2</v>
      </c>
      <c r="L148" s="3">
        <f t="shared" si="11"/>
        <v>277.7156070508355</v>
      </c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</row>
    <row r="149" spans="1:38" x14ac:dyDescent="0.3">
      <c r="A149" s="6">
        <v>1939.0618319488251</v>
      </c>
      <c r="B149" s="6">
        <v>309.24847499999998</v>
      </c>
      <c r="C149" s="10">
        <v>1988.2869000000001</v>
      </c>
      <c r="D149" s="10">
        <v>347.60700000000003</v>
      </c>
      <c r="E149" s="2">
        <v>1893</v>
      </c>
      <c r="F149" s="2">
        <v>370</v>
      </c>
      <c r="G149" s="3">
        <f t="shared" si="10"/>
        <v>0.53605164319248833</v>
      </c>
      <c r="H149" s="3">
        <f t="shared" si="10"/>
        <v>0.77740437231260717</v>
      </c>
      <c r="I149" s="3">
        <f t="shared" si="10"/>
        <v>1.0192124141877026</v>
      </c>
      <c r="J149" s="3">
        <f t="shared" si="10"/>
        <v>0.45942286620964456</v>
      </c>
      <c r="K149" s="3">
        <f t="shared" si="10"/>
        <v>4.2558749742556051E-2</v>
      </c>
      <c r="L149" s="3">
        <f t="shared" si="11"/>
        <v>277.83465004564499</v>
      </c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</row>
    <row r="150" spans="1:38" x14ac:dyDescent="0.3">
      <c r="A150" s="6">
        <v>1937.1576825081356</v>
      </c>
      <c r="B150" s="6">
        <v>307.874685</v>
      </c>
      <c r="C150" s="10">
        <v>1988.3688999999999</v>
      </c>
      <c r="D150" s="10">
        <v>347.81200000000001</v>
      </c>
      <c r="E150" s="2">
        <v>1894</v>
      </c>
      <c r="F150" s="2">
        <v>383</v>
      </c>
      <c r="G150" s="3">
        <f t="shared" si="10"/>
        <v>0.55863380281690145</v>
      </c>
      <c r="H150" s="3">
        <f t="shared" si="10"/>
        <v>0.81000749367796976</v>
      </c>
      <c r="I150" s="3">
        <f t="shared" si="10"/>
        <v>1.0611187718924975</v>
      </c>
      <c r="J150" s="3">
        <f t="shared" si="10"/>
        <v>0.47660471226885354</v>
      </c>
      <c r="K150" s="3">
        <f t="shared" si="10"/>
        <v>4.3184078576676735E-2</v>
      </c>
      <c r="L150" s="3">
        <f t="shared" si="11"/>
        <v>277.94954885923289</v>
      </c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</row>
    <row r="151" spans="1:38" x14ac:dyDescent="0.3">
      <c r="A151" s="6">
        <v>1927.7580148055886</v>
      </c>
      <c r="B151" s="6">
        <v>305.18683499999997</v>
      </c>
      <c r="C151" s="10">
        <v>1988.4536000000001</v>
      </c>
      <c r="D151" s="10">
        <v>348.25200000000001</v>
      </c>
      <c r="E151" s="2">
        <v>1895</v>
      </c>
      <c r="F151" s="2">
        <v>406</v>
      </c>
      <c r="G151" s="3">
        <f t="shared" ref="G151:K166" si="12">G150*(1-G$5)+G$4*$F150*$L$4/1000</f>
        <v>0.58200938967136151</v>
      </c>
      <c r="H151" s="3">
        <f t="shared" si="12"/>
        <v>0.8437415801586361</v>
      </c>
      <c r="I151" s="3">
        <f t="shared" si="12"/>
        <v>1.1044156882972804</v>
      </c>
      <c r="J151" s="3">
        <f t="shared" si="12"/>
        <v>0.49433083507617448</v>
      </c>
      <c r="K151" s="3">
        <f t="shared" si="12"/>
        <v>4.4173688325470931E-2</v>
      </c>
      <c r="L151" s="3">
        <f t="shared" si="11"/>
        <v>278.06867118152894</v>
      </c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</row>
    <row r="152" spans="1:38" x14ac:dyDescent="0.3">
      <c r="A152" s="6">
        <v>1927.1770631691543</v>
      </c>
      <c r="B152" s="6">
        <v>305.01759999999996</v>
      </c>
      <c r="C152" s="10">
        <v>1988.5355</v>
      </c>
      <c r="D152" s="10">
        <v>348.91199999999998</v>
      </c>
      <c r="E152" s="2">
        <v>1896</v>
      </c>
      <c r="F152" s="2">
        <v>419</v>
      </c>
      <c r="G152" s="3">
        <f t="shared" si="12"/>
        <v>0.60678873239436626</v>
      </c>
      <c r="H152" s="3">
        <f t="shared" si="12"/>
        <v>0.879542487571909</v>
      </c>
      <c r="I152" s="3">
        <f t="shared" si="12"/>
        <v>1.1505868458845767</v>
      </c>
      <c r="J152" s="3">
        <f t="shared" si="12"/>
        <v>0.51374385073230278</v>
      </c>
      <c r="K152" s="3">
        <f t="shared" si="12"/>
        <v>4.5853729185837903E-2</v>
      </c>
      <c r="L152" s="3">
        <f t="shared" si="11"/>
        <v>278.19651564576901</v>
      </c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</row>
    <row r="153" spans="1:38" x14ac:dyDescent="0.3">
      <c r="A153" s="6">
        <v>1904.7531922755438</v>
      </c>
      <c r="B153" s="6">
        <v>299.0446</v>
      </c>
      <c r="C153" s="10">
        <v>1988.6202000000001</v>
      </c>
      <c r="D153" s="10">
        <v>349.15600000000001</v>
      </c>
      <c r="E153" s="2">
        <v>1897</v>
      </c>
      <c r="F153" s="2">
        <v>440</v>
      </c>
      <c r="G153" s="3">
        <f t="shared" si="12"/>
        <v>0.63236150234741795</v>
      </c>
      <c r="H153" s="3">
        <f t="shared" si="12"/>
        <v>0.91646556289545589</v>
      </c>
      <c r="I153" s="3">
        <f t="shared" si="12"/>
        <v>1.1980913174011516</v>
      </c>
      <c r="J153" s="3">
        <f t="shared" si="12"/>
        <v>0.53357368343194445</v>
      </c>
      <c r="K153" s="3">
        <f t="shared" si="12"/>
        <v>4.7483054115718112E-2</v>
      </c>
      <c r="L153" s="3">
        <f t="shared" si="11"/>
        <v>278.3279751201917</v>
      </c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</row>
    <row r="154" spans="1:38" x14ac:dyDescent="0.3">
      <c r="A154" s="6">
        <v>1900.7815002589052</v>
      </c>
      <c r="B154" s="6">
        <v>296.4563</v>
      </c>
      <c r="C154" s="10">
        <v>1988.7049</v>
      </c>
      <c r="D154" s="10">
        <v>349.05099999999999</v>
      </c>
      <c r="E154" s="2">
        <v>1898</v>
      </c>
      <c r="F154" s="2">
        <v>465</v>
      </c>
      <c r="G154" s="3">
        <f t="shared" si="12"/>
        <v>0.65921596244131464</v>
      </c>
      <c r="H154" s="3">
        <f t="shared" si="12"/>
        <v>0.95525889272072351</v>
      </c>
      <c r="I154" s="3">
        <f t="shared" si="12"/>
        <v>1.2481130842205315</v>
      </c>
      <c r="J154" s="3">
        <f t="shared" si="12"/>
        <v>0.55473548886396618</v>
      </c>
      <c r="K154" s="3">
        <f t="shared" si="12"/>
        <v>4.9457205133282348E-2</v>
      </c>
      <c r="L154" s="3">
        <f t="shared" si="11"/>
        <v>278.46678063337981</v>
      </c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</row>
    <row r="155" spans="1:38" x14ac:dyDescent="0.3">
      <c r="A155" s="6">
        <v>1892.0852779669451</v>
      </c>
      <c r="B155" s="6">
        <v>294.65444500000001</v>
      </c>
      <c r="C155" s="10">
        <v>1988.7869000000001</v>
      </c>
      <c r="D155" s="10">
        <v>348.94799999999998</v>
      </c>
      <c r="E155" s="2">
        <v>1899</v>
      </c>
      <c r="F155" s="2">
        <v>507</v>
      </c>
      <c r="G155" s="3">
        <f t="shared" si="12"/>
        <v>0.68759624413145548</v>
      </c>
      <c r="H155" s="3">
        <f t="shared" si="12"/>
        <v>0.99629291877611803</v>
      </c>
      <c r="I155" s="3">
        <f t="shared" si="12"/>
        <v>1.3012192966218985</v>
      </c>
      <c r="J155" s="3">
        <f t="shared" si="12"/>
        <v>0.57762265918177114</v>
      </c>
      <c r="K155" s="3">
        <f t="shared" si="12"/>
        <v>5.1828297172525739E-2</v>
      </c>
      <c r="L155" s="3">
        <f t="shared" si="11"/>
        <v>278.61455941588378</v>
      </c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</row>
    <row r="156" spans="1:38" x14ac:dyDescent="0.3">
      <c r="A156" s="6">
        <v>1884.3545217441565</v>
      </c>
      <c r="B156" s="6">
        <v>289.01265999999998</v>
      </c>
      <c r="C156" s="10">
        <v>1988.8715999999999</v>
      </c>
      <c r="D156" s="10">
        <v>348.87200000000001</v>
      </c>
      <c r="E156" s="2">
        <v>1900</v>
      </c>
      <c r="F156" s="2">
        <v>534</v>
      </c>
      <c r="G156" s="3">
        <f t="shared" si="12"/>
        <v>0.71853990610328644</v>
      </c>
      <c r="H156" s="3">
        <f t="shared" si="12"/>
        <v>1.0411577209707703</v>
      </c>
      <c r="I156" s="3">
        <f t="shared" si="12"/>
        <v>1.3599225438872722</v>
      </c>
      <c r="J156" s="3">
        <f t="shared" si="12"/>
        <v>0.60413193487805061</v>
      </c>
      <c r="K156" s="3">
        <f t="shared" si="12"/>
        <v>5.5238268177242901E-2</v>
      </c>
      <c r="L156" s="3">
        <f t="shared" si="11"/>
        <v>278.77899037401664</v>
      </c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</row>
    <row r="157" spans="1:38" x14ac:dyDescent="0.3">
      <c r="A157" s="6">
        <v>1869.092161647889</v>
      </c>
      <c r="B157" s="6">
        <v>287.68864500000001</v>
      </c>
      <c r="C157" s="10">
        <v>1988.9536000000001</v>
      </c>
      <c r="D157" s="10">
        <v>348.83199999999999</v>
      </c>
      <c r="E157" s="2">
        <v>1901</v>
      </c>
      <c r="F157" s="2">
        <v>552</v>
      </c>
      <c r="G157" s="3">
        <f t="shared" si="12"/>
        <v>0.75113145539906112</v>
      </c>
      <c r="H157" s="3">
        <f t="shared" si="12"/>
        <v>1.0884343100207579</v>
      </c>
      <c r="I157" s="3">
        <f t="shared" si="12"/>
        <v>1.4218941780407381</v>
      </c>
      <c r="J157" s="3">
        <f t="shared" si="12"/>
        <v>0.63229583307962434</v>
      </c>
      <c r="K157" s="3">
        <f t="shared" si="12"/>
        <v>5.8574125774137772E-2</v>
      </c>
      <c r="L157" s="3">
        <f t="shared" si="11"/>
        <v>278.95232990231432</v>
      </c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</row>
    <row r="158" spans="1:38" x14ac:dyDescent="0.3">
      <c r="A158" s="6">
        <v>1852.2881866570406</v>
      </c>
      <c r="B158" s="6">
        <v>288.57463999999999</v>
      </c>
      <c r="C158" s="10">
        <v>1989.0383999999999</v>
      </c>
      <c r="D158" s="10">
        <v>348.71699999999998</v>
      </c>
      <c r="E158" s="2">
        <v>1902</v>
      </c>
      <c r="F158" s="2">
        <v>566</v>
      </c>
      <c r="G158" s="3">
        <f t="shared" si="12"/>
        <v>0.7848215962441315</v>
      </c>
      <c r="H158" s="3">
        <f t="shared" si="12"/>
        <v>1.1372709806057952</v>
      </c>
      <c r="I158" s="3">
        <f t="shared" si="12"/>
        <v>1.4857382161044315</v>
      </c>
      <c r="J158" s="3">
        <f t="shared" si="12"/>
        <v>0.66096349237648888</v>
      </c>
      <c r="K158" s="3">
        <f t="shared" si="12"/>
        <v>6.1442496105625036E-2</v>
      </c>
      <c r="L158" s="3">
        <f t="shared" si="11"/>
        <v>279.13023678143645</v>
      </c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</row>
    <row r="159" spans="1:38" x14ac:dyDescent="0.3">
      <c r="A159" s="6">
        <v>1847.5023593764215</v>
      </c>
      <c r="B159" s="6">
        <v>286.10309999999998</v>
      </c>
      <c r="C159" s="10">
        <v>1989.1233</v>
      </c>
      <c r="D159" s="10">
        <v>348.75599999999997</v>
      </c>
      <c r="E159" s="2">
        <v>1903</v>
      </c>
      <c r="F159" s="2">
        <v>617</v>
      </c>
      <c r="G159" s="3">
        <f t="shared" si="12"/>
        <v>0.81936619718309867</v>
      </c>
      <c r="H159" s="3">
        <f t="shared" si="12"/>
        <v>1.1872878540404739</v>
      </c>
      <c r="I159" s="3">
        <f t="shared" si="12"/>
        <v>1.5508285865527209</v>
      </c>
      <c r="J159" s="3">
        <f t="shared" si="12"/>
        <v>0.68963665091294679</v>
      </c>
      <c r="K159" s="3">
        <f t="shared" si="12"/>
        <v>6.3839527650387307E-2</v>
      </c>
      <c r="L159" s="3">
        <f t="shared" si="11"/>
        <v>279.31095881633962</v>
      </c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</row>
    <row r="160" spans="1:38" x14ac:dyDescent="0.3">
      <c r="A160" s="6">
        <v>1838.009354335828</v>
      </c>
      <c r="B160" s="6">
        <v>284.06502500000005</v>
      </c>
      <c r="C160" s="10">
        <v>1989.2</v>
      </c>
      <c r="D160" s="10">
        <v>348.976</v>
      </c>
      <c r="E160" s="2">
        <v>1904</v>
      </c>
      <c r="F160" s="2">
        <v>624</v>
      </c>
      <c r="G160" s="3">
        <f t="shared" si="12"/>
        <v>0.85702347417840385</v>
      </c>
      <c r="H160" s="3">
        <f t="shared" si="12"/>
        <v>1.2419558619552227</v>
      </c>
      <c r="I160" s="3">
        <f t="shared" si="12"/>
        <v>1.6227072457907346</v>
      </c>
      <c r="J160" s="3">
        <f t="shared" si="12"/>
        <v>0.72265771753942387</v>
      </c>
      <c r="K160" s="3">
        <f t="shared" si="12"/>
        <v>6.7687766971767052E-2</v>
      </c>
      <c r="L160" s="3">
        <f t="shared" si="11"/>
        <v>279.51203206643555</v>
      </c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</row>
    <row r="161" spans="1:38" x14ac:dyDescent="0.3">
      <c r="A161" s="6">
        <v>1834.5106230131994</v>
      </c>
      <c r="B161" s="6">
        <v>283.72655500000002</v>
      </c>
      <c r="C161" s="10">
        <v>1989.2849000000001</v>
      </c>
      <c r="D161" s="10">
        <v>349.05599999999998</v>
      </c>
      <c r="E161" s="2">
        <v>1905</v>
      </c>
      <c r="F161" s="2">
        <v>663</v>
      </c>
      <c r="G161" s="3">
        <f t="shared" si="12"/>
        <v>0.89510798122065738</v>
      </c>
      <c r="H161" s="3">
        <f t="shared" si="12"/>
        <v>1.29713075354096</v>
      </c>
      <c r="I161" s="3">
        <f t="shared" si="12"/>
        <v>1.6946727485869379</v>
      </c>
      <c r="J161" s="3">
        <f t="shared" si="12"/>
        <v>0.75461399068710311</v>
      </c>
      <c r="K161" s="3">
        <f t="shared" si="12"/>
        <v>7.0350480603748197E-2</v>
      </c>
      <c r="L161" s="3">
        <f t="shared" si="11"/>
        <v>279.71187595463942</v>
      </c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</row>
    <row r="162" spans="1:38" x14ac:dyDescent="0.3">
      <c r="A162" s="6">
        <v>1826.8838349409536</v>
      </c>
      <c r="B162" s="6">
        <v>285.10759999999999</v>
      </c>
      <c r="C162" s="10">
        <v>1989.3670999999999</v>
      </c>
      <c r="D162" s="10">
        <v>349.065</v>
      </c>
      <c r="E162" s="2">
        <v>1906</v>
      </c>
      <c r="F162" s="2">
        <v>707</v>
      </c>
      <c r="G162" s="3">
        <f t="shared" si="12"/>
        <v>0.93557276995305172</v>
      </c>
      <c r="H162" s="3">
        <f t="shared" si="12"/>
        <v>1.3558158291812317</v>
      </c>
      <c r="I162" s="3">
        <f t="shared" si="12"/>
        <v>1.7715314410106953</v>
      </c>
      <c r="J162" s="3">
        <f t="shared" si="12"/>
        <v>0.7893221672044729</v>
      </c>
      <c r="K162" s="3">
        <f t="shared" si="12"/>
        <v>7.3796483975072491E-2</v>
      </c>
      <c r="L162" s="3">
        <f t="shared" si="11"/>
        <v>279.92603869132455</v>
      </c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</row>
    <row r="163" spans="1:38" x14ac:dyDescent="0.3">
      <c r="A163" s="6">
        <v>1826.1583955909055</v>
      </c>
      <c r="B163" s="6">
        <v>281.277625</v>
      </c>
      <c r="C163" s="10">
        <v>1989.4521</v>
      </c>
      <c r="D163" s="10">
        <v>349.29700000000003</v>
      </c>
      <c r="E163" s="2">
        <v>1907</v>
      </c>
      <c r="F163" s="2">
        <v>784</v>
      </c>
      <c r="G163" s="3">
        <f t="shared" si="12"/>
        <v>0.97872300469483575</v>
      </c>
      <c r="H163" s="3">
        <f t="shared" si="12"/>
        <v>1.4184709158228264</v>
      </c>
      <c r="I163" s="3">
        <f t="shared" si="12"/>
        <v>1.8539688173660345</v>
      </c>
      <c r="J163" s="3">
        <f t="shared" si="12"/>
        <v>0.82721189396370165</v>
      </c>
      <c r="K163" s="3">
        <f t="shared" si="12"/>
        <v>7.7952318372784296E-2</v>
      </c>
      <c r="L163" s="3">
        <f t="shared" si="11"/>
        <v>280.1563269502202</v>
      </c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</row>
    <row r="164" spans="1:38" x14ac:dyDescent="0.3">
      <c r="A164" s="6">
        <v>1814.2331866062311</v>
      </c>
      <c r="B164" s="6">
        <v>284.34376500000002</v>
      </c>
      <c r="C164" s="10">
        <v>1989.5342000000001</v>
      </c>
      <c r="D164" s="10">
        <v>349.68200000000002</v>
      </c>
      <c r="E164" s="2">
        <v>1908</v>
      </c>
      <c r="F164" s="2">
        <v>750</v>
      </c>
      <c r="G164" s="3">
        <f t="shared" si="12"/>
        <v>1.0265727699530518</v>
      </c>
      <c r="H164" s="3">
        <f t="shared" si="12"/>
        <v>1.4881836833960742</v>
      </c>
      <c r="I164" s="3">
        <f t="shared" si="12"/>
        <v>1.946867743600192</v>
      </c>
      <c r="J164" s="3">
        <f t="shared" si="12"/>
        <v>0.87197465843842381</v>
      </c>
      <c r="K164" s="3">
        <f t="shared" si="12"/>
        <v>8.40879828258633E-2</v>
      </c>
      <c r="L164" s="3">
        <f t="shared" si="11"/>
        <v>280.41768683821363</v>
      </c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</row>
    <row r="165" spans="1:38" x14ac:dyDescent="0.3">
      <c r="A165" s="6">
        <v>1799.5582892886305</v>
      </c>
      <c r="B165" s="6">
        <v>281.14821000000001</v>
      </c>
      <c r="C165" s="10">
        <v>1989.6192000000001</v>
      </c>
      <c r="D165" s="10">
        <v>350.04700000000003</v>
      </c>
      <c r="E165" s="2">
        <v>1909</v>
      </c>
      <c r="F165" s="2">
        <v>785</v>
      </c>
      <c r="G165" s="3">
        <f t="shared" si="12"/>
        <v>1.0723474178403758</v>
      </c>
      <c r="H165" s="3">
        <f t="shared" si="12"/>
        <v>1.5545121807984437</v>
      </c>
      <c r="I165" s="3">
        <f t="shared" si="12"/>
        <v>2.0334117420094064</v>
      </c>
      <c r="J165" s="3">
        <f t="shared" si="12"/>
        <v>0.9101896565777019</v>
      </c>
      <c r="K165" s="3">
        <f t="shared" si="12"/>
        <v>8.6213207302909253E-2</v>
      </c>
      <c r="L165" s="3">
        <f t="shared" si="11"/>
        <v>280.65667420452883</v>
      </c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</row>
    <row r="166" spans="1:38" x14ac:dyDescent="0.3">
      <c r="A166" s="6">
        <v>1799.3172594498767</v>
      </c>
      <c r="B166" s="6">
        <v>283.65417000000002</v>
      </c>
      <c r="C166" s="10">
        <v>1989.7040999999999</v>
      </c>
      <c r="D166" s="10">
        <v>350.22199999999998</v>
      </c>
      <c r="E166" s="2">
        <v>1910</v>
      </c>
      <c r="F166" s="2">
        <v>819</v>
      </c>
      <c r="G166" s="3">
        <f t="shared" si="12"/>
        <v>1.1202582159624415</v>
      </c>
      <c r="H166" s="3">
        <f t="shared" si="12"/>
        <v>1.6239445914977995</v>
      </c>
      <c r="I166" s="3">
        <f t="shared" si="12"/>
        <v>2.1240523095320381</v>
      </c>
      <c r="J166" s="3">
        <f t="shared" si="12"/>
        <v>0.9503295332363485</v>
      </c>
      <c r="K166" s="3">
        <f t="shared" si="12"/>
        <v>8.9145413595272283E-2</v>
      </c>
      <c r="L166" s="3">
        <f t="shared" si="11"/>
        <v>280.90773006382392</v>
      </c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</row>
    <row r="167" spans="1:38" x14ac:dyDescent="0.3">
      <c r="A167" s="6">
        <v>1796.0687260662141</v>
      </c>
      <c r="B167" s="6">
        <v>281.61339499999997</v>
      </c>
      <c r="C167" s="10">
        <v>1989.7863</v>
      </c>
      <c r="D167" s="10">
        <v>350.14699999999999</v>
      </c>
      <c r="E167" s="2">
        <v>1911</v>
      </c>
      <c r="F167" s="2">
        <v>836</v>
      </c>
      <c r="G167" s="3">
        <f t="shared" ref="G167:K182" si="13">G166*(1-G$5)+G$4*$F166*$L$4/1000</f>
        <v>1.1702441314553993</v>
      </c>
      <c r="H167" s="3">
        <f t="shared" si="13"/>
        <v>1.6963784798222412</v>
      </c>
      <c r="I167" s="3">
        <f t="shared" si="13"/>
        <v>2.2185842247525884</v>
      </c>
      <c r="J167" s="3">
        <f t="shared" si="13"/>
        <v>0.99216695526407217</v>
      </c>
      <c r="K167" s="3">
        <f t="shared" si="13"/>
        <v>9.2520130743648177E-2</v>
      </c>
      <c r="L167" s="3">
        <f t="shared" si="11"/>
        <v>281.16989392203794</v>
      </c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</row>
    <row r="168" spans="1:38" x14ac:dyDescent="0.3">
      <c r="A168" s="6">
        <v>1794.4109867808286</v>
      </c>
      <c r="B168" s="6">
        <v>281.53645499999999</v>
      </c>
      <c r="C168" s="10">
        <v>1989.8712</v>
      </c>
      <c r="D168" s="10">
        <v>350.072</v>
      </c>
      <c r="E168" s="2">
        <v>1912</v>
      </c>
      <c r="F168" s="2">
        <v>879</v>
      </c>
      <c r="G168" s="3">
        <f t="shared" si="13"/>
        <v>1.221267605633803</v>
      </c>
      <c r="H168" s="3">
        <f t="shared" si="13"/>
        <v>1.7702093444856244</v>
      </c>
      <c r="I168" s="3">
        <f t="shared" si="13"/>
        <v>2.3144012649952499</v>
      </c>
      <c r="J168" s="3">
        <f t="shared" si="13"/>
        <v>1.0336096420664542</v>
      </c>
      <c r="K168" s="3">
        <f t="shared" si="13"/>
        <v>9.5365122227723836E-2</v>
      </c>
      <c r="L168" s="3">
        <f t="shared" si="11"/>
        <v>281.43485297940884</v>
      </c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</row>
    <row r="169" spans="1:38" x14ac:dyDescent="0.3">
      <c r="A169" s="6">
        <v>1780.5946006281674</v>
      </c>
      <c r="B169" s="6">
        <v>276.77796500000005</v>
      </c>
      <c r="C169" s="10">
        <v>1989.9534000000001</v>
      </c>
      <c r="D169" s="10">
        <v>349.96600000000001</v>
      </c>
      <c r="E169" s="2">
        <v>1913</v>
      </c>
      <c r="F169" s="2">
        <v>943</v>
      </c>
      <c r="G169" s="3">
        <f t="shared" si="13"/>
        <v>1.2749154929577466</v>
      </c>
      <c r="H169" s="3">
        <f t="shared" si="13"/>
        <v>1.8478746569182622</v>
      </c>
      <c r="I169" s="3">
        <f t="shared" si="13"/>
        <v>2.4153922838068533</v>
      </c>
      <c r="J169" s="3">
        <f t="shared" si="13"/>
        <v>1.0777317868184166</v>
      </c>
      <c r="K169" s="3">
        <f t="shared" si="13"/>
        <v>9.910947613216009E-2</v>
      </c>
      <c r="L169" s="3">
        <f t="shared" si="11"/>
        <v>281.71502369663347</v>
      </c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</row>
    <row r="170" spans="1:38" x14ac:dyDescent="0.3">
      <c r="A170" s="6">
        <v>1779.61585700662</v>
      </c>
      <c r="B170" s="6">
        <v>279.50293499999998</v>
      </c>
      <c r="C170" s="10">
        <v>1990.0383999999999</v>
      </c>
      <c r="D170" s="10">
        <v>349.84899999999999</v>
      </c>
      <c r="E170" s="2">
        <v>1914</v>
      </c>
      <c r="F170" s="2">
        <v>850</v>
      </c>
      <c r="G170" s="3">
        <f t="shared" si="13"/>
        <v>1.3324694835680753</v>
      </c>
      <c r="H170" s="3">
        <f t="shared" si="13"/>
        <v>1.9313356994256092</v>
      </c>
      <c r="I170" s="3">
        <f t="shared" si="13"/>
        <v>2.5246427624378618</v>
      </c>
      <c r="J170" s="3">
        <f t="shared" si="13"/>
        <v>1.1268451092435212</v>
      </c>
      <c r="K170" s="3">
        <f t="shared" si="13"/>
        <v>0.10438523641169614</v>
      </c>
      <c r="L170" s="3">
        <f t="shared" si="11"/>
        <v>282.01967829108679</v>
      </c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</row>
    <row r="171" spans="1:38" x14ac:dyDescent="0.3">
      <c r="A171" s="6">
        <v>1773.7353531166873</v>
      </c>
      <c r="B171" s="6">
        <v>277.78342000000004</v>
      </c>
      <c r="C171" s="10">
        <v>1990.1233</v>
      </c>
      <c r="D171" s="10">
        <v>349.89400000000001</v>
      </c>
      <c r="E171" s="2">
        <v>1915</v>
      </c>
      <c r="F171" s="2">
        <v>838</v>
      </c>
      <c r="G171" s="3">
        <f t="shared" si="13"/>
        <v>1.3843474178403756</v>
      </c>
      <c r="H171" s="3">
        <f t="shared" si="13"/>
        <v>2.0058347437433817</v>
      </c>
      <c r="I171" s="3">
        <f t="shared" si="13"/>
        <v>2.6184549828714911</v>
      </c>
      <c r="J171" s="3">
        <f t="shared" si="13"/>
        <v>1.1622372490058914</v>
      </c>
      <c r="K171" s="3">
        <f t="shared" si="13"/>
        <v>0.10321894959143024</v>
      </c>
      <c r="L171" s="3">
        <f t="shared" si="11"/>
        <v>282.27409334305258</v>
      </c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</row>
    <row r="172" spans="1:38" x14ac:dyDescent="0.3">
      <c r="A172" s="6">
        <v>1763.4988310826725</v>
      </c>
      <c r="B172" s="6">
        <v>276.32003500000002</v>
      </c>
      <c r="C172" s="10">
        <v>1990.2</v>
      </c>
      <c r="D172" s="10">
        <v>350.05500000000001</v>
      </c>
      <c r="E172" s="2">
        <v>1916</v>
      </c>
      <c r="F172" s="2">
        <v>901</v>
      </c>
      <c r="G172" s="3">
        <f t="shared" si="13"/>
        <v>1.435492957746479</v>
      </c>
      <c r="H172" s="3">
        <f t="shared" si="13"/>
        <v>2.079002078399375</v>
      </c>
      <c r="I172" s="3">
        <f t="shared" si="13"/>
        <v>2.7092051810021838</v>
      </c>
      <c r="J172" s="3">
        <f t="shared" si="13"/>
        <v>1.1941990963871632</v>
      </c>
      <c r="K172" s="3">
        <f t="shared" si="13"/>
        <v>0.10194818059523007</v>
      </c>
      <c r="L172" s="3">
        <f t="shared" si="11"/>
        <v>282.51984749413043</v>
      </c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</row>
    <row r="173" spans="1:38" x14ac:dyDescent="0.3">
      <c r="A173" s="6">
        <v>1762.8144271076649</v>
      </c>
      <c r="B173" s="6">
        <v>276.74540000000002</v>
      </c>
      <c r="C173" s="10">
        <v>1990.2849000000001</v>
      </c>
      <c r="D173" s="10">
        <v>350.35</v>
      </c>
      <c r="E173" s="2">
        <v>1917</v>
      </c>
      <c r="F173" s="2">
        <v>955</v>
      </c>
      <c r="G173" s="3">
        <f t="shared" si="13"/>
        <v>1.4904835680751174</v>
      </c>
      <c r="H173" s="3">
        <f t="shared" si="13"/>
        <v>2.1578836204878131</v>
      </c>
      <c r="I173" s="3">
        <f t="shared" si="13"/>
        <v>2.80820206281299</v>
      </c>
      <c r="J173" s="3">
        <f t="shared" si="13"/>
        <v>1.2317294301081356</v>
      </c>
      <c r="K173" s="3">
        <f t="shared" si="13"/>
        <v>0.10413516671649567</v>
      </c>
      <c r="L173" s="3">
        <f t="shared" si="11"/>
        <v>282.79243384820057</v>
      </c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</row>
    <row r="174" spans="1:38" x14ac:dyDescent="0.3">
      <c r="A174" s="6">
        <v>1752.2200533292632</v>
      </c>
      <c r="B174" s="6">
        <v>277.24315000000001</v>
      </c>
      <c r="C174" s="10">
        <v>1990.3670999999999</v>
      </c>
      <c r="D174" s="10">
        <v>350.61200000000002</v>
      </c>
      <c r="E174" s="2">
        <v>1918</v>
      </c>
      <c r="F174" s="2">
        <v>936</v>
      </c>
      <c r="G174" s="3">
        <f t="shared" si="13"/>
        <v>1.5487699530516432</v>
      </c>
      <c r="H174" s="3">
        <f t="shared" si="13"/>
        <v>2.2416185796306625</v>
      </c>
      <c r="I174" s="3">
        <f t="shared" si="13"/>
        <v>2.9139828235603726</v>
      </c>
      <c r="J174" s="3">
        <f t="shared" si="13"/>
        <v>1.2734538020225656</v>
      </c>
      <c r="K174" s="3">
        <f t="shared" si="13"/>
        <v>0.1079968521190149</v>
      </c>
      <c r="L174" s="3">
        <f t="shared" si="11"/>
        <v>283.08582201038428</v>
      </c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</row>
    <row r="175" spans="1:38" x14ac:dyDescent="0.3">
      <c r="A175" s="6">
        <v>1752.0162762002508</v>
      </c>
      <c r="B175" s="6">
        <v>276.38972000000001</v>
      </c>
      <c r="C175" s="10">
        <v>1990.4521</v>
      </c>
      <c r="D175" s="10">
        <v>350.892</v>
      </c>
      <c r="E175" s="2">
        <v>1919</v>
      </c>
      <c r="F175" s="2">
        <v>806</v>
      </c>
      <c r="G175" s="3">
        <f t="shared" si="13"/>
        <v>1.6058967136150235</v>
      </c>
      <c r="H175" s="3">
        <f t="shared" si="13"/>
        <v>2.3233391438385951</v>
      </c>
      <c r="I175" s="3">
        <f t="shared" si="13"/>
        <v>3.0154892696928255</v>
      </c>
      <c r="J175" s="3">
        <f t="shared" si="13"/>
        <v>1.3105645447965375</v>
      </c>
      <c r="K175" s="3">
        <f t="shared" si="13"/>
        <v>0.10944706393446482</v>
      </c>
      <c r="L175" s="3">
        <f t="shared" si="11"/>
        <v>283.36473673587744</v>
      </c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</row>
    <row r="176" spans="1:38" x14ac:dyDescent="0.3">
      <c r="A176" s="6">
        <v>1749.2367976916082</v>
      </c>
      <c r="B176" s="6">
        <v>276.85988249999997</v>
      </c>
      <c r="C176" s="10">
        <v>1990.5342000000001</v>
      </c>
      <c r="D176" s="10">
        <v>351.37400000000002</v>
      </c>
      <c r="E176" s="2">
        <v>1920</v>
      </c>
      <c r="F176" s="2">
        <v>932</v>
      </c>
      <c r="G176" s="3">
        <f t="shared" si="13"/>
        <v>1.6550892018779344</v>
      </c>
      <c r="H176" s="3">
        <f t="shared" si="13"/>
        <v>2.3926283195610387</v>
      </c>
      <c r="I176" s="3">
        <f t="shared" si="13"/>
        <v>3.0961027173556288</v>
      </c>
      <c r="J176" s="3">
        <f t="shared" si="13"/>
        <v>1.3302970515441805</v>
      </c>
      <c r="K176" s="3">
        <f t="shared" si="13"/>
        <v>0.10422337547863618</v>
      </c>
      <c r="L176" s="3">
        <f t="shared" si="11"/>
        <v>283.57834066581739</v>
      </c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</row>
    <row r="177" spans="1:38" x14ac:dyDescent="0.3">
      <c r="A177" s="6">
        <v>1742.7269730444052</v>
      </c>
      <c r="B177" s="6">
        <v>276.73814500000003</v>
      </c>
      <c r="C177" s="10">
        <v>1990.6192000000001</v>
      </c>
      <c r="D177" s="10">
        <v>351.73599999999999</v>
      </c>
      <c r="E177" s="2">
        <v>1921</v>
      </c>
      <c r="F177" s="2">
        <v>803</v>
      </c>
      <c r="G177" s="3">
        <f t="shared" si="13"/>
        <v>1.7119718309859155</v>
      </c>
      <c r="H177" s="3">
        <f t="shared" si="13"/>
        <v>2.4735578646048544</v>
      </c>
      <c r="I177" s="3">
        <f t="shared" si="13"/>
        <v>3.1945636991389357</v>
      </c>
      <c r="J177" s="3">
        <f t="shared" si="13"/>
        <v>1.3636910346118345</v>
      </c>
      <c r="K177" s="3">
        <f t="shared" si="13"/>
        <v>0.10697054123113564</v>
      </c>
      <c r="L177" s="3">
        <f t="shared" si="11"/>
        <v>283.85075497057267</v>
      </c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</row>
    <row r="178" spans="1:38" x14ac:dyDescent="0.3">
      <c r="A178" s="6">
        <v>1734.0939348733066</v>
      </c>
      <c r="B178" s="6">
        <v>278.23139500000002</v>
      </c>
      <c r="C178" s="10">
        <v>1990.7040999999999</v>
      </c>
      <c r="D178" s="10">
        <v>351.77300000000002</v>
      </c>
      <c r="E178" s="2">
        <v>1922</v>
      </c>
      <c r="F178" s="2">
        <v>845</v>
      </c>
      <c r="G178" s="3">
        <f t="shared" si="13"/>
        <v>1.760981220657277</v>
      </c>
      <c r="H178" s="3">
        <f t="shared" si="13"/>
        <v>2.5421520939941673</v>
      </c>
      <c r="I178" s="3">
        <f t="shared" si="13"/>
        <v>3.27232279529257</v>
      </c>
      <c r="J178" s="3">
        <f t="shared" si="13"/>
        <v>1.3800364793422475</v>
      </c>
      <c r="K178" s="3">
        <f t="shared" si="13"/>
        <v>0.10258044345917008</v>
      </c>
      <c r="L178" s="3">
        <f t="shared" si="11"/>
        <v>284.05807303274543</v>
      </c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</row>
    <row r="179" spans="1:38" x14ac:dyDescent="0.3">
      <c r="A179" s="6">
        <v>1722.9403332482652</v>
      </c>
      <c r="B179" s="6">
        <v>277.54180000000002</v>
      </c>
      <c r="C179" s="10">
        <v>1990.7863</v>
      </c>
      <c r="D179" s="10">
        <v>351.78399999999999</v>
      </c>
      <c r="E179" s="2">
        <v>1923</v>
      </c>
      <c r="F179" s="2">
        <v>970</v>
      </c>
      <c r="G179" s="3">
        <f t="shared" si="13"/>
        <v>1.8125539906103287</v>
      </c>
      <c r="H179" s="3">
        <f t="shared" si="13"/>
        <v>2.6145012805793315</v>
      </c>
      <c r="I179" s="3">
        <f t="shared" si="13"/>
        <v>3.3553480201207977</v>
      </c>
      <c r="J179" s="3">
        <f t="shared" si="13"/>
        <v>1.4003777376677067</v>
      </c>
      <c r="K179" s="3">
        <f t="shared" si="13"/>
        <v>0.10188954554725234</v>
      </c>
      <c r="L179" s="3">
        <f t="shared" si="11"/>
        <v>284.28467057452542</v>
      </c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</row>
    <row r="180" spans="1:38" x14ac:dyDescent="0.3">
      <c r="A180" s="6">
        <v>1722.7948339536329</v>
      </c>
      <c r="B180" s="6">
        <v>276.93724500000002</v>
      </c>
      <c r="C180" s="10">
        <v>1990.8712</v>
      </c>
      <c r="D180" s="10">
        <v>351.80799999999999</v>
      </c>
      <c r="E180" s="2">
        <v>1924</v>
      </c>
      <c r="F180" s="2">
        <v>963</v>
      </c>
      <c r="G180" s="3">
        <f t="shared" si="13"/>
        <v>1.871755868544601</v>
      </c>
      <c r="H180" s="3">
        <f t="shared" si="13"/>
        <v>2.6983885215908772</v>
      </c>
      <c r="I180" s="3">
        <f t="shared" si="13"/>
        <v>3.4560381719692193</v>
      </c>
      <c r="J180" s="3">
        <f t="shared" si="13"/>
        <v>1.434228325357344</v>
      </c>
      <c r="K180" s="3">
        <f t="shared" si="13"/>
        <v>0.10733903938188176</v>
      </c>
      <c r="L180" s="3">
        <f t="shared" si="11"/>
        <v>284.56774992684393</v>
      </c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</row>
    <row r="181" spans="1:38" x14ac:dyDescent="0.3">
      <c r="A181" s="6">
        <v>1694.0641586920481</v>
      </c>
      <c r="B181" s="6">
        <v>276.54630000000003</v>
      </c>
      <c r="C181" s="10">
        <v>1990.9534000000001</v>
      </c>
      <c r="D181" s="10">
        <v>351.61399999999998</v>
      </c>
      <c r="E181" s="2">
        <v>1925</v>
      </c>
      <c r="F181" s="2">
        <v>975</v>
      </c>
      <c r="G181" s="3">
        <f t="shared" si="13"/>
        <v>1.9305305164319249</v>
      </c>
      <c r="H181" s="3">
        <f t="shared" si="13"/>
        <v>2.7813877092989121</v>
      </c>
      <c r="I181" s="3">
        <f t="shared" si="13"/>
        <v>3.5543251553920627</v>
      </c>
      <c r="J181" s="3">
        <f t="shared" si="13"/>
        <v>1.4653235391494759</v>
      </c>
      <c r="K181" s="3">
        <f t="shared" si="13"/>
        <v>0.11031568597484689</v>
      </c>
      <c r="L181" s="3">
        <f t="shared" si="11"/>
        <v>284.84188260624722</v>
      </c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</row>
    <row r="182" spans="1:38" x14ac:dyDescent="0.3">
      <c r="A182" s="6">
        <v>1689.5911247320805</v>
      </c>
      <c r="B182" s="6">
        <v>276.25035000000003</v>
      </c>
      <c r="C182" s="10">
        <v>1991.0383999999999</v>
      </c>
      <c r="D182" s="10">
        <v>351.45400000000001</v>
      </c>
      <c r="E182" s="2">
        <v>1926</v>
      </c>
      <c r="F182" s="2">
        <v>983</v>
      </c>
      <c r="G182" s="3">
        <f t="shared" si="13"/>
        <v>1.990037558685446</v>
      </c>
      <c r="H182" s="3">
        <f t="shared" si="13"/>
        <v>2.8652853243233127</v>
      </c>
      <c r="I182" s="3">
        <f t="shared" si="13"/>
        <v>3.6530956872899423</v>
      </c>
      <c r="J182" s="3">
        <f t="shared" si="13"/>
        <v>1.496050831840728</v>
      </c>
      <c r="K182" s="3">
        <f t="shared" si="13"/>
        <v>0.11268449367829952</v>
      </c>
      <c r="L182" s="3">
        <f t="shared" si="11"/>
        <v>285.11715389581775</v>
      </c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</row>
    <row r="183" spans="1:38" x14ac:dyDescent="0.3">
      <c r="A183" s="6">
        <v>1681.8876961189101</v>
      </c>
      <c r="B183" s="6">
        <v>275.91913500000004</v>
      </c>
      <c r="C183" s="10">
        <v>1991.1233</v>
      </c>
      <c r="D183" s="10">
        <v>351.55099999999999</v>
      </c>
      <c r="E183" s="2">
        <v>1927</v>
      </c>
      <c r="F183" s="2">
        <v>1062</v>
      </c>
      <c r="G183" s="3">
        <f t="shared" ref="G183:K198" si="14">G182*(1-G$5)+G$4*$F182*$L$4/1000</f>
        <v>2.0500328638497654</v>
      </c>
      <c r="H183" s="3">
        <f t="shared" si="14"/>
        <v>2.9497033082092088</v>
      </c>
      <c r="I183" s="3">
        <f t="shared" si="14"/>
        <v>3.7517423382102733</v>
      </c>
      <c r="J183" s="3">
        <f t="shared" si="14"/>
        <v>1.5259617380388282</v>
      </c>
      <c r="K183" s="3">
        <f t="shared" si="14"/>
        <v>0.11449683503186711</v>
      </c>
      <c r="L183" s="3">
        <f t="shared" si="11"/>
        <v>285.39193708333994</v>
      </c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</row>
    <row r="184" spans="1:38" x14ac:dyDescent="0.3">
      <c r="A184" s="6">
        <v>1649.1941028937104</v>
      </c>
      <c r="B184" s="6">
        <v>277.24315000000001</v>
      </c>
      <c r="C184" s="10">
        <v>1991.2</v>
      </c>
      <c r="D184" s="10">
        <v>351.70499999999998</v>
      </c>
      <c r="E184" s="2">
        <v>1928</v>
      </c>
      <c r="F184" s="2">
        <v>1065</v>
      </c>
      <c r="G184" s="3">
        <f t="shared" si="14"/>
        <v>2.1148497652582159</v>
      </c>
      <c r="H184" s="3">
        <f t="shared" si="14"/>
        <v>3.0413068960729701</v>
      </c>
      <c r="I184" s="3">
        <f t="shared" si="14"/>
        <v>3.860933437626501</v>
      </c>
      <c r="J184" s="3">
        <f t="shared" si="14"/>
        <v>1.5634362286708627</v>
      </c>
      <c r="K184" s="3">
        <f t="shared" si="14"/>
        <v>0.11930499581646439</v>
      </c>
      <c r="L184" s="3">
        <f t="shared" si="11"/>
        <v>285.69983132344504</v>
      </c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</row>
    <row r="185" spans="1:38" x14ac:dyDescent="0.3">
      <c r="A185" s="6">
        <v>1640.0803605579961</v>
      </c>
      <c r="B185" s="6">
        <v>276.61868500000003</v>
      </c>
      <c r="C185" s="10">
        <v>1991.2849000000001</v>
      </c>
      <c r="D185" s="10">
        <v>351.87900000000002</v>
      </c>
      <c r="E185" s="2">
        <v>1929</v>
      </c>
      <c r="F185" s="2">
        <v>1145</v>
      </c>
      <c r="G185" s="3">
        <f t="shared" si="14"/>
        <v>2.1798497652582158</v>
      </c>
      <c r="H185" s="3">
        <f t="shared" si="14"/>
        <v>3.1329401698684665</v>
      </c>
      <c r="I185" s="3">
        <f t="shared" si="14"/>
        <v>3.9691096110810098</v>
      </c>
      <c r="J185" s="3">
        <f t="shared" si="14"/>
        <v>1.5991220321435056</v>
      </c>
      <c r="K185" s="3">
        <f t="shared" si="14"/>
        <v>0.12236213781957313</v>
      </c>
      <c r="L185" s="3">
        <f t="shared" si="11"/>
        <v>286.00338371617079</v>
      </c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</row>
    <row r="186" spans="1:38" x14ac:dyDescent="0.3">
      <c r="A186" s="6">
        <v>1628.9303455233619</v>
      </c>
      <c r="B186" s="6">
        <v>274.49826999999999</v>
      </c>
      <c r="C186" s="10">
        <v>1991.3670999999999</v>
      </c>
      <c r="D186" s="10">
        <v>352.28300000000002</v>
      </c>
      <c r="E186" s="2">
        <v>1930</v>
      </c>
      <c r="F186" s="2">
        <v>1053</v>
      </c>
      <c r="G186" s="3">
        <f t="shared" si="14"/>
        <v>2.2497323943661969</v>
      </c>
      <c r="H186" s="3">
        <f t="shared" si="14"/>
        <v>3.2318330948771683</v>
      </c>
      <c r="I186" s="3">
        <f t="shared" si="14"/>
        <v>4.0878525566525203</v>
      </c>
      <c r="J186" s="3">
        <f t="shared" si="14"/>
        <v>1.6421588892162458</v>
      </c>
      <c r="K186" s="3">
        <f t="shared" si="14"/>
        <v>0.1279722567201548</v>
      </c>
      <c r="L186" s="3">
        <f t="shared" si="11"/>
        <v>286.3395491918323</v>
      </c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</row>
    <row r="187" spans="1:38" x14ac:dyDescent="0.3">
      <c r="A187" s="6">
        <v>1610.4072095287759</v>
      </c>
      <c r="B187" s="6">
        <v>271.83033</v>
      </c>
      <c r="C187" s="10">
        <v>1991.4521</v>
      </c>
      <c r="D187" s="10">
        <v>352.654</v>
      </c>
      <c r="E187" s="2">
        <v>1931</v>
      </c>
      <c r="F187" s="2">
        <v>940</v>
      </c>
      <c r="G187" s="3">
        <f t="shared" si="14"/>
        <v>2.3139999999999996</v>
      </c>
      <c r="H187" s="3">
        <f t="shared" si="14"/>
        <v>3.3218154648397449</v>
      </c>
      <c r="I187" s="3">
        <f t="shared" si="14"/>
        <v>4.1911800650307578</v>
      </c>
      <c r="J187" s="3">
        <f t="shared" si="14"/>
        <v>1.6719390638803255</v>
      </c>
      <c r="K187" s="3">
        <f t="shared" si="14"/>
        <v>0.12705571701169985</v>
      </c>
      <c r="L187" s="3">
        <f t="shared" si="11"/>
        <v>286.62599031076252</v>
      </c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</row>
    <row r="188" spans="1:38" x14ac:dyDescent="0.3">
      <c r="A188" s="6">
        <v>1603.4209810085183</v>
      </c>
      <c r="B188" s="6">
        <v>274.25664999999998</v>
      </c>
      <c r="C188" s="10">
        <v>1991.5342000000001</v>
      </c>
      <c r="D188" s="10">
        <v>352.86</v>
      </c>
      <c r="E188" s="2">
        <v>1932</v>
      </c>
      <c r="F188" s="2">
        <v>847</v>
      </c>
      <c r="G188" s="3">
        <f t="shared" si="14"/>
        <v>2.371370892018779</v>
      </c>
      <c r="H188" s="3">
        <f t="shared" si="14"/>
        <v>3.4009399619736334</v>
      </c>
      <c r="I188" s="3">
        <f t="shared" si="14"/>
        <v>4.2761441221306207</v>
      </c>
      <c r="J188" s="3">
        <f t="shared" si="14"/>
        <v>1.6867550799922717</v>
      </c>
      <c r="K188" s="3">
        <f t="shared" si="14"/>
        <v>0.12119464325842901</v>
      </c>
      <c r="L188" s="3">
        <f t="shared" si="11"/>
        <v>286.85640469937374</v>
      </c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</row>
    <row r="189" spans="1:38" x14ac:dyDescent="0.3">
      <c r="A189" s="6">
        <v>1591.1074635134278</v>
      </c>
      <c r="B189" s="6">
        <v>278.65676000000002</v>
      </c>
      <c r="C189" s="10">
        <v>1991.6192000000001</v>
      </c>
      <c r="D189" s="10">
        <v>353.19099999999997</v>
      </c>
      <c r="E189" s="2">
        <v>1933</v>
      </c>
      <c r="F189" s="2">
        <v>893</v>
      </c>
      <c r="G189" s="3">
        <f t="shared" si="14"/>
        <v>2.4230657276995302</v>
      </c>
      <c r="H189" s="3">
        <f t="shared" si="14"/>
        <v>3.4711143908839301</v>
      </c>
      <c r="I189" s="3">
        <f t="shared" si="14"/>
        <v>4.3459959083408819</v>
      </c>
      <c r="J189" s="3">
        <f t="shared" si="14"/>
        <v>1.6898092107254004</v>
      </c>
      <c r="K189" s="3">
        <f t="shared" si="14"/>
        <v>0.11327352514513464</v>
      </c>
      <c r="L189" s="3">
        <f t="shared" si="11"/>
        <v>287.04325876279489</v>
      </c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</row>
    <row r="190" spans="1:38" x14ac:dyDescent="0.3">
      <c r="A190" s="6">
        <v>1588.2982673501078</v>
      </c>
      <c r="B190" s="6">
        <v>281.02875</v>
      </c>
      <c r="C190" s="10">
        <v>1991.7040999999999</v>
      </c>
      <c r="D190" s="10">
        <v>353.32799999999997</v>
      </c>
      <c r="E190" s="2">
        <v>1934</v>
      </c>
      <c r="F190" s="2">
        <v>973</v>
      </c>
      <c r="G190" s="3">
        <f t="shared" si="14"/>
        <v>2.4775680751173708</v>
      </c>
      <c r="H190" s="3">
        <f t="shared" si="14"/>
        <v>3.5454150166684091</v>
      </c>
      <c r="I190" s="3">
        <f t="shared" si="14"/>
        <v>4.421820898977038</v>
      </c>
      <c r="J190" s="3">
        <f t="shared" si="14"/>
        <v>1.698087929604353</v>
      </c>
      <c r="K190" s="3">
        <f t="shared" si="14"/>
        <v>0.11062874856336206</v>
      </c>
      <c r="L190" s="3">
        <f t="shared" si="11"/>
        <v>287.25352066893055</v>
      </c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</row>
    <row r="191" spans="1:38" x14ac:dyDescent="0.3">
      <c r="A191" s="6">
        <v>1572.9808941479982</v>
      </c>
      <c r="B191" s="6">
        <v>281.92199999999997</v>
      </c>
      <c r="C191" s="10">
        <v>1991.7863010000001</v>
      </c>
      <c r="D191" s="10">
        <v>354.04700000000003</v>
      </c>
      <c r="E191" s="2">
        <v>1935</v>
      </c>
      <c r="F191" s="2">
        <v>1027</v>
      </c>
      <c r="G191" s="3">
        <f t="shared" si="14"/>
        <v>2.5369530516431924</v>
      </c>
      <c r="H191" s="3">
        <f t="shared" si="14"/>
        <v>3.6270229762990089</v>
      </c>
      <c r="I191" s="3">
        <f t="shared" si="14"/>
        <v>4.5086468992310511</v>
      </c>
      <c r="J191" s="3">
        <f t="shared" si="14"/>
        <v>1.7152833826623444</v>
      </c>
      <c r="K191" s="3">
        <f t="shared" si="14"/>
        <v>0.11278047902302797</v>
      </c>
      <c r="L191" s="3">
        <f t="shared" si="11"/>
        <v>287.50068678885862</v>
      </c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</row>
    <row r="192" spans="1:38" x14ac:dyDescent="0.3">
      <c r="A192" s="6">
        <v>1560.4303488641633</v>
      </c>
      <c r="B192" s="6">
        <v>281.74551000000002</v>
      </c>
      <c r="C192" s="10">
        <v>1991.8712330000001</v>
      </c>
      <c r="D192" s="10">
        <v>353.80399999999997</v>
      </c>
      <c r="E192" s="2">
        <v>1936</v>
      </c>
      <c r="F192" s="2">
        <v>1130</v>
      </c>
      <c r="G192" s="3">
        <f t="shared" si="14"/>
        <v>2.5996338028169013</v>
      </c>
      <c r="H192" s="3">
        <f t="shared" si="14"/>
        <v>3.713476852527843</v>
      </c>
      <c r="I192" s="3">
        <f t="shared" si="14"/>
        <v>4.6024201434899314</v>
      </c>
      <c r="J192" s="3">
        <f t="shared" si="14"/>
        <v>1.7378345417161556</v>
      </c>
      <c r="K192" s="3">
        <f t="shared" si="14"/>
        <v>0.11662078078585852</v>
      </c>
      <c r="L192" s="3">
        <f t="shared" si="11"/>
        <v>287.76998612133667</v>
      </c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</row>
    <row r="193" spans="1:38" x14ac:dyDescent="0.3">
      <c r="A193" s="6">
        <v>1549.7130622291177</v>
      </c>
      <c r="B193" s="6">
        <v>282.81794999999994</v>
      </c>
      <c r="C193" s="10">
        <v>1991.9534249999999</v>
      </c>
      <c r="D193" s="10">
        <v>353.697</v>
      </c>
      <c r="E193" s="2">
        <v>1937</v>
      </c>
      <c r="F193" s="2">
        <v>1209</v>
      </c>
      <c r="G193" s="3">
        <f t="shared" si="14"/>
        <v>2.6686009389671361</v>
      </c>
      <c r="H193" s="3">
        <f t="shared" si="14"/>
        <v>3.8093642530605956</v>
      </c>
      <c r="I193" s="3">
        <f t="shared" si="14"/>
        <v>4.7104088839132627</v>
      </c>
      <c r="J193" s="3">
        <f t="shared" si="14"/>
        <v>1.7711866258287283</v>
      </c>
      <c r="K193" s="3">
        <f t="shared" si="14"/>
        <v>0.12378572229873744</v>
      </c>
      <c r="L193" s="3">
        <f t="shared" si="11"/>
        <v>288.08334642406845</v>
      </c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</row>
    <row r="194" spans="1:38" x14ac:dyDescent="0.3">
      <c r="A194" s="6">
        <v>1529.6778032850689</v>
      </c>
      <c r="B194" s="6">
        <v>283.21615000000003</v>
      </c>
      <c r="C194" s="10">
        <v>1992.0382509999999</v>
      </c>
      <c r="D194" s="10">
        <v>353.48200000000003</v>
      </c>
      <c r="E194" s="2">
        <v>1938</v>
      </c>
      <c r="F194" s="2">
        <v>1142</v>
      </c>
      <c r="G194" s="3">
        <f t="shared" si="14"/>
        <v>2.7423896713615021</v>
      </c>
      <c r="H194" s="3">
        <f t="shared" si="14"/>
        <v>3.9124057048630885</v>
      </c>
      <c r="I194" s="3">
        <f t="shared" si="14"/>
        <v>4.8288166775533963</v>
      </c>
      <c r="J194" s="3">
        <f t="shared" si="14"/>
        <v>1.8119057106995453</v>
      </c>
      <c r="K194" s="3">
        <f t="shared" si="14"/>
        <v>0.13184039918913976</v>
      </c>
      <c r="L194" s="3">
        <f t="shared" si="11"/>
        <v>288.42735816366667</v>
      </c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</row>
    <row r="195" spans="1:38" x14ac:dyDescent="0.3">
      <c r="A195" s="6">
        <v>1501.5236039760064</v>
      </c>
      <c r="B195" s="6">
        <v>282.40979499999997</v>
      </c>
      <c r="C195" s="10">
        <v>1992.1229510000001</v>
      </c>
      <c r="D195" s="10">
        <v>353.375</v>
      </c>
      <c r="E195" s="2">
        <v>1939</v>
      </c>
      <c r="F195" s="2">
        <v>1192</v>
      </c>
      <c r="G195" s="3">
        <f t="shared" si="14"/>
        <v>2.8120892018779342</v>
      </c>
      <c r="H195" s="3">
        <f t="shared" si="14"/>
        <v>4.008872606738584</v>
      </c>
      <c r="I195" s="3">
        <f t="shared" si="14"/>
        <v>4.9355694011605005</v>
      </c>
      <c r="J195" s="3">
        <f t="shared" si="14"/>
        <v>1.842434792501328</v>
      </c>
      <c r="K195" s="3">
        <f t="shared" si="14"/>
        <v>0.13358026777114429</v>
      </c>
      <c r="L195" s="3">
        <f t="shared" si="11"/>
        <v>288.73254627004951</v>
      </c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</row>
    <row r="196" spans="1:38" x14ac:dyDescent="0.3">
      <c r="A196" s="6">
        <v>1469.472350000392</v>
      </c>
      <c r="B196" s="6">
        <v>279.63234999999997</v>
      </c>
      <c r="C196" s="10">
        <v>1992.202186</v>
      </c>
      <c r="D196" s="10">
        <v>353.30799999999999</v>
      </c>
      <c r="E196" s="2">
        <v>1940</v>
      </c>
      <c r="F196" s="2">
        <v>1299</v>
      </c>
      <c r="G196" s="3">
        <f t="shared" si="14"/>
        <v>2.8848403755868546</v>
      </c>
      <c r="H196" s="3">
        <f t="shared" si="14"/>
        <v>4.1097689609634633</v>
      </c>
      <c r="I196" s="3">
        <f t="shared" si="14"/>
        <v>5.0484009610516392</v>
      </c>
      <c r="J196" s="3">
        <f t="shared" si="14"/>
        <v>1.8770883884397165</v>
      </c>
      <c r="K196" s="3">
        <f t="shared" si="14"/>
        <v>0.13698296925037637</v>
      </c>
      <c r="L196" s="3">
        <f t="shared" si="11"/>
        <v>289.05708165529205</v>
      </c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</row>
    <row r="197" spans="1:38" x14ac:dyDescent="0.3">
      <c r="A197" s="6">
        <v>1449.1350714777568</v>
      </c>
      <c r="B197" s="6">
        <v>281.66316999999998</v>
      </c>
      <c r="C197" s="10">
        <v>1992.286885</v>
      </c>
      <c r="D197" s="10">
        <v>353.47199999999998</v>
      </c>
      <c r="E197" s="2">
        <v>1941</v>
      </c>
      <c r="F197" s="2">
        <v>1334</v>
      </c>
      <c r="G197" s="3">
        <f t="shared" si="14"/>
        <v>2.9641220657276994</v>
      </c>
      <c r="H197" s="3">
        <f t="shared" si="14"/>
        <v>4.2204346946579321</v>
      </c>
      <c r="I197" s="3">
        <f t="shared" si="14"/>
        <v>5.175793143623947</v>
      </c>
      <c r="J197" s="3">
        <f t="shared" si="14"/>
        <v>1.9223210188340307</v>
      </c>
      <c r="K197" s="3">
        <f t="shared" si="14"/>
        <v>0.14407028620178391</v>
      </c>
      <c r="L197" s="3">
        <f t="shared" si="11"/>
        <v>289.42674120904542</v>
      </c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</row>
    <row r="198" spans="1:38" x14ac:dyDescent="0.3">
      <c r="A198" s="6">
        <v>1431</v>
      </c>
      <c r="B198" s="6">
        <v>282.51929999999999</v>
      </c>
      <c r="C198" s="10">
        <v>1992.3688520000001</v>
      </c>
      <c r="D198" s="10">
        <v>353.85</v>
      </c>
      <c r="E198" s="2">
        <v>1942</v>
      </c>
      <c r="F198" s="2">
        <v>1342</v>
      </c>
      <c r="G198" s="3">
        <f t="shared" si="14"/>
        <v>3.0455399061032864</v>
      </c>
      <c r="H198" s="3">
        <f t="shared" si="14"/>
        <v>4.3340823685866887</v>
      </c>
      <c r="I198" s="3">
        <f t="shared" si="14"/>
        <v>5.3067336058234735</v>
      </c>
      <c r="J198" s="3">
        <f t="shared" si="14"/>
        <v>1.9690776324794006</v>
      </c>
      <c r="K198" s="3">
        <f t="shared" si="14"/>
        <v>0.15001215371617657</v>
      </c>
      <c r="L198" s="3">
        <f t="shared" si="11"/>
        <v>289.80544566670903</v>
      </c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</row>
    <row r="199" spans="1:38" x14ac:dyDescent="0.3">
      <c r="A199" s="6">
        <v>1429.3261215367718</v>
      </c>
      <c r="B199" s="6">
        <v>279.53550000000001</v>
      </c>
      <c r="C199" s="10">
        <v>1992.4535519999999</v>
      </c>
      <c r="D199" s="10">
        <v>354.298</v>
      </c>
      <c r="E199" s="2">
        <v>1943</v>
      </c>
      <c r="F199" s="2">
        <v>1391</v>
      </c>
      <c r="G199" s="3">
        <f t="shared" ref="G199:K214" si="15">G198*(1-G$5)+G$4*$F198*$L$4/1000</f>
        <v>3.1274460093896712</v>
      </c>
      <c r="H199" s="3">
        <f t="shared" si="15"/>
        <v>4.448168568075384</v>
      </c>
      <c r="I199" s="3">
        <f t="shared" si="15"/>
        <v>5.4371183824275091</v>
      </c>
      <c r="J199" s="3">
        <f t="shared" si="15"/>
        <v>2.0141021549193683</v>
      </c>
      <c r="K199" s="3">
        <f t="shared" si="15"/>
        <v>0.15399166539406631</v>
      </c>
      <c r="L199" s="3">
        <f t="shared" ref="L199:L262" si="16">SUM(G199:K199,L$5)</f>
        <v>290.18082678020602</v>
      </c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</row>
    <row r="200" spans="1:38" x14ac:dyDescent="0.3">
      <c r="A200" s="6">
        <v>1411.2538389565966</v>
      </c>
      <c r="B200" s="6">
        <v>279.61514</v>
      </c>
      <c r="C200" s="10">
        <v>1992.535519</v>
      </c>
      <c r="D200" s="10">
        <v>354.75099999999998</v>
      </c>
      <c r="E200" s="2">
        <v>1944</v>
      </c>
      <c r="F200" s="2">
        <v>1383</v>
      </c>
      <c r="G200" s="3">
        <f t="shared" si="15"/>
        <v>3.2123427230046948</v>
      </c>
      <c r="H200" s="3">
        <f t="shared" si="15"/>
        <v>4.5665418519853072</v>
      </c>
      <c r="I200" s="3">
        <f t="shared" si="15"/>
        <v>5.5731145566035076</v>
      </c>
      <c r="J200" s="3">
        <f t="shared" si="15"/>
        <v>2.0623057416518256</v>
      </c>
      <c r="K200" s="3">
        <f t="shared" si="15"/>
        <v>0.15870583072095895</v>
      </c>
      <c r="L200" s="3">
        <f t="shared" si="16"/>
        <v>290.5730107039663</v>
      </c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</row>
    <row r="201" spans="1:38" x14ac:dyDescent="0.3">
      <c r="A201" s="6">
        <v>1390.5117738192309</v>
      </c>
      <c r="B201" s="6">
        <v>279.97579749999994</v>
      </c>
      <c r="C201" s="10">
        <v>1992.6202189999999</v>
      </c>
      <c r="D201" s="10">
        <v>354.86799999999999</v>
      </c>
      <c r="E201" s="2">
        <v>1945</v>
      </c>
      <c r="F201" s="2">
        <v>1160</v>
      </c>
      <c r="G201" s="3">
        <f t="shared" si="15"/>
        <v>3.2967511737089201</v>
      </c>
      <c r="H201" s="3">
        <f t="shared" si="15"/>
        <v>4.683838313742978</v>
      </c>
      <c r="I201" s="3">
        <f t="shared" si="15"/>
        <v>5.7060834284355142</v>
      </c>
      <c r="J201" s="3">
        <f t="shared" si="15"/>
        <v>2.1068166418831882</v>
      </c>
      <c r="K201" s="3">
        <f t="shared" si="15"/>
        <v>0.16118952967221351</v>
      </c>
      <c r="L201" s="3">
        <f t="shared" si="16"/>
        <v>290.9546790874428</v>
      </c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</row>
    <row r="202" spans="1:38" x14ac:dyDescent="0.3">
      <c r="A202" s="6">
        <v>1390.4552610634835</v>
      </c>
      <c r="B202" s="6">
        <v>280.40884</v>
      </c>
      <c r="C202" s="10">
        <v>1992.7049179999999</v>
      </c>
      <c r="D202" s="10">
        <v>354.98599999999999</v>
      </c>
      <c r="E202" s="2">
        <v>1946</v>
      </c>
      <c r="F202" s="2">
        <v>1238</v>
      </c>
      <c r="G202" s="3">
        <f t="shared" si="15"/>
        <v>3.3675492957746478</v>
      </c>
      <c r="H202" s="3">
        <f t="shared" si="15"/>
        <v>4.7798731222911037</v>
      </c>
      <c r="I202" s="3">
        <f t="shared" si="15"/>
        <v>5.8037651627565348</v>
      </c>
      <c r="J202" s="3">
        <f t="shared" si="15"/>
        <v>2.1226110653999561</v>
      </c>
      <c r="K202" s="3">
        <f t="shared" si="15"/>
        <v>0.15222648566757038</v>
      </c>
      <c r="L202" s="3">
        <f t="shared" si="16"/>
        <v>291.2260251318898</v>
      </c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</row>
    <row r="203" spans="1:38" x14ac:dyDescent="0.3">
      <c r="A203" s="6">
        <v>1349.657371124722</v>
      </c>
      <c r="B203" s="6">
        <v>280.06311499999998</v>
      </c>
      <c r="C203" s="10">
        <v>1992.786885</v>
      </c>
      <c r="D203" s="10">
        <v>355.03500000000003</v>
      </c>
      <c r="E203" s="2">
        <v>1947</v>
      </c>
      <c r="F203" s="2">
        <v>1392</v>
      </c>
      <c r="G203" s="3">
        <f t="shared" si="15"/>
        <v>3.4431079812206571</v>
      </c>
      <c r="H203" s="3">
        <f t="shared" si="15"/>
        <v>4.8829676798714976</v>
      </c>
      <c r="I203" s="3">
        <f t="shared" si="15"/>
        <v>5.9118540625365554</v>
      </c>
      <c r="J203" s="3">
        <f t="shared" si="15"/>
        <v>2.1466581327340513</v>
      </c>
      <c r="K203" s="3">
        <f t="shared" si="15"/>
        <v>0.15045209650538674</v>
      </c>
      <c r="L203" s="3">
        <f t="shared" si="16"/>
        <v>291.53503995286815</v>
      </c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</row>
    <row r="204" spans="1:38" x14ac:dyDescent="0.3">
      <c r="A204" s="6">
        <v>1330.0781298190848</v>
      </c>
      <c r="B204" s="6">
        <v>283.41525000000001</v>
      </c>
      <c r="C204" s="10">
        <v>1992.8715850000001</v>
      </c>
      <c r="D204" s="10">
        <v>354.81200000000001</v>
      </c>
      <c r="E204" s="2">
        <v>1948</v>
      </c>
      <c r="F204" s="2">
        <v>1469</v>
      </c>
      <c r="G204" s="3">
        <f t="shared" si="15"/>
        <v>3.5280657276995302</v>
      </c>
      <c r="H204" s="3">
        <f t="shared" si="15"/>
        <v>5.0002387151382299</v>
      </c>
      <c r="I204" s="3">
        <f t="shared" si="15"/>
        <v>6.0416282767666081</v>
      </c>
      <c r="J204" s="3">
        <f t="shared" si="15"/>
        <v>2.1874065840827313</v>
      </c>
      <c r="K204" s="3">
        <f t="shared" si="15"/>
        <v>0.15660592202461737</v>
      </c>
      <c r="L204" s="3">
        <f t="shared" si="16"/>
        <v>291.9139452257117</v>
      </c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</row>
    <row r="205" spans="1:38" x14ac:dyDescent="0.3">
      <c r="A205" s="6">
        <v>1306.4533214161377</v>
      </c>
      <c r="B205" s="6">
        <v>281.49663500000003</v>
      </c>
      <c r="C205" s="10">
        <v>1992.9535519999999</v>
      </c>
      <c r="D205" s="10">
        <v>354.553</v>
      </c>
      <c r="E205" s="2">
        <v>1949</v>
      </c>
      <c r="F205" s="2">
        <v>1419</v>
      </c>
      <c r="G205" s="3">
        <f t="shared" si="15"/>
        <v>3.6177230046948354</v>
      </c>
      <c r="H205" s="3">
        <f t="shared" si="15"/>
        <v>5.1244171812289609</v>
      </c>
      <c r="I205" s="3">
        <f t="shared" si="15"/>
        <v>6.1812286566828059</v>
      </c>
      <c r="J205" s="3">
        <f t="shared" si="15"/>
        <v>2.2348647631985243</v>
      </c>
      <c r="K205" s="3">
        <f t="shared" si="15"/>
        <v>0.16395342935073115</v>
      </c>
      <c r="L205" s="3">
        <f t="shared" si="16"/>
        <v>292.32218703515588</v>
      </c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</row>
    <row r="206" spans="1:38" x14ac:dyDescent="0.3">
      <c r="A206" s="6">
        <v>1275.7548259945549</v>
      </c>
      <c r="B206" s="6">
        <v>281.12830000000002</v>
      </c>
      <c r="C206" s="10">
        <v>1993.038356</v>
      </c>
      <c r="D206" s="10">
        <v>354.21699999999998</v>
      </c>
      <c r="E206" s="2">
        <v>1950</v>
      </c>
      <c r="F206" s="2">
        <v>1630</v>
      </c>
      <c r="G206" s="3">
        <f t="shared" si="15"/>
        <v>3.7043286384976524</v>
      </c>
      <c r="H206" s="3">
        <f t="shared" si="15"/>
        <v>5.2435591929658569</v>
      </c>
      <c r="I206" s="3">
        <f t="shared" si="15"/>
        <v>6.3114434972308091</v>
      </c>
      <c r="J206" s="3">
        <f t="shared" si="15"/>
        <v>2.2737432611421209</v>
      </c>
      <c r="K206" s="3">
        <f t="shared" si="15"/>
        <v>0.16606249997610675</v>
      </c>
      <c r="L206" s="3">
        <f t="shared" si="16"/>
        <v>292.69913708981255</v>
      </c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</row>
    <row r="207" spans="1:38" x14ac:dyDescent="0.3">
      <c r="A207" s="6">
        <v>1257.5572759254273</v>
      </c>
      <c r="B207" s="6">
        <v>282.11384499999997</v>
      </c>
      <c r="C207" s="10">
        <v>1993.123288</v>
      </c>
      <c r="D207" s="10">
        <v>354.14400000000001</v>
      </c>
      <c r="E207" s="2">
        <v>1951</v>
      </c>
      <c r="F207" s="2">
        <v>1767</v>
      </c>
      <c r="G207" s="3">
        <f t="shared" si="15"/>
        <v>3.8038122065727697</v>
      </c>
      <c r="H207" s="3">
        <f t="shared" si="15"/>
        <v>5.3821856480389538</v>
      </c>
      <c r="I207" s="3">
        <f t="shared" si="15"/>
        <v>6.4716100445061979</v>
      </c>
      <c r="J207" s="3">
        <f t="shared" si="15"/>
        <v>2.3351660109425181</v>
      </c>
      <c r="K207" s="3">
        <f t="shared" si="15"/>
        <v>0.17724781926028133</v>
      </c>
      <c r="L207" s="3">
        <f t="shared" si="16"/>
        <v>293.17002172932069</v>
      </c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</row>
    <row r="208" spans="1:38" x14ac:dyDescent="0.3">
      <c r="A208" s="6">
        <v>1246.2740771419012</v>
      </c>
      <c r="B208" s="6">
        <v>281.72289999999998</v>
      </c>
      <c r="C208" s="10">
        <v>1993.2</v>
      </c>
      <c r="D208" s="10">
        <v>354.35899999999998</v>
      </c>
      <c r="E208" s="2">
        <v>1952</v>
      </c>
      <c r="F208" s="2">
        <v>1795</v>
      </c>
      <c r="G208" s="3">
        <f t="shared" si="15"/>
        <v>3.9116572769953049</v>
      </c>
      <c r="H208" s="3">
        <f t="shared" si="15"/>
        <v>5.5332945873545478</v>
      </c>
      <c r="I208" s="3">
        <f t="shared" si="15"/>
        <v>6.6502088973620275</v>
      </c>
      <c r="J208" s="3">
        <f t="shared" si="15"/>
        <v>2.4091596843576024</v>
      </c>
      <c r="K208" s="3">
        <f t="shared" si="15"/>
        <v>0.19046398322743729</v>
      </c>
      <c r="L208" s="3">
        <f t="shared" si="16"/>
        <v>293.69478442929693</v>
      </c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</row>
    <row r="209" spans="1:38" x14ac:dyDescent="0.3">
      <c r="A209" s="6">
        <v>1207.4211739643513</v>
      </c>
      <c r="B209" s="6">
        <v>283.59713999999997</v>
      </c>
      <c r="C209" s="10">
        <v>1993.284932</v>
      </c>
      <c r="D209" s="10">
        <v>354.28899999999999</v>
      </c>
      <c r="E209" s="2">
        <v>1953</v>
      </c>
      <c r="F209" s="2">
        <v>1841</v>
      </c>
      <c r="G209" s="3">
        <f t="shared" si="15"/>
        <v>4.0212112676056337</v>
      </c>
      <c r="H209" s="3">
        <f t="shared" si="15"/>
        <v>5.6866169294412305</v>
      </c>
      <c r="I209" s="3">
        <f t="shared" si="15"/>
        <v>6.8306170591858955</v>
      </c>
      <c r="J209" s="3">
        <f t="shared" si="15"/>
        <v>2.4822127168123798</v>
      </c>
      <c r="K209" s="3">
        <f t="shared" si="15"/>
        <v>0.19979454586791706</v>
      </c>
      <c r="L209" s="3">
        <f t="shared" si="16"/>
        <v>294.22045251891308</v>
      </c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</row>
    <row r="210" spans="1:38" x14ac:dyDescent="0.3">
      <c r="A210" s="6">
        <v>1192.6199335903211</v>
      </c>
      <c r="B210" s="6">
        <v>283.85327000000001</v>
      </c>
      <c r="C210" s="10">
        <v>1993.367123</v>
      </c>
      <c r="D210" s="10">
        <v>354.26400000000001</v>
      </c>
      <c r="E210" s="2">
        <v>1954</v>
      </c>
      <c r="F210" s="2">
        <v>1865</v>
      </c>
      <c r="G210" s="3">
        <f t="shared" si="15"/>
        <v>4.1335727699530516</v>
      </c>
      <c r="H210" s="3">
        <f t="shared" si="15"/>
        <v>5.8438367260068711</v>
      </c>
      <c r="I210" s="3">
        <f t="shared" si="15"/>
        <v>7.0155144696705936</v>
      </c>
      <c r="J210" s="3">
        <f t="shared" si="15"/>
        <v>2.5564915202240117</v>
      </c>
      <c r="K210" s="3">
        <f t="shared" si="15"/>
        <v>0.20761344259488285</v>
      </c>
      <c r="L210" s="3">
        <f t="shared" si="16"/>
        <v>294.75702892844942</v>
      </c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</row>
    <row r="211" spans="1:38" x14ac:dyDescent="0.3">
      <c r="A211" s="6">
        <v>1159.6127749214806</v>
      </c>
      <c r="B211" s="6">
        <v>283.87588000000005</v>
      </c>
      <c r="C211" s="10">
        <v>1993.452055</v>
      </c>
      <c r="D211" s="10">
        <v>354.697</v>
      </c>
      <c r="E211" s="2">
        <v>1955</v>
      </c>
      <c r="F211" s="2">
        <v>2043</v>
      </c>
      <c r="G211" s="3">
        <f t="shared" si="15"/>
        <v>4.2473990610328638</v>
      </c>
      <c r="H211" s="3">
        <f t="shared" si="15"/>
        <v>6.0028775273381338</v>
      </c>
      <c r="I211" s="3">
        <f t="shared" si="15"/>
        <v>7.201535707036423</v>
      </c>
      <c r="J211" s="3">
        <f t="shared" si="15"/>
        <v>2.6293439105269663</v>
      </c>
      <c r="K211" s="3">
        <f t="shared" si="15"/>
        <v>0.21348260374829464</v>
      </c>
      <c r="L211" s="3">
        <f t="shared" si="16"/>
        <v>295.29463880968268</v>
      </c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</row>
    <row r="212" spans="1:38" x14ac:dyDescent="0.3">
      <c r="A212" s="6">
        <v>1136.7946841810672</v>
      </c>
      <c r="B212" s="6">
        <v>283.81344999999999</v>
      </c>
      <c r="C212" s="10">
        <v>1993.5342470000001</v>
      </c>
      <c r="D212" s="10">
        <v>355.15800000000002</v>
      </c>
      <c r="E212" s="2">
        <v>1956</v>
      </c>
      <c r="F212" s="2">
        <v>2177</v>
      </c>
      <c r="G212" s="3">
        <f t="shared" si="15"/>
        <v>4.3720892018779338</v>
      </c>
      <c r="H212" s="3">
        <f t="shared" si="15"/>
        <v>6.1781944176931756</v>
      </c>
      <c r="I212" s="3">
        <f t="shared" si="15"/>
        <v>7.4118018368215628</v>
      </c>
      <c r="J212" s="3">
        <f t="shared" si="15"/>
        <v>2.718926491588598</v>
      </c>
      <c r="K212" s="3">
        <f t="shared" si="15"/>
        <v>0.22539923744637033</v>
      </c>
      <c r="L212" s="3">
        <f t="shared" si="16"/>
        <v>295.90641118542766</v>
      </c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</row>
    <row r="213" spans="1:38" x14ac:dyDescent="0.3">
      <c r="A213" s="6">
        <v>1105.3739406361235</v>
      </c>
      <c r="B213" s="6">
        <v>282.75096500000001</v>
      </c>
      <c r="C213" s="10">
        <v>1993.6191779999999</v>
      </c>
      <c r="D213" s="10">
        <v>355.57799999999997</v>
      </c>
      <c r="E213" s="2">
        <v>1957</v>
      </c>
      <c r="F213" s="2">
        <v>2270</v>
      </c>
      <c r="G213" s="3">
        <f t="shared" si="15"/>
        <v>4.5049577464788726</v>
      </c>
      <c r="H213" s="3">
        <f t="shared" si="15"/>
        <v>6.3656111656653849</v>
      </c>
      <c r="I213" s="3">
        <f t="shared" si="15"/>
        <v>7.6393771005090541</v>
      </c>
      <c r="J213" s="3">
        <f t="shared" si="15"/>
        <v>2.8191192009593293</v>
      </c>
      <c r="K213" s="3">
        <f t="shared" si="15"/>
        <v>0.23891812095702458</v>
      </c>
      <c r="L213" s="3">
        <f t="shared" si="16"/>
        <v>296.56798333456965</v>
      </c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</row>
    <row r="214" spans="1:38" x14ac:dyDescent="0.3">
      <c r="A214" s="6">
        <v>1087.5374858030018</v>
      </c>
      <c r="B214" s="6">
        <v>282.39983999999998</v>
      </c>
      <c r="C214" s="10">
        <v>1993.7041099999999</v>
      </c>
      <c r="D214" s="10">
        <v>355.80399999999997</v>
      </c>
      <c r="E214" s="2">
        <v>1958</v>
      </c>
      <c r="F214" s="2">
        <v>2330</v>
      </c>
      <c r="G214" s="3">
        <f t="shared" si="15"/>
        <v>4.6435023474178401</v>
      </c>
      <c r="H214" s="3">
        <f t="shared" si="15"/>
        <v>6.5612447189264618</v>
      </c>
      <c r="I214" s="3">
        <f t="shared" si="15"/>
        <v>7.8778695398298328</v>
      </c>
      <c r="J214" s="3">
        <f t="shared" si="15"/>
        <v>2.9245037087927948</v>
      </c>
      <c r="K214" s="3">
        <f t="shared" si="15"/>
        <v>0.2514839354744185</v>
      </c>
      <c r="L214" s="3">
        <f t="shared" si="16"/>
        <v>297.25860425044135</v>
      </c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</row>
    <row r="215" spans="1:38" x14ac:dyDescent="0.3">
      <c r="A215" s="6">
        <v>1058.0112997238571</v>
      </c>
      <c r="B215" s="6">
        <v>282.76092</v>
      </c>
      <c r="C215" s="10">
        <v>1993.7863010000001</v>
      </c>
      <c r="D215" s="10">
        <v>355.83499999999998</v>
      </c>
      <c r="E215" s="2">
        <v>1959</v>
      </c>
      <c r="F215" s="2">
        <v>2454</v>
      </c>
      <c r="G215" s="3">
        <f t="shared" ref="G215:K230" si="17">G214*(1-G$5)+G$4*$F214*$L$4/1000</f>
        <v>4.7857089201877931</v>
      </c>
      <c r="H215" s="3">
        <f t="shared" si="17"/>
        <v>6.7619738812500838</v>
      </c>
      <c r="I215" s="3">
        <f t="shared" si="17"/>
        <v>8.122174871249797</v>
      </c>
      <c r="J215" s="3">
        <f t="shared" si="17"/>
        <v>3.0309101845284601</v>
      </c>
      <c r="K215" s="3">
        <f t="shared" si="17"/>
        <v>0.26192238865193074</v>
      </c>
      <c r="L215" s="3">
        <f t="shared" si="16"/>
        <v>297.96269024586809</v>
      </c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</row>
    <row r="216" spans="1:38" x14ac:dyDescent="0.3">
      <c r="A216" s="6">
        <v>1036.7968998901797</v>
      </c>
      <c r="B216" s="6">
        <v>280.26947000000001</v>
      </c>
      <c r="C216" s="10">
        <v>1993.8712330000001</v>
      </c>
      <c r="D216" s="10">
        <v>355.73399999999998</v>
      </c>
      <c r="E216" s="2">
        <v>1960</v>
      </c>
      <c r="F216" s="2">
        <v>2569</v>
      </c>
      <c r="G216" s="3">
        <f t="shared" si="17"/>
        <v>4.9354835680751172</v>
      </c>
      <c r="H216" s="3">
        <f t="shared" si="17"/>
        <v>6.9737940241347243</v>
      </c>
      <c r="I216" s="3">
        <f t="shared" si="17"/>
        <v>8.3818300940252133</v>
      </c>
      <c r="J216" s="3">
        <f t="shared" si="17"/>
        <v>3.1457919834421926</v>
      </c>
      <c r="K216" s="3">
        <f t="shared" si="17"/>
        <v>0.27407522678819812</v>
      </c>
      <c r="L216" s="3">
        <f t="shared" si="16"/>
        <v>298.71097489646547</v>
      </c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</row>
    <row r="217" spans="1:38" x14ac:dyDescent="0.3">
      <c r="A217" s="6">
        <v>1025.1723309203073</v>
      </c>
      <c r="B217" s="6">
        <v>280.82965000000002</v>
      </c>
      <c r="C217" s="10">
        <v>1993.9534249999999</v>
      </c>
      <c r="D217" s="10">
        <v>355.40600000000001</v>
      </c>
      <c r="E217" s="2">
        <v>1961</v>
      </c>
      <c r="F217" s="2">
        <v>2580</v>
      </c>
      <c r="G217" s="3">
        <f t="shared" si="17"/>
        <v>5.0922769953051645</v>
      </c>
      <c r="H217" s="3">
        <f t="shared" si="17"/>
        <v>7.1958295655387117</v>
      </c>
      <c r="I217" s="3">
        <f t="shared" si="17"/>
        <v>8.6552770597842681</v>
      </c>
      <c r="J217" s="3">
        <f t="shared" si="17"/>
        <v>3.2676085989378469</v>
      </c>
      <c r="K217" s="3">
        <f t="shared" si="17"/>
        <v>0.28684535675323308</v>
      </c>
      <c r="L217" s="3">
        <f t="shared" si="16"/>
        <v>299.49783757631923</v>
      </c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</row>
    <row r="218" spans="1:38" x14ac:dyDescent="0.3">
      <c r="A218" s="6">
        <v>1005</v>
      </c>
      <c r="B218" s="6">
        <v>280.5</v>
      </c>
      <c r="C218" s="10">
        <v>1994.038356</v>
      </c>
      <c r="D218" s="10">
        <v>355.03500000000003</v>
      </c>
      <c r="E218" s="2">
        <v>1962</v>
      </c>
      <c r="F218" s="2">
        <v>2686</v>
      </c>
      <c r="G218" s="3">
        <f t="shared" si="17"/>
        <v>5.2497417840375586</v>
      </c>
      <c r="H218" s="3">
        <f t="shared" si="17"/>
        <v>7.4182871443793204</v>
      </c>
      <c r="I218" s="3">
        <f t="shared" si="17"/>
        <v>8.926706234112773</v>
      </c>
      <c r="J218" s="3">
        <f t="shared" si="17"/>
        <v>3.3837572939762017</v>
      </c>
      <c r="K218" s="3">
        <f t="shared" si="17"/>
        <v>0.29510726403042442</v>
      </c>
      <c r="L218" s="3">
        <f t="shared" si="16"/>
        <v>300.27359972053625</v>
      </c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</row>
    <row r="219" spans="1:38" x14ac:dyDescent="0.3">
      <c r="A219" s="6">
        <v>1004.9747775064998</v>
      </c>
      <c r="B219" s="6">
        <v>279.36356499999999</v>
      </c>
      <c r="C219" s="10">
        <v>1994.123288</v>
      </c>
      <c r="D219" s="10">
        <v>355.029</v>
      </c>
      <c r="E219" s="2">
        <v>1963</v>
      </c>
      <c r="F219" s="2">
        <v>2833</v>
      </c>
      <c r="G219" s="3">
        <f t="shared" si="17"/>
        <v>5.4136760563380282</v>
      </c>
      <c r="H219" s="3">
        <f t="shared" si="17"/>
        <v>7.6500857874123716</v>
      </c>
      <c r="I219" s="3">
        <f t="shared" si="17"/>
        <v>9.2104170015195468</v>
      </c>
      <c r="J219" s="3">
        <f t="shared" si="17"/>
        <v>3.5057120937756472</v>
      </c>
      <c r="K219" s="3">
        <f t="shared" si="17"/>
        <v>0.30509488992334016</v>
      </c>
      <c r="L219" s="3">
        <f t="shared" si="16"/>
        <v>301.08498582896891</v>
      </c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</row>
    <row r="220" spans="1:38" x14ac:dyDescent="0.3">
      <c r="A220" s="6">
        <v>968.20091040480986</v>
      </c>
      <c r="B220" s="6">
        <v>278.45946000000004</v>
      </c>
      <c r="C220" s="10">
        <v>1994.2</v>
      </c>
      <c r="D220" s="10">
        <v>355.346</v>
      </c>
      <c r="E220" s="2">
        <v>1964</v>
      </c>
      <c r="F220" s="2">
        <v>2995</v>
      </c>
      <c r="G220" s="3">
        <f t="shared" si="17"/>
        <v>5.5865821596244132</v>
      </c>
      <c r="H220" s="3">
        <f t="shared" si="17"/>
        <v>7.895049562349195</v>
      </c>
      <c r="I220" s="3">
        <f t="shared" si="17"/>
        <v>9.5124041353112165</v>
      </c>
      <c r="J220" s="3">
        <f t="shared" si="17"/>
        <v>3.6379535203975024</v>
      </c>
      <c r="K220" s="3">
        <f t="shared" si="17"/>
        <v>0.31805409969583753</v>
      </c>
      <c r="L220" s="3">
        <f t="shared" si="16"/>
        <v>301.95004347737819</v>
      </c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</row>
    <row r="221" spans="1:38" x14ac:dyDescent="0.3">
      <c r="A221" s="6">
        <v>944.23650758208908</v>
      </c>
      <c r="B221" s="6">
        <v>279.11739</v>
      </c>
      <c r="C221" s="10">
        <v>1994.284932</v>
      </c>
      <c r="D221" s="10">
        <v>355.62200000000001</v>
      </c>
      <c r="E221" s="2">
        <v>1965</v>
      </c>
      <c r="F221" s="2">
        <v>3130</v>
      </c>
      <c r="G221" s="3">
        <f t="shared" si="17"/>
        <v>5.7693755868544603</v>
      </c>
      <c r="H221" s="3">
        <f t="shared" si="17"/>
        <v>8.1545507022225188</v>
      </c>
      <c r="I221" s="3">
        <f t="shared" si="17"/>
        <v>9.8346758399685257</v>
      </c>
      <c r="J221" s="3">
        <f t="shared" si="17"/>
        <v>3.7816544945713471</v>
      </c>
      <c r="K221" s="3">
        <f t="shared" si="17"/>
        <v>0.33351989155132167</v>
      </c>
      <c r="L221" s="3">
        <f t="shared" si="16"/>
        <v>302.87377651516817</v>
      </c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</row>
    <row r="222" spans="1:38" x14ac:dyDescent="0.3">
      <c r="A222" s="6">
        <v>897.43654891130177</v>
      </c>
      <c r="B222" s="6">
        <v>278.91423999999995</v>
      </c>
      <c r="C222" s="10">
        <v>1994.367123</v>
      </c>
      <c r="D222" s="10">
        <v>355.846</v>
      </c>
      <c r="E222" s="2">
        <v>1966</v>
      </c>
      <c r="F222" s="2">
        <v>3288</v>
      </c>
      <c r="G222" s="3">
        <f t="shared" si="17"/>
        <v>5.9604084507042252</v>
      </c>
      <c r="H222" s="3">
        <f t="shared" si="17"/>
        <v>8.4260140030391373</v>
      </c>
      <c r="I222" s="3">
        <f t="shared" si="17"/>
        <v>10.172903505459898</v>
      </c>
      <c r="J222" s="3">
        <f t="shared" si="17"/>
        <v>3.9329913542881836</v>
      </c>
      <c r="K222" s="3">
        <f t="shared" si="17"/>
        <v>0.34923839665742085</v>
      </c>
      <c r="L222" s="3">
        <f t="shared" si="16"/>
        <v>303.84155571014884</v>
      </c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</row>
    <row r="223" spans="1:38" x14ac:dyDescent="0.3">
      <c r="A223" s="6">
        <v>857.30982198049514</v>
      </c>
      <c r="B223" s="6">
        <v>279.33640000000003</v>
      </c>
      <c r="C223" s="10">
        <v>1994.452055</v>
      </c>
      <c r="D223" s="10">
        <v>356.10899999999998</v>
      </c>
      <c r="E223" s="2">
        <v>1967</v>
      </c>
      <c r="F223" s="2">
        <v>3393</v>
      </c>
      <c r="G223" s="3">
        <f t="shared" si="17"/>
        <v>6.1610845070422533</v>
      </c>
      <c r="H223" s="3">
        <f t="shared" si="17"/>
        <v>8.7115661809497791</v>
      </c>
      <c r="I223" s="3">
        <f t="shared" si="17"/>
        <v>10.530328360112787</v>
      </c>
      <c r="J223" s="3">
        <f t="shared" si="17"/>
        <v>4.0942274159294891</v>
      </c>
      <c r="K223" s="3">
        <f t="shared" si="17"/>
        <v>0.36618999230470639</v>
      </c>
      <c r="L223" s="3">
        <f t="shared" si="16"/>
        <v>304.86339645633899</v>
      </c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</row>
    <row r="224" spans="1:38" x14ac:dyDescent="0.3">
      <c r="A224" s="6">
        <v>799.24277413704067</v>
      </c>
      <c r="B224" s="6">
        <v>278.54995500000001</v>
      </c>
      <c r="C224" s="10">
        <v>1994.5342470000001</v>
      </c>
      <c r="D224" s="10">
        <v>356.58100000000002</v>
      </c>
      <c r="E224" s="2">
        <v>1968</v>
      </c>
      <c r="F224" s="2">
        <v>3566</v>
      </c>
      <c r="G224" s="3">
        <f t="shared" si="17"/>
        <v>6.3681690140845069</v>
      </c>
      <c r="H224" s="3">
        <f t="shared" si="17"/>
        <v>9.0061919512107131</v>
      </c>
      <c r="I224" s="3">
        <f t="shared" si="17"/>
        <v>10.89873028611618</v>
      </c>
      <c r="J224" s="3">
        <f t="shared" si="17"/>
        <v>4.2585765119339767</v>
      </c>
      <c r="K224" s="3">
        <f t="shared" si="17"/>
        <v>0.38140123226062506</v>
      </c>
      <c r="L224" s="3">
        <f t="shared" si="16"/>
        <v>305.91306899560601</v>
      </c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</row>
    <row r="225" spans="1:38" x14ac:dyDescent="0.3">
      <c r="A225" s="6">
        <v>764.49516100553888</v>
      </c>
      <c r="B225" s="6">
        <v>278.52599499999997</v>
      </c>
      <c r="C225" s="10">
        <v>1994.6191779999999</v>
      </c>
      <c r="D225" s="10">
        <v>357.14699999999999</v>
      </c>
      <c r="E225" s="2">
        <v>1969</v>
      </c>
      <c r="F225" s="2">
        <v>3780</v>
      </c>
      <c r="G225" s="3">
        <f t="shared" si="17"/>
        <v>6.5858122065727702</v>
      </c>
      <c r="H225" s="3">
        <f t="shared" si="17"/>
        <v>9.3162513286239097</v>
      </c>
      <c r="I225" s="3">
        <f t="shared" si="17"/>
        <v>11.288177904898959</v>
      </c>
      <c r="J225" s="3">
        <f t="shared" si="17"/>
        <v>4.4338420250926829</v>
      </c>
      <c r="K225" s="3">
        <f t="shared" si="17"/>
        <v>0.39874938139383509</v>
      </c>
      <c r="L225" s="3">
        <f t="shared" si="16"/>
        <v>307.02283284658216</v>
      </c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</row>
    <row r="226" spans="1:38" x14ac:dyDescent="0.3">
      <c r="A226" s="6">
        <v>729.67119819346613</v>
      </c>
      <c r="B226" s="6">
        <v>278.52599499999997</v>
      </c>
      <c r="C226" s="10">
        <v>1994.7041099999999</v>
      </c>
      <c r="D226" s="10">
        <v>357.46699999999998</v>
      </c>
      <c r="E226" s="2">
        <v>1970</v>
      </c>
      <c r="F226" s="2">
        <v>4053</v>
      </c>
      <c r="G226" s="3">
        <f t="shared" si="17"/>
        <v>6.8165164319248825</v>
      </c>
      <c r="H226" s="3">
        <f t="shared" si="17"/>
        <v>9.6455516201328528</v>
      </c>
      <c r="I226" s="3">
        <f t="shared" si="17"/>
        <v>11.704548352623755</v>
      </c>
      <c r="J226" s="3">
        <f t="shared" si="17"/>
        <v>4.6242125413859894</v>
      </c>
      <c r="K226" s="3">
        <f t="shared" si="17"/>
        <v>0.41931851408920162</v>
      </c>
      <c r="L226" s="3">
        <f t="shared" si="16"/>
        <v>308.21014746015669</v>
      </c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</row>
    <row r="227" spans="1:38" x14ac:dyDescent="0.3">
      <c r="A227" s="6">
        <v>698.42128056304807</v>
      </c>
      <c r="B227" s="6">
        <v>279.70473500000003</v>
      </c>
      <c r="C227" s="10">
        <v>1994.7863010000001</v>
      </c>
      <c r="D227" s="10">
        <v>357.47199999999998</v>
      </c>
      <c r="E227" s="2">
        <v>1971</v>
      </c>
      <c r="F227" s="2">
        <v>4208</v>
      </c>
      <c r="G227" s="3">
        <f t="shared" si="17"/>
        <v>7.0638826291079813</v>
      </c>
      <c r="H227" s="3">
        <f t="shared" si="17"/>
        <v>9.9995797995108582</v>
      </c>
      <c r="I227" s="3">
        <f t="shared" si="17"/>
        <v>12.156344104264022</v>
      </c>
      <c r="J227" s="3">
        <f t="shared" si="17"/>
        <v>4.8357500421018615</v>
      </c>
      <c r="K227" s="3">
        <f t="shared" si="17"/>
        <v>0.44461122512108975</v>
      </c>
      <c r="L227" s="3">
        <f t="shared" si="16"/>
        <v>309.50016780010583</v>
      </c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</row>
    <row r="228" spans="1:38" x14ac:dyDescent="0.3">
      <c r="A228" s="6">
        <v>667.93828448427166</v>
      </c>
      <c r="B228" s="6">
        <v>279.38617500000004</v>
      </c>
      <c r="C228" s="10">
        <v>1994.8712330000001</v>
      </c>
      <c r="D228" s="10">
        <v>357.36099999999999</v>
      </c>
      <c r="E228" s="2">
        <v>1972</v>
      </c>
      <c r="F228" s="2">
        <v>4376</v>
      </c>
      <c r="G228" s="3">
        <f t="shared" si="17"/>
        <v>7.3207089201877933</v>
      </c>
      <c r="H228" s="3">
        <f t="shared" si="17"/>
        <v>10.367188027392475</v>
      </c>
      <c r="I228" s="3">
        <f t="shared" si="17"/>
        <v>12.625361960041674</v>
      </c>
      <c r="J228" s="3">
        <f t="shared" si="17"/>
        <v>5.0533955587079493</v>
      </c>
      <c r="K228" s="3">
        <f t="shared" si="17"/>
        <v>0.46722902513434617</v>
      </c>
      <c r="L228" s="3">
        <f t="shared" si="16"/>
        <v>310.83388349146423</v>
      </c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</row>
    <row r="229" spans="1:38" x14ac:dyDescent="0.3">
      <c r="A229" s="6">
        <v>631.98424029684861</v>
      </c>
      <c r="B229" s="6">
        <v>278.251305</v>
      </c>
      <c r="C229" s="10">
        <v>1994.9534249999999</v>
      </c>
      <c r="D229" s="10">
        <v>357.327</v>
      </c>
      <c r="E229" s="2">
        <v>1973</v>
      </c>
      <c r="F229" s="2">
        <v>4615</v>
      </c>
      <c r="G229" s="3">
        <f t="shared" si="17"/>
        <v>7.5877887323943662</v>
      </c>
      <c r="H229" s="3">
        <f t="shared" si="17"/>
        <v>10.749559601935228</v>
      </c>
      <c r="I229" s="3">
        <f t="shared" si="17"/>
        <v>13.113323805911094</v>
      </c>
      <c r="J229" s="3">
        <f t="shared" si="17"/>
        <v>5.2783259810554055</v>
      </c>
      <c r="K229" s="3">
        <f t="shared" si="17"/>
        <v>0.48883473824129697</v>
      </c>
      <c r="L229" s="3">
        <f t="shared" si="16"/>
        <v>312.2178328595374</v>
      </c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</row>
    <row r="230" spans="1:38" x14ac:dyDescent="0.3">
      <c r="A230" s="6">
        <v>595.63840159634913</v>
      </c>
      <c r="B230" s="6">
        <v>276.89742500000006</v>
      </c>
      <c r="C230" s="10">
        <v>1995.038356</v>
      </c>
      <c r="D230" s="10">
        <v>357.38799999999998</v>
      </c>
      <c r="E230" s="2">
        <v>1974</v>
      </c>
      <c r="F230" s="2">
        <v>4623</v>
      </c>
      <c r="G230" s="3">
        <f t="shared" si="17"/>
        <v>7.8694553990610325</v>
      </c>
      <c r="H230" s="3">
        <f t="shared" si="17"/>
        <v>11.153320575397705</v>
      </c>
      <c r="I230" s="3">
        <f t="shared" si="17"/>
        <v>13.630642030636347</v>
      </c>
      <c r="J230" s="3">
        <f t="shared" si="17"/>
        <v>5.5184584787152442</v>
      </c>
      <c r="K230" s="3">
        <f t="shared" si="17"/>
        <v>0.51315992294261292</v>
      </c>
      <c r="L230" s="3">
        <f t="shared" si="16"/>
        <v>313.68503640675294</v>
      </c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</row>
    <row r="231" spans="1:38" x14ac:dyDescent="0.3">
      <c r="A231" s="6">
        <v>572.00461163900115</v>
      </c>
      <c r="B231" s="6">
        <v>277.56441000000001</v>
      </c>
      <c r="C231" s="10">
        <v>1995.123288</v>
      </c>
      <c r="D231" s="10">
        <v>357.49099999999999</v>
      </c>
      <c r="E231" s="2">
        <v>1975</v>
      </c>
      <c r="F231" s="2">
        <v>4596</v>
      </c>
      <c r="G231" s="3">
        <f t="shared" ref="G231:K246" si="18">G230*(1-G$5)+G$4*$F230*$L$4/1000</f>
        <v>8.1516103286384975</v>
      </c>
      <c r="H231" s="3">
        <f t="shared" si="18"/>
        <v>11.556721964058877</v>
      </c>
      <c r="I231" s="3">
        <f t="shared" si="18"/>
        <v>14.142218369467749</v>
      </c>
      <c r="J231" s="3">
        <f t="shared" si="18"/>
        <v>5.7458119288616505</v>
      </c>
      <c r="K231" s="3">
        <f t="shared" si="18"/>
        <v>0.52828948012159394</v>
      </c>
      <c r="L231" s="3">
        <f t="shared" si="16"/>
        <v>315.12465207114838</v>
      </c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</row>
    <row r="232" spans="1:38" x14ac:dyDescent="0.3">
      <c r="A232" s="6">
        <v>536.67317783497401</v>
      </c>
      <c r="B232" s="6">
        <v>276.00147500000003</v>
      </c>
      <c r="C232" s="10">
        <v>1995.2</v>
      </c>
      <c r="D232" s="10">
        <v>357.517</v>
      </c>
      <c r="E232" s="2">
        <v>1976</v>
      </c>
      <c r="F232" s="2">
        <v>4864</v>
      </c>
      <c r="G232" s="3">
        <f t="shared" si="18"/>
        <v>8.4321173708920192</v>
      </c>
      <c r="H232" s="3">
        <f t="shared" si="18"/>
        <v>11.956478372170753</v>
      </c>
      <c r="I232" s="3">
        <f t="shared" si="18"/>
        <v>14.642871677571748</v>
      </c>
      <c r="J232" s="3">
        <f t="shared" si="18"/>
        <v>5.9570083770829374</v>
      </c>
      <c r="K232" s="3">
        <f t="shared" si="18"/>
        <v>0.53619841478471852</v>
      </c>
      <c r="L232" s="3">
        <f t="shared" si="16"/>
        <v>316.52467421250219</v>
      </c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</row>
    <row r="233" spans="1:38" x14ac:dyDescent="0.3">
      <c r="A233" s="6">
        <v>499.79633604650161</v>
      </c>
      <c r="B233" s="6">
        <v>276.35985500000004</v>
      </c>
      <c r="C233" s="10">
        <v>1995.284932</v>
      </c>
      <c r="D233" s="10">
        <v>357.48599999999999</v>
      </c>
      <c r="E233" s="2">
        <v>1977</v>
      </c>
      <c r="F233" s="2">
        <v>5026</v>
      </c>
      <c r="G233" s="3">
        <f t="shared" si="18"/>
        <v>8.7289812206572783</v>
      </c>
      <c r="H233" s="3">
        <f t="shared" si="18"/>
        <v>12.380299357700245</v>
      </c>
      <c r="I233" s="3">
        <f t="shared" si="18"/>
        <v>15.177067819420543</v>
      </c>
      <c r="J233" s="3">
        <f t="shared" si="18"/>
        <v>6.1875952352493577</v>
      </c>
      <c r="K233" s="3">
        <f t="shared" si="18"/>
        <v>0.55357758576798066</v>
      </c>
      <c r="L233" s="3">
        <f t="shared" si="16"/>
        <v>318.02752121879541</v>
      </c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</row>
    <row r="234" spans="1:38" x14ac:dyDescent="0.3">
      <c r="A234" s="6">
        <v>461.23531057480534</v>
      </c>
      <c r="B234" s="6">
        <v>276.71823500000005</v>
      </c>
      <c r="C234" s="10">
        <v>1995.367123</v>
      </c>
      <c r="D234" s="10">
        <v>357.76799999999997</v>
      </c>
      <c r="E234" s="2">
        <v>1978</v>
      </c>
      <c r="F234" s="2">
        <v>5087</v>
      </c>
      <c r="G234" s="3">
        <f t="shared" si="18"/>
        <v>9.0357323943661978</v>
      </c>
      <c r="H234" s="3">
        <f t="shared" si="18"/>
        <v>12.818165666632165</v>
      </c>
      <c r="I234" s="3">
        <f t="shared" si="18"/>
        <v>15.728431679811502</v>
      </c>
      <c r="J234" s="3">
        <f t="shared" si="18"/>
        <v>6.4240234756473917</v>
      </c>
      <c r="K234" s="3">
        <f t="shared" si="18"/>
        <v>0.57172421961253428</v>
      </c>
      <c r="L234" s="3">
        <f t="shared" si="16"/>
        <v>319.5780774360698</v>
      </c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</row>
    <row r="235" spans="1:38" x14ac:dyDescent="0.3">
      <c r="A235" s="6">
        <v>428.38085402493795</v>
      </c>
      <c r="B235" s="6">
        <v>276.90738000000005</v>
      </c>
      <c r="C235" s="10">
        <v>1995.452055</v>
      </c>
      <c r="D235" s="10">
        <v>358.17599999999999</v>
      </c>
      <c r="E235" s="2">
        <v>1979</v>
      </c>
      <c r="F235" s="2">
        <v>5369</v>
      </c>
      <c r="G235" s="3">
        <f t="shared" si="18"/>
        <v>9.3462065727699546</v>
      </c>
      <c r="H235" s="3">
        <f t="shared" si="18"/>
        <v>13.260555091786765</v>
      </c>
      <c r="I235" s="3">
        <f t="shared" si="18"/>
        <v>16.28155911413258</v>
      </c>
      <c r="J235" s="3">
        <f t="shared" si="18"/>
        <v>6.6541049383807076</v>
      </c>
      <c r="K235" s="3">
        <f t="shared" si="18"/>
        <v>0.58559455917509318</v>
      </c>
      <c r="L235" s="3">
        <f t="shared" si="16"/>
        <v>321.12802027624508</v>
      </c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</row>
    <row r="236" spans="1:38" x14ac:dyDescent="0.3">
      <c r="A236" s="6">
        <v>364.64069483611263</v>
      </c>
      <c r="B236" s="6">
        <v>277.04675000000003</v>
      </c>
      <c r="C236" s="10">
        <v>1995.5342470000001</v>
      </c>
      <c r="D236" s="10">
        <v>358.45699999999999</v>
      </c>
      <c r="E236" s="2">
        <v>1980</v>
      </c>
      <c r="F236" s="2">
        <v>5316</v>
      </c>
      <c r="G236" s="3">
        <f t="shared" si="18"/>
        <v>9.6738920187793447</v>
      </c>
      <c r="H236" s="3">
        <f t="shared" si="18"/>
        <v>13.728206363645002</v>
      </c>
      <c r="I236" s="3">
        <f t="shared" si="18"/>
        <v>16.869628328542579</v>
      </c>
      <c r="J236" s="3">
        <f t="shared" si="18"/>
        <v>6.9041411620400934</v>
      </c>
      <c r="K236" s="3">
        <f t="shared" si="18"/>
        <v>0.6072467820001286</v>
      </c>
      <c r="L236" s="3">
        <f t="shared" si="16"/>
        <v>322.78311465500713</v>
      </c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</row>
    <row r="237" spans="1:38" x14ac:dyDescent="0.3">
      <c r="A237" s="6">
        <v>329.24210070529784</v>
      </c>
      <c r="B237" s="6">
        <v>278.91829000000001</v>
      </c>
      <c r="C237" s="10">
        <v>1995.6191779999999</v>
      </c>
      <c r="D237" s="10">
        <v>358.79700000000003</v>
      </c>
      <c r="E237" s="2">
        <v>1981</v>
      </c>
      <c r="F237" s="2">
        <v>5152</v>
      </c>
      <c r="G237" s="3">
        <f t="shared" si="18"/>
        <v>9.9983427230046971</v>
      </c>
      <c r="H237" s="3">
        <f t="shared" si="18"/>
        <v>14.189594587050243</v>
      </c>
      <c r="I237" s="3">
        <f t="shared" si="18"/>
        <v>17.441841674450874</v>
      </c>
      <c r="J237" s="3">
        <f t="shared" si="18"/>
        <v>7.1336729450424237</v>
      </c>
      <c r="K237" s="3">
        <f t="shared" si="18"/>
        <v>0.61789125608364415</v>
      </c>
      <c r="L237" s="3">
        <f t="shared" si="16"/>
        <v>324.38134318563186</v>
      </c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</row>
    <row r="238" spans="1:38" x14ac:dyDescent="0.3">
      <c r="A238" s="6">
        <v>302.34742552285286</v>
      </c>
      <c r="B238" s="6">
        <v>279.83415000000002</v>
      </c>
      <c r="C238" s="10">
        <v>1995.7041099999999</v>
      </c>
      <c r="D238" s="10">
        <v>359.084</v>
      </c>
      <c r="E238" s="2">
        <v>1982</v>
      </c>
      <c r="F238" s="2">
        <v>5113</v>
      </c>
      <c r="G238" s="3">
        <f t="shared" si="18"/>
        <v>10.312784037558687</v>
      </c>
      <c r="H238" s="3">
        <f t="shared" si="18"/>
        <v>14.634314456624777</v>
      </c>
      <c r="I238" s="3">
        <f t="shared" si="18"/>
        <v>17.981735922752087</v>
      </c>
      <c r="J238" s="3">
        <f t="shared" si="18"/>
        <v>7.3308434726053662</v>
      </c>
      <c r="K238" s="3">
        <f t="shared" si="18"/>
        <v>0.61664792545538094</v>
      </c>
      <c r="L238" s="3">
        <f t="shared" si="16"/>
        <v>325.87632581499628</v>
      </c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</row>
    <row r="239" spans="1:38" x14ac:dyDescent="0.3">
      <c r="A239" s="6">
        <v>274.1568772034243</v>
      </c>
      <c r="B239" s="6">
        <v>280.13280000000003</v>
      </c>
      <c r="C239" s="10">
        <v>1995.7863010000001</v>
      </c>
      <c r="D239" s="10">
        <v>359.19</v>
      </c>
      <c r="E239" s="2">
        <v>1983</v>
      </c>
      <c r="F239" s="2">
        <v>5095</v>
      </c>
      <c r="G239" s="3">
        <f t="shared" si="18"/>
        <v>10.624845070422538</v>
      </c>
      <c r="H239" s="3">
        <f t="shared" si="18"/>
        <v>15.074148916710246</v>
      </c>
      <c r="I239" s="3">
        <f t="shared" si="18"/>
        <v>18.50852422300261</v>
      </c>
      <c r="J239" s="3">
        <f t="shared" si="18"/>
        <v>7.5121728030154289</v>
      </c>
      <c r="K239" s="3">
        <f t="shared" si="18"/>
        <v>0.61406282139368651</v>
      </c>
      <c r="L239" s="3">
        <f t="shared" si="16"/>
        <v>327.3337538345445</v>
      </c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</row>
    <row r="240" spans="1:38" x14ac:dyDescent="0.3">
      <c r="A240" s="6">
        <v>227.90304089821478</v>
      </c>
      <c r="B240" s="6">
        <v>281.48667999999998</v>
      </c>
      <c r="C240" s="10">
        <v>1995.8712330000001</v>
      </c>
      <c r="D240" s="10">
        <v>359.26499999999999</v>
      </c>
      <c r="E240" s="2">
        <v>1984</v>
      </c>
      <c r="F240" s="2">
        <v>5283</v>
      </c>
      <c r="G240" s="3">
        <f t="shared" si="18"/>
        <v>10.935807511737092</v>
      </c>
      <c r="H240" s="3">
        <f t="shared" si="18"/>
        <v>15.511083238200142</v>
      </c>
      <c r="I240" s="3">
        <f t="shared" si="18"/>
        <v>19.025537420886582</v>
      </c>
      <c r="J240" s="3">
        <f t="shared" si="18"/>
        <v>7.6810306827959272</v>
      </c>
      <c r="K240" s="3">
        <f t="shared" si="18"/>
        <v>0.61164980609918596</v>
      </c>
      <c r="L240" s="3">
        <f t="shared" si="16"/>
        <v>328.76510865971892</v>
      </c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</row>
    <row r="241" spans="1:38" x14ac:dyDescent="0.3">
      <c r="A241" s="6">
        <v>202.4849869723617</v>
      </c>
      <c r="B241" s="6">
        <v>280.720145</v>
      </c>
      <c r="C241" s="10">
        <v>1995.9534249999999</v>
      </c>
      <c r="D241" s="10">
        <v>359.52800000000002</v>
      </c>
      <c r="E241" s="2">
        <v>1985</v>
      </c>
      <c r="F241" s="2">
        <v>5441</v>
      </c>
      <c r="G241" s="3">
        <f t="shared" si="18"/>
        <v>11.258244131455402</v>
      </c>
      <c r="H241" s="3">
        <f t="shared" si="18"/>
        <v>15.964468122467146</v>
      </c>
      <c r="I241" s="3">
        <f t="shared" si="18"/>
        <v>19.563855080655962</v>
      </c>
      <c r="J241" s="3">
        <f t="shared" si="18"/>
        <v>7.8623079704687644</v>
      </c>
      <c r="K241" s="3">
        <f t="shared" si="18"/>
        <v>0.61901252942052809</v>
      </c>
      <c r="L241" s="3">
        <f t="shared" si="16"/>
        <v>330.26788783446779</v>
      </c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</row>
    <row r="242" spans="1:38" x14ac:dyDescent="0.3">
      <c r="A242" s="6">
        <v>168.21349890930378</v>
      </c>
      <c r="B242" s="6">
        <v>280.05315999999999</v>
      </c>
      <c r="C242" s="10">
        <v>1996.0382509999999</v>
      </c>
      <c r="D242" s="10">
        <v>359.423</v>
      </c>
      <c r="E242" s="2">
        <v>1986</v>
      </c>
      <c r="F242" s="2">
        <v>5609</v>
      </c>
      <c r="G242" s="3">
        <f t="shared" si="18"/>
        <v>11.590323943661975</v>
      </c>
      <c r="H242" s="3">
        <f t="shared" si="18"/>
        <v>16.431441412112747</v>
      </c>
      <c r="I242" s="3">
        <f t="shared" si="18"/>
        <v>20.118684198448399</v>
      </c>
      <c r="J242" s="3">
        <f t="shared" si="18"/>
        <v>8.0517740575453036</v>
      </c>
      <c r="K242" s="3">
        <f t="shared" si="18"/>
        <v>0.6308960872294902</v>
      </c>
      <c r="L242" s="3">
        <f t="shared" si="16"/>
        <v>331.82311969899791</v>
      </c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</row>
    <row r="243" spans="1:38" x14ac:dyDescent="0.3">
      <c r="A243" s="6">
        <v>135.98307171747592</v>
      </c>
      <c r="B243" s="6">
        <v>278.131845</v>
      </c>
      <c r="C243" s="10">
        <v>1996.1229510000001</v>
      </c>
      <c r="D243" s="10">
        <v>359.09</v>
      </c>
      <c r="E243" s="2">
        <v>1987</v>
      </c>
      <c r="F243" s="2">
        <v>5755</v>
      </c>
      <c r="G243" s="3">
        <f t="shared" si="18"/>
        <v>11.932657276995307</v>
      </c>
      <c r="H243" s="3">
        <f t="shared" si="18"/>
        <v>16.912904692163611</v>
      </c>
      <c r="I243" s="3">
        <f t="shared" si="18"/>
        <v>20.691305494722755</v>
      </c>
      <c r="J243" s="3">
        <f t="shared" si="18"/>
        <v>8.2501348525801976</v>
      </c>
      <c r="K243" s="3">
        <f t="shared" si="18"/>
        <v>0.64599115333075519</v>
      </c>
      <c r="L243" s="3">
        <f t="shared" si="16"/>
        <v>333.43299346979262</v>
      </c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</row>
    <row r="244" spans="1:38" x14ac:dyDescent="0.3">
      <c r="A244" s="6">
        <v>104.48192862208691</v>
      </c>
      <c r="B244" s="6">
        <v>277.51463500000006</v>
      </c>
      <c r="C244" s="10">
        <v>1996.202186</v>
      </c>
      <c r="D244" s="10">
        <v>359.08499999999998</v>
      </c>
      <c r="E244" s="2">
        <v>1988</v>
      </c>
      <c r="F244" s="2">
        <v>5968</v>
      </c>
      <c r="G244" s="3">
        <f t="shared" si="18"/>
        <v>12.283901408450706</v>
      </c>
      <c r="H244" s="3">
        <f t="shared" si="18"/>
        <v>17.406752372523361</v>
      </c>
      <c r="I244" s="3">
        <f t="shared" si="18"/>
        <v>21.278174987582009</v>
      </c>
      <c r="J244" s="3">
        <f t="shared" si="18"/>
        <v>8.4543000692470418</v>
      </c>
      <c r="K244" s="3">
        <f t="shared" si="18"/>
        <v>0.66200123382545795</v>
      </c>
      <c r="L244" s="3">
        <f t="shared" si="16"/>
        <v>335.08513007162856</v>
      </c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</row>
    <row r="245" spans="1:38" x14ac:dyDescent="0.3">
      <c r="A245" s="6">
        <v>55.959143681423186</v>
      </c>
      <c r="B245" s="6">
        <v>277.37526500000001</v>
      </c>
      <c r="C245" s="10">
        <v>1996.286885</v>
      </c>
      <c r="D245" s="10">
        <v>359.125</v>
      </c>
      <c r="E245" s="2">
        <v>1989</v>
      </c>
      <c r="F245" s="2">
        <v>6088</v>
      </c>
      <c r="G245" s="3">
        <f t="shared" si="18"/>
        <v>12.648145539906105</v>
      </c>
      <c r="H245" s="3">
        <f t="shared" si="18"/>
        <v>17.919241463148666</v>
      </c>
      <c r="I245" s="3">
        <f t="shared" si="18"/>
        <v>21.889167156655677</v>
      </c>
      <c r="J245" s="3">
        <f t="shared" si="18"/>
        <v>8.6718019689515202</v>
      </c>
      <c r="K245" s="3">
        <f t="shared" si="18"/>
        <v>0.68171183850996242</v>
      </c>
      <c r="L245" s="3">
        <f t="shared" si="16"/>
        <v>336.8100679671719</v>
      </c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</row>
    <row r="246" spans="1:38" x14ac:dyDescent="0.3">
      <c r="A246" s="6">
        <v>29.524057891659709</v>
      </c>
      <c r="B246" s="6">
        <v>277.88297</v>
      </c>
      <c r="C246" s="10">
        <v>1996.3688520000001</v>
      </c>
      <c r="D246" s="10">
        <v>359.31900000000002</v>
      </c>
      <c r="E246" s="2">
        <v>1990</v>
      </c>
      <c r="F246" s="2">
        <v>6151</v>
      </c>
      <c r="G246" s="3">
        <f t="shared" si="18"/>
        <v>13.019713615023477</v>
      </c>
      <c r="H246" s="3">
        <f t="shared" si="18"/>
        <v>18.441588286596321</v>
      </c>
      <c r="I246" s="3">
        <f t="shared" si="18"/>
        <v>22.509986381540557</v>
      </c>
      <c r="J246" s="3">
        <f t="shared" si="18"/>
        <v>8.8909631759625434</v>
      </c>
      <c r="K246" s="3">
        <f t="shared" si="18"/>
        <v>0.69930072738949123</v>
      </c>
      <c r="L246" s="3">
        <f t="shared" si="16"/>
        <v>338.56155218651242</v>
      </c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</row>
    <row r="247" spans="1:38" x14ac:dyDescent="0.3">
      <c r="A247" s="6">
        <v>13.3</v>
      </c>
      <c r="B247" s="6">
        <v>276.74810000000002</v>
      </c>
      <c r="C247" s="10">
        <v>1996.4535519999999</v>
      </c>
      <c r="D247" s="10">
        <v>359.81900000000002</v>
      </c>
      <c r="E247" s="2">
        <v>1991</v>
      </c>
      <c r="F247" s="2">
        <v>6239</v>
      </c>
      <c r="G247" s="3">
        <f t="shared" ref="G247:K262" si="19">G246*(1-G$5)+G$4*$F246*$L$4/1000</f>
        <v>13.395126760563382</v>
      </c>
      <c r="H247" s="3">
        <f t="shared" si="19"/>
        <v>18.968413611272538</v>
      </c>
      <c r="I247" s="3">
        <f t="shared" si="19"/>
        <v>23.131937377159385</v>
      </c>
      <c r="J247" s="3">
        <f t="shared" si="19"/>
        <v>9.1049987584252374</v>
      </c>
      <c r="K247" s="3">
        <f t="shared" si="19"/>
        <v>0.71292667424407719</v>
      </c>
      <c r="L247" s="3">
        <f t="shared" si="16"/>
        <v>340.31340318166463</v>
      </c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</row>
    <row r="248" spans="1:38" x14ac:dyDescent="0.3">
      <c r="A248" s="6">
        <v>1996.518</v>
      </c>
      <c r="B248" s="6">
        <v>359.52511079042995</v>
      </c>
      <c r="C248" s="10">
        <v>1996.535519</v>
      </c>
      <c r="D248" s="10">
        <v>360.24</v>
      </c>
      <c r="E248" s="2">
        <v>1992</v>
      </c>
      <c r="F248" s="2">
        <v>6178</v>
      </c>
      <c r="G248" s="3">
        <f t="shared" si="19"/>
        <v>13.775910798122068</v>
      </c>
      <c r="H248" s="3">
        <f t="shared" si="19"/>
        <v>19.5020525345269</v>
      </c>
      <c r="I248" s="3">
        <f t="shared" si="19"/>
        <v>23.758760820732917</v>
      </c>
      <c r="J248" s="3">
        <f t="shared" si="19"/>
        <v>9.3171357994563024</v>
      </c>
      <c r="K248" s="3">
        <f t="shared" si="19"/>
        <v>0.72532268417805956</v>
      </c>
      <c r="L248" s="3">
        <f t="shared" si="16"/>
        <v>342.07918263701623</v>
      </c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</row>
    <row r="249" spans="1:38" x14ac:dyDescent="0.3">
      <c r="A249" s="6">
        <v>1994.49</v>
      </c>
      <c r="B249" s="6">
        <v>356.87847777427163</v>
      </c>
      <c r="C249" s="10">
        <v>1996.6202189999999</v>
      </c>
      <c r="D249" s="10">
        <v>360.57900000000001</v>
      </c>
      <c r="E249" s="2">
        <v>1993</v>
      </c>
      <c r="F249" s="2">
        <v>6172</v>
      </c>
      <c r="G249" s="3">
        <f t="shared" si="19"/>
        <v>14.152971830985917</v>
      </c>
      <c r="H249" s="3">
        <f t="shared" si="19"/>
        <v>20.028495701617366</v>
      </c>
      <c r="I249" s="3">
        <f t="shared" si="19"/>
        <v>24.368006334737949</v>
      </c>
      <c r="J249" s="3">
        <f t="shared" si="19"/>
        <v>9.5099944938481862</v>
      </c>
      <c r="K249" s="3">
        <f t="shared" si="19"/>
        <v>0.72997739449586407</v>
      </c>
      <c r="L249" s="3">
        <f t="shared" si="16"/>
        <v>343.78944575568528</v>
      </c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</row>
    <row r="250" spans="1:38" x14ac:dyDescent="0.3">
      <c r="A250" s="6">
        <v>1992.375</v>
      </c>
      <c r="B250" s="6">
        <v>353.5523371219262</v>
      </c>
      <c r="C250" s="10">
        <v>1996.7049179999999</v>
      </c>
      <c r="D250" s="10">
        <v>360.72500000000002</v>
      </c>
      <c r="E250" s="2">
        <v>1994</v>
      </c>
      <c r="F250" s="2">
        <v>6284</v>
      </c>
      <c r="G250" s="3">
        <f t="shared" si="19"/>
        <v>14.529666666666669</v>
      </c>
      <c r="H250" s="3">
        <f t="shared" si="19"/>
        <v>20.552927227533115</v>
      </c>
      <c r="I250" s="3">
        <f t="shared" si="19"/>
        <v>24.968172771769495</v>
      </c>
      <c r="J250" s="3">
        <f t="shared" si="19"/>
        <v>9.6911315519970955</v>
      </c>
      <c r="K250" s="3">
        <f t="shared" si="19"/>
        <v>0.73251892887484815</v>
      </c>
      <c r="L250" s="3">
        <f t="shared" si="16"/>
        <v>345.47441714684123</v>
      </c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</row>
    <row r="251" spans="1:38" x14ac:dyDescent="0.3">
      <c r="A251" s="6">
        <v>1989.758</v>
      </c>
      <c r="B251" s="6">
        <v>349.67310772438844</v>
      </c>
      <c r="C251" s="10">
        <v>1996.786885</v>
      </c>
      <c r="D251" s="10">
        <v>360.59100000000001</v>
      </c>
      <c r="E251" s="2">
        <v>1995</v>
      </c>
      <c r="F251" s="2">
        <v>6422</v>
      </c>
      <c r="G251" s="3">
        <f t="shared" si="19"/>
        <v>14.913197183098594</v>
      </c>
      <c r="H251" s="3">
        <f t="shared" si="19"/>
        <v>21.086432458565735</v>
      </c>
      <c r="I251" s="3">
        <f t="shared" si="19"/>
        <v>25.577109696321013</v>
      </c>
      <c r="J251" s="3">
        <f t="shared" si="19"/>
        <v>9.8750663593886845</v>
      </c>
      <c r="K251" s="3">
        <f t="shared" si="19"/>
        <v>0.73931866336085705</v>
      </c>
      <c r="L251" s="3">
        <f t="shared" si="16"/>
        <v>347.19112436073488</v>
      </c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</row>
    <row r="252" spans="1:38" x14ac:dyDescent="0.3">
      <c r="A252" s="6">
        <v>1983.673</v>
      </c>
      <c r="B252" s="6">
        <v>341.19103438367074</v>
      </c>
      <c r="C252" s="10">
        <v>1996.8715850000001</v>
      </c>
      <c r="D252" s="10">
        <v>360.44200000000001</v>
      </c>
      <c r="E252" s="2">
        <v>1996</v>
      </c>
      <c r="F252" s="2">
        <v>6550</v>
      </c>
      <c r="G252" s="3">
        <f t="shared" si="19"/>
        <v>15.305150234741786</v>
      </c>
      <c r="H252" s="3">
        <f t="shared" si="19"/>
        <v>21.63142774723514</v>
      </c>
      <c r="I252" s="3">
        <f t="shared" si="19"/>
        <v>26.198605488793653</v>
      </c>
      <c r="J252" s="3">
        <f t="shared" si="19"/>
        <v>10.064690732596926</v>
      </c>
      <c r="K252" s="3">
        <f t="shared" si="19"/>
        <v>0.74992178404396337</v>
      </c>
      <c r="L252" s="3">
        <f t="shared" si="16"/>
        <v>348.94979598741145</v>
      </c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</row>
    <row r="253" spans="1:38" x14ac:dyDescent="0.3">
      <c r="A253" s="6">
        <v>1969.9649999999999</v>
      </c>
      <c r="B253" s="6">
        <v>324.80814873487839</v>
      </c>
      <c r="C253" s="10">
        <v>1996.9535519999999</v>
      </c>
      <c r="D253" s="10">
        <v>360.31599999999997</v>
      </c>
      <c r="E253" s="2">
        <v>1997</v>
      </c>
      <c r="F253" s="2">
        <v>6663</v>
      </c>
      <c r="G253" s="3">
        <f t="shared" si="19"/>
        <v>15.704915492957749</v>
      </c>
      <c r="H253" s="3">
        <f t="shared" si="19"/>
        <v>22.186942516913081</v>
      </c>
      <c r="I253" s="3">
        <f t="shared" si="19"/>
        <v>26.830989228909349</v>
      </c>
      <c r="J253" s="3">
        <f t="shared" si="19"/>
        <v>10.258505935693693</v>
      </c>
      <c r="K253" s="3">
        <f t="shared" si="19"/>
        <v>0.76236229149826196</v>
      </c>
      <c r="L253" s="3">
        <f t="shared" si="16"/>
        <v>350.74371546597212</v>
      </c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</row>
    <row r="254" spans="1:38" x14ac:dyDescent="0.3">
      <c r="A254" s="6">
        <v>1956.087</v>
      </c>
      <c r="B254" s="6">
        <v>316.2641053013316</v>
      </c>
      <c r="C254" s="10">
        <v>1997.038356</v>
      </c>
      <c r="D254" s="10">
        <v>360.33499999999998</v>
      </c>
      <c r="E254" s="2">
        <v>1998</v>
      </c>
      <c r="F254" s="2">
        <v>6638</v>
      </c>
      <c r="G254" s="3">
        <f t="shared" si="19"/>
        <v>16.111577464788734</v>
      </c>
      <c r="H254" s="3">
        <f t="shared" si="19"/>
        <v>22.751539377488548</v>
      </c>
      <c r="I254" s="3">
        <f t="shared" si="19"/>
        <v>27.471861250802188</v>
      </c>
      <c r="J254" s="3">
        <f t="shared" si="19"/>
        <v>10.454511996362534</v>
      </c>
      <c r="K254" s="3">
        <f t="shared" si="19"/>
        <v>0.77521300501092649</v>
      </c>
      <c r="L254" s="3">
        <f t="shared" si="16"/>
        <v>352.56470309445297</v>
      </c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</row>
    <row r="255" spans="1:38" x14ac:dyDescent="0.3">
      <c r="A255" s="6">
        <v>1942.0630000000001</v>
      </c>
      <c r="B255" s="6">
        <v>312.27818420315549</v>
      </c>
      <c r="C255" s="10">
        <v>1997.123288</v>
      </c>
      <c r="D255" s="10">
        <v>360.46600000000001</v>
      </c>
      <c r="E255" s="2">
        <v>1999</v>
      </c>
      <c r="F255" s="2">
        <v>6584</v>
      </c>
      <c r="G255" s="3">
        <f t="shared" si="19"/>
        <v>16.516713615023477</v>
      </c>
      <c r="H255" s="3">
        <f t="shared" si="19"/>
        <v>23.312235597379065</v>
      </c>
      <c r="I255" s="3">
        <f t="shared" si="19"/>
        <v>28.100375225160043</v>
      </c>
      <c r="J255" s="3">
        <f t="shared" si="19"/>
        <v>10.636386574699504</v>
      </c>
      <c r="K255" s="3">
        <f t="shared" si="19"/>
        <v>0.78183364783535314</v>
      </c>
      <c r="L255" s="3">
        <f t="shared" si="16"/>
        <v>354.34754466009747</v>
      </c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</row>
    <row r="256" spans="1:38" x14ac:dyDescent="0.3">
      <c r="A256" s="6"/>
      <c r="B256" s="3"/>
      <c r="C256" s="10">
        <v>1997.2</v>
      </c>
      <c r="D256" s="10">
        <v>360.50900000000001</v>
      </c>
      <c r="E256" s="2">
        <v>2000</v>
      </c>
      <c r="F256" s="2">
        <v>6750</v>
      </c>
      <c r="G256" s="3">
        <f t="shared" si="19"/>
        <v>16.918553990610331</v>
      </c>
      <c r="H256" s="3">
        <f t="shared" si="19"/>
        <v>23.86631890266894</v>
      </c>
      <c r="I256" s="3">
        <f t="shared" si="19"/>
        <v>28.712340221796499</v>
      </c>
      <c r="J256" s="3">
        <f t="shared" si="19"/>
        <v>10.801533201994349</v>
      </c>
      <c r="K256" s="3">
        <f t="shared" si="19"/>
        <v>0.78331405942776877</v>
      </c>
      <c r="L256" s="3">
        <f t="shared" si="16"/>
        <v>356.08206037649791</v>
      </c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</row>
    <row r="257" spans="1:38" x14ac:dyDescent="0.3">
      <c r="A257" s="6"/>
      <c r="B257" s="3"/>
      <c r="C257" s="10">
        <v>1997.284932</v>
      </c>
      <c r="D257" s="10">
        <v>360.565</v>
      </c>
      <c r="E257" s="2">
        <v>2001</v>
      </c>
      <c r="F257" s="2">
        <v>6916</v>
      </c>
      <c r="G257" s="3">
        <f t="shared" si="19"/>
        <v>17.330525821596247</v>
      </c>
      <c r="H257" s="3">
        <f t="shared" si="19"/>
        <v>24.434464762679269</v>
      </c>
      <c r="I257" s="3">
        <f t="shared" si="19"/>
        <v>29.341030014475518</v>
      </c>
      <c r="J257" s="3">
        <f t="shared" si="19"/>
        <v>10.976729089743987</v>
      </c>
      <c r="K257" s="3">
        <f t="shared" si="19"/>
        <v>0.7920054016776098</v>
      </c>
      <c r="L257" s="3">
        <f t="shared" si="16"/>
        <v>357.87475509017264</v>
      </c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</row>
    <row r="258" spans="1:38" x14ac:dyDescent="0.3">
      <c r="A258" s="6"/>
      <c r="B258" s="3"/>
      <c r="C258" s="10">
        <v>1997.367123</v>
      </c>
      <c r="D258" s="10">
        <v>360.73599999999999</v>
      </c>
      <c r="E258" s="2">
        <v>2002</v>
      </c>
      <c r="F258" s="2">
        <v>6981</v>
      </c>
      <c r="G258" s="3">
        <f t="shared" si="19"/>
        <v>17.752629107981225</v>
      </c>
      <c r="H258" s="3">
        <f t="shared" si="19"/>
        <v>25.016634490901552</v>
      </c>
      <c r="I258" s="3">
        <f t="shared" si="19"/>
        <v>29.986220112683835</v>
      </c>
      <c r="J258" s="3">
        <f t="shared" si="19"/>
        <v>11.161400155292052</v>
      </c>
      <c r="K258" s="3">
        <f t="shared" si="19"/>
        <v>0.80507039445624107</v>
      </c>
      <c r="L258" s="3">
        <f t="shared" si="16"/>
        <v>359.72195426131492</v>
      </c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</row>
    <row r="259" spans="1:38" x14ac:dyDescent="0.3">
      <c r="A259" s="6"/>
      <c r="B259" s="3"/>
      <c r="C259" s="10">
        <v>1997.452055</v>
      </c>
      <c r="D259" s="10">
        <v>360.947</v>
      </c>
      <c r="E259" s="2">
        <v>2003</v>
      </c>
      <c r="F259" s="2">
        <v>7397</v>
      </c>
      <c r="G259" s="3">
        <f t="shared" si="19"/>
        <v>18.178699530516436</v>
      </c>
      <c r="H259" s="3">
        <f t="shared" si="19"/>
        <v>25.603305939179918</v>
      </c>
      <c r="I259" s="3">
        <f t="shared" si="19"/>
        <v>30.632515330237922</v>
      </c>
      <c r="J259" s="3">
        <f t="shared" si="19"/>
        <v>11.343150651425605</v>
      </c>
      <c r="K259" s="3">
        <f t="shared" si="19"/>
        <v>0.81604635633789335</v>
      </c>
      <c r="L259" s="3">
        <f t="shared" si="16"/>
        <v>361.57371780769779</v>
      </c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</row>
    <row r="260" spans="1:38" x14ac:dyDescent="0.3">
      <c r="A260" s="6"/>
      <c r="B260" s="3"/>
      <c r="C260" s="10">
        <v>1997.5342470000001</v>
      </c>
      <c r="D260" s="10">
        <v>361.33800000000002</v>
      </c>
      <c r="E260" s="2">
        <v>2004</v>
      </c>
      <c r="F260" s="2">
        <v>7782</v>
      </c>
      <c r="G260" s="3">
        <f t="shared" si="19"/>
        <v>18.63015962441315</v>
      </c>
      <c r="H260" s="3">
        <f t="shared" si="19"/>
        <v>26.227424469626765</v>
      </c>
      <c r="I260" s="3">
        <f t="shared" si="19"/>
        <v>31.332633227911476</v>
      </c>
      <c r="J260" s="3">
        <f t="shared" si="19"/>
        <v>11.563344604192045</v>
      </c>
      <c r="K260" s="3">
        <f t="shared" si="19"/>
        <v>0.84223413017087756</v>
      </c>
      <c r="L260" s="3">
        <f t="shared" si="16"/>
        <v>363.59579605631433</v>
      </c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</row>
    <row r="261" spans="1:38" x14ac:dyDescent="0.3">
      <c r="A261" s="6"/>
      <c r="B261" s="3"/>
      <c r="C261" s="10">
        <v>1997.6191779999999</v>
      </c>
      <c r="D261" s="10">
        <v>361.80599999999998</v>
      </c>
      <c r="E261" s="2">
        <v>2005</v>
      </c>
      <c r="F261" s="2">
        <v>8086</v>
      </c>
      <c r="G261" s="3">
        <f t="shared" si="19"/>
        <v>19.105117370892025</v>
      </c>
      <c r="H261" s="3">
        <f t="shared" si="19"/>
        <v>26.885976266077336</v>
      </c>
      <c r="I261" s="3">
        <f t="shared" si="19"/>
        <v>32.081194087547281</v>
      </c>
      <c r="J261" s="3">
        <f t="shared" si="19"/>
        <v>11.816147362121999</v>
      </c>
      <c r="K261" s="3">
        <f t="shared" si="19"/>
        <v>0.87619293528109476</v>
      </c>
      <c r="L261" s="3">
        <f t="shared" si="16"/>
        <v>365.76462802191975</v>
      </c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</row>
    <row r="262" spans="1:38" x14ac:dyDescent="0.3">
      <c r="A262" s="6"/>
      <c r="B262" s="3"/>
      <c r="C262" s="10">
        <v>1997.7041099999999</v>
      </c>
      <c r="D262" s="10">
        <v>362.072</v>
      </c>
      <c r="E262" s="2">
        <v>2006</v>
      </c>
      <c r="F262" s="2">
        <v>8350</v>
      </c>
      <c r="G262" s="3">
        <f t="shared" si="19"/>
        <v>19.598629107981225</v>
      </c>
      <c r="H262" s="3">
        <f t="shared" si="19"/>
        <v>27.571260967784504</v>
      </c>
      <c r="I262" s="3">
        <f t="shared" si="19"/>
        <v>32.8653786637894</v>
      </c>
      <c r="J262" s="3">
        <f t="shared" si="19"/>
        <v>12.090189044440306</v>
      </c>
      <c r="K262" s="3">
        <f t="shared" si="19"/>
        <v>0.91106229221713098</v>
      </c>
      <c r="L262" s="3">
        <f t="shared" si="16"/>
        <v>368.03652007621258</v>
      </c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</row>
    <row r="263" spans="1:38" x14ac:dyDescent="0.3">
      <c r="A263" s="6"/>
      <c r="B263" s="3"/>
      <c r="C263" s="10">
        <v>1997.7863010000001</v>
      </c>
      <c r="D263" s="10">
        <v>362.197</v>
      </c>
      <c r="E263" s="2">
        <v>2007</v>
      </c>
      <c r="F263" s="2">
        <v>8543</v>
      </c>
      <c r="G263" s="3">
        <f t="shared" ref="G263:K278" si="20">G262*(1-G$5)+G$4*$F262*$L$4/1000</f>
        <v>20.108253521126766</v>
      </c>
      <c r="H263" s="3">
        <f t="shared" si="20"/>
        <v>28.279449163182001</v>
      </c>
      <c r="I263" s="3">
        <f t="shared" si="20"/>
        <v>33.678699403501554</v>
      </c>
      <c r="J263" s="3">
        <f t="shared" si="20"/>
        <v>12.379561502488006</v>
      </c>
      <c r="K263" s="3">
        <f t="shared" si="20"/>
        <v>0.94460599248048349</v>
      </c>
      <c r="L263" s="3">
        <f>SUM(G263:K263,L$5)</f>
        <v>370.39056958277882</v>
      </c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</row>
    <row r="264" spans="1:38" x14ac:dyDescent="0.3">
      <c r="A264" s="6"/>
      <c r="B264" s="3"/>
      <c r="C264" s="10">
        <v>1997.8712330000001</v>
      </c>
      <c r="D264" s="10">
        <v>362.16800000000001</v>
      </c>
      <c r="E264" s="2">
        <v>2008</v>
      </c>
      <c r="F264" s="2">
        <v>8749</v>
      </c>
      <c r="G264" s="3">
        <f t="shared" si="20"/>
        <v>20.62965727699531</v>
      </c>
      <c r="H264" s="3">
        <f t="shared" si="20"/>
        <v>29.003811177407222</v>
      </c>
      <c r="I264" s="3">
        <f t="shared" si="20"/>
        <v>34.510098556486049</v>
      </c>
      <c r="J264" s="3">
        <f t="shared" si="20"/>
        <v>12.675055603912078</v>
      </c>
      <c r="K264" s="3">
        <f t="shared" si="20"/>
        <v>0.9740123079942673</v>
      </c>
      <c r="L264" s="3">
        <f>SUM(G264:K264,L$5)</f>
        <v>372.79263492279495</v>
      </c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</row>
    <row r="265" spans="1:38" x14ac:dyDescent="0.3">
      <c r="A265" s="6"/>
      <c r="B265" s="3"/>
      <c r="C265" s="10">
        <v>1997.9534249999999</v>
      </c>
      <c r="D265" s="10">
        <v>362.08</v>
      </c>
      <c r="E265" s="4">
        <f>1+E264</f>
        <v>2009</v>
      </c>
      <c r="F265" s="5">
        <f>F264*SUM(econmid!Z55:AB55)/SUM(econmid!Z54:AB54)</f>
        <v>8747.908742429694</v>
      </c>
      <c r="G265" s="13">
        <f t="shared" si="20"/>
        <v>21.163633802816907</v>
      </c>
      <c r="H265" s="13">
        <f t="shared" si="20"/>
        <v>29.745523173077977</v>
      </c>
      <c r="I265" s="13">
        <f t="shared" si="20"/>
        <v>35.361286514788659</v>
      </c>
      <c r="J265" s="13">
        <f t="shared" si="20"/>
        <v>12.977847460068233</v>
      </c>
      <c r="K265" s="13">
        <f t="shared" si="20"/>
        <v>1.0015195014449079</v>
      </c>
      <c r="L265" s="13">
        <f>SUM(G265:K265,L$5)</f>
        <v>375.2498104521967</v>
      </c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</row>
    <row r="266" spans="1:38" x14ac:dyDescent="0.3">
      <c r="A266" s="6"/>
      <c r="B266" s="3"/>
      <c r="C266" s="10">
        <v>1998.038356</v>
      </c>
      <c r="D266" s="10">
        <v>362.02</v>
      </c>
      <c r="E266" s="4">
        <f t="shared" ref="E266:E329" si="21">1+E265</f>
        <v>2010</v>
      </c>
      <c r="F266" s="5">
        <f>F265*SUM(econmid!Z56:AB56)/SUM(econmid!Z55:AB55)</f>
        <v>8682.9561636055314</v>
      </c>
      <c r="G266" s="13">
        <f t="shared" si="20"/>
        <v>21.697543726063788</v>
      </c>
      <c r="H266" s="13">
        <f t="shared" si="20"/>
        <v>30.485092231372303</v>
      </c>
      <c r="I266" s="13">
        <f t="shared" si="20"/>
        <v>36.200885359269684</v>
      </c>
      <c r="J266" s="13">
        <f t="shared" si="20"/>
        <v>13.26321368754139</v>
      </c>
      <c r="K266" s="13">
        <f t="shared" si="20"/>
        <v>1.0181522248855883</v>
      </c>
      <c r="L266" s="13">
        <f t="shared" ref="L266:L329" si="22">SUM(G266:K266,L$5)</f>
        <v>377.66488722913277</v>
      </c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</row>
    <row r="267" spans="1:38" x14ac:dyDescent="0.3">
      <c r="A267" s="6"/>
      <c r="B267" s="3"/>
      <c r="C267" s="10">
        <v>1998.123288</v>
      </c>
      <c r="D267" s="10">
        <v>362.16399999999999</v>
      </c>
      <c r="E267" s="4">
        <f t="shared" si="21"/>
        <v>2011</v>
      </c>
      <c r="F267" s="5">
        <f>F266*SUM(econmid!Z57:AB57)/SUM(econmid!Z56:AB56)</f>
        <v>8898.5686695256591</v>
      </c>
      <c r="G267" s="13">
        <f t="shared" si="20"/>
        <v>22.227489407410605</v>
      </c>
      <c r="H267" s="13">
        <f t="shared" si="20"/>
        <v>31.216527879382141</v>
      </c>
      <c r="I267" s="13">
        <f t="shared" si="20"/>
        <v>37.019456457044001</v>
      </c>
      <c r="J267" s="13">
        <f t="shared" si="20"/>
        <v>13.5246542974735</v>
      </c>
      <c r="K267" s="13">
        <f t="shared" si="20"/>
        <v>1.0251910647606772</v>
      </c>
      <c r="L267" s="13">
        <f t="shared" si="22"/>
        <v>380.01331910607092</v>
      </c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</row>
    <row r="268" spans="1:38" x14ac:dyDescent="0.3">
      <c r="A268" s="6"/>
      <c r="B268" s="3"/>
      <c r="C268" s="10">
        <v>1998.2</v>
      </c>
      <c r="D268" s="10">
        <v>362.47</v>
      </c>
      <c r="E268" s="4">
        <f t="shared" si="21"/>
        <v>2012</v>
      </c>
      <c r="F268" s="5">
        <f>F267*SUM(econmid!Z58:AB58)/SUM(econmid!Z57:AB57)</f>
        <v>9128.285945038504</v>
      </c>
      <c r="G268" s="13">
        <f t="shared" si="20"/>
        <v>22.770594537475553</v>
      </c>
      <c r="H268" s="13">
        <f t="shared" si="20"/>
        <v>31.966196631774981</v>
      </c>
      <c r="I268" s="13">
        <f t="shared" si="20"/>
        <v>37.859432678539065</v>
      </c>
      <c r="J268" s="13">
        <f t="shared" si="20"/>
        <v>13.796466259441774</v>
      </c>
      <c r="K268" s="13">
        <f t="shared" si="20"/>
        <v>1.0395829898138262</v>
      </c>
      <c r="L268" s="13">
        <f t="shared" si="22"/>
        <v>382.4322730970452</v>
      </c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</row>
    <row r="269" spans="1:38" x14ac:dyDescent="0.3">
      <c r="A269" s="6"/>
      <c r="B269" s="3"/>
      <c r="C269" s="10">
        <v>1998.284932</v>
      </c>
      <c r="D269" s="10">
        <v>362.745</v>
      </c>
      <c r="E269" s="4">
        <f t="shared" si="21"/>
        <v>2013</v>
      </c>
      <c r="F269" s="5">
        <f>F268*SUM(econmid!Z59:AB59)/SUM(econmid!Z58:AB58)</f>
        <v>9359.5836817672807</v>
      </c>
      <c r="G269" s="13">
        <f t="shared" si="20"/>
        <v>23.327719970740812</v>
      </c>
      <c r="H269" s="13">
        <f t="shared" si="20"/>
        <v>32.735372720246552</v>
      </c>
      <c r="I269" s="13">
        <f t="shared" si="20"/>
        <v>38.722645737418574</v>
      </c>
      <c r="J269" s="13">
        <f t="shared" si="20"/>
        <v>14.079712580099228</v>
      </c>
      <c r="K269" s="13">
        <f t="shared" si="20"/>
        <v>1.0590969822264742</v>
      </c>
      <c r="L269" s="13">
        <f t="shared" si="22"/>
        <v>384.92454799073164</v>
      </c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</row>
    <row r="270" spans="1:38" x14ac:dyDescent="0.3">
      <c r="A270" s="6"/>
      <c r="B270" s="3"/>
      <c r="C270" s="10">
        <v>1998.367123</v>
      </c>
      <c r="D270" s="10">
        <v>363.11099999999999</v>
      </c>
      <c r="E270" s="4">
        <f t="shared" si="21"/>
        <v>2014</v>
      </c>
      <c r="F270" s="5">
        <f>F269*SUM(econmid!Z60:AB60)/SUM(econmid!Z59:AB59)</f>
        <v>9592.3127656530069</v>
      </c>
      <c r="G270" s="13">
        <f t="shared" si="20"/>
        <v>23.898962167280601</v>
      </c>
      <c r="H270" s="13">
        <f t="shared" si="20"/>
        <v>33.524150879646221</v>
      </c>
      <c r="I270" s="13">
        <f t="shared" si="20"/>
        <v>39.60902117472228</v>
      </c>
      <c r="J270" s="13">
        <f t="shared" si="20"/>
        <v>14.373925550624628</v>
      </c>
      <c r="K270" s="13">
        <f t="shared" si="20"/>
        <v>1.0817918655908574</v>
      </c>
      <c r="L270" s="13">
        <f t="shared" si="22"/>
        <v>387.48785163786459</v>
      </c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</row>
    <row r="271" spans="1:38" x14ac:dyDescent="0.3">
      <c r="A271" s="6"/>
      <c r="B271" s="3"/>
      <c r="C271" s="10">
        <v>1998.452055</v>
      </c>
      <c r="D271" s="10">
        <v>363.54199999999997</v>
      </c>
      <c r="E271" s="4">
        <f t="shared" si="21"/>
        <v>2015</v>
      </c>
      <c r="F271" s="5">
        <f>F270*SUM(econmid!Z61:AB61)/SUM(econmid!Z60:AB60)</f>
        <v>9826.3298369437307</v>
      </c>
      <c r="G271" s="13">
        <f t="shared" si="20"/>
        <v>24.484408486311068</v>
      </c>
      <c r="H271" s="13">
        <f t="shared" si="20"/>
        <v>34.332611582884851</v>
      </c>
      <c r="I271" s="13">
        <f t="shared" si="20"/>
        <v>40.518463128811817</v>
      </c>
      <c r="J271" s="13">
        <f t="shared" si="20"/>
        <v>14.678646679281176</v>
      </c>
      <c r="K271" s="13">
        <f t="shared" si="20"/>
        <v>1.1064832562397102</v>
      </c>
      <c r="L271" s="13">
        <f t="shared" si="22"/>
        <v>390.12061313352865</v>
      </c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</row>
    <row r="272" spans="1:38" x14ac:dyDescent="0.3">
      <c r="A272" s="6"/>
      <c r="B272" s="3"/>
      <c r="C272" s="10">
        <v>1998.5342470000001</v>
      </c>
      <c r="D272" s="10">
        <v>364.05799999999999</v>
      </c>
      <c r="E272" s="4">
        <f t="shared" si="21"/>
        <v>2016</v>
      </c>
      <c r="F272" s="5">
        <f>F271*SUM(econmid!Z62:AB62)/SUM(econmid!Z61:AB61)</f>
        <v>9576.9049323557429</v>
      </c>
      <c r="G272" s="13">
        <f t="shared" si="20"/>
        <v>25.084137537392142</v>
      </c>
      <c r="H272" s="13">
        <f t="shared" si="20"/>
        <v>35.160821620480363</v>
      </c>
      <c r="I272" s="13">
        <f t="shared" si="20"/>
        <v>41.450855487147443</v>
      </c>
      <c r="J272" s="13">
        <f t="shared" si="20"/>
        <v>14.993426840261595</v>
      </c>
      <c r="K272" s="13">
        <f t="shared" si="20"/>
        <v>1.1324460586611871</v>
      </c>
      <c r="L272" s="13">
        <f t="shared" si="22"/>
        <v>392.82168754394274</v>
      </c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</row>
    <row r="273" spans="1:38" x14ac:dyDescent="0.3">
      <c r="A273" s="6"/>
      <c r="B273" s="3"/>
      <c r="C273" s="10">
        <v>1998.6191779999999</v>
      </c>
      <c r="D273" s="10">
        <v>364.69799999999998</v>
      </c>
      <c r="E273" s="4">
        <f t="shared" si="21"/>
        <v>2017</v>
      </c>
      <c r="F273" s="5">
        <f>F272*SUM(econmid!Z63:AB63)/SUM(econmid!Z62:AB62)</f>
        <v>9803.9577182032481</v>
      </c>
      <c r="G273" s="13">
        <f t="shared" si="20"/>
        <v>25.668643472230755</v>
      </c>
      <c r="H273" s="13">
        <f t="shared" si="20"/>
        <v>35.963333048664865</v>
      </c>
      <c r="I273" s="13">
        <f t="shared" si="20"/>
        <v>42.333260414854536</v>
      </c>
      <c r="J273" s="13">
        <f t="shared" si="20"/>
        <v>15.260949376725156</v>
      </c>
      <c r="K273" s="13">
        <f t="shared" si="20"/>
        <v>1.1364832049245979</v>
      </c>
      <c r="L273" s="13">
        <f t="shared" si="22"/>
        <v>395.36266951739992</v>
      </c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</row>
    <row r="274" spans="1:38" x14ac:dyDescent="0.3">
      <c r="A274" s="6"/>
      <c r="B274" s="3"/>
      <c r="C274" s="10">
        <v>1998.7041099999999</v>
      </c>
      <c r="D274" s="10">
        <v>365.05599999999998</v>
      </c>
      <c r="E274" s="4">
        <f t="shared" si="21"/>
        <v>2018</v>
      </c>
      <c r="F274" s="5">
        <f>F273*SUM(econmid!Z64:AB64)/SUM(econmid!Z63:AB63)</f>
        <v>10037.369096821923</v>
      </c>
      <c r="G274" s="13">
        <f t="shared" si="20"/>
        <v>26.26700708883471</v>
      </c>
      <c r="H274" s="13">
        <f t="shared" si="20"/>
        <v>36.784956254324001</v>
      </c>
      <c r="I274" s="13">
        <f t="shared" si="20"/>
        <v>43.237932376802632</v>
      </c>
      <c r="J274" s="13">
        <f t="shared" si="20"/>
        <v>15.539838579742854</v>
      </c>
      <c r="K274" s="13">
        <f t="shared" si="20"/>
        <v>1.1495916131152091</v>
      </c>
      <c r="L274" s="13">
        <f t="shared" si="22"/>
        <v>397.97932591281938</v>
      </c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</row>
    <row r="275" spans="1:38" x14ac:dyDescent="0.3">
      <c r="A275" s="6"/>
      <c r="B275" s="3"/>
      <c r="C275" s="10">
        <v>1998.7863010000001</v>
      </c>
      <c r="D275" s="10">
        <v>365.012</v>
      </c>
      <c r="E275" s="4">
        <f t="shared" si="21"/>
        <v>2019</v>
      </c>
      <c r="F275" s="5">
        <f>F274*SUM(econmid!Z65:AB65)/SUM(econmid!Z64:AB64)</f>
        <v>10271.214286460121</v>
      </c>
      <c r="G275" s="13">
        <f t="shared" si="20"/>
        <v>26.879616470330884</v>
      </c>
      <c r="H275" s="13">
        <f t="shared" si="20"/>
        <v>37.626235711350922</v>
      </c>
      <c r="I275" s="13">
        <f t="shared" si="20"/>
        <v>44.165527772686993</v>
      </c>
      <c r="J275" s="13">
        <f t="shared" si="20"/>
        <v>15.830191421095138</v>
      </c>
      <c r="K275" s="13">
        <f t="shared" si="20"/>
        <v>1.1685005452691657</v>
      </c>
      <c r="L275" s="13">
        <f t="shared" si="22"/>
        <v>400.67007192073311</v>
      </c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</row>
    <row r="276" spans="1:38" x14ac:dyDescent="0.3">
      <c r="A276" s="6"/>
      <c r="B276" s="3"/>
      <c r="C276" s="10">
        <v>1998.8712330000001</v>
      </c>
      <c r="D276" s="10">
        <v>364.90899999999999</v>
      </c>
      <c r="E276" s="4">
        <f t="shared" si="21"/>
        <v>2020</v>
      </c>
      <c r="F276" s="5">
        <f>F275*SUM(econmid!Z66:AB66)/SUM(econmid!Z65:AB65)</f>
        <v>10505.43385275149</v>
      </c>
      <c r="G276" s="13">
        <f t="shared" si="20"/>
        <v>27.506498093448169</v>
      </c>
      <c r="H276" s="13">
        <f t="shared" si="20"/>
        <v>38.487158078239482</v>
      </c>
      <c r="I276" s="13">
        <f t="shared" si="20"/>
        <v>45.115804083545306</v>
      </c>
      <c r="J276" s="13">
        <f t="shared" si="20"/>
        <v>16.131403935950299</v>
      </c>
      <c r="K276" s="13">
        <f t="shared" si="20"/>
        <v>1.1909480397638208</v>
      </c>
      <c r="L276" s="13">
        <f t="shared" si="22"/>
        <v>403.43181223094712</v>
      </c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</row>
    <row r="277" spans="1:38" x14ac:dyDescent="0.3">
      <c r="A277" s="6"/>
      <c r="B277" s="3"/>
      <c r="C277" s="10">
        <v>1998.9534249999999</v>
      </c>
      <c r="D277" s="10">
        <v>364.88099999999997</v>
      </c>
      <c r="E277" s="4">
        <f t="shared" si="21"/>
        <v>2021</v>
      </c>
      <c r="F277" s="5">
        <f>F276*SUM(econmid!Z67:AB67)/SUM(econmid!Z66:AB66)</f>
        <v>10739.934505205005</v>
      </c>
      <c r="G277" s="13">
        <f t="shared" si="20"/>
        <v>28.147674807465865</v>
      </c>
      <c r="H277" s="13">
        <f t="shared" si="20"/>
        <v>39.367704469494718</v>
      </c>
      <c r="I277" s="13">
        <f t="shared" si="20"/>
        <v>46.088513116547439</v>
      </c>
      <c r="J277" s="13">
        <f t="shared" si="20"/>
        <v>16.442899686224088</v>
      </c>
      <c r="K277" s="13">
        <f t="shared" si="20"/>
        <v>1.2155593571781074</v>
      </c>
      <c r="L277" s="13">
        <f t="shared" si="22"/>
        <v>406.26235143691019</v>
      </c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</row>
    <row r="278" spans="1:38" x14ac:dyDescent="0.3">
      <c r="A278" s="6"/>
      <c r="B278" s="3"/>
      <c r="C278" s="10">
        <v>1999.038356</v>
      </c>
      <c r="D278" s="10">
        <v>365.01600000000002</v>
      </c>
      <c r="E278" s="4">
        <f t="shared" si="21"/>
        <v>2022</v>
      </c>
      <c r="F278" s="5">
        <f>F277*SUM(econmid!Z68:AB68)/SUM(econmid!Z67:AB67)</f>
        <v>10974.6253585378</v>
      </c>
      <c r="G278" s="13">
        <f t="shared" si="20"/>
        <v>28.803163767877439</v>
      </c>
      <c r="H278" s="13">
        <f t="shared" si="20"/>
        <v>40.267847291905724</v>
      </c>
      <c r="I278" s="13">
        <f t="shared" si="20"/>
        <v>47.083395994787487</v>
      </c>
      <c r="J278" s="13">
        <f t="shared" si="20"/>
        <v>16.764124214339621</v>
      </c>
      <c r="K278" s="13">
        <f t="shared" si="20"/>
        <v>1.2414962960687737</v>
      </c>
      <c r="L278" s="13">
        <f t="shared" si="22"/>
        <v>409.16002756497903</v>
      </c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</row>
    <row r="279" spans="1:38" x14ac:dyDescent="0.3">
      <c r="A279" s="6"/>
      <c r="B279" s="3"/>
      <c r="C279" s="10">
        <v>1999.123288</v>
      </c>
      <c r="D279" s="10">
        <v>365.07499999999999</v>
      </c>
      <c r="E279" s="4">
        <f t="shared" si="21"/>
        <v>2023</v>
      </c>
      <c r="F279" s="5">
        <f>F278*SUM(econmid!Z69:AB69)/SUM(econmid!Z68:AB68)</f>
        <v>11209.417689217418</v>
      </c>
      <c r="G279" s="13">
        <f t="shared" ref="G279:K294" si="23">G278*(1-G$5)+G$4*$F278*$L$4/1000</f>
        <v>29.472976583187258</v>
      </c>
      <c r="H279" s="13">
        <f t="shared" si="23"/>
        <v>41.187550494341956</v>
      </c>
      <c r="I279" s="13">
        <f t="shared" si="23"/>
        <v>48.100183662037793</v>
      </c>
      <c r="J279" s="13">
        <f t="shared" si="23"/>
        <v>17.09454406985153</v>
      </c>
      <c r="K279" s="13">
        <f t="shared" si="23"/>
        <v>1.2682461946467831</v>
      </c>
      <c r="L279" s="13">
        <f t="shared" si="22"/>
        <v>412.12350100406536</v>
      </c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</row>
    <row r="280" spans="1:38" x14ac:dyDescent="0.3">
      <c r="A280" s="6"/>
      <c r="B280" s="3"/>
      <c r="C280" s="10">
        <v>1999.2</v>
      </c>
      <c r="D280" s="10">
        <v>364.89100000000002</v>
      </c>
      <c r="E280" s="4">
        <f t="shared" si="21"/>
        <v>2024</v>
      </c>
      <c r="F280" s="5">
        <f>F279*SUM(econmid!Z70:AB70)/SUM(econmid!Z69:AB69)</f>
        <v>11444.224910555922</v>
      </c>
      <c r="G280" s="13">
        <f t="shared" si="23"/>
        <v>30.157119446848416</v>
      </c>
      <c r="H280" s="13">
        <f t="shared" si="23"/>
        <v>42.126769794002492</v>
      </c>
      <c r="I280" s="13">
        <f t="shared" si="23"/>
        <v>49.138597344152117</v>
      </c>
      <c r="J280" s="13">
        <f t="shared" si="23"/>
        <v>17.433645863101155</v>
      </c>
      <c r="K280" s="13">
        <f t="shared" si="23"/>
        <v>1.2954939423949634</v>
      </c>
      <c r="L280" s="13">
        <f t="shared" si="22"/>
        <v>415.15162639049913</v>
      </c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</row>
    <row r="281" spans="1:38" x14ac:dyDescent="0.3">
      <c r="A281" s="6"/>
      <c r="B281" s="3"/>
      <c r="C281" s="10">
        <v>1999.284932</v>
      </c>
      <c r="D281" s="10">
        <v>364.94400000000002</v>
      </c>
      <c r="E281" s="4">
        <f t="shared" si="21"/>
        <v>2025</v>
      </c>
      <c r="F281" s="5">
        <f>F280*SUM(econmid!Z71:AB71)/SUM(econmid!Z70:AB70)</f>
        <v>11678.962534816064</v>
      </c>
      <c r="G281" s="13">
        <f t="shared" si="23"/>
        <v>30.855593267680469</v>
      </c>
      <c r="H281" s="13">
        <f t="shared" si="23"/>
        <v>43.085452899704286</v>
      </c>
      <c r="I281" s="13">
        <f t="shared" si="23"/>
        <v>50.19834900053381</v>
      </c>
      <c r="J281" s="13">
        <f t="shared" si="23"/>
        <v>17.780935370010205</v>
      </c>
      <c r="K281" s="13">
        <f t="shared" si="23"/>
        <v>1.323044350020731</v>
      </c>
      <c r="L281" s="13">
        <f t="shared" si="22"/>
        <v>418.24337488794947</v>
      </c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</row>
    <row r="282" spans="1:38" x14ac:dyDescent="0.3">
      <c r="A282" s="6"/>
      <c r="B282" s="3"/>
      <c r="C282" s="10">
        <v>1999.367123</v>
      </c>
      <c r="D282" s="10">
        <v>365.19</v>
      </c>
      <c r="E282" s="4">
        <f t="shared" si="21"/>
        <v>2026</v>
      </c>
      <c r="F282" s="5">
        <f>F281*SUM(econmid!Z72:AB72)/SUM(econmid!Z71:AB71)</f>
        <v>10967.190689531464</v>
      </c>
      <c r="G282" s="13">
        <f t="shared" si="23"/>
        <v>31.568393797974409</v>
      </c>
      <c r="H282" s="13">
        <f t="shared" si="23"/>
        <v>44.063539730998016</v>
      </c>
      <c r="I282" s="13">
        <f t="shared" si="23"/>
        <v>51.279141763851108</v>
      </c>
      <c r="J282" s="13">
        <f t="shared" si="23"/>
        <v>18.135936683567131</v>
      </c>
      <c r="K282" s="13">
        <f t="shared" si="23"/>
        <v>1.3507750626732524</v>
      </c>
      <c r="L282" s="13">
        <f t="shared" si="22"/>
        <v>421.39778703906393</v>
      </c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</row>
    <row r="283" spans="1:38" x14ac:dyDescent="0.3">
      <c r="A283" s="6"/>
      <c r="B283" s="3"/>
      <c r="C283" s="10">
        <v>1999.452055</v>
      </c>
      <c r="D283" s="10">
        <v>365.34800000000001</v>
      </c>
      <c r="E283" s="4">
        <f t="shared" si="21"/>
        <v>2027</v>
      </c>
      <c r="F283" s="5">
        <f>F282*SUM(econmid!Z73:AB73)/SUM(econmid!Z72:AB72)</f>
        <v>11167.330509895222</v>
      </c>
      <c r="G283" s="13">
        <f t="shared" si="23"/>
        <v>32.237752854142997</v>
      </c>
      <c r="H283" s="13">
        <f t="shared" si="23"/>
        <v>44.972102779058673</v>
      </c>
      <c r="I283" s="13">
        <f t="shared" si="23"/>
        <v>52.238494601654324</v>
      </c>
      <c r="J283" s="13">
        <f t="shared" si="23"/>
        <v>18.387116591758254</v>
      </c>
      <c r="K283" s="13">
        <f t="shared" si="23"/>
        <v>1.3341780715547253</v>
      </c>
      <c r="L283" s="13">
        <f t="shared" si="22"/>
        <v>424.16964489816894</v>
      </c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</row>
    <row r="284" spans="1:38" x14ac:dyDescent="0.3">
      <c r="A284" s="6"/>
      <c r="B284" s="3"/>
      <c r="C284" s="10">
        <v>1999.5342470000001</v>
      </c>
      <c r="D284" s="10">
        <v>365.63099999999997</v>
      </c>
      <c r="E284" s="4">
        <f t="shared" si="21"/>
        <v>2028</v>
      </c>
      <c r="F284" s="5">
        <f>F283*SUM(econmid!Z74:AB74)/SUM(econmid!Z73:AB73)</f>
        <v>11383.091610705145</v>
      </c>
      <c r="G284" s="13">
        <f t="shared" si="23"/>
        <v>32.919327016718761</v>
      </c>
      <c r="H284" s="13">
        <f t="shared" si="23"/>
        <v>45.896958814404236</v>
      </c>
      <c r="I284" s="13">
        <f t="shared" si="23"/>
        <v>53.215038369036989</v>
      </c>
      <c r="J284" s="13">
        <f t="shared" si="23"/>
        <v>18.647437970712172</v>
      </c>
      <c r="K284" s="13">
        <f t="shared" si="23"/>
        <v>1.3335077232801895</v>
      </c>
      <c r="L284" s="13">
        <f t="shared" si="22"/>
        <v>427.01226989415233</v>
      </c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</row>
    <row r="285" spans="1:38" x14ac:dyDescent="0.3">
      <c r="A285" s="6"/>
      <c r="B285" s="3"/>
      <c r="C285" s="10">
        <v>1999.6191779999999</v>
      </c>
      <c r="D285" s="10">
        <v>366.077</v>
      </c>
      <c r="E285" s="4">
        <f t="shared" si="21"/>
        <v>2029</v>
      </c>
      <c r="F285" s="5">
        <f>F284*SUM(econmid!Z75:AB75)/SUM(econmid!Z74:AB74)</f>
        <v>11598.470548031084</v>
      </c>
      <c r="G285" s="13">
        <f t="shared" si="23"/>
        <v>33.614069697184334</v>
      </c>
      <c r="H285" s="13">
        <f t="shared" si="23"/>
        <v>46.839529801435887</v>
      </c>
      <c r="I285" s="13">
        <f t="shared" si="23"/>
        <v>54.210889177788573</v>
      </c>
      <c r="J285" s="13">
        <f t="shared" si="23"/>
        <v>18.918212080564103</v>
      </c>
      <c r="K285" s="13">
        <f t="shared" si="23"/>
        <v>1.343230765645004</v>
      </c>
      <c r="L285" s="13">
        <f t="shared" si="22"/>
        <v>429.92593152261793</v>
      </c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</row>
    <row r="286" spans="1:38" x14ac:dyDescent="0.3">
      <c r="A286" s="6"/>
      <c r="B286" s="3"/>
      <c r="C286" s="10">
        <v>1999.7041099999999</v>
      </c>
      <c r="D286" s="10">
        <v>366.45100000000002</v>
      </c>
      <c r="E286" s="4">
        <f t="shared" si="21"/>
        <v>2030</v>
      </c>
      <c r="F286" s="5">
        <f>F285*SUM(econmid!Z76:AB76)/SUM(econmid!Z75:AB75)</f>
        <v>11813.483538859731</v>
      </c>
      <c r="G286" s="13">
        <f t="shared" si="23"/>
        <v>34.321957571007829</v>
      </c>
      <c r="H286" s="13">
        <f t="shared" si="23"/>
        <v>47.799731121896663</v>
      </c>
      <c r="I286" s="13">
        <f t="shared" si="23"/>
        <v>55.225730462676296</v>
      </c>
      <c r="J286" s="13">
        <f t="shared" si="23"/>
        <v>19.1987969347907</v>
      </c>
      <c r="K286" s="13">
        <f t="shared" si="23"/>
        <v>1.3592397761433497</v>
      </c>
      <c r="L286" s="13">
        <f t="shared" si="22"/>
        <v>432.90545586651479</v>
      </c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</row>
    <row r="287" spans="1:38" x14ac:dyDescent="0.3">
      <c r="A287" s="6"/>
      <c r="B287" s="3"/>
      <c r="C287" s="10">
        <v>1999.7863010000001</v>
      </c>
      <c r="D287" s="10">
        <v>366.60199999999998</v>
      </c>
      <c r="E287" s="4">
        <f t="shared" si="21"/>
        <v>2031</v>
      </c>
      <c r="F287" s="5">
        <f>F286*SUM(econmid!Z77:AB77)/SUM(econmid!Z76:AB76)</f>
        <v>12028.063079340158</v>
      </c>
      <c r="G287" s="13">
        <f t="shared" si="23"/>
        <v>35.042968303426498</v>
      </c>
      <c r="H287" s="13">
        <f t="shared" si="23"/>
        <v>48.777479913038704</v>
      </c>
      <c r="I287" s="13">
        <f t="shared" si="23"/>
        <v>56.259252343955716</v>
      </c>
      <c r="J287" s="13">
        <f t="shared" si="23"/>
        <v>19.488589124942578</v>
      </c>
      <c r="K287" s="13">
        <f t="shared" si="23"/>
        <v>1.3790442384539312</v>
      </c>
      <c r="L287" s="13">
        <f t="shared" si="22"/>
        <v>435.94733392381738</v>
      </c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</row>
    <row r="288" spans="1:38" x14ac:dyDescent="0.3">
      <c r="A288" s="6"/>
      <c r="B288" s="3"/>
      <c r="C288" s="10">
        <v>1999.8712330000001</v>
      </c>
      <c r="D288" s="10">
        <v>366.53199999999998</v>
      </c>
      <c r="E288" s="4">
        <f t="shared" si="21"/>
        <v>2032</v>
      </c>
      <c r="F288" s="5">
        <f>F287*SUM(econmid!Z78:AB78)/SUM(econmid!Z77:AB77)</f>
        <v>12242.143979074823</v>
      </c>
      <c r="G288" s="13">
        <f t="shared" si="23"/>
        <v>35.777075439724257</v>
      </c>
      <c r="H288" s="13">
        <f t="shared" si="23"/>
        <v>49.772687201682295</v>
      </c>
      <c r="I288" s="13">
        <f t="shared" si="23"/>
        <v>57.311138959855555</v>
      </c>
      <c r="J288" s="13">
        <f t="shared" si="23"/>
        <v>19.787011790410833</v>
      </c>
      <c r="K288" s="13">
        <f t="shared" si="23"/>
        <v>1.4011304088744891</v>
      </c>
      <c r="L288" s="13">
        <f t="shared" si="22"/>
        <v>439.04904380054745</v>
      </c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</row>
    <row r="289" spans="1:38" x14ac:dyDescent="0.3">
      <c r="A289" s="6"/>
      <c r="B289" s="3"/>
      <c r="C289" s="10">
        <v>1999.9534249999999</v>
      </c>
      <c r="D289" s="10">
        <v>366.53699999999998</v>
      </c>
      <c r="E289" s="4">
        <f t="shared" si="21"/>
        <v>2033</v>
      </c>
      <c r="F289" s="5">
        <f>F288*SUM(econmid!Z79:AB79)/SUM(econmid!Z78:AB78)</f>
        <v>12455.66281818726</v>
      </c>
      <c r="G289" s="13">
        <f t="shared" si="23"/>
        <v>36.524248546428353</v>
      </c>
      <c r="H289" s="13">
        <f t="shared" si="23"/>
        <v>50.785258138251507</v>
      </c>
      <c r="I289" s="13">
        <f t="shared" si="23"/>
        <v>58.381068894433241</v>
      </c>
      <c r="J289" s="13">
        <f t="shared" si="23"/>
        <v>20.09351337336448</v>
      </c>
      <c r="K289" s="13">
        <f t="shared" si="23"/>
        <v>1.4245770948566121</v>
      </c>
      <c r="L289" s="13">
        <f t="shared" si="22"/>
        <v>442.20866604733419</v>
      </c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</row>
    <row r="290" spans="1:38" x14ac:dyDescent="0.3">
      <c r="A290" s="6"/>
      <c r="B290" s="3"/>
      <c r="C290" s="10">
        <v>2000.0382509999999</v>
      </c>
      <c r="D290" s="10">
        <v>366.60300000000001</v>
      </c>
      <c r="E290" s="4">
        <f t="shared" si="21"/>
        <v>2034</v>
      </c>
      <c r="F290" s="5">
        <f>F289*SUM(econmid!Z80:AB80)/SUM(econmid!Z79:AB79)</f>
        <v>12668.557913931456</v>
      </c>
      <c r="G290" s="13">
        <f t="shared" si="23"/>
        <v>37.284453319369362</v>
      </c>
      <c r="H290" s="13">
        <f t="shared" si="23"/>
        <v>51.81509217918645</v>
      </c>
      <c r="I290" s="13">
        <f t="shared" si="23"/>
        <v>59.468715518120156</v>
      </c>
      <c r="J290" s="13">
        <f t="shared" si="23"/>
        <v>20.407566381089925</v>
      </c>
      <c r="K290" s="13">
        <f t="shared" si="23"/>
        <v>1.4488225874172005</v>
      </c>
      <c r="L290" s="13">
        <f t="shared" si="22"/>
        <v>445.42464998518312</v>
      </c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</row>
    <row r="291" spans="1:38" x14ac:dyDescent="0.3">
      <c r="A291" s="6"/>
      <c r="B291" s="3"/>
      <c r="C291" s="10">
        <v>2000.1229510000001</v>
      </c>
      <c r="D291" s="10">
        <v>366.428</v>
      </c>
      <c r="E291" s="4">
        <f t="shared" si="21"/>
        <v>2035</v>
      </c>
      <c r="F291" s="5">
        <f>F290*SUM(econmid!Z81:AB81)/SUM(econmid!Z80:AB80)</f>
        <v>12880.769276772437</v>
      </c>
      <c r="G291" s="13">
        <f t="shared" si="23"/>
        <v>38.057651689703206</v>
      </c>
      <c r="H291" s="13">
        <f t="shared" si="23"/>
        <v>52.862083265718454</v>
      </c>
      <c r="I291" s="13">
        <f t="shared" si="23"/>
        <v>60.573747318679516</v>
      </c>
      <c r="J291" s="13">
        <f t="shared" si="23"/>
        <v>20.728666215115013</v>
      </c>
      <c r="K291" s="13">
        <f t="shared" si="23"/>
        <v>1.4735232969325998</v>
      </c>
      <c r="L291" s="13">
        <f t="shared" si="22"/>
        <v>448.69567178614875</v>
      </c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</row>
    <row r="292" spans="1:38" x14ac:dyDescent="0.3">
      <c r="A292" s="6"/>
      <c r="B292" s="3"/>
      <c r="C292" s="10">
        <v>2000.202186</v>
      </c>
      <c r="D292" s="10">
        <v>366.18799999999999</v>
      </c>
      <c r="E292" s="4">
        <f t="shared" si="21"/>
        <v>2036</v>
      </c>
      <c r="F292" s="5">
        <f>F291*SUM(econmid!Z82:AB82)/SUM(econmid!Z81:AB81)</f>
        <v>13092.23856423038</v>
      </c>
      <c r="G292" s="13">
        <f t="shared" si="23"/>
        <v>38.843801927252699</v>
      </c>
      <c r="H292" s="13">
        <f t="shared" si="23"/>
        <v>53.926119998029478</v>
      </c>
      <c r="I292" s="13">
        <f t="shared" si="23"/>
        <v>61.695828221123662</v>
      </c>
      <c r="J292" s="13">
        <f t="shared" si="23"/>
        <v>21.056330062066692</v>
      </c>
      <c r="K292" s="13">
        <f t="shared" si="23"/>
        <v>1.4984680093516118</v>
      </c>
      <c r="L292" s="13">
        <f t="shared" si="22"/>
        <v>452.02054821782411</v>
      </c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</row>
    <row r="293" spans="1:38" x14ac:dyDescent="0.3">
      <c r="A293" s="6"/>
      <c r="B293" s="3"/>
      <c r="C293" s="10">
        <v>2000.286885</v>
      </c>
      <c r="D293" s="10">
        <v>366.11200000000002</v>
      </c>
      <c r="E293" s="4">
        <f t="shared" si="21"/>
        <v>2037</v>
      </c>
      <c r="F293" s="5">
        <f>F292*SUM(econmid!Z83:AB83)/SUM(econmid!Z82:AB82)</f>
        <v>13302.90903517273</v>
      </c>
      <c r="G293" s="13">
        <f t="shared" si="23"/>
        <v>39.642858741032015</v>
      </c>
      <c r="H293" s="13">
        <f t="shared" si="23"/>
        <v>55.007085804598617</v>
      </c>
      <c r="I293" s="13">
        <f t="shared" si="23"/>
        <v>62.834617896403017</v>
      </c>
      <c r="J293" s="13">
        <f t="shared" si="23"/>
        <v>21.390095842473119</v>
      </c>
      <c r="K293" s="13">
        <f t="shared" si="23"/>
        <v>1.5235258777928629</v>
      </c>
      <c r="L293" s="13">
        <f t="shared" si="22"/>
        <v>455.39818416229963</v>
      </c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</row>
    <row r="294" spans="1:38" x14ac:dyDescent="0.3">
      <c r="A294" s="6"/>
      <c r="B294" s="3"/>
      <c r="C294" s="10">
        <v>2000.3688520000001</v>
      </c>
      <c r="D294" s="10">
        <v>366.32799999999997</v>
      </c>
      <c r="E294" s="4">
        <f t="shared" si="21"/>
        <v>2038</v>
      </c>
      <c r="F294" s="5">
        <f>F293*SUM(econmid!Z84:AB84)/SUM(econmid!Z83:AB83)</f>
        <v>13512.725506037459</v>
      </c>
      <c r="G294" s="13">
        <f t="shared" si="23"/>
        <v>40.454773376981521</v>
      </c>
      <c r="H294" s="13">
        <f t="shared" si="23"/>
        <v>56.104859106790812</v>
      </c>
      <c r="I294" s="13">
        <f t="shared" si="23"/>
        <v>63.989772059084707</v>
      </c>
      <c r="J294" s="13">
        <f t="shared" si="23"/>
        <v>21.729521214252621</v>
      </c>
      <c r="K294" s="13">
        <f t="shared" si="23"/>
        <v>1.5486148757081351</v>
      </c>
      <c r="L294" s="13">
        <f t="shared" si="22"/>
        <v>458.82754063281777</v>
      </c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</row>
    <row r="295" spans="1:38" x14ac:dyDescent="0.3">
      <c r="A295" s="6"/>
      <c r="B295" s="3"/>
      <c r="C295" s="10">
        <v>2000.4535519999999</v>
      </c>
      <c r="D295" s="10">
        <v>366.77300000000002</v>
      </c>
      <c r="E295" s="4">
        <f t="shared" si="21"/>
        <v>2039</v>
      </c>
      <c r="F295" s="5">
        <f>F294*SUM(econmid!Z85:AB85)/SUM(econmid!Z84:AB84)</f>
        <v>13721.634309752821</v>
      </c>
      <c r="G295" s="13">
        <f t="shared" ref="G295:K310" si="24">G294*(1-G$5)+G$4*$F294*$L$4/1000</f>
        <v>41.279493713030753</v>
      </c>
      <c r="H295" s="13">
        <f t="shared" si="24"/>
        <v>57.219313478882356</v>
      </c>
      <c r="I295" s="13">
        <f t="shared" si="24"/>
        <v>65.160942754458802</v>
      </c>
      <c r="J295" s="13">
        <f t="shared" si="24"/>
        <v>22.074182627992098</v>
      </c>
      <c r="K295" s="13">
        <f t="shared" si="24"/>
        <v>1.5736826607034642</v>
      </c>
      <c r="L295" s="13">
        <f t="shared" si="22"/>
        <v>462.30761523506749</v>
      </c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</row>
    <row r="296" spans="1:38" x14ac:dyDescent="0.3">
      <c r="A296" s="6"/>
      <c r="B296" s="3"/>
      <c r="C296" s="10">
        <v>2000.535519</v>
      </c>
      <c r="D296" s="10">
        <v>367.18400000000003</v>
      </c>
      <c r="E296" s="4">
        <f t="shared" si="21"/>
        <v>2040</v>
      </c>
      <c r="F296" s="5">
        <f>F295*SUM(econmid!Z86:AB86)/SUM(econmid!Z85:AB85)</f>
        <v>13929.583257701506</v>
      </c>
      <c r="G296" s="13">
        <f t="shared" si="24"/>
        <v>42.116964351654161</v>
      </c>
      <c r="H296" s="13">
        <f t="shared" si="24"/>
        <v>58.350317803788826</v>
      </c>
      <c r="I296" s="13">
        <f t="shared" si="24"/>
        <v>66.347778635619122</v>
      </c>
      <c r="J296" s="13">
        <f t="shared" si="24"/>
        <v>22.423674431372753</v>
      </c>
      <c r="K296" s="13">
        <f t="shared" si="24"/>
        <v>1.598694965931275</v>
      </c>
      <c r="L296" s="13">
        <f t="shared" si="22"/>
        <v>465.83743018836617</v>
      </c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</row>
    <row r="297" spans="1:38" x14ac:dyDescent="0.3">
      <c r="A297" s="6"/>
      <c r="B297" s="3"/>
      <c r="C297" s="10">
        <v>2000.6202189999999</v>
      </c>
      <c r="D297" s="10">
        <v>367.44799999999998</v>
      </c>
      <c r="E297" s="4">
        <f t="shared" si="21"/>
        <v>2041</v>
      </c>
      <c r="F297" s="5">
        <f>F296*SUM(econmid!Z87:AB87)/SUM(econmid!Z86:AB86)</f>
        <v>14136.521604833561</v>
      </c>
      <c r="G297" s="13">
        <f t="shared" si="24"/>
        <v>42.967126710105426</v>
      </c>
      <c r="H297" s="13">
        <f t="shared" si="24"/>
        <v>59.497736424793146</v>
      </c>
      <c r="I297" s="13">
        <f t="shared" si="24"/>
        <v>67.54992523111062</v>
      </c>
      <c r="J297" s="13">
        <f t="shared" si="24"/>
        <v>22.777608020292885</v>
      </c>
      <c r="K297" s="13">
        <f t="shared" si="24"/>
        <v>1.6236285573280744</v>
      </c>
      <c r="L297" s="13">
        <f t="shared" si="22"/>
        <v>469.41602494363013</v>
      </c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</row>
    <row r="298" spans="1:38" x14ac:dyDescent="0.3">
      <c r="A298" s="6"/>
      <c r="B298" s="3"/>
      <c r="C298" s="10">
        <v>2000.7049179999999</v>
      </c>
      <c r="D298" s="10">
        <v>367.67500000000001</v>
      </c>
      <c r="E298" s="4">
        <f t="shared" si="21"/>
        <v>2042</v>
      </c>
      <c r="F298" s="5">
        <f>F297*SUM(econmid!Z88:AB88)/SUM(econmid!Z87:AB87)</f>
        <v>14342.400017892274</v>
      </c>
      <c r="G298" s="13">
        <f t="shared" si="24"/>
        <v>43.829919108522496</v>
      </c>
      <c r="H298" s="13">
        <f t="shared" si="24"/>
        <v>60.661429293580525</v>
      </c>
      <c r="I298" s="13">
        <f t="shared" si="24"/>
        <v>68.767025203742946</v>
      </c>
      <c r="J298" s="13">
        <f t="shared" si="24"/>
        <v>23.135611034389626</v>
      </c>
      <c r="K298" s="13">
        <f t="shared" si="24"/>
        <v>1.6484669603252926</v>
      </c>
      <c r="L298" s="13">
        <f t="shared" si="22"/>
        <v>473.04245160056087</v>
      </c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</row>
    <row r="299" spans="1:38" x14ac:dyDescent="0.3">
      <c r="A299" s="6"/>
      <c r="B299" s="3"/>
      <c r="C299" s="10">
        <v>2000.786885</v>
      </c>
      <c r="D299" s="10">
        <v>367.79399999999998</v>
      </c>
      <c r="E299" s="4">
        <f t="shared" si="21"/>
        <v>2043</v>
      </c>
      <c r="F299" s="5">
        <f>F298*SUM(econmid!Z89:AB89)/SUM(econmid!Z88:AB88)</f>
        <v>14547.170546636788</v>
      </c>
      <c r="G299" s="13">
        <f t="shared" si="24"/>
        <v>44.705276856093384</v>
      </c>
      <c r="H299" s="13">
        <f t="shared" si="24"/>
        <v>61.841252114882579</v>
      </c>
      <c r="I299" s="13">
        <f t="shared" si="24"/>
        <v>69.99871860115654</v>
      </c>
      <c r="J299" s="13">
        <f t="shared" si="24"/>
        <v>23.497326594788653</v>
      </c>
      <c r="K299" s="13">
        <f t="shared" si="24"/>
        <v>1.6731978664766485</v>
      </c>
      <c r="L299" s="13">
        <f t="shared" si="22"/>
        <v>476.7157720333978</v>
      </c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</row>
    <row r="300" spans="1:38" x14ac:dyDescent="0.3">
      <c r="A300" s="6"/>
      <c r="B300" s="3"/>
      <c r="C300" s="10">
        <v>2000.8715850000001</v>
      </c>
      <c r="D300" s="10">
        <v>367.72899999999998</v>
      </c>
      <c r="E300" s="4">
        <f t="shared" si="21"/>
        <v>2044</v>
      </c>
      <c r="F300" s="5">
        <f>F299*SUM(econmid!Z90:AB90)/SUM(econmid!Z89:AB89)</f>
        <v>14750.786597900051</v>
      </c>
      <c r="G300" s="13">
        <f t="shared" si="24"/>
        <v>45.593132335465583</v>
      </c>
      <c r="H300" s="13">
        <f t="shared" si="24"/>
        <v>63.037056488021499</v>
      </c>
      <c r="I300" s="13">
        <f t="shared" si="24"/>
        <v>71.244643098702028</v>
      </c>
      <c r="J300" s="13">
        <f t="shared" si="24"/>
        <v>23.862412582021218</v>
      </c>
      <c r="K300" s="13">
        <f t="shared" si="24"/>
        <v>1.6978115591470817</v>
      </c>
      <c r="L300" s="13">
        <f t="shared" si="22"/>
        <v>480.43505606335742</v>
      </c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</row>
    <row r="301" spans="1:38" x14ac:dyDescent="0.3">
      <c r="A301" s="6"/>
      <c r="B301" s="3"/>
      <c r="C301" s="10">
        <v>2000.9535519999999</v>
      </c>
      <c r="D301" s="10">
        <v>367.64100000000002</v>
      </c>
      <c r="E301" s="4">
        <f t="shared" si="21"/>
        <v>2045</v>
      </c>
      <c r="F301" s="5">
        <f>F300*SUM(econmid!Z91:AB91)/SUM(econmid!Z90:AB90)</f>
        <v>14953.202912296658</v>
      </c>
      <c r="G301" s="13">
        <f t="shared" si="24"/>
        <v>46.49341508557216</v>
      </c>
      <c r="H301" s="13">
        <f t="shared" si="24"/>
        <v>64.248690045628905</v>
      </c>
      <c r="I301" s="13">
        <f t="shared" si="24"/>
        <v>72.504434235162236</v>
      </c>
      <c r="J301" s="13">
        <f t="shared" si="24"/>
        <v>24.230540952146654</v>
      </c>
      <c r="K301" s="13">
        <f t="shared" si="24"/>
        <v>1.722299957426888</v>
      </c>
      <c r="L301" s="13">
        <f t="shared" si="22"/>
        <v>484.19938027593685</v>
      </c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</row>
    <row r="302" spans="1:38" x14ac:dyDescent="0.3">
      <c r="A302" s="6"/>
      <c r="B302" s="3"/>
      <c r="C302" s="10">
        <v>2001.038356</v>
      </c>
      <c r="D302" s="10">
        <v>367.58699999999999</v>
      </c>
      <c r="E302" s="4">
        <f t="shared" si="21"/>
        <v>2046</v>
      </c>
      <c r="F302" s="5">
        <f>F301*SUM(econmid!Z92:AB92)/SUM(econmid!Z91:AB91)</f>
        <v>15154.375543383299</v>
      </c>
      <c r="G302" s="13">
        <f t="shared" si="24"/>
        <v>47.406051883036277</v>
      </c>
      <c r="H302" s="13">
        <f t="shared" si="24"/>
        <v>65.475996589796068</v>
      </c>
      <c r="I302" s="13">
        <f t="shared" si="24"/>
        <v>73.777725641810818</v>
      </c>
      <c r="J302" s="13">
        <f t="shared" si="24"/>
        <v>24.601397089208881</v>
      </c>
      <c r="K302" s="13">
        <f t="shared" si="24"/>
        <v>1.7466560351427978</v>
      </c>
      <c r="L302" s="13">
        <f t="shared" si="22"/>
        <v>488.00782723899482</v>
      </c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</row>
    <row r="303" spans="1:38" x14ac:dyDescent="0.3">
      <c r="A303" s="6"/>
      <c r="B303" s="3"/>
      <c r="C303" s="10">
        <v>2001.123288</v>
      </c>
      <c r="D303" s="10">
        <v>367.53899999999999</v>
      </c>
      <c r="E303" s="4">
        <f t="shared" si="21"/>
        <v>2047</v>
      </c>
      <c r="F303" s="5">
        <f>F302*SUM(econmid!Z93:AB93)/SUM(econmid!Z92:AB92)</f>
        <v>15354.261839070221</v>
      </c>
      <c r="G303" s="13">
        <f t="shared" si="24"/>
        <v>48.3309668223038</v>
      </c>
      <c r="H303" s="13">
        <f t="shared" si="24"/>
        <v>66.718816225892752</v>
      </c>
      <c r="I303" s="13">
        <f t="shared" si="24"/>
        <v>75.064149265265556</v>
      </c>
      <c r="J303" s="13">
        <f t="shared" si="24"/>
        <v>24.974679192239019</v>
      </c>
      <c r="K303" s="13">
        <f t="shared" si="24"/>
        <v>1.7708734674920026</v>
      </c>
      <c r="L303" s="13">
        <f t="shared" si="22"/>
        <v>491.85948497319316</v>
      </c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</row>
    <row r="304" spans="1:38" x14ac:dyDescent="0.3">
      <c r="A304" s="6"/>
      <c r="B304" s="3"/>
      <c r="C304" s="10">
        <v>2001.2</v>
      </c>
      <c r="D304" s="10">
        <v>367.53199999999998</v>
      </c>
      <c r="E304" s="4">
        <f t="shared" si="21"/>
        <v>2048</v>
      </c>
      <c r="F304" s="5">
        <f>F303*SUM(econmid!Z94:AB94)/SUM(econmid!Z93:AB93)</f>
        <v>15552.820425082517</v>
      </c>
      <c r="G304" s="13">
        <f t="shared" si="24"/>
        <v>49.26808139464142</v>
      </c>
      <c r="H304" s="13">
        <f t="shared" si="24"/>
        <v>67.976985494272583</v>
      </c>
      <c r="I304" s="13">
        <f t="shared" si="24"/>
        <v>76.363335584557746</v>
      </c>
      <c r="J304" s="13">
        <f t="shared" si="24"/>
        <v>25.35009769509491</v>
      </c>
      <c r="K304" s="13">
        <f t="shared" si="24"/>
        <v>1.7949464158421533</v>
      </c>
      <c r="L304" s="13">
        <f t="shared" si="22"/>
        <v>495.75344658440883</v>
      </c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</row>
    <row r="305" spans="1:38" x14ac:dyDescent="0.3">
      <c r="A305" s="6"/>
      <c r="B305" s="3"/>
      <c r="C305" s="10">
        <v>2001.284932</v>
      </c>
      <c r="D305" s="10">
        <v>367.69200000000001</v>
      </c>
      <c r="E305" s="4">
        <f t="shared" si="21"/>
        <v>2049</v>
      </c>
      <c r="F305" s="5">
        <f>F304*SUM(econmid!Z95:AB95)/SUM(econmid!Z94:AB94)</f>
        <v>15750.011190273015</v>
      </c>
      <c r="G305" s="13">
        <f t="shared" si="24"/>
        <v>50.217314566125332</v>
      </c>
      <c r="H305" s="13">
        <f t="shared" si="24"/>
        <v>69.250337500063139</v>
      </c>
      <c r="I305" s="13">
        <f t="shared" si="24"/>
        <v>77.674913822803205</v>
      </c>
      <c r="J305" s="13">
        <f t="shared" si="24"/>
        <v>25.727374717502183</v>
      </c>
      <c r="K305" s="13">
        <f t="shared" si="24"/>
        <v>1.8188693964294986</v>
      </c>
      <c r="L305" s="13">
        <f t="shared" si="22"/>
        <v>499.68881000292333</v>
      </c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</row>
    <row r="306" spans="1:38" x14ac:dyDescent="0.3">
      <c r="A306" s="6"/>
      <c r="B306" s="3"/>
      <c r="C306" s="10">
        <v>2001.367123</v>
      </c>
      <c r="D306" s="10">
        <v>367.93900000000002</v>
      </c>
      <c r="E306" s="4">
        <f t="shared" si="21"/>
        <v>2050</v>
      </c>
      <c r="F306" s="5">
        <f>F305*SUM(econmid!Z96:AB96)/SUM(econmid!Z95:AB95)</f>
        <v>15945.795273593951</v>
      </c>
      <c r="G306" s="13">
        <f t="shared" si="24"/>
        <v>51.178582854733541</v>
      </c>
      <c r="H306" s="13">
        <f t="shared" si="24"/>
        <v>70.538702041219864</v>
      </c>
      <c r="I306" s="13">
        <f t="shared" si="24"/>
        <v>78.998512153825573</v>
      </c>
      <c r="J306" s="13">
        <f t="shared" si="24"/>
        <v>26.106243545731807</v>
      </c>
      <c r="K306" s="13">
        <f t="shared" si="24"/>
        <v>1.8426372000307434</v>
      </c>
      <c r="L306" s="13">
        <f t="shared" si="22"/>
        <v>503.66467779554154</v>
      </c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</row>
    <row r="307" spans="1:38" x14ac:dyDescent="0.3">
      <c r="A307" s="6"/>
      <c r="B307" s="3"/>
      <c r="C307" s="10">
        <v>2001.452055</v>
      </c>
      <c r="D307" s="10">
        <v>368.20100000000002</v>
      </c>
      <c r="E307" s="4">
        <f t="shared" si="21"/>
        <v>2051</v>
      </c>
      <c r="F307" s="5">
        <f>F306*SUM(econmid!Z97:AB97)/SUM(econmid!Z96:AB96)</f>
        <v>16140.135052540554</v>
      </c>
      <c r="G307" s="13">
        <f t="shared" si="24"/>
        <v>52.151800406643034</v>
      </c>
      <c r="H307" s="13">
        <f t="shared" si="24"/>
        <v>71.841905735004445</v>
      </c>
      <c r="I307" s="13">
        <f t="shared" si="24"/>
        <v>80.333757904049008</v>
      </c>
      <c r="J307" s="13">
        <f t="shared" si="24"/>
        <v>26.486448141415746</v>
      </c>
      <c r="K307" s="13">
        <f t="shared" si="24"/>
        <v>1.8662448426299094</v>
      </c>
      <c r="L307" s="13">
        <f t="shared" si="22"/>
        <v>507.68015702974213</v>
      </c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</row>
    <row r="308" spans="1:38" x14ac:dyDescent="0.3">
      <c r="A308" s="6"/>
      <c r="B308" s="3"/>
      <c r="C308" s="10">
        <v>2001.5342470000001</v>
      </c>
      <c r="D308" s="10">
        <v>368.61700000000002</v>
      </c>
      <c r="E308" s="4">
        <f t="shared" si="21"/>
        <v>2052</v>
      </c>
      <c r="F308" s="5">
        <f>F307*SUM(econmid!Z98:AB98)/SUM(econmid!Z97:AB97)</f>
        <v>16332.994132886955</v>
      </c>
      <c r="G308" s="13">
        <f t="shared" si="24"/>
        <v>53.136879071821568</v>
      </c>
      <c r="H308" s="13">
        <f t="shared" si="24"/>
        <v>73.159772143030096</v>
      </c>
      <c r="I308" s="13">
        <f t="shared" si="24"/>
        <v>81.680277749944622</v>
      </c>
      <c r="J308" s="13">
        <f t="shared" si="24"/>
        <v>26.867742677066026</v>
      </c>
      <c r="K308" s="13">
        <f t="shared" si="24"/>
        <v>1.8896875349537199</v>
      </c>
      <c r="L308" s="13">
        <f t="shared" si="22"/>
        <v>511.73435917681604</v>
      </c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</row>
    <row r="309" spans="1:38" x14ac:dyDescent="0.3">
      <c r="A309" s="6"/>
      <c r="B309" s="3"/>
      <c r="C309" s="10">
        <v>2001.6191779999999</v>
      </c>
      <c r="D309" s="10">
        <v>369.166</v>
      </c>
      <c r="E309" s="4">
        <f t="shared" si="21"/>
        <v>2053</v>
      </c>
      <c r="F309" s="5">
        <f>F308*SUM(econmid!Z99:AB99)/SUM(econmid!Z98:AB98)</f>
        <v>16524.337339542617</v>
      </c>
      <c r="G309" s="13">
        <f t="shared" si="24"/>
        <v>54.133728478993071</v>
      </c>
      <c r="H309" s="13">
        <f t="shared" si="24"/>
        <v>74.49212189499913</v>
      </c>
      <c r="I309" s="13">
        <f t="shared" si="24"/>
        <v>83.037697911284724</v>
      </c>
      <c r="J309" s="13">
        <f t="shared" si="24"/>
        <v>27.24989109692347</v>
      </c>
      <c r="K309" s="13">
        <f t="shared" si="24"/>
        <v>1.9129606635119922</v>
      </c>
      <c r="L309" s="13">
        <f t="shared" si="22"/>
        <v>515.82640004571238</v>
      </c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</row>
    <row r="310" spans="1:38" x14ac:dyDescent="0.3">
      <c r="A310" s="6"/>
      <c r="B310" s="3"/>
      <c r="C310" s="10">
        <v>2001.7041099999999</v>
      </c>
      <c r="D310" s="10">
        <v>369.66</v>
      </c>
      <c r="E310" s="4">
        <f t="shared" si="21"/>
        <v>2054</v>
      </c>
      <c r="F310" s="5">
        <f>F309*SUM(econmid!Z100:AB100)/SUM(econmid!Z99:AB99)</f>
        <v>16714.130708365603</v>
      </c>
      <c r="G310" s="13">
        <f t="shared" si="24"/>
        <v>55.142256110044968</v>
      </c>
      <c r="H310" s="13">
        <f t="shared" si="24"/>
        <v>75.838772811241498</v>
      </c>
      <c r="I310" s="13">
        <f t="shared" si="24"/>
        <v>84.405644340429419</v>
      </c>
      <c r="J310" s="13">
        <f t="shared" si="24"/>
        <v>27.63266670182054</v>
      </c>
      <c r="K310" s="13">
        <f t="shared" si="24"/>
        <v>1.9360597786687817</v>
      </c>
      <c r="L310" s="13">
        <f t="shared" si="22"/>
        <v>519.95539974220515</v>
      </c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</row>
    <row r="311" spans="1:38" x14ac:dyDescent="0.3">
      <c r="A311" s="6"/>
      <c r="B311" s="3"/>
      <c r="C311" s="10">
        <v>2001.7863010000001</v>
      </c>
      <c r="D311" s="10">
        <v>369.74</v>
      </c>
      <c r="E311" s="4">
        <f t="shared" si="21"/>
        <v>2055</v>
      </c>
      <c r="F311" s="5">
        <f>F310*SUM(econmid!Z101:AB101)/SUM(econmid!Z100:AB100)</f>
        <v>16902.341478777136</v>
      </c>
      <c r="G311" s="13">
        <f t="shared" ref="G311:K326" si="25">G310*(1-G$5)+G$4*$F310*$L$4/1000</f>
        <v>56.16236737393583</v>
      </c>
      <c r="H311" s="13">
        <f t="shared" si="25"/>
        <v>77.199540024147566</v>
      </c>
      <c r="I311" s="13">
        <f t="shared" si="25"/>
        <v>85.783742907842509</v>
      </c>
      <c r="J311" s="13">
        <f t="shared" si="25"/>
        <v>28.015851756798796</v>
      </c>
      <c r="K311" s="13">
        <f t="shared" si="25"/>
        <v>1.9589805870228085</v>
      </c>
      <c r="L311" s="13">
        <f t="shared" si="22"/>
        <v>524.12048264974749</v>
      </c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</row>
    <row r="312" spans="1:38" x14ac:dyDescent="0.3">
      <c r="A312" s="6"/>
      <c r="B312" s="3"/>
      <c r="C312" s="10">
        <v>2001.8712330000001</v>
      </c>
      <c r="D312" s="10">
        <v>369.46</v>
      </c>
      <c r="E312" s="4">
        <f t="shared" si="21"/>
        <v>2056</v>
      </c>
      <c r="F312" s="5">
        <f>F311*SUM(econmid!Z102:AB102)/SUM(econmid!Z101:AB101)</f>
        <v>17088.938087031001</v>
      </c>
      <c r="G312" s="13">
        <f t="shared" si="25"/>
        <v>57.193965680152274</v>
      </c>
      <c r="H312" s="13">
        <f t="shared" si="25"/>
        <v>78.574236098573323</v>
      </c>
      <c r="I312" s="13">
        <f t="shared" si="25"/>
        <v>87.1716195840078</v>
      </c>
      <c r="J312" s="13">
        <f t="shared" si="25"/>
        <v>28.399237120275089</v>
      </c>
      <c r="K312" s="13">
        <f t="shared" si="25"/>
        <v>1.9817189464392206</v>
      </c>
      <c r="L312" s="13">
        <f t="shared" si="22"/>
        <v>528.32077742944773</v>
      </c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</row>
    <row r="313" spans="1:38" x14ac:dyDescent="0.3">
      <c r="A313" s="6"/>
      <c r="B313" s="3"/>
      <c r="C313" s="10">
        <v>2001.9534249999999</v>
      </c>
      <c r="D313" s="10">
        <v>369.29599999999999</v>
      </c>
      <c r="E313" s="4">
        <f t="shared" si="21"/>
        <v>2057</v>
      </c>
      <c r="F313" s="5">
        <f>F312*SUM(econmid!Z103:AB103)/SUM(econmid!Z102:AB102)</f>
        <v>17273.890159999606</v>
      </c>
      <c r="G313" s="13">
        <f t="shared" si="25"/>
        <v>58.236952511755106</v>
      </c>
      <c r="H313" s="13">
        <f t="shared" si="25"/>
        <v>79.962671151282422</v>
      </c>
      <c r="I313" s="13">
        <f t="shared" si="25"/>
        <v>88.568900617892311</v>
      </c>
      <c r="J313" s="13">
        <f t="shared" si="25"/>
        <v>28.782621893602361</v>
      </c>
      <c r="K313" s="13">
        <f t="shared" si="25"/>
        <v>2.0042708627202139</v>
      </c>
      <c r="L313" s="13">
        <f t="shared" si="22"/>
        <v>532.55541703725248</v>
      </c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</row>
    <row r="314" spans="1:38" x14ac:dyDescent="0.3">
      <c r="A314" s="6"/>
      <c r="B314" s="3"/>
      <c r="C314" s="10">
        <v>2002.038356</v>
      </c>
      <c r="D314" s="10">
        <v>369.37099999999998</v>
      </c>
      <c r="E314" s="4">
        <f t="shared" si="21"/>
        <v>2058</v>
      </c>
      <c r="F314" s="5">
        <f>F313*SUM(econmid!Z104:AB104)/SUM(econmid!Z103:AB103)</f>
        <v>17457.168509347503</v>
      </c>
      <c r="G314" s="13">
        <f t="shared" si="25"/>
        <v>59.291227498046162</v>
      </c>
      <c r="H314" s="13">
        <f t="shared" si="25"/>
        <v>81.364652969476111</v>
      </c>
      <c r="I314" s="13">
        <f t="shared" si="25"/>
        <v>89.975212712080662</v>
      </c>
      <c r="J314" s="13">
        <f t="shared" si="25"/>
        <v>29.165813089920579</v>
      </c>
      <c r="K314" s="13">
        <f t="shared" si="25"/>
        <v>2.0266324872939276</v>
      </c>
      <c r="L314" s="13">
        <f t="shared" si="22"/>
        <v>536.82353875681747</v>
      </c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</row>
    <row r="315" spans="1:38" x14ac:dyDescent="0.3">
      <c r="A315" s="6"/>
      <c r="B315" s="3"/>
      <c r="C315" s="10">
        <v>2002.123288</v>
      </c>
      <c r="D315" s="10">
        <v>369.43900000000002</v>
      </c>
      <c r="E315" s="4">
        <f t="shared" si="21"/>
        <v>2059</v>
      </c>
      <c r="F315" s="5">
        <f>F314*SUM(econmid!Z105:AB105)/SUM(econmid!Z104:AB104)</f>
        <v>17638.745125971644</v>
      </c>
      <c r="G315" s="13">
        <f t="shared" si="25"/>
        <v>60.356688486879577</v>
      </c>
      <c r="H315" s="13">
        <f t="shared" si="25"/>
        <v>82.779987128450031</v>
      </c>
      <c r="I315" s="13">
        <f t="shared" si="25"/>
        <v>91.39018319468326</v>
      </c>
      <c r="J315" s="13">
        <f t="shared" si="25"/>
        <v>29.548625321241342</v>
      </c>
      <c r="K315" s="13">
        <f t="shared" si="25"/>
        <v>2.0488001155391453</v>
      </c>
      <c r="L315" s="13">
        <f t="shared" si="22"/>
        <v>541.12428424679342</v>
      </c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</row>
    <row r="316" spans="1:38" x14ac:dyDescent="0.3">
      <c r="A316" s="6"/>
      <c r="B316" s="3"/>
      <c r="C316" s="10">
        <v>2002.2</v>
      </c>
      <c r="D316" s="10">
        <v>369.49400000000003</v>
      </c>
      <c r="E316" s="4">
        <f t="shared" si="21"/>
        <v>2060</v>
      </c>
      <c r="F316" s="5">
        <f>F315*SUM(econmid!Z106:AB106)/SUM(econmid!Z105:AB105)</f>
        <v>17818.593174596655</v>
      </c>
      <c r="G316" s="13">
        <f t="shared" si="25"/>
        <v>61.433231616633712</v>
      </c>
      <c r="H316" s="13">
        <f t="shared" si="25"/>
        <v>84.208477108405233</v>
      </c>
      <c r="I316" s="13">
        <f t="shared" si="25"/>
        <v>92.813440188101779</v>
      </c>
      <c r="J316" s="13">
        <f t="shared" si="25"/>
        <v>29.930880502755777</v>
      </c>
      <c r="K316" s="13">
        <f t="shared" si="25"/>
        <v>2.0707701855081528</v>
      </c>
      <c r="L316" s="13">
        <f t="shared" si="22"/>
        <v>545.45679960140455</v>
      </c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</row>
    <row r="317" spans="1:38" x14ac:dyDescent="0.3">
      <c r="A317" s="6"/>
      <c r="B317" s="3"/>
      <c r="C317" s="10">
        <v>2002.284932</v>
      </c>
      <c r="D317" s="10">
        <v>369.65</v>
      </c>
      <c r="E317" s="4">
        <f t="shared" si="21"/>
        <v>2061</v>
      </c>
      <c r="F317" s="5">
        <f>F316*SUM(econmid!Z107:AB107)/SUM(econmid!Z106:AB106)</f>
        <v>17996.686988421498</v>
      </c>
      <c r="G317" s="13">
        <f t="shared" si="25"/>
        <v>62.520751387853224</v>
      </c>
      <c r="H317" s="13">
        <f t="shared" si="25"/>
        <v>85.649924410430472</v>
      </c>
      <c r="I317" s="13">
        <f t="shared" si="25"/>
        <v>94.244612774717382</v>
      </c>
      <c r="J317" s="13">
        <f t="shared" si="25"/>
        <v>30.312407573400062</v>
      </c>
      <c r="K317" s="13">
        <f t="shared" si="25"/>
        <v>2.0925392768983695</v>
      </c>
      <c r="L317" s="13">
        <f t="shared" si="22"/>
        <v>549.82023542329944</v>
      </c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</row>
    <row r="318" spans="1:38" x14ac:dyDescent="0.3">
      <c r="A318" s="6"/>
      <c r="B318" s="3"/>
      <c r="C318" s="10">
        <v>2002.367123</v>
      </c>
      <c r="D318" s="10">
        <v>369.90699999999998</v>
      </c>
      <c r="E318" s="4">
        <f t="shared" si="21"/>
        <v>2062</v>
      </c>
      <c r="F318" s="5">
        <f>F317*SUM(econmid!Z108:AB108)/SUM(econmid!Z107:AB107)</f>
        <v>18173.002063722623</v>
      </c>
      <c r="G318" s="13">
        <f t="shared" si="25"/>
        <v>63.619140734564397</v>
      </c>
      <c r="H318" s="13">
        <f t="shared" si="25"/>
        <v>87.104128671662679</v>
      </c>
      <c r="I318" s="13">
        <f t="shared" si="25"/>
        <v>95.683331159550747</v>
      </c>
      <c r="J318" s="13">
        <f t="shared" si="25"/>
        <v>30.693042231755832</v>
      </c>
      <c r="K318" s="13">
        <f t="shared" si="25"/>
        <v>2.1141041101772813</v>
      </c>
      <c r="L318" s="13">
        <f t="shared" si="22"/>
        <v>554.21374690771086</v>
      </c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</row>
    <row r="319" spans="1:38" x14ac:dyDescent="0.3">
      <c r="A319" s="6"/>
      <c r="B319" s="3"/>
      <c r="C319" s="10">
        <v>2002.452055</v>
      </c>
      <c r="D319" s="10">
        <v>370.37400000000002</v>
      </c>
      <c r="E319" s="4">
        <f t="shared" si="21"/>
        <v>2063</v>
      </c>
      <c r="F319" s="5">
        <f>F318*SUM(econmid!Z109:AB109)/SUM(econmid!Z108:AB108)</f>
        <v>18347.515054326748</v>
      </c>
      <c r="G319" s="13">
        <f t="shared" si="25"/>
        <v>64.728291095261085</v>
      </c>
      <c r="H319" s="13">
        <f t="shared" si="25"/>
        <v>88.570887779623888</v>
      </c>
      <c r="I319" s="13">
        <f t="shared" si="25"/>
        <v>97.129226829927944</v>
      </c>
      <c r="J319" s="13">
        <f t="shared" si="25"/>
        <v>31.072626686404313</v>
      </c>
      <c r="K319" s="13">
        <f t="shared" si="25"/>
        <v>2.1354615457983135</v>
      </c>
      <c r="L319" s="13">
        <f t="shared" si="22"/>
        <v>558.63649393701553</v>
      </c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</row>
    <row r="320" spans="1:38" x14ac:dyDescent="0.3">
      <c r="A320" s="6"/>
      <c r="B320" s="3"/>
      <c r="C320" s="10">
        <v>2002.5342470000001</v>
      </c>
      <c r="D320" s="10">
        <v>370.93799999999999</v>
      </c>
      <c r="E320" s="4">
        <f t="shared" si="21"/>
        <v>2064</v>
      </c>
      <c r="F320" s="5">
        <f>F319*SUM(econmid!Z110:AB110)/SUM(econmid!Z109:AB109)</f>
        <v>18520.20376587431</v>
      </c>
      <c r="G320" s="13">
        <f t="shared" si="25"/>
        <v>65.84809248355333</v>
      </c>
      <c r="H320" s="13">
        <f t="shared" si="25"/>
        <v>90.049997985724659</v>
      </c>
      <c r="I320" s="13">
        <f t="shared" si="25"/>
        <v>98.581932712172772</v>
      </c>
      <c r="J320" s="13">
        <f t="shared" si="25"/>
        <v>31.451009419893232</v>
      </c>
      <c r="K320" s="13">
        <f t="shared" si="25"/>
        <v>2.1566085834657365</v>
      </c>
      <c r="L320" s="13">
        <f t="shared" si="22"/>
        <v>563.08764118480974</v>
      </c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</row>
    <row r="321" spans="1:38" x14ac:dyDescent="0.3">
      <c r="A321" s="6"/>
      <c r="B321" s="3"/>
      <c r="C321" s="10">
        <v>2002.6191779999999</v>
      </c>
      <c r="D321" s="10">
        <v>371.43299999999999</v>
      </c>
      <c r="E321" s="4">
        <f t="shared" si="21"/>
        <v>2065</v>
      </c>
      <c r="F321" s="5">
        <f>F320*SUM(econmid!Z111:AB111)/SUM(econmid!Z110:AB110)</f>
        <v>18691.047149802635</v>
      </c>
      <c r="G321" s="13">
        <f t="shared" si="25"/>
        <v>66.978433558465852</v>
      </c>
      <c r="H321" s="13">
        <f t="shared" si="25"/>
        <v>91.541254017916586</v>
      </c>
      <c r="I321" s="13">
        <f t="shared" si="25"/>
        <v>100.04108332533414</v>
      </c>
      <c r="J321" s="13">
        <f t="shared" si="25"/>
        <v>31.828044965514245</v>
      </c>
      <c r="K321" s="13">
        <f t="shared" si="25"/>
        <v>2.1775423614194906</v>
      </c>
      <c r="L321" s="13">
        <f t="shared" si="22"/>
        <v>567.56635822865042</v>
      </c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</row>
    <row r="322" spans="1:38" x14ac:dyDescent="0.3">
      <c r="A322" s="6"/>
      <c r="B322" s="3"/>
      <c r="C322" s="10">
        <v>2002.7041099999999</v>
      </c>
      <c r="D322" s="10">
        <v>371.77300000000002</v>
      </c>
      <c r="E322" s="4">
        <f t="shared" si="21"/>
        <v>2066</v>
      </c>
      <c r="F322" s="5">
        <f>F321*SUM(econmid!Z112:AB112)/SUM(econmid!Z111:AB111)</f>
        <v>18860.025296985215</v>
      </c>
      <c r="G322" s="13">
        <f t="shared" si="25"/>
        <v>68.119201694369295</v>
      </c>
      <c r="H322" s="13">
        <f t="shared" si="25"/>
        <v>93.044449192469969</v>
      </c>
      <c r="I322" s="13">
        <f t="shared" si="25"/>
        <v>101.50631493194601</v>
      </c>
      <c r="J322" s="13">
        <f t="shared" si="25"/>
        <v>32.203593696126141</v>
      </c>
      <c r="K322" s="13">
        <f t="shared" si="25"/>
        <v>2.1982601557189287</v>
      </c>
      <c r="L322" s="13">
        <f t="shared" si="22"/>
        <v>572.07181967063025</v>
      </c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</row>
    <row r="323" spans="1:38" x14ac:dyDescent="0.3">
      <c r="A323" s="6"/>
      <c r="B323" s="3"/>
      <c r="C323" s="10">
        <v>2002.7863010000001</v>
      </c>
      <c r="D323" s="10">
        <v>371.899</v>
      </c>
      <c r="E323" s="4">
        <f t="shared" si="21"/>
        <v>2067</v>
      </c>
      <c r="F323" s="5">
        <f>F322*SUM(econmid!Z113:AB113)/SUM(econmid!Z112:AB112)</f>
        <v>19027.119430970546</v>
      </c>
      <c r="G323" s="13">
        <f t="shared" si="25"/>
        <v>69.270283050523318</v>
      </c>
      <c r="H323" s="13">
        <f t="shared" si="25"/>
        <v>94.559375524846629</v>
      </c>
      <c r="I323" s="13">
        <f t="shared" si="25"/>
        <v>102.97726568580812</v>
      </c>
      <c r="J323" s="13">
        <f t="shared" si="25"/>
        <v>32.577521624295386</v>
      </c>
      <c r="K323" s="13">
        <f t="shared" si="25"/>
        <v>2.2187593795097573</v>
      </c>
      <c r="L323" s="13">
        <f t="shared" si="22"/>
        <v>576.60320526498322</v>
      </c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</row>
    <row r="324" spans="1:38" x14ac:dyDescent="0.3">
      <c r="A324" s="6"/>
      <c r="B324" s="3"/>
      <c r="C324" s="10">
        <v>2002.8712330000001</v>
      </c>
      <c r="D324" s="10">
        <v>371.79</v>
      </c>
      <c r="E324" s="4">
        <f t="shared" si="21"/>
        <v>2068</v>
      </c>
      <c r="F324" s="5">
        <f>F323*SUM(econmid!Z114:AB114)/SUM(econmid!Z113:AB113)</f>
        <v>19192.311900771365</v>
      </c>
      <c r="G324" s="13">
        <f t="shared" si="25"/>
        <v>70.431562640206963</v>
      </c>
      <c r="H324" s="13">
        <f t="shared" si="25"/>
        <v>96.085823839633036</v>
      </c>
      <c r="I324" s="13">
        <f t="shared" si="25"/>
        <v>104.45357577676748</v>
      </c>
      <c r="J324" s="13">
        <f t="shared" si="25"/>
        <v>32.949700213060424</v>
      </c>
      <c r="K324" s="13">
        <f t="shared" si="25"/>
        <v>2.2390375822619912</v>
      </c>
      <c r="L324" s="13">
        <f t="shared" si="22"/>
        <v>581.15970005192992</v>
      </c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</row>
    <row r="325" spans="1:38" x14ac:dyDescent="0.3">
      <c r="A325" s="6"/>
      <c r="B325" s="3"/>
      <c r="C325" s="10">
        <v>2002.9534249999999</v>
      </c>
      <c r="D325" s="10">
        <v>371.601</v>
      </c>
      <c r="E325" s="4">
        <f t="shared" si="21"/>
        <v>2069</v>
      </c>
      <c r="F325" s="5">
        <f>F324*SUM(econmid!Z115:AB115)/SUM(econmid!Z114:AB114)</f>
        <v>19355.586173161289</v>
      </c>
      <c r="G325" s="13">
        <f t="shared" si="25"/>
        <v>71.602924399408977</v>
      </c>
      <c r="H325" s="13">
        <f t="shared" si="25"/>
        <v>97.623583879493737</v>
      </c>
      <c r="I325" s="13">
        <f t="shared" si="25"/>
        <v>105.93488757247302</v>
      </c>
      <c r="J325" s="13">
        <f t="shared" si="25"/>
        <v>33.320006196660096</v>
      </c>
      <c r="K325" s="13">
        <f t="shared" si="25"/>
        <v>2.2590924489692128</v>
      </c>
      <c r="L325" s="13">
        <f t="shared" si="22"/>
        <v>585.7404944970051</v>
      </c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</row>
    <row r="326" spans="1:38" x14ac:dyDescent="0.3">
      <c r="A326" s="6"/>
      <c r="B326" s="3"/>
      <c r="C326" s="10">
        <v>2003.038356</v>
      </c>
      <c r="D326" s="10">
        <v>371.56799999999998</v>
      </c>
      <c r="E326" s="4">
        <f t="shared" si="21"/>
        <v>2070</v>
      </c>
      <c r="F326" s="5">
        <f>F325*SUM(econmid!Z116:AB116)/SUM(econmid!Z115:AB115)</f>
        <v>19516.926824442729</v>
      </c>
      <c r="G326" s="13">
        <f t="shared" si="25"/>
        <v>72.784251255047934</v>
      </c>
      <c r="H326" s="13">
        <f t="shared" si="25"/>
        <v>99.172444413101914</v>
      </c>
      <c r="I326" s="13">
        <f t="shared" si="25"/>
        <v>107.42084575707038</v>
      </c>
      <c r="J326" s="13">
        <f t="shared" si="25"/>
        <v>33.688321410599109</v>
      </c>
      <c r="K326" s="13">
        <f t="shared" si="25"/>
        <v>2.2789217993012421</v>
      </c>
      <c r="L326" s="13">
        <f t="shared" si="22"/>
        <v>590.3447846351205</v>
      </c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</row>
    <row r="327" spans="1:38" x14ac:dyDescent="0.3">
      <c r="A327" s="6"/>
      <c r="B327" s="3"/>
      <c r="C327" s="10">
        <v>2003.123288</v>
      </c>
      <c r="D327" s="10">
        <v>371.654</v>
      </c>
      <c r="E327" s="4">
        <f t="shared" si="21"/>
        <v>2071</v>
      </c>
      <c r="F327" s="5">
        <f>F326*SUM(econmid!Z117:AB117)/SUM(econmid!Z116:AB116)</f>
        <v>19676.319531655383</v>
      </c>
      <c r="G327" s="13">
        <f t="shared" ref="G327:K342" si="26">G326*(1-G$5)+G$4*$F326*$L$4/1000</f>
        <v>73.975425192689983</v>
      </c>
      <c r="H327" s="13">
        <f t="shared" si="26"/>
        <v>100.73219334199987</v>
      </c>
      <c r="I327" s="13">
        <f t="shared" si="26"/>
        <v>108.91109746679821</v>
      </c>
      <c r="J327" s="13">
        <f t="shared" si="26"/>
        <v>34.054532630455164</v>
      </c>
      <c r="K327" s="13">
        <f t="shared" si="26"/>
        <v>2.2985235867037179</v>
      </c>
      <c r="L327" s="13">
        <f t="shared" si="22"/>
        <v>594.97177221864695</v>
      </c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</row>
    <row r="328" spans="1:38" x14ac:dyDescent="0.3">
      <c r="A328" s="6"/>
      <c r="B328" s="3"/>
      <c r="C328" s="10">
        <v>2003.2</v>
      </c>
      <c r="D328" s="10">
        <v>371.85500000000002</v>
      </c>
      <c r="E328" s="4">
        <f t="shared" si="21"/>
        <v>2072</v>
      </c>
      <c r="F328" s="5">
        <f>F327*SUM(econmid!Z118:AB118)/SUM(econmid!Z117:AB117)</f>
        <v>19833.751063201009</v>
      </c>
      <c r="G328" s="13">
        <f t="shared" si="26"/>
        <v>75.176327323729979</v>
      </c>
      <c r="H328" s="13">
        <f t="shared" si="26"/>
        <v>102.30261780634028</v>
      </c>
      <c r="I328" s="13">
        <f t="shared" si="26"/>
        <v>110.40529242244365</v>
      </c>
      <c r="J328" s="13">
        <f t="shared" si="26"/>
        <v>34.418531418862614</v>
      </c>
      <c r="K328" s="13">
        <f t="shared" si="26"/>
        <v>2.3178958974392234</v>
      </c>
      <c r="L328" s="13">
        <f t="shared" si="22"/>
        <v>599.62066486881577</v>
      </c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</row>
    <row r="329" spans="1:38" x14ac:dyDescent="0.3">
      <c r="A329" s="6"/>
      <c r="B329" s="3"/>
      <c r="C329" s="10">
        <v>2003.284932</v>
      </c>
      <c r="D329" s="10">
        <v>372.13099999999997</v>
      </c>
      <c r="E329" s="4">
        <f t="shared" si="21"/>
        <v>2073</v>
      </c>
      <c r="F329" s="5">
        <f>F328*SUM(econmid!Z119:AB119)/SUM(econmid!Z118:AB118)</f>
        <v>19989.209268865066</v>
      </c>
      <c r="G329" s="13">
        <f t="shared" si="26"/>
        <v>76.386837952000462</v>
      </c>
      <c r="H329" s="13">
        <f t="shared" si="26"/>
        <v>103.88350428945596</v>
      </c>
      <c r="I329" s="13">
        <f t="shared" si="26"/>
        <v>111.90308305861143</v>
      </c>
      <c r="J329" s="13">
        <f t="shared" si="26"/>
        <v>34.780213980137106</v>
      </c>
      <c r="K329" s="13">
        <f t="shared" si="26"/>
        <v>2.3370369495655452</v>
      </c>
      <c r="L329" s="13">
        <f t="shared" si="22"/>
        <v>604.2906762297705</v>
      </c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</row>
    <row r="330" spans="1:38" x14ac:dyDescent="0.3">
      <c r="A330" s="6"/>
      <c r="B330" s="3"/>
      <c r="C330" s="10">
        <v>2003.367123</v>
      </c>
      <c r="D330" s="10">
        <v>372.42500000000001</v>
      </c>
      <c r="E330" s="4">
        <f t="shared" ref="E330:E393" si="27">1+E329</f>
        <v>2074</v>
      </c>
      <c r="F330" s="5">
        <f>F329*SUM(econmid!Z120:AB120)/SUM(econmid!Z119:AB119)</f>
        <v>20142.683069221188</v>
      </c>
      <c r="G330" s="13">
        <f t="shared" si="26"/>
        <v>77.606836639771572</v>
      </c>
      <c r="H330" s="13">
        <f t="shared" si="26"/>
        <v>105.4746387212053</v>
      </c>
      <c r="I330" s="13">
        <f t="shared" si="26"/>
        <v>113.40412464975871</v>
      </c>
      <c r="J330" s="13">
        <f t="shared" si="26"/>
        <v>35.139481022033891</v>
      </c>
      <c r="K330" s="13">
        <f t="shared" si="26"/>
        <v>2.3559450918474885</v>
      </c>
      <c r="L330" s="13">
        <f t="shared" ref="L330:L393" si="28">SUM(G330:K330,L$5)</f>
        <v>608.98102612461696</v>
      </c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</row>
    <row r="331" spans="1:38" x14ac:dyDescent="0.3">
      <c r="A331" s="6"/>
      <c r="B331" s="3"/>
      <c r="C331" s="10">
        <v>2003.452055</v>
      </c>
      <c r="D331" s="10">
        <v>372.77100000000002</v>
      </c>
      <c r="E331" s="4">
        <f t="shared" si="27"/>
        <v>2075</v>
      </c>
      <c r="F331" s="5">
        <f>F330*SUM(econmid!Z121:AB121)/SUM(econmid!Z120:AB120)</f>
        <v>20294.162444409238</v>
      </c>
      <c r="G331" s="13">
        <f t="shared" si="26"/>
        <v>78.83620227310432</v>
      </c>
      <c r="H331" s="13">
        <f t="shared" si="26"/>
        <v>107.0758065800383</v>
      </c>
      <c r="I331" s="13">
        <f t="shared" si="26"/>
        <v>114.90807543294648</v>
      </c>
      <c r="J331" s="13">
        <f t="shared" si="26"/>
        <v>35.496237624159861</v>
      </c>
      <c r="K331" s="13">
        <f t="shared" si="26"/>
        <v>2.3746188025994202</v>
      </c>
      <c r="L331" s="13">
        <f t="shared" si="28"/>
        <v>613.69094071284837</v>
      </c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</row>
    <row r="332" spans="1:38" x14ac:dyDescent="0.3">
      <c r="A332" s="6"/>
      <c r="B332" s="3"/>
      <c r="C332" s="10">
        <v>2003.5342470000001</v>
      </c>
      <c r="D332" s="10">
        <v>373.22399999999999</v>
      </c>
      <c r="E332" s="4">
        <f t="shared" si="27"/>
        <v>2076</v>
      </c>
      <c r="F332" s="5">
        <f>F331*SUM(econmid!Z122:AB122)/SUM(econmid!Z121:AB121)</f>
        <v>20443.638422282082</v>
      </c>
      <c r="G332" s="13">
        <f t="shared" si="26"/>
        <v>80.074813126518961</v>
      </c>
      <c r="H332" s="13">
        <f t="shared" si="26"/>
        <v>108.68679299372823</v>
      </c>
      <c r="I332" s="13">
        <f t="shared" si="26"/>
        <v>116.41459672725723</v>
      </c>
      <c r="J332" s="13">
        <f t="shared" si="26"/>
        <v>35.850393112585628</v>
      </c>
      <c r="K332" s="13">
        <f t="shared" si="26"/>
        <v>2.3930566884563795</v>
      </c>
      <c r="L332" s="13">
        <f t="shared" si="28"/>
        <v>618.41965264854639</v>
      </c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</row>
    <row r="333" spans="1:38" x14ac:dyDescent="0.3">
      <c r="A333" s="6"/>
      <c r="B333" s="3"/>
      <c r="C333" s="10">
        <v>2003.6191779999999</v>
      </c>
      <c r="D333" s="10">
        <v>373.76499999999999</v>
      </c>
      <c r="E333" s="4">
        <f t="shared" si="27"/>
        <v>2077</v>
      </c>
      <c r="F333" s="5">
        <f>F332*SUM(econmid!Z123:AB123)/SUM(econmid!Z122:AB122)</f>
        <v>20591.103065920466</v>
      </c>
      <c r="G333" s="13">
        <f t="shared" si="26"/>
        <v>81.322546926939935</v>
      </c>
      <c r="H333" s="13">
        <f t="shared" si="26"/>
        <v>110.30738283871312</v>
      </c>
      <c r="I333" s="13">
        <f t="shared" si="26"/>
        <v>117.9233530498292</v>
      </c>
      <c r="J333" s="13">
        <f t="shared" si="26"/>
        <v>36.201860940229409</v>
      </c>
      <c r="K333" s="13">
        <f t="shared" si="26"/>
        <v>2.4112574830722333</v>
      </c>
      <c r="L333" s="13">
        <f t="shared" si="28"/>
        <v>623.16640123878392</v>
      </c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</row>
    <row r="334" spans="1:38" x14ac:dyDescent="0.3">
      <c r="A334" s="6"/>
      <c r="B334" s="3"/>
      <c r="C334" s="10">
        <v>2003.7041099999999</v>
      </c>
      <c r="D334" s="10">
        <v>374.06299999999999</v>
      </c>
      <c r="E334" s="4">
        <f t="shared" si="27"/>
        <v>2078</v>
      </c>
      <c r="F334" s="5">
        <f>F333*SUM(econmid!Z124:AB124)/SUM(econmid!Z123:AB123)</f>
        <v>20736.549460519251</v>
      </c>
      <c r="G334" s="13">
        <f t="shared" si="26"/>
        <v>82.579280916878744</v>
      </c>
      <c r="H334" s="13">
        <f t="shared" si="26"/>
        <v>111.93736083799178</v>
      </c>
      <c r="I334" s="13">
        <f t="shared" si="26"/>
        <v>119.43401222845715</v>
      </c>
      <c r="J334" s="13">
        <f t="shared" si="26"/>
        <v>36.550558572608814</v>
      </c>
      <c r="K334" s="13">
        <f t="shared" si="26"/>
        <v>2.4292200457439086</v>
      </c>
      <c r="L334" s="13">
        <f t="shared" si="28"/>
        <v>627.93043260168042</v>
      </c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</row>
    <row r="335" spans="1:38" x14ac:dyDescent="0.3">
      <c r="A335" s="6"/>
      <c r="B335" s="3"/>
      <c r="C335" s="10">
        <v>2003.7863010000001</v>
      </c>
      <c r="D335" s="10">
        <v>373.98099999999999</v>
      </c>
      <c r="E335" s="4">
        <f t="shared" si="27"/>
        <v>2079</v>
      </c>
      <c r="F335" s="5">
        <f>F334*SUM(econmid!Z125:AB125)/SUM(econmid!Z124:AB124)</f>
        <v>20879.971699651869</v>
      </c>
      <c r="G335" s="13">
        <f t="shared" si="26"/>
        <v>83.844891916816536</v>
      </c>
      <c r="H335" s="13">
        <f t="shared" si="26"/>
        <v>113.57651165751895</v>
      </c>
      <c r="I335" s="13">
        <f t="shared" si="26"/>
        <v>120.94624551071179</v>
      </c>
      <c r="J335" s="13">
        <f t="shared" si="26"/>
        <v>36.896407378580108</v>
      </c>
      <c r="K335" s="13">
        <f t="shared" si="26"/>
        <v>2.4469433599612791</v>
      </c>
      <c r="L335" s="13">
        <f t="shared" si="28"/>
        <v>632.71099982358874</v>
      </c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</row>
    <row r="336" spans="1:38" x14ac:dyDescent="0.3">
      <c r="A336" s="6"/>
      <c r="B336" s="3"/>
      <c r="C336" s="10">
        <v>2003.8712330000001</v>
      </c>
      <c r="D336" s="10">
        <v>373.76900000000001</v>
      </c>
      <c r="E336" s="4">
        <f t="shared" si="27"/>
        <v>2080</v>
      </c>
      <c r="F336" s="5">
        <f>F335*SUM(econmid!Z126:AB126)/SUM(econmid!Z125:AB125)</f>
        <v>21021.364870923029</v>
      </c>
      <c r="G336" s="13">
        <f t="shared" si="26"/>
        <v>85.119256386748347</v>
      </c>
      <c r="H336" s="13">
        <f t="shared" si="26"/>
        <v>115.22462000104575</v>
      </c>
      <c r="I336" s="13">
        <f t="shared" si="26"/>
        <v>122.45972766953098</v>
      </c>
      <c r="J336" s="13">
        <f t="shared" si="26"/>
        <v>37.239332525707042</v>
      </c>
      <c r="K336" s="13">
        <f t="shared" si="26"/>
        <v>2.4644265318827658</v>
      </c>
      <c r="L336" s="13">
        <f t="shared" si="28"/>
        <v>637.50736311491482</v>
      </c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</row>
    <row r="337" spans="1:38" x14ac:dyDescent="0.3">
      <c r="A337" s="6"/>
      <c r="B337" s="3"/>
      <c r="C337" s="10">
        <v>2003.9534249999999</v>
      </c>
      <c r="D337" s="10">
        <v>373.58800000000002</v>
      </c>
      <c r="E337" s="4">
        <f t="shared" si="27"/>
        <v>2081</v>
      </c>
      <c r="F337" s="5">
        <f>F336*SUM(econmid!Z127:AB127)/SUM(econmid!Z126:AB126)</f>
        <v>21160.725041023023</v>
      </c>
      <c r="G337" s="13">
        <f t="shared" si="26"/>
        <v>86.402250486851628</v>
      </c>
      <c r="H337" s="13">
        <f t="shared" si="26"/>
        <v>116.88147070335195</v>
      </c>
      <c r="I337" s="13">
        <f t="shared" si="26"/>
        <v>123.97413710523804</v>
      </c>
      <c r="J337" s="13">
        <f t="shared" si="26"/>
        <v>37.579262879922972</v>
      </c>
      <c r="K337" s="13">
        <f t="shared" si="26"/>
        <v>2.4816687887371582</v>
      </c>
      <c r="L337" s="13">
        <f t="shared" si="28"/>
        <v>642.31878996410182</v>
      </c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</row>
    <row r="338" spans="1:38" x14ac:dyDescent="0.3">
      <c r="A338" s="6"/>
      <c r="B338" s="3"/>
      <c r="C338" s="10">
        <v>2004.0382509999999</v>
      </c>
      <c r="D338" s="10">
        <v>373.553</v>
      </c>
      <c r="E338" s="4">
        <f t="shared" si="27"/>
        <v>2082</v>
      </c>
      <c r="F338" s="5">
        <f>F337*SUM(econmid!Z128:AB128)/SUM(econmid!Z127:AB127)</f>
        <v>21298.049240199238</v>
      </c>
      <c r="G338" s="13">
        <f t="shared" si="26"/>
        <v>87.693750137242702</v>
      </c>
      <c r="H338" s="13">
        <f t="shared" si="26"/>
        <v>118.5468488218184</v>
      </c>
      <c r="I338" s="13">
        <f t="shared" si="26"/>
        <v>125.48915594394551</v>
      </c>
      <c r="J338" s="13">
        <f t="shared" si="26"/>
        <v>37.916130909170768</v>
      </c>
      <c r="K338" s="13">
        <f t="shared" si="26"/>
        <v>2.4986694771525979</v>
      </c>
      <c r="L338" s="13">
        <f t="shared" si="28"/>
        <v>647.1445552893299</v>
      </c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</row>
    <row r="339" spans="1:38" x14ac:dyDescent="0.3">
      <c r="A339" s="6"/>
      <c r="B339" s="3"/>
      <c r="C339" s="10">
        <v>2004.1229510000001</v>
      </c>
      <c r="D339" s="10">
        <v>373.69400000000002</v>
      </c>
      <c r="E339" s="4">
        <f t="shared" si="27"/>
        <v>2083</v>
      </c>
      <c r="F339" s="5">
        <f>F338*SUM(econmid!Z129:AB129)/SUM(econmid!Z128:AB128)</f>
        <v>21433.33544616363</v>
      </c>
      <c r="G339" s="13">
        <f t="shared" si="26"/>
        <v>88.993631076785377</v>
      </c>
      <c r="H339" s="13">
        <f t="shared" si="26"/>
        <v>120.22053972628952</v>
      </c>
      <c r="I339" s="13">
        <f t="shared" si="26"/>
        <v>127.00447013230493</v>
      </c>
      <c r="J339" s="13">
        <f t="shared" si="26"/>
        <v>38.249872590724912</v>
      </c>
      <c r="K339" s="13">
        <f t="shared" si="26"/>
        <v>2.5154280614140143</v>
      </c>
      <c r="L339" s="13">
        <f t="shared" si="28"/>
        <v>651.98394158751876</v>
      </c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</row>
    <row r="340" spans="1:38" x14ac:dyDescent="0.3">
      <c r="A340" s="6"/>
      <c r="B340" s="3"/>
      <c r="C340" s="10">
        <v>2004.202186</v>
      </c>
      <c r="D340" s="10">
        <v>373.77800000000002</v>
      </c>
      <c r="E340" s="4">
        <f t="shared" si="27"/>
        <v>2084</v>
      </c>
      <c r="F340" s="5">
        <f>F339*SUM(econmid!Z130:AB130)/SUM(econmid!Z129:AB129)</f>
        <v>21566.58256745644</v>
      </c>
      <c r="G340" s="13">
        <f t="shared" si="26"/>
        <v>90.301768920917425</v>
      </c>
      <c r="H340" s="13">
        <f t="shared" si="26"/>
        <v>121.9023291871775</v>
      </c>
      <c r="I340" s="13">
        <f t="shared" si="26"/>
        <v>128.51976952856748</v>
      </c>
      <c r="J340" s="13">
        <f t="shared" si="26"/>
        <v>38.580427321919153</v>
      </c>
      <c r="K340" s="13">
        <f t="shared" si="26"/>
        <v>2.5319441216506915</v>
      </c>
      <c r="L340" s="13">
        <f t="shared" si="28"/>
        <v>656.83623908023219</v>
      </c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</row>
    <row r="341" spans="1:38" x14ac:dyDescent="0.3">
      <c r="A341" s="6"/>
      <c r="B341" s="3"/>
      <c r="C341" s="10">
        <v>2004.286885</v>
      </c>
      <c r="D341" s="10">
        <v>373.904</v>
      </c>
      <c r="E341" s="4">
        <f t="shared" si="27"/>
        <v>2085</v>
      </c>
      <c r="F341" s="5">
        <f>F340*SUM(econmid!Z131:AB131)/SUM(econmid!Z130:AB130)</f>
        <v>21697.790426288859</v>
      </c>
      <c r="G341" s="13">
        <f t="shared" si="26"/>
        <v>91.618039218461718</v>
      </c>
      <c r="H341" s="13">
        <f t="shared" si="26"/>
        <v>123.59200346176205</v>
      </c>
      <c r="I341" s="13">
        <f t="shared" si="26"/>
        <v>130.03474798992264</v>
      </c>
      <c r="J341" s="13">
        <f t="shared" si="26"/>
        <v>38.907737834021447</v>
      </c>
      <c r="K341" s="13">
        <f t="shared" si="26"/>
        <v>2.5482173519559255</v>
      </c>
      <c r="L341" s="13">
        <f t="shared" si="28"/>
        <v>661.70074585612372</v>
      </c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</row>
    <row r="342" spans="1:38" x14ac:dyDescent="0.3">
      <c r="A342" s="6"/>
      <c r="B342" s="3"/>
      <c r="C342" s="10">
        <v>2004.3688520000001</v>
      </c>
      <c r="D342" s="10">
        <v>374.30099999999999</v>
      </c>
      <c r="E342" s="4">
        <f t="shared" si="27"/>
        <v>2086</v>
      </c>
      <c r="F342" s="5">
        <f>F341*SUM(econmid!Z132:AB132)/SUM(econmid!Z131:AB131)</f>
        <v>21826.959740889168</v>
      </c>
      <c r="G342" s="13">
        <f t="shared" si="26"/>
        <v>92.942317507390143</v>
      </c>
      <c r="H342" s="13">
        <f t="shared" si="26"/>
        <v>125.2893493786417</v>
      </c>
      <c r="I342" s="13">
        <f t="shared" si="26"/>
        <v>131.54910345608727</v>
      </c>
      <c r="J342" s="13">
        <f t="shared" si="26"/>
        <v>39.231750109015117</v>
      </c>
      <c r="K342" s="13">
        <f t="shared" si="26"/>
        <v>2.5642475584410289</v>
      </c>
      <c r="L342" s="13">
        <f t="shared" si="28"/>
        <v>666.57676800957529</v>
      </c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</row>
    <row r="343" spans="1:38" x14ac:dyDescent="0.3">
      <c r="A343" s="6"/>
      <c r="B343" s="3"/>
      <c r="C343" s="10">
        <v>2004.4535519999999</v>
      </c>
      <c r="D343" s="10">
        <v>374.786</v>
      </c>
      <c r="E343" s="4">
        <f t="shared" si="27"/>
        <v>2087</v>
      </c>
      <c r="F343" s="5">
        <f>F342*SUM(econmid!Z133:AB133)/SUM(econmid!Z132:AB132)</f>
        <v>21954.09210737795</v>
      </c>
      <c r="G343" s="13">
        <f t="shared" ref="G343:K358" si="29">G342*(1-G$5)+G$4*$F342*$L$4/1000</f>
        <v>94.274479369510146</v>
      </c>
      <c r="H343" s="13">
        <f t="shared" si="29"/>
        <v>126.99415442029519</v>
      </c>
      <c r="I343" s="13">
        <f t="shared" si="29"/>
        <v>133.06253802912016</v>
      </c>
      <c r="J343" s="13">
        <f t="shared" si="29"/>
        <v>39.552413299062067</v>
      </c>
      <c r="K343" s="13">
        <f t="shared" si="29"/>
        <v>2.5800346572262054</v>
      </c>
      <c r="L343" s="13">
        <f t="shared" si="28"/>
        <v>671.46361977521372</v>
      </c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</row>
    <row r="344" spans="1:38" x14ac:dyDescent="0.3">
      <c r="A344" s="6"/>
      <c r="B344" s="3"/>
      <c r="C344" s="10">
        <v>2004.535519</v>
      </c>
      <c r="D344" s="10">
        <v>375.18299999999999</v>
      </c>
      <c r="E344" s="4">
        <f t="shared" si="27"/>
        <v>2088</v>
      </c>
      <c r="F344" s="5">
        <f>F343*SUM(econmid!Z134:AB134)/SUM(econmid!Z133:AB133)</f>
        <v>22079.189981199761</v>
      </c>
      <c r="G344" s="13">
        <f t="shared" si="29"/>
        <v>95.61440048404495</v>
      </c>
      <c r="H344" s="13">
        <f t="shared" si="29"/>
        <v>128.70620680371374</v>
      </c>
      <c r="I344" s="13">
        <f t="shared" si="29"/>
        <v>134.57475804944255</v>
      </c>
      <c r="J344" s="13">
        <f t="shared" si="29"/>
        <v>39.869679648439408</v>
      </c>
      <c r="K344" s="13">
        <f t="shared" si="29"/>
        <v>2.5955786723710257</v>
      </c>
      <c r="L344" s="13">
        <f t="shared" si="28"/>
        <v>676.36062365801172</v>
      </c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</row>
    <row r="345" spans="1:38" x14ac:dyDescent="0.3">
      <c r="A345" s="6"/>
      <c r="B345" s="3"/>
      <c r="C345" s="10">
        <v>2004.6202189999999</v>
      </c>
      <c r="D345" s="10">
        <v>375.52800000000002</v>
      </c>
      <c r="E345" s="4">
        <f t="shared" si="27"/>
        <v>2089</v>
      </c>
      <c r="F345" s="5">
        <f>F344*SUM(econmid!Z135:AB135)/SUM(econmid!Z134:AB134)</f>
        <v>22202.256658139569</v>
      </c>
      <c r="G345" s="13">
        <f t="shared" si="29"/>
        <v>96.961956680080618</v>
      </c>
      <c r="H345" s="13">
        <f t="shared" si="29"/>
        <v>130.42529555906816</v>
      </c>
      <c r="I345" s="13">
        <f t="shared" si="29"/>
        <v>136.08547416804848</v>
      </c>
      <c r="J345" s="13">
        <f t="shared" si="29"/>
        <v>40.183504417756303</v>
      </c>
      <c r="K345" s="13">
        <f t="shared" si="29"/>
        <v>2.6108797337474439</v>
      </c>
      <c r="L345" s="13">
        <f t="shared" si="28"/>
        <v>681.26711055870101</v>
      </c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</row>
    <row r="346" spans="1:38" x14ac:dyDescent="0.3">
      <c r="A346" s="6"/>
      <c r="B346" s="3"/>
      <c r="C346" s="10">
        <v>2004.7049179999999</v>
      </c>
      <c r="D346" s="10">
        <v>375.68299999999999</v>
      </c>
      <c r="E346" s="4">
        <f t="shared" si="27"/>
        <v>2090</v>
      </c>
      <c r="F346" s="5">
        <f>F345*SUM(econmid!Z136:AB136)/SUM(econmid!Z135:AB135)</f>
        <v>22323.296254953108</v>
      </c>
      <c r="G346" s="13">
        <f t="shared" si="29"/>
        <v>98.317023987854398</v>
      </c>
      <c r="H346" s="13">
        <f t="shared" si="29"/>
        <v>132.15121060637699</v>
      </c>
      <c r="I346" s="13">
        <f t="shared" si="29"/>
        <v>137.59440141489398</v>
      </c>
      <c r="J346" s="13">
        <f t="shared" si="29"/>
        <v>40.493845810271864</v>
      </c>
      <c r="K346" s="13">
        <f t="shared" si="29"/>
        <v>2.625938074858472</v>
      </c>
      <c r="L346" s="13">
        <f t="shared" si="28"/>
        <v>686.18241989425564</v>
      </c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</row>
    <row r="347" spans="1:38" x14ac:dyDescent="0.3">
      <c r="A347" s="6"/>
      <c r="B347" s="3"/>
      <c r="C347" s="10">
        <v>2004.786885</v>
      </c>
      <c r="D347" s="10">
        <v>375.697</v>
      </c>
      <c r="E347" s="4">
        <f t="shared" si="27"/>
        <v>2091</v>
      </c>
      <c r="F347" s="5">
        <f>F346*SUM(econmid!Z137:AB137)/SUM(econmid!Z136:AB136)</f>
        <v>22442.313689641029</v>
      </c>
      <c r="G347" s="13">
        <f t="shared" si="29"/>
        <v>99.679478688860925</v>
      </c>
      <c r="H347" s="13">
        <f t="shared" si="29"/>
        <v>133.88374283014485</v>
      </c>
      <c r="I347" s="13">
        <f t="shared" si="29"/>
        <v>139.10125926345819</v>
      </c>
      <c r="J347" s="13">
        <f t="shared" si="29"/>
        <v>40.800664900148909</v>
      </c>
      <c r="K347" s="13">
        <f t="shared" si="29"/>
        <v>2.6407540306057604</v>
      </c>
      <c r="L347" s="13">
        <f t="shared" si="28"/>
        <v>691.10589971321861</v>
      </c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</row>
    <row r="348" spans="1:38" x14ac:dyDescent="0.3">
      <c r="A348" s="6"/>
      <c r="B348" s="3"/>
      <c r="C348" s="10">
        <v>2004.8715850000001</v>
      </c>
      <c r="D348" s="10">
        <v>375.69900000000001</v>
      </c>
      <c r="E348" s="4">
        <f t="shared" si="27"/>
        <v>2092</v>
      </c>
      <c r="F348" s="5">
        <f>F347*SUM(econmid!Z138:AB138)/SUM(econmid!Z137:AB137)</f>
        <v>22559.314661397795</v>
      </c>
      <c r="G348" s="13">
        <f t="shared" si="29"/>
        <v>101.04919736475451</v>
      </c>
      <c r="H348" s="13">
        <f t="shared" si="29"/>
        <v>135.62268415194345</v>
      </c>
      <c r="I348" s="13">
        <f t="shared" si="29"/>
        <v>140.60577169147464</v>
      </c>
      <c r="J348" s="13">
        <f t="shared" si="29"/>
        <v>41.103925562491078</v>
      </c>
      <c r="K348" s="13">
        <f t="shared" si="29"/>
        <v>2.6553280350094797</v>
      </c>
      <c r="L348" s="13">
        <f t="shared" si="28"/>
        <v>696.0369068056732</v>
      </c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</row>
    <row r="349" spans="1:38" x14ac:dyDescent="0.3">
      <c r="A349" s="6"/>
      <c r="B349" s="3"/>
      <c r="C349" s="10">
        <v>2004.9535519999999</v>
      </c>
      <c r="D349" s="10">
        <v>375.53800000000001</v>
      </c>
      <c r="E349" s="4">
        <f t="shared" si="27"/>
        <v>2093</v>
      </c>
      <c r="F349" s="5">
        <f>F348*SUM(econmid!Z139:AB139)/SUM(econmid!Z138:AB138)</f>
        <v>22674.305630265644</v>
      </c>
      <c r="G349" s="13">
        <f t="shared" si="29"/>
        <v>102.42605694502761</v>
      </c>
      <c r="H349" s="13">
        <f t="shared" si="29"/>
        <v>137.36782760091009</v>
      </c>
      <c r="I349" s="13">
        <f t="shared" si="29"/>
        <v>142.10766723783468</v>
      </c>
      <c r="J349" s="13">
        <f t="shared" si="29"/>
        <v>41.403594405023313</v>
      </c>
      <c r="K349" s="13">
        <f t="shared" si="29"/>
        <v>2.6696606188839849</v>
      </c>
      <c r="L349" s="13">
        <f t="shared" si="28"/>
        <v>700.97480680767967</v>
      </c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</row>
    <row r="350" spans="1:38" x14ac:dyDescent="0.3">
      <c r="A350" s="6"/>
      <c r="B350" s="3"/>
      <c r="C350" s="10">
        <v>2005.038356</v>
      </c>
      <c r="D350" s="10">
        <v>375.38099999999997</v>
      </c>
      <c r="E350" s="4">
        <f t="shared" si="27"/>
        <v>2094</v>
      </c>
      <c r="F350" s="5">
        <f>F349*SUM(econmid!Z140:AB140)/SUM(econmid!Z139:AB139)</f>
        <v>22787.293796525399</v>
      </c>
      <c r="G350" s="13">
        <f t="shared" si="29"/>
        <v>103.80993475344758</v>
      </c>
      <c r="H350" s="13">
        <f t="shared" si="29"/>
        <v>139.1189673821419</v>
      </c>
      <c r="I350" s="13">
        <f t="shared" si="29"/>
        <v>143.60667905567061</v>
      </c>
      <c r="J350" s="13">
        <f t="shared" si="29"/>
        <v>41.699640701287152</v>
      </c>
      <c r="K350" s="13">
        <f t="shared" si="29"/>
        <v>2.6837524074728245</v>
      </c>
      <c r="L350" s="13">
        <f t="shared" si="28"/>
        <v>705.91897430002007</v>
      </c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</row>
    <row r="351" spans="1:38" x14ac:dyDescent="0.3">
      <c r="A351" s="6"/>
      <c r="B351" s="3"/>
      <c r="C351" s="10">
        <v>2005.123288</v>
      </c>
      <c r="D351" s="10">
        <v>375.41300000000001</v>
      </c>
      <c r="E351" s="4">
        <f t="shared" si="27"/>
        <v>2095</v>
      </c>
      <c r="F351" s="5">
        <f>F350*SUM(econmid!Z141:AB141)/SUM(econmid!Z140:AB140)</f>
        <v>22898.287079854974</v>
      </c>
      <c r="G351" s="13">
        <f t="shared" si="29"/>
        <v>105.20070855323551</v>
      </c>
      <c r="H351" s="13">
        <f t="shared" si="29"/>
        <v>140.87589894296661</v>
      </c>
      <c r="I351" s="13">
        <f t="shared" si="29"/>
        <v>145.10254496163012</v>
      </c>
      <c r="J351" s="13">
        <f t="shared" si="29"/>
        <v>41.992036325233506</v>
      </c>
      <c r="K351" s="13">
        <f t="shared" si="29"/>
        <v>2.6976041180467338</v>
      </c>
      <c r="L351" s="13">
        <f t="shared" si="28"/>
        <v>710.86879290111256</v>
      </c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</row>
    <row r="352" spans="1:38" x14ac:dyDescent="0.3">
      <c r="A352" s="6"/>
      <c r="B352" s="3"/>
      <c r="C352" s="10">
        <v>2005.2</v>
      </c>
      <c r="D352" s="10">
        <v>375.43299999999999</v>
      </c>
      <c r="E352" s="4">
        <f t="shared" si="27"/>
        <v>2096</v>
      </c>
      <c r="F352" s="5">
        <f>F351*SUM(econmid!Z142:AB142)/SUM(econmid!Z141:AB141)</f>
        <v>23007.294098287108</v>
      </c>
      <c r="G352" s="13">
        <f t="shared" si="29"/>
        <v>106.59825659097314</v>
      </c>
      <c r="H352" s="13">
        <f t="shared" si="29"/>
        <v>142.63841903707416</v>
      </c>
      <c r="I352" s="13">
        <f t="shared" si="29"/>
        <v>146.59500748135804</v>
      </c>
      <c r="J352" s="13">
        <f t="shared" si="29"/>
        <v>42.280755687105696</v>
      </c>
      <c r="K352" s="13">
        <f t="shared" si="29"/>
        <v>2.7112165574682692</v>
      </c>
      <c r="L352" s="13">
        <f t="shared" si="28"/>
        <v>715.82365535397935</v>
      </c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</row>
    <row r="353" spans="1:38" x14ac:dyDescent="0.3">
      <c r="A353" s="6"/>
      <c r="B353" s="3"/>
      <c r="C353" s="10">
        <v>2005.284932</v>
      </c>
      <c r="D353" s="10">
        <v>375.55900000000003</v>
      </c>
      <c r="E353" s="4">
        <f t="shared" si="27"/>
        <v>2097</v>
      </c>
      <c r="F353" s="5">
        <f>F352*SUM(econmid!Z143:AB143)/SUM(econmid!Z142:AB142)</f>
        <v>23114.324146997507</v>
      </c>
      <c r="G353" s="13">
        <f t="shared" si="29"/>
        <v>108.0024576392254</v>
      </c>
      <c r="H353" s="13">
        <f t="shared" si="29"/>
        <v>144.40632578649621</v>
      </c>
      <c r="I353" s="13">
        <f t="shared" si="29"/>
        <v>148.08381389120657</v>
      </c>
      <c r="J353" s="13">
        <f t="shared" si="29"/>
        <v>42.565775670515585</v>
      </c>
      <c r="K353" s="13">
        <f t="shared" si="29"/>
        <v>2.7245906197267864</v>
      </c>
      <c r="L353" s="13">
        <f t="shared" si="28"/>
        <v>720.78296360717047</v>
      </c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</row>
    <row r="354" spans="1:38" x14ac:dyDescent="0.3">
      <c r="A354" s="6"/>
      <c r="B354" s="3"/>
      <c r="C354" s="10">
        <v>2005.367123</v>
      </c>
      <c r="D354" s="10">
        <v>376.17</v>
      </c>
      <c r="E354" s="4">
        <f t="shared" si="27"/>
        <v>2098</v>
      </c>
      <c r="F354" s="5">
        <f>F353*SUM(econmid!Z144:AB144)/SUM(econmid!Z143:AB143)</f>
        <v>23219.387176953871</v>
      </c>
      <c r="G354" s="13">
        <f t="shared" si="29"/>
        <v>109.41319103786844</v>
      </c>
      <c r="H354" s="13">
        <f t="shared" si="29"/>
        <v>146.17941874142312</v>
      </c>
      <c r="I354" s="13">
        <f t="shared" si="29"/>
        <v>149.56871625619866</v>
      </c>
      <c r="J354" s="13">
        <f t="shared" si="29"/>
        <v>42.847075570624689</v>
      </c>
      <c r="K354" s="13">
        <f t="shared" si="29"/>
        <v>2.7377272834474637</v>
      </c>
      <c r="L354" s="13">
        <f t="shared" si="28"/>
        <v>725.74612888956233</v>
      </c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</row>
    <row r="355" spans="1:38" x14ac:dyDescent="0.3">
      <c r="A355" s="6"/>
      <c r="B355" s="3"/>
      <c r="C355" s="10">
        <v>2005.452055</v>
      </c>
      <c r="D355" s="10">
        <v>376.93</v>
      </c>
      <c r="E355" s="4">
        <f t="shared" si="27"/>
        <v>2099</v>
      </c>
      <c r="F355" s="5">
        <f>F354*SUM(econmid!Z145:AB145)/SUM(econmid!Z144:AB144)</f>
        <v>23322.493773456961</v>
      </c>
      <c r="G355" s="13">
        <f t="shared" si="29"/>
        <v>110.83033673411445</v>
      </c>
      <c r="H355" s="13">
        <f t="shared" si="29"/>
        <v>147.95749893785185</v>
      </c>
      <c r="I355" s="13">
        <f t="shared" si="29"/>
        <v>151.04947146427423</v>
      </c>
      <c r="J355" s="13">
        <f t="shared" si="29"/>
        <v>43.124637033350794</v>
      </c>
      <c r="K355" s="13">
        <f t="shared" si="29"/>
        <v>2.7506276093780588</v>
      </c>
      <c r="L355" s="13">
        <f t="shared" si="28"/>
        <v>730.71257177896939</v>
      </c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</row>
    <row r="356" spans="1:38" x14ac:dyDescent="0.3">
      <c r="A356" s="3"/>
      <c r="B356" s="3"/>
      <c r="C356" s="10">
        <v>2005.5342470000001</v>
      </c>
      <c r="D356" s="10">
        <v>377.291</v>
      </c>
      <c r="E356" s="4">
        <f t="shared" si="27"/>
        <v>2100</v>
      </c>
      <c r="F356" s="5">
        <f>F355*SUM(econmid!Z146:AB146)/SUM(econmid!Z145:AB145)</f>
        <v>23423.655134603207</v>
      </c>
      <c r="G356" s="13">
        <f t="shared" si="29"/>
        <v>112.25377532122685</v>
      </c>
      <c r="H356" s="13">
        <f t="shared" si="29"/>
        <v>149.74036895306025</v>
      </c>
      <c r="I356" s="13">
        <f t="shared" si="29"/>
        <v>152.525841256853</v>
      </c>
      <c r="J356" s="13">
        <f t="shared" si="29"/>
        <v>43.398443995528908</v>
      </c>
      <c r="K356" s="13">
        <f t="shared" si="29"/>
        <v>2.7632927378570864</v>
      </c>
      <c r="L356" s="13">
        <f t="shared" si="28"/>
        <v>735.68172226452612</v>
      </c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</row>
    <row r="357" spans="1:38" x14ac:dyDescent="0.3">
      <c r="A357" s="3"/>
      <c r="B357" s="3"/>
      <c r="C357" s="10">
        <v>2005.6191779999999</v>
      </c>
      <c r="D357" s="10">
        <v>377.58600000000001</v>
      </c>
      <c r="E357" s="4">
        <f t="shared" si="27"/>
        <v>2101</v>
      </c>
      <c r="F357" s="5">
        <f>F356*SUM(econmid!Z147:AB147)/SUM(econmid!Z146:AB146)</f>
        <v>23522.883049698565</v>
      </c>
      <c r="G357" s="13">
        <f t="shared" si="29"/>
        <v>113.68338807592094</v>
      </c>
      <c r="H357" s="13">
        <f t="shared" si="29"/>
        <v>151.52783295890643</v>
      </c>
      <c r="I357" s="13">
        <f t="shared" si="29"/>
        <v>153.99759225575119</v>
      </c>
      <c r="J357" s="13">
        <f t="shared" si="29"/>
        <v>43.668482625962703</v>
      </c>
      <c r="K357" s="13">
        <f t="shared" si="29"/>
        <v>2.775723886267043</v>
      </c>
      <c r="L357" s="13">
        <f t="shared" si="28"/>
        <v>740.65301980280833</v>
      </c>
      <c r="M357" s="3"/>
      <c r="N357" s="3"/>
      <c r="O357" s="3"/>
      <c r="P357" s="3"/>
      <c r="Q357" s="3"/>
      <c r="R357" s="3"/>
      <c r="S357" s="3"/>
    </row>
    <row r="358" spans="1:38" x14ac:dyDescent="0.3">
      <c r="A358" s="3"/>
      <c r="B358" s="3"/>
      <c r="C358" s="10">
        <v>2005.7041099999999</v>
      </c>
      <c r="D358" s="10">
        <v>377.863</v>
      </c>
      <c r="E358" s="4">
        <f t="shared" si="27"/>
        <v>2102</v>
      </c>
      <c r="F358" s="5">
        <f>F357*SUM(econmid!Z148:AB148)/SUM(econmid!Z147:AB147)</f>
        <v>23620.189877652643</v>
      </c>
      <c r="G358" s="13">
        <f t="shared" si="29"/>
        <v>115.11905699444715</v>
      </c>
      <c r="H358" s="13">
        <f t="shared" si="29"/>
        <v>153.31969677295467</v>
      </c>
      <c r="I358" s="13">
        <f t="shared" si="29"/>
        <v>155.46449598649406</v>
      </c>
      <c r="J358" s="13">
        <f t="shared" si="29"/>
        <v>43.934741267309981</v>
      </c>
      <c r="K358" s="13">
        <f t="shared" si="29"/>
        <v>2.7879223464762823</v>
      </c>
      <c r="L358" s="13">
        <f t="shared" si="28"/>
        <v>745.62591336768219</v>
      </c>
      <c r="M358" s="3"/>
      <c r="N358" s="3"/>
      <c r="O358" s="3"/>
      <c r="P358" s="3"/>
      <c r="Q358" s="3"/>
      <c r="R358" s="3"/>
      <c r="S358" s="3"/>
    </row>
    <row r="359" spans="1:38" x14ac:dyDescent="0.3">
      <c r="A359" s="3"/>
      <c r="B359" s="3"/>
      <c r="C359" s="10">
        <v>2005.7863010000001</v>
      </c>
      <c r="D359" s="10">
        <v>377.92700000000002</v>
      </c>
      <c r="E359" s="4">
        <f t="shared" si="27"/>
        <v>2103</v>
      </c>
      <c r="F359" s="5">
        <f>F358*SUM(econmid!Z149:AB149)/SUM(econmid!Z148:AB148)</f>
        <v>23715.588525381281</v>
      </c>
      <c r="G359" s="13">
        <f t="shared" ref="G359:K374" si="30">G358*(1-G$5)+G$4*$F358*$L$4/1000</f>
        <v>116.56066482735552</v>
      </c>
      <c r="H359" s="13">
        <f t="shared" si="30"/>
        <v>155.11576790743192</v>
      </c>
      <c r="I359" s="13">
        <f t="shared" si="30"/>
        <v>156.92632889806961</v>
      </c>
      <c r="J359" s="13">
        <f t="shared" si="30"/>
        <v>44.197210378752104</v>
      </c>
      <c r="K359" s="13">
        <f t="shared" si="30"/>
        <v>2.7998894822730662</v>
      </c>
      <c r="L359" s="13">
        <f t="shared" si="28"/>
        <v>750.59986149388226</v>
      </c>
      <c r="M359" s="3"/>
      <c r="N359" s="3"/>
      <c r="O359" s="3"/>
      <c r="P359" s="3"/>
      <c r="Q359" s="3"/>
      <c r="R359" s="3"/>
      <c r="S359" s="3"/>
    </row>
    <row r="360" spans="1:38" x14ac:dyDescent="0.3">
      <c r="A360" s="3"/>
      <c r="B360" s="3"/>
      <c r="C360" s="10">
        <v>2005.8712330000001</v>
      </c>
      <c r="D360" s="10">
        <v>377.875</v>
      </c>
      <c r="E360" s="4">
        <f t="shared" si="27"/>
        <v>2104</v>
      </c>
      <c r="F360" s="5">
        <f>F359*SUM(econmid!Z150:AB150)/SUM(econmid!Z149:AB149)</f>
        <v>23809.092426244591</v>
      </c>
      <c r="G360" s="13">
        <f t="shared" si="30"/>
        <v>118.00809511294217</v>
      </c>
      <c r="H360" s="13">
        <f t="shared" si="30"/>
        <v>156.9158556160217</v>
      </c>
      <c r="I360" s="13">
        <f t="shared" si="30"/>
        <v>158.3828723791724</v>
      </c>
      <c r="J360" s="13">
        <f t="shared" si="30"/>
        <v>44.455882479403634</v>
      </c>
      <c r="K360" s="13">
        <f t="shared" si="30"/>
        <v>2.8116267267952781</v>
      </c>
      <c r="L360" s="13">
        <f t="shared" si="28"/>
        <v>755.57433231433515</v>
      </c>
      <c r="M360" s="3"/>
      <c r="N360" s="3"/>
      <c r="O360" s="3"/>
      <c r="P360" s="3"/>
      <c r="Q360" s="3"/>
      <c r="R360" s="3"/>
      <c r="S360" s="3"/>
    </row>
    <row r="361" spans="1:38" x14ac:dyDescent="0.3">
      <c r="A361" s="3"/>
      <c r="B361" s="3"/>
      <c r="C361" s="10">
        <v>2005.9534249999999</v>
      </c>
      <c r="D361" s="10">
        <v>377.76100000000002</v>
      </c>
      <c r="E361" s="4">
        <f t="shared" si="27"/>
        <v>2105</v>
      </c>
      <c r="F361" s="5">
        <f>F360*SUM(econmid!Z151:AB151)/SUM(econmid!Z150:AB150)</f>
        <v>23900.715518547884</v>
      </c>
      <c r="G361" s="13">
        <f t="shared" si="30"/>
        <v>119.46123220937963</v>
      </c>
      <c r="H361" s="13">
        <f t="shared" si="30"/>
        <v>158.71977093850478</v>
      </c>
      <c r="I361" s="13">
        <f t="shared" si="30"/>
        <v>159.83391277098994</v>
      </c>
      <c r="J361" s="13">
        <f t="shared" si="30"/>
        <v>44.710752092424045</v>
      </c>
      <c r="K361" s="13">
        <f t="shared" si="30"/>
        <v>2.8231355799591684</v>
      </c>
      <c r="L361" s="13">
        <f t="shared" si="28"/>
        <v>760.54880359125764</v>
      </c>
      <c r="M361" s="3"/>
      <c r="N361" s="3"/>
      <c r="O361" s="3"/>
      <c r="P361" s="3"/>
      <c r="Q361" s="3"/>
      <c r="R361" s="3"/>
      <c r="S361" s="3"/>
    </row>
    <row r="362" spans="1:38" x14ac:dyDescent="0.3">
      <c r="A362" s="3"/>
      <c r="B362" s="3"/>
      <c r="C362" s="10">
        <v>2006.038356</v>
      </c>
      <c r="D362" s="10">
        <v>377.84399999999999</v>
      </c>
      <c r="E362" s="4">
        <f t="shared" si="27"/>
        <v>2106</v>
      </c>
      <c r="F362" s="5">
        <f>F361*SUM(econmid!Z152:AB152)/SUM(econmid!Z151:AB151)</f>
        <v>23990.472224130499</v>
      </c>
      <c r="G362" s="13">
        <f t="shared" si="30"/>
        <v>120.91996132553514</v>
      </c>
      <c r="H362" s="13">
        <f t="shared" si="30"/>
        <v>160.52732674325813</v>
      </c>
      <c r="I362" s="13">
        <f t="shared" si="30"/>
        <v>161.27924137658758</v>
      </c>
      <c r="J362" s="13">
        <f t="shared" si="30"/>
        <v>44.96181568979884</v>
      </c>
      <c r="K362" s="13">
        <f t="shared" si="30"/>
        <v>2.8344176058904615</v>
      </c>
      <c r="L362" s="13">
        <f t="shared" si="28"/>
        <v>765.52276274107021</v>
      </c>
      <c r="M362" s="3"/>
      <c r="N362" s="3"/>
      <c r="O362" s="3"/>
      <c r="P362" s="3"/>
      <c r="Q362" s="3"/>
      <c r="R362" s="3"/>
      <c r="S362" s="3"/>
    </row>
    <row r="363" spans="1:38" x14ac:dyDescent="0.3">
      <c r="A363" s="3"/>
      <c r="B363" s="3"/>
      <c r="C363" s="10">
        <v>2006.123288</v>
      </c>
      <c r="D363" s="10">
        <v>377.983</v>
      </c>
      <c r="E363" s="4">
        <f t="shared" si="27"/>
        <v>2107</v>
      </c>
      <c r="F363" s="5">
        <f>F362*SUM(econmid!Z153:AB153)/SUM(econmid!Z152:AB152)</f>
        <v>24078.37742706788</v>
      </c>
      <c r="G363" s="13">
        <f t="shared" si="30"/>
        <v>122.38416855048207</v>
      </c>
      <c r="H363" s="13">
        <f t="shared" si="30"/>
        <v>162.33833776762683</v>
      </c>
      <c r="I363" s="13">
        <f t="shared" si="30"/>
        <v>162.7186544669508</v>
      </c>
      <c r="J363" s="13">
        <f t="shared" si="30"/>
        <v>45.209071637762023</v>
      </c>
      <c r="K363" s="13">
        <f t="shared" si="30"/>
        <v>2.8454744303610231</v>
      </c>
      <c r="L363" s="13">
        <f t="shared" si="28"/>
        <v>770.49570685318281</v>
      </c>
      <c r="M363" s="3"/>
      <c r="N363" s="3"/>
      <c r="O363" s="3"/>
      <c r="P363" s="3"/>
      <c r="Q363" s="3"/>
      <c r="R363" s="3"/>
      <c r="S363" s="3"/>
    </row>
    <row r="364" spans="1:38" x14ac:dyDescent="0.3">
      <c r="A364" s="3"/>
      <c r="B364" s="3"/>
      <c r="C364" s="10">
        <v>2006.2</v>
      </c>
      <c r="D364" s="10">
        <v>377.99900000000002</v>
      </c>
      <c r="E364" s="4">
        <f t="shared" si="27"/>
        <v>2108</v>
      </c>
      <c r="F364" s="5">
        <f>F363*SUM(econmid!Z154:AB154)/SUM(econmid!Z153:AB153)</f>
        <v>24164.446452510583</v>
      </c>
      <c r="G364" s="13">
        <f t="shared" si="30"/>
        <v>123.85374088171157</v>
      </c>
      <c r="H364" s="13">
        <f t="shared" si="30"/>
        <v>164.15262065618472</v>
      </c>
      <c r="I364" s="13">
        <f t="shared" si="30"/>
        <v>164.15195328374659</v>
      </c>
      <c r="J364" s="13">
        <f t="shared" si="30"/>
        <v>45.452520142836732</v>
      </c>
      <c r="K364" s="13">
        <f t="shared" si="30"/>
        <v>2.8563077382342206</v>
      </c>
      <c r="L364" s="13">
        <f t="shared" si="28"/>
        <v>775.46714270271377</v>
      </c>
      <c r="M364" s="3"/>
      <c r="N364" s="3"/>
      <c r="O364" s="3"/>
      <c r="P364" s="3"/>
      <c r="Q364" s="3"/>
      <c r="R364" s="3"/>
      <c r="S364" s="3"/>
    </row>
    <row r="365" spans="1:38" x14ac:dyDescent="0.3">
      <c r="A365" s="3"/>
      <c r="B365" s="3"/>
      <c r="C365" s="10">
        <v>2006.284932</v>
      </c>
      <c r="D365" s="10">
        <v>378.053</v>
      </c>
      <c r="E365" s="4">
        <f t="shared" si="27"/>
        <v>2109</v>
      </c>
      <c r="F365" s="5">
        <f>F364*SUM(econmid!Z155:AB155)/SUM(econmid!Z154:AB154)</f>
        <v>24248.695045683373</v>
      </c>
      <c r="G365" s="13">
        <f t="shared" si="30"/>
        <v>125.3285662520526</v>
      </c>
      <c r="H365" s="13">
        <f t="shared" si="30"/>
        <v>165.96999399690324</v>
      </c>
      <c r="I365" s="13">
        <f t="shared" si="30"/>
        <v>165.57894403886883</v>
      </c>
      <c r="J365" s="13">
        <f t="shared" si="30"/>
        <v>45.692163198474695</v>
      </c>
      <c r="K365" s="13">
        <f t="shared" si="30"/>
        <v>2.8669192709219797</v>
      </c>
      <c r="L365" s="13">
        <f t="shared" si="28"/>
        <v>780.43658675722133</v>
      </c>
      <c r="M365" s="3"/>
      <c r="N365" s="3"/>
      <c r="O365" s="3"/>
      <c r="P365" s="3"/>
      <c r="Q365" s="3"/>
      <c r="R365" s="3"/>
      <c r="S365" s="3"/>
    </row>
    <row r="366" spans="1:38" x14ac:dyDescent="0.3">
      <c r="A366" s="3"/>
      <c r="B366" s="3"/>
      <c r="C366" s="10">
        <v>2006.367123</v>
      </c>
      <c r="D366" s="10">
        <v>378.185</v>
      </c>
      <c r="E366" s="4">
        <f t="shared" si="27"/>
        <v>2110</v>
      </c>
      <c r="F366" s="5">
        <f>F365*SUM(econmid!Z156:AB156)/SUM(econmid!Z155:AB155)</f>
        <v>24331.139351065998</v>
      </c>
      <c r="G366" s="13">
        <f t="shared" si="30"/>
        <v>126.80853355531026</v>
      </c>
      <c r="H366" s="13">
        <f t="shared" si="30"/>
        <v>167.7902783552486</v>
      </c>
      <c r="I366" s="13">
        <f t="shared" si="30"/>
        <v>166.99943791083439</v>
      </c>
      <c r="J366" s="13">
        <f t="shared" si="30"/>
        <v>45.928004532279068</v>
      </c>
      <c r="K366" s="13">
        <f t="shared" si="30"/>
        <v>2.8773108238564555</v>
      </c>
      <c r="L366" s="13">
        <f t="shared" si="28"/>
        <v>785.40356517752889</v>
      </c>
      <c r="M366" s="3"/>
      <c r="N366" s="3"/>
      <c r="O366" s="3"/>
      <c r="P366" s="3"/>
      <c r="Q366" s="3"/>
      <c r="R366" s="3"/>
      <c r="S366" s="3"/>
    </row>
    <row r="367" spans="1:38" x14ac:dyDescent="0.3">
      <c r="A367" s="3"/>
      <c r="B367" s="3"/>
      <c r="C367" s="10">
        <v>2006.452055</v>
      </c>
      <c r="D367" s="10">
        <v>378.41800000000001</v>
      </c>
      <c r="E367" s="4">
        <f t="shared" si="27"/>
        <v>2111</v>
      </c>
      <c r="F367" s="5">
        <f>F366*SUM(econmid!Z157:AB157)/SUM(econmid!Z156:AB156)</f>
        <v>24411.795891777172</v>
      </c>
      <c r="G367" s="13">
        <f t="shared" si="30"/>
        <v>128.29353267063354</v>
      </c>
      <c r="H367" s="13">
        <f t="shared" si="30"/>
        <v>169.61329630623035</v>
      </c>
      <c r="I367" s="13">
        <f t="shared" si="30"/>
        <v>168.41325103810016</v>
      </c>
      <c r="J367" s="13">
        <f t="shared" si="30"/>
        <v>46.16004955379875</v>
      </c>
      <c r="K367" s="13">
        <f t="shared" si="30"/>
        <v>2.8874842439790926</v>
      </c>
      <c r="L367" s="13">
        <f t="shared" si="28"/>
        <v>790.36761381274187</v>
      </c>
      <c r="M367" s="3"/>
      <c r="N367" s="3"/>
      <c r="O367" s="3"/>
      <c r="P367" s="3"/>
      <c r="Q367" s="3"/>
      <c r="R367" s="3"/>
      <c r="S367" s="3"/>
    </row>
    <row r="368" spans="1:38" x14ac:dyDescent="0.3">
      <c r="A368" s="3"/>
      <c r="B368" s="3"/>
      <c r="C368" s="10">
        <v>2006.5342470000001</v>
      </c>
      <c r="D368" s="10">
        <v>378.8</v>
      </c>
      <c r="E368" s="4">
        <f t="shared" si="27"/>
        <v>2112</v>
      </c>
      <c r="F368" s="5">
        <f>F367*SUM(econmid!Z158:AB158)/SUM(econmid!Z157:AB157)</f>
        <v>24490.68154918099</v>
      </c>
      <c r="G368" s="13">
        <f t="shared" si="30"/>
        <v>129.78345448562465</v>
      </c>
      <c r="H368" s="13">
        <f t="shared" si="30"/>
        <v>171.43887246442603</v>
      </c>
      <c r="I368" s="13">
        <f t="shared" si="30"/>
        <v>169.82020450937239</v>
      </c>
      <c r="J368" s="13">
        <f t="shared" si="30"/>
        <v>46.388305302885307</v>
      </c>
      <c r="K368" s="13">
        <f t="shared" si="30"/>
        <v>2.8974414272497775</v>
      </c>
      <c r="L368" s="13">
        <f t="shared" si="28"/>
        <v>795.32827818955809</v>
      </c>
      <c r="M368" s="3"/>
      <c r="N368" s="3"/>
      <c r="O368" s="3"/>
      <c r="P368" s="3"/>
      <c r="Q368" s="3"/>
      <c r="R368" s="3"/>
      <c r="S368" s="3"/>
    </row>
    <row r="369" spans="1:19" x14ac:dyDescent="0.3">
      <c r="A369" s="3"/>
      <c r="B369" s="3"/>
      <c r="C369" s="10">
        <v>2006.6191779999999</v>
      </c>
      <c r="D369" s="10">
        <v>379.255</v>
      </c>
      <c r="E369" s="4">
        <f t="shared" si="27"/>
        <v>2113</v>
      </c>
      <c r="F369" s="5">
        <f>F368*SUM(econmid!Z159:AB159)/SUM(econmid!Z158:AB158)</f>
        <v>24567.813542735246</v>
      </c>
      <c r="G369" s="13">
        <f t="shared" si="30"/>
        <v>131.27819091820376</v>
      </c>
      <c r="H369" s="13">
        <f t="shared" si="30"/>
        <v>173.26683351200839</v>
      </c>
      <c r="I369" s="13">
        <f t="shared" si="30"/>
        <v>171.22012435098227</v>
      </c>
      <c r="J369" s="13">
        <f t="shared" si="30"/>
        <v>46.612780398606475</v>
      </c>
      <c r="K369" s="13">
        <f t="shared" si="30"/>
        <v>2.9071843161786153</v>
      </c>
      <c r="L369" s="13">
        <f t="shared" si="28"/>
        <v>800.28511349597943</v>
      </c>
      <c r="M369" s="3"/>
      <c r="N369" s="3"/>
      <c r="O369" s="3"/>
      <c r="P369" s="3"/>
      <c r="Q369" s="3"/>
      <c r="R369" s="3"/>
      <c r="S369" s="3"/>
    </row>
    <row r="370" spans="1:19" x14ac:dyDescent="0.3">
      <c r="A370" s="3"/>
      <c r="B370" s="3"/>
      <c r="C370" s="10">
        <v>2006.7041099999999</v>
      </c>
      <c r="D370" s="10">
        <v>379.48</v>
      </c>
      <c r="E370" s="4">
        <f t="shared" si="27"/>
        <v>2114</v>
      </c>
      <c r="F370" s="5">
        <f>F369*SUM(econmid!Z160:AB160)/SUM(econmid!Z159:AB159)</f>
        <v>24643.209410099058</v>
      </c>
      <c r="G370" s="13">
        <f t="shared" si="30"/>
        <v>132.77763493724393</v>
      </c>
      <c r="H370" s="13">
        <f t="shared" si="30"/>
        <v>175.09700822480312</v>
      </c>
      <c r="I370" s="13">
        <f t="shared" si="30"/>
        <v>172.61284151140353</v>
      </c>
      <c r="J370" s="13">
        <f t="shared" si="30"/>
        <v>46.833484988712861</v>
      </c>
      <c r="K370" s="13">
        <f t="shared" si="30"/>
        <v>2.9167148973827901</v>
      </c>
      <c r="L370" s="13">
        <f t="shared" si="28"/>
        <v>805.23768455954621</v>
      </c>
      <c r="M370" s="3"/>
      <c r="N370" s="3"/>
      <c r="O370" s="3"/>
      <c r="P370" s="3"/>
      <c r="Q370" s="3"/>
      <c r="R370" s="3"/>
      <c r="S370" s="3"/>
    </row>
    <row r="371" spans="1:19" x14ac:dyDescent="0.3">
      <c r="A371" s="3"/>
      <c r="B371" s="3"/>
      <c r="C371" s="10">
        <v>2006.7863010000001</v>
      </c>
      <c r="D371" s="10">
        <v>379.46300000000002</v>
      </c>
      <c r="E371" s="4">
        <f t="shared" si="27"/>
        <v>2115</v>
      </c>
      <c r="F371" s="5">
        <f>F370*SUM(econmid!Z161:AB161)/SUM(econmid!Z160:AB160)</f>
        <v>24716.886987516751</v>
      </c>
      <c r="G371" s="13">
        <f t="shared" si="30"/>
        <v>134.28168058199176</v>
      </c>
      <c r="H371" s="13">
        <f t="shared" si="30"/>
        <v>176.92922749640738</v>
      </c>
      <c r="I371" s="13">
        <f t="shared" si="30"/>
        <v>173.99819184298926</v>
      </c>
      <c r="J371" s="13">
        <f t="shared" si="30"/>
        <v>47.050430699656694</v>
      </c>
      <c r="K371" s="13">
        <f t="shared" si="30"/>
        <v>2.9260351991708111</v>
      </c>
      <c r="L371" s="13">
        <f t="shared" si="28"/>
        <v>810.18556582021586</v>
      </c>
      <c r="M371" s="3"/>
      <c r="N371" s="3"/>
      <c r="O371" s="3"/>
      <c r="P371" s="3"/>
      <c r="Q371" s="3"/>
      <c r="R371" s="3"/>
      <c r="S371" s="3"/>
    </row>
    <row r="372" spans="1:19" x14ac:dyDescent="0.3">
      <c r="A372" s="3"/>
      <c r="B372" s="3"/>
      <c r="C372" s="10">
        <v>2006.8712330000001</v>
      </c>
      <c r="D372" s="10">
        <v>379.42399999999998</v>
      </c>
      <c r="E372" s="4">
        <f t="shared" si="27"/>
        <v>2116</v>
      </c>
      <c r="F372" s="5">
        <f>F371*SUM(econmid!Z162:AB162)/SUM(econmid!Z161:AB161)</f>
        <v>24788.864390493745</v>
      </c>
      <c r="G372" s="13">
        <f t="shared" si="30"/>
        <v>135.79022298029091</v>
      </c>
      <c r="H372" s="13">
        <f t="shared" si="30"/>
        <v>178.76332436039971</v>
      </c>
      <c r="I372" s="13">
        <f t="shared" si="30"/>
        <v>175.37601608100692</v>
      </c>
      <c r="J372" s="13">
        <f t="shared" si="30"/>
        <v>47.263630587163433</v>
      </c>
      <c r="K372" s="13">
        <f t="shared" si="30"/>
        <v>2.935147289156339</v>
      </c>
      <c r="L372" s="13">
        <f t="shared" si="28"/>
        <v>815.12834129801729</v>
      </c>
      <c r="M372" s="3"/>
      <c r="N372" s="3"/>
      <c r="O372" s="3"/>
      <c r="P372" s="3"/>
      <c r="Q372" s="3"/>
      <c r="R372" s="3"/>
      <c r="S372" s="3"/>
    </row>
    <row r="373" spans="1:19" x14ac:dyDescent="0.3">
      <c r="A373" s="3"/>
      <c r="B373" s="3"/>
      <c r="C373" s="10">
        <v>2006.9534249999999</v>
      </c>
      <c r="D373" s="10">
        <v>379.43799999999999</v>
      </c>
      <c r="E373" s="4">
        <f t="shared" si="27"/>
        <v>2117</v>
      </c>
      <c r="F373" s="5">
        <f>F372*SUM(econmid!Z163:AB163)/SUM(econmid!Z162:AB162)</f>
        <v>24859.159994779006</v>
      </c>
      <c r="G373" s="13">
        <f t="shared" si="30"/>
        <v>137.30315836562622</v>
      </c>
      <c r="H373" s="13">
        <f t="shared" si="30"/>
        <v>180.59913401067479</v>
      </c>
      <c r="I373" s="13">
        <f t="shared" si="30"/>
        <v>176.74615982005167</v>
      </c>
      <c r="J373" s="13">
        <f t="shared" si="30"/>
        <v>47.473099087359024</v>
      </c>
      <c r="K373" s="13">
        <f t="shared" si="30"/>
        <v>2.9440532719036643</v>
      </c>
      <c r="L373" s="13">
        <f t="shared" si="28"/>
        <v>820.06560455561532</v>
      </c>
      <c r="M373" s="3"/>
      <c r="N373" s="3"/>
      <c r="O373" s="3"/>
      <c r="P373" s="3"/>
      <c r="Q373" s="3"/>
      <c r="R373" s="3"/>
      <c r="S373" s="3"/>
    </row>
    <row r="374" spans="1:19" x14ac:dyDescent="0.3">
      <c r="A374" s="3"/>
      <c r="B374" s="3"/>
      <c r="C374" s="10">
        <v>2007.038356</v>
      </c>
      <c r="D374" s="10">
        <v>379.36099999999999</v>
      </c>
      <c r="E374" s="4">
        <f t="shared" si="27"/>
        <v>2118</v>
      </c>
      <c r="F374" s="5">
        <f>F373*SUM(econmid!Z164:AB164)/SUM(econmid!Z163:AB163)</f>
        <v>24927.792417667675</v>
      </c>
      <c r="G374" s="13">
        <f t="shared" si="30"/>
        <v>138.82038409300711</v>
      </c>
      <c r="H374" s="13">
        <f t="shared" si="30"/>
        <v>182.43649381993623</v>
      </c>
      <c r="I374" s="13">
        <f t="shared" si="30"/>
        <v>178.10847348791893</v>
      </c>
      <c r="J374" s="13">
        <f t="shared" si="30"/>
        <v>47.678851968456968</v>
      </c>
      <c r="K374" s="13">
        <f t="shared" si="30"/>
        <v>2.9527552866067728</v>
      </c>
      <c r="L374" s="13">
        <f t="shared" si="28"/>
        <v>824.99695865592594</v>
      </c>
      <c r="M374" s="3"/>
      <c r="N374" s="3"/>
      <c r="O374" s="3"/>
      <c r="P374" s="3"/>
      <c r="Q374" s="3"/>
      <c r="R374" s="3"/>
      <c r="S374" s="3"/>
    </row>
    <row r="375" spans="1:19" x14ac:dyDescent="0.3">
      <c r="A375" s="3"/>
      <c r="B375" s="3"/>
      <c r="C375" s="10">
        <v>2007.123288</v>
      </c>
      <c r="D375" s="10">
        <v>379.34399999999999</v>
      </c>
      <c r="E375" s="4">
        <f t="shared" si="27"/>
        <v>2119</v>
      </c>
      <c r="F375" s="5">
        <f>F374*SUM(econmid!Z165:AB165)/SUM(econmid!Z164:AB164)</f>
        <v>24994.78049963692</v>
      </c>
      <c r="G375" s="13">
        <f t="shared" ref="G375:K390" si="31">G374*(1-G$5)+G$4*$F374*$L$4/1000</f>
        <v>140.34179865370982</v>
      </c>
      <c r="H375" s="13">
        <f t="shared" si="31"/>
        <v>184.27524335638304</v>
      </c>
      <c r="I375" s="13">
        <f t="shared" si="31"/>
        <v>179.46281231701892</v>
      </c>
      <c r="J375" s="13">
        <f t="shared" si="31"/>
        <v>47.880906283010837</v>
      </c>
      <c r="K375" s="13">
        <f t="shared" si="31"/>
        <v>2.9612555048038196</v>
      </c>
      <c r="L375" s="13">
        <f t="shared" si="28"/>
        <v>829.92201611492646</v>
      </c>
      <c r="M375" s="3"/>
      <c r="N375" s="3"/>
      <c r="O375" s="3"/>
      <c r="P375" s="3"/>
      <c r="Q375" s="3"/>
      <c r="R375" s="3"/>
      <c r="S375" s="3"/>
    </row>
    <row r="376" spans="1:19" x14ac:dyDescent="0.3">
      <c r="A376" s="3"/>
      <c r="B376" s="3"/>
      <c r="C376" s="10">
        <v>2007.2</v>
      </c>
      <c r="D376" s="10">
        <v>379.44200000000001</v>
      </c>
      <c r="E376" s="4">
        <f t="shared" si="27"/>
        <v>2120</v>
      </c>
      <c r="F376" s="5">
        <f>F375*SUM(econmid!Z166:AB166)/SUM(econmid!Z165:AB165)</f>
        <v>25060.14328632578</v>
      </c>
      <c r="G376" s="13">
        <f t="shared" si="31"/>
        <v>141.86730168889892</v>
      </c>
      <c r="H376" s="13">
        <f t="shared" si="31"/>
        <v>186.11522439862577</v>
      </c>
      <c r="I376" s="13">
        <f t="shared" si="31"/>
        <v>180.80903631341582</v>
      </c>
      <c r="J376" s="13">
        <f t="shared" si="31"/>
        <v>48.079280320739045</v>
      </c>
      <c r="K376" s="13">
        <f t="shared" si="31"/>
        <v>2.9695561281287191</v>
      </c>
      <c r="L376" s="13">
        <f t="shared" si="28"/>
        <v>834.84039884980825</v>
      </c>
      <c r="M376" s="3"/>
      <c r="N376" s="3"/>
      <c r="O376" s="3"/>
      <c r="P376" s="3"/>
      <c r="Q376" s="3"/>
      <c r="R376" s="3"/>
      <c r="S376" s="3"/>
    </row>
    <row r="377" spans="1:19" x14ac:dyDescent="0.3">
      <c r="A377" s="3"/>
      <c r="B377" s="3"/>
      <c r="C377" s="10">
        <v>2007.284932</v>
      </c>
      <c r="D377" s="10">
        <v>379.625</v>
      </c>
      <c r="E377" s="4">
        <f t="shared" si="27"/>
        <v>2121</v>
      </c>
      <c r="F377" s="5">
        <f>F376*SUM(econmid!Z167:AB167)/SUM(econmid!Z166:AB166)</f>
        <v>25123.900010870599</v>
      </c>
      <c r="G377" s="13">
        <f t="shared" si="31"/>
        <v>143.39679400214885</v>
      </c>
      <c r="H377" s="13">
        <f t="shared" si="31"/>
        <v>187.95628094886968</v>
      </c>
      <c r="I377" s="13">
        <f t="shared" si="31"/>
        <v>182.14701022357534</v>
      </c>
      <c r="J377" s="13">
        <f t="shared" si="31"/>
        <v>48.27399356192953</v>
      </c>
      <c r="K377" s="13">
        <f t="shared" si="31"/>
        <v>2.977659386101398</v>
      </c>
      <c r="L377" s="13">
        <f t="shared" si="28"/>
        <v>839.75173812262483</v>
      </c>
      <c r="M377" s="3"/>
      <c r="N377" s="3"/>
      <c r="O377" s="3"/>
      <c r="P377" s="3"/>
      <c r="Q377" s="3"/>
      <c r="R377" s="3"/>
      <c r="S377" s="3"/>
    </row>
    <row r="378" spans="1:19" x14ac:dyDescent="0.3">
      <c r="A378" s="3"/>
      <c r="B378" s="3"/>
      <c r="C378" s="10">
        <v>2007.367123</v>
      </c>
      <c r="D378" s="10">
        <v>380.01100000000002</v>
      </c>
      <c r="E378" s="4">
        <f t="shared" si="27"/>
        <v>2122</v>
      </c>
      <c r="F378" s="5">
        <f>F377*SUM(econmid!Z168:AB168)/SUM(econmid!Z167:AB167)</f>
        <v>25186.070076604905</v>
      </c>
      <c r="G378" s="13">
        <f t="shared" si="31"/>
        <v>144.93017757088742</v>
      </c>
      <c r="H378" s="13">
        <f t="shared" si="31"/>
        <v>189.79825924440289</v>
      </c>
      <c r="I378" s="13">
        <f t="shared" si="31"/>
        <v>183.47660349890469</v>
      </c>
      <c r="J378" s="13">
        <f t="shared" si="31"/>
        <v>48.46506663143299</v>
      </c>
      <c r="K378" s="13">
        <f t="shared" si="31"/>
        <v>2.9855675339581969</v>
      </c>
      <c r="L378" s="13">
        <f t="shared" si="28"/>
        <v>844.6556744795862</v>
      </c>
      <c r="M378" s="3"/>
      <c r="N378" s="3"/>
      <c r="O378" s="3"/>
      <c r="P378" s="3"/>
      <c r="Q378" s="3"/>
      <c r="R378" s="3"/>
      <c r="S378" s="3"/>
    </row>
    <row r="379" spans="1:19" x14ac:dyDescent="0.3">
      <c r="A379" s="3"/>
      <c r="B379" s="3"/>
      <c r="C379" s="10">
        <v>2007.452055</v>
      </c>
      <c r="D379" s="10">
        <v>380.40499999999997</v>
      </c>
      <c r="E379" s="4">
        <f t="shared" si="27"/>
        <v>2123</v>
      </c>
      <c r="F379" s="5">
        <f>F378*SUM(econmid!Z169:AB169)/SUM(econmid!Z168:AB168)</f>
        <v>25246.673040132868</v>
      </c>
      <c r="G379" s="13">
        <f t="shared" si="31"/>
        <v>146.4673555567835</v>
      </c>
      <c r="H379" s="13">
        <f t="shared" si="31"/>
        <v>191.64100776742865</v>
      </c>
      <c r="I379" s="13">
        <f t="shared" si="31"/>
        <v>184.7976902581695</v>
      </c>
      <c r="J379" s="13">
        <f t="shared" si="31"/>
        <v>48.652521253253823</v>
      </c>
      <c r="K379" s="13">
        <f t="shared" si="31"/>
        <v>2.9932828505237268</v>
      </c>
      <c r="L379" s="13">
        <f t="shared" si="28"/>
        <v>849.55185768615922</v>
      </c>
      <c r="M379" s="3"/>
      <c r="N379" s="3"/>
      <c r="O379" s="3"/>
      <c r="P379" s="3"/>
      <c r="Q379" s="3"/>
      <c r="R379" s="3"/>
      <c r="S379" s="3"/>
    </row>
    <row r="380" spans="1:19" x14ac:dyDescent="0.3">
      <c r="A380" s="3"/>
      <c r="B380" s="3"/>
      <c r="C380" s="10">
        <v>2007.5342470000001</v>
      </c>
      <c r="D380" s="10">
        <v>380.89800000000002</v>
      </c>
      <c r="E380" s="4">
        <f t="shared" si="27"/>
        <v>2124</v>
      </c>
      <c r="F380" s="5">
        <f>F379*SUM(econmid!Z170:AB170)/SUM(econmid!Z169:AB169)</f>
        <v>25305.728594783959</v>
      </c>
      <c r="G380" s="13">
        <f t="shared" si="31"/>
        <v>148.00823231510148</v>
      </c>
      <c r="H380" s="13">
        <f t="shared" si="31"/>
        <v>193.484377253281</v>
      </c>
      <c r="I380" s="13">
        <f t="shared" si="31"/>
        <v>186.11014924787216</v>
      </c>
      <c r="J380" s="13">
        <f t="shared" si="31"/>
        <v>48.836380205748419</v>
      </c>
      <c r="K380" s="13">
        <f t="shared" si="31"/>
        <v>3.0008076361254128</v>
      </c>
      <c r="L380" s="13">
        <f t="shared" si="28"/>
        <v>854.43994665812852</v>
      </c>
      <c r="M380" s="3"/>
      <c r="N380" s="3"/>
      <c r="O380" s="3"/>
      <c r="P380" s="3"/>
      <c r="Q380" s="3"/>
      <c r="R380" s="3"/>
      <c r="S380" s="3"/>
    </row>
    <row r="381" spans="1:19" x14ac:dyDescent="0.3">
      <c r="A381" s="3"/>
      <c r="B381" s="3"/>
      <c r="C381" s="10">
        <v>2007.6191779999999</v>
      </c>
      <c r="D381" s="10">
        <v>381.32</v>
      </c>
      <c r="E381" s="4">
        <f t="shared" si="27"/>
        <v>2125</v>
      </c>
      <c r="F381" s="5">
        <f>F380*SUM(econmid!Z171:AB171)/SUM(econmid!Z170:AB170)</f>
        <v>25363.256554455558</v>
      </c>
      <c r="G381" s="13">
        <f t="shared" si="31"/>
        <v>149.55271340304603</v>
      </c>
      <c r="H381" s="13">
        <f t="shared" si="31"/>
        <v>195.32822069706447</v>
      </c>
      <c r="I381" s="13">
        <f t="shared" si="31"/>
        <v>187.41386380067658</v>
      </c>
      <c r="J381" s="13">
        <f t="shared" si="31"/>
        <v>49.016667277440916</v>
      </c>
      <c r="K381" s="13">
        <f t="shared" si="31"/>
        <v>3.0081442105518246</v>
      </c>
      <c r="L381" s="13">
        <f t="shared" si="28"/>
        <v>859.31960938877978</v>
      </c>
      <c r="M381" s="3"/>
      <c r="N381" s="3"/>
      <c r="O381" s="3"/>
      <c r="P381" s="3"/>
      <c r="Q381" s="3"/>
      <c r="R381" s="3"/>
      <c r="S381" s="3"/>
    </row>
    <row r="382" spans="1:19" x14ac:dyDescent="0.3">
      <c r="A382" s="3"/>
      <c r="B382" s="3"/>
      <c r="C382" s="10">
        <v>2007.7041099999999</v>
      </c>
      <c r="D382" s="10">
        <v>381.53399999999999</v>
      </c>
      <c r="E382" s="4">
        <f t="shared" si="27"/>
        <v>2126</v>
      </c>
      <c r="F382" s="5">
        <f>F381*SUM(econmid!Z172:AB172)/SUM(econmid!Z171:AB171)</f>
        <v>25419.276837849739</v>
      </c>
      <c r="G382" s="13">
        <f t="shared" si="31"/>
        <v>151.10070558712079</v>
      </c>
      <c r="H382" s="13">
        <f t="shared" si="31"/>
        <v>197.17239335875831</v>
      </c>
      <c r="I382" s="13">
        <f t="shared" si="31"/>
        <v>188.70872179196317</v>
      </c>
      <c r="J382" s="13">
        <f t="shared" si="31"/>
        <v>49.193407223466693</v>
      </c>
      <c r="K382" s="13">
        <f t="shared" si="31"/>
        <v>3.0152949110557774</v>
      </c>
      <c r="L382" s="13">
        <f t="shared" si="28"/>
        <v>864.1905228723648</v>
      </c>
      <c r="M382" s="3"/>
      <c r="N382" s="3"/>
      <c r="O382" s="3"/>
      <c r="P382" s="3"/>
      <c r="Q382" s="3"/>
      <c r="R382" s="3"/>
      <c r="S382" s="3"/>
    </row>
    <row r="383" spans="1:19" x14ac:dyDescent="0.3">
      <c r="A383" s="3"/>
      <c r="B383" s="3"/>
      <c r="C383" s="10">
        <v>2007.7863010000001</v>
      </c>
      <c r="D383" s="10">
        <v>381.65300000000002</v>
      </c>
      <c r="E383" s="4">
        <f t="shared" si="27"/>
        <v>2127</v>
      </c>
      <c r="F383" s="5">
        <f>F382*SUM(econmid!Z173:AB173)/SUM(econmid!Z172:AB172)</f>
        <v>25473.809453109148</v>
      </c>
      <c r="G383" s="13">
        <f t="shared" si="31"/>
        <v>152.65211684952476</v>
      </c>
      <c r="H383" s="13">
        <f t="shared" si="31"/>
        <v>199.01675276682658</v>
      </c>
      <c r="I383" s="13">
        <f t="shared" si="31"/>
        <v>189.99461559459914</v>
      </c>
      <c r="J383" s="13">
        <f t="shared" si="31"/>
        <v>49.366625722653879</v>
      </c>
      <c r="K383" s="13">
        <f t="shared" si="31"/>
        <v>3.0222620904030952</v>
      </c>
      <c r="L383" s="13">
        <f t="shared" si="28"/>
        <v>869.05237302400747</v>
      </c>
      <c r="M383" s="3"/>
      <c r="N383" s="3"/>
      <c r="O383" s="3"/>
      <c r="P383" s="3"/>
      <c r="Q383" s="3"/>
      <c r="R383" s="3"/>
      <c r="S383" s="3"/>
    </row>
    <row r="384" spans="1:19" x14ac:dyDescent="0.3">
      <c r="A384" s="3"/>
      <c r="B384" s="3"/>
      <c r="C384" s="10">
        <v>2007.8712330000001</v>
      </c>
      <c r="D384" s="10">
        <v>381.63400000000001</v>
      </c>
      <c r="E384" s="4">
        <f t="shared" si="27"/>
        <v>2128</v>
      </c>
      <c r="F384" s="5">
        <f>F383*SUM(econmid!Z174:AB174)/SUM(econmid!Z173:AB173)</f>
        <v>25526.874482856114</v>
      </c>
      <c r="G384" s="13">
        <f t="shared" si="31"/>
        <v>154.20685639361125</v>
      </c>
      <c r="H384" s="13">
        <f t="shared" si="31"/>
        <v>200.86115872037564</v>
      </c>
      <c r="I384" s="13">
        <f t="shared" si="31"/>
        <v>191.27144203200754</v>
      </c>
      <c r="J384" s="13">
        <f t="shared" si="31"/>
        <v>49.536349335253433</v>
      </c>
      <c r="K384" s="13">
        <f t="shared" si="31"/>
        <v>3.0290481149678059</v>
      </c>
      <c r="L384" s="13">
        <f t="shared" si="28"/>
        <v>873.90485459621573</v>
      </c>
      <c r="M384" s="3"/>
      <c r="N384" s="3"/>
      <c r="O384" s="3"/>
      <c r="P384" s="3"/>
      <c r="Q384" s="3"/>
      <c r="R384" s="3"/>
      <c r="S384" s="3"/>
    </row>
    <row r="385" spans="1:19" x14ac:dyDescent="0.3">
      <c r="A385" s="3"/>
      <c r="B385" s="3"/>
      <c r="C385" s="10">
        <v>2007.9534249999999</v>
      </c>
      <c r="D385" s="10">
        <v>381.58699999999999</v>
      </c>
      <c r="E385" s="4">
        <f t="shared" si="27"/>
        <v>2129</v>
      </c>
      <c r="F385" s="5">
        <f>F384*SUM(econmid!Z175:AB175)/SUM(econmid!Z174:AB174)</f>
        <v>25578.492069639022</v>
      </c>
      <c r="G385" s="13">
        <f t="shared" si="31"/>
        <v>155.76483464843346</v>
      </c>
      <c r="H385" s="13">
        <f t="shared" si="31"/>
        <v>202.70547328990088</v>
      </c>
      <c r="I385" s="13">
        <f t="shared" si="31"/>
        <v>192.53910232961852</v>
      </c>
      <c r="J385" s="13">
        <f t="shared" si="31"/>
        <v>49.702605461327991</v>
      </c>
      <c r="K385" s="13">
        <f t="shared" si="31"/>
        <v>3.0356553628744276</v>
      </c>
      <c r="L385" s="13">
        <f t="shared" si="28"/>
        <v>878.74767109215531</v>
      </c>
      <c r="M385" s="3"/>
      <c r="N385" s="3"/>
      <c r="O385" s="3"/>
      <c r="P385" s="3"/>
      <c r="Q385" s="3"/>
      <c r="R385" s="3"/>
      <c r="S385" s="3"/>
    </row>
    <row r="386" spans="1:19" x14ac:dyDescent="0.3">
      <c r="A386" s="3"/>
      <c r="B386" s="3"/>
      <c r="C386" s="10">
        <v>2008.0382509999999</v>
      </c>
      <c r="D386" s="10">
        <v>381.64400000000001</v>
      </c>
      <c r="E386" s="4">
        <f t="shared" si="27"/>
        <v>2130</v>
      </c>
      <c r="F386" s="5">
        <f>F385*SUM(econmid!Z176:AB176)/SUM(econmid!Z175:AB175)</f>
        <v>25628.682401787955</v>
      </c>
      <c r="G386" s="13">
        <f t="shared" si="31"/>
        <v>157.32596327240205</v>
      </c>
      <c r="H386" s="13">
        <f t="shared" si="31"/>
        <v>204.54956081666501</v>
      </c>
      <c r="I386" s="13">
        <f t="shared" si="31"/>
        <v>193.79750206478587</v>
      </c>
      <c r="J386" s="13">
        <f t="shared" si="31"/>
        <v>49.865422299809609</v>
      </c>
      <c r="K386" s="13">
        <f t="shared" si="31"/>
        <v>3.0420862221879421</v>
      </c>
      <c r="L386" s="13">
        <f t="shared" si="28"/>
        <v>883.58053467585046</v>
      </c>
      <c r="M386" s="3"/>
      <c r="N386" s="3"/>
      <c r="O386" s="3"/>
      <c r="P386" s="3"/>
      <c r="Q386" s="3"/>
      <c r="R386" s="3"/>
      <c r="S386" s="3"/>
    </row>
    <row r="387" spans="1:19" x14ac:dyDescent="0.3">
      <c r="A387" s="3"/>
      <c r="B387" s="3"/>
      <c r="C387" s="10">
        <v>2008.1229510000001</v>
      </c>
      <c r="D387" s="10">
        <v>381.733</v>
      </c>
      <c r="E387" s="4">
        <f t="shared" si="27"/>
        <v>2131</v>
      </c>
      <c r="F387" s="5">
        <f>F386*SUM(econmid!Z177:AB177)/SUM(econmid!Z176:AB176)</f>
        <v>25677.465699682147</v>
      </c>
      <c r="G387" s="13">
        <f t="shared" si="31"/>
        <v>158.89015515607926</v>
      </c>
      <c r="H387" s="13">
        <f t="shared" si="31"/>
        <v>206.39328791074982</v>
      </c>
      <c r="I387" s="13">
        <f t="shared" si="31"/>
        <v>195.04655111525094</v>
      </c>
      <c r="J387" s="13">
        <f t="shared" si="31"/>
        <v>50.024828808236322</v>
      </c>
      <c r="K387" s="13">
        <f t="shared" si="31"/>
        <v>3.0483430891519032</v>
      </c>
      <c r="L387" s="13">
        <f t="shared" si="28"/>
        <v>888.40316607946818</v>
      </c>
      <c r="M387" s="3"/>
      <c r="N387" s="3"/>
      <c r="O387" s="3"/>
      <c r="P387" s="3"/>
      <c r="Q387" s="3"/>
      <c r="R387" s="3"/>
      <c r="S387" s="3"/>
    </row>
    <row r="388" spans="1:19" x14ac:dyDescent="0.3">
      <c r="A388" s="3"/>
      <c r="B388" s="3"/>
      <c r="C388" s="10">
        <v>2008.202186</v>
      </c>
      <c r="D388" s="10">
        <v>381.73899999999998</v>
      </c>
      <c r="E388" s="4">
        <f t="shared" si="27"/>
        <v>2132</v>
      </c>
      <c r="F388" s="5">
        <f>F387*SUM(econmid!Z178:AB178)/SUM(econmid!Z177:AB177)</f>
        <v>25724.862202430169</v>
      </c>
      <c r="G388" s="13">
        <f t="shared" si="31"/>
        <v>160.45732442413498</v>
      </c>
      <c r="H388" s="13">
        <f t="shared" si="31"/>
        <v>208.23652344782394</v>
      </c>
      <c r="I388" s="13">
        <f t="shared" si="31"/>
        <v>196.28616360623488</v>
      </c>
      <c r="J388" s="13">
        <f t="shared" si="31"/>
        <v>50.180854663177001</v>
      </c>
      <c r="K388" s="13">
        <f t="shared" si="31"/>
        <v>3.0544283664750722</v>
      </c>
      <c r="L388" s="13">
        <f t="shared" si="28"/>
        <v>893.2152945078459</v>
      </c>
      <c r="M388" s="3"/>
      <c r="N388" s="3"/>
      <c r="O388" s="3"/>
      <c r="P388" s="3"/>
      <c r="Q388" s="3"/>
      <c r="R388" s="3"/>
      <c r="S388" s="3"/>
    </row>
    <row r="389" spans="1:19" x14ac:dyDescent="0.3">
      <c r="A389" s="3"/>
      <c r="B389" s="3"/>
      <c r="C389" s="10">
        <v>2008.286885</v>
      </c>
      <c r="D389" s="10">
        <v>381.82499999999999</v>
      </c>
      <c r="E389" s="4">
        <f t="shared" si="27"/>
        <v>2133</v>
      </c>
      <c r="F389" s="5">
        <f>F388*SUM(econmid!Z179:AB179)/SUM(econmid!Z178:AB178)</f>
        <v>25770.892154963607</v>
      </c>
      <c r="G389" s="13">
        <f t="shared" si="31"/>
        <v>162.02738643648988</v>
      </c>
      <c r="H389" s="13">
        <f t="shared" si="31"/>
        <v>210.07913856466874</v>
      </c>
      <c r="I389" s="13">
        <f t="shared" si="31"/>
        <v>197.51625785624037</v>
      </c>
      <c r="J389" s="13">
        <f t="shared" si="31"/>
        <v>50.333530221353669</v>
      </c>
      <c r="K389" s="13">
        <f t="shared" si="31"/>
        <v>3.0603444616668707</v>
      </c>
      <c r="L389" s="13">
        <f t="shared" si="28"/>
        <v>898.01665754041949</v>
      </c>
      <c r="M389" s="3"/>
      <c r="N389" s="3"/>
      <c r="O389" s="3"/>
      <c r="P389" s="3"/>
      <c r="Q389" s="3"/>
      <c r="R389" s="3"/>
      <c r="S389" s="3"/>
    </row>
    <row r="390" spans="1:19" x14ac:dyDescent="0.3">
      <c r="A390" s="3"/>
      <c r="B390" s="3"/>
      <c r="C390" s="10">
        <v>2008.3688520000001</v>
      </c>
      <c r="D390" s="10">
        <v>382.10500000000002</v>
      </c>
      <c r="E390" s="4">
        <f t="shared" si="27"/>
        <v>2134</v>
      </c>
      <c r="F390" s="5">
        <f>F389*SUM(econmid!Z180:AB180)/SUM(econmid!Z179:AB179)</f>
        <v>25815.575795544064</v>
      </c>
      <c r="G390" s="13">
        <f t="shared" si="31"/>
        <v>163.60025778867075</v>
      </c>
      <c r="H390" s="13">
        <f t="shared" si="31"/>
        <v>211.92100665350463</v>
      </c>
      <c r="I390" s="13">
        <f t="shared" si="31"/>
        <v>198.73675632164148</v>
      </c>
      <c r="J390" s="13">
        <f t="shared" si="31"/>
        <v>50.482886481469933</v>
      </c>
      <c r="K390" s="13">
        <f t="shared" si="31"/>
        <v>3.066093785421848</v>
      </c>
      <c r="L390" s="13">
        <f t="shared" si="28"/>
        <v>902.80700103070853</v>
      </c>
      <c r="M390" s="3"/>
      <c r="N390" s="3"/>
      <c r="O390" s="3"/>
      <c r="P390" s="3"/>
      <c r="Q390" s="3"/>
      <c r="R390" s="3"/>
      <c r="S390" s="3"/>
    </row>
    <row r="391" spans="1:19" x14ac:dyDescent="0.3">
      <c r="A391" s="3"/>
      <c r="B391" s="3"/>
      <c r="C391" s="10">
        <v>2008.4535519999999</v>
      </c>
      <c r="D391" s="10">
        <v>382.59699999999998</v>
      </c>
      <c r="E391" s="4">
        <f t="shared" si="27"/>
        <v>2135</v>
      </c>
      <c r="F391" s="5">
        <f>F390*SUM(econmid!Z181:AB181)/SUM(econmid!Z180:AB180)</f>
        <v>25858.933343682831</v>
      </c>
      <c r="G391" s="13">
        <f t="shared" ref="G391:K406" si="32">G390*(1-G$5)+G$4*$F390*$L$4/1000</f>
        <v>165.17585631140349</v>
      </c>
      <c r="H391" s="13">
        <f t="shared" si="32"/>
        <v>213.76200335516018</v>
      </c>
      <c r="I391" s="13">
        <f t="shared" si="32"/>
        <v>199.94758554014055</v>
      </c>
      <c r="J391" s="13">
        <f t="shared" si="32"/>
        <v>50.628955046753738</v>
      </c>
      <c r="K391" s="13">
        <f t="shared" si="32"/>
        <v>3.0716787500532856</v>
      </c>
      <c r="L391" s="13">
        <f t="shared" si="28"/>
        <v>907.58607900351114</v>
      </c>
      <c r="M391" s="3"/>
      <c r="N391" s="3"/>
      <c r="O391" s="3"/>
      <c r="P391" s="3"/>
      <c r="Q391" s="3"/>
      <c r="R391" s="3"/>
      <c r="S391" s="3"/>
    </row>
    <row r="392" spans="1:19" x14ac:dyDescent="0.3">
      <c r="A392" s="3"/>
      <c r="B392" s="3"/>
      <c r="C392" s="10">
        <v>2008.535519</v>
      </c>
      <c r="D392" s="10">
        <v>382.90899999999999</v>
      </c>
      <c r="E392" s="4">
        <f t="shared" si="27"/>
        <v>2136</v>
      </c>
      <c r="F392" s="5">
        <f>F391*SUM(econmid!Z182:AB182)/SUM(econmid!Z181:AB181)</f>
        <v>25900.98498847189</v>
      </c>
      <c r="G392" s="13">
        <f t="shared" si="32"/>
        <v>166.75410106946865</v>
      </c>
      <c r="H392" s="13">
        <f t="shared" si="32"/>
        <v>215.60200655112533</v>
      </c>
      <c r="I392" s="13">
        <f t="shared" si="32"/>
        <v>201.14867607316927</v>
      </c>
      <c r="J392" s="13">
        <f t="shared" si="32"/>
        <v>50.771768088222046</v>
      </c>
      <c r="K392" s="13">
        <f t="shared" si="32"/>
        <v>3.0771017679759805</v>
      </c>
      <c r="L392" s="13">
        <f t="shared" si="28"/>
        <v>912.35365354996134</v>
      </c>
      <c r="M392" s="3"/>
      <c r="N392" s="3"/>
      <c r="O392" s="3"/>
      <c r="P392" s="3"/>
      <c r="Q392" s="3"/>
      <c r="R392" s="3"/>
      <c r="S392" s="3"/>
    </row>
    <row r="393" spans="1:19" x14ac:dyDescent="0.3">
      <c r="A393" s="3"/>
      <c r="B393" s="3"/>
      <c r="C393" s="10">
        <v>2008.6202189999999</v>
      </c>
      <c r="D393" s="10">
        <v>383.28500000000003</v>
      </c>
      <c r="E393" s="4">
        <f t="shared" si="27"/>
        <v>2137</v>
      </c>
      <c r="F393" s="5">
        <f>F392*SUM(econmid!Z183:AB183)/SUM(econmid!Z182:AB182)</f>
        <v>25941.750877324481</v>
      </c>
      <c r="G393" s="13">
        <f t="shared" si="32"/>
        <v>168.33491235984488</v>
      </c>
      <c r="H393" s="13">
        <f t="shared" si="32"/>
        <v>217.44089635453108</v>
      </c>
      <c r="I393" s="13">
        <f t="shared" si="32"/>
        <v>202.33996244730949</v>
      </c>
      <c r="J393" s="13">
        <f t="shared" si="32"/>
        <v>50.911358308674494</v>
      </c>
      <c r="K393" s="13">
        <f t="shared" si="32"/>
        <v>3.0823652502381655</v>
      </c>
      <c r="L393" s="13">
        <f t="shared" si="28"/>
        <v>917.10949472059804</v>
      </c>
      <c r="M393" s="3"/>
      <c r="N393" s="3"/>
      <c r="O393" s="3"/>
      <c r="P393" s="3"/>
      <c r="Q393" s="3"/>
      <c r="R393" s="3"/>
      <c r="S393" s="3"/>
    </row>
    <row r="394" spans="1:19" x14ac:dyDescent="0.3">
      <c r="A394" s="3"/>
      <c r="B394" s="3"/>
      <c r="C394" s="10">
        <v>2008.7049179999999</v>
      </c>
      <c r="D394" s="10">
        <v>383.70800000000003</v>
      </c>
      <c r="E394" s="4">
        <f t="shared" ref="E394:E457" si="33">1+E393</f>
        <v>2138</v>
      </c>
      <c r="F394" s="5">
        <f>F393*SUM(econmid!Z184:AB184)/SUM(econmid!Z183:AB183)</f>
        <v>25981.251105122927</v>
      </c>
      <c r="G394" s="13">
        <f t="shared" si="32"/>
        <v>169.91821170916515</v>
      </c>
      <c r="H394" s="13">
        <f t="shared" si="32"/>
        <v>219.27855510009672</v>
      </c>
      <c r="I394" s="13">
        <f t="shared" si="32"/>
        <v>203.5213830948091</v>
      </c>
      <c r="J394" s="13">
        <f t="shared" si="32"/>
        <v>51.047758907422455</v>
      </c>
      <c r="K394" s="13">
        <f t="shared" si="32"/>
        <v>3.0874716051024613</v>
      </c>
      <c r="L394" s="13">
        <f t="shared" ref="L394:L457" si="34">SUM(G394:K394,L$5)</f>
        <v>921.85338041659588</v>
      </c>
      <c r="M394" s="3"/>
      <c r="N394" s="3"/>
      <c r="O394" s="3"/>
      <c r="P394" s="3"/>
      <c r="Q394" s="3"/>
      <c r="R394" s="3"/>
      <c r="S394" s="3"/>
    </row>
    <row r="395" spans="1:19" x14ac:dyDescent="0.3">
      <c r="A395" s="3"/>
      <c r="B395" s="3"/>
      <c r="C395" s="10">
        <v>2008.786885</v>
      </c>
      <c r="D395" s="10">
        <v>383.66500000000002</v>
      </c>
      <c r="E395" s="4">
        <f t="shared" si="33"/>
        <v>2139</v>
      </c>
      <c r="F395" s="5">
        <f>F394*SUM(econmid!Z185:AB185)/SUM(econmid!Z184:AB184)</f>
        <v>26019.50570377041</v>
      </c>
      <c r="G395" s="13">
        <f t="shared" si="32"/>
        <v>171.50392187051068</v>
      </c>
      <c r="H395" s="13">
        <f t="shared" si="32"/>
        <v>221.11486733308564</v>
      </c>
      <c r="I395" s="13">
        <f t="shared" si="32"/>
        <v>204.69288029326566</v>
      </c>
      <c r="J395" s="13">
        <f t="shared" si="32"/>
        <v>51.181003545759282</v>
      </c>
      <c r="K395" s="13">
        <f t="shared" si="32"/>
        <v>3.092423236675689</v>
      </c>
      <c r="L395" s="13">
        <f t="shared" si="34"/>
        <v>926.58509627929686</v>
      </c>
      <c r="M395" s="3"/>
      <c r="N395" s="3"/>
      <c r="O395" s="3"/>
      <c r="P395" s="3"/>
      <c r="Q395" s="3"/>
      <c r="R395" s="3"/>
      <c r="S395" s="3"/>
    </row>
    <row r="396" spans="1:19" x14ac:dyDescent="0.3">
      <c r="A396" s="3"/>
      <c r="B396" s="3"/>
      <c r="C396" s="10">
        <v>2008.8715850000001</v>
      </c>
      <c r="D396" s="10">
        <v>383.51100000000002</v>
      </c>
      <c r="E396" s="4">
        <f t="shared" si="33"/>
        <v>2140</v>
      </c>
      <c r="F396" s="5">
        <f>F395*SUM(econmid!Z186:AB186)/SUM(econmid!Z185:AB185)</f>
        <v>26056.534632144041</v>
      </c>
      <c r="G396" s="13">
        <f t="shared" si="32"/>
        <v>173.09196681956709</v>
      </c>
      <c r="H396" s="13">
        <f t="shared" si="32"/>
        <v>222.94971979731054</v>
      </c>
      <c r="I396" s="13">
        <f t="shared" si="32"/>
        <v>205.85440010455028</v>
      </c>
      <c r="J396" s="13">
        <f t="shared" si="32"/>
        <v>51.311126313176807</v>
      </c>
      <c r="K396" s="13">
        <f t="shared" si="32"/>
        <v>3.0972225435872827</v>
      </c>
      <c r="L396" s="13">
        <f t="shared" si="34"/>
        <v>931.30443557819206</v>
      </c>
      <c r="M396" s="3"/>
      <c r="N396" s="3"/>
      <c r="O396" s="3"/>
      <c r="P396" s="3"/>
      <c r="Q396" s="3"/>
      <c r="R396" s="3"/>
      <c r="S396" s="3"/>
    </row>
    <row r="397" spans="1:19" x14ac:dyDescent="0.3">
      <c r="A397" s="3"/>
      <c r="B397" s="3"/>
      <c r="C397" s="10">
        <v>2008.9535519999999</v>
      </c>
      <c r="D397" s="10">
        <v>383.55200000000002</v>
      </c>
      <c r="E397" s="4">
        <f t="shared" si="33"/>
        <v>2141</v>
      </c>
      <c r="F397" s="5">
        <f>F396*SUM(econmid!Z187:AB187)/SUM(econmid!Z186:AB186)</f>
        <v>26092.357766444835</v>
      </c>
      <c r="G397" s="13">
        <f t="shared" si="32"/>
        <v>174.68227175016744</v>
      </c>
      <c r="H397" s="13">
        <f t="shared" si="32"/>
        <v>224.78300142222824</v>
      </c>
      <c r="I397" s="13">
        <f t="shared" si="32"/>
        <v>207.00589231304147</v>
      </c>
      <c r="J397" s="13">
        <f t="shared" si="32"/>
        <v>51.438161694332578</v>
      </c>
      <c r="K397" s="13">
        <f t="shared" si="32"/>
        <v>3.1018719177160201</v>
      </c>
      <c r="L397" s="13">
        <f t="shared" si="34"/>
        <v>936.01119909748581</v>
      </c>
      <c r="M397" s="3"/>
      <c r="N397" s="3"/>
      <c r="O397" s="3"/>
      <c r="P397" s="3"/>
      <c r="Q397" s="3"/>
      <c r="R397" s="3"/>
      <c r="S397" s="3"/>
    </row>
    <row r="398" spans="1:19" x14ac:dyDescent="0.3">
      <c r="A398" s="3"/>
      <c r="B398" s="3"/>
      <c r="C398" s="10">
        <v>2009.038356</v>
      </c>
      <c r="D398" s="10">
        <v>383.79500000000002</v>
      </c>
      <c r="E398" s="4">
        <f t="shared" si="33"/>
        <v>2142</v>
      </c>
      <c r="F398" s="5">
        <f>F397*SUM(econmid!Z188:AB188)/SUM(econmid!Z187:AB187)</f>
        <v>26126.994890940627</v>
      </c>
      <c r="G398" s="13">
        <f t="shared" si="32"/>
        <v>176.27476306924623</v>
      </c>
      <c r="H398" s="13">
        <f t="shared" si="32"/>
        <v>226.61460330916393</v>
      </c>
      <c r="I398" s="13">
        <f t="shared" si="32"/>
        <v>208.1473103632388</v>
      </c>
      <c r="J398" s="13">
        <f t="shared" si="32"/>
        <v>51.56214453677152</v>
      </c>
      <c r="K398" s="13">
        <f t="shared" si="32"/>
        <v>3.1063737429646912</v>
      </c>
      <c r="L398" s="13">
        <f t="shared" si="34"/>
        <v>940.70519502138518</v>
      </c>
      <c r="M398" s="3"/>
      <c r="N398" s="3"/>
      <c r="O398" s="3"/>
      <c r="P398" s="3"/>
      <c r="Q398" s="3"/>
      <c r="R398" s="3"/>
      <c r="S398" s="3"/>
    </row>
    <row r="399" spans="1:19" x14ac:dyDescent="0.3">
      <c r="A399" s="3"/>
      <c r="B399" s="3"/>
      <c r="C399" s="10">
        <v>2009.123288</v>
      </c>
      <c r="D399" s="10">
        <v>383.80099999999999</v>
      </c>
      <c r="E399" s="4">
        <f t="shared" si="33"/>
        <v>2143</v>
      </c>
      <c r="F399" s="5">
        <f>F398*SUM(econmid!Z189:AB189)/SUM(econmid!Z188:AB188)</f>
        <v>26160.465689097367</v>
      </c>
      <c r="G399" s="13">
        <f t="shared" si="32"/>
        <v>177.86936839122853</v>
      </c>
      <c r="H399" s="13">
        <f t="shared" si="32"/>
        <v>228.44441871670398</v>
      </c>
      <c r="I399" s="13">
        <f t="shared" si="32"/>
        <v>209.27861129682273</v>
      </c>
      <c r="J399" s="13">
        <f t="shared" si="32"/>
        <v>51.683110019405021</v>
      </c>
      <c r="K399" s="13">
        <f t="shared" si="32"/>
        <v>3.1107303940822932</v>
      </c>
      <c r="L399" s="13">
        <f t="shared" si="34"/>
        <v>945.38623881824265</v>
      </c>
      <c r="M399" s="3"/>
      <c r="N399" s="3"/>
      <c r="O399" s="3"/>
      <c r="P399" s="3"/>
      <c r="Q399" s="3"/>
      <c r="R399" s="3"/>
      <c r="S399" s="3"/>
    </row>
    <row r="400" spans="1:19" x14ac:dyDescent="0.3">
      <c r="A400" s="3"/>
      <c r="B400" s="3"/>
      <c r="C400" s="10">
        <v>2009.2</v>
      </c>
      <c r="D400" s="10">
        <v>383.471</v>
      </c>
      <c r="E400" s="4">
        <f t="shared" si="33"/>
        <v>2144</v>
      </c>
      <c r="F400" s="5">
        <f>F399*SUM(econmid!Z190:AB190)/SUM(econmid!Z189:AB189)</f>
        <v>26192.789735093749</v>
      </c>
      <c r="G400" s="13">
        <f t="shared" si="32"/>
        <v>179.46601653187767</v>
      </c>
      <c r="H400" s="13">
        <f t="shared" si="32"/>
        <v>230.2723430452964</v>
      </c>
      <c r="I400" s="13">
        <f t="shared" si="32"/>
        <v>210.39975568922716</v>
      </c>
      <c r="J400" s="13">
        <f t="shared" si="32"/>
        <v>51.801093621749828</v>
      </c>
      <c r="K400" s="13">
        <f t="shared" si="32"/>
        <v>3.1149442355332853</v>
      </c>
      <c r="L400" s="13">
        <f t="shared" si="34"/>
        <v>950.05415312368427</v>
      </c>
      <c r="M400" s="3"/>
      <c r="N400" s="3"/>
      <c r="O400" s="3"/>
      <c r="P400" s="3"/>
      <c r="Q400" s="3"/>
      <c r="R400" s="3"/>
      <c r="S400" s="3"/>
    </row>
    <row r="401" spans="1:19" x14ac:dyDescent="0.3">
      <c r="A401" s="3"/>
      <c r="B401" s="3"/>
      <c r="C401" s="10">
        <v>2009.284932</v>
      </c>
      <c r="D401" s="10">
        <v>383.363</v>
      </c>
      <c r="E401" s="4">
        <f t="shared" si="33"/>
        <v>2145</v>
      </c>
      <c r="F401" s="5">
        <f>F400*SUM(econmid!Z191:AB191)/SUM(econmid!Z190:AB190)</f>
        <v>26223.986485713947</v>
      </c>
      <c r="G401" s="13">
        <f t="shared" si="32"/>
        <v>181.06463750162519</v>
      </c>
      <c r="H401" s="13">
        <f t="shared" si="32"/>
        <v>232.09827382109671</v>
      </c>
      <c r="I401" s="13">
        <f t="shared" si="32"/>
        <v>211.51070758578857</v>
      </c>
      <c r="J401" s="13">
        <f t="shared" si="32"/>
        <v>51.91613109392825</v>
      </c>
      <c r="K401" s="13">
        <f t="shared" si="32"/>
        <v>3.1190176204133806</v>
      </c>
      <c r="L401" s="13">
        <f t="shared" si="34"/>
        <v>954.70876762285206</v>
      </c>
      <c r="M401" s="3"/>
      <c r="N401" s="3"/>
      <c r="O401" s="3"/>
      <c r="P401" s="3"/>
      <c r="Q401" s="3"/>
      <c r="R401" s="3"/>
      <c r="S401" s="3"/>
    </row>
    <row r="402" spans="1:19" x14ac:dyDescent="0.3">
      <c r="A402" s="3"/>
      <c r="B402" s="3"/>
      <c r="C402" s="10">
        <v>2009.367123</v>
      </c>
      <c r="D402" s="10">
        <v>383.59899999999999</v>
      </c>
      <c r="E402" s="4">
        <f t="shared" si="33"/>
        <v>2146</v>
      </c>
      <c r="F402" s="5">
        <f>F401*SUM(econmid!Z192:AB192)/SUM(econmid!Z191:AB191)</f>
        <v>26254.075272612721</v>
      </c>
      <c r="G402" s="13">
        <f t="shared" si="32"/>
        <v>182.66516249840586</v>
      </c>
      <c r="H402" s="13">
        <f t="shared" si="32"/>
        <v>233.92211067909719</v>
      </c>
      <c r="I402" s="13">
        <f t="shared" si="32"/>
        <v>212.61143443753392</v>
      </c>
      <c r="J402" s="13">
        <f t="shared" si="32"/>
        <v>52.028258427430622</v>
      </c>
      <c r="K402" s="13">
        <f t="shared" si="32"/>
        <v>3.1229528894113203</v>
      </c>
      <c r="L402" s="13">
        <f t="shared" si="34"/>
        <v>959.34991893187885</v>
      </c>
      <c r="M402" s="3"/>
      <c r="N402" s="3"/>
      <c r="O402" s="3"/>
      <c r="P402" s="3"/>
      <c r="Q402" s="3"/>
      <c r="R402" s="3"/>
      <c r="S402" s="3"/>
    </row>
    <row r="403" spans="1:19" x14ac:dyDescent="0.3">
      <c r="A403" s="3"/>
      <c r="B403" s="3"/>
      <c r="C403" s="10">
        <v>2009.452055</v>
      </c>
      <c r="D403" s="10">
        <v>383.88799999999998</v>
      </c>
      <c r="E403" s="4">
        <f t="shared" si="33"/>
        <v>2147</v>
      </c>
      <c r="F403" s="5">
        <f>F402*SUM(econmid!Z193:AB193)/SUM(econmid!Z192:AB192)</f>
        <v>26283.075294947248</v>
      </c>
      <c r="G403" s="13">
        <f t="shared" si="32"/>
        <v>184.26752390002073</v>
      </c>
      <c r="H403" s="13">
        <f t="shared" si="32"/>
        <v>235.74375534557603</v>
      </c>
      <c r="I403" s="13">
        <f t="shared" si="32"/>
        <v>213.70190703666873</v>
      </c>
      <c r="J403" s="13">
        <f t="shared" si="32"/>
        <v>52.137511826640136</v>
      </c>
      <c r="K403" s="13">
        <f t="shared" si="32"/>
        <v>3.1267523698160158</v>
      </c>
      <c r="L403" s="13">
        <f t="shared" si="34"/>
        <v>963.97745047872161</v>
      </c>
      <c r="M403" s="3"/>
      <c r="N403" s="3"/>
      <c r="O403" s="3"/>
      <c r="P403" s="3"/>
      <c r="Q403" s="3"/>
      <c r="R403" s="3"/>
      <c r="S403" s="3"/>
    </row>
    <row r="404" spans="1:19" x14ac:dyDescent="0.3">
      <c r="A404" s="3"/>
      <c r="B404" s="3"/>
      <c r="C404" s="10">
        <v>2009.5342470000001</v>
      </c>
      <c r="D404" s="10">
        <v>384.27800000000002</v>
      </c>
      <c r="E404" s="4">
        <f t="shared" si="33"/>
        <v>2148</v>
      </c>
      <c r="F404" s="5">
        <f>F403*SUM(econmid!Z194:AB194)/SUM(econmid!Z193:AB193)</f>
        <v>26311.005612369405</v>
      </c>
      <c r="G404" s="13">
        <f t="shared" si="32"/>
        <v>185.87165525605039</v>
      </c>
      <c r="H404" s="13">
        <f t="shared" si="32"/>
        <v>237.5631116199032</v>
      </c>
      <c r="I404" s="13">
        <f t="shared" si="32"/>
        <v>214.78209945182391</v>
      </c>
      <c r="J404" s="13">
        <f t="shared" si="32"/>
        <v>52.243927681119608</v>
      </c>
      <c r="K404" s="13">
        <f t="shared" si="32"/>
        <v>3.1304183745684284</v>
      </c>
      <c r="L404" s="13">
        <f t="shared" si="34"/>
        <v>968.59121238346563</v>
      </c>
      <c r="M404" s="3"/>
      <c r="N404" s="3"/>
      <c r="O404" s="3"/>
      <c r="P404" s="3"/>
      <c r="Q404" s="3"/>
      <c r="R404" s="3"/>
      <c r="S404" s="3"/>
    </row>
    <row r="405" spans="1:19" x14ac:dyDescent="0.3">
      <c r="A405" s="3"/>
      <c r="B405" s="3"/>
      <c r="C405" s="10">
        <v>2009.6191779999999</v>
      </c>
      <c r="D405" s="10">
        <v>384.74900000000002</v>
      </c>
      <c r="E405" s="4">
        <f t="shared" si="33"/>
        <v>2149</v>
      </c>
      <c r="F405" s="5">
        <f>F404*SUM(econmid!Z195:AB195)/SUM(econmid!Z194:AB194)</f>
        <v>26337.885138371996</v>
      </c>
      <c r="G405" s="13">
        <f t="shared" si="32"/>
        <v>187.47749127934054</v>
      </c>
      <c r="H405" s="13">
        <f t="shared" si="32"/>
        <v>239.38008535573809</v>
      </c>
      <c r="I405" s="13">
        <f t="shared" si="32"/>
        <v>215.85198896311917</v>
      </c>
      <c r="J405" s="13">
        <f t="shared" si="32"/>
        <v>52.347542538658885</v>
      </c>
      <c r="K405" s="13">
        <f t="shared" si="32"/>
        <v>3.1339532013575013</v>
      </c>
      <c r="L405" s="13">
        <f t="shared" si="34"/>
        <v>973.19106133821424</v>
      </c>
      <c r="M405" s="3"/>
      <c r="N405" s="3"/>
      <c r="O405" s="3"/>
      <c r="P405" s="3"/>
      <c r="Q405" s="3"/>
      <c r="R405" s="3"/>
      <c r="S405" s="3"/>
    </row>
    <row r="406" spans="1:19" x14ac:dyDescent="0.3">
      <c r="A406" s="3"/>
      <c r="B406" s="3"/>
      <c r="C406" s="10">
        <v>2009.7041099999999</v>
      </c>
      <c r="D406" s="10">
        <v>384.98500000000001</v>
      </c>
      <c r="E406" s="4">
        <f t="shared" si="33"/>
        <v>2150</v>
      </c>
      <c r="F406" s="5">
        <f>F405*SUM(econmid!Z196:AB196)/SUM(econmid!Z195:AB195)</f>
        <v>26363.732633982585</v>
      </c>
      <c r="G406" s="13">
        <f t="shared" si="32"/>
        <v>189.08496783708156</v>
      </c>
      <c r="H406" s="13">
        <f t="shared" si="32"/>
        <v>241.19458444165437</v>
      </c>
      <c r="I406" s="13">
        <f t="shared" si="32"/>
        <v>216.91155599709802</v>
      </c>
      <c r="J406" s="13">
        <f t="shared" si="32"/>
        <v>52.448393079080979</v>
      </c>
      <c r="K406" s="13">
        <f t="shared" si="32"/>
        <v>3.137359131759434</v>
      </c>
      <c r="L406" s="13">
        <f t="shared" si="34"/>
        <v>977.77686048667442</v>
      </c>
      <c r="M406" s="3"/>
      <c r="N406" s="3"/>
      <c r="O406" s="3"/>
      <c r="P406" s="3"/>
      <c r="Q406" s="3"/>
      <c r="R406" s="3"/>
      <c r="S406" s="3"/>
    </row>
    <row r="407" spans="1:19" x14ac:dyDescent="0.3">
      <c r="A407" s="3"/>
      <c r="B407" s="3"/>
      <c r="C407" s="10">
        <v>2009.7863010000001</v>
      </c>
      <c r="D407" s="10">
        <v>385.11200000000002</v>
      </c>
      <c r="E407" s="4">
        <f t="shared" si="33"/>
        <v>2151</v>
      </c>
      <c r="F407" s="5">
        <f>F406*SUM(econmid!Z197:AB197)/SUM(econmid!Z196:AB196)</f>
        <v>26388.566701798019</v>
      </c>
      <c r="G407" s="13">
        <f t="shared" ref="G407:K422" si="35">G406*(1-G$5)+G$4*$F406*$L$4/1000</f>
        <v>190.69402194150302</v>
      </c>
      <c r="H407" s="13">
        <f t="shared" si="35"/>
        <v>243.00651878122579</v>
      </c>
      <c r="I407" s="13">
        <f t="shared" si="35"/>
        <v>217.96078406158921</v>
      </c>
      <c r="J407" s="13">
        <f t="shared" si="35"/>
        <v>52.546516088804488</v>
      </c>
      <c r="K407" s="13">
        <f t="shared" si="35"/>
        <v>3.14063843041956</v>
      </c>
      <c r="L407" s="13">
        <f t="shared" si="34"/>
        <v>982.34847930354215</v>
      </c>
      <c r="M407" s="3"/>
      <c r="N407" s="3"/>
      <c r="O407" s="3"/>
      <c r="P407" s="3"/>
      <c r="Q407" s="3"/>
      <c r="R407" s="3"/>
      <c r="S407" s="3"/>
    </row>
    <row r="408" spans="1:19" x14ac:dyDescent="0.3">
      <c r="A408" s="3"/>
      <c r="B408" s="3"/>
      <c r="C408" s="10">
        <v>2009.8712330000001</v>
      </c>
      <c r="D408" s="10">
        <v>385.09300000000002</v>
      </c>
      <c r="E408" s="4">
        <f t="shared" si="33"/>
        <v>2152</v>
      </c>
      <c r="F408" s="5">
        <f>F407*SUM(econmid!Z198:AB198)/SUM(econmid!Z197:AB197)</f>
        <v>26412.405780352718</v>
      </c>
      <c r="G408" s="13">
        <f t="shared" si="35"/>
        <v>192.3045917402043</v>
      </c>
      <c r="H408" s="13">
        <f t="shared" si="35"/>
        <v>244.81580027260677</v>
      </c>
      <c r="I408" s="13">
        <f t="shared" si="35"/>
        <v>218.99965968054579</v>
      </c>
      <c r="J408" s="13">
        <f t="shared" si="35"/>
        <v>52.641948436158948</v>
      </c>
      <c r="K408" s="13">
        <f t="shared" si="35"/>
        <v>3.1437933442760624</v>
      </c>
      <c r="L408" s="13">
        <f t="shared" si="34"/>
        <v>986.90579347379185</v>
      </c>
      <c r="M408" s="3"/>
      <c r="N408" s="3"/>
      <c r="O408" s="3"/>
      <c r="P408" s="3"/>
      <c r="Q408" s="3"/>
      <c r="R408" s="3"/>
      <c r="S408" s="3"/>
    </row>
    <row r="409" spans="1:19" x14ac:dyDescent="0.3">
      <c r="A409" s="3"/>
      <c r="B409" s="3"/>
      <c r="C409" s="10">
        <v>2009.9534249999999</v>
      </c>
      <c r="D409" s="10">
        <v>385.00799999999998</v>
      </c>
      <c r="E409" s="4">
        <f t="shared" si="33"/>
        <v>2153</v>
      </c>
      <c r="F409" s="5">
        <f>F408*SUM(econmid!Z199:AB199)/SUM(econmid!Z198:AB198)</f>
        <v>26435.268138813659</v>
      </c>
      <c r="G409" s="13">
        <f t="shared" si="35"/>
        <v>193.91661650614131</v>
      </c>
      <c r="H409" s="13">
        <f t="shared" si="35"/>
        <v>246.62234278764032</v>
      </c>
      <c r="I409" s="13">
        <f t="shared" si="35"/>
        <v>220.02817232891314</v>
      </c>
      <c r="J409" s="13">
        <f t="shared" si="35"/>
        <v>52.734727047449368</v>
      </c>
      <c r="K409" s="13">
        <f t="shared" si="35"/>
        <v>3.1468261018247308</v>
      </c>
      <c r="L409" s="13">
        <f t="shared" si="34"/>
        <v>991.44868477196894</v>
      </c>
      <c r="M409" s="3"/>
      <c r="N409" s="3"/>
      <c r="O409" s="3"/>
      <c r="P409" s="3"/>
      <c r="Q409" s="3"/>
      <c r="R409" s="3"/>
      <c r="S409" s="3"/>
    </row>
    <row r="410" spans="1:19" x14ac:dyDescent="0.3">
      <c r="A410" s="3"/>
      <c r="B410" s="3"/>
      <c r="C410" s="10">
        <v>2010.038356</v>
      </c>
      <c r="D410" s="10">
        <v>384.97199999999998</v>
      </c>
      <c r="E410" s="4">
        <f t="shared" si="33"/>
        <v>2154</v>
      </c>
      <c r="F410" s="5">
        <f>F409*SUM(econmid!Z200:AB200)/SUM(econmid!Z199:AB199)</f>
        <v>26457.171871994684</v>
      </c>
      <c r="G410" s="13">
        <f t="shared" si="35"/>
        <v>195.53003662728955</v>
      </c>
      <c r="H410" s="13">
        <f t="shared" si="35"/>
        <v>248.42606215052538</v>
      </c>
      <c r="I410" s="13">
        <f t="shared" si="35"/>
        <v>221.04631436757398</v>
      </c>
      <c r="J410" s="13">
        <f t="shared" si="35"/>
        <v>52.824888883765468</v>
      </c>
      <c r="K410" s="13">
        <f t="shared" si="35"/>
        <v>3.1497389124239592</v>
      </c>
      <c r="L410" s="13">
        <f t="shared" si="34"/>
        <v>995.97704094157825</v>
      </c>
      <c r="M410" s="3"/>
      <c r="N410" s="3"/>
      <c r="O410" s="3"/>
      <c r="P410" s="3"/>
      <c r="Q410" s="3"/>
      <c r="R410" s="3"/>
      <c r="S410" s="3"/>
    </row>
    <row r="411" spans="1:19" x14ac:dyDescent="0.3">
      <c r="A411" s="3"/>
      <c r="B411" s="3"/>
      <c r="C411" s="10">
        <v>2010.123288</v>
      </c>
      <c r="D411" s="10">
        <v>384.72399999999999</v>
      </c>
      <c r="E411" s="4">
        <f t="shared" si="33"/>
        <v>2155</v>
      </c>
      <c r="F411" s="5">
        <f>F410*SUM(econmid!Z201:AB201)/SUM(econmid!Z200:AB200)</f>
        <v>26478.134895683124</v>
      </c>
      <c r="G411" s="13">
        <f t="shared" si="35"/>
        <v>197.14479359600284</v>
      </c>
      <c r="H411" s="13">
        <f t="shared" si="35"/>
        <v>250.22687611607452</v>
      </c>
      <c r="I411" s="13">
        <f t="shared" si="35"/>
        <v>222.05408097841766</v>
      </c>
      <c r="J411" s="13">
        <f t="shared" si="35"/>
        <v>52.912470918530559</v>
      </c>
      <c r="K411" s="13">
        <f t="shared" si="35"/>
        <v>3.1525339656391265</v>
      </c>
      <c r="L411" s="13">
        <f t="shared" si="34"/>
        <v>1000.4907555746647</v>
      </c>
      <c r="M411" s="3"/>
      <c r="N411" s="3"/>
      <c r="O411" s="3"/>
      <c r="P411" s="3"/>
      <c r="Q411" s="3"/>
      <c r="R411" s="3"/>
      <c r="S411" s="3"/>
    </row>
    <row r="412" spans="1:19" x14ac:dyDescent="0.3">
      <c r="A412" s="3"/>
      <c r="B412" s="3"/>
      <c r="C412" s="10">
        <v>2010.2</v>
      </c>
      <c r="D412" s="10">
        <v>384.62200000000001</v>
      </c>
      <c r="E412" s="4">
        <f t="shared" si="33"/>
        <v>2156</v>
      </c>
      <c r="F412" s="5">
        <f>F411*SUM(econmid!Z202:AB202)/SUM(econmid!Z201:AB201)</f>
        <v>26498.174942270813</v>
      </c>
      <c r="G412" s="13">
        <f t="shared" si="35"/>
        <v>198.76082999808679</v>
      </c>
      <c r="H412" s="13">
        <f t="shared" si="35"/>
        <v>252.02470434759283</v>
      </c>
      <c r="I412" s="13">
        <f t="shared" si="35"/>
        <v>223.05147009957881</v>
      </c>
      <c r="J412" s="13">
        <f t="shared" si="35"/>
        <v>52.997510115784451</v>
      </c>
      <c r="K412" s="13">
        <f t="shared" si="35"/>
        <v>3.1552134306255426</v>
      </c>
      <c r="L412" s="13">
        <f t="shared" si="34"/>
        <v>1004.9897279916684</v>
      </c>
      <c r="M412" s="3"/>
      <c r="N412" s="3"/>
      <c r="O412" s="3"/>
      <c r="P412" s="3"/>
      <c r="Q412" s="3"/>
      <c r="R412" s="3"/>
      <c r="S412" s="3"/>
    </row>
    <row r="413" spans="1:19" x14ac:dyDescent="0.3">
      <c r="A413" s="3"/>
      <c r="B413" s="3"/>
      <c r="C413" s="10">
        <v>2010.284932</v>
      </c>
      <c r="D413" s="10">
        <v>384.90800000000002</v>
      </c>
      <c r="E413" s="4">
        <f t="shared" si="33"/>
        <v>2157</v>
      </c>
      <c r="F413" s="5">
        <f>F412*SUM(econmid!Z203:AB203)/SUM(econmid!Z202:AB202)</f>
        <v>26517.309556682583</v>
      </c>
      <c r="G413" s="13">
        <f t="shared" si="35"/>
        <v>200.37808950160567</v>
      </c>
      <c r="H413" s="13">
        <f t="shared" si="35"/>
        <v>253.81946839440744</v>
      </c>
      <c r="I413" s="13">
        <f t="shared" si="35"/>
        <v>224.03848236088908</v>
      </c>
      <c r="J413" s="13">
        <f t="shared" si="35"/>
        <v>53.080043409194211</v>
      </c>
      <c r="K413" s="13">
        <f t="shared" si="35"/>
        <v>3.1577794555490688</v>
      </c>
      <c r="L413" s="13">
        <f t="shared" si="34"/>
        <v>1009.4738631216455</v>
      </c>
      <c r="M413" s="3"/>
      <c r="N413" s="3"/>
      <c r="O413" s="3"/>
      <c r="P413" s="3"/>
      <c r="Q413" s="3"/>
      <c r="R413" s="3"/>
      <c r="S413" s="3"/>
    </row>
    <row r="414" spans="1:19" x14ac:dyDescent="0.3">
      <c r="A414" s="3"/>
      <c r="B414" s="3"/>
      <c r="C414" s="10">
        <v>2010.367123</v>
      </c>
      <c r="D414" s="10">
        <v>385.30099999999999</v>
      </c>
      <c r="E414" s="4">
        <f t="shared" si="33"/>
        <v>2158</v>
      </c>
      <c r="F414" s="5">
        <f>F413*SUM(econmid!Z204:AB204)/SUM(econmid!Z203:AB203)</f>
        <v>26535.556092594168</v>
      </c>
      <c r="G414" s="13">
        <f t="shared" si="35"/>
        <v>201.99651684544077</v>
      </c>
      <c r="H414" s="13">
        <f t="shared" si="35"/>
        <v>255.61109166907636</v>
      </c>
      <c r="I414" s="13">
        <f t="shared" si="35"/>
        <v>225.01512101958329</v>
      </c>
      <c r="J414" s="13">
        <f t="shared" si="35"/>
        <v>53.160107681786116</v>
      </c>
      <c r="K414" s="13">
        <f t="shared" si="35"/>
        <v>3.1602341670435519</v>
      </c>
      <c r="L414" s="13">
        <f t="shared" si="34"/>
        <v>1013.94307138293</v>
      </c>
      <c r="M414" s="3"/>
      <c r="N414" s="3"/>
      <c r="O414" s="3"/>
      <c r="P414" s="3"/>
      <c r="Q414" s="3"/>
      <c r="R414" s="3"/>
      <c r="S414" s="3"/>
    </row>
    <row r="415" spans="1:19" x14ac:dyDescent="0.3">
      <c r="A415" s="3"/>
      <c r="B415" s="3"/>
      <c r="C415" s="10">
        <v>2010.452055</v>
      </c>
      <c r="D415" s="10">
        <v>385.803</v>
      </c>
      <c r="E415" s="4">
        <f t="shared" si="33"/>
        <v>2159</v>
      </c>
      <c r="F415" s="5">
        <f>F414*SUM(econmid!Z205:AB205)/SUM(econmid!Z204:AB204)</f>
        <v>26552.931708932108</v>
      </c>
      <c r="G415" s="13">
        <f t="shared" si="35"/>
        <v>203.61605782761788</v>
      </c>
      <c r="H415" s="13">
        <f t="shared" si="35"/>
        <v>257.39949942430508</v>
      </c>
      <c r="I415" s="13">
        <f t="shared" si="35"/>
        <v>225.98139189630072</v>
      </c>
      <c r="J415" s="13">
        <f t="shared" si="35"/>
        <v>53.237739746391497</v>
      </c>
      <c r="K415" s="13">
        <f t="shared" si="35"/>
        <v>3.1625796697041828</v>
      </c>
      <c r="L415" s="13">
        <f t="shared" si="34"/>
        <v>1018.3972685643193</v>
      </c>
      <c r="M415" s="3"/>
      <c r="N415" s="3"/>
      <c r="O415" s="3"/>
      <c r="P415" s="3"/>
      <c r="Q415" s="3"/>
      <c r="R415" s="3"/>
      <c r="S415" s="3"/>
    </row>
    <row r="416" spans="1:19" x14ac:dyDescent="0.3">
      <c r="A416" s="3"/>
      <c r="B416" s="3"/>
      <c r="C416" s="10">
        <v>2010.5342470000001</v>
      </c>
      <c r="D416" s="10">
        <v>386.45299999999997</v>
      </c>
      <c r="E416" s="4">
        <f t="shared" si="33"/>
        <v>2160</v>
      </c>
      <c r="F416" s="5">
        <f>F415*SUM(econmid!Z206:AB206)/SUM(econmid!Z205:AB205)</f>
        <v>26569.4533666481</v>
      </c>
      <c r="G416" s="13">
        <f t="shared" si="35"/>
        <v>205.23665929342124</v>
      </c>
      <c r="H416" s="13">
        <f t="shared" si="35"/>
        <v>259.1846187295979</v>
      </c>
      <c r="I416" s="13">
        <f t="shared" si="35"/>
        <v>226.9373033114193</v>
      </c>
      <c r="J416" s="13">
        <f t="shared" si="35"/>
        <v>53.312976326798875</v>
      </c>
      <c r="K416" s="13">
        <f t="shared" si="35"/>
        <v>3.1648180456158772</v>
      </c>
      <c r="L416" s="13">
        <f t="shared" si="34"/>
        <v>1022.8363757068532</v>
      </c>
      <c r="M416" s="3"/>
      <c r="N416" s="3"/>
      <c r="O416" s="3"/>
      <c r="P416" s="3"/>
      <c r="Q416" s="3"/>
      <c r="R416" s="3"/>
      <c r="S416" s="3"/>
    </row>
    <row r="417" spans="1:19" x14ac:dyDescent="0.3">
      <c r="A417" s="3"/>
      <c r="B417" s="3"/>
      <c r="C417" s="10">
        <v>2010.6191779999999</v>
      </c>
      <c r="D417" s="10">
        <v>387.10199999999998</v>
      </c>
      <c r="E417" s="4">
        <f t="shared" si="33"/>
        <v>2161</v>
      </c>
      <c r="F417" s="5">
        <f>F416*SUM(econmid!Z207:AB207)/SUM(econmid!Z206:AB206)</f>
        <v>26585.13782576007</v>
      </c>
      <c r="G417" s="13">
        <f t="shared" si="35"/>
        <v>206.85826912331055</v>
      </c>
      <c r="H417" s="13">
        <f t="shared" si="35"/>
        <v>260.96637844767076</v>
      </c>
      <c r="I417" s="13">
        <f t="shared" si="35"/>
        <v>227.8828660217599</v>
      </c>
      <c r="J417" s="13">
        <f t="shared" si="35"/>
        <v>53.385854039604226</v>
      </c>
      <c r="K417" s="13">
        <f t="shared" si="35"/>
        <v>3.1669513539157848</v>
      </c>
      <c r="L417" s="13">
        <f t="shared" si="34"/>
        <v>1027.2603189862612</v>
      </c>
      <c r="M417" s="3"/>
      <c r="N417" s="3"/>
      <c r="O417" s="3"/>
      <c r="P417" s="3"/>
      <c r="Q417" s="3"/>
      <c r="R417" s="3"/>
      <c r="S417" s="3"/>
    </row>
    <row r="418" spans="1:19" x14ac:dyDescent="0.3">
      <c r="A418" s="3"/>
      <c r="B418" s="3"/>
      <c r="C418" s="10">
        <v>2010.7041099999999</v>
      </c>
      <c r="D418" s="10">
        <v>387.44600000000003</v>
      </c>
      <c r="E418" s="4">
        <f t="shared" si="33"/>
        <v>2162</v>
      </c>
      <c r="F418" s="5">
        <f>F417*SUM(econmid!Z208:AB208)/SUM(econmid!Z207:AB207)</f>
        <v>26600.001642652045</v>
      </c>
      <c r="G418" s="13">
        <f t="shared" si="35"/>
        <v>208.48083622065741</v>
      </c>
      <c r="H418" s="13">
        <f t="shared" si="35"/>
        <v>262.74470921065108</v>
      </c>
      <c r="I418" s="13">
        <f t="shared" si="35"/>
        <v>228.81809315769573</v>
      </c>
      <c r="J418" s="13">
        <f t="shared" si="35"/>
        <v>53.456409376750763</v>
      </c>
      <c r="K418" s="13">
        <f t="shared" si="35"/>
        <v>3.1689816303890188</v>
      </c>
      <c r="L418" s="13">
        <f t="shared" si="34"/>
        <v>1031.6690295961439</v>
      </c>
      <c r="M418" s="3"/>
      <c r="N418" s="3"/>
      <c r="O418" s="3"/>
      <c r="P418" s="3"/>
      <c r="Q418" s="3"/>
      <c r="R418" s="3"/>
      <c r="S418" s="3"/>
    </row>
    <row r="419" spans="1:19" x14ac:dyDescent="0.3">
      <c r="A419" s="3"/>
      <c r="B419" s="3"/>
      <c r="C419" s="10">
        <v>2010.7863010000001</v>
      </c>
      <c r="D419" s="10">
        <v>387.43099999999998</v>
      </c>
      <c r="E419" s="4">
        <f t="shared" si="33"/>
        <v>2163</v>
      </c>
      <c r="F419" s="5">
        <f>F418*SUM(econmid!Z209:AB209)/SUM(econmid!Z208:AB208)</f>
        <v>26614.061167625867</v>
      </c>
      <c r="G419" s="13">
        <f t="shared" si="35"/>
        <v>210.10431049931691</v>
      </c>
      <c r="H419" s="13">
        <f t="shared" si="35"/>
        <v>264.5195433960892</v>
      </c>
      <c r="I419" s="13">
        <f t="shared" si="35"/>
        <v>229.74300016070012</v>
      </c>
      <c r="J419" s="13">
        <f t="shared" si="35"/>
        <v>53.524678688749276</v>
      </c>
      <c r="K419" s="13">
        <f t="shared" si="35"/>
        <v>3.1709108870966949</v>
      </c>
      <c r="L419" s="13">
        <f t="shared" si="34"/>
        <v>1036.0624436319522</v>
      </c>
      <c r="M419" s="3"/>
      <c r="N419" s="3"/>
      <c r="O419" s="3"/>
      <c r="P419" s="3"/>
      <c r="Q419" s="3"/>
      <c r="R419" s="3"/>
      <c r="S419" s="3"/>
    </row>
    <row r="420" spans="1:19" x14ac:dyDescent="0.3">
      <c r="A420" s="3"/>
      <c r="B420" s="3"/>
      <c r="C420" s="10">
        <v>2010.8712330000001</v>
      </c>
      <c r="D420" s="10">
        <v>387.28699999999998</v>
      </c>
      <c r="E420" s="4">
        <f t="shared" si="33"/>
        <v>2164</v>
      </c>
      <c r="F420" s="5">
        <f>F419*SUM(econmid!Z210:AB210)/SUM(econmid!Z209:AB209)</f>
        <v>26627.33254269628</v>
      </c>
      <c r="G420" s="13">
        <f t="shared" si="35"/>
        <v>211.72864287104994</v>
      </c>
      <c r="H420" s="13">
        <f t="shared" si="35"/>
        <v>266.29081510280668</v>
      </c>
      <c r="I420" s="13">
        <f t="shared" si="35"/>
        <v>230.65760472136481</v>
      </c>
      <c r="J420" s="13">
        <f t="shared" si="35"/>
        <v>53.590698168569659</v>
      </c>
      <c r="K420" s="13">
        <f t="shared" si="35"/>
        <v>3.1727411120353715</v>
      </c>
      <c r="L420" s="13">
        <f t="shared" si="34"/>
        <v>1040.4405019758265</v>
      </c>
      <c r="M420" s="3"/>
      <c r="N420" s="3"/>
      <c r="O420" s="3"/>
      <c r="P420" s="3"/>
      <c r="Q420" s="3"/>
      <c r="R420" s="3"/>
      <c r="S420" s="3"/>
    </row>
    <row r="421" spans="1:19" x14ac:dyDescent="0.3">
      <c r="A421" s="3"/>
      <c r="B421" s="3"/>
      <c r="C421" s="10">
        <v>2010.9534249999999</v>
      </c>
      <c r="D421" s="10">
        <v>387.04399999999998</v>
      </c>
      <c r="E421" s="4">
        <f t="shared" si="33"/>
        <v>2165</v>
      </c>
      <c r="F421" s="5">
        <f>F420*SUM(econmid!Z211:AB211)/SUM(econmid!Z210:AB210)</f>
        <v>26639.831699622413</v>
      </c>
      <c r="G421" s="13">
        <f t="shared" si="35"/>
        <v>213.35378523281074</v>
      </c>
      <c r="H421" s="13">
        <f t="shared" si="35"/>
        <v>268.05846012660317</v>
      </c>
      <c r="I421" s="13">
        <f t="shared" si="35"/>
        <v>231.56192671791888</v>
      </c>
      <c r="J421" s="13">
        <f t="shared" si="35"/>
        <v>53.654503836193904</v>
      </c>
      <c r="K421" s="13">
        <f t="shared" si="35"/>
        <v>3.174474268826982</v>
      </c>
      <c r="L421" s="13">
        <f t="shared" si="34"/>
        <v>1044.8031501823536</v>
      </c>
      <c r="M421" s="3"/>
      <c r="N421" s="3"/>
      <c r="O421" s="3"/>
      <c r="P421" s="3"/>
      <c r="Q421" s="3"/>
      <c r="R421" s="3"/>
      <c r="S421" s="3"/>
    </row>
    <row r="422" spans="1:19" x14ac:dyDescent="0.3">
      <c r="A422" s="3"/>
      <c r="B422" s="3"/>
      <c r="C422" s="10">
        <v>2011.038356</v>
      </c>
      <c r="D422" s="10">
        <v>386.892</v>
      </c>
      <c r="E422" s="4">
        <f t="shared" si="33"/>
        <v>2166</v>
      </c>
      <c r="F422" s="5">
        <f>F421*SUM(econmid!Z212:AB212)/SUM(econmid!Z211:AB211)</f>
        <v>26651.574358167971</v>
      </c>
      <c r="G422" s="13">
        <f t="shared" si="35"/>
        <v>214.97969045391446</v>
      </c>
      <c r="H422" s="13">
        <f t="shared" si="35"/>
        <v>269.82241593584587</v>
      </c>
      <c r="I422" s="13">
        <f t="shared" si="35"/>
        <v>232.45598815527737</v>
      </c>
      <c r="J422" s="13">
        <f t="shared" si="35"/>
        <v>53.716131523820437</v>
      </c>
      <c r="K422" s="13">
        <f t="shared" si="35"/>
        <v>3.1761122964383439</v>
      </c>
      <c r="L422" s="13">
        <f t="shared" si="34"/>
        <v>1049.1503383652964</v>
      </c>
      <c r="M422" s="3"/>
      <c r="N422" s="3"/>
      <c r="O422" s="3"/>
      <c r="P422" s="3"/>
      <c r="Q422" s="3"/>
      <c r="R422" s="3"/>
      <c r="S422" s="3"/>
    </row>
    <row r="423" spans="1:19" x14ac:dyDescent="0.3">
      <c r="A423" s="3"/>
      <c r="B423" s="3"/>
      <c r="C423" s="10">
        <v>2011.123288</v>
      </c>
      <c r="D423" s="10">
        <v>386.97300000000001</v>
      </c>
      <c r="E423" s="4">
        <f t="shared" si="33"/>
        <v>2167</v>
      </c>
      <c r="F423" s="5">
        <f>F422*SUM(econmid!Z213:AB213)/SUM(econmid!Z212:AB212)</f>
        <v>26662.57602458242</v>
      </c>
      <c r="G423" s="13">
        <f t="shared" ref="G423:K438" si="36">G422*(1-G$5)+G$4*$F422*$L$4/1000</f>
        <v>216.60631236309843</v>
      </c>
      <c r="H423" s="13">
        <f t="shared" si="36"/>
        <v>271.58262164696259</v>
      </c>
      <c r="I423" s="13">
        <f t="shared" si="36"/>
        <v>233.3398131046464</v>
      </c>
      <c r="J423" s="13">
        <f t="shared" si="36"/>
        <v>53.775616861709537</v>
      </c>
      <c r="K423" s="13">
        <f t="shared" si="36"/>
        <v>3.1776571089293566</v>
      </c>
      <c r="L423" s="13">
        <f t="shared" si="34"/>
        <v>1053.4820210853463</v>
      </c>
      <c r="M423" s="3"/>
      <c r="N423" s="3"/>
      <c r="O423" s="3"/>
      <c r="P423" s="3"/>
      <c r="Q423" s="3"/>
      <c r="R423" s="3"/>
      <c r="S423" s="3"/>
    </row>
    <row r="424" spans="1:19" x14ac:dyDescent="0.3">
      <c r="A424" s="3"/>
      <c r="B424" s="3"/>
      <c r="C424" s="10">
        <v>2011.2</v>
      </c>
      <c r="D424" s="10">
        <v>387.01499999999999</v>
      </c>
      <c r="E424" s="4">
        <f t="shared" si="33"/>
        <v>2168</v>
      </c>
      <c r="F424" s="5">
        <f>F423*SUM(econmid!Z214:AB214)/SUM(econmid!Z213:AB213)</f>
        <v>26672.851990296</v>
      </c>
      <c r="G424" s="13">
        <f t="shared" si="36"/>
        <v>218.23360573549078</v>
      </c>
      <c r="H424" s="13">
        <f t="shared" si="36"/>
        <v>273.33901799985949</v>
      </c>
      <c r="I424" s="13">
        <f t="shared" si="36"/>
        <v>234.2134276437109</v>
      </c>
      <c r="J424" s="13">
        <f t="shared" si="36"/>
        <v>53.832995264659054</v>
      </c>
      <c r="K424" s="13">
        <f t="shared" si="36"/>
        <v>3.1791105952289653</v>
      </c>
      <c r="L424" s="13">
        <f t="shared" si="34"/>
        <v>1057.7981572389492</v>
      </c>
      <c r="M424" s="3"/>
      <c r="N424" s="3"/>
      <c r="O424" s="3"/>
      <c r="P424" s="3"/>
      <c r="Q424" s="3"/>
      <c r="R424" s="3"/>
      <c r="S424" s="3"/>
    </row>
    <row r="425" spans="1:19" x14ac:dyDescent="0.3">
      <c r="A425" s="3"/>
      <c r="B425" s="3"/>
      <c r="C425" s="10">
        <v>2011.284932</v>
      </c>
      <c r="D425" s="10">
        <v>387.01</v>
      </c>
      <c r="E425" s="4">
        <f t="shared" si="33"/>
        <v>2169</v>
      </c>
      <c r="F425" s="5">
        <f>F424*SUM(econmid!Z215:AB215)/SUM(econmid!Z214:AB214)</f>
        <v>26682.41733082115</v>
      </c>
      <c r="G425" s="13">
        <f t="shared" si="36"/>
        <v>219.86152627949946</v>
      </c>
      <c r="H425" s="13">
        <f t="shared" si="36"/>
        <v>275.09154733328398</v>
      </c>
      <c r="I425" s="13">
        <f t="shared" si="36"/>
        <v>235.07685979742919</v>
      </c>
      <c r="J425" s="13">
        <f t="shared" si="36"/>
        <v>53.88830191909959</v>
      </c>
      <c r="K425" s="13">
        <f t="shared" si="36"/>
        <v>3.1804746189380131</v>
      </c>
      <c r="L425" s="13">
        <f t="shared" si="34"/>
        <v>1062.0987099482502</v>
      </c>
      <c r="M425" s="3"/>
      <c r="N425" s="3"/>
      <c r="O425" s="3"/>
      <c r="P425" s="3"/>
      <c r="Q425" s="3"/>
      <c r="R425" s="3"/>
      <c r="S425" s="3"/>
    </row>
    <row r="426" spans="1:19" x14ac:dyDescent="0.3">
      <c r="A426" s="3"/>
      <c r="B426" s="3"/>
      <c r="C426" s="10">
        <v>2011.367123</v>
      </c>
      <c r="D426" s="10">
        <v>387.279</v>
      </c>
      <c r="E426" s="4">
        <f t="shared" si="33"/>
        <v>2170</v>
      </c>
      <c r="F426" s="5">
        <f>F425*SUM(econmid!Z216:AB216)/SUM(econmid!Z215:AB215)</f>
        <v>26691.286904852939</v>
      </c>
      <c r="G426" s="13">
        <f t="shared" si="36"/>
        <v>221.49003062363408</v>
      </c>
      <c r="H426" s="13">
        <f t="shared" si="36"/>
        <v>276.84015356015249</v>
      </c>
      <c r="I426" s="13">
        <f t="shared" si="36"/>
        <v>235.93013947945701</v>
      </c>
      <c r="J426" s="13">
        <f t="shared" si="36"/>
        <v>53.941571770797935</v>
      </c>
      <c r="K426" s="13">
        <f t="shared" si="36"/>
        <v>3.1817510181580859</v>
      </c>
      <c r="L426" s="13">
        <f t="shared" si="34"/>
        <v>1066.3836464521996</v>
      </c>
      <c r="M426" s="3"/>
      <c r="N426" s="3"/>
      <c r="O426" s="3"/>
      <c r="P426" s="3"/>
      <c r="Q426" s="3"/>
      <c r="R426" s="3"/>
      <c r="S426" s="3"/>
    </row>
    <row r="427" spans="1:19" x14ac:dyDescent="0.3">
      <c r="A427" s="3"/>
      <c r="B427" s="3"/>
      <c r="C427" s="10">
        <v>2011.452055</v>
      </c>
      <c r="D427" s="10">
        <v>387.709</v>
      </c>
      <c r="E427" s="4">
        <f t="shared" si="33"/>
        <v>2171</v>
      </c>
      <c r="F427" s="5">
        <f>F426*SUM(econmid!Z217:AB217)/SUM(econmid!Z216:AB216)</f>
        <v>26699.475353561469</v>
      </c>
      <c r="G427" s="13">
        <f t="shared" si="36"/>
        <v>223.119076303273</v>
      </c>
      <c r="H427" s="13">
        <f t="shared" si="36"/>
        <v>278.58478214286129</v>
      </c>
      <c r="I427" s="13">
        <f t="shared" si="36"/>
        <v>236.7732984342228</v>
      </c>
      <c r="J427" s="13">
        <f t="shared" si="36"/>
        <v>53.992839513157378</v>
      </c>
      <c r="K427" s="13">
        <f t="shared" si="36"/>
        <v>3.1829416053454684</v>
      </c>
      <c r="L427" s="13">
        <f t="shared" si="34"/>
        <v>1070.6529379988601</v>
      </c>
      <c r="M427" s="3"/>
      <c r="N427" s="3"/>
      <c r="O427" s="3"/>
      <c r="P427" s="3"/>
      <c r="Q427" s="3"/>
      <c r="R427" s="3"/>
      <c r="S427" s="3"/>
    </row>
    <row r="428" spans="1:19" x14ac:dyDescent="0.3">
      <c r="A428" s="3"/>
      <c r="B428" s="3"/>
      <c r="C428" s="10">
        <v>2011.5342470000001</v>
      </c>
      <c r="D428" s="10">
        <v>388.05500000000001</v>
      </c>
      <c r="E428" s="4">
        <f t="shared" si="33"/>
        <v>2172</v>
      </c>
      <c r="F428" s="5">
        <f>F427*SUM(econmid!Z218:AB218)/SUM(econmid!Z217:AB217)</f>
        <v>26706.997100068991</v>
      </c>
      <c r="G428" s="13">
        <f t="shared" si="36"/>
        <v>224.74862174738709</v>
      </c>
      <c r="H428" s="13">
        <f t="shared" si="36"/>
        <v>280.32538006859892</v>
      </c>
      <c r="I428" s="13">
        <f t="shared" si="36"/>
        <v>237.60637017967417</v>
      </c>
      <c r="J428" s="13">
        <f t="shared" si="36"/>
        <v>54.042139576103338</v>
      </c>
      <c r="K428" s="13">
        <f t="shared" si="36"/>
        <v>3.1840481671893448</v>
      </c>
      <c r="L428" s="13">
        <f t="shared" si="34"/>
        <v>1074.9065597389526</v>
      </c>
      <c r="M428" s="3"/>
      <c r="N428" s="3"/>
      <c r="O428" s="3"/>
      <c r="P428" s="3"/>
      <c r="Q428" s="3"/>
      <c r="R428" s="3"/>
      <c r="S428" s="3"/>
    </row>
    <row r="429" spans="1:19" x14ac:dyDescent="0.3">
      <c r="A429" s="3"/>
      <c r="B429" s="3"/>
      <c r="C429" s="10">
        <v>2011.6191779999999</v>
      </c>
      <c r="D429" s="10">
        <v>388.49599999999998</v>
      </c>
      <c r="E429" s="4">
        <f t="shared" si="33"/>
        <v>2173</v>
      </c>
      <c r="F429" s="5">
        <f>F428*SUM(econmid!Z219:AB219)/SUM(econmid!Z218:AB218)</f>
        <v>26713.866349104956</v>
      </c>
      <c r="G429" s="13">
        <f t="shared" si="36"/>
        <v>226.37862626523167</v>
      </c>
      <c r="H429" s="13">
        <f t="shared" si="36"/>
        <v>282.06189582467761</v>
      </c>
      <c r="I429" s="13">
        <f t="shared" si="36"/>
        <v>238.42938995071421</v>
      </c>
      <c r="J429" s="13">
        <f t="shared" si="36"/>
        <v>54.089506115542569</v>
      </c>
      <c r="K429" s="13">
        <f t="shared" si="36"/>
        <v>3.1850724645133752</v>
      </c>
      <c r="L429" s="13">
        <f t="shared" si="34"/>
        <v>1079.1444906206793</v>
      </c>
      <c r="M429" s="3"/>
      <c r="N429" s="3"/>
      <c r="O429" s="3"/>
      <c r="P429" s="3"/>
      <c r="Q429" s="3"/>
      <c r="R429" s="3"/>
      <c r="S429" s="3"/>
    </row>
    <row r="430" spans="1:19" x14ac:dyDescent="0.3">
      <c r="A430" s="3"/>
      <c r="B430" s="3"/>
      <c r="C430" s="10">
        <v>2011.7041099999999</v>
      </c>
      <c r="D430" s="10">
        <v>388.99200000000002</v>
      </c>
      <c r="E430" s="4">
        <f t="shared" si="33"/>
        <v>2174</v>
      </c>
      <c r="F430" s="5">
        <f>F429*SUM(econmid!Z220:AB220)/SUM(econmid!Z219:AB219)</f>
        <v>26720.097086832007</v>
      </c>
      <c r="G430" s="13">
        <f t="shared" si="36"/>
        <v>228.00905003301742</v>
      </c>
      <c r="H430" s="13">
        <f t="shared" si="36"/>
        <v>283.79427937389994</v>
      </c>
      <c r="I430" s="13">
        <f t="shared" si="36"/>
        <v>239.24239464334534</v>
      </c>
      <c r="J430" s="13">
        <f t="shared" si="36"/>
        <v>54.134973003384012</v>
      </c>
      <c r="K430" s="13">
        <f t="shared" si="36"/>
        <v>3.1860162321998011</v>
      </c>
      <c r="L430" s="13">
        <f t="shared" si="34"/>
        <v>1083.3667132858463</v>
      </c>
      <c r="M430" s="3"/>
      <c r="N430" s="3"/>
      <c r="O430" s="3"/>
      <c r="P430" s="3"/>
      <c r="Q430" s="3"/>
      <c r="R430" s="3"/>
      <c r="S430" s="3"/>
    </row>
    <row r="431" spans="1:19" x14ac:dyDescent="0.3">
      <c r="A431" s="3"/>
      <c r="B431" s="3"/>
      <c r="C431" s="10">
        <v>2011.7863010000001</v>
      </c>
      <c r="D431" s="10">
        <v>389.11599999999999</v>
      </c>
      <c r="E431" s="4">
        <f t="shared" si="33"/>
        <v>2175</v>
      </c>
      <c r="F431" s="5">
        <f>F430*SUM(econmid!Z221:AB221)/SUM(econmid!Z220:AB220)</f>
        <v>26725.703080835687</v>
      </c>
      <c r="G431" s="13">
        <f t="shared" si="36"/>
        <v>229.63985408057056</v>
      </c>
      <c r="H431" s="13">
        <f t="shared" si="36"/>
        <v>285.52248212997705</v>
      </c>
      <c r="I431" s="13">
        <f t="shared" si="36"/>
        <v>240.04542275953662</v>
      </c>
      <c r="J431" s="13">
        <f t="shared" si="36"/>
        <v>54.178573818109321</v>
      </c>
      <c r="K431" s="13">
        <f t="shared" si="36"/>
        <v>3.1868811791352485</v>
      </c>
      <c r="L431" s="13">
        <f t="shared" si="34"/>
        <v>1087.5732139673289</v>
      </c>
      <c r="M431" s="3"/>
      <c r="N431" s="3"/>
      <c r="O431" s="3"/>
      <c r="P431" s="3"/>
      <c r="Q431" s="3"/>
      <c r="R431" s="3"/>
      <c r="S431" s="3"/>
    </row>
    <row r="432" spans="1:19" x14ac:dyDescent="0.3">
      <c r="A432" s="3"/>
      <c r="B432" s="3"/>
      <c r="C432" s="10">
        <v>2011.8712330000001</v>
      </c>
      <c r="D432" s="10">
        <v>388.92899999999997</v>
      </c>
      <c r="E432" s="4">
        <f t="shared" si="33"/>
        <v>2176</v>
      </c>
      <c r="F432" s="5">
        <f>F431*SUM(econmid!Z222:AB222)/SUM(econmid!Z221:AB221)</f>
        <v>26730.697880272197</v>
      </c>
      <c r="G432" s="13">
        <f t="shared" si="36"/>
        <v>231.27100027799244</v>
      </c>
      <c r="H432" s="13">
        <f t="shared" si="36"/>
        <v>287.24645693301335</v>
      </c>
      <c r="I432" s="13">
        <f t="shared" si="36"/>
        <v>240.83851435282963</v>
      </c>
      <c r="J432" s="13">
        <f t="shared" si="36"/>
        <v>54.22034183588088</v>
      </c>
      <c r="K432" s="13">
        <f t="shared" si="36"/>
        <v>3.187668988177367</v>
      </c>
      <c r="L432" s="13">
        <f t="shared" si="34"/>
        <v>1091.7639823878935</v>
      </c>
      <c r="M432" s="3"/>
      <c r="N432" s="3"/>
      <c r="O432" s="3"/>
      <c r="P432" s="3"/>
      <c r="Q432" s="3"/>
      <c r="R432" s="3"/>
      <c r="S432" s="3"/>
    </row>
    <row r="433" spans="1:19" x14ac:dyDescent="0.3">
      <c r="A433" s="3"/>
      <c r="B433" s="3"/>
      <c r="C433" s="10">
        <v>2011.9534249999999</v>
      </c>
      <c r="D433" s="10">
        <v>388.79700000000003</v>
      </c>
      <c r="E433" s="4">
        <f t="shared" si="33"/>
        <v>2177</v>
      </c>
      <c r="F433" s="5">
        <f>F432*SUM(econmid!Z223:AB223)/SUM(econmid!Z222:AB222)</f>
        <v>26735.094816166551</v>
      </c>
      <c r="G433" s="13">
        <f t="shared" si="36"/>
        <v>232.90245132232832</v>
      </c>
      <c r="H433" s="13">
        <f t="shared" si="36"/>
        <v>288.96615802507284</v>
      </c>
      <c r="I433" s="13">
        <f t="shared" si="36"/>
        <v>241.62171097469661</v>
      </c>
      <c r="J433" s="13">
        <f t="shared" si="36"/>
        <v>54.260310022175055</v>
      </c>
      <c r="K433" s="13">
        <f t="shared" si="36"/>
        <v>3.188381316141538</v>
      </c>
      <c r="L433" s="13">
        <f t="shared" si="34"/>
        <v>1095.9390116604145</v>
      </c>
      <c r="M433" s="3"/>
      <c r="N433" s="3"/>
      <c r="O433" s="3"/>
      <c r="P433" s="3"/>
      <c r="Q433" s="3"/>
      <c r="R433" s="3"/>
      <c r="S433" s="3"/>
    </row>
    <row r="434" spans="1:19" x14ac:dyDescent="0.3">
      <c r="A434" s="3"/>
      <c r="B434" s="3"/>
      <c r="C434" s="10">
        <v>2012.0382509999999</v>
      </c>
      <c r="D434" s="10">
        <v>388.66699999999997</v>
      </c>
      <c r="E434" s="4">
        <f t="shared" si="33"/>
        <v>2178</v>
      </c>
      <c r="F434" s="5">
        <f>F433*SUM(econmid!Z224:AB224)/SUM(econmid!Z223:AB223)</f>
        <v>26738.907001855445</v>
      </c>
      <c r="G434" s="13">
        <f t="shared" si="36"/>
        <v>234.53417072425398</v>
      </c>
      <c r="H434" s="13">
        <f t="shared" si="36"/>
        <v>290.68154102584037</v>
      </c>
      <c r="I434" s="13">
        <f t="shared" si="36"/>
        <v>242.39505562166349</v>
      </c>
      <c r="J434" s="13">
        <f t="shared" si="36"/>
        <v>54.298511023928484</v>
      </c>
      <c r="K434" s="13">
        <f t="shared" si="36"/>
        <v>3.1890197938068061</v>
      </c>
      <c r="L434" s="13">
        <f t="shared" si="34"/>
        <v>1100.0982981894931</v>
      </c>
      <c r="M434" s="3"/>
      <c r="N434" s="3"/>
      <c r="O434" s="3"/>
      <c r="P434" s="3"/>
      <c r="Q434" s="3"/>
      <c r="R434" s="3"/>
      <c r="S434" s="3"/>
    </row>
    <row r="435" spans="1:19" x14ac:dyDescent="0.3">
      <c r="A435" s="3"/>
      <c r="B435" s="3"/>
      <c r="C435" s="10">
        <v>2012.1229510000001</v>
      </c>
      <c r="D435" s="10">
        <v>388.64600000000002</v>
      </c>
      <c r="E435" s="4">
        <f t="shared" si="33"/>
        <v>2179</v>
      </c>
      <c r="F435" s="5">
        <f>F434*SUM(econmid!Z225:AB225)/SUM(econmid!Z224:AB224)</f>
        <v>26742.147333568082</v>
      </c>
      <c r="G435" s="13">
        <f t="shared" si="36"/>
        <v>236.16612279478977</v>
      </c>
      <c r="H435" s="13">
        <f t="shared" si="36"/>
        <v>292.39256290839171</v>
      </c>
      <c r="I435" s="13">
        <f t="shared" si="36"/>
        <v>243.15859268320906</v>
      </c>
      <c r="J435" s="13">
        <f t="shared" si="36"/>
        <v>54.334977162184991</v>
      </c>
      <c r="K435" s="13">
        <f t="shared" si="36"/>
        <v>3.1895860259402715</v>
      </c>
      <c r="L435" s="13">
        <f t="shared" si="34"/>
        <v>1104.2418415745155</v>
      </c>
      <c r="M435" s="3"/>
      <c r="N435" s="3"/>
      <c r="O435" s="3"/>
      <c r="P435" s="3"/>
      <c r="Q435" s="3"/>
      <c r="R435" s="3"/>
      <c r="S435" s="3"/>
    </row>
    <row r="436" spans="1:19" x14ac:dyDescent="0.3">
      <c r="A436" s="3"/>
      <c r="B436" s="3"/>
      <c r="C436" s="10">
        <v>2012.202186</v>
      </c>
      <c r="D436" s="10">
        <v>388.67200000000003</v>
      </c>
      <c r="E436" s="4">
        <f t="shared" si="33"/>
        <v>2180</v>
      </c>
      <c r="F436" s="5">
        <f>F435*SUM(econmid!Z226:AB226)/SUM(econmid!Z225:AB225)</f>
        <v>26744.828491139178</v>
      </c>
      <c r="G436" s="13">
        <f t="shared" si="36"/>
        <v>237.79827263204979</v>
      </c>
      <c r="H436" s="13">
        <f t="shared" si="36"/>
        <v>294.09918197508438</v>
      </c>
      <c r="I436" s="13">
        <f t="shared" si="36"/>
        <v>243.91236789045087</v>
      </c>
      <c r="J436" s="13">
        <f t="shared" si="36"/>
        <v>54.369740425230702</v>
      </c>
      <c r="K436" s="13">
        <f t="shared" si="36"/>
        <v>3.1900815913391525</v>
      </c>
      <c r="L436" s="13">
        <f t="shared" si="34"/>
        <v>1108.369644514155</v>
      </c>
      <c r="M436" s="3"/>
      <c r="N436" s="3"/>
      <c r="O436" s="3"/>
      <c r="P436" s="3"/>
      <c r="Q436" s="3"/>
      <c r="R436" s="3"/>
      <c r="S436" s="3"/>
    </row>
    <row r="437" spans="1:19" x14ac:dyDescent="0.3">
      <c r="A437" s="3"/>
      <c r="B437" s="3"/>
      <c r="C437" s="10">
        <v>2012.286885</v>
      </c>
      <c r="D437" s="10">
        <v>388.83199999999999</v>
      </c>
      <c r="E437" s="4">
        <f t="shared" si="33"/>
        <v>2181</v>
      </c>
      <c r="F437" s="5">
        <f>F436*SUM(econmid!Z227:AB227)/SUM(econmid!Z226:AB226)</f>
        <v>26746.962938847704</v>
      </c>
      <c r="G437" s="13">
        <f t="shared" si="36"/>
        <v>239.43058610803482</v>
      </c>
      <c r="H437" s="13">
        <f t="shared" si="36"/>
        <v>295.80135783358219</v>
      </c>
      <c r="I437" s="13">
        <f t="shared" si="36"/>
        <v>244.65642826562691</v>
      </c>
      <c r="J437" s="13">
        <f t="shared" si="36"/>
        <v>54.402832462205026</v>
      </c>
      <c r="K437" s="13">
        <f t="shared" si="36"/>
        <v>3.1905080428897716</v>
      </c>
      <c r="L437" s="13">
        <f t="shared" si="34"/>
        <v>1112.4817127123388</v>
      </c>
      <c r="M437" s="3"/>
      <c r="N437" s="3"/>
      <c r="O437" s="3"/>
      <c r="P437" s="3"/>
      <c r="Q437" s="3"/>
      <c r="R437" s="3"/>
      <c r="S437" s="3"/>
    </row>
    <row r="438" spans="1:19" x14ac:dyDescent="0.3">
      <c r="A438" s="3"/>
      <c r="B438" s="3"/>
      <c r="C438" s="10">
        <v>2012.3688520000001</v>
      </c>
      <c r="D438" s="10">
        <v>389.13200000000001</v>
      </c>
      <c r="E438" s="4">
        <f t="shared" si="33"/>
        <v>2182</v>
      </c>
      <c r="F438" s="5">
        <f>F437*SUM(econmid!Z228:AB228)/SUM(econmid!Z227:AB227)</f>
        <v>26748.562926375551</v>
      </c>
      <c r="G438" s="13">
        <f t="shared" si="36"/>
        <v>241.06302985547623</v>
      </c>
      <c r="H438" s="13">
        <f t="shared" si="36"/>
        <v>297.49905137302437</v>
      </c>
      <c r="I438" s="13">
        <f t="shared" si="36"/>
        <v>245.39082207238155</v>
      </c>
      <c r="J438" s="13">
        <f t="shared" si="36"/>
        <v>54.434284577175092</v>
      </c>
      <c r="K438" s="13">
        <f t="shared" si="36"/>
        <v>3.190866907642711</v>
      </c>
      <c r="L438" s="13">
        <f t="shared" si="34"/>
        <v>1116.5780547856998</v>
      </c>
      <c r="M438" s="3"/>
      <c r="N438" s="3"/>
      <c r="O438" s="3"/>
      <c r="P438" s="3"/>
      <c r="Q438" s="3"/>
      <c r="R438" s="3"/>
      <c r="S438" s="3"/>
    </row>
    <row r="439" spans="1:19" x14ac:dyDescent="0.3">
      <c r="A439" s="3"/>
      <c r="B439" s="3"/>
      <c r="C439" s="10">
        <v>2012.4535519999999</v>
      </c>
      <c r="D439" s="10">
        <v>389.55700000000002</v>
      </c>
      <c r="E439" s="4">
        <f t="shared" si="33"/>
        <v>2183</v>
      </c>
      <c r="F439" s="5">
        <f>F438*SUM(econmid!Z229:AB229)/SUM(econmid!Z228:AB228)</f>
        <v>26749.640489880709</v>
      </c>
      <c r="G439" s="13">
        <f t="shared" ref="G439:K454" si="37">G438*(1-G$5)+G$4*$F438*$L$4/1000</f>
        <v>242.69557125473858</v>
      </c>
      <c r="H439" s="13">
        <f t="shared" si="37"/>
        <v>299.19222474035013</v>
      </c>
      <c r="I439" s="13">
        <f t="shared" si="37"/>
        <v>246.11559876686249</v>
      </c>
      <c r="J439" s="13">
        <f t="shared" si="37"/>
        <v>54.464127723661164</v>
      </c>
      <c r="K439" s="13">
        <f t="shared" si="37"/>
        <v>3.1911596869034038</v>
      </c>
      <c r="L439" s="13">
        <f t="shared" si="34"/>
        <v>1120.6586821725157</v>
      </c>
      <c r="M439" s="3"/>
      <c r="N439" s="3"/>
      <c r="O439" s="3"/>
      <c r="P439" s="3"/>
      <c r="Q439" s="3"/>
      <c r="R439" s="3"/>
      <c r="S439" s="3"/>
    </row>
    <row r="440" spans="1:19" x14ac:dyDescent="0.3">
      <c r="A440" s="3"/>
      <c r="B440" s="3"/>
      <c r="C440" s="10">
        <v>2012.535519</v>
      </c>
      <c r="D440" s="10">
        <v>390.20600000000002</v>
      </c>
      <c r="E440" s="4">
        <f t="shared" si="33"/>
        <v>2184</v>
      </c>
      <c r="F440" s="5">
        <f>F439*SUM(econmid!Z230:AB230)/SUM(econmid!Z229:AB229)</f>
        <v>26750.207453178635</v>
      </c>
      <c r="G440" s="13">
        <f t="shared" si="37"/>
        <v>244.32817842078765</v>
      </c>
      <c r="H440" s="13">
        <f t="shared" si="37"/>
        <v>300.88084131678926</v>
      </c>
      <c r="I440" s="13">
        <f t="shared" si="37"/>
        <v>246.83080894963572</v>
      </c>
      <c r="J440" s="13">
        <f t="shared" si="37"/>
        <v>54.492392499600818</v>
      </c>
      <c r="K440" s="13">
        <f t="shared" si="37"/>
        <v>3.1913878563374651</v>
      </c>
      <c r="L440" s="13">
        <f t="shared" si="34"/>
        <v>1124.7236090431509</v>
      </c>
      <c r="M440" s="3"/>
      <c r="N440" s="3"/>
      <c r="O440" s="3"/>
      <c r="P440" s="3"/>
      <c r="Q440" s="3"/>
      <c r="R440" s="3"/>
      <c r="S440" s="3"/>
    </row>
    <row r="441" spans="1:19" x14ac:dyDescent="0.3">
      <c r="A441" s="3"/>
      <c r="B441" s="3"/>
      <c r="C441" s="10">
        <v>2012.6202189999999</v>
      </c>
      <c r="D441" s="10">
        <v>390.88200000000001</v>
      </c>
      <c r="E441" s="4">
        <f t="shared" si="33"/>
        <v>2185</v>
      </c>
      <c r="F441" s="5">
        <f>F440*SUM(econmid!Z231:AB231)/SUM(econmid!Z230:AB230)</f>
        <v>26750.275429026864</v>
      </c>
      <c r="G441" s="13">
        <f t="shared" si="37"/>
        <v>245.96082019023049</v>
      </c>
      <c r="H441" s="13">
        <f t="shared" si="37"/>
        <v>302.56486569452835</v>
      </c>
      <c r="I441" s="13">
        <f t="shared" si="37"/>
        <v>247.53650431842306</v>
      </c>
      <c r="J441" s="13">
        <f t="shared" si="37"/>
        <v>54.519109142739403</v>
      </c>
      <c r="K441" s="13">
        <f t="shared" si="37"/>
        <v>3.1915528660900403</v>
      </c>
      <c r="L441" s="13">
        <f t="shared" si="34"/>
        <v>1128.7728522120115</v>
      </c>
      <c r="M441" s="3"/>
      <c r="N441" s="3"/>
      <c r="O441" s="3"/>
      <c r="P441" s="3"/>
      <c r="Q441" s="3"/>
      <c r="R441" s="3"/>
      <c r="S441" s="3"/>
    </row>
    <row r="442" spans="1:19" x14ac:dyDescent="0.3">
      <c r="A442" s="3"/>
      <c r="B442" s="3"/>
      <c r="C442" s="10">
        <v>2012.7049179999999</v>
      </c>
      <c r="D442" s="10">
        <v>391.31200000000001</v>
      </c>
      <c r="E442" s="4">
        <f t="shared" si="33"/>
        <v>2186</v>
      </c>
      <c r="F442" s="5">
        <f>F441*SUM(econmid!Z232:AB232)/SUM(econmid!Z231:AB231)</f>
        <v>26749.855820507193</v>
      </c>
      <c r="G442" s="13">
        <f t="shared" si="37"/>
        <v>247.593466108434</v>
      </c>
      <c r="H442" s="13">
        <f t="shared" si="37"/>
        <v>304.24426365356163</v>
      </c>
      <c r="I442" s="13">
        <f t="shared" si="37"/>
        <v>248.23273762166735</v>
      </c>
      <c r="J442" s="13">
        <f t="shared" si="37"/>
        <v>54.544307526434679</v>
      </c>
      <c r="K442" s="13">
        <f t="shared" si="37"/>
        <v>3.1916561409185054</v>
      </c>
      <c r="L442" s="13">
        <f t="shared" si="34"/>
        <v>1132.8064310510163</v>
      </c>
      <c r="M442" s="3"/>
      <c r="N442" s="3"/>
      <c r="O442" s="3"/>
      <c r="P442" s="3"/>
      <c r="Q442" s="3"/>
      <c r="R442" s="3"/>
      <c r="S442" s="3"/>
    </row>
    <row r="443" spans="1:19" x14ac:dyDescent="0.3">
      <c r="A443" s="3"/>
      <c r="B443" s="3"/>
      <c r="C443" s="10">
        <v>2012.786885</v>
      </c>
      <c r="D443" s="10">
        <v>391.32299999999998</v>
      </c>
      <c r="E443" s="4">
        <f t="shared" si="33"/>
        <v>2187</v>
      </c>
      <c r="F443" s="5">
        <f>F442*SUM(econmid!Z233:AB233)/SUM(econmid!Z232:AB232)</f>
        <v>26748.959822500303</v>
      </c>
      <c r="G443" s="13">
        <f t="shared" si="37"/>
        <v>249.22608641672787</v>
      </c>
      <c r="H443" s="13">
        <f t="shared" si="37"/>
        <v>305.91900213873549</v>
      </c>
      <c r="I443" s="13">
        <f t="shared" si="37"/>
        <v>248.91956261292839</v>
      </c>
      <c r="J443" s="13">
        <f t="shared" si="37"/>
        <v>54.568017155863245</v>
      </c>
      <c r="K443" s="13">
        <f t="shared" si="37"/>
        <v>3.1916990803378456</v>
      </c>
      <c r="L443" s="13">
        <f t="shared" si="34"/>
        <v>1136.824367404593</v>
      </c>
      <c r="M443" s="3"/>
      <c r="N443" s="3"/>
      <c r="O443" s="3"/>
      <c r="P443" s="3"/>
      <c r="Q443" s="3"/>
      <c r="R443" s="3"/>
      <c r="S443" s="3"/>
    </row>
    <row r="444" spans="1:19" x14ac:dyDescent="0.3">
      <c r="A444" s="3"/>
      <c r="B444" s="3"/>
      <c r="C444" s="10">
        <v>2012.8715850000001</v>
      </c>
      <c r="D444" s="10">
        <v>391.15600000000001</v>
      </c>
      <c r="E444" s="4">
        <f t="shared" si="33"/>
        <v>2188</v>
      </c>
      <c r="F444" s="5">
        <f>F443*SUM(econmid!Z234:AB234)/SUM(econmid!Z233:AB233)</f>
        <v>26747.598423247764</v>
      </c>
      <c r="G444" s="13">
        <f t="shared" si="37"/>
        <v>250.85865203969738</v>
      </c>
      <c r="H444" s="13">
        <f t="shared" si="37"/>
        <v>307.58904923699464</v>
      </c>
      <c r="I444" s="13">
        <f t="shared" si="37"/>
        <v>249.59703400611261</v>
      </c>
      <c r="J444" s="13">
        <f t="shared" si="37"/>
        <v>54.590267164616883</v>
      </c>
      <c r="K444" s="13">
        <f t="shared" si="37"/>
        <v>3.1916830587780591</v>
      </c>
      <c r="L444" s="13">
        <f t="shared" si="34"/>
        <v>1140.8266855061995</v>
      </c>
      <c r="M444" s="3"/>
      <c r="N444" s="3"/>
      <c r="O444" s="3"/>
      <c r="P444" s="3"/>
      <c r="Q444" s="3"/>
      <c r="R444" s="3"/>
      <c r="S444" s="3"/>
    </row>
    <row r="445" spans="1:19" x14ac:dyDescent="0.3">
      <c r="E445" s="4">
        <f t="shared" si="33"/>
        <v>2189</v>
      </c>
      <c r="F445" s="5">
        <f>F444*SUM(econmid!Z235:AB235)/SUM(econmid!Z234:AB234)</f>
        <v>26745.78240599616</v>
      </c>
      <c r="G445" s="13">
        <f t="shared" si="37"/>
        <v>252.49113457257164</v>
      </c>
      <c r="H445" s="13">
        <f t="shared" si="37"/>
        <v>309.25437415483725</v>
      </c>
      <c r="I445" s="13">
        <f t="shared" si="37"/>
        <v>250.26520743153824</v>
      </c>
      <c r="J445" s="13">
        <f t="shared" si="37"/>
        <v>54.611086311676559</v>
      </c>
      <c r="K445" s="13">
        <f t="shared" si="37"/>
        <v>3.1916094257529664</v>
      </c>
      <c r="L445" s="13">
        <f t="shared" si="34"/>
        <v>1144.8134118963767</v>
      </c>
      <c r="M445" s="3"/>
      <c r="N445" s="3"/>
      <c r="O445" s="3"/>
      <c r="P445" s="3"/>
      <c r="Q445" s="3"/>
      <c r="R445" s="3"/>
      <c r="S445" s="3"/>
    </row>
    <row r="446" spans="1:19" x14ac:dyDescent="0.3">
      <c r="E446" s="4">
        <f t="shared" si="33"/>
        <v>2190</v>
      </c>
      <c r="F446" s="5">
        <f>F445*SUM(econmid!Z236:AB236)/SUM(econmid!Z235:AB235)</f>
        <v>26743.52235071898</v>
      </c>
      <c r="G446" s="13">
        <f t="shared" si="37"/>
        <v>254.12350626871225</v>
      </c>
      <c r="H446" s="13">
        <f t="shared" si="37"/>
        <v>310.91494719598677</v>
      </c>
      <c r="I446" s="13">
        <f t="shared" si="37"/>
        <v>250.9241393928375</v>
      </c>
      <c r="J446" s="13">
        <f t="shared" si="37"/>
        <v>54.630502978752347</v>
      </c>
      <c r="K446" s="13">
        <f t="shared" si="37"/>
        <v>3.1914795060397831</v>
      </c>
      <c r="L446" s="13">
        <f t="shared" si="34"/>
        <v>1148.7845753423285</v>
      </c>
      <c r="M446" s="3"/>
      <c r="N446" s="3"/>
      <c r="O446" s="3"/>
      <c r="P446" s="3"/>
      <c r="Q446" s="3"/>
      <c r="R446" s="3"/>
      <c r="S446" s="3"/>
    </row>
    <row r="447" spans="1:19" x14ac:dyDescent="0.3">
      <c r="E447" s="4">
        <f t="shared" si="33"/>
        <v>2191</v>
      </c>
      <c r="F447" s="5">
        <f>F446*SUM(econmid!Z237:AB237)/SUM(econmid!Z236:AB236)</f>
        <v>26740.828635911254</v>
      </c>
      <c r="G447" s="13">
        <f t="shared" si="37"/>
        <v>255.75574002720683</v>
      </c>
      <c r="H447" s="13">
        <f t="shared" si="37"/>
        <v>312.57073973928675</v>
      </c>
      <c r="I447" s="13">
        <f t="shared" si="37"/>
        <v>251.57388722469557</v>
      </c>
      <c r="J447" s="13">
        <f t="shared" si="37"/>
        <v>54.648545167977389</v>
      </c>
      <c r="K447" s="13">
        <f t="shared" si="37"/>
        <v>3.1912945998688791</v>
      </c>
      <c r="L447" s="13">
        <f t="shared" si="34"/>
        <v>1152.7402067590356</v>
      </c>
      <c r="M447" s="3"/>
      <c r="N447" s="3"/>
      <c r="O447" s="3"/>
      <c r="P447" s="3"/>
      <c r="Q447" s="3"/>
      <c r="R447" s="3"/>
      <c r="S447" s="3"/>
    </row>
    <row r="448" spans="1:19" x14ac:dyDescent="0.3">
      <c r="E448" s="4">
        <f t="shared" si="33"/>
        <v>2192</v>
      </c>
      <c r="F448" s="5">
        <f>F447*SUM(econmid!Z238:AB238)/SUM(econmid!Z237:AB237)</f>
        <v>26737.711440452407</v>
      </c>
      <c r="G448" s="13">
        <f t="shared" si="37"/>
        <v>257.38780938057232</v>
      </c>
      <c r="H448" s="13">
        <f t="shared" si="37"/>
        <v>314.22172421682495</v>
      </c>
      <c r="I448" s="13">
        <f t="shared" si="37"/>
        <v>252.21450905142672</v>
      </c>
      <c r="J448" s="13">
        <f t="shared" si="37"/>
        <v>54.665240499944204</v>
      </c>
      <c r="K448" s="13">
        <f t="shared" si="37"/>
        <v>3.1910559831231247</v>
      </c>
      <c r="L448" s="13">
        <f t="shared" si="34"/>
        <v>1156.6803391318913</v>
      </c>
      <c r="M448" s="3"/>
      <c r="N448" s="3"/>
      <c r="O448" s="3"/>
      <c r="P448" s="3"/>
      <c r="Q448" s="3"/>
      <c r="R448" s="3"/>
      <c r="S448" s="3"/>
    </row>
    <row r="449" spans="5:19" x14ac:dyDescent="0.3">
      <c r="E449" s="4">
        <f t="shared" si="33"/>
        <v>2193</v>
      </c>
      <c r="F449" s="5">
        <f>F448*SUM(econmid!Z239:AB239)/SUM(econmid!Z238:AB238)</f>
        <v>26734.180745532904</v>
      </c>
      <c r="G449" s="13">
        <f t="shared" si="37"/>
        <v>259.01968848257178</v>
      </c>
      <c r="H449" s="13">
        <f t="shared" si="37"/>
        <v>315.86787409229265</v>
      </c>
      <c r="I449" s="13">
        <f t="shared" si="37"/>
        <v>252.84606374638619</v>
      </c>
      <c r="J449" s="13">
        <f t="shared" si="37"/>
        <v>54.680616212071847</v>
      </c>
      <c r="K449" s="13">
        <f t="shared" si="37"/>
        <v>3.1907649075462627</v>
      </c>
      <c r="L449" s="13">
        <f t="shared" si="34"/>
        <v>1160.6050074408688</v>
      </c>
      <c r="M449" s="3"/>
      <c r="N449" s="3"/>
      <c r="O449" s="3"/>
      <c r="P449" s="3"/>
      <c r="Q449" s="3"/>
      <c r="R449" s="3"/>
      <c r="S449" s="3"/>
    </row>
    <row r="450" spans="5:19" x14ac:dyDescent="0.3">
      <c r="E450" s="4">
        <f t="shared" si="33"/>
        <v>2194</v>
      </c>
      <c r="F450" s="5">
        <f>F449*SUM(econmid!Z240:AB240)/SUM(econmid!Z239:AB239)</f>
        <v>26730.246336640732</v>
      </c>
      <c r="G450" s="13">
        <f t="shared" si="37"/>
        <v>260.65135209614891</v>
      </c>
      <c r="H450" s="13">
        <f t="shared" si="37"/>
        <v>317.50916383958429</v>
      </c>
      <c r="I450" s="13">
        <f t="shared" si="37"/>
        <v>253.46861089221636</v>
      </c>
      <c r="J450" s="13">
        <f t="shared" si="37"/>
        <v>54.694699157292497</v>
      </c>
      <c r="K450" s="13">
        <f t="shared" si="37"/>
        <v>3.1904226009597436</v>
      </c>
      <c r="L450" s="13">
        <f t="shared" si="34"/>
        <v>1164.5142485862018</v>
      </c>
      <c r="M450" s="3"/>
      <c r="N450" s="3"/>
      <c r="O450" s="3"/>
      <c r="P450" s="3"/>
      <c r="Q450" s="3"/>
      <c r="R450" s="3"/>
      <c r="S450" s="3"/>
    </row>
    <row r="451" spans="5:19" x14ac:dyDescent="0.3">
      <c r="E451" s="4">
        <f t="shared" si="33"/>
        <v>2195</v>
      </c>
      <c r="F451" s="5">
        <f>F450*SUM(econmid!Z241:AB241)/SUM(econmid!Z240:AB240)</f>
        <v>26725.917805602927</v>
      </c>
      <c r="G451" s="13">
        <f t="shared" si="37"/>
        <v>262.2827755814838</v>
      </c>
      <c r="H451" s="13">
        <f t="shared" si="37"/>
        <v>319.14556892164239</v>
      </c>
      <c r="I451" s="13">
        <f t="shared" si="37"/>
        <v>254.08221074192494</v>
      </c>
      <c r="J451" s="13">
        <f t="shared" si="37"/>
        <v>54.707515803046185</v>
      </c>
      <c r="K451" s="13">
        <f t="shared" si="37"/>
        <v>3.1900302674875016</v>
      </c>
      <c r="L451" s="13">
        <f t="shared" si="34"/>
        <v>1168.4081013155846</v>
      </c>
      <c r="M451" s="3"/>
      <c r="N451" s="3"/>
      <c r="O451" s="3"/>
      <c r="P451" s="3"/>
      <c r="Q451" s="3"/>
      <c r="R451" s="3"/>
      <c r="S451" s="3"/>
    </row>
    <row r="452" spans="5:19" x14ac:dyDescent="0.3">
      <c r="E452" s="4">
        <f t="shared" si="33"/>
        <v>2196</v>
      </c>
      <c r="F452" s="5">
        <f>F451*SUM(econmid!Z242:AB242)/SUM(econmid!Z241:AB241)</f>
        <v>26721.204552678853</v>
      </c>
      <c r="G452" s="13">
        <f t="shared" si="37"/>
        <v>263.91393488417316</v>
      </c>
      <c r="H452" s="13">
        <f t="shared" si="37"/>
        <v>320.77706576955296</v>
      </c>
      <c r="I452" s="13">
        <f t="shared" si="37"/>
        <v>254.68692418079235</v>
      </c>
      <c r="J452" s="13">
        <f t="shared" si="37"/>
        <v>54.719092230572599</v>
      </c>
      <c r="K452" s="13">
        <f t="shared" si="37"/>
        <v>3.1895890877881405</v>
      </c>
      <c r="L452" s="13">
        <f t="shared" si="34"/>
        <v>1172.2866061528794</v>
      </c>
      <c r="M452" s="3"/>
      <c r="N452" s="3"/>
      <c r="O452" s="3"/>
      <c r="P452" s="3"/>
      <c r="Q452" s="3"/>
      <c r="R452" s="3"/>
      <c r="S452" s="3"/>
    </row>
    <row r="453" spans="5:19" x14ac:dyDescent="0.3">
      <c r="E453" s="4">
        <f t="shared" si="33"/>
        <v>2197</v>
      </c>
      <c r="F453" s="5">
        <f>F452*SUM(econmid!Z243:AB243)/SUM(econmid!Z242:AB242)</f>
        <v>26716.115788700728</v>
      </c>
      <c r="G453" s="13">
        <f t="shared" si="37"/>
        <v>265.54480652353851</v>
      </c>
      <c r="H453" s="13">
        <f t="shared" si="37"/>
        <v>322.40363176189402</v>
      </c>
      <c r="I453" s="13">
        <f t="shared" si="37"/>
        <v>255.28281268910473</v>
      </c>
      <c r="J453" s="13">
        <f t="shared" si="37"/>
        <v>54.729454134489039</v>
      </c>
      <c r="K453" s="13">
        <f t="shared" si="37"/>
        <v>3.1891002192940312</v>
      </c>
      <c r="L453" s="13">
        <f t="shared" si="34"/>
        <v>1176.1498053283203</v>
      </c>
      <c r="M453" s="3"/>
      <c r="N453" s="3"/>
      <c r="O453" s="3"/>
      <c r="P453" s="3"/>
      <c r="Q453" s="3"/>
      <c r="R453" s="3"/>
      <c r="S453" s="3"/>
    </row>
    <row r="454" spans="5:19" x14ac:dyDescent="0.3">
      <c r="E454" s="4">
        <f t="shared" si="33"/>
        <v>2198</v>
      </c>
      <c r="F454" s="5">
        <f>F453*SUM(econmid!Z244:AB244)/SUM(econmid!Z243:AB243)</f>
        <v>26710.660537257932</v>
      </c>
      <c r="G454" s="13">
        <f t="shared" si="37"/>
        <v>267.17536758106485</v>
      </c>
      <c r="H454" s="13">
        <f t="shared" si="37"/>
        <v>324.02524520434281</v>
      </c>
      <c r="I454" s="13">
        <f t="shared" si="37"/>
        <v>255.86993830570907</v>
      </c>
      <c r="J454" s="13">
        <f t="shared" si="37"/>
        <v>54.738626822643667</v>
      </c>
      <c r="K454" s="13">
        <f t="shared" si="37"/>
        <v>3.1885647964568324</v>
      </c>
      <c r="L454" s="13">
        <f t="shared" si="34"/>
        <v>1179.9977427102172</v>
      </c>
      <c r="M454" s="3"/>
      <c r="N454" s="3"/>
      <c r="O454" s="3"/>
      <c r="P454" s="3"/>
      <c r="Q454" s="3"/>
      <c r="R454" s="3"/>
      <c r="S454" s="3"/>
    </row>
    <row r="455" spans="5:19" x14ac:dyDescent="0.3">
      <c r="E455" s="4">
        <f t="shared" si="33"/>
        <v>2199</v>
      </c>
      <c r="F455" s="5">
        <f>F454*SUM(econmid!Z245:AB245)/SUM(econmid!Z244:AB244)</f>
        <v>26704.847636921542</v>
      </c>
      <c r="G455" s="13">
        <f t="shared" ref="G455:K470" si="38">G454*(1-G$5)+G$4*$F454*$L$4/1000</f>
        <v>268.80559568897263</v>
      </c>
      <c r="H455" s="13">
        <f t="shared" si="38"/>
        <v>325.64188530954368</v>
      </c>
      <c r="I455" s="13">
        <f t="shared" si="38"/>
        <v>256.44836359238531</v>
      </c>
      <c r="J455" s="13">
        <f t="shared" si="38"/>
        <v>54.746635216233592</v>
      </c>
      <c r="K455" s="13">
        <f t="shared" si="38"/>
        <v>3.1879839309989499</v>
      </c>
      <c r="L455" s="13">
        <f t="shared" si="34"/>
        <v>1183.8304637381341</v>
      </c>
      <c r="M455" s="3"/>
      <c r="N455" s="3"/>
      <c r="O455" s="3"/>
      <c r="P455" s="3"/>
      <c r="Q455" s="3"/>
      <c r="R455" s="3"/>
      <c r="S455" s="3"/>
    </row>
    <row r="456" spans="5:19" x14ac:dyDescent="0.3">
      <c r="E456" s="4">
        <f t="shared" si="33"/>
        <v>2200</v>
      </c>
      <c r="F456" s="5">
        <f>F455*SUM(econmid!Z246:AB246)/SUM(econmid!Z245:AB245)</f>
        <v>26698.685743505444</v>
      </c>
      <c r="G456" s="13">
        <f t="shared" si="38"/>
        <v>270.43546901892557</v>
      </c>
      <c r="H456" s="13">
        <f t="shared" si="38"/>
        <v>327.25353217724029</v>
      </c>
      <c r="I456" s="13">
        <f t="shared" si="38"/>
        <v>257.01815159903106</v>
      </c>
      <c r="J456" s="13">
        <f t="shared" si="38"/>
        <v>54.753503850177246</v>
      </c>
      <c r="K456" s="13">
        <f t="shared" si="38"/>
        <v>3.1873587121704969</v>
      </c>
      <c r="L456" s="13">
        <f t="shared" si="34"/>
        <v>1187.6480153575449</v>
      </c>
      <c r="M456" s="3"/>
      <c r="N456" s="3"/>
      <c r="O456" s="3"/>
      <c r="P456" s="3"/>
      <c r="Q456" s="3"/>
      <c r="R456" s="3"/>
      <c r="S456" s="3"/>
    </row>
    <row r="457" spans="5:19" x14ac:dyDescent="0.3">
      <c r="E457" s="4">
        <f t="shared" si="33"/>
        <v>2201</v>
      </c>
      <c r="F457" s="5">
        <f>F456*SUM(econmid!Z247:AB247)/SUM(econmid!Z246:AB246)</f>
        <v>26692.183332360466</v>
      </c>
      <c r="G457" s="13">
        <f t="shared" si="38"/>
        <v>272.0649662708766</v>
      </c>
      <c r="H457" s="13">
        <f t="shared" si="38"/>
        <v>328.86016677467512</v>
      </c>
      <c r="I457" s="13">
        <f t="shared" si="38"/>
        <v>257.5793658296534</v>
      </c>
      <c r="J457" s="13">
        <f t="shared" si="38"/>
        <v>54.759256873730926</v>
      </c>
      <c r="K457" s="13">
        <f t="shared" si="38"/>
        <v>3.1866902070113019</v>
      </c>
      <c r="L457" s="13">
        <f t="shared" si="34"/>
        <v>1191.4504459559475</v>
      </c>
      <c r="M457" s="3"/>
      <c r="N457" s="3"/>
      <c r="O457" s="3"/>
      <c r="P457" s="3"/>
      <c r="Q457" s="3"/>
      <c r="R457" s="3"/>
      <c r="S457" s="3"/>
    </row>
    <row r="458" spans="5:19" x14ac:dyDescent="0.3">
      <c r="E458" s="4">
        <f t="shared" ref="E458:E521" si="39">1+E457</f>
        <v>2202</v>
      </c>
      <c r="F458" s="5">
        <f>F457*SUM(econmid!Z248:AB248)/SUM(econmid!Z247:AB247)</f>
        <v>26685.348700698683</v>
      </c>
      <c r="G458" s="13">
        <f t="shared" si="38"/>
        <v>273.6940666620535</v>
      </c>
      <c r="H458" s="13">
        <f t="shared" si="38"/>
        <v>330.46177091725787</v>
      </c>
      <c r="I458" s="13">
        <f t="shared" si="38"/>
        <v>258.13207020916161</v>
      </c>
      <c r="J458" s="13">
        <f t="shared" si="38"/>
        <v>54.763918051339296</v>
      </c>
      <c r="K458" s="13">
        <f t="shared" si="38"/>
        <v>3.1859794606175305</v>
      </c>
      <c r="L458" s="13">
        <f t="shared" ref="L458:L521" si="40">SUM(G458:K458,L$5)</f>
        <v>1195.2378053004297</v>
      </c>
      <c r="M458" s="3"/>
      <c r="N458" s="3"/>
      <c r="O458" s="3"/>
      <c r="P458" s="3"/>
      <c r="Q458" s="3"/>
      <c r="R458" s="3"/>
      <c r="S458" s="3"/>
    </row>
    <row r="459" spans="5:19" x14ac:dyDescent="0.3">
      <c r="E459" s="4">
        <f t="shared" si="39"/>
        <v>2203</v>
      </c>
      <c r="F459" s="5">
        <f>F458*SUM(econmid!Z249:AB249)/SUM(econmid!Z248:AB248)</f>
        <v>26678.189969944575</v>
      </c>
      <c r="G459" s="13">
        <f t="shared" si="38"/>
        <v>275.32274991608676</v>
      </c>
      <c r="H459" s="13">
        <f t="shared" si="38"/>
        <v>332.05832724950545</v>
      </c>
      <c r="I459" s="13">
        <f t="shared" si="38"/>
        <v>258.67632905095502</v>
      </c>
      <c r="J459" s="13">
        <f t="shared" si="38"/>
        <v>54.767510763710199</v>
      </c>
      <c r="K459" s="13">
        <f t="shared" si="38"/>
        <v>3.185227496412522</v>
      </c>
      <c r="L459" s="13">
        <f t="shared" si="40"/>
        <v>1199.0101444766699</v>
      </c>
      <c r="M459" s="3"/>
      <c r="N459" s="3"/>
      <c r="O459" s="3"/>
      <c r="P459" s="3"/>
      <c r="Q459" s="3"/>
      <c r="R459" s="3"/>
      <c r="S459" s="3"/>
    </row>
    <row r="460" spans="5:19" x14ac:dyDescent="0.3">
      <c r="E460" s="4">
        <f t="shared" si="39"/>
        <v>2204</v>
      </c>
      <c r="F460" s="5">
        <f>F459*SUM(econmid!Z250:AB250)/SUM(econmid!Z249:AB249)</f>
        <v>26670.715088109606</v>
      </c>
      <c r="G460" s="13">
        <f t="shared" si="38"/>
        <v>276.95099625228056</v>
      </c>
      <c r="H460" s="13">
        <f t="shared" si="38"/>
        <v>333.64981922625543</v>
      </c>
      <c r="I460" s="13">
        <f t="shared" si="38"/>
        <v>259.21220702529894</v>
      </c>
      <c r="J460" s="13">
        <f t="shared" si="38"/>
        <v>54.770058009103991</v>
      </c>
      <c r="K460" s="13">
        <f t="shared" si="38"/>
        <v>3.1844353164214452</v>
      </c>
      <c r="L460" s="13">
        <f t="shared" si="40"/>
        <v>1202.7675158293603</v>
      </c>
      <c r="M460" s="3"/>
      <c r="N460" s="3"/>
      <c r="O460" s="3"/>
      <c r="P460" s="3"/>
      <c r="Q460" s="3"/>
      <c r="R460" s="3"/>
      <c r="S460" s="3"/>
    </row>
    <row r="461" spans="5:19" x14ac:dyDescent="0.3">
      <c r="E461" s="4">
        <f t="shared" si="39"/>
        <v>2205</v>
      </c>
      <c r="F461" s="5">
        <f>F460*SUM(econmid!Z251:AB251)/SUM(econmid!Z250:AB250)</f>
        <v>26662.931832188104</v>
      </c>
      <c r="G461" s="13">
        <f t="shared" si="38"/>
        <v>278.57878637502904</v>
      </c>
      <c r="H461" s="13">
        <f t="shared" si="38"/>
        <v>335.2362310941536</v>
      </c>
      <c r="I461" s="13">
        <f t="shared" si="38"/>
        <v>259.73976912848207</v>
      </c>
      <c r="J461" s="13">
        <f t="shared" si="38"/>
        <v>54.771582404827896</v>
      </c>
      <c r="K461" s="13">
        <f t="shared" si="38"/>
        <v>3.1836039015493647</v>
      </c>
      <c r="L461" s="13">
        <f t="shared" si="40"/>
        <v>1206.5099729040421</v>
      </c>
      <c r="M461" s="3"/>
      <c r="N461" s="3"/>
      <c r="O461" s="3"/>
      <c r="P461" s="3"/>
      <c r="Q461" s="3"/>
      <c r="R461" s="3"/>
      <c r="S461" s="3"/>
    </row>
    <row r="462" spans="5:19" x14ac:dyDescent="0.3">
      <c r="E462" s="4">
        <f t="shared" si="39"/>
        <v>2206</v>
      </c>
      <c r="F462" s="5">
        <f>F461*SUM(econmid!Z252:AB252)/SUM(econmid!Z251:AB251)</f>
        <v>26654.847810570904</v>
      </c>
      <c r="G462" s="13">
        <f t="shared" si="38"/>
        <v>280.20610146337856</v>
      </c>
      <c r="H462" s="13">
        <f t="shared" si="38"/>
        <v>336.81754787341811</v>
      </c>
      <c r="I462" s="13">
        <f t="shared" si="38"/>
        <v>260.25908065274763</v>
      </c>
      <c r="J462" s="13">
        <f t="shared" si="38"/>
        <v>54.772106188926259</v>
      </c>
      <c r="K462" s="13">
        <f t="shared" si="38"/>
        <v>3.1827342118623796</v>
      </c>
      <c r="L462" s="13">
        <f t="shared" si="40"/>
        <v>1210.2375703903331</v>
      </c>
      <c r="M462" s="3"/>
      <c r="N462" s="3"/>
      <c r="O462" s="3"/>
      <c r="P462" s="3"/>
      <c r="Q462" s="3"/>
      <c r="R462" s="3"/>
      <c r="S462" s="3"/>
    </row>
    <row r="463" spans="5:19" x14ac:dyDescent="0.3">
      <c r="E463" s="4">
        <f t="shared" si="39"/>
        <v>2207</v>
      </c>
      <c r="F463" s="5">
        <f>F462*SUM(econmid!Z253:AB253)/SUM(econmid!Z252:AB252)</f>
        <v>26646.470465474526</v>
      </c>
      <c r="G463" s="13">
        <f t="shared" si="38"/>
        <v>281.83292316073732</v>
      </c>
      <c r="H463" s="13">
        <f t="shared" si="38"/>
        <v>338.3937553398797</v>
      </c>
      <c r="I463" s="13">
        <f t="shared" si="38"/>
        <v>260.77020715699075</v>
      </c>
      <c r="J463" s="13">
        <f t="shared" si="38"/>
        <v>54.771651222057464</v>
      </c>
      <c r="K463" s="13">
        <f t="shared" si="38"/>
        <v>3.1818271868714634</v>
      </c>
      <c r="L463" s="13">
        <f t="shared" si="40"/>
        <v>1213.9503640665366</v>
      </c>
      <c r="M463" s="3"/>
      <c r="N463" s="3"/>
      <c r="O463" s="3"/>
      <c r="P463" s="3"/>
      <c r="Q463" s="3"/>
      <c r="R463" s="3"/>
      <c r="S463" s="3"/>
    </row>
    <row r="464" spans="5:19" x14ac:dyDescent="0.3">
      <c r="E464" s="4">
        <f t="shared" si="39"/>
        <v>2208</v>
      </c>
      <c r="F464" s="5">
        <f>F463*SUM(econmid!Z254:AB254)/SUM(econmid!Z253:AB253)</f>
        <v>26637.807075383</v>
      </c>
      <c r="G464" s="13">
        <f t="shared" si="38"/>
        <v>283.45923356473344</v>
      </c>
      <c r="H464" s="13">
        <f t="shared" si="38"/>
        <v>339.96484000729998</v>
      </c>
      <c r="I464" s="13">
        <f t="shared" si="38"/>
        <v>261.2732144382141</v>
      </c>
      <c r="J464" s="13">
        <f t="shared" si="38"/>
        <v>54.77023898954883</v>
      </c>
      <c r="K464" s="13">
        <f t="shared" si="38"/>
        <v>3.1808837458186625</v>
      </c>
      <c r="L464" s="13">
        <f t="shared" si="40"/>
        <v>1217.6484107456149</v>
      </c>
      <c r="M464" s="3"/>
      <c r="N464" s="3"/>
      <c r="O464" s="3"/>
      <c r="P464" s="3"/>
      <c r="Q464" s="3"/>
      <c r="R464" s="3"/>
      <c r="S464" s="3"/>
    </row>
    <row r="465" spans="5:19" x14ac:dyDescent="0.3">
      <c r="E465" s="4">
        <f t="shared" si="39"/>
        <v>2209</v>
      </c>
      <c r="F465" s="5">
        <f>F464*SUM(econmid!Z255:AB255)/SUM(econmid!Z254:AB254)</f>
        <v>26628.864757500301</v>
      </c>
      <c r="G465" s="13">
        <f t="shared" si="38"/>
        <v>285.08501521722161</v>
      </c>
      <c r="H465" s="13">
        <f t="shared" si="38"/>
        <v>341.53078910996726</v>
      </c>
      <c r="I465" s="13">
        <f t="shared" si="38"/>
        <v>261.76816850373376</v>
      </c>
      <c r="J465" s="13">
        <f t="shared" si="38"/>
        <v>54.767890603620614</v>
      </c>
      <c r="K465" s="13">
        <f t="shared" si="38"/>
        <v>3.1799047879653282</v>
      </c>
      <c r="L465" s="13">
        <f t="shared" si="40"/>
        <v>1221.3317682225086</v>
      </c>
      <c r="M465" s="3"/>
      <c r="N465" s="3"/>
      <c r="O465" s="3"/>
      <c r="P465" s="3"/>
      <c r="Q465" s="3"/>
      <c r="R465" s="3"/>
      <c r="S465" s="3"/>
    </row>
    <row r="466" spans="5:19" x14ac:dyDescent="0.3">
      <c r="E466" s="4">
        <f t="shared" si="39"/>
        <v>2210</v>
      </c>
      <c r="F466" s="5">
        <f>F465*SUM(econmid!Z256:AB256)/SUM(econmid!Z255:AB255)</f>
        <v>26619.650470210374</v>
      </c>
      <c r="G466" s="13">
        <f t="shared" si="38"/>
        <v>286.71025109443991</v>
      </c>
      <c r="H466" s="13">
        <f t="shared" si="38"/>
        <v>343.09159058557077</v>
      </c>
      <c r="I466" s="13">
        <f t="shared" si="38"/>
        <v>262.25513554412618</v>
      </c>
      <c r="J466" s="13">
        <f t="shared" si="38"/>
        <v>54.764626805770881</v>
      </c>
      <c r="K466" s="13">
        <f t="shared" si="38"/>
        <v>3.1788911928820713</v>
      </c>
      <c r="L466" s="13">
        <f t="shared" si="40"/>
        <v>1225.0004952227898</v>
      </c>
      <c r="M466" s="3"/>
      <c r="N466" s="3"/>
      <c r="O466" s="3"/>
      <c r="P466" s="3"/>
      <c r="Q466" s="3"/>
      <c r="R466" s="3"/>
      <c r="S466" s="3"/>
    </row>
    <row r="467" spans="5:19" x14ac:dyDescent="0.3">
      <c r="E467" s="4">
        <f t="shared" si="39"/>
        <v>2211</v>
      </c>
      <c r="F467" s="5">
        <f>F466*SUM(econmid!Z257:AB257)/SUM(econmid!Z256:AB256)</f>
        <v>26610.171015542976</v>
      </c>
      <c r="G467" s="13">
        <f t="shared" si="38"/>
        <v>288.33492459731661</v>
      </c>
      <c r="H467" s="13">
        <f t="shared" si="38"/>
        <v>344.64723305835298</v>
      </c>
      <c r="I467" s="13">
        <f t="shared" si="38"/>
        <v>262.73418190690808</v>
      </c>
      <c r="J467" s="13">
        <f t="shared" si="38"/>
        <v>54.760467969312863</v>
      </c>
      <c r="K467" s="13">
        <f t="shared" si="38"/>
        <v>3.1778438207401272</v>
      </c>
      <c r="L467" s="13">
        <f t="shared" si="40"/>
        <v>1228.6546513526309</v>
      </c>
      <c r="M467" s="3"/>
      <c r="N467" s="3"/>
      <c r="O467" s="3"/>
      <c r="P467" s="3"/>
      <c r="Q467" s="3"/>
      <c r="R467" s="3"/>
      <c r="S467" s="3"/>
    </row>
    <row r="468" spans="5:19" x14ac:dyDescent="0.3">
      <c r="E468" s="4">
        <f t="shared" si="39"/>
        <v>2212</v>
      </c>
      <c r="F468" s="5">
        <f>F467*SUM(econmid!Z258:AB258)/SUM(econmid!Z257:AB257)</f>
        <v>26600.433041643151</v>
      </c>
      <c r="G468" s="13">
        <f t="shared" si="38"/>
        <v>289.9590195419272</v>
      </c>
      <c r="H468" s="13">
        <f t="shared" si="38"/>
        <v>346.19770582253955</v>
      </c>
      <c r="I468" s="13">
        <f t="shared" si="38"/>
        <v>263.20537407094031</v>
      </c>
      <c r="J468" s="13">
        <f t="shared" si="38"/>
        <v>54.755434102056746</v>
      </c>
      <c r="K468" s="13">
        <f t="shared" si="38"/>
        <v>3.1767635126038436</v>
      </c>
      <c r="L468" s="13">
        <f t="shared" si="40"/>
        <v>1232.2942970500676</v>
      </c>
      <c r="M468" s="3"/>
      <c r="N468" s="3"/>
      <c r="O468" s="3"/>
      <c r="P468" s="3"/>
      <c r="Q468" s="3"/>
      <c r="R468" s="3"/>
      <c r="S468" s="3"/>
    </row>
    <row r="469" spans="5:19" x14ac:dyDescent="0.3">
      <c r="E469" s="4">
        <f t="shared" si="39"/>
        <v>2213</v>
      </c>
      <c r="F469" s="5">
        <f>F468*SUM(econmid!Z259:AB259)/SUM(econmid!Z258:AB258)</f>
        <v>26590.443045241969</v>
      </c>
      <c r="G469" s="13">
        <f t="shared" si="38"/>
        <v>291.5825201501026</v>
      </c>
      <c r="H469" s="13">
        <f t="shared" si="38"/>
        <v>347.74299882604709</v>
      </c>
      <c r="I469" s="13">
        <f t="shared" si="38"/>
        <v>263.6687786215457</v>
      </c>
      <c r="J469" s="13">
        <f t="shared" si="38"/>
        <v>54.749544849128149</v>
      </c>
      <c r="K469" s="13">
        <f t="shared" si="38"/>
        <v>3.1756510907240196</v>
      </c>
      <c r="L469" s="13">
        <f t="shared" si="40"/>
        <v>1235.9194935375476</v>
      </c>
      <c r="M469" s="3"/>
      <c r="N469" s="3"/>
      <c r="O469" s="3"/>
      <c r="P469" s="3"/>
      <c r="Q469" s="3"/>
      <c r="R469" s="3"/>
      <c r="S469" s="3"/>
    </row>
    <row r="470" spans="5:19" x14ac:dyDescent="0.3">
      <c r="E470" s="4">
        <f t="shared" si="39"/>
        <v>2214</v>
      </c>
      <c r="F470" s="5">
        <f>F469*SUM(econmid!Z260:AB260)/SUM(econmid!Z259:AB259)</f>
        <v>26580.207374126821</v>
      </c>
      <c r="G470" s="13">
        <f t="shared" si="38"/>
        <v>293.20541104018781</v>
      </c>
      <c r="H470" s="13">
        <f t="shared" si="38"/>
        <v>349.28310265446748</v>
      </c>
      <c r="I470" s="13">
        <f t="shared" si="38"/>
        <v>264.12446222633258</v>
      </c>
      <c r="J470" s="13">
        <f t="shared" si="38"/>
        <v>54.742819495915533</v>
      </c>
      <c r="K470" s="13">
        <f t="shared" si="38"/>
        <v>3.1745073588318222</v>
      </c>
      <c r="L470" s="13">
        <f t="shared" si="40"/>
        <v>1239.5303027757352</v>
      </c>
      <c r="M470" s="3"/>
      <c r="N470" s="3"/>
      <c r="O470" s="3"/>
      <c r="P470" s="3"/>
      <c r="Q470" s="3"/>
      <c r="R470" s="3"/>
      <c r="S470" s="3"/>
    </row>
    <row r="471" spans="5:19" x14ac:dyDescent="0.3">
      <c r="E471" s="4">
        <f t="shared" si="39"/>
        <v>2215</v>
      </c>
      <c r="F471" s="5">
        <f>F470*SUM(econmid!Z261:AB261)/SUM(econmid!Z260:AB260)</f>
        <v>26569.73222960901</v>
      </c>
      <c r="G471" s="13">
        <f t="shared" ref="G471:K486" si="41">G470*(1-G$5)+G$4*$F470*$L$4/1000</f>
        <v>294.82767721795142</v>
      </c>
      <c r="H471" s="13">
        <f t="shared" si="41"/>
        <v>350.8180085153283</v>
      </c>
      <c r="I471" s="13">
        <f t="shared" si="41"/>
        <v>264.57249161171393</v>
      </c>
      <c r="J471" s="13">
        <f t="shared" si="41"/>
        <v>54.735276971139221</v>
      </c>
      <c r="K471" s="13">
        <f t="shared" si="41"/>
        <v>3.1733331024330353</v>
      </c>
      <c r="L471" s="13">
        <f t="shared" si="40"/>
        <v>1243.126787418566</v>
      </c>
      <c r="M471" s="3"/>
      <c r="N471" s="3"/>
      <c r="O471" s="3"/>
      <c r="P471" s="3"/>
      <c r="Q471" s="3"/>
      <c r="R471" s="3"/>
      <c r="S471" s="3"/>
    </row>
    <row r="472" spans="5:19" x14ac:dyDescent="0.3">
      <c r="E472" s="4">
        <f t="shared" si="39"/>
        <v>2216</v>
      </c>
      <c r="F472" s="5">
        <f>F471*SUM(econmid!Z262:AB262)/SUM(econmid!Z261:AB261)</f>
        <v>26559.023668987538</v>
      </c>
      <c r="G472" s="13">
        <f t="shared" si="41"/>
        <v>296.44930406764587</v>
      </c>
      <c r="H472" s="13">
        <f t="shared" si="41"/>
        <v>352.34770822262817</v>
      </c>
      <c r="I472" s="13">
        <f t="shared" si="41"/>
        <v>265.01293354011193</v>
      </c>
      <c r="J472" s="13">
        <f t="shared" si="41"/>
        <v>54.7269358500347</v>
      </c>
      <c r="K472" s="13">
        <f t="shared" si="41"/>
        <v>3.1721290891023752</v>
      </c>
      <c r="L472" s="13">
        <f t="shared" si="40"/>
        <v>1246.709010769523</v>
      </c>
      <c r="M472" s="3"/>
      <c r="N472" s="3"/>
      <c r="O472" s="3"/>
      <c r="P472" s="3"/>
      <c r="Q472" s="3"/>
      <c r="R472" s="3"/>
      <c r="S472" s="3"/>
    </row>
    <row r="473" spans="5:19" x14ac:dyDescent="0.3">
      <c r="E473" s="4">
        <f t="shared" si="39"/>
        <v>2217</v>
      </c>
      <c r="F473" s="5">
        <f>F472*SUM(econmid!Z263:AB263)/SUM(econmid!Z262:AB262)</f>
        <v>26548.087608006543</v>
      </c>
      <c r="G473" s="13">
        <f t="shared" si="41"/>
        <v>298.07027734321787</v>
      </c>
      <c r="H473" s="13">
        <f t="shared" si="41"/>
        <v>353.87219418164619</v>
      </c>
      <c r="I473" s="13">
        <f t="shared" si="41"/>
        <v>265.44585478783938</v>
      </c>
      <c r="J473" s="13">
        <f t="shared" si="41"/>
        <v>54.717814357643228</v>
      </c>
      <c r="K473" s="13">
        <f t="shared" si="41"/>
        <v>3.170896068777675</v>
      </c>
      <c r="L473" s="13">
        <f t="shared" si="40"/>
        <v>1250.2770367391242</v>
      </c>
      <c r="M473" s="3"/>
      <c r="N473" s="3"/>
      <c r="O473" s="3"/>
      <c r="P473" s="3"/>
      <c r="Q473" s="3"/>
      <c r="R473" s="3"/>
      <c r="S473" s="3"/>
    </row>
    <row r="474" spans="5:19" x14ac:dyDescent="0.3">
      <c r="E474" s="4">
        <f t="shared" si="39"/>
        <v>2218</v>
      </c>
      <c r="F474" s="5">
        <f>F473*SUM(econmid!Z264:AB264)/SUM(econmid!Z263:AB263)</f>
        <v>26536.92982330516</v>
      </c>
      <c r="G474" s="13">
        <f t="shared" si="41"/>
        <v>299.69058315966896</v>
      </c>
      <c r="H474" s="13">
        <f t="shared" si="41"/>
        <v>355.39145937402361</v>
      </c>
      <c r="I474" s="13">
        <f t="shared" si="41"/>
        <v>265.87132212364639</v>
      </c>
      <c r="J474" s="13">
        <f t="shared" si="41"/>
        <v>54.707930372202917</v>
      </c>
      <c r="K474" s="13">
        <f t="shared" si="41"/>
        <v>3.1696347740536912</v>
      </c>
      <c r="L474" s="13">
        <f t="shared" si="40"/>
        <v>1253.8309298035956</v>
      </c>
      <c r="M474" s="3"/>
      <c r="N474" s="3"/>
      <c r="O474" s="3"/>
      <c r="P474" s="3"/>
      <c r="Q474" s="3"/>
      <c r="R474" s="3"/>
      <c r="S474" s="3"/>
    </row>
    <row r="475" spans="5:19" x14ac:dyDescent="0.3">
      <c r="E475" s="4">
        <f t="shared" si="39"/>
        <v>2219</v>
      </c>
      <c r="F475" s="5">
        <f>F474*SUM(econmid!Z265:AB265)/SUM(econmid!Z264:AB264)</f>
        <v>26525.555954858562</v>
      </c>
      <c r="G475" s="13">
        <f t="shared" si="41"/>
        <v>301.31020798456552</v>
      </c>
      <c r="H475" s="13">
        <f t="shared" si="41"/>
        <v>356.90549734311691</v>
      </c>
      <c r="I475" s="13">
        <f t="shared" si="41"/>
        <v>266.28940228792374</v>
      </c>
      <c r="J475" s="13">
        <f t="shared" si="41"/>
        <v>54.697301428633644</v>
      </c>
      <c r="K475" s="13">
        <f t="shared" si="41"/>
        <v>3.1683459204753195</v>
      </c>
      <c r="L475" s="13">
        <f t="shared" si="40"/>
        <v>1257.3707549647152</v>
      </c>
      <c r="M475" s="3"/>
      <c r="N475" s="3"/>
      <c r="O475" s="3"/>
      <c r="P475" s="3"/>
      <c r="Q475" s="3"/>
      <c r="R475" s="3"/>
      <c r="S475" s="3"/>
    </row>
    <row r="476" spans="5:19" x14ac:dyDescent="0.3">
      <c r="E476" s="4">
        <f t="shared" si="39"/>
        <v>2220</v>
      </c>
      <c r="F476" s="5">
        <f>F475*SUM(econmid!Z266:AB266)/SUM(econmid!Z265:AB265)</f>
        <v>26513.971508407962</v>
      </c>
      <c r="G476" s="13">
        <f t="shared" si="41"/>
        <v>302.92913862969772</v>
      </c>
      <c r="H476" s="13">
        <f t="shared" si="41"/>
        <v>358.41430217962017</v>
      </c>
      <c r="I476" s="13">
        <f t="shared" si="41"/>
        <v>266.70016197255177</v>
      </c>
      <c r="J476" s="13">
        <f t="shared" si="41"/>
        <v>54.68594472210934</v>
      </c>
      <c r="K476" s="13">
        <f t="shared" si="41"/>
        <v>3.1670302068300442</v>
      </c>
      <c r="L476" s="13">
        <f t="shared" si="40"/>
        <v>1260.896577710809</v>
      </c>
      <c r="M476" s="3"/>
      <c r="N476" s="3"/>
      <c r="O476" s="3"/>
      <c r="P476" s="3"/>
      <c r="Q476" s="3"/>
      <c r="R476" s="3"/>
      <c r="S476" s="3"/>
    </row>
    <row r="477" spans="5:19" x14ac:dyDescent="0.3">
      <c r="E477" s="4">
        <f t="shared" si="39"/>
        <v>2221</v>
      </c>
      <c r="F477" s="5">
        <f>F476*SUM(econmid!Z267:AB267)/SUM(econmid!Z266:AB266)</f>
        <v>26502.181857878815</v>
      </c>
      <c r="G477" s="13">
        <f t="shared" si="41"/>
        <v>304.54736224288695</v>
      </c>
      <c r="H477" s="13">
        <f t="shared" si="41"/>
        <v>359.91786850745501</v>
      </c>
      <c r="I477" s="13">
        <f t="shared" si="41"/>
        <v>267.10366780138497</v>
      </c>
      <c r="J477" s="13">
        <f t="shared" si="41"/>
        <v>54.673877111711484</v>
      </c>
      <c r="K477" s="13">
        <f t="shared" si="41"/>
        <v>3.165688315439402</v>
      </c>
      <c r="L477" s="13">
        <f t="shared" si="40"/>
        <v>1264.408463978878</v>
      </c>
      <c r="M477" s="3"/>
      <c r="N477" s="3"/>
      <c r="O477" s="3"/>
      <c r="P477" s="3"/>
      <c r="Q477" s="3"/>
      <c r="R477" s="3"/>
      <c r="S477" s="3"/>
    </row>
    <row r="478" spans="5:19" x14ac:dyDescent="0.3">
      <c r="E478" s="4">
        <f t="shared" si="39"/>
        <v>2222</v>
      </c>
      <c r="F478" s="5">
        <f>F477*SUM(econmid!Z268:AB268)/SUM(econmid!Z267:AB267)</f>
        <v>26490.192247785737</v>
      </c>
      <c r="G478" s="13">
        <f t="shared" si="41"/>
        <v>306.16486629994057</v>
      </c>
      <c r="H478" s="13">
        <f t="shared" si="41"/>
        <v>361.41619146992679</v>
      </c>
      <c r="I478" s="13">
        <f t="shared" si="41"/>
        <v>267.49998631136162</v>
      </c>
      <c r="J478" s="13">
        <f t="shared" si="41"/>
        <v>54.661115124157639</v>
      </c>
      <c r="K478" s="13">
        <f t="shared" si="41"/>
        <v>3.1643209124492948</v>
      </c>
      <c r="L478" s="13">
        <f t="shared" si="40"/>
        <v>1267.9064801178361</v>
      </c>
      <c r="M478" s="3"/>
      <c r="N478" s="3"/>
      <c r="O478" s="3"/>
      <c r="P478" s="3"/>
      <c r="Q478" s="3"/>
      <c r="R478" s="3"/>
      <c r="S478" s="3"/>
    </row>
    <row r="479" spans="5:19" x14ac:dyDescent="0.3">
      <c r="E479" s="4">
        <f t="shared" si="39"/>
        <v>2223</v>
      </c>
      <c r="F479" s="5">
        <f>F478*SUM(econmid!Z269:AB269)/SUM(econmid!Z268:AB268)</f>
        <v>26478.007795622631</v>
      </c>
      <c r="G479" s="13">
        <f t="shared" si="41"/>
        <v>307.78163859675379</v>
      </c>
      <c r="H479" s="13">
        <f t="shared" si="41"/>
        <v>362.90926671614449</v>
      </c>
      <c r="I479" s="13">
        <f t="shared" si="41"/>
        <v>267.88918393422875</v>
      </c>
      <c r="J479" s="13">
        <f t="shared" si="41"/>
        <v>54.647674957599328</v>
      </c>
      <c r="K479" s="13">
        <f t="shared" si="41"/>
        <v>3.1629286481189789</v>
      </c>
      <c r="L479" s="13">
        <f t="shared" si="40"/>
        <v>1271.3906928528454</v>
      </c>
      <c r="M479" s="3"/>
      <c r="N479" s="3"/>
      <c r="O479" s="3"/>
      <c r="P479" s="3"/>
      <c r="Q479" s="3"/>
      <c r="R479" s="3"/>
      <c r="S479" s="3"/>
    </row>
    <row r="480" spans="5:19" x14ac:dyDescent="0.3">
      <c r="E480" s="4">
        <f t="shared" si="39"/>
        <v>2224</v>
      </c>
      <c r="F480" s="5">
        <f>F479*SUM(econmid!Z270:AB270)/SUM(econmid!Z269:AB269)</f>
        <v>26465.633494237136</v>
      </c>
      <c r="G480" s="13">
        <f t="shared" si="41"/>
        <v>309.39766724155703</v>
      </c>
      <c r="H480" s="13">
        <f t="shared" si="41"/>
        <v>364.39709038770241</v>
      </c>
      <c r="I480" s="13">
        <f t="shared" si="41"/>
        <v>268.27132697887077</v>
      </c>
      <c r="J480" s="13">
        <f t="shared" si="41"/>
        <v>54.63357248548342</v>
      </c>
      <c r="K480" s="13">
        <f t="shared" si="41"/>
        <v>3.1615121571085609</v>
      </c>
      <c r="L480" s="13">
        <f t="shared" si="40"/>
        <v>1274.8611692507222</v>
      </c>
      <c r="M480" s="3"/>
      <c r="N480" s="3"/>
      <c r="O480" s="3"/>
      <c r="P480" s="3"/>
      <c r="Q480" s="3"/>
      <c r="R480" s="3"/>
      <c r="S480" s="3"/>
    </row>
    <row r="481" spans="5:19" x14ac:dyDescent="0.3">
      <c r="E481" s="4">
        <f t="shared" si="39"/>
        <v>2225</v>
      </c>
      <c r="F481" s="5">
        <f>F480*SUM(econmid!Z271:AB271)/SUM(econmid!Z270:AB270)</f>
        <v>26453.074214188433</v>
      </c>
      <c r="G481" s="13">
        <f t="shared" si="41"/>
        <v>311.0129406473086</v>
      </c>
      <c r="H481" s="13">
        <f t="shared" si="41"/>
        <v>365.87965910562139</v>
      </c>
      <c r="I481" s="13">
        <f t="shared" si="41"/>
        <v>268.64648161423258</v>
      </c>
      <c r="J481" s="13">
        <f t="shared" si="41"/>
        <v>54.618823260471643</v>
      </c>
      <c r="K481" s="13">
        <f t="shared" si="41"/>
        <v>3.160072058764845</v>
      </c>
      <c r="L481" s="13">
        <f t="shared" si="40"/>
        <v>1278.3179766863991</v>
      </c>
      <c r="M481" s="3"/>
      <c r="N481" s="3"/>
      <c r="O481" s="3"/>
      <c r="P481" s="3"/>
      <c r="Q481" s="3"/>
      <c r="R481" s="3"/>
      <c r="S481" s="3"/>
    </row>
    <row r="482" spans="5:19" x14ac:dyDescent="0.3">
      <c r="E482" s="4">
        <f t="shared" si="39"/>
        <v>2226</v>
      </c>
      <c r="F482" s="5">
        <f>F481*SUM(econmid!Z272:AB272)/SUM(econmid!Z271:AB271)</f>
        <v>26440.334706086724</v>
      </c>
      <c r="G482" s="13">
        <f t="shared" si="41"/>
        <v>312.62744752423089</v>
      </c>
      <c r="H482" s="13">
        <f t="shared" si="41"/>
        <v>367.35696995754745</v>
      </c>
      <c r="I482" s="13">
        <f t="shared" si="41"/>
        <v>269.01471385282605</v>
      </c>
      <c r="J482" s="13">
        <f t="shared" si="41"/>
        <v>54.603442518412933</v>
      </c>
      <c r="K482" s="13">
        <f t="shared" si="41"/>
        <v>3.1586089574054079</v>
      </c>
      <c r="L482" s="13">
        <f t="shared" si="40"/>
        <v>1281.7611828104227</v>
      </c>
      <c r="M482" s="3"/>
      <c r="N482" s="3"/>
      <c r="O482" s="3"/>
      <c r="P482" s="3"/>
      <c r="Q482" s="3"/>
      <c r="R482" s="3"/>
      <c r="S482" s="3"/>
    </row>
    <row r="483" spans="5:19" x14ac:dyDescent="0.3">
      <c r="E483" s="4">
        <f t="shared" si="39"/>
        <v>2227</v>
      </c>
      <c r="F483" s="5">
        <f>F482*SUM(econmid!Z273:AB273)/SUM(econmid!Z272:AB272)</f>
        <v>26427.419602914171</v>
      </c>
      <c r="G483" s="13">
        <f t="shared" si="41"/>
        <v>314.24117687248969</v>
      </c>
      <c r="H483" s="13">
        <f t="shared" si="41"/>
        <v>368.82902048520521</v>
      </c>
      <c r="I483" s="13">
        <f t="shared" si="41"/>
        <v>269.37608953480907</v>
      </c>
      <c r="J483" s="13">
        <f t="shared" si="41"/>
        <v>54.587445182363446</v>
      </c>
      <c r="K483" s="13">
        <f t="shared" si="41"/>
        <v>3.1571234426007306</v>
      </c>
      <c r="L483" s="13">
        <f t="shared" si="40"/>
        <v>1285.1908555174682</v>
      </c>
      <c r="M483" s="3"/>
      <c r="N483" s="3"/>
      <c r="O483" s="3"/>
      <c r="P483" s="3"/>
      <c r="Q483" s="3"/>
      <c r="R483" s="3"/>
      <c r="S483" s="3"/>
    </row>
    <row r="484" spans="5:19" x14ac:dyDescent="0.3">
      <c r="E484" s="4">
        <f t="shared" si="39"/>
        <v>2228</v>
      </c>
      <c r="F484" s="5">
        <f>F483*SUM(econmid!Z274:AB274)/SUM(econmid!Z273:AB273)</f>
        <v>26414.333422325675</v>
      </c>
      <c r="G484" s="13">
        <f t="shared" si="41"/>
        <v>315.85411797501496</v>
      </c>
      <c r="H484" s="13">
        <f t="shared" si="41"/>
        <v>370.29580867210399</v>
      </c>
      <c r="I484" s="13">
        <f t="shared" si="41"/>
        <v>269.73067431262729</v>
      </c>
      <c r="J484" s="13">
        <f t="shared" si="41"/>
        <v>54.570845866649279</v>
      </c>
      <c r="K484" s="13">
        <f t="shared" si="41"/>
        <v>3.1556160894542864</v>
      </c>
      <c r="L484" s="13">
        <f t="shared" si="40"/>
        <v>1288.6070629158498</v>
      </c>
      <c r="M484" s="3"/>
      <c r="N484" s="3"/>
      <c r="O484" s="3"/>
      <c r="P484" s="3"/>
      <c r="Q484" s="3"/>
      <c r="R484" s="3"/>
      <c r="S484" s="3"/>
    </row>
    <row r="485" spans="5:19" x14ac:dyDescent="0.3">
      <c r="E485" s="4">
        <f t="shared" si="39"/>
        <v>2229</v>
      </c>
      <c r="F485" s="5">
        <f>F484*SUM(econmid!Z275:AB275)/SUM(econmid!Z274:AB274)</f>
        <v>26401.080568929417</v>
      </c>
      <c r="G485" s="13">
        <f t="shared" si="41"/>
        <v>317.46626039046208</v>
      </c>
      <c r="H485" s="13">
        <f t="shared" si="41"/>
        <v>371.75733293149341</v>
      </c>
      <c r="I485" s="13">
        <f t="shared" si="41"/>
        <v>270.07853363620751</v>
      </c>
      <c r="J485" s="13">
        <f t="shared" si="41"/>
        <v>54.553658880967234</v>
      </c>
      <c r="K485" s="13">
        <f t="shared" si="41"/>
        <v>3.1540874588804373</v>
      </c>
      <c r="L485" s="13">
        <f t="shared" si="40"/>
        <v>1292.0098732980105</v>
      </c>
      <c r="M485" s="3"/>
      <c r="N485" s="3"/>
      <c r="O485" s="3"/>
      <c r="P485" s="3"/>
      <c r="Q485" s="3"/>
      <c r="R485" s="3"/>
      <c r="S485" s="3"/>
    </row>
    <row r="486" spans="5:19" x14ac:dyDescent="0.3">
      <c r="E486" s="4">
        <f t="shared" si="39"/>
        <v>2230</v>
      </c>
      <c r="F486" s="5">
        <f>F485*SUM(econmid!Z276:AB276)/SUM(econmid!Z275:AB275)</f>
        <v>26387.66533654552</v>
      </c>
      <c r="G486" s="13">
        <f t="shared" si="41"/>
        <v>319.07759394631222</v>
      </c>
      <c r="H486" s="13">
        <f t="shared" si="41"/>
        <v>373.21359209456659</v>
      </c>
      <c r="I486" s="13">
        <f t="shared" si="41"/>
        <v>270.41973273869246</v>
      </c>
      <c r="J486" s="13">
        <f t="shared" si="41"/>
        <v>54.535898234518903</v>
      </c>
      <c r="K486" s="13">
        <f t="shared" si="41"/>
        <v>3.1525380978800586</v>
      </c>
      <c r="L486" s="13">
        <f t="shared" si="40"/>
        <v>1295.3993551119702</v>
      </c>
      <c r="M486" s="3"/>
      <c r="N486" s="3"/>
      <c r="O486" s="3"/>
      <c r="P486" s="3"/>
      <c r="Q486" s="3"/>
      <c r="R486" s="3"/>
      <c r="S486" s="3"/>
    </row>
    <row r="487" spans="5:19" x14ac:dyDescent="0.3">
      <c r="E487" s="4">
        <f t="shared" si="39"/>
        <v>2231</v>
      </c>
      <c r="F487" s="5">
        <f>F486*SUM(econmid!Z277:AB277)/SUM(econmid!Z276:AB276)</f>
        <v>26374.091910442628</v>
      </c>
      <c r="G487" s="13">
        <f t="shared" ref="G487:K502" si="42">G486*(1-G$5)+G$4*$F486*$L$4/1000</f>
        <v>320.68810873211078</v>
      </c>
      <c r="H487" s="13">
        <f t="shared" si="42"/>
        <v>374.6645853989076</v>
      </c>
      <c r="I487" s="13">
        <f t="shared" si="42"/>
        <v>270.75433662270649</v>
      </c>
      <c r="J487" s="13">
        <f t="shared" si="42"/>
        <v>54.517577640173734</v>
      </c>
      <c r="K487" s="13">
        <f t="shared" si="42"/>
        <v>3.1509685398137508</v>
      </c>
      <c r="L487" s="13">
        <f t="shared" si="40"/>
        <v>1298.7755769337123</v>
      </c>
      <c r="M487" s="3"/>
      <c r="N487" s="3"/>
      <c r="O487" s="3"/>
      <c r="P487" s="3"/>
      <c r="Q487" s="3"/>
      <c r="R487" s="3"/>
      <c r="S487" s="3"/>
    </row>
    <row r="488" spans="5:19" x14ac:dyDescent="0.3">
      <c r="E488" s="4">
        <f t="shared" si="39"/>
        <v>2232</v>
      </c>
      <c r="F488" s="5">
        <f>F487*SUM(econmid!Z278:AB278)/SUM(econmid!Z277:AB277)</f>
        <v>26360.364369551793</v>
      </c>
      <c r="G488" s="13">
        <f t="shared" si="42"/>
        <v>322.29779509284202</v>
      </c>
      <c r="H488" s="13">
        <f t="shared" si="42"/>
        <v>376.11031247718086</v>
      </c>
      <c r="I488" s="13">
        <f t="shared" si="42"/>
        <v>271.08241004714137</v>
      </c>
      <c r="J488" s="13">
        <f t="shared" si="42"/>
        <v>54.498710518656772</v>
      </c>
      <c r="K488" s="13">
        <f t="shared" si="42"/>
        <v>3.1493793046725571</v>
      </c>
      <c r="L488" s="13">
        <f t="shared" si="40"/>
        <v>1302.1386074404936</v>
      </c>
      <c r="M488" s="3"/>
      <c r="N488" s="3"/>
      <c r="O488" s="3"/>
      <c r="P488" s="3"/>
      <c r="Q488" s="3"/>
      <c r="R488" s="3"/>
      <c r="S488" s="3"/>
    </row>
    <row r="489" spans="5:19" x14ac:dyDescent="0.3">
      <c r="E489" s="4">
        <f t="shared" si="39"/>
        <v>2233</v>
      </c>
      <c r="F489" s="5">
        <f>F488*SUM(econmid!Z279:AB279)/SUM(econmid!Z278:AB278)</f>
        <v>26346.486688656321</v>
      </c>
      <c r="G489" s="13">
        <f t="shared" si="42"/>
        <v>323.90664362243911</v>
      </c>
      <c r="H489" s="13">
        <f t="shared" si="42"/>
        <v>377.55077334605966</v>
      </c>
      <c r="I489" s="13">
        <f t="shared" si="42"/>
        <v>271.40401751445222</v>
      </c>
      <c r="J489" s="13">
        <f t="shared" si="42"/>
        <v>54.479310002756996</v>
      </c>
      <c r="K489" s="13">
        <f t="shared" si="42"/>
        <v>3.1477708993460976</v>
      </c>
      <c r="L489" s="13">
        <f t="shared" si="40"/>
        <v>1305.4885153850541</v>
      </c>
      <c r="M489" s="3"/>
      <c r="N489" s="3"/>
      <c r="O489" s="3"/>
      <c r="P489" s="3"/>
      <c r="Q489" s="3"/>
      <c r="R489" s="3"/>
      <c r="S489" s="3"/>
    </row>
    <row r="490" spans="5:19" x14ac:dyDescent="0.3">
      <c r="E490" s="4">
        <f t="shared" si="39"/>
        <v>2234</v>
      </c>
      <c r="F490" s="5">
        <f>F489*SUM(econmid!Z280:AB280)/SUM(econmid!Z279:AB279)</f>
        <v>26332.462740557901</v>
      </c>
      <c r="G490" s="13">
        <f t="shared" si="42"/>
        <v>325.51464515742754</v>
      </c>
      <c r="H490" s="13">
        <f t="shared" si="42"/>
        <v>378.9859683953905</v>
      </c>
      <c r="I490" s="13">
        <f t="shared" si="42"/>
        <v>271.71922325845321</v>
      </c>
      <c r="J490" s="13">
        <f t="shared" si="42"/>
        <v>54.459388941552312</v>
      </c>
      <c r="K490" s="13">
        <f t="shared" si="42"/>
        <v>3.1461438178880137</v>
      </c>
      <c r="L490" s="13">
        <f t="shared" si="40"/>
        <v>1308.8253695707117</v>
      </c>
      <c r="M490" s="3"/>
      <c r="N490" s="3"/>
      <c r="O490" s="3"/>
      <c r="P490" s="3"/>
      <c r="Q490" s="3"/>
      <c r="R490" s="3"/>
      <c r="S490" s="3"/>
    </row>
    <row r="491" spans="5:19" x14ac:dyDescent="0.3">
      <c r="E491" s="4">
        <f t="shared" si="39"/>
        <v>2235</v>
      </c>
      <c r="F491" s="5">
        <f>F490*SUM(econmid!Z281:AB281)/SUM(econmid!Z280:AB280)</f>
        <v>26318.296298217891</v>
      </c>
      <c r="G491" s="13">
        <f t="shared" si="42"/>
        <v>327.12179077070101</v>
      </c>
      <c r="H491" s="13">
        <f t="shared" si="42"/>
        <v>380.41589837759074</v>
      </c>
      <c r="I491" s="13">
        <f t="shared" si="42"/>
        <v>272.02809123260187</v>
      </c>
      <c r="J491" s="13">
        <f t="shared" si="42"/>
        <v>54.438959904647398</v>
      </c>
      <c r="K491" s="13">
        <f t="shared" si="42"/>
        <v>3.1444985417786611</v>
      </c>
      <c r="L491" s="13">
        <f t="shared" si="40"/>
        <v>1312.1492388273196</v>
      </c>
      <c r="M491" s="3"/>
      <c r="N491" s="3"/>
      <c r="O491" s="3"/>
      <c r="P491" s="3"/>
      <c r="Q491" s="3"/>
      <c r="R491" s="3"/>
      <c r="S491" s="3"/>
    </row>
    <row r="492" spans="5:19" x14ac:dyDescent="0.3">
      <c r="E492" s="4">
        <f t="shared" si="39"/>
        <v>2236</v>
      </c>
      <c r="F492" s="5">
        <f>F491*SUM(econmid!Z282:AB282)/SUM(econmid!Z281:AB281)</f>
        <v>26303.991036873223</v>
      </c>
      <c r="G492" s="13">
        <f t="shared" si="42"/>
        <v>328.7280717654279</v>
      </c>
      <c r="H492" s="13">
        <f t="shared" si="42"/>
        <v>381.84056439727652</v>
      </c>
      <c r="I492" s="13">
        <f t="shared" si="42"/>
        <v>272.33068509876301</v>
      </c>
      <c r="J492" s="13">
        <f t="shared" si="42"/>
        <v>54.418035186420752</v>
      </c>
      <c r="K492" s="13">
        <f t="shared" si="42"/>
        <v>3.1428355401849739</v>
      </c>
      <c r="L492" s="13">
        <f t="shared" si="40"/>
        <v>1315.4601919880733</v>
      </c>
      <c r="M492" s="3"/>
      <c r="N492" s="3"/>
      <c r="O492" s="3"/>
      <c r="P492" s="3"/>
      <c r="Q492" s="3"/>
      <c r="R492" s="3"/>
      <c r="S492" s="3"/>
    </row>
    <row r="493" spans="5:19" x14ac:dyDescent="0.3">
      <c r="E493" s="4">
        <f t="shared" si="39"/>
        <v>2237</v>
      </c>
      <c r="F493" s="5">
        <f>F492*SUM(econmid!Z283:AB283)/SUM(econmid!Z282:AB282)</f>
        <v>26289.550536127128</v>
      </c>
      <c r="G493" s="13">
        <f t="shared" si="42"/>
        <v>330.33347966908684</v>
      </c>
      <c r="H493" s="13">
        <f t="shared" si="42"/>
        <v>383.2599679011177</v>
      </c>
      <c r="I493" s="13">
        <f t="shared" si="42"/>
        <v>272.62706821644099</v>
      </c>
      <c r="J493" s="13">
        <f t="shared" si="42"/>
        <v>54.396626810277532</v>
      </c>
      <c r="K493" s="13">
        <f t="shared" si="42"/>
        <v>3.1411552702174177</v>
      </c>
      <c r="L493" s="13">
        <f t="shared" si="40"/>
        <v>1318.7582978671405</v>
      </c>
      <c r="M493" s="3"/>
      <c r="N493" s="3"/>
      <c r="O493" s="3"/>
      <c r="P493" s="3"/>
      <c r="Q493" s="3"/>
      <c r="R493" s="3"/>
      <c r="S493" s="3"/>
    </row>
    <row r="494" spans="5:19" x14ac:dyDescent="0.3">
      <c r="E494" s="4">
        <f t="shared" si="39"/>
        <v>2238</v>
      </c>
      <c r="F494" s="5">
        <f>F493*SUM(econmid!Z284:AB284)/SUM(econmid!Z283:AB283)</f>
        <v>26274.978282013111</v>
      </c>
      <c r="G494" s="13">
        <f t="shared" si="42"/>
        <v>331.93800622762978</v>
      </c>
      <c r="H494" s="13">
        <f t="shared" si="42"/>
        <v>384.67411066791743</v>
      </c>
      <c r="I494" s="13">
        <f t="shared" si="42"/>
        <v>272.91730363247058</v>
      </c>
      <c r="J494" s="13">
        <f t="shared" si="42"/>
        <v>54.374746532904773</v>
      </c>
      <c r="K494" s="13">
        <f t="shared" si="42"/>
        <v>3.1394581771839936</v>
      </c>
      <c r="L494" s="13">
        <f t="shared" si="40"/>
        <v>1322.0436252381064</v>
      </c>
      <c r="M494" s="3"/>
      <c r="N494" s="3"/>
      <c r="O494" s="3"/>
      <c r="P494" s="3"/>
      <c r="Q494" s="3"/>
      <c r="R494" s="3"/>
      <c r="S494" s="3"/>
    </row>
    <row r="495" spans="5:19" x14ac:dyDescent="0.3">
      <c r="E495" s="4">
        <f t="shared" si="39"/>
        <v>2239</v>
      </c>
      <c r="F495" s="5">
        <f>F494*SUM(econmid!Z285:AB285)/SUM(econmid!Z284:AB284)</f>
        <v>26260.277669033239</v>
      </c>
      <c r="G495" s="13">
        <f t="shared" si="42"/>
        <v>333.54164339977143</v>
      </c>
      <c r="H495" s="13">
        <f t="shared" si="42"/>
        <v>386.08299479891235</v>
      </c>
      <c r="I495" s="13">
        <f t="shared" si="42"/>
        <v>273.20145407115638</v>
      </c>
      <c r="J495" s="13">
        <f t="shared" si="42"/>
        <v>54.352405848525819</v>
      </c>
      <c r="K495" s="13">
        <f t="shared" si="42"/>
        <v>3.1377446948412029</v>
      </c>
      <c r="L495" s="13">
        <f t="shared" si="40"/>
        <v>1325.3162428132071</v>
      </c>
      <c r="M495" s="3"/>
      <c r="N495" s="3"/>
      <c r="O495" s="3"/>
      <c r="P495" s="3"/>
      <c r="Q495" s="3"/>
      <c r="R495" s="3"/>
      <c r="S495" s="3"/>
    </row>
    <row r="496" spans="5:19" x14ac:dyDescent="0.3">
      <c r="E496" s="4">
        <f t="shared" si="39"/>
        <v>2240</v>
      </c>
      <c r="F496" s="5">
        <f>F495*SUM(econmid!Z286:AB286)/SUM(econmid!Z285:AB285)</f>
        <v>26245.45200216899</v>
      </c>
      <c r="G496" s="13">
        <f t="shared" si="42"/>
        <v>335.14438335140255</v>
      </c>
      <c r="H496" s="13">
        <f t="shared" si="42"/>
        <v>387.48662270829107</v>
      </c>
      <c r="I496" s="13">
        <f t="shared" si="42"/>
        <v>273.47958192485106</v>
      </c>
      <c r="J496" s="13">
        <f t="shared" si="42"/>
        <v>54.329615993150895</v>
      </c>
      <c r="K496" s="13">
        <f t="shared" si="42"/>
        <v>3.1360152456419557</v>
      </c>
      <c r="L496" s="13">
        <f t="shared" si="40"/>
        <v>1328.5762192233376</v>
      </c>
      <c r="M496" s="3"/>
      <c r="N496" s="3"/>
      <c r="O496" s="3"/>
      <c r="P496" s="3"/>
      <c r="Q496" s="3"/>
      <c r="R496" s="3"/>
      <c r="S496" s="3"/>
    </row>
    <row r="497" spans="5:19" x14ac:dyDescent="0.3">
      <c r="E497" s="4">
        <f t="shared" si="39"/>
        <v>2241</v>
      </c>
      <c r="F497" s="5">
        <f>F496*SUM(econmid!Z287:AB287)/SUM(econmid!Z286:AB286)</f>
        <v>26230.50449886559</v>
      </c>
      <c r="G497" s="13">
        <f t="shared" si="42"/>
        <v>336.74621845012649</v>
      </c>
      <c r="H497" s="13">
        <f t="shared" si="42"/>
        <v>388.88499711392768</v>
      </c>
      <c r="I497" s="13">
        <f t="shared" si="42"/>
        <v>273.75174924496162</v>
      </c>
      <c r="J497" s="13">
        <f t="shared" si="42"/>
        <v>54.306387948820912</v>
      </c>
      <c r="K497" s="13">
        <f t="shared" si="42"/>
        <v>3.1342702409803449</v>
      </c>
      <c r="L497" s="13">
        <f t="shared" si="40"/>
        <v>1331.8236229988172</v>
      </c>
      <c r="M497" s="3"/>
      <c r="N497" s="3"/>
      <c r="O497" s="3"/>
      <c r="P497" s="3"/>
      <c r="Q497" s="3"/>
      <c r="R497" s="3"/>
      <c r="S497" s="3"/>
    </row>
    <row r="498" spans="5:19" x14ac:dyDescent="0.3">
      <c r="E498" s="4">
        <f t="shared" si="39"/>
        <v>2242</v>
      </c>
      <c r="F498" s="5">
        <f>F497*SUM(econmid!Z288:AB288)/SUM(econmid!Z287:AB287)</f>
        <v>26215.43829098863</v>
      </c>
      <c r="G498" s="13">
        <f t="shared" si="42"/>
        <v>338.34714125991638</v>
      </c>
      <c r="H498" s="13">
        <f t="shared" si="42"/>
        <v>390.27812102832684</v>
      </c>
      <c r="I498" s="13">
        <f t="shared" si="42"/>
        <v>274.0180177333749</v>
      </c>
      <c r="J498" s="13">
        <f t="shared" si="42"/>
        <v>54.282732447841731</v>
      </c>
      <c r="K498" s="13">
        <f t="shared" si="42"/>
        <v>3.1325100814332671</v>
      </c>
      <c r="L498" s="13">
        <f t="shared" si="40"/>
        <v>1335.0585225508933</v>
      </c>
      <c r="M498" s="3"/>
      <c r="N498" s="3"/>
      <c r="O498" s="3"/>
      <c r="P498" s="3"/>
      <c r="Q498" s="3"/>
      <c r="R498" s="3"/>
      <c r="S498" s="3"/>
    </row>
    <row r="499" spans="5:19" x14ac:dyDescent="0.3">
      <c r="E499" s="4">
        <f t="shared" si="39"/>
        <v>2243</v>
      </c>
      <c r="F499" s="5">
        <f>F498*SUM(econmid!Z289:AB289)/SUM(econmid!Z288:AB288)</f>
        <v>26200.256426753258</v>
      </c>
      <c r="G499" s="13">
        <f t="shared" si="42"/>
        <v>339.94714453589222</v>
      </c>
      <c r="H499" s="13">
        <f t="shared" si="42"/>
        <v>391.66599774977755</v>
      </c>
      <c r="I499" s="13">
        <f t="shared" si="42"/>
        <v>274.27844873429211</v>
      </c>
      <c r="J499" s="13">
        <f t="shared" si="42"/>
        <v>54.258659977006168</v>
      </c>
      <c r="K499" s="13">
        <f t="shared" si="42"/>
        <v>3.1307351569988344</v>
      </c>
      <c r="L499" s="13">
        <f t="shared" si="40"/>
        <v>1338.2809861539668</v>
      </c>
      <c r="M499" s="3"/>
      <c r="N499" s="3"/>
      <c r="O499" s="3"/>
      <c r="P499" s="3"/>
      <c r="Q499" s="3"/>
      <c r="R499" s="3"/>
      <c r="S499" s="3"/>
    </row>
    <row r="500" spans="5:19" x14ac:dyDescent="0.3">
      <c r="E500" s="4">
        <f t="shared" si="39"/>
        <v>2244</v>
      </c>
      <c r="F500" s="5">
        <f>F499*SUM(econmid!Z290:AB290)/SUM(econmid!Z289:AB289)</f>
        <v>26184.961872625812</v>
      </c>
      <c r="G500" s="13">
        <f t="shared" si="42"/>
        <v>341.54622121921517</v>
      </c>
      <c r="H500" s="13">
        <f t="shared" si="42"/>
        <v>393.04863085371255</v>
      </c>
      <c r="I500" s="13">
        <f t="shared" si="42"/>
        <v>274.53310322646257</v>
      </c>
      <c r="J500" s="13">
        <f t="shared" si="42"/>
        <v>54.234180781801271</v>
      </c>
      <c r="K500" s="13">
        <f t="shared" si="42"/>
        <v>3.1289458473315523</v>
      </c>
      <c r="L500" s="13">
        <f t="shared" si="40"/>
        <v>1341.4910819285233</v>
      </c>
      <c r="M500" s="3"/>
      <c r="N500" s="3"/>
      <c r="O500" s="3"/>
      <c r="P500" s="3"/>
      <c r="Q500" s="3"/>
      <c r="R500" s="3"/>
      <c r="S500" s="3"/>
    </row>
    <row r="501" spans="5:19" x14ac:dyDescent="0.3">
      <c r="E501" s="4">
        <f t="shared" si="39"/>
        <v>2245</v>
      </c>
      <c r="F501" s="5">
        <f>F500*SUM(econmid!Z291:AB291)/SUM(econmid!Z290:AB290)</f>
        <v>26169.557515197295</v>
      </c>
      <c r="G501" s="13">
        <f t="shared" si="42"/>
        <v>343.14436443209843</v>
      </c>
      <c r="H501" s="13">
        <f t="shared" si="42"/>
        <v>394.42602418426986</v>
      </c>
      <c r="I501" s="13">
        <f t="shared" si="42"/>
        <v>274.78204181580764</v>
      </c>
      <c r="J501" s="13">
        <f t="shared" si="42"/>
        <v>54.209304870598423</v>
      </c>
      <c r="K501" s="13">
        <f t="shared" si="42"/>
        <v>3.1271425219742386</v>
      </c>
      <c r="L501" s="13">
        <f t="shared" si="40"/>
        <v>1344.6888778247485</v>
      </c>
      <c r="M501" s="3"/>
      <c r="N501" s="3"/>
      <c r="O501" s="3"/>
      <c r="P501" s="3"/>
      <c r="Q501" s="3"/>
      <c r="R501" s="3"/>
      <c r="S501" s="3"/>
    </row>
    <row r="502" spans="5:19" x14ac:dyDescent="0.3">
      <c r="E502" s="4">
        <f t="shared" si="39"/>
        <v>2246</v>
      </c>
      <c r="F502" s="5">
        <f>F501*SUM(econmid!Z292:AB292)/SUM(econmid!Z291:AB291)</f>
        <v>26154.046163028823</v>
      </c>
      <c r="G502" s="13">
        <f t="shared" si="42"/>
        <v>344.74156747293205</v>
      </c>
      <c r="H502" s="13">
        <f t="shared" si="42"/>
        <v>395.79818184605364</v>
      </c>
      <c r="I502" s="13">
        <f t="shared" si="42"/>
        <v>275.02532472842478</v>
      </c>
      <c r="J502" s="13">
        <f t="shared" si="42"/>
        <v>54.184042018823973</v>
      </c>
      <c r="K502" s="13">
        <f t="shared" si="42"/>
        <v>3.1253255405866462</v>
      </c>
      <c r="L502" s="13">
        <f t="shared" si="40"/>
        <v>1347.8744416068209</v>
      </c>
      <c r="M502" s="3"/>
      <c r="N502" s="3"/>
      <c r="O502" s="3"/>
      <c r="P502" s="3"/>
      <c r="Q502" s="3"/>
      <c r="R502" s="3"/>
      <c r="S502" s="3"/>
    </row>
    <row r="503" spans="5:19" x14ac:dyDescent="0.3">
      <c r="E503" s="4">
        <f t="shared" si="39"/>
        <v>2247</v>
      </c>
      <c r="F503" s="5">
        <f>F502*SUM(econmid!Z293:AB293)/SUM(econmid!Z292:AB292)</f>
        <v>26138.430548469223</v>
      </c>
      <c r="G503" s="13">
        <f t="shared" ref="G503:K518" si="43">G502*(1-G$5)+G$4*$F502*$L$4/1000</f>
        <v>346.33782381152065</v>
      </c>
      <c r="H503" s="13">
        <f t="shared" si="43"/>
        <v>397.16510819609073</v>
      </c>
      <c r="I503" s="13">
        <f t="shared" si="43"/>
        <v>275.26301180396331</v>
      </c>
      <c r="J503" s="13">
        <f t="shared" si="43"/>
        <v>54.158401773108231</v>
      </c>
      <c r="K503" s="13">
        <f t="shared" si="43"/>
        <v>3.1234952531707716</v>
      </c>
      <c r="L503" s="13">
        <f t="shared" si="40"/>
        <v>1351.0478408378538</v>
      </c>
      <c r="M503" s="3"/>
      <c r="N503" s="3"/>
      <c r="O503" s="3"/>
      <c r="P503" s="3"/>
      <c r="Q503" s="3"/>
      <c r="R503" s="3"/>
      <c r="S503" s="3"/>
    </row>
    <row r="504" spans="5:19" x14ac:dyDescent="0.3">
      <c r="E504" s="4">
        <f t="shared" si="39"/>
        <v>2248</v>
      </c>
      <c r="F504" s="5">
        <f>F503*SUM(econmid!Z294:AB294)/SUM(econmid!Z293:AB293)</f>
        <v>26122.713329444145</v>
      </c>
      <c r="G504" s="13">
        <f t="shared" si="43"/>
        <v>347.93312708443193</v>
      </c>
      <c r="H504" s="13">
        <f t="shared" si="43"/>
        <v>398.52680783598032</v>
      </c>
      <c r="I504" s="13">
        <f t="shared" si="43"/>
        <v>275.49516248936146</v>
      </c>
      <c r="J504" s="13">
        <f t="shared" si="43"/>
        <v>54.132393455410735</v>
      </c>
      <c r="K504" s="13">
        <f t="shared" si="43"/>
        <v>3.121652000292845</v>
      </c>
      <c r="L504" s="13">
        <f t="shared" si="40"/>
        <v>1354.2091428654774</v>
      </c>
      <c r="M504" s="3"/>
      <c r="N504" s="3"/>
      <c r="O504" s="3"/>
      <c r="P504" s="3"/>
      <c r="Q504" s="3"/>
      <c r="R504" s="3"/>
      <c r="S504" s="3"/>
    </row>
    <row r="505" spans="5:19" x14ac:dyDescent="0.3">
      <c r="E505" s="4">
        <f t="shared" si="39"/>
        <v>2249</v>
      </c>
      <c r="F505" s="5">
        <f>F504*SUM(econmid!Z295:AB295)/SUM(econmid!Z294:AB294)</f>
        <v>26106.897091216884</v>
      </c>
      <c r="G505" s="13">
        <f t="shared" si="43"/>
        <v>349.52747109045436</v>
      </c>
      <c r="H505" s="13">
        <f t="shared" si="43"/>
        <v>399.88328560423287</v>
      </c>
      <c r="I505" s="13">
        <f t="shared" si="43"/>
        <v>275.72183583293702</v>
      </c>
      <c r="J505" s="13">
        <f t="shared" si="43"/>
        <v>54.106026167119893</v>
      </c>
      <c r="K505" s="13">
        <f t="shared" si="43"/>
        <v>3.1197961133019678</v>
      </c>
      <c r="L505" s="13">
        <f t="shared" si="40"/>
        <v>1357.3584148080461</v>
      </c>
      <c r="M505" s="3"/>
      <c r="N505" s="3"/>
      <c r="O505" s="3"/>
      <c r="P505" s="3"/>
      <c r="Q505" s="3"/>
      <c r="R505" s="3"/>
      <c r="S505" s="3"/>
    </row>
    <row r="506" spans="5:19" x14ac:dyDescent="0.3">
      <c r="E506" s="4">
        <f t="shared" si="39"/>
        <v>2250</v>
      </c>
      <c r="F506" s="5">
        <f>F505*SUM(econmid!Z296:AB296)/SUM(econmid!Z295:AB295)</f>
        <v>26090.984348121336</v>
      </c>
      <c r="G506" s="13">
        <f t="shared" si="43"/>
        <v>351.12084978616241</v>
      </c>
      <c r="H506" s="13">
        <f t="shared" si="43"/>
        <v>401.23454656879574</v>
      </c>
      <c r="I506" s="13">
        <f t="shared" si="43"/>
        <v>275.94309047882115</v>
      </c>
      <c r="J506" s="13">
        <f t="shared" si="43"/>
        <v>54.079308793125065</v>
      </c>
      <c r="K506" s="13">
        <f t="shared" si="43"/>
        <v>3.1179279145453931</v>
      </c>
      <c r="L506" s="13">
        <f t="shared" si="40"/>
        <v>1360.4957235414499</v>
      </c>
      <c r="M506" s="3"/>
      <c r="N506" s="3"/>
      <c r="O506" s="3"/>
      <c r="P506" s="3"/>
      <c r="Q506" s="3"/>
      <c r="R506" s="3"/>
      <c r="S506" s="3"/>
    </row>
    <row r="507" spans="5:19" x14ac:dyDescent="0.3">
      <c r="E507" s="4">
        <f t="shared" si="39"/>
        <v>2251</v>
      </c>
      <c r="F507" s="5">
        <f>F506*SUM(econmid!Z297:AB297)/SUM(econmid!Z296:AB296)</f>
        <v>26074.977545266014</v>
      </c>
      <c r="G507" s="13">
        <f t="shared" si="43"/>
        <v>352.71325728158763</v>
      </c>
      <c r="H507" s="13">
        <f t="shared" si="43"/>
        <v>402.5805960197618</v>
      </c>
      <c r="I507" s="13">
        <f t="shared" si="43"/>
        <v>276.15898466172757</v>
      </c>
      <c r="J507" s="13">
        <f t="shared" si="43"/>
        <v>54.052250005859428</v>
      </c>
      <c r="K507" s="13">
        <f t="shared" si="43"/>
        <v>3.1160477175804573</v>
      </c>
      <c r="L507" s="13">
        <f t="shared" si="40"/>
        <v>1363.6211356865167</v>
      </c>
      <c r="M507" s="3"/>
      <c r="N507" s="3"/>
      <c r="O507" s="3"/>
      <c r="P507" s="3"/>
      <c r="Q507" s="3"/>
      <c r="R507" s="3"/>
      <c r="S507" s="3"/>
    </row>
    <row r="508" spans="5:19" x14ac:dyDescent="0.3">
      <c r="E508" s="4">
        <f t="shared" si="39"/>
        <v>2252</v>
      </c>
      <c r="F508" s="5">
        <f>F507*SUM(econmid!Z298:AB298)/SUM(econmid!Z297:AB297)</f>
        <v>26058.879060210496</v>
      </c>
      <c r="G508" s="13">
        <f t="shared" si="43"/>
        <v>354.30468783599355</v>
      </c>
      <c r="H508" s="13">
        <f t="shared" si="43"/>
        <v>403.92143946225855</v>
      </c>
      <c r="I508" s="13">
        <f t="shared" si="43"/>
        <v>276.36957620204828</v>
      </c>
      <c r="J508" s="13">
        <f t="shared" si="43"/>
        <v>54.024858269311878</v>
      </c>
      <c r="K508" s="13">
        <f t="shared" si="43"/>
        <v>3.1141558273831258</v>
      </c>
      <c r="L508" s="13">
        <f t="shared" si="40"/>
        <v>1366.7347175969953</v>
      </c>
      <c r="M508" s="3"/>
      <c r="N508" s="3"/>
      <c r="O508" s="3"/>
      <c r="P508" s="3"/>
      <c r="Q508" s="3"/>
      <c r="R508" s="3"/>
      <c r="S508" s="3"/>
    </row>
    <row r="509" spans="5:19" x14ac:dyDescent="0.3">
      <c r="E509" s="4">
        <f t="shared" si="39"/>
        <v>2253</v>
      </c>
      <c r="F509" s="5">
        <f>F508*SUM(econmid!Z299:AB299)/SUM(econmid!Z298:AB298)</f>
        <v>26042.691204613115</v>
      </c>
      <c r="G509" s="13">
        <f t="shared" si="43"/>
        <v>355.89513585375289</v>
      </c>
      <c r="H509" s="13">
        <f t="shared" si="43"/>
        <v>405.25708260951359</v>
      </c>
      <c r="I509" s="13">
        <f t="shared" si="43"/>
        <v>276.5749225012662</v>
      </c>
      <c r="J509" s="13">
        <f t="shared" si="43"/>
        <v>53.997141843006531</v>
      </c>
      <c r="K509" s="13">
        <f t="shared" si="43"/>
        <v>3.1122525405531878</v>
      </c>
      <c r="L509" s="13">
        <f t="shared" si="40"/>
        <v>1369.8365353480926</v>
      </c>
      <c r="M509" s="3"/>
      <c r="N509" s="3"/>
      <c r="O509" s="3"/>
      <c r="P509" s="3"/>
      <c r="Q509" s="3"/>
      <c r="R509" s="3"/>
      <c r="S509" s="3"/>
    </row>
    <row r="510" spans="5:19" x14ac:dyDescent="0.3">
      <c r="E510" s="4">
        <f t="shared" si="39"/>
        <v>2254</v>
      </c>
      <c r="F510" s="5">
        <f>F509*SUM(econmid!Z300:AB300)/SUM(econmid!Z299:AB299)</f>
        <v>26026.416225850819</v>
      </c>
      <c r="G510" s="13">
        <f t="shared" si="43"/>
        <v>357.48459588032551</v>
      </c>
      <c r="H510" s="13">
        <f t="shared" si="43"/>
        <v>406.58753137609449</v>
      </c>
      <c r="I510" s="13">
        <f t="shared" si="43"/>
        <v>276.7750805376777</v>
      </c>
      <c r="J510" s="13">
        <f t="shared" si="43"/>
        <v>53.969108785948244</v>
      </c>
      <c r="K510" s="13">
        <f t="shared" si="43"/>
        <v>3.1103381455160686</v>
      </c>
      <c r="L510" s="13">
        <f t="shared" si="40"/>
        <v>1372.9266547255622</v>
      </c>
      <c r="M510" s="3"/>
      <c r="N510" s="3"/>
      <c r="O510" s="3"/>
      <c r="P510" s="3"/>
      <c r="Q510" s="3"/>
      <c r="R510" s="3"/>
      <c r="S510" s="3"/>
    </row>
    <row r="511" spans="5:19" x14ac:dyDescent="0.3">
      <c r="E511" s="4">
        <f t="shared" si="39"/>
        <v>2255</v>
      </c>
      <c r="F511" s="5">
        <f>F510*SUM(econmid!Z301:AB301)/SUM(econmid!Z300:AB300)</f>
        <v>26010.056308610863</v>
      </c>
      <c r="G511" s="13">
        <f t="shared" si="43"/>
        <v>359.07306259833518</v>
      </c>
      <c r="H511" s="13">
        <f t="shared" si="43"/>
        <v>407.91279187131892</v>
      </c>
      <c r="I511" s="13">
        <f t="shared" si="43"/>
        <v>276.97010686241543</v>
      </c>
      <c r="J511" s="13">
        <f t="shared" si="43"/>
        <v>53.940766960532919</v>
      </c>
      <c r="K511" s="13">
        <f t="shared" si="43"/>
        <v>3.1084129227212873</v>
      </c>
      <c r="L511" s="13">
        <f t="shared" si="40"/>
        <v>1376.0051412153239</v>
      </c>
      <c r="M511" s="3"/>
      <c r="N511" s="3"/>
      <c r="O511" s="3"/>
      <c r="P511" s="3"/>
      <c r="Q511" s="3"/>
      <c r="R511" s="3"/>
      <c r="S511" s="3"/>
    </row>
    <row r="512" spans="5:19" x14ac:dyDescent="0.3">
      <c r="E512" s="4">
        <f t="shared" si="39"/>
        <v>2256</v>
      </c>
      <c r="F512" s="5">
        <f>F511*SUM(econmid!Z302:AB302)/SUM(econmid!Z301:AB301)</f>
        <v>25993.613576454525</v>
      </c>
      <c r="G512" s="13">
        <f t="shared" si="43"/>
        <v>360.66053082374339</v>
      </c>
      <c r="H512" s="13">
        <f t="shared" si="43"/>
        <v>409.23287039283258</v>
      </c>
      <c r="I512" s="13">
        <f t="shared" si="43"/>
        <v>277.16005759576382</v>
      </c>
      <c r="J512" s="13">
        <f t="shared" si="43"/>
        <v>53.912124036421176</v>
      </c>
      <c r="K512" s="13">
        <f t="shared" si="43"/>
        <v>3.1064771448375521</v>
      </c>
      <c r="L512" s="13">
        <f t="shared" si="40"/>
        <v>1379.0720599935985</v>
      </c>
      <c r="M512" s="3"/>
      <c r="N512" s="3"/>
      <c r="O512" s="3"/>
      <c r="P512" s="3"/>
      <c r="Q512" s="3"/>
      <c r="R512" s="3"/>
      <c r="S512" s="3"/>
    </row>
    <row r="513" spans="5:19" x14ac:dyDescent="0.3">
      <c r="E513" s="4">
        <f t="shared" si="39"/>
        <v>2257</v>
      </c>
      <c r="F513" s="5">
        <f>F512*SUM(econmid!Z303:AB303)/SUM(econmid!Z302:AB302)</f>
        <v>25977.090093353021</v>
      </c>
      <c r="G513" s="13">
        <f t="shared" si="43"/>
        <v>362.24699550211852</v>
      </c>
      <c r="H513" s="13">
        <f t="shared" si="43"/>
        <v>410.54777342035163</v>
      </c>
      <c r="I513" s="13">
        <f t="shared" si="43"/>
        <v>277.34498842375899</v>
      </c>
      <c r="J513" s="13">
        <f t="shared" si="43"/>
        <v>53.883187494374326</v>
      </c>
      <c r="K513" s="13">
        <f t="shared" si="43"/>
        <v>3.1045310769445069</v>
      </c>
      <c r="L513" s="13">
        <f t="shared" si="40"/>
        <v>1382.1274759175481</v>
      </c>
      <c r="M513" s="3"/>
      <c r="N513" s="3"/>
      <c r="O513" s="3"/>
      <c r="P513" s="3"/>
      <c r="Q513" s="3"/>
      <c r="R513" s="3"/>
      <c r="S513" s="3"/>
    </row>
    <row r="514" spans="5:19" x14ac:dyDescent="0.3">
      <c r="E514" s="4">
        <f t="shared" si="39"/>
        <v>2258</v>
      </c>
      <c r="F514" s="5">
        <f>F513*SUM(econmid!Z304:AB304)/SUM(econmid!Z303:AB303)</f>
        <v>25960.487865195642</v>
      </c>
      <c r="G514" s="13">
        <f t="shared" si="43"/>
        <v>363.83245170499924</v>
      </c>
      <c r="H514" s="13">
        <f t="shared" si="43"/>
        <v>411.85750760956637</v>
      </c>
      <c r="I514" s="13">
        <f t="shared" si="43"/>
        <v>277.52495459506491</v>
      </c>
      <c r="J514" s="13">
        <f t="shared" si="43"/>
        <v>53.853964630051451</v>
      </c>
      <c r="K514" s="13">
        <f t="shared" si="43"/>
        <v>3.1025749767211401</v>
      </c>
      <c r="L514" s="13">
        <f t="shared" si="40"/>
        <v>1385.1714535164031</v>
      </c>
      <c r="M514" s="3"/>
      <c r="N514" s="3"/>
      <c r="O514" s="3"/>
      <c r="P514" s="3"/>
      <c r="Q514" s="3"/>
      <c r="R514" s="3"/>
      <c r="S514" s="3"/>
    </row>
    <row r="515" spans="5:19" x14ac:dyDescent="0.3">
      <c r="E515" s="4">
        <f t="shared" si="39"/>
        <v>2259</v>
      </c>
      <c r="F515" s="5">
        <f>F514*SUM(econmid!Z305:AB305)/SUM(econmid!Z304:AB304)</f>
        <v>25943.808841270526</v>
      </c>
      <c r="G515" s="13">
        <f t="shared" si="43"/>
        <v>365.41689462634923</v>
      </c>
      <c r="H515" s="13">
        <f t="shared" si="43"/>
        <v>413.16207978620355</v>
      </c>
      <c r="I515" s="13">
        <f t="shared" si="43"/>
        <v>277.70001091811832</v>
      </c>
      <c r="J515" s="13">
        <f t="shared" si="43"/>
        <v>53.824462557766559</v>
      </c>
      <c r="K515" s="13">
        <f t="shared" si="43"/>
        <v>3.1006090946308653</v>
      </c>
      <c r="L515" s="13">
        <f t="shared" si="40"/>
        <v>1388.2040569830685</v>
      </c>
      <c r="M515" s="3"/>
      <c r="N515" s="3"/>
      <c r="O515" s="3"/>
      <c r="P515" s="3"/>
      <c r="Q515" s="3"/>
      <c r="R515" s="3"/>
      <c r="S515" s="3"/>
    </row>
    <row r="516" spans="5:19" x14ac:dyDescent="0.3">
      <c r="E516" s="4">
        <f t="shared" si="39"/>
        <v>2260</v>
      </c>
      <c r="F516" s="5">
        <f>F515*SUM(econmid!Z306:AB306)/SUM(econmid!Z305:AB305)</f>
        <v>25927.054915717657</v>
      </c>
      <c r="G516" s="13">
        <f t="shared" si="43"/>
        <v>367.00031957910284</v>
      </c>
      <c r="H516" s="13">
        <f t="shared" si="43"/>
        <v>414.46149694024393</v>
      </c>
      <c r="I516" s="13">
        <f t="shared" si="43"/>
        <v>277.87021175853403</v>
      </c>
      <c r="J516" s="13">
        <f t="shared" si="43"/>
        <v>53.794688214204974</v>
      </c>
      <c r="K516" s="13">
        <f t="shared" si="43"/>
        <v>3.0986336741032963</v>
      </c>
      <c r="L516" s="13">
        <f t="shared" si="40"/>
        <v>1391.2253501661889</v>
      </c>
      <c r="M516" s="3"/>
      <c r="N516" s="3"/>
      <c r="O516" s="3"/>
      <c r="P516" s="3"/>
      <c r="Q516" s="3"/>
      <c r="R516" s="3"/>
      <c r="S516" s="3"/>
    </row>
    <row r="517" spans="5:19" x14ac:dyDescent="0.3">
      <c r="E517" s="4">
        <f t="shared" si="39"/>
        <v>2261</v>
      </c>
      <c r="F517" s="5">
        <f>F516*SUM(econmid!Z307:AB307)/SUM(econmid!Z306:AB306)</f>
        <v>25910.227928955173</v>
      </c>
      <c r="G517" s="13">
        <f t="shared" si="43"/>
        <v>368.58272199179925</v>
      </c>
      <c r="H517" s="13">
        <f t="shared" si="43"/>
        <v>415.75576622029217</v>
      </c>
      <c r="I517" s="13">
        <f t="shared" si="43"/>
        <v>278.03561103676384</v>
      </c>
      <c r="J517" s="13">
        <f t="shared" si="43"/>
        <v>53.764648362097894</v>
      </c>
      <c r="K517" s="13">
        <f t="shared" si="43"/>
        <v>3.0966489517127171</v>
      </c>
      <c r="L517" s="13">
        <f t="shared" si="40"/>
        <v>1394.2353965626658</v>
      </c>
      <c r="M517" s="3"/>
      <c r="N517" s="3"/>
      <c r="O517" s="3"/>
      <c r="P517" s="3"/>
      <c r="Q517" s="3"/>
      <c r="R517" s="3"/>
      <c r="S517" s="3"/>
    </row>
    <row r="518" spans="5:19" x14ac:dyDescent="0.3">
      <c r="E518" s="4">
        <f t="shared" si="39"/>
        <v>2262</v>
      </c>
      <c r="F518" s="5">
        <f>F517*SUM(econmid!Z308:AB308)/SUM(econmid!Z307:AB307)</f>
        <v>25893.32966907819</v>
      </c>
      <c r="G518" s="13">
        <f t="shared" si="43"/>
        <v>370.16409740530355</v>
      </c>
      <c r="H518" s="13">
        <f t="shared" si="43"/>
        <v>417.04489492809597</v>
      </c>
      <c r="I518" s="13">
        <f t="shared" si="43"/>
        <v>278.19626222600067</v>
      </c>
      <c r="J518" s="13">
        <f t="shared" si="43"/>
        <v>53.734349593854454</v>
      </c>
      <c r="K518" s="13">
        <f t="shared" si="43"/>
        <v>3.0946551573532926</v>
      </c>
      <c r="L518" s="13">
        <f t="shared" si="40"/>
        <v>1397.234259310608</v>
      </c>
      <c r="M518" s="3"/>
      <c r="N518" s="3"/>
      <c r="O518" s="3"/>
      <c r="P518" s="3"/>
      <c r="Q518" s="3"/>
      <c r="R518" s="3"/>
      <c r="S518" s="3"/>
    </row>
    <row r="519" spans="5:19" x14ac:dyDescent="0.3">
      <c r="E519" s="4">
        <f t="shared" si="39"/>
        <v>2263</v>
      </c>
      <c r="F519" s="5">
        <f>F518*SUM(econmid!Z309:AB309)/SUM(econmid!Z308:AB308)</f>
        <v>25876.361873231082</v>
      </c>
      <c r="G519" s="13">
        <f t="shared" ref="G519:K534" si="44">G518*(1-G$5)+G$4*$F518*$L$4/1000</f>
        <v>371.74444146961349</v>
      </c>
      <c r="H519" s="13">
        <f t="shared" si="44"/>
        <v>418.32889051321212</v>
      </c>
      <c r="I519" s="13">
        <f t="shared" si="44"/>
        <v>278.35221835032149</v>
      </c>
      <c r="J519" s="13">
        <f t="shared" si="44"/>
        <v>53.703798335150502</v>
      </c>
      <c r="K519" s="13">
        <f t="shared" si="44"/>
        <v>3.0926525144110086</v>
      </c>
      <c r="L519" s="13">
        <f t="shared" si="40"/>
        <v>1400.2220011827085</v>
      </c>
      <c r="M519" s="3"/>
      <c r="N519" s="3"/>
      <c r="O519" s="3"/>
      <c r="P519" s="3"/>
      <c r="Q519" s="3"/>
      <c r="R519" s="3"/>
      <c r="S519" s="3"/>
    </row>
    <row r="520" spans="5:19" x14ac:dyDescent="0.3">
      <c r="E520" s="4">
        <f t="shared" si="39"/>
        <v>2264</v>
      </c>
      <c r="F520" s="5">
        <f>F519*SUM(econmid!Z310:AB310)/SUM(econmid!Z309:AB309)</f>
        <v>25859.326228953068</v>
      </c>
      <c r="G520" s="13">
        <f t="shared" si="44"/>
        <v>373.32374994074968</v>
      </c>
      <c r="H520" s="13">
        <f t="shared" si="44"/>
        <v>419.60776056781549</v>
      </c>
      <c r="I520" s="13">
        <f t="shared" si="44"/>
        <v>278.50353198306067</v>
      </c>
      <c r="J520" s="13">
        <f t="shared" si="44"/>
        <v>53.673000848473414</v>
      </c>
      <c r="K520" s="13">
        <f t="shared" si="44"/>
        <v>3.0906412399323893</v>
      </c>
      <c r="L520" s="13">
        <f t="shared" si="40"/>
        <v>1403.1986845800318</v>
      </c>
      <c r="M520" s="3"/>
      <c r="N520" s="3"/>
      <c r="O520" s="3"/>
      <c r="P520" s="3"/>
      <c r="Q520" s="3"/>
      <c r="R520" s="3"/>
      <c r="S520" s="3"/>
    </row>
    <row r="521" spans="5:19" x14ac:dyDescent="0.3">
      <c r="E521" s="4">
        <f t="shared" si="39"/>
        <v>2265</v>
      </c>
      <c r="F521" s="5">
        <f>F520*SUM(econmid!Z311:AB311)/SUM(econmid!Z310:AB310)</f>
        <v>25842.224375497437</v>
      </c>
      <c r="G521" s="13">
        <f t="shared" si="44"/>
        <v>374.90201867772805</v>
      </c>
      <c r="H521" s="13">
        <f t="shared" si="44"/>
        <v>420.88151282164915</v>
      </c>
      <c r="I521" s="13">
        <f t="shared" si="44"/>
        <v>278.65025524540806</v>
      </c>
      <c r="J521" s="13">
        <f t="shared" si="44"/>
        <v>53.641963236622338</v>
      </c>
      <c r="K521" s="13">
        <f t="shared" si="44"/>
        <v>3.0886215447899987</v>
      </c>
      <c r="L521" s="13">
        <f t="shared" si="40"/>
        <v>1406.1643715261976</v>
      </c>
      <c r="M521" s="3"/>
      <c r="N521" s="3"/>
      <c r="O521" s="3"/>
      <c r="P521" s="3"/>
      <c r="Q521" s="3"/>
      <c r="R521" s="3"/>
      <c r="S521" s="3"/>
    </row>
    <row r="522" spans="5:19" x14ac:dyDescent="0.3">
      <c r="E522" s="4">
        <f t="shared" ref="E522:E556" si="45">1+E521</f>
        <v>2266</v>
      </c>
      <c r="F522" s="5">
        <f>F521*SUM(econmid!Z312:AB312)/SUM(econmid!Z311:AB311)</f>
        <v>25825.057905124748</v>
      </c>
      <c r="G522" s="13">
        <f t="shared" si="44"/>
        <v>376.47924363961289</v>
      </c>
      <c r="H522" s="13">
        <f t="shared" si="44"/>
        <v>422.15015513711182</v>
      </c>
      <c r="I522" s="13">
        <f t="shared" si="44"/>
        <v>278.79243980522352</v>
      </c>
      <c r="J522" s="13">
        <f t="shared" si="44"/>
        <v>53.610691446163301</v>
      </c>
      <c r="K522" s="13">
        <f t="shared" si="44"/>
        <v>3.0865936338447617</v>
      </c>
      <c r="L522" s="13">
        <f t="shared" ref="L522:L556" si="46">SUM(G522:K522,L$5)</f>
        <v>1409.1191236619563</v>
      </c>
      <c r="M522" s="3"/>
      <c r="N522" s="3"/>
      <c r="O522" s="3"/>
      <c r="P522" s="3"/>
      <c r="Q522" s="3"/>
      <c r="R522" s="3"/>
      <c r="S522" s="3"/>
    </row>
    <row r="523" spans="5:19" x14ac:dyDescent="0.3">
      <c r="E523" s="4">
        <f t="shared" si="45"/>
        <v>2267</v>
      </c>
      <c r="F523" s="5">
        <f>F522*SUM(econmid!Z313:AB313)/SUM(econmid!Z312:AB312)</f>
        <v>25807.828364369881</v>
      </c>
      <c r="G523" s="13">
        <f t="shared" si="44"/>
        <v>378.05542088264866</v>
      </c>
      <c r="H523" s="13">
        <f t="shared" si="44"/>
        <v>423.41369550448059</v>
      </c>
      <c r="I523" s="13">
        <f t="shared" si="44"/>
        <v>278.93013687606202</v>
      </c>
      <c r="J523" s="13">
        <f t="shared" si="44"/>
        <v>53.579191270838763</v>
      </c>
      <c r="K523" s="13">
        <f t="shared" si="44"/>
        <v>3.0845577061051261</v>
      </c>
      <c r="L523" s="13">
        <f t="shared" si="46"/>
        <v>1412.0630022401351</v>
      </c>
      <c r="M523" s="3"/>
      <c r="N523" s="3"/>
      <c r="O523" s="3"/>
      <c r="P523" s="3"/>
      <c r="Q523" s="3"/>
      <c r="R523" s="3"/>
      <c r="S523" s="3"/>
    </row>
    <row r="524" spans="5:19" x14ac:dyDescent="0.3">
      <c r="E524" s="4">
        <f t="shared" si="45"/>
        <v>2268</v>
      </c>
      <c r="F524" s="5">
        <f>F523*SUM(econmid!Z314:AB314)/SUM(econmid!Z313:AB313)</f>
        <v>25790.53725528374</v>
      </c>
      <c r="G524" s="13">
        <f t="shared" si="44"/>
        <v>379.63054655746936</v>
      </c>
      <c r="H524" s="13">
        <f t="shared" si="44"/>
        <v>424.67214203726553</v>
      </c>
      <c r="I524" s="13">
        <f t="shared" si="44"/>
        <v>279.06339721640182</v>
      </c>
      <c r="J524" s="13">
        <f t="shared" si="44"/>
        <v>53.547468354931063</v>
      </c>
      <c r="K524" s="13">
        <f t="shared" si="44"/>
        <v>3.0825139548830887</v>
      </c>
      <c r="L524" s="13">
        <f t="shared" si="46"/>
        <v>1414.9960681209509</v>
      </c>
      <c r="M524" s="3"/>
      <c r="N524" s="3"/>
      <c r="O524" s="3"/>
      <c r="P524" s="3"/>
      <c r="Q524" s="3"/>
      <c r="R524" s="3"/>
      <c r="S524" s="3"/>
    </row>
    <row r="525" spans="5:19" x14ac:dyDescent="0.3">
      <c r="E525" s="4">
        <f t="shared" si="45"/>
        <v>2269</v>
      </c>
      <c r="F525" s="5">
        <f>F524*SUM(econmid!Z315:AB315)/SUM(econmid!Z314:AB314)</f>
        <v>25773.186036649447</v>
      </c>
      <c r="G525" s="13">
        <f t="shared" si="44"/>
        <v>381.20461690638336</v>
      </c>
      <c r="H525" s="13">
        <f t="shared" si="44"/>
        <v>425.925502967694</v>
      </c>
      <c r="I525" s="13">
        <f t="shared" si="44"/>
        <v>279.19227112906998</v>
      </c>
      <c r="J525" s="13">
        <f t="shared" si="44"/>
        <v>53.515528196579496</v>
      </c>
      <c r="K525" s="13">
        <f t="shared" si="44"/>
        <v>3.0804625679471238</v>
      </c>
      <c r="L525" s="13">
        <f t="shared" si="46"/>
        <v>1417.9183817676737</v>
      </c>
      <c r="M525" s="3"/>
      <c r="N525" s="3"/>
      <c r="O525" s="3"/>
      <c r="P525" s="3"/>
      <c r="Q525" s="3"/>
      <c r="R525" s="3"/>
      <c r="S525" s="3"/>
    </row>
    <row r="526" spans="5:19" x14ac:dyDescent="0.3">
      <c r="E526" s="4">
        <f t="shared" si="45"/>
        <v>2270</v>
      </c>
      <c r="F526" s="5">
        <f>F525*SUM(econmid!Z316:AB316)/SUM(econmid!Z315:AB315)</f>
        <v>25755.776125173397</v>
      </c>
      <c r="G526" s="13">
        <f t="shared" si="44"/>
        <v>382.77762826073285</v>
      </c>
      <c r="H526" s="13">
        <f t="shared" si="44"/>
        <v>427.17378664232109</v>
      </c>
      <c r="I526" s="13">
        <f t="shared" si="44"/>
        <v>279.31680846085777</v>
      </c>
      <c r="J526" s="13">
        <f t="shared" si="44"/>
        <v>53.483376151050614</v>
      </c>
      <c r="K526" s="13">
        <f t="shared" si="44"/>
        <v>3.0784037276720397</v>
      </c>
      <c r="L526" s="13">
        <f t="shared" si="46"/>
        <v>1420.8300032426346</v>
      </c>
      <c r="M526" s="3"/>
      <c r="N526" s="3"/>
      <c r="O526" s="3"/>
      <c r="P526" s="3"/>
      <c r="Q526" s="3"/>
      <c r="R526" s="3"/>
      <c r="S526" s="3"/>
    </row>
    <row r="527" spans="5:19" x14ac:dyDescent="0.3">
      <c r="E527" s="4">
        <f t="shared" si="45"/>
        <v>2271</v>
      </c>
      <c r="F527" s="5">
        <f>F526*SUM(econmid!Z317:AB317)/SUM(econmid!Z316:AB316)</f>
        <v>25738.30889665151</v>
      </c>
      <c r="G527" s="13">
        <f t="shared" si="44"/>
        <v>384.34957703832561</v>
      </c>
      <c r="H527" s="13">
        <f t="shared" si="44"/>
        <v>428.41700151776433</v>
      </c>
      <c r="I527" s="13">
        <f t="shared" si="44"/>
        <v>279.4370586023208</v>
      </c>
      <c r="J527" s="13">
        <f t="shared" si="44"/>
        <v>53.451017433961511</v>
      </c>
      <c r="K527" s="13">
        <f t="shared" si="44"/>
        <v>3.0763376111857847</v>
      </c>
      <c r="L527" s="13">
        <f t="shared" si="46"/>
        <v>1423.7309922035583</v>
      </c>
      <c r="M527" s="3"/>
      <c r="N527" s="3"/>
      <c r="O527" s="3"/>
      <c r="P527" s="3"/>
      <c r="Q527" s="3"/>
      <c r="R527" s="3"/>
      <c r="S527" s="3"/>
    </row>
    <row r="528" spans="5:19" x14ac:dyDescent="0.3">
      <c r="E528" s="4">
        <f t="shared" si="45"/>
        <v>2272</v>
      </c>
      <c r="F528" s="5">
        <f>F527*SUM(econmid!Z318:AB318)/SUM(econmid!Z317:AB317)</f>
        <v>25720.785687111169</v>
      </c>
      <c r="G528" s="13">
        <f t="shared" si="44"/>
        <v>385.92045974093816</v>
      </c>
      <c r="H528" s="13">
        <f t="shared" si="44"/>
        <v>429.65515615655966</v>
      </c>
      <c r="I528" s="13">
        <f t="shared" si="44"/>
        <v>279.55307048775649</v>
      </c>
      <c r="J528" s="13">
        <f t="shared" si="44"/>
        <v>53.418457124455891</v>
      </c>
      <c r="K528" s="13">
        <f t="shared" si="44"/>
        <v>3.0742643905132496</v>
      </c>
      <c r="L528" s="13">
        <f t="shared" si="46"/>
        <v>1426.6214079002234</v>
      </c>
      <c r="M528" s="3"/>
      <c r="N528" s="3"/>
      <c r="O528" s="3"/>
      <c r="P528" s="3"/>
      <c r="Q528" s="3"/>
      <c r="R528" s="3"/>
      <c r="S528" s="3"/>
    </row>
    <row r="529" spans="5:19" x14ac:dyDescent="0.3">
      <c r="E529" s="4">
        <f t="shared" si="45"/>
        <v>2273</v>
      </c>
      <c r="F529" s="5">
        <f>F528*SUM(econmid!Z319:AB319)/SUM(econmid!Z318:AB318)</f>
        <v>25703.207793928399</v>
      </c>
      <c r="G529" s="13">
        <f t="shared" si="44"/>
        <v>387.49027295188858</v>
      </c>
      <c r="H529" s="13">
        <f t="shared" si="44"/>
        <v>430.88825922313566</v>
      </c>
      <c r="I529" s="13">
        <f t="shared" si="44"/>
        <v>279.66489259535371</v>
      </c>
      <c r="J529" s="13">
        <f t="shared" si="44"/>
        <v>53.385700168332662</v>
      </c>
      <c r="K529" s="13">
        <f t="shared" si="44"/>
        <v>3.0721842327170945</v>
      </c>
      <c r="L529" s="13">
        <f t="shared" si="46"/>
        <v>1429.5013091714277</v>
      </c>
      <c r="M529" s="3"/>
      <c r="N529" s="3"/>
      <c r="O529" s="3"/>
      <c r="P529" s="3"/>
      <c r="Q529" s="3"/>
      <c r="R529" s="3"/>
      <c r="S529" s="3"/>
    </row>
    <row r="530" spans="5:19" x14ac:dyDescent="0.3">
      <c r="E530" s="4">
        <f t="shared" si="45"/>
        <v>2274</v>
      </c>
      <c r="F530" s="5">
        <f>F529*SUM(econmid!Z320:AB320)/SUM(econmid!Z319:AB319)</f>
        <v>25685.576476921546</v>
      </c>
      <c r="G530" s="13">
        <f t="shared" si="44"/>
        <v>389.05901333367763</v>
      </c>
      <c r="H530" s="13">
        <f t="shared" si="44"/>
        <v>432.11631947990429</v>
      </c>
      <c r="I530" s="13">
        <f t="shared" si="44"/>
        <v>279.77257294750819</v>
      </c>
      <c r="J530" s="13">
        <f t="shared" si="44"/>
        <v>53.352751381126964</v>
      </c>
      <c r="K530" s="13">
        <f t="shared" si="44"/>
        <v>3.0700973000356169</v>
      </c>
      <c r="L530" s="13">
        <f t="shared" si="46"/>
        <v>1432.3707544422527</v>
      </c>
      <c r="M530" s="3"/>
      <c r="N530" s="3"/>
      <c r="O530" s="3"/>
      <c r="P530" s="3"/>
      <c r="Q530" s="3"/>
      <c r="R530" s="3"/>
      <c r="S530" s="3"/>
    </row>
    <row r="531" spans="5:19" x14ac:dyDescent="0.3">
      <c r="E531" s="4">
        <f t="shared" si="45"/>
        <v>2275</v>
      </c>
      <c r="F531" s="5">
        <f>F530*SUM(econmid!Z321:AB321)/SUM(econmid!Z320:AB320)</f>
        <v>25667.89295942117</v>
      </c>
      <c r="G531" s="13">
        <f t="shared" si="44"/>
        <v>390.62667762569629</v>
      </c>
      <c r="H531" s="13">
        <f t="shared" si="44"/>
        <v>433.33934578346458</v>
      </c>
      <c r="I531" s="13">
        <f t="shared" si="44"/>
        <v>279.87615911129802</v>
      </c>
      <c r="J531" s="13">
        <f t="shared" si="44"/>
        <v>53.319615451143562</v>
      </c>
      <c r="K531" s="13">
        <f t="shared" si="44"/>
        <v>3.0680037500177209</v>
      </c>
      <c r="L531" s="13">
        <f t="shared" si="46"/>
        <v>1435.2298017216201</v>
      </c>
      <c r="M531" s="3"/>
      <c r="N531" s="3"/>
      <c r="O531" s="3"/>
      <c r="P531" s="3"/>
      <c r="Q531" s="3"/>
      <c r="R531" s="3"/>
      <c r="S531" s="3"/>
    </row>
    <row r="532" spans="5:19" x14ac:dyDescent="0.3">
      <c r="E532" s="4">
        <f t="shared" si="45"/>
        <v>2276</v>
      </c>
      <c r="F532" s="5">
        <f>F531*SUM(econmid!Z322:AB322)/SUM(econmid!Z321:AB321)</f>
        <v>25650.158429316329</v>
      </c>
      <c r="G532" s="13">
        <f t="shared" si="44"/>
        <v>392.19326264199901</v>
      </c>
      <c r="H532" s="13">
        <f t="shared" si="44"/>
        <v>434.55734708091751</v>
      </c>
      <c r="I532" s="13">
        <f t="shared" si="44"/>
        <v>279.97569819911325</v>
      </c>
      <c r="J532" s="13">
        <f t="shared" si="44"/>
        <v>53.286296942442505</v>
      </c>
      <c r="K532" s="13">
        <f t="shared" si="44"/>
        <v>3.065903735655005</v>
      </c>
      <c r="L532" s="13">
        <f t="shared" si="46"/>
        <v>1438.0785086001272</v>
      </c>
      <c r="M532" s="3"/>
      <c r="N532" s="3"/>
      <c r="O532" s="3"/>
      <c r="P532" s="3"/>
      <c r="Q532" s="3"/>
      <c r="R532" s="3"/>
      <c r="S532" s="3"/>
    </row>
    <row r="533" spans="5:19" x14ac:dyDescent="0.3">
      <c r="E533" s="4">
        <f t="shared" si="45"/>
        <v>2277</v>
      </c>
      <c r="F533" s="5">
        <f>F532*SUM(econmid!Z323:AB323)/SUM(econmid!Z322:AB322)</f>
        <v>25632.374040078186</v>
      </c>
      <c r="G533" s="13">
        <f t="shared" si="44"/>
        <v>393.75876526914038</v>
      </c>
      <c r="H533" s="13">
        <f t="shared" si="44"/>
        <v>435.77033240628924</v>
      </c>
      <c r="I533" s="13">
        <f t="shared" si="44"/>
        <v>280.07123686943487</v>
      </c>
      <c r="J533" s="13">
        <f t="shared" si="44"/>
        <v>53.252800297777043</v>
      </c>
      <c r="K533" s="13">
        <f t="shared" si="44"/>
        <v>3.0637974055110053</v>
      </c>
      <c r="L533" s="13">
        <f t="shared" si="46"/>
        <v>1440.9169322481523</v>
      </c>
      <c r="M533" s="3"/>
      <c r="N533" s="3"/>
      <c r="O533" s="3"/>
      <c r="P533" s="3"/>
      <c r="Q533" s="3"/>
      <c r="R533" s="3"/>
      <c r="S533" s="3"/>
    </row>
    <row r="534" spans="5:19" x14ac:dyDescent="0.3">
      <c r="E534" s="4">
        <f t="shared" si="45"/>
        <v>2278</v>
      </c>
      <c r="F534" s="5">
        <f>F533*SUM(econmid!Z324:AB324)/SUM(econmid!Z323:AB323)</f>
        <v>25614.5409117606</v>
      </c>
      <c r="G534" s="13">
        <f t="shared" si="44"/>
        <v>395.3231824640747</v>
      </c>
      <c r="H534" s="13">
        <f t="shared" si="44"/>
        <v>436.97831087706015</v>
      </c>
      <c r="I534" s="13">
        <f t="shared" si="44"/>
        <v>280.16282132775626</v>
      </c>
      <c r="J534" s="13">
        <f t="shared" si="44"/>
        <v>53.219129841483841</v>
      </c>
      <c r="K534" s="13">
        <f t="shared" si="44"/>
        <v>3.0616849038476368</v>
      </c>
      <c r="L534" s="13">
        <f t="shared" si="46"/>
        <v>1443.7451294142227</v>
      </c>
      <c r="M534" s="3"/>
      <c r="N534" s="3"/>
      <c r="O534" s="3"/>
      <c r="P534" s="3"/>
      <c r="Q534" s="3"/>
      <c r="R534" s="3"/>
      <c r="S534" s="3"/>
    </row>
    <row r="535" spans="5:19" x14ac:dyDescent="0.3">
      <c r="E535" s="4">
        <f t="shared" si="45"/>
        <v>2279</v>
      </c>
      <c r="F535" s="5">
        <f>F534*SUM(econmid!Z325:AB325)/SUM(econmid!Z324:AB324)</f>
        <v>25596.660131978268</v>
      </c>
      <c r="G535" s="13">
        <f t="shared" ref="G535:K550" si="47">G534*(1-G$5)+G$4*$F534*$L$4/1000</f>
        <v>396.88651125211641</v>
      </c>
      <c r="H535" s="13">
        <f t="shared" si="47"/>
        <v>438.18129169079759</v>
      </c>
      <c r="I535" s="13">
        <f t="shared" si="47"/>
        <v>280.25049732764325</v>
      </c>
      <c r="J535" s="13">
        <f t="shared" si="47"/>
        <v>53.185289782325519</v>
      </c>
      <c r="K535" s="13">
        <f t="shared" si="47"/>
        <v>3.0595663707488616</v>
      </c>
      <c r="L535" s="13">
        <f t="shared" si="46"/>
        <v>1446.5631564236317</v>
      </c>
      <c r="M535" s="3"/>
      <c r="N535" s="3"/>
      <c r="O535" s="3"/>
      <c r="P535" s="3"/>
      <c r="Q535" s="3"/>
      <c r="R535" s="3"/>
      <c r="S535" s="3"/>
    </row>
    <row r="536" spans="5:19" x14ac:dyDescent="0.3">
      <c r="E536" s="4">
        <f t="shared" si="45"/>
        <v>2280</v>
      </c>
      <c r="F536" s="5">
        <f>F535*SUM(econmid!Z326:AB326)/SUM(econmid!Z325:AB325)</f>
        <v>25578.732756863017</v>
      </c>
      <c r="G536" s="13">
        <f t="shared" si="47"/>
        <v>398.44874872496013</v>
      </c>
      <c r="H536" s="13">
        <f t="shared" si="47"/>
        <v>439.3792841218895</v>
      </c>
      <c r="I536" s="13">
        <f t="shared" si="47"/>
        <v>280.33431017192675</v>
      </c>
      <c r="J536" s="13">
        <f t="shared" si="47"/>
        <v>53.151284216285639</v>
      </c>
      <c r="K536" s="13">
        <f t="shared" si="47"/>
        <v>3.057441942241621</v>
      </c>
      <c r="L536" s="13">
        <f t="shared" si="46"/>
        <v>1449.3710691773038</v>
      </c>
      <c r="M536" s="3"/>
      <c r="N536" s="3"/>
      <c r="O536" s="3"/>
      <c r="P536" s="3"/>
      <c r="Q536" s="3"/>
      <c r="R536" s="3"/>
      <c r="S536" s="3"/>
    </row>
    <row r="537" spans="5:19" x14ac:dyDescent="0.3">
      <c r="E537" s="4">
        <f t="shared" si="45"/>
        <v>2281</v>
      </c>
      <c r="F537" s="5">
        <f>F536*SUM(econmid!Z327:AB327)/SUM(econmid!Z326:AB326)</f>
        <v>25560.75981199789</v>
      </c>
      <c r="G537" s="13">
        <f t="shared" si="47"/>
        <v>400.00989203875929</v>
      </c>
      <c r="H537" s="13">
        <f t="shared" si="47"/>
        <v>440.57229751837707</v>
      </c>
      <c r="I537" s="13">
        <f t="shared" si="47"/>
        <v>280.41430471402265</v>
      </c>
      <c r="J537" s="13">
        <f t="shared" si="47"/>
        <v>53.117117129316213</v>
      </c>
      <c r="K537" s="13">
        <f t="shared" si="47"/>
        <v>3.055311750414079</v>
      </c>
      <c r="L537" s="13">
        <f t="shared" si="46"/>
        <v>1452.1689231508894</v>
      </c>
      <c r="M537" s="3"/>
      <c r="N537" s="3"/>
      <c r="O537" s="3"/>
      <c r="P537" s="3"/>
      <c r="Q537" s="3"/>
      <c r="R537" s="3"/>
      <c r="S537" s="3"/>
    </row>
    <row r="538" spans="5:19" x14ac:dyDescent="0.3">
      <c r="E538" s="4">
        <f t="shared" si="45"/>
        <v>2282</v>
      </c>
      <c r="F538" s="5">
        <f>F537*SUM(econmid!Z328:AB328)/SUM(econmid!Z327:AB327)</f>
        <v>25542.742293330066</v>
      </c>
      <c r="G538" s="13">
        <f t="shared" si="47"/>
        <v>401.56993841226154</v>
      </c>
      <c r="H538" s="13">
        <f t="shared" si="47"/>
        <v>441.76034129888365</v>
      </c>
      <c r="I538" s="13">
        <f t="shared" si="47"/>
        <v>280.49052535937506</v>
      </c>
      <c r="J538" s="13">
        <f t="shared" si="47"/>
        <v>53.082792400037967</v>
      </c>
      <c r="K538" s="13">
        <f t="shared" si="47"/>
        <v>3.0531759235311959</v>
      </c>
      <c r="L538" s="13">
        <f t="shared" si="46"/>
        <v>1454.9567733940894</v>
      </c>
      <c r="M538" s="3"/>
      <c r="N538" s="3"/>
      <c r="O538" s="3"/>
      <c r="P538" s="3"/>
      <c r="Q538" s="3"/>
      <c r="R538" s="3"/>
      <c r="S538" s="3"/>
    </row>
    <row r="539" spans="5:19" x14ac:dyDescent="0.3">
      <c r="E539" s="4">
        <f t="shared" si="45"/>
        <v>2283</v>
      </c>
      <c r="F539" s="5">
        <f>F538*SUM(econmid!Z329:AB329)/SUM(econmid!Z328:AB328)</f>
        <v>25524.681168062423</v>
      </c>
      <c r="G539" s="13">
        <f t="shared" si="47"/>
        <v>403.12888512500001</v>
      </c>
      <c r="H539" s="13">
        <f t="shared" si="47"/>
        <v>442.9434249496378</v>
      </c>
      <c r="I539" s="13">
        <f t="shared" si="47"/>
        <v>280.56301606701669</v>
      </c>
      <c r="J539" s="13">
        <f t="shared" si="47"/>
        <v>53.048313802393416</v>
      </c>
      <c r="K539" s="13">
        <f t="shared" si="47"/>
        <v>3.0510345861476855</v>
      </c>
      <c r="L539" s="13">
        <f t="shared" si="46"/>
        <v>1457.7346745301957</v>
      </c>
      <c r="M539" s="3"/>
      <c r="N539" s="3"/>
      <c r="O539" s="3"/>
      <c r="P539" s="3"/>
      <c r="Q539" s="3"/>
      <c r="R539" s="3"/>
      <c r="S539" s="3"/>
    </row>
    <row r="540" spans="5:19" x14ac:dyDescent="0.3">
      <c r="E540" s="4">
        <f t="shared" si="45"/>
        <v>2284</v>
      </c>
      <c r="F540" s="5">
        <f>F539*SUM(econmid!Z330:AB330)/SUM(econmid!Z329:AB329)</f>
        <v>25506.577375524343</v>
      </c>
      <c r="G540" s="13">
        <f t="shared" si="47"/>
        <v>404.68672951553901</v>
      </c>
      <c r="H540" s="13">
        <f t="shared" si="47"/>
        <v>444.12155802158833</v>
      </c>
      <c r="I540" s="13">
        <f t="shared" si="47"/>
        <v>280.63182035124248</v>
      </c>
      <c r="J540" s="13">
        <f t="shared" si="47"/>
        <v>53.013685008253063</v>
      </c>
      <c r="K540" s="13">
        <f t="shared" si="47"/>
        <v>3.0488878592183877</v>
      </c>
      <c r="L540" s="13">
        <f t="shared" si="46"/>
        <v>1460.5026807558413</v>
      </c>
      <c r="M540" s="3"/>
      <c r="N540" s="3"/>
      <c r="O540" s="3"/>
      <c r="P540" s="3"/>
      <c r="Q540" s="3"/>
      <c r="R540" s="3"/>
      <c r="S540" s="3"/>
    </row>
    <row r="541" spans="5:19" x14ac:dyDescent="0.3">
      <c r="E541" s="4">
        <f t="shared" si="45"/>
        <v>2285</v>
      </c>
      <c r="F541" s="5">
        <f>F540*SUM(econmid!Z331:AB331)/SUM(econmid!Z330:AB330)</f>
        <v>25488.431828021901</v>
      </c>
      <c r="G541" s="13">
        <f t="shared" si="47"/>
        <v>406.2434689797729</v>
      </c>
      <c r="H541" s="13">
        <f t="shared" si="47"/>
        <v>445.29475012760912</v>
      </c>
      <c r="I541" s="13">
        <f t="shared" si="47"/>
        <v>280.69698128339161</v>
      </c>
      <c r="J541" s="13">
        <f t="shared" si="47"/>
        <v>52.978909589974926</v>
      </c>
      <c r="K541" s="13">
        <f t="shared" si="47"/>
        <v>3.0467358602060903</v>
      </c>
      <c r="L541" s="13">
        <f t="shared" si="46"/>
        <v>1463.2608458409545</v>
      </c>
      <c r="M541" s="3"/>
      <c r="N541" s="3"/>
      <c r="O541" s="3"/>
      <c r="P541" s="3"/>
      <c r="Q541" s="3"/>
      <c r="R541" s="3"/>
      <c r="S541" s="3"/>
    </row>
    <row r="542" spans="5:19" x14ac:dyDescent="0.3">
      <c r="E542" s="4">
        <f t="shared" si="45"/>
        <v>2286</v>
      </c>
      <c r="F542" s="5">
        <f>F541*SUM(econmid!Z332:AB332)/SUM(econmid!Z331:AB331)</f>
        <v>25470.245411667882</v>
      </c>
      <c r="G542" s="13">
        <f t="shared" si="47"/>
        <v>407.79910096927659</v>
      </c>
      <c r="H542" s="13">
        <f t="shared" si="47"/>
        <v>446.46301093979122</v>
      </c>
      <c r="I542" s="13">
        <f t="shared" si="47"/>
        <v>280.75854149373333</v>
      </c>
      <c r="J542" s="13">
        <f t="shared" si="47"/>
        <v>52.943991022917622</v>
      </c>
      <c r="K542" s="13">
        <f t="shared" si="47"/>
        <v>3.0445787031868488</v>
      </c>
      <c r="L542" s="13">
        <f t="shared" si="46"/>
        <v>1466.0092231289054</v>
      </c>
      <c r="M542" s="3"/>
      <c r="N542" s="3"/>
      <c r="O542" s="3"/>
      <c r="P542" s="3"/>
      <c r="Q542" s="3"/>
      <c r="R542" s="3"/>
      <c r="S542" s="3"/>
    </row>
    <row r="543" spans="5:19" x14ac:dyDescent="0.3">
      <c r="E543" s="4">
        <f t="shared" si="45"/>
        <v>2287</v>
      </c>
      <c r="F543" s="5">
        <f>F542*SUM(econmid!Z333:AB333)/SUM(econmid!Z332:AB332)</f>
        <v>25452.018987192056</v>
      </c>
      <c r="G543" s="13">
        <f t="shared" si="47"/>
        <v>409.35362298970705</v>
      </c>
      <c r="H543" s="13">
        <f t="shared" si="47"/>
        <v>447.62635018682056</v>
      </c>
      <c r="I543" s="13">
        <f t="shared" si="47"/>
        <v>280.81654317345203</v>
      </c>
      <c r="J543" s="13">
        <f t="shared" si="47"/>
        <v>52.908932687907296</v>
      </c>
      <c r="K543" s="13">
        <f t="shared" si="47"/>
        <v>3.042416498952826</v>
      </c>
      <c r="L543" s="13">
        <f t="shared" si="46"/>
        <v>1468.74786553684</v>
      </c>
      <c r="M543" s="3"/>
      <c r="N543" s="3"/>
      <c r="O543" s="3"/>
      <c r="P543" s="3"/>
      <c r="Q543" s="3"/>
      <c r="R543" s="3"/>
      <c r="S543" s="3"/>
    </row>
    <row r="544" spans="5:19" x14ac:dyDescent="0.3">
      <c r="E544" s="4">
        <f t="shared" si="45"/>
        <v>2288</v>
      </c>
      <c r="F544" s="5">
        <f>F543*SUM(econmid!Z334:AB334)/SUM(econmid!Z333:AB333)</f>
        <v>25433.753390731472</v>
      </c>
      <c r="G544" s="13">
        <f t="shared" si="47"/>
        <v>410.90703259925397</v>
      </c>
      <c r="H544" s="13">
        <f t="shared" si="47"/>
        <v>448.7847776514389</v>
      </c>
      <c r="I544" s="13">
        <f t="shared" si="47"/>
        <v>280.87102807672755</v>
      </c>
      <c r="J544" s="13">
        <f t="shared" si="47"/>
        <v>52.873737873658754</v>
      </c>
      <c r="K544" s="13">
        <f t="shared" si="47"/>
        <v>3.0402493551127141</v>
      </c>
      <c r="L544" s="13">
        <f t="shared" si="46"/>
        <v>1471.4768255561919</v>
      </c>
      <c r="M544" s="3"/>
      <c r="N544" s="3"/>
      <c r="O544" s="3"/>
      <c r="P544" s="3"/>
      <c r="Q544" s="3"/>
      <c r="R544" s="3"/>
      <c r="S544" s="3"/>
    </row>
    <row r="545" spans="5:19" x14ac:dyDescent="0.3">
      <c r="E545" s="4">
        <f t="shared" si="45"/>
        <v>2289</v>
      </c>
      <c r="F545" s="5">
        <f>F544*SUM(econmid!Z335:AB335)/SUM(econmid!Z334:AB334)</f>
        <v>25415.449434602069</v>
      </c>
      <c r="G545" s="13">
        <f t="shared" si="47"/>
        <v>412.45932740713897</v>
      </c>
      <c r="H545" s="13">
        <f t="shared" si="47"/>
        <v>449.93830316798591</v>
      </c>
      <c r="I545" s="13">
        <f t="shared" si="47"/>
        <v>280.92203752290635</v>
      </c>
      <c r="J545" s="13">
        <f t="shared" si="47"/>
        <v>52.838409779151007</v>
      </c>
      <c r="K545" s="13">
        <f t="shared" si="47"/>
        <v>3.0380773761897455</v>
      </c>
      <c r="L545" s="13">
        <f t="shared" si="46"/>
        <v>1474.1961552533719</v>
      </c>
      <c r="M545" s="3"/>
      <c r="N545" s="3"/>
      <c r="O545" s="3"/>
      <c r="P545" s="3"/>
      <c r="Q545" s="3"/>
      <c r="R545" s="3"/>
      <c r="S545" s="3"/>
    </row>
    <row r="546" spans="5:19" x14ac:dyDescent="0.3">
      <c r="E546" s="4">
        <f t="shared" si="45"/>
        <v>2290</v>
      </c>
      <c r="F546" s="5">
        <f>F545*SUM(econmid!Z336:AB336)/SUM(econmid!Z335:AB335)</f>
        <v>25397.107908050813</v>
      </c>
      <c r="G546" s="13">
        <f t="shared" si="47"/>
        <v>414.01050507216161</v>
      </c>
      <c r="H546" s="13">
        <f t="shared" si="47"/>
        <v>451.08693662002042</v>
      </c>
      <c r="I546" s="13">
        <f t="shared" si="47"/>
        <v>280.96961239875912</v>
      </c>
      <c r="J546" s="13">
        <f t="shared" si="47"/>
        <v>52.802951515957709</v>
      </c>
      <c r="K546" s="13">
        <f t="shared" si="47"/>
        <v>3.0359006637173636</v>
      </c>
      <c r="L546" s="13">
        <f t="shared" si="46"/>
        <v>1476.905906270616</v>
      </c>
      <c r="M546" s="3"/>
      <c r="N546" s="3"/>
      <c r="O546" s="3"/>
      <c r="P546" s="3"/>
      <c r="Q546" s="3"/>
      <c r="R546" s="3"/>
      <c r="S546" s="3"/>
    </row>
    <row r="547" spans="5:19" x14ac:dyDescent="0.3">
      <c r="E547" s="4">
        <f t="shared" si="45"/>
        <v>2291</v>
      </c>
      <c r="F547" s="5">
        <f>F546*SUM(econmid!Z337:AB337)/SUM(econmid!Z336:AB336)</f>
        <v>25378.729577989692</v>
      </c>
      <c r="G547" s="13">
        <f t="shared" si="47"/>
        <v>415.5605633012915</v>
      </c>
      <c r="H547" s="13">
        <f t="shared" si="47"/>
        <v>452.230687938019</v>
      </c>
      <c r="I547" s="13">
        <f t="shared" si="47"/>
        <v>281.01379316082154</v>
      </c>
      <c r="J547" s="13">
        <f t="shared" si="47"/>
        <v>52.767366110532699</v>
      </c>
      <c r="K547" s="13">
        <f t="shared" si="47"/>
        <v>3.0337193163325615</v>
      </c>
      <c r="L547" s="13">
        <f t="shared" si="46"/>
        <v>1479.6061298269972</v>
      </c>
      <c r="M547" s="3"/>
      <c r="N547" s="3"/>
      <c r="O547" s="3"/>
      <c r="P547" s="3"/>
      <c r="Q547" s="3"/>
      <c r="R547" s="3"/>
      <c r="S547" s="3"/>
    </row>
    <row r="548" spans="5:19" x14ac:dyDescent="0.3">
      <c r="E548" s="4">
        <f t="shared" si="45"/>
        <v>2292</v>
      </c>
      <c r="F548" s="5">
        <f>F547*SUM(econmid!Z338:AB338)/SUM(econmid!Z337:AB337)</f>
        <v>25360.315189711084</v>
      </c>
      <c r="G548" s="13">
        <f t="shared" si="47"/>
        <v>417.10949984830495</v>
      </c>
      <c r="H548" s="13">
        <f t="shared" si="47"/>
        <v>453.36956709714974</v>
      </c>
      <c r="I548" s="13">
        <f t="shared" si="47"/>
        <v>281.0546198378135</v>
      </c>
      <c r="J548" s="13">
        <f t="shared" si="47"/>
        <v>52.731656506451181</v>
      </c>
      <c r="K548" s="13">
        <f t="shared" si="47"/>
        <v>3.0315334298669598</v>
      </c>
      <c r="L548" s="13">
        <f t="shared" si="46"/>
        <v>1482.2968767195864</v>
      </c>
      <c r="M548" s="3"/>
      <c r="N548" s="3"/>
      <c r="O548" s="3"/>
      <c r="P548" s="3"/>
      <c r="Q548" s="3"/>
      <c r="R548" s="3"/>
      <c r="S548" s="3"/>
    </row>
    <row r="549" spans="5:19" x14ac:dyDescent="0.3">
      <c r="E549" s="4">
        <f t="shared" si="45"/>
        <v>2293</v>
      </c>
      <c r="F549" s="5">
        <f>F548*SUM(econmid!Z339:AB339)/SUM(econmid!Z338:AB338)</f>
        <v>25341.865467585278</v>
      </c>
      <c r="G549" s="13">
        <f t="shared" si="47"/>
        <v>418.65731251246569</v>
      </c>
      <c r="H549" s="13">
        <f t="shared" si="47"/>
        <v>454.50358411511928</v>
      </c>
      <c r="I549" s="13">
        <f t="shared" si="47"/>
        <v>281.09213203313362</v>
      </c>
      <c r="J549" s="13">
        <f t="shared" si="47"/>
        <v>52.695825566606786</v>
      </c>
      <c r="K549" s="13">
        <f t="shared" si="47"/>
        <v>3.0293430974356252</v>
      </c>
      <c r="L549" s="13">
        <f t="shared" si="46"/>
        <v>1484.9781973247611</v>
      </c>
      <c r="M549" s="3"/>
      <c r="N549" s="3"/>
      <c r="O549" s="3"/>
      <c r="P549" s="3"/>
      <c r="Q549" s="3"/>
      <c r="R549" s="3"/>
      <c r="S549" s="3"/>
    </row>
    <row r="550" spans="5:19" x14ac:dyDescent="0.3">
      <c r="E550" s="4">
        <f t="shared" si="45"/>
        <v>2294</v>
      </c>
      <c r="F550" s="5">
        <f>F549*SUM(econmid!Z340:AB340)/SUM(econmid!Z339:AB339)</f>
        <v>25323.381115740362</v>
      </c>
      <c r="G550" s="13">
        <f t="shared" si="47"/>
        <v>420.20399913724788</v>
      </c>
      <c r="H550" s="13">
        <f t="shared" si="47"/>
        <v>455.63274905009115</v>
      </c>
      <c r="I550" s="13">
        <f t="shared" si="47"/>
        <v>281.12636892742483</v>
      </c>
      <c r="J550" s="13">
        <f t="shared" si="47"/>
        <v>52.65987607536502</v>
      </c>
      <c r="K550" s="13">
        <f t="shared" si="47"/>
        <v>3.0271484095236962</v>
      </c>
      <c r="L550" s="13">
        <f t="shared" si="46"/>
        <v>1487.6501415996527</v>
      </c>
      <c r="M550" s="3"/>
      <c r="N550" s="3"/>
      <c r="O550" s="3"/>
      <c r="P550" s="3"/>
      <c r="Q550" s="3"/>
      <c r="R550" s="3"/>
      <c r="S550" s="3"/>
    </row>
    <row r="551" spans="5:19" x14ac:dyDescent="0.3">
      <c r="E551" s="4">
        <f t="shared" si="45"/>
        <v>2295</v>
      </c>
      <c r="F551" s="5">
        <f>F550*SUM(econmid!Z341:AB341)/SUM(econmid!Z340:AB340)</f>
        <v>25304.862818724851</v>
      </c>
      <c r="G551" s="13">
        <f t="shared" ref="G551:K556" si="48">G550*(1-G$5)+G$4*$F550*$L$4/1000</f>
        <v>421.74955760910058</v>
      </c>
      <c r="H551" s="13">
        <f t="shared" si="48"/>
        <v>456.75707199867395</v>
      </c>
      <c r="I551" s="13">
        <f t="shared" si="48"/>
        <v>281.15736928120793</v>
      </c>
      <c r="J551" s="13">
        <f t="shared" si="48"/>
        <v>52.623810740673484</v>
      </c>
      <c r="K551" s="13">
        <f t="shared" si="48"/>
        <v>3.0249494540708399</v>
      </c>
      <c r="L551" s="13">
        <f t="shared" si="46"/>
        <v>1490.3127590837266</v>
      </c>
      <c r="M551" s="3"/>
      <c r="N551" s="3"/>
      <c r="O551" s="3"/>
      <c r="P551" s="3"/>
      <c r="Q551" s="3"/>
      <c r="R551" s="3"/>
      <c r="S551" s="3"/>
    </row>
    <row r="552" spans="5:19" x14ac:dyDescent="0.3">
      <c r="E552" s="4">
        <f t="shared" si="45"/>
        <v>2296</v>
      </c>
      <c r="F552" s="5">
        <f>F551*SUM(econmid!Z342:AB342)/SUM(econmid!Z341:AB341)</f>
        <v>25286.311242153031</v>
      </c>
      <c r="G552" s="13">
        <f t="shared" si="48"/>
        <v>423.29398585625279</v>
      </c>
      <c r="H552" s="13">
        <f t="shared" si="48"/>
        <v>457.8765630939771</v>
      </c>
      <c r="I552" s="13">
        <f t="shared" si="48"/>
        <v>281.18517143757907</v>
      </c>
      <c r="J552" s="13">
        <f t="shared" si="48"/>
        <v>52.58763219612932</v>
      </c>
      <c r="K552" s="13">
        <f t="shared" si="48"/>
        <v>3.0227463165535884</v>
      </c>
      <c r="L552" s="13">
        <f t="shared" si="46"/>
        <v>1492.9660989004919</v>
      </c>
      <c r="M552" s="3"/>
      <c r="N552" s="3"/>
      <c r="O552" s="3"/>
      <c r="P552" s="3"/>
      <c r="Q552" s="3"/>
      <c r="R552" s="3"/>
      <c r="S552" s="3"/>
    </row>
    <row r="553" spans="5:19" x14ac:dyDescent="0.3">
      <c r="E553" s="4">
        <f t="shared" si="45"/>
        <v>2297</v>
      </c>
      <c r="F553" s="5">
        <f>F552*SUM(econmid!Z343:AB343)/SUM(econmid!Z342:AB342)</f>
        <v>25267.727033333776</v>
      </c>
      <c r="G553" s="13">
        <f t="shared" si="48"/>
        <v>424.8372818475579</v>
      </c>
      <c r="H553" s="13">
        <f t="shared" si="48"/>
        <v>458.99123250373236</v>
      </c>
      <c r="I553" s="13">
        <f t="shared" si="48"/>
        <v>281.20981332496814</v>
      </c>
      <c r="J553" s="13">
        <f t="shared" si="48"/>
        <v>52.551343003004284</v>
      </c>
      <c r="K553" s="13">
        <f t="shared" si="48"/>
        <v>3.0205390800655767</v>
      </c>
      <c r="L553" s="13">
        <f t="shared" si="46"/>
        <v>1495.6102097593284</v>
      </c>
      <c r="M553" s="3"/>
      <c r="N553" s="3"/>
      <c r="O553" s="3"/>
      <c r="P553" s="3"/>
      <c r="Q553" s="3"/>
      <c r="R553" s="3"/>
      <c r="S553" s="3"/>
    </row>
    <row r="554" spans="5:19" x14ac:dyDescent="0.3">
      <c r="E554" s="4">
        <f t="shared" si="45"/>
        <v>2298</v>
      </c>
      <c r="F554" s="5">
        <f>F553*SUM(econmid!Z344:AB344)/SUM(econmid!Z343:AB343)</f>
        <v>25249.110821883107</v>
      </c>
      <c r="G554" s="13">
        <f t="shared" si="48"/>
        <v>426.3794435913764</v>
      </c>
      <c r="H554" s="13">
        <f t="shared" si="48"/>
        <v>460.10109042848018</v>
      </c>
      <c r="I554" s="13">
        <f t="shared" si="48"/>
        <v>281.2313324599545</v>
      </c>
      <c r="J554" s="13">
        <f t="shared" si="48"/>
        <v>52.514945652227944</v>
      </c>
      <c r="K554" s="13">
        <f t="shared" si="48"/>
        <v>3.0183278253957293</v>
      </c>
      <c r="L554" s="13">
        <f t="shared" si="46"/>
        <v>1498.2451399574347</v>
      </c>
      <c r="M554" s="3"/>
      <c r="N554" s="3"/>
      <c r="O554" s="3"/>
      <c r="P554" s="3"/>
      <c r="Q554" s="3"/>
      <c r="R554" s="3"/>
      <c r="S554" s="3"/>
    </row>
    <row r="555" spans="5:19" x14ac:dyDescent="0.3">
      <c r="E555" s="4">
        <f t="shared" si="45"/>
        <v>2299</v>
      </c>
      <c r="F555" s="5">
        <f>F554*SUM(econmid!Z345:AB345)/SUM(econmid!Z344:AB344)</f>
        <v>25230.463220320151</v>
      </c>
      <c r="G555" s="13">
        <f t="shared" si="48"/>
        <v>427.92046913449605</v>
      </c>
      <c r="H555" s="13">
        <f t="shared" si="48"/>
        <v>461.20614709981771</v>
      </c>
      <c r="I555" s="13">
        <f t="shared" si="48"/>
        <v>281.2497659501372</v>
      </c>
      <c r="J555" s="13">
        <f t="shared" si="48"/>
        <v>52.478442566329491</v>
      </c>
      <c r="K555" s="13">
        <f t="shared" si="48"/>
        <v>3.0161126311044439</v>
      </c>
      <c r="L555" s="13">
        <f t="shared" si="46"/>
        <v>1500.8709373818849</v>
      </c>
      <c r="M555" s="3"/>
      <c r="N555" s="3"/>
      <c r="O555" s="3"/>
      <c r="P555" s="3"/>
      <c r="Q555" s="3"/>
      <c r="R555" s="3"/>
      <c r="S555" s="3"/>
    </row>
    <row r="556" spans="5:19" x14ac:dyDescent="0.3">
      <c r="E556" s="4">
        <f t="shared" si="45"/>
        <v>2300</v>
      </c>
      <c r="F556" s="5">
        <f>F555*SUM(econmid!Z346:AB346)/SUM(econmid!Z345:AB345)</f>
        <v>25211.784824647912</v>
      </c>
      <c r="G556" s="13">
        <f t="shared" si="48"/>
        <v>429.46035656108836</v>
      </c>
      <c r="H556" s="13">
        <f t="shared" si="48"/>
        <v>462.30641277870819</v>
      </c>
      <c r="I556" s="13">
        <f t="shared" si="48"/>
        <v>281.2651504970558</v>
      </c>
      <c r="J556" s="13">
        <f t="shared" si="48"/>
        <v>52.441836101338559</v>
      </c>
      <c r="K556" s="13">
        <f t="shared" si="48"/>
        <v>3.0138935735977772</v>
      </c>
      <c r="L556" s="13">
        <f t="shared" si="46"/>
        <v>1503.4876495117887</v>
      </c>
      <c r="M556" s="3"/>
      <c r="N556" s="3"/>
      <c r="O556" s="3"/>
      <c r="P556" s="3"/>
      <c r="Q556" s="3"/>
      <c r="R556" s="3"/>
      <c r="S556" s="3"/>
    </row>
    <row r="557" spans="5:19" x14ac:dyDescent="0.3">
      <c r="E557" s="4"/>
      <c r="F557" s="4"/>
      <c r="G557" s="13"/>
      <c r="H557" s="13"/>
      <c r="I557" s="13"/>
      <c r="J557" s="13"/>
      <c r="K557" s="13"/>
      <c r="L557" s="13"/>
      <c r="M557" s="13"/>
    </row>
    <row r="558" spans="5:19" x14ac:dyDescent="0.3">
      <c r="E558" s="4"/>
      <c r="F558" s="4"/>
      <c r="G558" s="13"/>
      <c r="H558" s="13"/>
      <c r="I558" s="13"/>
      <c r="J558" s="13"/>
      <c r="K558" s="13"/>
      <c r="L558" s="13"/>
      <c r="M558" s="13"/>
    </row>
    <row r="559" spans="5:19" x14ac:dyDescent="0.3">
      <c r="E559" s="4"/>
      <c r="F559" s="4"/>
      <c r="G559" s="13"/>
      <c r="H559" s="13"/>
      <c r="I559" s="13"/>
      <c r="J559" s="13"/>
      <c r="K559" s="13"/>
      <c r="L559" s="13"/>
      <c r="M559" s="13"/>
    </row>
    <row r="560" spans="5:19" x14ac:dyDescent="0.3">
      <c r="E560" s="4"/>
      <c r="F560" s="4"/>
      <c r="G560" s="13"/>
      <c r="H560" s="13"/>
      <c r="I560" s="13"/>
      <c r="J560" s="13"/>
      <c r="K560" s="13"/>
      <c r="L560" s="13"/>
      <c r="M560" s="13"/>
    </row>
    <row r="561" spans="5:13" x14ac:dyDescent="0.3">
      <c r="E561" s="4"/>
      <c r="F561" s="4"/>
      <c r="G561" s="13"/>
      <c r="H561" s="13"/>
      <c r="I561" s="13"/>
      <c r="J561" s="13"/>
      <c r="K561" s="13"/>
      <c r="L561" s="13"/>
      <c r="M561" s="13"/>
    </row>
    <row r="562" spans="5:13" x14ac:dyDescent="0.3">
      <c r="E562" s="4"/>
      <c r="F562" s="4"/>
      <c r="G562" s="13"/>
      <c r="H562" s="13"/>
      <c r="I562" s="13"/>
      <c r="J562" s="13"/>
      <c r="K562" s="13"/>
      <c r="L562" s="13"/>
      <c r="M562" s="13"/>
    </row>
    <row r="563" spans="5:13" x14ac:dyDescent="0.3">
      <c r="E563" s="4"/>
      <c r="F563" s="4"/>
      <c r="G563" s="13"/>
      <c r="H563" s="13"/>
      <c r="I563" s="13"/>
      <c r="J563" s="13"/>
      <c r="K563" s="13"/>
      <c r="L563" s="13"/>
      <c r="M563" s="13"/>
    </row>
    <row r="564" spans="5:13" x14ac:dyDescent="0.3">
      <c r="E564" s="4"/>
      <c r="F564" s="4"/>
      <c r="G564" s="13"/>
      <c r="H564" s="13"/>
      <c r="I564" s="13"/>
      <c r="J564" s="13"/>
      <c r="K564" s="13"/>
      <c r="L564" s="13"/>
      <c r="M564" s="13"/>
    </row>
    <row r="565" spans="5:13" x14ac:dyDescent="0.3">
      <c r="E565" s="4"/>
      <c r="F565" s="4"/>
      <c r="G565" s="13"/>
      <c r="H565" s="13"/>
      <c r="I565" s="13"/>
      <c r="J565" s="13"/>
      <c r="K565" s="13"/>
      <c r="L565" s="13"/>
      <c r="M565" s="13"/>
    </row>
    <row r="566" spans="5:13" x14ac:dyDescent="0.3">
      <c r="E566" s="4"/>
      <c r="F566" s="4"/>
      <c r="G566" s="13"/>
      <c r="H566" s="13"/>
      <c r="I566" s="13"/>
      <c r="J566" s="13"/>
      <c r="K566" s="13"/>
      <c r="L566" s="13"/>
      <c r="M566" s="13"/>
    </row>
    <row r="567" spans="5:13" x14ac:dyDescent="0.3">
      <c r="E567" s="4"/>
      <c r="F567" s="4"/>
      <c r="G567" s="13"/>
      <c r="H567" s="13"/>
      <c r="I567" s="13"/>
      <c r="J567" s="13"/>
      <c r="K567" s="13"/>
      <c r="L567" s="13"/>
      <c r="M567" s="13"/>
    </row>
    <row r="568" spans="5:13" x14ac:dyDescent="0.3">
      <c r="E568" s="4"/>
      <c r="F568" s="4"/>
      <c r="G568" s="13"/>
      <c r="H568" s="13"/>
      <c r="I568" s="13"/>
      <c r="J568" s="13"/>
      <c r="K568" s="13"/>
      <c r="L568" s="13"/>
      <c r="M568" s="13"/>
    </row>
    <row r="569" spans="5:13" x14ac:dyDescent="0.3">
      <c r="E569" s="4"/>
      <c r="F569" s="4"/>
      <c r="G569" s="13"/>
      <c r="H569" s="13"/>
      <c r="I569" s="13"/>
      <c r="J569" s="13"/>
      <c r="K569" s="13"/>
      <c r="L569" s="13"/>
      <c r="M569" s="13"/>
    </row>
    <row r="570" spans="5:13" x14ac:dyDescent="0.3">
      <c r="E570" s="4"/>
      <c r="F570" s="4"/>
      <c r="G570" s="13"/>
      <c r="H570" s="13"/>
      <c r="I570" s="13"/>
      <c r="J570" s="13"/>
      <c r="K570" s="13"/>
      <c r="L570" s="13"/>
      <c r="M570" s="13"/>
    </row>
    <row r="571" spans="5:13" x14ac:dyDescent="0.3">
      <c r="E571" s="4"/>
      <c r="F571" s="4"/>
      <c r="G571" s="13"/>
      <c r="H571" s="13"/>
      <c r="I571" s="13"/>
      <c r="J571" s="13"/>
      <c r="K571" s="13"/>
      <c r="L571" s="13"/>
      <c r="M571" s="13"/>
    </row>
    <row r="572" spans="5:13" x14ac:dyDescent="0.3">
      <c r="E572" s="4"/>
      <c r="F572" s="4"/>
      <c r="G572" s="13"/>
      <c r="H572" s="13"/>
      <c r="I572" s="13"/>
      <c r="J572" s="13"/>
      <c r="K572" s="13"/>
      <c r="L572" s="13"/>
      <c r="M572" s="13"/>
    </row>
    <row r="573" spans="5:13" x14ac:dyDescent="0.3">
      <c r="E573" s="4"/>
      <c r="F573" s="4"/>
      <c r="G573" s="13"/>
      <c r="H573" s="13"/>
      <c r="I573" s="13"/>
      <c r="J573" s="13"/>
      <c r="K573" s="13"/>
      <c r="L573" s="13"/>
      <c r="M573" s="13"/>
    </row>
    <row r="574" spans="5:13" x14ac:dyDescent="0.3">
      <c r="E574" s="4"/>
      <c r="F574" s="4"/>
      <c r="G574" s="13"/>
      <c r="H574" s="13"/>
      <c r="I574" s="13"/>
      <c r="J574" s="13"/>
      <c r="K574" s="13"/>
      <c r="L574" s="13"/>
      <c r="M574" s="13"/>
    </row>
    <row r="575" spans="5:13" x14ac:dyDescent="0.3">
      <c r="E575" s="4"/>
      <c r="F575" s="4"/>
      <c r="G575" s="13"/>
      <c r="H575" s="13"/>
      <c r="I575" s="13"/>
      <c r="J575" s="13"/>
      <c r="K575" s="13"/>
      <c r="L575" s="13"/>
      <c r="M575" s="13"/>
    </row>
    <row r="576" spans="5:13" x14ac:dyDescent="0.3">
      <c r="E576" s="4"/>
      <c r="F576" s="4"/>
      <c r="G576" s="13"/>
      <c r="H576" s="13"/>
      <c r="I576" s="13"/>
      <c r="J576" s="13"/>
      <c r="K576" s="13"/>
      <c r="L576" s="13"/>
      <c r="M576" s="13"/>
    </row>
    <row r="577" spans="5:13" x14ac:dyDescent="0.3">
      <c r="E577" s="4"/>
      <c r="F577" s="4"/>
      <c r="G577" s="13"/>
      <c r="H577" s="13"/>
      <c r="I577" s="13"/>
      <c r="J577" s="13"/>
      <c r="K577" s="13"/>
      <c r="L577" s="13"/>
      <c r="M577" s="13"/>
    </row>
    <row r="578" spans="5:13" x14ac:dyDescent="0.3">
      <c r="E578" s="4"/>
      <c r="F578" s="4"/>
      <c r="G578" s="13"/>
      <c r="H578" s="13"/>
      <c r="I578" s="13"/>
      <c r="J578" s="13"/>
      <c r="K578" s="13"/>
      <c r="L578" s="13"/>
      <c r="M578" s="13"/>
    </row>
    <row r="579" spans="5:13" x14ac:dyDescent="0.3">
      <c r="E579" s="4"/>
      <c r="F579" s="4"/>
      <c r="G579" s="13"/>
      <c r="H579" s="13"/>
      <c r="I579" s="13"/>
      <c r="J579" s="13"/>
      <c r="K579" s="13"/>
      <c r="L579" s="13"/>
      <c r="M579" s="13"/>
    </row>
    <row r="580" spans="5:13" x14ac:dyDescent="0.3">
      <c r="E580" s="4"/>
      <c r="F580" s="4"/>
      <c r="G580" s="13"/>
      <c r="H580" s="13"/>
      <c r="I580" s="13"/>
      <c r="J580" s="13"/>
      <c r="K580" s="13"/>
      <c r="L580" s="13"/>
      <c r="M580" s="13"/>
    </row>
    <row r="581" spans="5:13" x14ac:dyDescent="0.3">
      <c r="E581" s="4"/>
      <c r="F581" s="4"/>
      <c r="G581" s="13"/>
      <c r="H581" s="13"/>
      <c r="I581" s="13"/>
      <c r="J581" s="13"/>
      <c r="K581" s="13"/>
      <c r="L581" s="13"/>
      <c r="M581" s="13"/>
    </row>
    <row r="582" spans="5:13" x14ac:dyDescent="0.3">
      <c r="E582" s="4"/>
      <c r="F582" s="4"/>
      <c r="G582" s="13"/>
      <c r="H582" s="13"/>
      <c r="I582" s="13"/>
      <c r="J582" s="13"/>
      <c r="K582" s="13"/>
      <c r="L582" s="13"/>
      <c r="M582" s="13"/>
    </row>
    <row r="583" spans="5:13" x14ac:dyDescent="0.3">
      <c r="E583" s="4"/>
      <c r="F583" s="4"/>
      <c r="G583" s="13"/>
      <c r="H583" s="13"/>
      <c r="I583" s="13"/>
      <c r="J583" s="13"/>
      <c r="K583" s="13"/>
      <c r="L583" s="13"/>
      <c r="M583" s="13"/>
    </row>
    <row r="584" spans="5:13" x14ac:dyDescent="0.3">
      <c r="E584" s="4"/>
      <c r="F584" s="4"/>
      <c r="G584" s="13"/>
      <c r="H584" s="13"/>
      <c r="I584" s="13"/>
      <c r="J584" s="13"/>
      <c r="K584" s="13"/>
      <c r="L584" s="13"/>
      <c r="M584" s="13"/>
    </row>
    <row r="585" spans="5:13" x14ac:dyDescent="0.3">
      <c r="E585" s="4"/>
      <c r="F585" s="4"/>
      <c r="G585" s="13"/>
      <c r="H585" s="13"/>
      <c r="I585" s="13"/>
      <c r="J585" s="13"/>
      <c r="K585" s="13"/>
      <c r="L585" s="13"/>
      <c r="M585" s="13"/>
    </row>
    <row r="586" spans="5:13" x14ac:dyDescent="0.3">
      <c r="E586" s="4"/>
      <c r="F586" s="4"/>
      <c r="G586" s="13"/>
      <c r="H586" s="13"/>
      <c r="I586" s="13"/>
      <c r="J586" s="13"/>
      <c r="K586" s="13"/>
      <c r="L586" s="13"/>
      <c r="M586" s="13"/>
    </row>
    <row r="587" spans="5:13" x14ac:dyDescent="0.3">
      <c r="E587" s="4"/>
      <c r="F587" s="4"/>
      <c r="G587" s="13"/>
      <c r="H587" s="13"/>
      <c r="I587" s="13"/>
      <c r="J587" s="13"/>
      <c r="K587" s="13"/>
      <c r="L587" s="13"/>
      <c r="M587" s="13"/>
    </row>
    <row r="588" spans="5:13" x14ac:dyDescent="0.3">
      <c r="E588" s="4"/>
      <c r="F588" s="4"/>
      <c r="G588" s="13"/>
      <c r="H588" s="13"/>
      <c r="I588" s="13"/>
      <c r="J588" s="13"/>
      <c r="K588" s="13"/>
      <c r="L588" s="13"/>
      <c r="M588" s="13"/>
    </row>
    <row r="589" spans="5:13" x14ac:dyDescent="0.3">
      <c r="E589" s="4"/>
      <c r="F589" s="4"/>
      <c r="G589" s="13"/>
      <c r="H589" s="13"/>
      <c r="I589" s="13"/>
      <c r="J589" s="13"/>
      <c r="K589" s="13"/>
      <c r="L589" s="13"/>
      <c r="M589" s="13"/>
    </row>
    <row r="590" spans="5:13" x14ac:dyDescent="0.3">
      <c r="E590" s="4"/>
      <c r="F590" s="4"/>
      <c r="G590" s="13"/>
      <c r="H590" s="13"/>
      <c r="I590" s="13"/>
      <c r="J590" s="13"/>
      <c r="K590" s="13"/>
      <c r="L590" s="13"/>
      <c r="M590" s="13"/>
    </row>
    <row r="591" spans="5:13" x14ac:dyDescent="0.3">
      <c r="E591" s="4"/>
      <c r="F591" s="4"/>
      <c r="G591" s="13"/>
      <c r="H591" s="13"/>
      <c r="I591" s="13"/>
      <c r="J591" s="13"/>
      <c r="K591" s="13"/>
      <c r="L591" s="13"/>
      <c r="M591" s="13"/>
    </row>
    <row r="592" spans="5:13" x14ac:dyDescent="0.3">
      <c r="E592" s="4"/>
      <c r="F592" s="4"/>
      <c r="G592" s="13"/>
      <c r="H592" s="13"/>
      <c r="I592" s="13"/>
      <c r="J592" s="13"/>
      <c r="K592" s="13"/>
      <c r="L592" s="13"/>
      <c r="M592" s="13"/>
    </row>
    <row r="593" spans="5:13" x14ac:dyDescent="0.3">
      <c r="E593" s="4"/>
      <c r="F593" s="4"/>
      <c r="G593" s="13"/>
      <c r="H593" s="13"/>
      <c r="I593" s="13"/>
      <c r="J593" s="13"/>
      <c r="K593" s="13"/>
      <c r="L593" s="13"/>
      <c r="M593" s="13"/>
    </row>
    <row r="594" spans="5:13" x14ac:dyDescent="0.3">
      <c r="E594" s="4"/>
      <c r="F594" s="4"/>
      <c r="G594" s="13"/>
      <c r="H594" s="13"/>
      <c r="I594" s="13"/>
      <c r="J594" s="13"/>
      <c r="K594" s="13"/>
      <c r="L594" s="13"/>
      <c r="M594" s="13"/>
    </row>
    <row r="595" spans="5:13" x14ac:dyDescent="0.3">
      <c r="E595" s="4"/>
      <c r="F595" s="4"/>
      <c r="G595" s="13"/>
      <c r="H595" s="13"/>
      <c r="I595" s="13"/>
      <c r="J595" s="13"/>
      <c r="K595" s="13"/>
      <c r="L595" s="13"/>
      <c r="M595" s="13"/>
    </row>
    <row r="596" spans="5:13" x14ac:dyDescent="0.3">
      <c r="E596" s="4"/>
      <c r="F596" s="4"/>
      <c r="G596" s="13"/>
      <c r="H596" s="13"/>
      <c r="I596" s="13"/>
      <c r="J596" s="13"/>
      <c r="K596" s="13"/>
      <c r="L596" s="13"/>
      <c r="M596" s="13"/>
    </row>
    <row r="597" spans="5:13" x14ac:dyDescent="0.3">
      <c r="E597" s="4"/>
      <c r="F597" s="4"/>
      <c r="G597" s="13"/>
      <c r="H597" s="13"/>
      <c r="I597" s="13"/>
      <c r="J597" s="13"/>
      <c r="K597" s="13"/>
      <c r="L597" s="13"/>
      <c r="M597" s="13"/>
    </row>
    <row r="598" spans="5:13" x14ac:dyDescent="0.3">
      <c r="E598" s="4"/>
      <c r="F598" s="4"/>
      <c r="G598" s="13"/>
      <c r="H598" s="13"/>
      <c r="I598" s="13"/>
      <c r="J598" s="13"/>
      <c r="K598" s="13"/>
      <c r="L598" s="13"/>
      <c r="M598" s="13"/>
    </row>
    <row r="599" spans="5:13" x14ac:dyDescent="0.3">
      <c r="E599" s="4"/>
      <c r="F599" s="4"/>
      <c r="G599" s="13"/>
      <c r="H599" s="13"/>
      <c r="I599" s="13"/>
      <c r="J599" s="13"/>
      <c r="K599" s="13"/>
      <c r="L599" s="13"/>
      <c r="M599" s="13"/>
    </row>
    <row r="600" spans="5:13" x14ac:dyDescent="0.3">
      <c r="E600" s="4"/>
      <c r="F600" s="4"/>
      <c r="G600" s="13"/>
      <c r="H600" s="13"/>
      <c r="I600" s="13"/>
      <c r="J600" s="13"/>
      <c r="K600" s="13"/>
      <c r="L600" s="13"/>
      <c r="M600" s="13"/>
    </row>
    <row r="601" spans="5:13" x14ac:dyDescent="0.3">
      <c r="E601" s="4"/>
      <c r="F601" s="4"/>
      <c r="G601" s="13"/>
      <c r="H601" s="13"/>
      <c r="I601" s="13"/>
      <c r="J601" s="13"/>
      <c r="K601" s="13"/>
      <c r="L601" s="13"/>
      <c r="M601" s="13"/>
    </row>
    <row r="602" spans="5:13" x14ac:dyDescent="0.3">
      <c r="E602" s="4"/>
      <c r="F602" s="4"/>
      <c r="G602" s="13"/>
      <c r="H602" s="13"/>
      <c r="I602" s="13"/>
      <c r="J602" s="13"/>
      <c r="K602" s="13"/>
      <c r="L602" s="13"/>
      <c r="M602" s="13"/>
    </row>
    <row r="603" spans="5:13" x14ac:dyDescent="0.3">
      <c r="E603" s="4"/>
      <c r="F603" s="4"/>
      <c r="G603" s="13"/>
      <c r="H603" s="13"/>
      <c r="I603" s="13"/>
      <c r="J603" s="13"/>
      <c r="K603" s="13"/>
      <c r="L603" s="13"/>
      <c r="M603" s="13"/>
    </row>
    <row r="604" spans="5:13" x14ac:dyDescent="0.3">
      <c r="E604" s="4"/>
      <c r="F604" s="4"/>
      <c r="G604" s="13"/>
      <c r="H604" s="13"/>
      <c r="I604" s="13"/>
      <c r="J604" s="13"/>
      <c r="K604" s="13"/>
      <c r="L604" s="13"/>
      <c r="M604" s="13"/>
    </row>
    <row r="605" spans="5:13" x14ac:dyDescent="0.3">
      <c r="E605" s="4"/>
      <c r="F605" s="4"/>
      <c r="G605" s="13"/>
      <c r="H605" s="13"/>
      <c r="I605" s="13"/>
      <c r="J605" s="13"/>
      <c r="K605" s="13"/>
      <c r="L605" s="13"/>
      <c r="M605" s="13"/>
    </row>
    <row r="606" spans="5:13" x14ac:dyDescent="0.3">
      <c r="E606" s="4"/>
      <c r="F606" s="4"/>
      <c r="G606" s="13"/>
      <c r="H606" s="13"/>
      <c r="I606" s="13"/>
      <c r="J606" s="13"/>
      <c r="K606" s="13"/>
      <c r="L606" s="13"/>
      <c r="M606" s="13"/>
    </row>
    <row r="607" spans="5:13" x14ac:dyDescent="0.3">
      <c r="E607" s="4"/>
      <c r="F607" s="4"/>
      <c r="G607" s="13"/>
      <c r="H607" s="13"/>
      <c r="I607" s="13"/>
      <c r="J607" s="13"/>
      <c r="K607" s="13"/>
      <c r="L607" s="13"/>
      <c r="M607" s="13"/>
    </row>
    <row r="608" spans="5:13" x14ac:dyDescent="0.3">
      <c r="E608" s="4"/>
      <c r="F608" s="4"/>
      <c r="G608" s="13"/>
      <c r="H608" s="13"/>
      <c r="I608" s="13"/>
      <c r="J608" s="13"/>
      <c r="K608" s="13"/>
      <c r="L608" s="13"/>
      <c r="M608" s="13"/>
    </row>
    <row r="609" spans="5:13" x14ac:dyDescent="0.3">
      <c r="E609" s="4"/>
      <c r="F609" s="4"/>
      <c r="G609" s="13"/>
      <c r="H609" s="13"/>
      <c r="I609" s="13"/>
      <c r="J609" s="13"/>
      <c r="K609" s="13"/>
      <c r="L609" s="13"/>
      <c r="M609" s="13"/>
    </row>
    <row r="610" spans="5:13" x14ac:dyDescent="0.3">
      <c r="E610" s="4"/>
      <c r="F610" s="4"/>
      <c r="G610" s="13"/>
      <c r="H610" s="13"/>
      <c r="I610" s="13"/>
      <c r="J610" s="13"/>
      <c r="K610" s="13"/>
      <c r="L610" s="13"/>
      <c r="M610" s="1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610"/>
  <sheetViews>
    <sheetView workbookViewId="0">
      <pane xSplit="5" ySplit="5" topLeftCell="F539" activePane="bottomRight" state="frozen"/>
      <selection pane="topRight" activeCell="F1" sqref="F1"/>
      <selection pane="bottomLeft" activeCell="A6" sqref="A6"/>
      <selection pane="bottomRight" activeCell="C553" sqref="C553"/>
    </sheetView>
  </sheetViews>
  <sheetFormatPr defaultColWidth="9.109375" defaultRowHeight="14.4" x14ac:dyDescent="0.3"/>
  <cols>
    <col min="1" max="5" width="9.109375" style="2"/>
    <col min="6" max="6" width="10" style="2" bestFit="1" customWidth="1"/>
    <col min="7" max="11" width="9.109375" style="2"/>
    <col min="12" max="13" width="9.44140625" style="2" customWidth="1"/>
    <col min="14" max="16384" width="9.109375" style="2"/>
  </cols>
  <sheetData>
    <row r="1" spans="1:38" x14ac:dyDescent="0.3">
      <c r="A1" s="2" t="s">
        <v>10</v>
      </c>
      <c r="G1" s="2" t="s">
        <v>11</v>
      </c>
    </row>
    <row r="2" spans="1:38" x14ac:dyDescent="0.3">
      <c r="A2" s="2" t="s">
        <v>9</v>
      </c>
      <c r="B2" s="2" t="s">
        <v>5</v>
      </c>
      <c r="C2" s="2" t="s">
        <v>9</v>
      </c>
      <c r="D2" s="2" t="s">
        <v>5</v>
      </c>
      <c r="E2" s="2" t="s">
        <v>9</v>
      </c>
      <c r="F2" s="2" t="s">
        <v>8</v>
      </c>
      <c r="G2" s="2" t="s">
        <v>0</v>
      </c>
      <c r="H2" s="2" t="s">
        <v>1</v>
      </c>
      <c r="I2" s="2" t="s">
        <v>2</v>
      </c>
      <c r="J2" s="2" t="s">
        <v>3</v>
      </c>
      <c r="K2" s="2" t="s">
        <v>4</v>
      </c>
      <c r="L2" s="2" t="s">
        <v>5</v>
      </c>
    </row>
    <row r="3" spans="1:38" x14ac:dyDescent="0.3">
      <c r="B3" s="2" t="s">
        <v>6</v>
      </c>
      <c r="D3" s="2" t="s">
        <v>6</v>
      </c>
      <c r="F3" s="2" t="s">
        <v>7</v>
      </c>
      <c r="G3" s="2" t="s">
        <v>6</v>
      </c>
      <c r="H3" s="2" t="s">
        <v>6</v>
      </c>
      <c r="I3" s="2" t="s">
        <v>6</v>
      </c>
      <c r="J3" s="2" t="s">
        <v>6</v>
      </c>
      <c r="K3" s="2" t="s">
        <v>6</v>
      </c>
      <c r="L3" s="2" t="s">
        <v>6</v>
      </c>
    </row>
    <row r="4" spans="1:38" x14ac:dyDescent="0.3">
      <c r="G4" s="2">
        <v>0.13</v>
      </c>
      <c r="H4" s="2">
        <v>0.2</v>
      </c>
      <c r="I4" s="2">
        <v>0.32</v>
      </c>
      <c r="J4" s="2">
        <v>0.25</v>
      </c>
      <c r="K4" s="2">
        <v>0.1</v>
      </c>
      <c r="L4" s="2">
        <f>1/2.13</f>
        <v>0.46948356807511737</v>
      </c>
    </row>
    <row r="5" spans="1:38" x14ac:dyDescent="0.3">
      <c r="H5" s="2">
        <f>1-EXP(-1/363)</f>
        <v>2.7510298994511961E-3</v>
      </c>
      <c r="I5" s="2">
        <f>1-EXP(-1/74)</f>
        <v>1.3422615899161938E-2</v>
      </c>
      <c r="J5" s="2">
        <f>1-EXP(-1/17)</f>
        <v>5.7126856145125027E-2</v>
      </c>
      <c r="K5" s="2">
        <f>1-EXP(-1/2)</f>
        <v>0.39346934028736658</v>
      </c>
      <c r="L5" s="2">
        <v>275</v>
      </c>
    </row>
    <row r="6" spans="1:38" x14ac:dyDescent="0.3">
      <c r="A6" s="6">
        <v>2006</v>
      </c>
      <c r="B6" s="6">
        <v>378.7</v>
      </c>
      <c r="C6" s="10">
        <v>1976.3688999999999</v>
      </c>
      <c r="D6" s="10">
        <v>328.86099999999999</v>
      </c>
      <c r="E6" s="2">
        <v>1750</v>
      </c>
      <c r="F6" s="2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f>SUM(G6:K6,L$5)</f>
        <v>275</v>
      </c>
      <c r="M6" s="3"/>
      <c r="N6" s="3"/>
      <c r="O6" s="3"/>
      <c r="P6" s="3"/>
      <c r="Q6" s="3"/>
      <c r="R6" s="3"/>
      <c r="S6" s="3"/>
      <c r="T6" s="3"/>
      <c r="U6" s="3"/>
      <c r="V6" s="3"/>
      <c r="X6" s="3"/>
      <c r="Y6" s="3"/>
      <c r="Z6" s="3"/>
      <c r="AA6" s="3"/>
      <c r="AB6" s="3"/>
      <c r="AC6" s="3"/>
      <c r="AD6" s="3"/>
      <c r="AF6" s="3"/>
      <c r="AG6" s="3"/>
      <c r="AH6" s="3"/>
      <c r="AI6" s="3"/>
      <c r="AJ6" s="3"/>
      <c r="AK6" s="3"/>
      <c r="AL6" s="3"/>
    </row>
    <row r="7" spans="1:38" x14ac:dyDescent="0.3">
      <c r="A7" s="6">
        <v>2005</v>
      </c>
      <c r="B7" s="6">
        <v>376.7</v>
      </c>
      <c r="C7" s="10">
        <v>1976.4536000000001</v>
      </c>
      <c r="D7" s="10">
        <v>328.988</v>
      </c>
      <c r="E7" s="2">
        <v>1751</v>
      </c>
      <c r="F7" s="2">
        <v>3</v>
      </c>
      <c r="G7" s="3">
        <f t="shared" ref="G7:K22" si="0">G6*(1-G$5)+G$4*$F6*$L$4/1000</f>
        <v>0</v>
      </c>
      <c r="H7" s="3">
        <f t="shared" si="0"/>
        <v>0</v>
      </c>
      <c r="I7" s="3">
        <f t="shared" si="0"/>
        <v>0</v>
      </c>
      <c r="J7" s="3">
        <f t="shared" si="0"/>
        <v>0</v>
      </c>
      <c r="K7" s="3">
        <f t="shared" si="0"/>
        <v>0</v>
      </c>
      <c r="L7" s="3">
        <f t="shared" ref="L7:L70" si="1">SUM(G7:K7,L$5)</f>
        <v>275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</row>
    <row r="8" spans="1:38" x14ac:dyDescent="0.3">
      <c r="A8" s="6">
        <v>2004</v>
      </c>
      <c r="B8" s="6">
        <v>374.7</v>
      </c>
      <c r="C8" s="10">
        <v>1976.5355</v>
      </c>
      <c r="D8" s="10">
        <v>329.65300000000002</v>
      </c>
      <c r="E8" s="2">
        <v>1752</v>
      </c>
      <c r="F8" s="2">
        <v>3</v>
      </c>
      <c r="G8" s="3">
        <f t="shared" si="0"/>
        <v>1.8309859154929577E-4</v>
      </c>
      <c r="H8" s="3">
        <f t="shared" si="0"/>
        <v>2.8169014084507049E-4</v>
      </c>
      <c r="I8" s="3">
        <f t="shared" si="0"/>
        <v>4.5070422535211269E-4</v>
      </c>
      <c r="J8" s="3">
        <f t="shared" si="0"/>
        <v>3.5211267605633799E-4</v>
      </c>
      <c r="K8" s="3">
        <f t="shared" si="0"/>
        <v>1.4084507042253525E-4</v>
      </c>
      <c r="L8" s="3">
        <f t="shared" si="1"/>
        <v>275.00140845070422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</row>
    <row r="9" spans="1:38" x14ac:dyDescent="0.3">
      <c r="A9" s="6">
        <v>2003</v>
      </c>
      <c r="B9" s="6">
        <v>372.78</v>
      </c>
      <c r="C9" s="10">
        <v>1976.6202000000001</v>
      </c>
      <c r="D9" s="10">
        <v>330.55</v>
      </c>
      <c r="E9" s="2">
        <v>1753</v>
      </c>
      <c r="F9" s="2">
        <v>3</v>
      </c>
      <c r="G9" s="3">
        <f t="shared" si="0"/>
        <v>3.6619718309859154E-4</v>
      </c>
      <c r="H9" s="3">
        <f t="shared" si="0"/>
        <v>5.626053436902955E-4</v>
      </c>
      <c r="I9" s="3">
        <f t="shared" si="0"/>
        <v>8.9535882100319464E-4</v>
      </c>
      <c r="J9" s="3">
        <f t="shared" si="0"/>
        <v>6.8411026192073058E-4</v>
      </c>
      <c r="K9" s="3">
        <f t="shared" si="0"/>
        <v>2.2627192390318784E-4</v>
      </c>
      <c r="L9" s="3">
        <f t="shared" si="1"/>
        <v>275.00273454353362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</row>
    <row r="10" spans="1:38" x14ac:dyDescent="0.3">
      <c r="A10" s="6">
        <v>2002</v>
      </c>
      <c r="B10" s="6">
        <v>370.5</v>
      </c>
      <c r="C10" s="10">
        <v>1976.7049</v>
      </c>
      <c r="D10" s="10">
        <v>330.87200000000001</v>
      </c>
      <c r="E10" s="2">
        <v>1754</v>
      </c>
      <c r="F10" s="2">
        <v>3</v>
      </c>
      <c r="G10" s="3">
        <f t="shared" si="0"/>
        <v>5.4929577464788728E-4</v>
      </c>
      <c r="H10" s="3">
        <f t="shared" si="0"/>
        <v>8.4274774041328301E-4</v>
      </c>
      <c r="I10" s="3">
        <f t="shared" si="0"/>
        <v>1.334044988809055E-3</v>
      </c>
      <c r="J10" s="3">
        <f t="shared" si="0"/>
        <v>9.9714186945691922E-4</v>
      </c>
      <c r="K10" s="3">
        <f t="shared" si="0"/>
        <v>2.7808592970198257E-4</v>
      </c>
      <c r="L10" s="3">
        <f t="shared" si="1"/>
        <v>275.004001316303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</row>
    <row r="11" spans="1:38" x14ac:dyDescent="0.3">
      <c r="A11" s="6">
        <v>2001</v>
      </c>
      <c r="B11" s="6">
        <v>368.33</v>
      </c>
      <c r="C11" s="10">
        <v>1976.7869000000001</v>
      </c>
      <c r="D11" s="10">
        <v>330.899</v>
      </c>
      <c r="E11" s="2">
        <v>1755</v>
      </c>
      <c r="F11" s="2">
        <v>3</v>
      </c>
      <c r="G11" s="3">
        <f t="shared" si="0"/>
        <v>7.3239436619718307E-4</v>
      </c>
      <c r="H11" s="3">
        <f t="shared" si="0"/>
        <v>1.1221194570267816E-3</v>
      </c>
      <c r="I11" s="3">
        <f t="shared" si="0"/>
        <v>1.766842840684182E-3</v>
      </c>
      <c r="J11" s="3">
        <f t="shared" si="0"/>
        <v>1.2922909653805107E-3</v>
      </c>
      <c r="K11" s="3">
        <f t="shared" si="0"/>
        <v>3.0951271282147975E-4</v>
      </c>
      <c r="L11" s="3">
        <f t="shared" si="1"/>
        <v>275.0052231603421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</row>
    <row r="12" spans="1:38" x14ac:dyDescent="0.3">
      <c r="A12" s="6">
        <v>2000</v>
      </c>
      <c r="B12" s="6">
        <v>366.82</v>
      </c>
      <c r="C12" s="10">
        <v>1976.8715999999999</v>
      </c>
      <c r="D12" s="10">
        <v>330.88299999999998</v>
      </c>
      <c r="E12" s="2">
        <v>1756</v>
      </c>
      <c r="F12" s="2">
        <v>3</v>
      </c>
      <c r="G12" s="3">
        <f t="shared" si="0"/>
        <v>9.1549295774647887E-4</v>
      </c>
      <c r="H12" s="3">
        <f t="shared" si="0"/>
        <v>1.4007226136948155E-3</v>
      </c>
      <c r="I12" s="3">
        <f t="shared" si="0"/>
        <v>2.1938314132316067E-3</v>
      </c>
      <c r="J12" s="3">
        <f t="shared" si="0"/>
        <v>1.5705791213599116E-3</v>
      </c>
      <c r="K12" s="3">
        <f t="shared" si="0"/>
        <v>3.2857402031959419E-4</v>
      </c>
      <c r="L12" s="3">
        <f t="shared" si="1"/>
        <v>275.00640920012637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</row>
    <row r="13" spans="1:38" x14ac:dyDescent="0.3">
      <c r="A13" s="6">
        <v>1999</v>
      </c>
      <c r="B13" s="6">
        <v>365.54</v>
      </c>
      <c r="C13" s="10">
        <v>1976.9536000000001</v>
      </c>
      <c r="D13" s="10">
        <v>330.67700000000002</v>
      </c>
      <c r="E13" s="2">
        <v>1757</v>
      </c>
      <c r="F13" s="2">
        <v>3</v>
      </c>
      <c r="G13" s="3">
        <f t="shared" si="0"/>
        <v>1.0985915492957746E-3</v>
      </c>
      <c r="H13" s="3">
        <f t="shared" si="0"/>
        <v>1.6785593247487741E-3</v>
      </c>
      <c r="I13" s="3">
        <f t="shared" si="0"/>
        <v>2.6150886821763959E-3</v>
      </c>
      <c r="J13" s="3">
        <f t="shared" si="0"/>
        <v>1.832969549885785E-3</v>
      </c>
      <c r="K13" s="3">
        <f t="shared" si="0"/>
        <v>3.4013528773141094E-4</v>
      </c>
      <c r="L13" s="3">
        <f t="shared" si="1"/>
        <v>275.00756534439381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</row>
    <row r="14" spans="1:38" x14ac:dyDescent="0.3">
      <c r="A14" s="6">
        <v>1998</v>
      </c>
      <c r="B14" s="6">
        <v>363.6</v>
      </c>
      <c r="C14" s="10">
        <v>1977.0383999999999</v>
      </c>
      <c r="D14" s="10">
        <v>330.529</v>
      </c>
      <c r="E14" s="2">
        <v>1758</v>
      </c>
      <c r="F14" s="2">
        <v>3</v>
      </c>
      <c r="G14" s="3">
        <f t="shared" si="0"/>
        <v>1.2816901408450702E-3</v>
      </c>
      <c r="H14" s="3">
        <f t="shared" si="0"/>
        <v>1.9556316987034581E-3</v>
      </c>
      <c r="I14" s="3">
        <f t="shared" si="0"/>
        <v>3.0306915766054091E-3</v>
      </c>
      <c r="J14" s="3">
        <f t="shared" si="0"/>
        <v>2.0803704381474031E-3</v>
      </c>
      <c r="K14" s="3">
        <f t="shared" si="0"/>
        <v>3.4714755088181436E-4</v>
      </c>
      <c r="L14" s="3">
        <f t="shared" si="1"/>
        <v>275.00869553140518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</row>
    <row r="15" spans="1:38" x14ac:dyDescent="0.3">
      <c r="A15" s="6">
        <v>1997</v>
      </c>
      <c r="B15" s="6">
        <v>361.13</v>
      </c>
      <c r="C15" s="10">
        <v>1977.1233</v>
      </c>
      <c r="D15" s="10">
        <v>330.54300000000001</v>
      </c>
      <c r="E15" s="2">
        <v>1759</v>
      </c>
      <c r="F15" s="2">
        <v>3</v>
      </c>
      <c r="G15" s="3">
        <f t="shared" si="0"/>
        <v>1.4647887323943659E-3</v>
      </c>
      <c r="H15" s="3">
        <f t="shared" si="0"/>
        <v>2.231941838273081E-3</v>
      </c>
      <c r="I15" s="3">
        <f t="shared" si="0"/>
        <v>3.4407159930159217E-3</v>
      </c>
      <c r="J15" s="3">
        <f t="shared" si="0"/>
        <v>2.3136380914551237E-3</v>
      </c>
      <c r="K15" s="3">
        <f t="shared" si="0"/>
        <v>3.5140070347650706E-4</v>
      </c>
      <c r="L15" s="3">
        <f t="shared" si="1"/>
        <v>275.00980248535859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</row>
    <row r="16" spans="1:38" x14ac:dyDescent="0.3">
      <c r="A16" s="6">
        <v>1996</v>
      </c>
      <c r="B16" s="6">
        <v>359.8</v>
      </c>
      <c r="C16" s="10">
        <v>1977.2</v>
      </c>
      <c r="D16" s="10">
        <v>330.72399999999999</v>
      </c>
      <c r="E16" s="2">
        <v>1760</v>
      </c>
      <c r="F16" s="2">
        <v>3</v>
      </c>
      <c r="G16" s="3">
        <f t="shared" si="0"/>
        <v>1.6478873239436616E-3</v>
      </c>
      <c r="H16" s="3">
        <f t="shared" si="0"/>
        <v>2.5074918403872265E-3</v>
      </c>
      <c r="I16" s="3">
        <f t="shared" si="0"/>
        <v>3.845236809175678E-3</v>
      </c>
      <c r="J16" s="3">
        <f t="shared" si="0"/>
        <v>2.5335798970890231E-3</v>
      </c>
      <c r="K16" s="3">
        <f t="shared" si="0"/>
        <v>3.5398037092562458E-4</v>
      </c>
      <c r="L16" s="3">
        <f t="shared" si="1"/>
        <v>275.01088817624151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</row>
    <row r="17" spans="1:38" x14ac:dyDescent="0.3">
      <c r="A17" s="6">
        <v>1995</v>
      </c>
      <c r="B17" s="6">
        <v>358.31</v>
      </c>
      <c r="C17" s="10">
        <v>1977.2849000000001</v>
      </c>
      <c r="D17" s="10">
        <v>330.80500000000001</v>
      </c>
      <c r="E17" s="2">
        <v>1761</v>
      </c>
      <c r="F17" s="2">
        <v>3</v>
      </c>
      <c r="G17" s="3">
        <f t="shared" si="0"/>
        <v>1.8309859154929573E-3</v>
      </c>
      <c r="H17" s="3">
        <f t="shared" si="0"/>
        <v>2.782283796206762E-3</v>
      </c>
      <c r="I17" s="3">
        <f t="shared" si="0"/>
        <v>4.2443278977969063E-3</v>
      </c>
      <c r="J17" s="3">
        <f t="shared" si="0"/>
        <v>2.7409571188321759E-3</v>
      </c>
      <c r="K17" s="3">
        <f t="shared" si="0"/>
        <v>3.5554501832537699E-4</v>
      </c>
      <c r="L17" s="3">
        <f t="shared" si="1"/>
        <v>275.01195409974667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</row>
    <row r="18" spans="1:38" x14ac:dyDescent="0.3">
      <c r="A18" s="6">
        <v>1994</v>
      </c>
      <c r="B18" s="6">
        <v>356.32</v>
      </c>
      <c r="C18" s="10">
        <v>1977.3670999999999</v>
      </c>
      <c r="D18" s="10">
        <v>331.00700000000001</v>
      </c>
      <c r="E18" s="2">
        <v>1762</v>
      </c>
      <c r="F18" s="2">
        <v>3</v>
      </c>
      <c r="G18" s="3">
        <f t="shared" si="0"/>
        <v>2.014084507042253E-3</v>
      </c>
      <c r="H18" s="3">
        <f t="shared" si="0"/>
        <v>3.0563197911397093E-3</v>
      </c>
      <c r="I18" s="3">
        <f t="shared" si="0"/>
        <v>4.6380621400267932E-3</v>
      </c>
      <c r="J18" s="3">
        <f t="shared" si="0"/>
        <v>2.936487531861032E-3</v>
      </c>
      <c r="K18" s="3">
        <f t="shared" si="0"/>
        <v>3.5649402494496651E-4</v>
      </c>
      <c r="L18" s="3">
        <f t="shared" si="1"/>
        <v>275.01300144799501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</row>
    <row r="19" spans="1:38" x14ac:dyDescent="0.3">
      <c r="A19" s="6">
        <v>1993</v>
      </c>
      <c r="B19" s="6">
        <v>354.87</v>
      </c>
      <c r="C19" s="10">
        <v>1977.4521</v>
      </c>
      <c r="D19" s="10">
        <v>331.5</v>
      </c>
      <c r="E19" s="2">
        <v>1763</v>
      </c>
      <c r="F19" s="2">
        <v>3</v>
      </c>
      <c r="G19" s="3">
        <f t="shared" si="0"/>
        <v>2.1971830985915487E-3</v>
      </c>
      <c r="H19" s="3">
        <f t="shared" si="0"/>
        <v>3.3296019048570701E-3</v>
      </c>
      <c r="I19" s="3">
        <f t="shared" si="0"/>
        <v>5.0265114387568807E-3</v>
      </c>
      <c r="J19" s="3">
        <f t="shared" si="0"/>
        <v>3.1208479071127915E-3</v>
      </c>
      <c r="K19" s="3">
        <f t="shared" si="0"/>
        <v>3.570696265560178E-4</v>
      </c>
      <c r="L19" s="3">
        <f t="shared" si="1"/>
        <v>275.0140312139759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</row>
    <row r="20" spans="1:38" x14ac:dyDescent="0.3">
      <c r="A20" s="6">
        <v>1992</v>
      </c>
      <c r="B20" s="6">
        <v>354.07</v>
      </c>
      <c r="C20" s="10">
        <v>1977.5342000000001</v>
      </c>
      <c r="D20" s="10">
        <v>331.8</v>
      </c>
      <c r="E20" s="2">
        <v>1764</v>
      </c>
      <c r="F20" s="2">
        <v>3</v>
      </c>
      <c r="G20" s="3">
        <f t="shared" si="0"/>
        <v>2.3802816901408444E-3</v>
      </c>
      <c r="H20" s="3">
        <f t="shared" si="0"/>
        <v>3.6021322113086091E-3</v>
      </c>
      <c r="I20" s="3">
        <f t="shared" si="0"/>
        <v>5.4097467317538155E-3</v>
      </c>
      <c r="J20" s="3">
        <f t="shared" si="0"/>
        <v>3.2946763537286825E-3</v>
      </c>
      <c r="K20" s="3">
        <f t="shared" si="0"/>
        <v>3.5741874658090037E-4</v>
      </c>
      <c r="L20" s="3">
        <f t="shared" si="1"/>
        <v>275.01504425573353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</row>
    <row r="21" spans="1:38" x14ac:dyDescent="0.3">
      <c r="A21" s="6">
        <v>1991</v>
      </c>
      <c r="B21" s="6">
        <v>352.5660833</v>
      </c>
      <c r="C21" s="10">
        <v>1977.6192000000001</v>
      </c>
      <c r="D21" s="10">
        <v>332.327</v>
      </c>
      <c r="E21" s="2">
        <v>1765</v>
      </c>
      <c r="F21" s="2">
        <v>3</v>
      </c>
      <c r="G21" s="3">
        <f t="shared" si="0"/>
        <v>2.56338028169014E-3</v>
      </c>
      <c r="H21" s="3">
        <f t="shared" si="0"/>
        <v>3.8739127787385938E-3</v>
      </c>
      <c r="I21" s="3">
        <f t="shared" si="0"/>
        <v>5.7878380046138501E-3</v>
      </c>
      <c r="J21" s="3">
        <f t="shared" si="0"/>
        <v>3.4585745276808169E-3</v>
      </c>
      <c r="K21" s="3">
        <f t="shared" si="0"/>
        <v>3.576304985799113E-4</v>
      </c>
      <c r="L21" s="3">
        <f t="shared" si="1"/>
        <v>275.01604133609129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</row>
    <row r="22" spans="1:38" x14ac:dyDescent="0.3">
      <c r="A22" s="6">
        <v>1990</v>
      </c>
      <c r="B22" s="6">
        <v>350.95974999999999</v>
      </c>
      <c r="C22" s="10">
        <v>1977.7040999999999</v>
      </c>
      <c r="D22" s="10">
        <v>332.94</v>
      </c>
      <c r="E22" s="2">
        <v>1766</v>
      </c>
      <c r="F22" s="2">
        <v>3</v>
      </c>
      <c r="G22" s="3">
        <f t="shared" si="0"/>
        <v>2.7464788732394357E-3</v>
      </c>
      <c r="H22" s="3">
        <f t="shared" si="0"/>
        <v>4.1449456697014884E-3</v>
      </c>
      <c r="I22" s="3">
        <f t="shared" si="0"/>
        <v>6.1608543035434589E-3</v>
      </c>
      <c r="J22" s="3">
        <f t="shared" si="0"/>
        <v>3.613109714227139E-3</v>
      </c>
      <c r="K22" s="3">
        <f t="shared" si="0"/>
        <v>3.5775893265956689E-4</v>
      </c>
      <c r="L22" s="3">
        <f t="shared" si="1"/>
        <v>275.01702314749338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</row>
    <row r="23" spans="1:38" x14ac:dyDescent="0.3">
      <c r="A23" s="6">
        <v>1989</v>
      </c>
      <c r="B23" s="6">
        <v>349.49725000000001</v>
      </c>
      <c r="C23" s="10">
        <v>1977.7863</v>
      </c>
      <c r="D23" s="10">
        <v>333.03399999999999</v>
      </c>
      <c r="E23" s="2">
        <v>1767</v>
      </c>
      <c r="F23" s="2">
        <v>3</v>
      </c>
      <c r="G23" s="3">
        <f t="shared" ref="G23:K38" si="2">G22*(1-G$5)+G$4*$F22*$L$4/1000</f>
        <v>2.9295774647887314E-3</v>
      </c>
      <c r="H23" s="3">
        <f t="shared" si="2"/>
        <v>4.4152329410776089E-3</v>
      </c>
      <c r="I23" s="3">
        <f t="shared" si="2"/>
        <v>6.5288637479684088E-3</v>
      </c>
      <c r="J23" s="3">
        <f t="shared" si="2"/>
        <v>3.7588167914022696E-3</v>
      </c>
      <c r="K23" s="3">
        <f t="shared" si="2"/>
        <v>3.5783683186662994E-4</v>
      </c>
      <c r="L23" s="3">
        <f t="shared" si="1"/>
        <v>275.01799032777711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</row>
    <row r="24" spans="1:38" x14ac:dyDescent="0.3">
      <c r="A24" s="6">
        <v>1988</v>
      </c>
      <c r="B24" s="6">
        <v>348.3018333</v>
      </c>
      <c r="C24" s="10">
        <v>1977.8712</v>
      </c>
      <c r="D24" s="10">
        <v>332.77800000000002</v>
      </c>
      <c r="E24" s="2">
        <v>1768</v>
      </c>
      <c r="F24" s="2">
        <v>3</v>
      </c>
      <c r="G24" s="3">
        <f t="shared" si="2"/>
        <v>3.1126760563380271E-3</v>
      </c>
      <c r="H24" s="3">
        <f t="shared" si="2"/>
        <v>4.6847766440887327E-3</v>
      </c>
      <c r="I24" s="3">
        <f t="shared" si="2"/>
        <v>6.8919335429735787E-3</v>
      </c>
      <c r="J24" s="3">
        <f t="shared" si="2"/>
        <v>3.8962000813402898E-3</v>
      </c>
      <c r="K24" s="3">
        <f t="shared" si="2"/>
        <v>3.5788408012408103E-4</v>
      </c>
      <c r="L24" s="3">
        <f t="shared" si="1"/>
        <v>275.01894347040485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</row>
    <row r="25" spans="1:38" x14ac:dyDescent="0.3">
      <c r="A25" s="6">
        <v>1987</v>
      </c>
      <c r="B25" s="6">
        <v>346.12925000000001</v>
      </c>
      <c r="C25" s="10">
        <v>1977.9534000000001</v>
      </c>
      <c r="D25" s="10">
        <v>332.37700000000001</v>
      </c>
      <c r="E25" s="2">
        <v>1769</v>
      </c>
      <c r="F25" s="2">
        <v>3</v>
      </c>
      <c r="G25" s="3">
        <f t="shared" si="2"/>
        <v>3.2957746478873228E-3</v>
      </c>
      <c r="H25" s="3">
        <f t="shared" si="2"/>
        <v>4.9535788243136643E-3</v>
      </c>
      <c r="I25" s="3">
        <f t="shared" si="2"/>
        <v>7.2501299915758068E-3</v>
      </c>
      <c r="J25" s="3">
        <f t="shared" si="2"/>
        <v>4.0257350958372764E-3</v>
      </c>
      <c r="K25" s="3">
        <f t="shared" si="2"/>
        <v>3.579127376408431E-4</v>
      </c>
      <c r="L25" s="3">
        <f t="shared" si="1"/>
        <v>275.01988313129726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</row>
    <row r="26" spans="1:38" x14ac:dyDescent="0.3">
      <c r="A26" s="6">
        <v>1986</v>
      </c>
      <c r="B26" s="6">
        <v>344.45466670000002</v>
      </c>
      <c r="C26" s="10">
        <v>1978.0383999999999</v>
      </c>
      <c r="D26" s="10">
        <v>332.09399999999999</v>
      </c>
      <c r="E26" s="2">
        <v>1770</v>
      </c>
      <c r="F26" s="2">
        <v>3</v>
      </c>
      <c r="G26" s="3">
        <f t="shared" si="2"/>
        <v>3.4788732394366185E-3</v>
      </c>
      <c r="H26" s="3">
        <f t="shared" si="2"/>
        <v>5.2216415217037591E-3</v>
      </c>
      <c r="I26" s="3">
        <f t="shared" si="2"/>
        <v>7.6035185068320035E-3</v>
      </c>
      <c r="J26" s="3">
        <f t="shared" si="2"/>
        <v>4.1478701821953366E-3</v>
      </c>
      <c r="K26" s="3">
        <f t="shared" si="2"/>
        <v>3.5793011930339053E-4</v>
      </c>
      <c r="L26" s="3">
        <f t="shared" si="1"/>
        <v>275.02080983356944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</row>
    <row r="27" spans="1:38" x14ac:dyDescent="0.3">
      <c r="A27" s="6">
        <v>1985</v>
      </c>
      <c r="B27" s="6">
        <v>343.24783330000002</v>
      </c>
      <c r="C27" s="10">
        <v>1978.1233</v>
      </c>
      <c r="D27" s="10">
        <v>332.17500000000001</v>
      </c>
      <c r="E27" s="2">
        <v>1771</v>
      </c>
      <c r="F27" s="2">
        <v>4</v>
      </c>
      <c r="G27" s="3">
        <f t="shared" si="2"/>
        <v>3.6619718309859142E-3</v>
      </c>
      <c r="H27" s="3">
        <f t="shared" si="2"/>
        <v>5.4889667705984068E-3</v>
      </c>
      <c r="I27" s="3">
        <f t="shared" si="2"/>
        <v>7.9521636237847408E-3</v>
      </c>
      <c r="J27" s="3">
        <f t="shared" si="2"/>
        <v>4.2630280750447485E-3</v>
      </c>
      <c r="K27" s="3">
        <f t="shared" si="2"/>
        <v>3.5794066181464232E-4</v>
      </c>
      <c r="L27" s="3">
        <f t="shared" si="1"/>
        <v>275.02172407096225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</row>
    <row r="28" spans="1:38" x14ac:dyDescent="0.3">
      <c r="A28" s="6">
        <v>1984</v>
      </c>
      <c r="B28" s="6">
        <v>341.84866670000002</v>
      </c>
      <c r="C28" s="10">
        <v>1978.2</v>
      </c>
      <c r="D28" s="10">
        <v>332.39800000000002</v>
      </c>
      <c r="E28" s="2">
        <v>1772</v>
      </c>
      <c r="F28" s="2">
        <v>4</v>
      </c>
      <c r="G28" s="3">
        <f t="shared" si="2"/>
        <v>3.9061032863849754E-3</v>
      </c>
      <c r="H28" s="3">
        <f t="shared" si="2"/>
        <v>5.8494533133554901E-3</v>
      </c>
      <c r="I28" s="3">
        <f t="shared" si="2"/>
        <v>8.44636375303154E-3</v>
      </c>
      <c r="J28" s="3">
        <f t="shared" si="2"/>
        <v>4.4889782515341549E-3</v>
      </c>
      <c r="K28" s="3">
        <f t="shared" si="2"/>
        <v>4.0489541297845856E-4</v>
      </c>
      <c r="L28" s="3">
        <f t="shared" si="1"/>
        <v>275.02309579401731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</row>
    <row r="29" spans="1:38" x14ac:dyDescent="0.3">
      <c r="A29" s="6">
        <v>1983</v>
      </c>
      <c r="B29" s="6">
        <v>340.06866669999999</v>
      </c>
      <c r="C29" s="10">
        <v>1978.2849000000001</v>
      </c>
      <c r="D29" s="10">
        <v>332.47399999999999</v>
      </c>
      <c r="E29" s="2">
        <v>1773</v>
      </c>
      <c r="F29" s="2">
        <v>4</v>
      </c>
      <c r="G29" s="3">
        <f t="shared" si="2"/>
        <v>4.1502347417840361E-3</v>
      </c>
      <c r="H29" s="3">
        <f t="shared" si="2"/>
        <v>6.208948146855099E-3</v>
      </c>
      <c r="I29" s="3">
        <f t="shared" si="2"/>
        <v>8.9339304237661434E-3</v>
      </c>
      <c r="J29" s="3">
        <f t="shared" si="2"/>
        <v>4.7020206047952854E-3</v>
      </c>
      <c r="K29" s="3">
        <f t="shared" si="2"/>
        <v>4.3337490917849062E-4</v>
      </c>
      <c r="L29" s="3">
        <f t="shared" si="1"/>
        <v>275.02442850882636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</row>
    <row r="30" spans="1:38" x14ac:dyDescent="0.3">
      <c r="A30" s="6">
        <v>1982</v>
      </c>
      <c r="B30" s="6">
        <v>338.11783329999997</v>
      </c>
      <c r="C30" s="10">
        <v>1978.3670999999999</v>
      </c>
      <c r="D30" s="10">
        <v>332.64600000000002</v>
      </c>
      <c r="E30" s="2">
        <v>1774</v>
      </c>
      <c r="F30" s="2">
        <v>4</v>
      </c>
      <c r="G30" s="3">
        <f t="shared" si="2"/>
        <v>4.3943661971830974E-3</v>
      </c>
      <c r="H30" s="3">
        <f t="shared" si="2"/>
        <v>6.567453999319052E-3</v>
      </c>
      <c r="I30" s="3">
        <f t="shared" si="2"/>
        <v>9.4149526743542433E-3</v>
      </c>
      <c r="J30" s="3">
        <f t="shared" si="2"/>
        <v>4.9028925181888484E-3</v>
      </c>
      <c r="K30" s="3">
        <f t="shared" si="2"/>
        <v>4.5064859679697951E-4</v>
      </c>
      <c r="L30" s="3">
        <f t="shared" si="1"/>
        <v>275.02573031398583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</row>
    <row r="31" spans="1:38" x14ac:dyDescent="0.3">
      <c r="A31" s="6">
        <v>1981</v>
      </c>
      <c r="B31" s="6">
        <v>337.63400000000001</v>
      </c>
      <c r="C31" s="10">
        <v>1978.4521</v>
      </c>
      <c r="D31" s="10">
        <v>333.01499999999999</v>
      </c>
      <c r="E31" s="2">
        <v>1775</v>
      </c>
      <c r="F31" s="2">
        <v>4</v>
      </c>
      <c r="G31" s="3">
        <f t="shared" si="2"/>
        <v>4.6384976525821586E-3</v>
      </c>
      <c r="H31" s="3">
        <f t="shared" si="2"/>
        <v>6.9249735914637487E-3</v>
      </c>
      <c r="I31" s="3">
        <f t="shared" si="2"/>
        <v>9.8895183480337476E-3</v>
      </c>
      <c r="J31" s="3">
        <f t="shared" si="2"/>
        <v>5.0922892506823809E-3</v>
      </c>
      <c r="K31" s="3">
        <f t="shared" si="2"/>
        <v>4.6112561794389148E-4</v>
      </c>
      <c r="L31" s="3">
        <f t="shared" si="1"/>
        <v>275.02700640446068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</row>
    <row r="32" spans="1:38" x14ac:dyDescent="0.3">
      <c r="A32" s="6">
        <v>1980</v>
      </c>
      <c r="B32" s="6">
        <v>336.58983330000001</v>
      </c>
      <c r="C32" s="10">
        <v>1978.5342000000001</v>
      </c>
      <c r="D32" s="10">
        <v>333.31700000000001</v>
      </c>
      <c r="E32" s="2">
        <v>1776</v>
      </c>
      <c r="F32" s="2">
        <v>4</v>
      </c>
      <c r="G32" s="3">
        <f t="shared" si="2"/>
        <v>4.8826291079812198E-3</v>
      </c>
      <c r="H32" s="3">
        <f t="shared" si="2"/>
        <v>7.2815096365208155E-3</v>
      </c>
      <c r="I32" s="3">
        <f t="shared" si="2"/>
        <v>1.0357714108956525E-2</v>
      </c>
      <c r="J32" s="3">
        <f t="shared" si="2"/>
        <v>5.2708663432843991E-3</v>
      </c>
      <c r="K32" s="3">
        <f t="shared" si="2"/>
        <v>4.6748025249195122E-4</v>
      </c>
      <c r="L32" s="3">
        <f t="shared" si="1"/>
        <v>275.02826019944922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</row>
    <row r="33" spans="1:38" x14ac:dyDescent="0.3">
      <c r="A33" s="6">
        <v>1979</v>
      </c>
      <c r="B33" s="6">
        <v>335.2824167</v>
      </c>
      <c r="C33" s="10">
        <v>1978.6192000000001</v>
      </c>
      <c r="D33" s="10">
        <v>333.92599999999999</v>
      </c>
      <c r="E33" s="2">
        <v>1777</v>
      </c>
      <c r="F33" s="2">
        <v>4</v>
      </c>
      <c r="G33" s="3">
        <f t="shared" si="2"/>
        <v>5.126760563380281E-3</v>
      </c>
      <c r="H33" s="3">
        <f t="shared" si="2"/>
        <v>7.6370648402576983E-3</v>
      </c>
      <c r="I33" s="3">
        <f t="shared" si="2"/>
        <v>1.081962545801482E-2</v>
      </c>
      <c r="J33" s="3">
        <f t="shared" si="2"/>
        <v>5.4392418880065269E-3</v>
      </c>
      <c r="K33" s="3">
        <f t="shared" si="2"/>
        <v>4.7133453317661859E-4</v>
      </c>
      <c r="L33" s="3">
        <f t="shared" si="1"/>
        <v>275.02949402728285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</row>
    <row r="34" spans="1:38" x14ac:dyDescent="0.3">
      <c r="A34" s="6">
        <v>1978</v>
      </c>
      <c r="B34" s="6">
        <v>333.49275</v>
      </c>
      <c r="C34" s="10">
        <v>1978.7040999999999</v>
      </c>
      <c r="D34" s="10">
        <v>334.97699999999998</v>
      </c>
      <c r="E34" s="2">
        <v>1778</v>
      </c>
      <c r="F34" s="2">
        <v>4</v>
      </c>
      <c r="G34" s="3">
        <f t="shared" si="2"/>
        <v>5.3708920187793422E-3</v>
      </c>
      <c r="H34" s="3">
        <f t="shared" si="2"/>
        <v>7.9916419009981952E-3</v>
      </c>
      <c r="I34" s="3">
        <f t="shared" si="2"/>
        <v>1.1275336748455243E-2</v>
      </c>
      <c r="J34" s="3">
        <f t="shared" si="2"/>
        <v>5.5979986672069571E-3</v>
      </c>
      <c r="K34" s="3">
        <f t="shared" si="2"/>
        <v>4.7367227258300756E-4</v>
      </c>
      <c r="L34" s="3">
        <f t="shared" si="1"/>
        <v>275.03070954160802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</row>
    <row r="35" spans="1:38" x14ac:dyDescent="0.3">
      <c r="A35" s="6">
        <v>1977</v>
      </c>
      <c r="B35" s="6">
        <v>331.73058329999998</v>
      </c>
      <c r="C35" s="10">
        <v>1978.7863</v>
      </c>
      <c r="D35" s="10">
        <v>335.33300000000003</v>
      </c>
      <c r="E35" s="2">
        <v>1779</v>
      </c>
      <c r="F35" s="2">
        <v>4</v>
      </c>
      <c r="G35" s="3">
        <f t="shared" si="2"/>
        <v>5.6150234741784034E-3</v>
      </c>
      <c r="H35" s="3">
        <f t="shared" si="2"/>
        <v>8.3452435096429359E-3</v>
      </c>
      <c r="I35" s="3">
        <f t="shared" si="2"/>
        <v>1.1724931201283172E-2</v>
      </c>
      <c r="J35" s="3">
        <f t="shared" si="2"/>
        <v>5.7476861707199409E-3</v>
      </c>
      <c r="K35" s="3">
        <f t="shared" si="2"/>
        <v>4.7509018320740086E-4</v>
      </c>
      <c r="L35" s="3">
        <f t="shared" si="1"/>
        <v>275.03190797453902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</row>
    <row r="36" spans="1:38" x14ac:dyDescent="0.3">
      <c r="A36" s="6">
        <v>1973</v>
      </c>
      <c r="B36" s="6">
        <v>329.19694499999997</v>
      </c>
      <c r="C36" s="10">
        <v>1978.8712</v>
      </c>
      <c r="D36" s="10">
        <v>334.82600000000002</v>
      </c>
      <c r="E36" s="2">
        <v>1780</v>
      </c>
      <c r="F36" s="2">
        <v>4</v>
      </c>
      <c r="G36" s="3">
        <f t="shared" si="2"/>
        <v>5.8591549295774646E-3</v>
      </c>
      <c r="H36" s="3">
        <f t="shared" si="2"/>
        <v>8.6978723496898003E-3</v>
      </c>
      <c r="I36" s="3">
        <f t="shared" si="2"/>
        <v>1.2168490920460398E-2</v>
      </c>
      <c r="J36" s="3">
        <f t="shared" si="2"/>
        <v>5.8888224977530152E-3</v>
      </c>
      <c r="K36" s="3">
        <f t="shared" si="2"/>
        <v>4.7595018947382768E-4</v>
      </c>
      <c r="L36" s="3">
        <f t="shared" si="1"/>
        <v>275.03309029088695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</row>
    <row r="37" spans="1:38" x14ac:dyDescent="0.3">
      <c r="A37" s="6">
        <v>1970</v>
      </c>
      <c r="B37" s="6">
        <v>323.16888333333333</v>
      </c>
      <c r="C37" s="10">
        <v>1978.9534000000001</v>
      </c>
      <c r="D37" s="10">
        <v>334.53100000000001</v>
      </c>
      <c r="E37" s="2">
        <v>1781</v>
      </c>
      <c r="F37" s="2">
        <v>5</v>
      </c>
      <c r="G37" s="3">
        <f t="shared" si="2"/>
        <v>6.1032863849765258E-3</v>
      </c>
      <c r="H37" s="3">
        <f t="shared" si="2"/>
        <v>9.0495310972542875E-3</v>
      </c>
      <c r="I37" s="3">
        <f t="shared" si="2"/>
        <v>1.2606096907898767E-2</v>
      </c>
      <c r="J37" s="3">
        <f t="shared" si="2"/>
        <v>6.02189615013482E-3</v>
      </c>
      <c r="K37" s="3">
        <f t="shared" si="2"/>
        <v>4.7647180964196053E-4</v>
      </c>
      <c r="L37" s="3">
        <f t="shared" si="1"/>
        <v>275.03425728234993</v>
      </c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</row>
    <row r="38" spans="1:38" x14ac:dyDescent="0.3">
      <c r="A38" s="6">
        <v>1969</v>
      </c>
      <c r="B38" s="6">
        <v>323.733</v>
      </c>
      <c r="C38" s="10">
        <v>1979.0383999999999</v>
      </c>
      <c r="D38" s="10">
        <v>334.49799999999999</v>
      </c>
      <c r="E38" s="2">
        <v>1782</v>
      </c>
      <c r="F38" s="2">
        <v>5</v>
      </c>
      <c r="G38" s="3">
        <f t="shared" si="2"/>
        <v>6.4084507042253521E-3</v>
      </c>
      <c r="H38" s="3">
        <f t="shared" si="2"/>
        <v>9.494119134704845E-3</v>
      </c>
      <c r="I38" s="3">
        <f t="shared" si="2"/>
        <v>1.3188063820036617E-2</v>
      </c>
      <c r="J38" s="3">
        <f t="shared" si="2"/>
        <v>6.2647386151390826E-3</v>
      </c>
      <c r="K38" s="3">
        <f t="shared" si="2"/>
        <v>5.237365450741693E-4</v>
      </c>
      <c r="L38" s="3">
        <f t="shared" si="1"/>
        <v>275.03587910881919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</row>
    <row r="39" spans="1:38" x14ac:dyDescent="0.3">
      <c r="A39" s="6">
        <v>1966</v>
      </c>
      <c r="B39" s="6">
        <v>318.75549999999998</v>
      </c>
      <c r="C39" s="10">
        <v>1979.1233</v>
      </c>
      <c r="D39" s="10">
        <v>334.58499999999998</v>
      </c>
      <c r="E39" s="2">
        <v>1783</v>
      </c>
      <c r="F39" s="2">
        <v>5</v>
      </c>
      <c r="G39" s="3">
        <f t="shared" ref="G39:K54" si="3">G38*(1-G$5)+G$4*$F38*$L$4/1000</f>
        <v>6.7136150234741784E-3</v>
      </c>
      <c r="H39" s="3">
        <f t="shared" si="3"/>
        <v>9.9374840971714375E-3</v>
      </c>
      <c r="I39" s="3">
        <f t="shared" si="3"/>
        <v>1.3762219213846818E-2</v>
      </c>
      <c r="J39" s="3">
        <f t="shared" si="3"/>
        <v>6.4937082535791186E-3</v>
      </c>
      <c r="K39" s="3">
        <f t="shared" si="3"/>
        <v>5.5240405623700989E-4</v>
      </c>
      <c r="L39" s="3">
        <f t="shared" si="1"/>
        <v>275.03745943064433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</row>
    <row r="40" spans="1:38" x14ac:dyDescent="0.3">
      <c r="A40" s="6">
        <v>1966</v>
      </c>
      <c r="B40" s="6">
        <v>319.45234999999997</v>
      </c>
      <c r="C40" s="10">
        <v>1979.2</v>
      </c>
      <c r="D40" s="10">
        <v>334.76299999999998</v>
      </c>
      <c r="E40" s="2">
        <v>1784</v>
      </c>
      <c r="F40" s="2">
        <v>5</v>
      </c>
      <c r="G40" s="3">
        <f t="shared" si="3"/>
        <v>7.0187793427230047E-3</v>
      </c>
      <c r="H40" s="3">
        <f t="shared" si="3"/>
        <v>1.0379629349369916E-2</v>
      </c>
      <c r="I40" s="3">
        <f t="shared" si="3"/>
        <v>1.4328667940339473E-2</v>
      </c>
      <c r="J40" s="3">
        <f t="shared" si="3"/>
        <v>6.7095975764223893E-3</v>
      </c>
      <c r="K40" s="3">
        <f t="shared" si="3"/>
        <v>5.6979178069492694E-4</v>
      </c>
      <c r="L40" s="3">
        <f t="shared" si="1"/>
        <v>275.03900646598953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</row>
    <row r="41" spans="1:38" x14ac:dyDescent="0.3">
      <c r="A41" s="6">
        <v>1964</v>
      </c>
      <c r="B41" s="6">
        <v>318.15819999999997</v>
      </c>
      <c r="C41" s="10">
        <v>1979.2849000000001</v>
      </c>
      <c r="D41" s="10">
        <v>334.70299999999997</v>
      </c>
      <c r="E41" s="2">
        <v>1785</v>
      </c>
      <c r="F41" s="2">
        <v>5</v>
      </c>
      <c r="G41" s="3">
        <f t="shared" si="3"/>
        <v>7.3239436619718309E-3</v>
      </c>
      <c r="H41" s="3">
        <f t="shared" si="3"/>
        <v>1.0820558246759697E-2</v>
      </c>
      <c r="I41" s="3">
        <f t="shared" si="3"/>
        <v>1.4887513443149848E-2</v>
      </c>
      <c r="J41" s="3">
        <f t="shared" si="3"/>
        <v>6.9131538209763243E-3</v>
      </c>
      <c r="K41" s="3">
        <f t="shared" si="3"/>
        <v>5.8033796868128882E-4</v>
      </c>
      <c r="L41" s="3">
        <f t="shared" si="1"/>
        <v>275.04052550714152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8" x14ac:dyDescent="0.3">
      <c r="A42" s="6">
        <v>1964</v>
      </c>
      <c r="B42" s="6">
        <v>318.96725500000002</v>
      </c>
      <c r="C42" s="10">
        <v>1979.3670999999999</v>
      </c>
      <c r="D42" s="10">
        <v>334.62599999999998</v>
      </c>
      <c r="E42" s="2">
        <v>1786</v>
      </c>
      <c r="F42" s="2">
        <v>5</v>
      </c>
      <c r="G42" s="3">
        <f t="shared" si="3"/>
        <v>7.6291079812206572E-3</v>
      </c>
      <c r="H42" s="3">
        <f t="shared" si="3"/>
        <v>1.1260274135569225E-2</v>
      </c>
      <c r="I42" s="3">
        <f t="shared" si="3"/>
        <v>1.5438857777429026E-2</v>
      </c>
      <c r="J42" s="3">
        <f t="shared" si="3"/>
        <v>7.1050815372301849E-3</v>
      </c>
      <c r="K42" s="3">
        <f t="shared" si="3"/>
        <v>5.867345550381103E-4</v>
      </c>
      <c r="L42" s="3">
        <f t="shared" si="1"/>
        <v>275.04202005598648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8" x14ac:dyDescent="0.3">
      <c r="A43" s="6">
        <v>1963</v>
      </c>
      <c r="B43" s="6">
        <v>317.0083975</v>
      </c>
      <c r="C43" s="10">
        <v>1979.4521</v>
      </c>
      <c r="D43" s="10">
        <v>334.88900000000001</v>
      </c>
      <c r="E43" s="2">
        <v>1787</v>
      </c>
      <c r="F43" s="2">
        <v>5</v>
      </c>
      <c r="G43" s="3">
        <f t="shared" si="3"/>
        <v>7.9342723004694835E-3</v>
      </c>
      <c r="H43" s="3">
        <f t="shared" si="3"/>
        <v>1.1698780352821375E-2</v>
      </c>
      <c r="I43" s="3">
        <f t="shared" si="3"/>
        <v>1.5982801628480994E-2</v>
      </c>
      <c r="J43" s="3">
        <f t="shared" si="3"/>
        <v>7.2860450264473492E-3</v>
      </c>
      <c r="K43" s="3">
        <f t="shared" si="3"/>
        <v>5.9061428078102207E-4</v>
      </c>
      <c r="L43" s="3">
        <f t="shared" si="1"/>
        <v>275.043492513589</v>
      </c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8" x14ac:dyDescent="0.3">
      <c r="A44" s="6">
        <v>1963</v>
      </c>
      <c r="B44" s="6">
        <v>317.013375</v>
      </c>
      <c r="C44" s="10">
        <v>1979.5342000000001</v>
      </c>
      <c r="D44" s="10">
        <v>335.452</v>
      </c>
      <c r="E44" s="2">
        <v>1788</v>
      </c>
      <c r="F44" s="2">
        <v>5</v>
      </c>
      <c r="G44" s="3">
        <f t="shared" si="3"/>
        <v>8.2394366197183107E-3</v>
      </c>
      <c r="H44" s="3">
        <f t="shared" si="3"/>
        <v>1.2136080226358769E-2</v>
      </c>
      <c r="I44" s="3">
        <f t="shared" si="3"/>
        <v>1.6519444330149582E-2</v>
      </c>
      <c r="J44" s="3">
        <f t="shared" si="3"/>
        <v>7.4566706404484845E-3</v>
      </c>
      <c r="K44" s="3">
        <f t="shared" si="3"/>
        <v>5.9296745339537443E-4</v>
      </c>
      <c r="L44" s="3">
        <f t="shared" si="1"/>
        <v>275.04494459927008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8" x14ac:dyDescent="0.3">
      <c r="A45" s="6">
        <v>1963</v>
      </c>
      <c r="B45" s="6">
        <v>318.70572499999997</v>
      </c>
      <c r="C45" s="10">
        <v>1979.6192000000001</v>
      </c>
      <c r="D45" s="10">
        <v>335.93599999999998</v>
      </c>
      <c r="E45" s="2">
        <v>1789</v>
      </c>
      <c r="F45" s="2">
        <v>5</v>
      </c>
      <c r="G45" s="3">
        <f t="shared" si="3"/>
        <v>8.5446009389671361E-3</v>
      </c>
      <c r="H45" s="3">
        <f t="shared" si="3"/>
        <v>1.2572177074869035E-2</v>
      </c>
      <c r="I45" s="3">
        <f t="shared" si="3"/>
        <v>1.7048883882958582E-2</v>
      </c>
      <c r="J45" s="3">
        <f t="shared" si="3"/>
        <v>7.6175489495439027E-3</v>
      </c>
      <c r="K45" s="3">
        <f t="shared" si="3"/>
        <v>5.9439472473357528E-4</v>
      </c>
      <c r="L45" s="3">
        <f t="shared" si="1"/>
        <v>275.04637760557108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8" x14ac:dyDescent="0.3">
      <c r="A46" s="6">
        <v>1963</v>
      </c>
      <c r="B46" s="6">
        <v>319.3528</v>
      </c>
      <c r="C46" s="10">
        <v>1979.7040999999999</v>
      </c>
      <c r="D46" s="10">
        <v>335.98099999999999</v>
      </c>
      <c r="E46" s="2">
        <v>1790</v>
      </c>
      <c r="F46" s="2">
        <v>5</v>
      </c>
      <c r="G46" s="3">
        <f t="shared" si="3"/>
        <v>8.8497652582159615E-3</v>
      </c>
      <c r="H46" s="3">
        <f t="shared" si="3"/>
        <v>1.3007074207909993E-2</v>
      </c>
      <c r="I46" s="3">
        <f t="shared" si="3"/>
        <v>1.7571216972008405E-2</v>
      </c>
      <c r="J46" s="3">
        <f t="shared" si="3"/>
        <v>7.7692367866187568E-3</v>
      </c>
      <c r="K46" s="3">
        <f t="shared" si="3"/>
        <v>5.9526040855992321E-4</v>
      </c>
      <c r="L46" s="3">
        <f t="shared" si="1"/>
        <v>275.04779255363331</v>
      </c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8" x14ac:dyDescent="0.3">
      <c r="A47" s="6">
        <v>1959</v>
      </c>
      <c r="B47" s="6">
        <v>316.26945000000001</v>
      </c>
      <c r="C47" s="10">
        <v>1979.7863</v>
      </c>
      <c r="D47" s="10">
        <v>335.97899999999998</v>
      </c>
      <c r="E47" s="2">
        <v>1791</v>
      </c>
      <c r="F47" s="2">
        <v>6</v>
      </c>
      <c r="G47" s="3">
        <f t="shared" si="3"/>
        <v>9.1549295774647869E-3</v>
      </c>
      <c r="H47" s="3">
        <f t="shared" si="3"/>
        <v>1.3440774925934771E-2</v>
      </c>
      <c r="I47" s="3">
        <f t="shared" si="3"/>
        <v>1.8086538984632489E-2</v>
      </c>
      <c r="J47" s="3">
        <f t="shared" si="3"/>
        <v>7.91225917444607E-3</v>
      </c>
      <c r="K47" s="3">
        <f t="shared" si="3"/>
        <v>5.9578547234222061E-4</v>
      </c>
      <c r="L47" s="3">
        <f t="shared" si="1"/>
        <v>275.04919028813481</v>
      </c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8" x14ac:dyDescent="0.3">
      <c r="A48" s="7">
        <v>1958</v>
      </c>
      <c r="B48" s="7">
        <v>314.37799999999999</v>
      </c>
      <c r="C48" s="10">
        <v>1979.8712</v>
      </c>
      <c r="D48" s="10">
        <v>335.971</v>
      </c>
      <c r="E48" s="2">
        <v>1792</v>
      </c>
      <c r="F48" s="2">
        <v>6</v>
      </c>
      <c r="G48" s="3">
        <f t="shared" si="3"/>
        <v>9.5211267605633792E-3</v>
      </c>
      <c r="H48" s="3">
        <f t="shared" si="3"/>
        <v>1.396717923393187E-2</v>
      </c>
      <c r="I48" s="3">
        <f t="shared" si="3"/>
        <v>1.8745178769600777E-2</v>
      </c>
      <c r="J48" s="3">
        <f t="shared" si="3"/>
        <v>8.1644820349172191E-3</v>
      </c>
      <c r="K48" s="3">
        <f t="shared" si="3"/>
        <v>6.4305229643200055E-4</v>
      </c>
      <c r="L48" s="3">
        <f t="shared" si="1"/>
        <v>275.05104101909546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38" x14ac:dyDescent="0.3">
      <c r="A49" s="7">
        <v>1957</v>
      </c>
      <c r="B49" s="7">
        <v>314.03953000000001</v>
      </c>
      <c r="C49" s="10">
        <v>1979.9534000000001</v>
      </c>
      <c r="D49" s="10">
        <v>335.733</v>
      </c>
      <c r="E49" s="2">
        <v>1793</v>
      </c>
      <c r="F49" s="2">
        <v>6</v>
      </c>
      <c r="G49" s="3">
        <f t="shared" si="3"/>
        <v>9.8873239436619714E-3</v>
      </c>
      <c r="H49" s="3">
        <f t="shared" si="3"/>
        <v>1.4492135387938469E-2</v>
      </c>
      <c r="I49" s="3">
        <f t="shared" si="3"/>
        <v>1.9394977885719526E-2</v>
      </c>
      <c r="J49" s="3">
        <f t="shared" si="3"/>
        <v>8.4022961963217211E-3</v>
      </c>
      <c r="K49" s="3">
        <f t="shared" si="3"/>
        <v>6.7172107442969571E-4</v>
      </c>
      <c r="L49" s="3">
        <f t="shared" si="1"/>
        <v>275.05284845448807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</row>
    <row r="50" spans="1:38" x14ac:dyDescent="0.3">
      <c r="A50" s="6">
        <v>1955</v>
      </c>
      <c r="B50" s="6">
        <v>313.48795499999994</v>
      </c>
      <c r="C50" s="10">
        <v>1980.0382999999999</v>
      </c>
      <c r="D50" s="10">
        <v>335.678</v>
      </c>
      <c r="E50" s="2">
        <v>1794</v>
      </c>
      <c r="F50" s="2">
        <v>6</v>
      </c>
      <c r="G50" s="3">
        <f t="shared" si="3"/>
        <v>1.0253521126760564E-2</v>
      </c>
      <c r="H50" s="3">
        <f t="shared" si="3"/>
        <v>1.5015647371869497E-2</v>
      </c>
      <c r="I50" s="3">
        <f t="shared" si="3"/>
        <v>2.0036054997891E-2</v>
      </c>
      <c r="J50" s="3">
        <f t="shared" si="3"/>
        <v>8.6265247823383955E-3</v>
      </c>
      <c r="K50" s="3">
        <f t="shared" si="3"/>
        <v>6.8910956726179269E-4</v>
      </c>
      <c r="L50" s="3">
        <f t="shared" si="1"/>
        <v>275.05462085784615</v>
      </c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</row>
    <row r="51" spans="1:38" x14ac:dyDescent="0.3">
      <c r="A51" s="6">
        <v>1955</v>
      </c>
      <c r="B51" s="6">
        <v>313.79655999999994</v>
      </c>
      <c r="C51" s="10">
        <v>1980.123</v>
      </c>
      <c r="D51" s="10">
        <v>335.77800000000002</v>
      </c>
      <c r="E51" s="2">
        <v>1795</v>
      </c>
      <c r="F51" s="2">
        <v>6</v>
      </c>
      <c r="G51" s="3">
        <f t="shared" si="3"/>
        <v>1.0619718309859156E-2</v>
      </c>
      <c r="H51" s="3">
        <f t="shared" si="3"/>
        <v>1.5537719158680009E-2</v>
      </c>
      <c r="I51" s="3">
        <f t="shared" si="3"/>
        <v>2.0668527178224053E-2</v>
      </c>
      <c r="J51" s="3">
        <f t="shared" si="3"/>
        <v>8.8379438941780693E-3</v>
      </c>
      <c r="K51" s="3">
        <f t="shared" si="3"/>
        <v>6.9965622129065301E-4</v>
      </c>
      <c r="L51" s="3">
        <f t="shared" si="1"/>
        <v>275.05636356476225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</row>
    <row r="52" spans="1:38" x14ac:dyDescent="0.3">
      <c r="A52" s="6">
        <v>1954</v>
      </c>
      <c r="B52" s="6">
        <v>310.99059999999997</v>
      </c>
      <c r="C52" s="10">
        <v>1980.2021999999999</v>
      </c>
      <c r="D52" s="10">
        <v>335.89800000000002</v>
      </c>
      <c r="E52" s="2">
        <v>1796</v>
      </c>
      <c r="F52" s="2">
        <v>6</v>
      </c>
      <c r="G52" s="3">
        <f t="shared" si="3"/>
        <v>1.0985915492957748E-2</v>
      </c>
      <c r="H52" s="3">
        <f t="shared" si="3"/>
        <v>1.6058354710395347E-2</v>
      </c>
      <c r="I52" s="3">
        <f t="shared" si="3"/>
        <v>2.1292509927413588E-2</v>
      </c>
      <c r="J52" s="3">
        <f t="shared" si="3"/>
        <v>9.0372852968293484E-3</v>
      </c>
      <c r="K52" s="3">
        <f t="shared" si="3"/>
        <v>7.0605309031653843E-4</v>
      </c>
      <c r="L52" s="3">
        <f t="shared" si="1"/>
        <v>275.05808011851792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</row>
    <row r="53" spans="1:38" x14ac:dyDescent="0.3">
      <c r="A53" s="6">
        <v>1954</v>
      </c>
      <c r="B53" s="6">
        <v>311.88655</v>
      </c>
      <c r="C53" s="10">
        <v>1980.2869000000001</v>
      </c>
      <c r="D53" s="10">
        <v>336.05700000000002</v>
      </c>
      <c r="E53" s="2">
        <v>1797</v>
      </c>
      <c r="F53" s="2">
        <v>7</v>
      </c>
      <c r="G53" s="3">
        <f t="shared" si="3"/>
        <v>1.135211267605634E-2</v>
      </c>
      <c r="H53" s="3">
        <f t="shared" si="3"/>
        <v>1.65775579781412E-2</v>
      </c>
      <c r="I53" s="3">
        <f t="shared" si="3"/>
        <v>2.1908117195833049E-2</v>
      </c>
      <c r="J53" s="3">
        <f t="shared" si="3"/>
        <v>9.2252389518476009E-3</v>
      </c>
      <c r="K53" s="3">
        <f t="shared" si="3"/>
        <v>7.0993298750690408E-4</v>
      </c>
      <c r="L53" s="3">
        <f t="shared" si="1"/>
        <v>275.05977295978937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</row>
    <row r="54" spans="1:38" x14ac:dyDescent="0.3">
      <c r="A54" s="6">
        <v>1954</v>
      </c>
      <c r="B54" s="6">
        <v>312.68294999999995</v>
      </c>
      <c r="C54" s="10">
        <v>1980.3688999999999</v>
      </c>
      <c r="D54" s="10">
        <v>336.185</v>
      </c>
      <c r="E54" s="2">
        <v>1798</v>
      </c>
      <c r="F54" s="2">
        <v>7</v>
      </c>
      <c r="G54" s="3">
        <f t="shared" si="3"/>
        <v>1.1779342723004698E-2</v>
      </c>
      <c r="H54" s="3">
        <f t="shared" si="3"/>
        <v>1.7189229615788611E-2</v>
      </c>
      <c r="I54" s="3">
        <f t="shared" si="3"/>
        <v>2.2665696146127821E-2</v>
      </c>
      <c r="J54" s="3">
        <f t="shared" si="3"/>
        <v>9.519826297472455E-3</v>
      </c>
      <c r="K54" s="3">
        <f t="shared" si="3"/>
        <v>7.5923462091690547E-4</v>
      </c>
      <c r="L54" s="3">
        <f t="shared" si="1"/>
        <v>275.0619133294033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</row>
    <row r="55" spans="1:38" x14ac:dyDescent="0.3">
      <c r="A55" s="6">
        <v>1954</v>
      </c>
      <c r="B55" s="6">
        <v>311.67614499999996</v>
      </c>
      <c r="C55" s="10">
        <v>1980.4536000000001</v>
      </c>
      <c r="D55" s="10">
        <v>336.53199999999998</v>
      </c>
      <c r="E55" s="2">
        <v>1799</v>
      </c>
      <c r="F55" s="2">
        <v>7</v>
      </c>
      <c r="G55" s="3">
        <f t="shared" ref="G55:K70" si="4">G54*(1-G$5)+G$4*$F54*$L$4/1000</f>
        <v>1.2206572769953055E-2</v>
      </c>
      <c r="H55" s="3">
        <f t="shared" si="4"/>
        <v>1.7799218526472208E-2</v>
      </c>
      <c r="I55" s="3">
        <f t="shared" si="4"/>
        <v>2.3413106405159496E-2</v>
      </c>
      <c r="J55" s="3">
        <f t="shared" si="4"/>
        <v>9.797584794181623E-3</v>
      </c>
      <c r="K55" s="3">
        <f t="shared" si="4"/>
        <v>7.8913757315398399E-4</v>
      </c>
      <c r="L55" s="3">
        <f t="shared" si="1"/>
        <v>275.06400562006894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</row>
    <row r="56" spans="1:38" x14ac:dyDescent="0.3">
      <c r="A56" s="7">
        <v>1953</v>
      </c>
      <c r="B56" s="7">
        <v>312.05848500000002</v>
      </c>
      <c r="C56" s="10">
        <v>1980.5355</v>
      </c>
      <c r="D56" s="10">
        <v>336.93</v>
      </c>
      <c r="E56" s="2">
        <v>1800</v>
      </c>
      <c r="F56" s="2">
        <v>8</v>
      </c>
      <c r="G56" s="3">
        <f t="shared" si="4"/>
        <v>1.2633802816901412E-2</v>
      </c>
      <c r="H56" s="3">
        <f t="shared" si="4"/>
        <v>1.8407529339424182E-2</v>
      </c>
      <c r="I56" s="3">
        <f t="shared" si="4"/>
        <v>2.4150484463365096E-2</v>
      </c>
      <c r="J56" s="3">
        <f t="shared" si="4"/>
        <v>1.00594758212062E-2</v>
      </c>
      <c r="K56" s="3">
        <f t="shared" si="4"/>
        <v>8.0727463050169466E-4</v>
      </c>
      <c r="L56" s="3">
        <f t="shared" si="1"/>
        <v>275.06605856707142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</row>
    <row r="57" spans="1:38" x14ac:dyDescent="0.3">
      <c r="A57" s="6">
        <v>1950</v>
      </c>
      <c r="B57" s="6">
        <v>312.55218499999995</v>
      </c>
      <c r="C57" s="10">
        <v>1980.6202000000001</v>
      </c>
      <c r="D57" s="10">
        <v>337.096</v>
      </c>
      <c r="E57" s="2">
        <v>1801</v>
      </c>
      <c r="F57" s="2">
        <v>8</v>
      </c>
      <c r="G57" s="3">
        <f t="shared" si="4"/>
        <v>1.3122065727699535E-2</v>
      </c>
      <c r="H57" s="3">
        <f t="shared" si="4"/>
        <v>1.9108063384756589E-2</v>
      </c>
      <c r="I57" s="3">
        <f t="shared" si="4"/>
        <v>2.5028199720906967E-2</v>
      </c>
      <c r="J57" s="3">
        <f t="shared" si="4"/>
        <v>1.0423776729223025E-2</v>
      </c>
      <c r="K57" s="3">
        <f t="shared" si="4"/>
        <v>8.6522366866755918E-4</v>
      </c>
      <c r="L57" s="3">
        <f t="shared" si="1"/>
        <v>275.06854732923125</v>
      </c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</row>
    <row r="58" spans="1:38" x14ac:dyDescent="0.3">
      <c r="A58" s="7">
        <v>1949</v>
      </c>
      <c r="B58" s="7">
        <v>311.15258</v>
      </c>
      <c r="C58" s="10">
        <v>1980.7049</v>
      </c>
      <c r="D58" s="10">
        <v>337.19</v>
      </c>
      <c r="E58" s="2">
        <v>1802</v>
      </c>
      <c r="F58" s="2">
        <v>10</v>
      </c>
      <c r="G58" s="3">
        <f t="shared" si="4"/>
        <v>1.3610328638497657E-2</v>
      </c>
      <c r="H58" s="3">
        <f t="shared" si="4"/>
        <v>1.9806670239984704E-2</v>
      </c>
      <c r="I58" s="3">
        <f t="shared" si="4"/>
        <v>2.5894133743678018E-2</v>
      </c>
      <c r="J58" s="3">
        <f t="shared" si="4"/>
        <v>1.0767266271674033E-2</v>
      </c>
      <c r="K58" s="3">
        <f t="shared" si="4"/>
        <v>9.0037153701601354E-4</v>
      </c>
      <c r="L58" s="3">
        <f t="shared" si="1"/>
        <v>275.07097877043083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</row>
    <row r="59" spans="1:38" x14ac:dyDescent="0.3">
      <c r="A59" s="6">
        <v>1948</v>
      </c>
      <c r="B59" s="6">
        <v>310.47158999999999</v>
      </c>
      <c r="C59" s="10">
        <v>1980.7869000000001</v>
      </c>
      <c r="D59" s="10">
        <v>337.11599999999999</v>
      </c>
      <c r="E59" s="2">
        <v>1803</v>
      </c>
      <c r="F59" s="2">
        <v>9</v>
      </c>
      <c r="G59" s="3">
        <f t="shared" si="4"/>
        <v>1.422065727699531E-2</v>
      </c>
      <c r="H59" s="3">
        <f t="shared" si="4"/>
        <v>2.0691148634096171E-2</v>
      </c>
      <c r="I59" s="3">
        <f t="shared" si="4"/>
        <v>2.7048914150235474E-2</v>
      </c>
      <c r="J59" s="3">
        <f t="shared" si="4"/>
        <v>1.1325875120483647E-2</v>
      </c>
      <c r="K59" s="3">
        <f t="shared" si="4"/>
        <v>1.0155865104079179E-3</v>
      </c>
      <c r="L59" s="3">
        <f t="shared" si="1"/>
        <v>275.07430218169225</v>
      </c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</row>
    <row r="60" spans="1:38" x14ac:dyDescent="0.3">
      <c r="A60" s="6">
        <v>1947</v>
      </c>
      <c r="B60" s="6">
        <v>309.98379499999999</v>
      </c>
      <c r="C60" s="10">
        <v>1980.8715999999999</v>
      </c>
      <c r="D60" s="10">
        <v>336.93799999999999</v>
      </c>
      <c r="E60" s="2">
        <v>1804</v>
      </c>
      <c r="F60" s="2">
        <v>9</v>
      </c>
      <c r="G60" s="3">
        <f t="shared" si="4"/>
        <v>1.4769953051643197E-2</v>
      </c>
      <c r="H60" s="3">
        <f t="shared" si="4"/>
        <v>2.1479297088084996E-2</v>
      </c>
      <c r="I60" s="3">
        <f t="shared" si="4"/>
        <v>2.8037959641163793E-2</v>
      </c>
      <c r="J60" s="3">
        <f t="shared" si="4"/>
        <v>1.1735201509927141E-2</v>
      </c>
      <c r="K60" s="3">
        <f t="shared" si="4"/>
        <v>1.0385195674205714E-3</v>
      </c>
      <c r="L60" s="3">
        <f t="shared" si="1"/>
        <v>275.07706093085824</v>
      </c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</row>
    <row r="61" spans="1:38" x14ac:dyDescent="0.3">
      <c r="A61" s="6">
        <v>1947</v>
      </c>
      <c r="B61" s="6">
        <v>311.45713499999999</v>
      </c>
      <c r="C61" s="10">
        <v>1980.9536000000001</v>
      </c>
      <c r="D61" s="10">
        <v>336.916</v>
      </c>
      <c r="E61" s="2">
        <v>1805</v>
      </c>
      <c r="F61" s="2">
        <v>9</v>
      </c>
      <c r="G61" s="3">
        <f t="shared" si="4"/>
        <v>1.5319248826291085E-2</v>
      </c>
      <c r="H61" s="3">
        <f t="shared" si="4"/>
        <v>2.2265277322111691E-2</v>
      </c>
      <c r="I61" s="3">
        <f t="shared" si="4"/>
        <v>2.9013729554360587E-2</v>
      </c>
      <c r="J61" s="3">
        <f t="shared" si="4"/>
        <v>1.2121144369604493E-2</v>
      </c>
      <c r="K61" s="3">
        <f t="shared" si="4"/>
        <v>1.0524291696196834E-3</v>
      </c>
      <c r="L61" s="3">
        <f t="shared" si="1"/>
        <v>275.07977182924196</v>
      </c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</row>
    <row r="62" spans="1:38" x14ac:dyDescent="0.3">
      <c r="A62" s="6">
        <v>1946</v>
      </c>
      <c r="B62" s="6">
        <v>311.45713499999999</v>
      </c>
      <c r="C62" s="10">
        <v>1981.0383999999999</v>
      </c>
      <c r="D62" s="10">
        <v>337.089</v>
      </c>
      <c r="E62" s="2">
        <v>1806</v>
      </c>
      <c r="F62" s="2">
        <v>10</v>
      </c>
      <c r="G62" s="3">
        <f t="shared" si="4"/>
        <v>1.5868544600938971E-2</v>
      </c>
      <c r="H62" s="3">
        <f t="shared" si="4"/>
        <v>2.3049095301014202E-2</v>
      </c>
      <c r="I62" s="3">
        <f t="shared" si="4"/>
        <v>2.997640208280658E-2</v>
      </c>
      <c r="J62" s="3">
        <f t="shared" si="4"/>
        <v>1.248503952705682E-2</v>
      </c>
      <c r="K62" s="3">
        <f t="shared" si="4"/>
        <v>1.0608657698178512E-3</v>
      </c>
      <c r="L62" s="3">
        <f t="shared" si="1"/>
        <v>275.08243994728161</v>
      </c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</row>
    <row r="63" spans="1:38" x14ac:dyDescent="0.3">
      <c r="A63" s="7">
        <v>1945</v>
      </c>
      <c r="B63" s="7">
        <v>309.57969000000003</v>
      </c>
      <c r="C63" s="10">
        <v>1981.1233</v>
      </c>
      <c r="D63" s="10">
        <v>337.23</v>
      </c>
      <c r="E63" s="2">
        <v>1807</v>
      </c>
      <c r="F63" s="2">
        <v>10</v>
      </c>
      <c r="G63" s="3">
        <f t="shared" si="4"/>
        <v>1.6478873239436621E-2</v>
      </c>
      <c r="H63" s="3">
        <f t="shared" si="4"/>
        <v>2.3924653686836047E-2</v>
      </c>
      <c r="I63" s="3">
        <f t="shared" si="4"/>
        <v>3.1076387769450604E-2</v>
      </c>
      <c r="J63" s="3">
        <f t="shared" si="4"/>
        <v>1.2945517390216238E-2</v>
      </c>
      <c r="K63" s="3">
        <f t="shared" si="4"/>
        <v>1.1129311833092894E-3</v>
      </c>
      <c r="L63" s="3">
        <f t="shared" si="1"/>
        <v>275.08553836326922</v>
      </c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</row>
    <row r="64" spans="1:38" x14ac:dyDescent="0.3">
      <c r="A64" s="6">
        <v>1945</v>
      </c>
      <c r="B64" s="6">
        <v>309.74622499999998</v>
      </c>
      <c r="C64" s="10">
        <v>1981.2</v>
      </c>
      <c r="D64" s="10">
        <v>337.226</v>
      </c>
      <c r="E64" s="2">
        <v>1808</v>
      </c>
      <c r="F64" s="2">
        <v>10</v>
      </c>
      <c r="G64" s="3">
        <f t="shared" si="4"/>
        <v>1.7089201877934272E-2</v>
      </c>
      <c r="H64" s="3">
        <f t="shared" si="4"/>
        <v>2.4797803385359782E-2</v>
      </c>
      <c r="I64" s="3">
        <f t="shared" si="4"/>
        <v>3.2161608770728232E-2</v>
      </c>
      <c r="J64" s="3">
        <f t="shared" si="4"/>
        <v>1.3379689600728934E-2</v>
      </c>
      <c r="K64" s="3">
        <f t="shared" si="4"/>
        <v>1.1445104529024626E-3</v>
      </c>
      <c r="L64" s="3">
        <f t="shared" si="1"/>
        <v>275.08857281408763</v>
      </c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</row>
    <row r="65" spans="1:38" x14ac:dyDescent="0.3">
      <c r="A65" s="6">
        <v>1944</v>
      </c>
      <c r="B65" s="6">
        <v>311.28789999999998</v>
      </c>
      <c r="C65" s="10">
        <v>1981.2849000000001</v>
      </c>
      <c r="D65" s="10">
        <v>337.17399999999998</v>
      </c>
      <c r="E65" s="2">
        <v>1809</v>
      </c>
      <c r="F65" s="2">
        <v>10</v>
      </c>
      <c r="G65" s="3">
        <f t="shared" si="4"/>
        <v>1.7699530516431923E-2</v>
      </c>
      <c r="H65" s="3">
        <f t="shared" si="4"/>
        <v>2.566855102295618E-2</v>
      </c>
      <c r="I65" s="3">
        <f t="shared" si="4"/>
        <v>3.3232263267340002E-2</v>
      </c>
      <c r="J65" s="3">
        <f t="shared" si="4"/>
        <v>1.378905891782946E-2</v>
      </c>
      <c r="K65" s="3">
        <f t="shared" si="4"/>
        <v>1.1636642481220529E-3</v>
      </c>
      <c r="L65" s="3">
        <f t="shared" si="1"/>
        <v>275.09155306797265</v>
      </c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</row>
    <row r="66" spans="1:38" x14ac:dyDescent="0.3">
      <c r="A66" s="6">
        <v>1943</v>
      </c>
      <c r="B66" s="6">
        <v>310.51140999999996</v>
      </c>
      <c r="C66" s="10">
        <v>1981.3670999999999</v>
      </c>
      <c r="D66" s="10">
        <v>337.346</v>
      </c>
      <c r="E66" s="2">
        <v>1810</v>
      </c>
      <c r="F66" s="2">
        <v>10</v>
      </c>
      <c r="G66" s="3">
        <f t="shared" si="4"/>
        <v>1.8309859154929574E-2</v>
      </c>
      <c r="H66" s="3">
        <f t="shared" si="4"/>
        <v>2.6536903207766676E-2</v>
      </c>
      <c r="I66" s="3">
        <f t="shared" si="4"/>
        <v>3.4288546779883043E-2</v>
      </c>
      <c r="J66" s="3">
        <f t="shared" si="4"/>
        <v>1.4175042252841757E-2</v>
      </c>
      <c r="K66" s="3">
        <f t="shared" si="4"/>
        <v>1.1752816121725915E-3</v>
      </c>
      <c r="L66" s="3">
        <f t="shared" si="1"/>
        <v>275.09448563300759</v>
      </c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</row>
    <row r="67" spans="1:38" x14ac:dyDescent="0.3">
      <c r="A67" s="6">
        <v>1943</v>
      </c>
      <c r="B67" s="6">
        <v>311.02906999999999</v>
      </c>
      <c r="C67" s="10">
        <v>1981.4521</v>
      </c>
      <c r="D67" s="10">
        <v>337.58699999999999</v>
      </c>
      <c r="E67" s="2">
        <v>1811</v>
      </c>
      <c r="F67" s="2">
        <v>11</v>
      </c>
      <c r="G67" s="3">
        <f t="shared" si="4"/>
        <v>1.8920187793427225E-2</v>
      </c>
      <c r="H67" s="3">
        <f t="shared" si="4"/>
        <v>2.7402866529753503E-2</v>
      </c>
      <c r="I67" s="3">
        <f t="shared" si="4"/>
        <v>3.5330652204556605E-2</v>
      </c>
      <c r="J67" s="3">
        <f t="shared" si="4"/>
        <v>1.4538975573400391E-2</v>
      </c>
      <c r="K67" s="3">
        <f t="shared" si="4"/>
        <v>1.1823278996542868E-3</v>
      </c>
      <c r="L67" s="3">
        <f t="shared" si="1"/>
        <v>275.0973750100008</v>
      </c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</row>
    <row r="68" spans="1:38" x14ac:dyDescent="0.3">
      <c r="A68" s="6">
        <v>1942</v>
      </c>
      <c r="B68" s="6">
        <v>310.94942999999995</v>
      </c>
      <c r="C68" s="10">
        <v>1981.5342000000001</v>
      </c>
      <c r="D68" s="10">
        <v>337.83199999999999</v>
      </c>
      <c r="E68" s="2">
        <v>1812</v>
      </c>
      <c r="F68" s="2">
        <v>11</v>
      </c>
      <c r="G68" s="3">
        <f t="shared" si="4"/>
        <v>1.9591549295774644E-2</v>
      </c>
      <c r="H68" s="3">
        <f t="shared" si="4"/>
        <v>2.8360344274364742E-2</v>
      </c>
      <c r="I68" s="3">
        <f t="shared" si="4"/>
        <v>3.6509004590172374E-2</v>
      </c>
      <c r="J68" s="3">
        <f t="shared" si="4"/>
        <v>1.4999489419527834E-2</v>
      </c>
      <c r="K68" s="3">
        <f t="shared" si="4"/>
        <v>1.233550045856596E-3</v>
      </c>
      <c r="L68" s="3">
        <f t="shared" si="1"/>
        <v>275.10069393762569</v>
      </c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</row>
    <row r="69" spans="1:38" x14ac:dyDescent="0.3">
      <c r="A69" s="6">
        <v>1942</v>
      </c>
      <c r="B69" s="6">
        <v>311.62636999999995</v>
      </c>
      <c r="C69" s="10">
        <v>1981.6192000000001</v>
      </c>
      <c r="D69" s="10">
        <v>338.09300000000002</v>
      </c>
      <c r="E69" s="2">
        <v>1813</v>
      </c>
      <c r="F69" s="2">
        <v>11</v>
      </c>
      <c r="G69" s="3">
        <f t="shared" si="4"/>
        <v>2.0262910798122064E-2</v>
      </c>
      <c r="H69" s="3">
        <f t="shared" si="4"/>
        <v>2.9315187969072495E-2</v>
      </c>
      <c r="I69" s="3">
        <f t="shared" si="4"/>
        <v>3.7671540404322162E-2</v>
      </c>
      <c r="J69" s="3">
        <f t="shared" si="4"/>
        <v>1.5433695557414716E-2</v>
      </c>
      <c r="K69" s="3">
        <f t="shared" si="4"/>
        <v>1.2646178479845797E-3</v>
      </c>
      <c r="L69" s="3">
        <f t="shared" si="1"/>
        <v>275.1039479525769</v>
      </c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</row>
    <row r="70" spans="1:38" x14ac:dyDescent="0.3">
      <c r="A70" s="6">
        <v>1941</v>
      </c>
      <c r="B70" s="6">
        <v>310.70055499999995</v>
      </c>
      <c r="C70" s="10">
        <v>1981.7040999999999</v>
      </c>
      <c r="D70" s="10">
        <v>338.16500000000002</v>
      </c>
      <c r="E70" s="2">
        <v>1814</v>
      </c>
      <c r="F70" s="2">
        <v>11</v>
      </c>
      <c r="G70" s="3">
        <f t="shared" si="4"/>
        <v>2.0934272300469483E-2</v>
      </c>
      <c r="H70" s="3">
        <f t="shared" si="4"/>
        <v>3.0267404860226804E-2</v>
      </c>
      <c r="I70" s="3">
        <f t="shared" si="4"/>
        <v>3.88184719467696E-2</v>
      </c>
      <c r="J70" s="3">
        <f t="shared" si="4"/>
        <v>1.5843096863725203E-2</v>
      </c>
      <c r="K70" s="3">
        <f t="shared" si="4"/>
        <v>1.283461422505087E-3</v>
      </c>
      <c r="L70" s="3">
        <f t="shared" si="1"/>
        <v>275.10714670739372</v>
      </c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</row>
    <row r="71" spans="1:38" x14ac:dyDescent="0.3">
      <c r="A71" s="6">
        <v>1940</v>
      </c>
      <c r="B71" s="6">
        <v>310.95575749999995</v>
      </c>
      <c r="C71" s="10">
        <v>1981.7863</v>
      </c>
      <c r="D71" s="10">
        <v>338.072</v>
      </c>
      <c r="E71" s="2">
        <v>1815</v>
      </c>
      <c r="F71" s="2">
        <v>12</v>
      </c>
      <c r="G71" s="3">
        <f t="shared" ref="G71:K86" si="5">G70*(1-G$5)+G$4*$F70*$L$4/1000</f>
        <v>2.1605633802816902E-2</v>
      </c>
      <c r="H71" s="3">
        <f t="shared" si="5"/>
        <v>3.1217002174242788E-2</v>
      </c>
      <c r="I71" s="3">
        <f t="shared" si="5"/>
        <v>3.9950008667660131E-2</v>
      </c>
      <c r="J71" s="3">
        <f t="shared" si="5"/>
        <v>1.6229110360504465E-2</v>
      </c>
      <c r="K71" s="3">
        <f t="shared" si="5"/>
        <v>1.2948906281903545E-3</v>
      </c>
      <c r="L71" s="3">
        <f t="shared" ref="L71:L134" si="6">SUM(G71:K71,L$5)</f>
        <v>275.11029664563341</v>
      </c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</row>
    <row r="72" spans="1:38" x14ac:dyDescent="0.3">
      <c r="A72" s="6">
        <v>1939</v>
      </c>
      <c r="B72" s="6">
        <v>310.52603333333332</v>
      </c>
      <c r="C72" s="10">
        <v>1981.8712</v>
      </c>
      <c r="D72" s="10">
        <v>338</v>
      </c>
      <c r="E72" s="2">
        <v>1816</v>
      </c>
      <c r="F72" s="2">
        <v>13</v>
      </c>
      <c r="G72" s="3">
        <f t="shared" si="5"/>
        <v>2.2338028169014087E-2</v>
      </c>
      <c r="H72" s="3">
        <f t="shared" si="5"/>
        <v>3.2257883831270498E-2</v>
      </c>
      <c r="I72" s="3">
        <f t="shared" si="5"/>
        <v>4.1216591947554393E-2</v>
      </c>
      <c r="J72" s="3">
        <f t="shared" si="5"/>
        <v>1.6710443011801919E-2</v>
      </c>
      <c r="K72" s="3">
        <f t="shared" si="5"/>
        <v>1.3487711486621431E-3</v>
      </c>
      <c r="L72" s="3">
        <f t="shared" si="6"/>
        <v>275.11387171810833</v>
      </c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</row>
    <row r="73" spans="1:38" x14ac:dyDescent="0.3">
      <c r="A73" s="6">
        <v>1939</v>
      </c>
      <c r="B73" s="6">
        <v>310.93947499999996</v>
      </c>
      <c r="C73" s="10">
        <v>1981.9534000000001</v>
      </c>
      <c r="D73" s="10">
        <v>337.76799999999997</v>
      </c>
      <c r="E73" s="2">
        <v>1817</v>
      </c>
      <c r="F73" s="2">
        <v>14</v>
      </c>
      <c r="G73" s="3">
        <f t="shared" si="5"/>
        <v>2.3131455399061036E-2</v>
      </c>
      <c r="H73" s="3">
        <f t="shared" si="5"/>
        <v>3.3389798705352955E-2</v>
      </c>
      <c r="I73" s="3">
        <f t="shared" si="5"/>
        <v>4.2616409108362369E-2</v>
      </c>
      <c r="J73" s="3">
        <f t="shared" si="5"/>
        <v>1.7281649533989533E-2</v>
      </c>
      <c r="K73" s="3">
        <f t="shared" si="5"/>
        <v>1.4283996930970686E-3</v>
      </c>
      <c r="L73" s="3">
        <f t="shared" si="6"/>
        <v>275.11784771243987</v>
      </c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</row>
    <row r="74" spans="1:38" x14ac:dyDescent="0.3">
      <c r="A74" s="6">
        <v>1938</v>
      </c>
      <c r="B74" s="6">
        <v>309.55572999999998</v>
      </c>
      <c r="C74" s="10">
        <v>1982.0383999999999</v>
      </c>
      <c r="D74" s="10">
        <v>337.30599999999998</v>
      </c>
      <c r="E74" s="2">
        <v>1818</v>
      </c>
      <c r="F74" s="2">
        <v>14</v>
      </c>
      <c r="G74" s="3">
        <f t="shared" si="5"/>
        <v>2.3985915492957751E-2</v>
      </c>
      <c r="H74" s="3">
        <f t="shared" si="5"/>
        <v>3.4612496361388197E-2</v>
      </c>
      <c r="I74" s="3">
        <f t="shared" si="5"/>
        <v>4.41476718028758E-2</v>
      </c>
      <c r="J74" s="3">
        <f t="shared" si="5"/>
        <v>1.7937595715373757E-2</v>
      </c>
      <c r="K74" s="3">
        <f t="shared" si="5"/>
        <v>1.5236452034926525E-3</v>
      </c>
      <c r="L74" s="3">
        <f t="shared" si="6"/>
        <v>275.1222073245761</v>
      </c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</row>
    <row r="75" spans="1:38" x14ac:dyDescent="0.3">
      <c r="A75" s="6">
        <v>1936.5</v>
      </c>
      <c r="B75" s="6">
        <v>308.99237250000004</v>
      </c>
      <c r="C75" s="10">
        <v>1982.1233</v>
      </c>
      <c r="D75" s="10">
        <v>337.12700000000001</v>
      </c>
      <c r="E75" s="2">
        <v>1819</v>
      </c>
      <c r="F75" s="2">
        <v>14</v>
      </c>
      <c r="G75" s="3">
        <f t="shared" si="5"/>
        <v>2.4840375586854466E-2</v>
      </c>
      <c r="H75" s="3">
        <f t="shared" si="5"/>
        <v>3.58318303396137E-2</v>
      </c>
      <c r="I75" s="3">
        <f t="shared" si="5"/>
        <v>4.5658380946400061E-2</v>
      </c>
      <c r="J75" s="3">
        <f t="shared" si="5"/>
        <v>1.8556069753615102E-2</v>
      </c>
      <c r="K75" s="3">
        <f t="shared" si="5"/>
        <v>1.5814145257475524E-3</v>
      </c>
      <c r="L75" s="3">
        <f t="shared" si="6"/>
        <v>275.1264680711522</v>
      </c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</row>
    <row r="76" spans="1:38" x14ac:dyDescent="0.3">
      <c r="A76" s="6">
        <v>1934.5</v>
      </c>
      <c r="B76" s="6">
        <v>307.81867799999998</v>
      </c>
      <c r="C76" s="10">
        <v>1982.2</v>
      </c>
      <c r="D76" s="10">
        <v>337.274</v>
      </c>
      <c r="E76" s="2">
        <v>1820</v>
      </c>
      <c r="F76" s="2">
        <v>14</v>
      </c>
      <c r="G76" s="3">
        <f t="shared" si="5"/>
        <v>2.569483568075118E-2</v>
      </c>
      <c r="H76" s="3">
        <f t="shared" si="5"/>
        <v>3.7047809893607689E-2</v>
      </c>
      <c r="I76" s="3">
        <f t="shared" si="5"/>
        <v>4.7148812421355442E-2</v>
      </c>
      <c r="J76" s="3">
        <f t="shared" si="5"/>
        <v>1.9139212314444338E-2</v>
      </c>
      <c r="K76" s="3">
        <f t="shared" si="5"/>
        <v>1.6164533908859687E-3</v>
      </c>
      <c r="L76" s="3">
        <f t="shared" si="6"/>
        <v>275.13064712370107</v>
      </c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</row>
    <row r="77" spans="1:38" x14ac:dyDescent="0.3">
      <c r="A77" s="6">
        <v>1933</v>
      </c>
      <c r="B77" s="6">
        <v>307.80500000000001</v>
      </c>
      <c r="C77" s="10">
        <v>1982.2849000000001</v>
      </c>
      <c r="D77" s="10">
        <v>337.69799999999998</v>
      </c>
      <c r="E77" s="2">
        <v>1821</v>
      </c>
      <c r="F77" s="2">
        <v>14</v>
      </c>
      <c r="G77" s="3">
        <f t="shared" si="5"/>
        <v>2.6549295774647895E-2</v>
      </c>
      <c r="H77" s="3">
        <f t="shared" si="5"/>
        <v>3.826044425149152E-2</v>
      </c>
      <c r="I77" s="3">
        <f t="shared" si="5"/>
        <v>4.8619238407098475E-2</v>
      </c>
      <c r="J77" s="3">
        <f t="shared" si="5"/>
        <v>1.9689041774088981E-2</v>
      </c>
      <c r="K77" s="3">
        <f t="shared" si="5"/>
        <v>1.6377055368739543E-3</v>
      </c>
      <c r="L77" s="3">
        <f t="shared" si="6"/>
        <v>275.13475572574418</v>
      </c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</row>
    <row r="78" spans="1:38" x14ac:dyDescent="0.3">
      <c r="A78" s="6">
        <v>1933</v>
      </c>
      <c r="B78" s="6">
        <v>307.20634999999999</v>
      </c>
      <c r="C78" s="10">
        <v>1982.3670999999999</v>
      </c>
      <c r="D78" s="10">
        <v>338.03199999999998</v>
      </c>
      <c r="E78" s="2">
        <v>1822</v>
      </c>
      <c r="F78" s="2">
        <v>15</v>
      </c>
      <c r="G78" s="3">
        <f t="shared" si="5"/>
        <v>2.740375586854461E-2</v>
      </c>
      <c r="H78" s="3">
        <f t="shared" si="5"/>
        <v>3.9469742615999705E-2</v>
      </c>
      <c r="I78" s="3">
        <f t="shared" si="5"/>
        <v>5.0069927429626737E-2</v>
      </c>
      <c r="J78" s="3">
        <f t="shared" si="5"/>
        <v>2.0207461205288154E-2</v>
      </c>
      <c r="K78" s="3">
        <f t="shared" si="5"/>
        <v>1.6505956150003566E-3</v>
      </c>
      <c r="L78" s="3">
        <f t="shared" si="6"/>
        <v>275.13880148273444</v>
      </c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</row>
    <row r="79" spans="1:38" x14ac:dyDescent="0.3">
      <c r="A79" s="7">
        <v>1929</v>
      </c>
      <c r="B79" s="7">
        <v>305.71715</v>
      </c>
      <c r="C79" s="10">
        <v>1982.4521</v>
      </c>
      <c r="D79" s="10">
        <v>338.18599999999998</v>
      </c>
      <c r="E79" s="2">
        <v>1823</v>
      </c>
      <c r="F79" s="2">
        <v>16</v>
      </c>
      <c r="G79" s="3">
        <f t="shared" si="5"/>
        <v>2.8319248826291089E-2</v>
      </c>
      <c r="H79" s="3">
        <f t="shared" si="5"/>
        <v>4.0769610878164796E-2</v>
      </c>
      <c r="I79" s="3">
        <f t="shared" si="5"/>
        <v>5.1651379152400506E-2</v>
      </c>
      <c r="J79" s="3">
        <f t="shared" si="5"/>
        <v>2.0813635856237155E-2</v>
      </c>
      <c r="K79" s="3">
        <f t="shared" si="5"/>
        <v>1.7053621993976221E-3</v>
      </c>
      <c r="L79" s="3">
        <f t="shared" si="6"/>
        <v>275.14325923691251</v>
      </c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</row>
    <row r="80" spans="1:38" x14ac:dyDescent="0.3">
      <c r="A80" s="6">
        <v>1928.75</v>
      </c>
      <c r="B80" s="6">
        <v>307.76790750000004</v>
      </c>
      <c r="C80" s="10">
        <v>1982.5342000000001</v>
      </c>
      <c r="D80" s="10">
        <v>338.55099999999999</v>
      </c>
      <c r="E80" s="2">
        <v>1824</v>
      </c>
      <c r="F80" s="2">
        <v>16</v>
      </c>
      <c r="G80" s="3">
        <f t="shared" si="5"/>
        <v>2.9295774647887334E-2</v>
      </c>
      <c r="H80" s="3">
        <f t="shared" si="5"/>
        <v>4.2159799877490349E-2</v>
      </c>
      <c r="I80" s="3">
        <f t="shared" si="5"/>
        <v>5.3361838397920448E-2</v>
      </c>
      <c r="J80" s="3">
        <f t="shared" si="5"/>
        <v>2.1502552547121346E-2</v>
      </c>
      <c r="K80" s="3">
        <f t="shared" si="5"/>
        <v>1.7855281687698152E-3</v>
      </c>
      <c r="L80" s="3">
        <f t="shared" si="6"/>
        <v>275.14810549363921</v>
      </c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</row>
    <row r="81" spans="1:38" x14ac:dyDescent="0.3">
      <c r="A81" s="6">
        <v>1925</v>
      </c>
      <c r="B81" s="6">
        <v>304.07187499999998</v>
      </c>
      <c r="C81" s="10">
        <v>1982.6192000000001</v>
      </c>
      <c r="D81" s="10">
        <v>338.89800000000002</v>
      </c>
      <c r="E81" s="2">
        <v>1825</v>
      </c>
      <c r="F81" s="2">
        <v>17</v>
      </c>
      <c r="G81" s="3">
        <f t="shared" si="5"/>
        <v>3.0272300469483579E-2</v>
      </c>
      <c r="H81" s="3">
        <f t="shared" si="5"/>
        <v>4.3546164425312867E-2</v>
      </c>
      <c r="I81" s="3">
        <f t="shared" si="5"/>
        <v>5.5049338805976608E-2</v>
      </c>
      <c r="J81" s="3">
        <f t="shared" si="5"/>
        <v>2.215211359330942E-2</v>
      </c>
      <c r="K81" s="3">
        <f t="shared" si="5"/>
        <v>1.8341512870596341E-3</v>
      </c>
      <c r="L81" s="3">
        <f t="shared" si="6"/>
        <v>275.15285406858112</v>
      </c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</row>
    <row r="82" spans="1:38" x14ac:dyDescent="0.3">
      <c r="A82" s="6">
        <v>1925</v>
      </c>
      <c r="B82" s="6">
        <v>304.81849999999997</v>
      </c>
      <c r="C82" s="10">
        <v>1982.7040999999999</v>
      </c>
      <c r="D82" s="10">
        <v>338.822</v>
      </c>
      <c r="E82" s="2">
        <v>1826</v>
      </c>
      <c r="F82" s="2">
        <v>17</v>
      </c>
      <c r="G82" s="3">
        <f t="shared" si="5"/>
        <v>3.1309859154929585E-2</v>
      </c>
      <c r="H82" s="3">
        <f t="shared" si="5"/>
        <v>4.5022611756427813E-2</v>
      </c>
      <c r="I82" s="3">
        <f t="shared" si="5"/>
        <v>5.6864423286009796E-2</v>
      </c>
      <c r="J82" s="3">
        <f t="shared" si="5"/>
        <v>2.2881938151073214E-2</v>
      </c>
      <c r="K82" s="3">
        <f t="shared" si="5"/>
        <v>1.9105910558807552E-3</v>
      </c>
      <c r="L82" s="3">
        <f t="shared" si="6"/>
        <v>275.15798942340433</v>
      </c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</row>
    <row r="83" spans="1:38" x14ac:dyDescent="0.3">
      <c r="A83" s="6">
        <v>1923.5833333333333</v>
      </c>
      <c r="B83" s="6">
        <v>305.20449499999995</v>
      </c>
      <c r="C83" s="10">
        <v>1982.7863</v>
      </c>
      <c r="D83" s="10">
        <v>338.63400000000001</v>
      </c>
      <c r="E83" s="2">
        <v>1827</v>
      </c>
      <c r="F83" s="2">
        <v>18</v>
      </c>
      <c r="G83" s="3">
        <f t="shared" si="5"/>
        <v>3.2347417840375592E-2</v>
      </c>
      <c r="H83" s="3">
        <f t="shared" si="5"/>
        <v>4.6494997336789898E-2</v>
      </c>
      <c r="I83" s="3">
        <f t="shared" si="5"/>
        <v>5.8655144584242966E-2</v>
      </c>
      <c r="J83" s="3">
        <f t="shared" si="5"/>
        <v>2.3570070126314454E-2</v>
      </c>
      <c r="K83" s="3">
        <f t="shared" si="5"/>
        <v>1.9569541192921112E-3</v>
      </c>
      <c r="L83" s="3">
        <f t="shared" si="6"/>
        <v>275.16302458400702</v>
      </c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</row>
    <row r="84" spans="1:38" x14ac:dyDescent="0.3">
      <c r="A84" s="6">
        <v>1923</v>
      </c>
      <c r="B84" s="6">
        <v>303.19853499999999</v>
      </c>
      <c r="C84" s="10">
        <v>1982.8712</v>
      </c>
      <c r="D84" s="10">
        <v>338.55700000000002</v>
      </c>
      <c r="E84" s="2">
        <v>1828</v>
      </c>
      <c r="F84" s="2">
        <v>18</v>
      </c>
      <c r="G84" s="3">
        <f t="shared" si="5"/>
        <v>3.3446009389671363E-2</v>
      </c>
      <c r="H84" s="3">
        <f t="shared" si="5"/>
        <v>4.8057229054011906E-2</v>
      </c>
      <c r="I84" s="3">
        <f t="shared" si="5"/>
        <v>6.0572064460091543E-2</v>
      </c>
      <c r="J84" s="3">
        <f t="shared" si="5"/>
        <v>2.4336262177216007E-2</v>
      </c>
      <c r="K84" s="3">
        <f t="shared" si="5"/>
        <v>2.0320230955368111E-3</v>
      </c>
      <c r="L84" s="3">
        <f t="shared" si="6"/>
        <v>275.1684435881765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</row>
    <row r="85" spans="1:38" x14ac:dyDescent="0.3">
      <c r="A85" s="6">
        <v>1919</v>
      </c>
      <c r="B85" s="6">
        <v>303.55286499999994</v>
      </c>
      <c r="C85" s="10">
        <v>1982.9534000000001</v>
      </c>
      <c r="D85" s="10">
        <v>338.32799999999997</v>
      </c>
      <c r="E85" s="2">
        <v>1829</v>
      </c>
      <c r="F85" s="2">
        <v>18</v>
      </c>
      <c r="G85" s="3">
        <f t="shared" si="5"/>
        <v>3.4544600938967135E-2</v>
      </c>
      <c r="H85" s="3">
        <f t="shared" si="5"/>
        <v>4.9615163025069971E-2</v>
      </c>
      <c r="I85" s="3">
        <f t="shared" si="5"/>
        <v>6.2463254256737134E-2</v>
      </c>
      <c r="J85" s="3">
        <f t="shared" si="5"/>
        <v>2.5058684085046169E-2</v>
      </c>
      <c r="K85" s="3">
        <f t="shared" si="5"/>
        <v>2.0775547312224607E-3</v>
      </c>
      <c r="L85" s="3">
        <f t="shared" si="6"/>
        <v>275.17375925703703</v>
      </c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</row>
    <row r="86" spans="1:38" x14ac:dyDescent="0.3">
      <c r="A86" s="6">
        <v>1918.625</v>
      </c>
      <c r="B86" s="6">
        <v>303.26575874999997</v>
      </c>
      <c r="C86" s="10">
        <v>1983.0383999999999</v>
      </c>
      <c r="D86" s="10">
        <v>338.30700000000002</v>
      </c>
      <c r="E86" s="2">
        <v>1830</v>
      </c>
      <c r="F86" s="2">
        <v>24</v>
      </c>
      <c r="G86" s="3">
        <f t="shared" si="5"/>
        <v>3.5643192488262906E-2</v>
      </c>
      <c r="H86" s="3">
        <f t="shared" si="5"/>
        <v>5.116881107319228E-2</v>
      </c>
      <c r="I86" s="3">
        <f t="shared" si="5"/>
        <v>6.4329059339149938E-2</v>
      </c>
      <c r="J86" s="3">
        <f t="shared" si="5"/>
        <v>2.5739836300471632E-2</v>
      </c>
      <c r="K86" s="3">
        <f t="shared" si="5"/>
        <v>2.1051710642526729E-3</v>
      </c>
      <c r="L86" s="3">
        <f t="shared" si="6"/>
        <v>275.17898607026535</v>
      </c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</row>
    <row r="87" spans="1:38" x14ac:dyDescent="0.3">
      <c r="A87" s="6">
        <v>1916</v>
      </c>
      <c r="B87" s="6">
        <v>301.33425</v>
      </c>
      <c r="C87" s="10">
        <v>1983.1233</v>
      </c>
      <c r="D87" s="10">
        <v>338.42700000000002</v>
      </c>
      <c r="E87" s="2">
        <v>1831</v>
      </c>
      <c r="F87" s="2">
        <v>23</v>
      </c>
      <c r="G87" s="3">
        <f t="shared" ref="G87:K102" si="7">G86*(1-G$5)+G$4*$F86*$L$4/1000</f>
        <v>3.7107981220657275E-2</v>
      </c>
      <c r="H87" s="3">
        <f t="shared" si="7"/>
        <v>5.3281565270771124E-2</v>
      </c>
      <c r="I87" s="3">
        <f t="shared" si="7"/>
        <v>6.7071228887303033E-2</v>
      </c>
      <c r="J87" s="3">
        <f t="shared" si="7"/>
        <v>2.7086301783386228E-2</v>
      </c>
      <c r="K87" s="3">
        <f t="shared" si="7"/>
        <v>2.4036113577894022E-3</v>
      </c>
      <c r="L87" s="3">
        <f t="shared" si="6"/>
        <v>275.18695068851991</v>
      </c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</row>
    <row r="88" spans="1:38" x14ac:dyDescent="0.3">
      <c r="A88" s="6">
        <v>1914</v>
      </c>
      <c r="B88" s="6">
        <v>300.01884000000001</v>
      </c>
      <c r="C88" s="10">
        <v>1983.2</v>
      </c>
      <c r="D88" s="10">
        <v>338.51900000000001</v>
      </c>
      <c r="E88" s="2">
        <v>1832</v>
      </c>
      <c r="F88" s="2">
        <v>23</v>
      </c>
      <c r="G88" s="3">
        <f t="shared" si="7"/>
        <v>3.8511737089201879E-2</v>
      </c>
      <c r="H88" s="3">
        <f t="shared" si="7"/>
        <v>5.5294610504767208E-2</v>
      </c>
      <c r="I88" s="3">
        <f t="shared" si="7"/>
        <v>6.9626356605096862E-2</v>
      </c>
      <c r="J88" s="3">
        <f t="shared" si="7"/>
        <v>2.8238477034335203E-2</v>
      </c>
      <c r="K88" s="3">
        <f t="shared" si="7"/>
        <v>2.537676189105555E-3</v>
      </c>
      <c r="L88" s="3">
        <f t="shared" si="6"/>
        <v>275.1942088574225</v>
      </c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</row>
    <row r="89" spans="1:38" x14ac:dyDescent="0.3">
      <c r="A89" s="7">
        <v>1914</v>
      </c>
      <c r="B89" s="7">
        <v>300.68717500000002</v>
      </c>
      <c r="C89" s="10">
        <v>1983.2849000000001</v>
      </c>
      <c r="D89" s="10">
        <v>339.11500000000001</v>
      </c>
      <c r="E89" s="2">
        <v>1833</v>
      </c>
      <c r="F89" s="2">
        <v>24</v>
      </c>
      <c r="G89" s="3">
        <f t="shared" si="7"/>
        <v>3.9915492957746483E-2</v>
      </c>
      <c r="H89" s="3">
        <f t="shared" si="7"/>
        <v>5.7302117791135622E-2</v>
      </c>
      <c r="I89" s="3">
        <f t="shared" si="7"/>
        <v>7.2147187824961434E-2</v>
      </c>
      <c r="J89" s="3">
        <f t="shared" si="7"/>
        <v>2.9324832135469242E-2</v>
      </c>
      <c r="K89" s="3">
        <f t="shared" si="7"/>
        <v>2.6189906196880039E-3</v>
      </c>
      <c r="L89" s="3">
        <f t="shared" si="6"/>
        <v>275.20130862132902</v>
      </c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</row>
    <row r="90" spans="1:38" x14ac:dyDescent="0.3">
      <c r="A90" s="6">
        <v>1913</v>
      </c>
      <c r="B90" s="6">
        <v>300.73694999999998</v>
      </c>
      <c r="C90" s="10">
        <v>1983.3670999999999</v>
      </c>
      <c r="D90" s="10">
        <v>339.53199999999998</v>
      </c>
      <c r="E90" s="2">
        <v>1834</v>
      </c>
      <c r="F90" s="2">
        <v>24</v>
      </c>
      <c r="G90" s="3">
        <f t="shared" si="7"/>
        <v>4.1380281690140852E-2</v>
      </c>
      <c r="H90" s="3">
        <f t="shared" si="7"/>
        <v>5.9397999078550895E-2</v>
      </c>
      <c r="I90" s="3">
        <f t="shared" si="7"/>
        <v>7.4784417637399195E-2</v>
      </c>
      <c r="J90" s="3">
        <f t="shared" si="7"/>
        <v>3.0466498077037055E-2</v>
      </c>
      <c r="K90" s="3">
        <f t="shared" si="7"/>
        <v>2.7152586717208455E-3</v>
      </c>
      <c r="L90" s="3">
        <f t="shared" si="6"/>
        <v>275.20874445515483</v>
      </c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</row>
    <row r="91" spans="1:38" x14ac:dyDescent="0.3">
      <c r="A91" s="6">
        <v>1911.5</v>
      </c>
      <c r="B91" s="6">
        <v>298.39029749999997</v>
      </c>
      <c r="C91" s="10">
        <v>1983.4521</v>
      </c>
      <c r="D91" s="10">
        <v>339.601</v>
      </c>
      <c r="E91" s="2">
        <v>1835</v>
      </c>
      <c r="F91" s="2">
        <v>25</v>
      </c>
      <c r="G91" s="3">
        <f t="shared" si="7"/>
        <v>4.2845070422535221E-2</v>
      </c>
      <c r="H91" s="3">
        <f t="shared" si="7"/>
        <v>6.1488114533878792E-2</v>
      </c>
      <c r="I91" s="3">
        <f t="shared" si="7"/>
        <v>7.7386248927026779E-2</v>
      </c>
      <c r="J91" s="3">
        <f t="shared" si="7"/>
        <v>3.1542944232595134E-2</v>
      </c>
      <c r="K91" s="3">
        <f t="shared" si="7"/>
        <v>2.7736481968295753E-3</v>
      </c>
      <c r="L91" s="3">
        <f t="shared" si="6"/>
        <v>275.21603602631285</v>
      </c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</row>
    <row r="92" spans="1:38" x14ac:dyDescent="0.3">
      <c r="A92" s="6">
        <v>1909</v>
      </c>
      <c r="B92" s="6">
        <v>300.44690500000002</v>
      </c>
      <c r="C92" s="10">
        <v>1983.5342000000001</v>
      </c>
      <c r="D92" s="10">
        <v>340.33800000000002</v>
      </c>
      <c r="E92" s="2">
        <v>1836</v>
      </c>
      <c r="F92" s="2">
        <v>29</v>
      </c>
      <c r="G92" s="3">
        <f t="shared" si="7"/>
        <v>4.4370892018779355E-2</v>
      </c>
      <c r="H92" s="3">
        <f t="shared" si="7"/>
        <v>6.3666376732710805E-2</v>
      </c>
      <c r="I92" s="3">
        <f t="shared" si="7"/>
        <v>8.010339157640331E-2</v>
      </c>
      <c r="J92" s="3">
        <f t="shared" si="7"/>
        <v>3.2675267295495455E-2</v>
      </c>
      <c r="K92" s="3">
        <f t="shared" si="7"/>
        <v>2.8560115908215916E-3</v>
      </c>
      <c r="L92" s="3">
        <f t="shared" si="6"/>
        <v>275.22367193921423</v>
      </c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</row>
    <row r="93" spans="1:38" x14ac:dyDescent="0.3">
      <c r="A93" s="6">
        <v>1906</v>
      </c>
      <c r="B93" s="6">
        <v>296.85449999999997</v>
      </c>
      <c r="C93" s="10">
        <v>1983.6192000000001</v>
      </c>
      <c r="D93" s="10">
        <v>341.20400000000001</v>
      </c>
      <c r="E93" s="2">
        <v>1837</v>
      </c>
      <c r="F93" s="2">
        <v>29</v>
      </c>
      <c r="G93" s="3">
        <f t="shared" si="7"/>
        <v>4.614084507042255E-2</v>
      </c>
      <c r="H93" s="3">
        <f t="shared" si="7"/>
        <v>6.6214233321565064E-2</v>
      </c>
      <c r="I93" s="3">
        <f t="shared" si="7"/>
        <v>8.3385002030790176E-2</v>
      </c>
      <c r="J93" s="3">
        <f t="shared" si="7"/>
        <v>3.4212387869746778E-2</v>
      </c>
      <c r="K93" s="3">
        <f t="shared" si="7"/>
        <v>3.0937609417457882E-3</v>
      </c>
      <c r="L93" s="3">
        <f t="shared" si="6"/>
        <v>275.23304622923428</v>
      </c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</row>
    <row r="94" spans="1:38" x14ac:dyDescent="0.3">
      <c r="A94" s="6">
        <v>1906</v>
      </c>
      <c r="B94" s="6">
        <v>298.54685000000001</v>
      </c>
      <c r="C94" s="10">
        <v>1983.7040999999999</v>
      </c>
      <c r="D94" s="10">
        <v>341.35399999999998</v>
      </c>
      <c r="E94" s="2">
        <v>1838</v>
      </c>
      <c r="F94" s="2">
        <v>30</v>
      </c>
      <c r="G94" s="3">
        <f t="shared" si="7"/>
        <v>4.7910798122065744E-2</v>
      </c>
      <c r="H94" s="3">
        <f t="shared" si="7"/>
        <v>6.8755080680763872E-2</v>
      </c>
      <c r="I94" s="3">
        <f t="shared" si="7"/>
        <v>8.6622564688517131E-2</v>
      </c>
      <c r="J94" s="3">
        <f t="shared" si="7"/>
        <v>3.5661697578075136E-2</v>
      </c>
      <c r="K94" s="3">
        <f t="shared" si="7"/>
        <v>3.2379632124080915E-3</v>
      </c>
      <c r="L94" s="3">
        <f t="shared" si="6"/>
        <v>275.24218810428181</v>
      </c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</row>
    <row r="95" spans="1:38" x14ac:dyDescent="0.3">
      <c r="A95" s="6">
        <v>1904</v>
      </c>
      <c r="B95" s="6">
        <v>295.12097999999997</v>
      </c>
      <c r="C95" s="10">
        <v>1983.7863</v>
      </c>
      <c r="D95" s="10">
        <v>341.25700000000001</v>
      </c>
      <c r="E95" s="2">
        <v>1839</v>
      </c>
      <c r="F95" s="2">
        <v>31</v>
      </c>
      <c r="G95" s="3">
        <f t="shared" si="7"/>
        <v>4.9741784037558703E-2</v>
      </c>
      <c r="H95" s="3">
        <f t="shared" si="7"/>
        <v>7.1382834806522619E-2</v>
      </c>
      <c r="I95" s="3">
        <f t="shared" si="7"/>
        <v>8.9966905528023985E-2</v>
      </c>
      <c r="J95" s="3">
        <f t="shared" si="7"/>
        <v>3.7145583671204865E-2</v>
      </c>
      <c r="K95" s="3">
        <f t="shared" si="7"/>
        <v>3.3723746675724696E-3</v>
      </c>
      <c r="L95" s="3">
        <f t="shared" si="6"/>
        <v>275.25160948271088</v>
      </c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</row>
    <row r="96" spans="1:38" x14ac:dyDescent="0.3">
      <c r="A96" s="6">
        <v>1902</v>
      </c>
      <c r="B96" s="6">
        <v>295.67980999999997</v>
      </c>
      <c r="C96" s="10">
        <v>1983.8712</v>
      </c>
      <c r="D96" s="10">
        <v>341.29599999999999</v>
      </c>
      <c r="E96" s="2">
        <v>1840</v>
      </c>
      <c r="F96" s="2">
        <v>33</v>
      </c>
      <c r="G96" s="3">
        <f t="shared" si="7"/>
        <v>5.1633802816901428E-2</v>
      </c>
      <c r="H96" s="3">
        <f t="shared" si="7"/>
        <v>7.409725661572801E-2</v>
      </c>
      <c r="I96" s="3">
        <f t="shared" si="7"/>
        <v>9.3416591306790295E-2</v>
      </c>
      <c r="J96" s="3">
        <f t="shared" si="7"/>
        <v>3.8662070908975402E-2</v>
      </c>
      <c r="K96" s="3">
        <f t="shared" si="7"/>
        <v>3.5008476929537669E-3</v>
      </c>
      <c r="L96" s="3">
        <f t="shared" si="6"/>
        <v>275.26131056934133</v>
      </c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</row>
    <row r="97" spans="1:38" x14ac:dyDescent="0.3">
      <c r="A97" s="6">
        <v>1902</v>
      </c>
      <c r="B97" s="6">
        <v>294.96305000000001</v>
      </c>
      <c r="C97" s="10">
        <v>1983.9534000000001</v>
      </c>
      <c r="D97" s="10">
        <v>341.30700000000002</v>
      </c>
      <c r="E97" s="2">
        <v>1841</v>
      </c>
      <c r="F97" s="2">
        <v>34</v>
      </c>
      <c r="G97" s="3">
        <f t="shared" si="7"/>
        <v>5.3647887323943683E-2</v>
      </c>
      <c r="H97" s="3">
        <f t="shared" si="7"/>
        <v>7.6992004396606611E-2</v>
      </c>
      <c r="I97" s="3">
        <f t="shared" si="7"/>
        <v>9.712044276194351E-2</v>
      </c>
      <c r="J97" s="3">
        <f t="shared" si="7"/>
        <v>4.032666778250546E-2</v>
      </c>
      <c r="K97" s="3">
        <f t="shared" si="7"/>
        <v>3.6726672354085864E-3</v>
      </c>
      <c r="L97" s="3">
        <f t="shared" si="6"/>
        <v>275.2717596695004</v>
      </c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</row>
    <row r="98" spans="1:38" x14ac:dyDescent="0.3">
      <c r="A98" s="6">
        <v>1899</v>
      </c>
      <c r="B98" s="6">
        <v>294.71417500000001</v>
      </c>
      <c r="C98" s="10">
        <v>1984.0382999999999</v>
      </c>
      <c r="D98" s="10">
        <v>341.27300000000002</v>
      </c>
      <c r="E98" s="2">
        <v>1842</v>
      </c>
      <c r="F98" s="2">
        <v>36</v>
      </c>
      <c r="G98" s="3">
        <f t="shared" si="7"/>
        <v>5.5723004694835702E-2</v>
      </c>
      <c r="H98" s="3">
        <f t="shared" si="7"/>
        <v>7.9972685353403669E-2</v>
      </c>
      <c r="I98" s="3">
        <f t="shared" si="7"/>
        <v>0.10092481358345068</v>
      </c>
      <c r="J98" s="3">
        <f t="shared" si="7"/>
        <v>4.2013542361920522E-2</v>
      </c>
      <c r="K98" s="3">
        <f t="shared" si="7"/>
        <v>3.8238294126527426E-3</v>
      </c>
      <c r="L98" s="3">
        <f t="shared" si="6"/>
        <v>275.28245787540624</v>
      </c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</row>
    <row r="99" spans="1:38" x14ac:dyDescent="0.3">
      <c r="A99" s="6">
        <v>1899</v>
      </c>
      <c r="B99" s="6">
        <v>295.99701999999996</v>
      </c>
      <c r="C99" s="10">
        <v>1984.123</v>
      </c>
      <c r="D99" s="10">
        <v>341.27100000000002</v>
      </c>
      <c r="E99" s="2">
        <v>1843</v>
      </c>
      <c r="F99" s="2">
        <v>37</v>
      </c>
      <c r="G99" s="3">
        <f t="shared" si="7"/>
        <v>5.7920187793427252E-2</v>
      </c>
      <c r="H99" s="3">
        <f t="shared" si="7"/>
        <v>8.3132959794997893E-2</v>
      </c>
      <c r="I99" s="3">
        <f t="shared" si="7"/>
        <v>0.10497858928025085</v>
      </c>
      <c r="J99" s="3">
        <f t="shared" si="7"/>
        <v>4.3838792883940027E-2</v>
      </c>
      <c r="K99" s="3">
        <f t="shared" si="7"/>
        <v>4.0094106213552621E-3</v>
      </c>
      <c r="L99" s="3">
        <f t="shared" si="6"/>
        <v>275.29387994037398</v>
      </c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</row>
    <row r="100" spans="1:38" x14ac:dyDescent="0.3">
      <c r="A100" s="7">
        <v>1899</v>
      </c>
      <c r="B100" s="7">
        <v>296.207425</v>
      </c>
      <c r="C100" s="10">
        <v>1984.2021999999999</v>
      </c>
      <c r="D100" s="10">
        <v>341.24200000000002</v>
      </c>
      <c r="E100" s="2">
        <v>1844</v>
      </c>
      <c r="F100" s="2">
        <v>39</v>
      </c>
      <c r="G100" s="3">
        <f t="shared" si="7"/>
        <v>6.0178403755868567E-2</v>
      </c>
      <c r="H100" s="3">
        <f t="shared" si="7"/>
        <v>8.6378436940727846E-2</v>
      </c>
      <c r="I100" s="3">
        <f t="shared" si="7"/>
        <v>0.10912818744471556</v>
      </c>
      <c r="J100" s="3">
        <f t="shared" si="7"/>
        <v>4.5677143473978089E-2</v>
      </c>
      <c r="K100" s="3">
        <f t="shared" si="7"/>
        <v>4.1689196711073816E-3</v>
      </c>
      <c r="L100" s="3">
        <f t="shared" si="6"/>
        <v>275.30553109128641</v>
      </c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</row>
    <row r="101" spans="1:38" x14ac:dyDescent="0.3">
      <c r="A101" s="6">
        <v>1894</v>
      </c>
      <c r="B101" s="6">
        <v>293.84083500000003</v>
      </c>
      <c r="C101" s="10">
        <v>1984.2869000000001</v>
      </c>
      <c r="D101" s="10">
        <v>341.23200000000003</v>
      </c>
      <c r="E101" s="2">
        <v>1845</v>
      </c>
      <c r="F101" s="2">
        <v>43</v>
      </c>
      <c r="G101" s="3">
        <f t="shared" si="7"/>
        <v>6.2558685446009413E-2</v>
      </c>
      <c r="H101" s="3">
        <f t="shared" si="7"/>
        <v>8.9802779109021957E-2</v>
      </c>
      <c r="I101" s="3">
        <f t="shared" si="7"/>
        <v>0.11352255663045085</v>
      </c>
      <c r="J101" s="3">
        <f t="shared" si="7"/>
        <v>4.76452166583523E-2</v>
      </c>
      <c r="K101" s="3">
        <f t="shared" si="7"/>
        <v>4.359563513898693E-3</v>
      </c>
      <c r="L101" s="3">
        <f t="shared" si="6"/>
        <v>275.31788880135775</v>
      </c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</row>
    <row r="102" spans="1:38" x14ac:dyDescent="0.3">
      <c r="A102" s="6">
        <v>1893</v>
      </c>
      <c r="B102" s="6">
        <v>294.59803333333332</v>
      </c>
      <c r="C102" s="10">
        <v>1984.3688999999999</v>
      </c>
      <c r="D102" s="10">
        <v>341.39</v>
      </c>
      <c r="E102" s="2">
        <v>1846</v>
      </c>
      <c r="F102" s="2">
        <v>43</v>
      </c>
      <c r="G102" s="3">
        <f t="shared" si="7"/>
        <v>6.5183098591549318E-2</v>
      </c>
      <c r="H102" s="3">
        <f t="shared" si="7"/>
        <v>9.3593287664085228E-2</v>
      </c>
      <c r="I102" s="3">
        <f t="shared" si="7"/>
        <v>0.11845888085362308</v>
      </c>
      <c r="J102" s="3">
        <f t="shared" si="7"/>
        <v>4.9970343577114801E-2</v>
      </c>
      <c r="K102" s="3">
        <f t="shared" si="7"/>
        <v>4.6629882768671055E-3</v>
      </c>
      <c r="L102" s="3">
        <f t="shared" si="6"/>
        <v>275.33186859896324</v>
      </c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</row>
    <row r="103" spans="1:38" x14ac:dyDescent="0.3">
      <c r="A103" s="6">
        <v>1889</v>
      </c>
      <c r="B103" s="6">
        <v>291.51727</v>
      </c>
      <c r="C103" s="10">
        <v>1984.4536000000001</v>
      </c>
      <c r="D103" s="10">
        <v>341.62</v>
      </c>
      <c r="E103" s="2">
        <v>1847</v>
      </c>
      <c r="F103" s="2">
        <v>46</v>
      </c>
      <c r="G103" s="3">
        <f t="shared" ref="G103:K118" si="8">G102*(1-G$5)+G$4*$F102*$L$4/1000</f>
        <v>6.7807511737089224E-2</v>
      </c>
      <c r="H103" s="3">
        <f t="shared" si="8"/>
        <v>9.7373368416779404E-2</v>
      </c>
      <c r="I103" s="3">
        <f t="shared" si="8"/>
        <v>0.12332894669279393</v>
      </c>
      <c r="J103" s="3">
        <f t="shared" si="8"/>
        <v>5.2162643304869999E-2</v>
      </c>
      <c r="K103" s="3">
        <f t="shared" si="8"/>
        <v>4.8470246985234857E-3</v>
      </c>
      <c r="L103" s="3">
        <f t="shared" si="6"/>
        <v>275.34551949485007</v>
      </c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</row>
    <row r="104" spans="1:38" x14ac:dyDescent="0.3">
      <c r="A104" s="7">
        <v>1889</v>
      </c>
      <c r="B104" s="7">
        <v>292.22812499999998</v>
      </c>
      <c r="C104" s="10">
        <v>1984.5355</v>
      </c>
      <c r="D104" s="10">
        <v>341.935</v>
      </c>
      <c r="E104" s="2">
        <v>1848</v>
      </c>
      <c r="F104" s="2">
        <v>47</v>
      </c>
      <c r="G104" s="3">
        <f t="shared" si="8"/>
        <v>7.0615023474178432E-2</v>
      </c>
      <c r="H104" s="3">
        <f t="shared" si="8"/>
        <v>0.10142474019514565</v>
      </c>
      <c r="I104" s="3">
        <f t="shared" si="8"/>
        <v>0.12858434773415406</v>
      </c>
      <c r="J104" s="3">
        <f t="shared" si="8"/>
        <v>5.458181651750707E-2</v>
      </c>
      <c r="K104" s="3">
        <f t="shared" si="8"/>
        <v>5.0994935011844178E-3</v>
      </c>
      <c r="L104" s="3">
        <f t="shared" si="6"/>
        <v>275.3603054214222</v>
      </c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</row>
    <row r="105" spans="1:38" x14ac:dyDescent="0.3">
      <c r="A105" s="6">
        <v>1887</v>
      </c>
      <c r="B105" s="6">
        <v>293.71867500000002</v>
      </c>
      <c r="C105" s="10">
        <v>1984.6202000000001</v>
      </c>
      <c r="D105" s="10">
        <v>342.35899999999998</v>
      </c>
      <c r="E105" s="2">
        <v>1849</v>
      </c>
      <c r="F105" s="2">
        <v>50</v>
      </c>
      <c r="G105" s="3">
        <f t="shared" si="8"/>
        <v>7.3483568075117398E-2</v>
      </c>
      <c r="H105" s="3">
        <f t="shared" si="8"/>
        <v>0.10555886324223084</v>
      </c>
      <c r="I105" s="3">
        <f t="shared" si="8"/>
        <v>0.13391944228772401</v>
      </c>
      <c r="J105" s="3">
        <f t="shared" si="8"/>
        <v>5.6980160862054464E-2</v>
      </c>
      <c r="K105" s="3">
        <f t="shared" si="8"/>
        <v>5.2995719274267234E-3</v>
      </c>
      <c r="L105" s="3">
        <f t="shared" si="6"/>
        <v>275.37524160639458</v>
      </c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</row>
    <row r="106" spans="1:38" x14ac:dyDescent="0.3">
      <c r="A106" s="6">
        <v>1886</v>
      </c>
      <c r="B106" s="6">
        <v>290.62266999999997</v>
      </c>
      <c r="C106" s="10">
        <v>1984.7049</v>
      </c>
      <c r="D106" s="10">
        <v>342.50799999999998</v>
      </c>
      <c r="E106" s="2">
        <v>1850</v>
      </c>
      <c r="F106" s="2">
        <v>54</v>
      </c>
      <c r="G106" s="3">
        <f t="shared" si="8"/>
        <v>7.6535211267605666E-2</v>
      </c>
      <c r="H106" s="3">
        <f t="shared" si="8"/>
        <v>0.10996330333405055</v>
      </c>
      <c r="I106" s="3">
        <f t="shared" si="8"/>
        <v>0.1396336301416678</v>
      </c>
      <c r="J106" s="3">
        <f t="shared" si="8"/>
        <v>5.9593608010300766E-2</v>
      </c>
      <c r="K106" s="3">
        <f t="shared" si="8"/>
        <v>5.5617706977122696E-3</v>
      </c>
      <c r="L106" s="3">
        <f t="shared" si="6"/>
        <v>275.39128752345135</v>
      </c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</row>
    <row r="107" spans="1:38" x14ac:dyDescent="0.3">
      <c r="A107" s="6">
        <v>1884</v>
      </c>
      <c r="B107" s="6">
        <v>289.80905999999999</v>
      </c>
      <c r="C107" s="10">
        <v>1984.7869000000001</v>
      </c>
      <c r="D107" s="10">
        <v>342.47199999999998</v>
      </c>
      <c r="E107" s="2">
        <v>1851</v>
      </c>
      <c r="F107" s="2">
        <v>54</v>
      </c>
      <c r="G107" s="3">
        <f t="shared" si="8"/>
        <v>7.9830985915492994E-2</v>
      </c>
      <c r="H107" s="3">
        <f t="shared" si="8"/>
        <v>0.11473121353394743</v>
      </c>
      <c r="I107" s="3">
        <f t="shared" si="8"/>
        <v>0.14587205761400859</v>
      </c>
      <c r="J107" s="3">
        <f t="shared" si="8"/>
        <v>6.2527240707341433E-2</v>
      </c>
      <c r="K107" s="3">
        <f t="shared" si="8"/>
        <v>5.9085957180594504E-3</v>
      </c>
      <c r="L107" s="3">
        <f t="shared" si="6"/>
        <v>275.40887009348887</v>
      </c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</row>
    <row r="108" spans="1:38" x14ac:dyDescent="0.3">
      <c r="A108" s="6">
        <v>1883</v>
      </c>
      <c r="B108" s="6">
        <v>291.87700000000001</v>
      </c>
      <c r="C108" s="10">
        <v>1984.8715999999999</v>
      </c>
      <c r="D108" s="10">
        <v>342.42599999999999</v>
      </c>
      <c r="E108" s="2">
        <v>1852</v>
      </c>
      <c r="F108" s="2">
        <v>57</v>
      </c>
      <c r="G108" s="3">
        <f t="shared" si="8"/>
        <v>8.3126760563380322E-2</v>
      </c>
      <c r="H108" s="3">
        <f t="shared" si="8"/>
        <v>0.11948600707032649</v>
      </c>
      <c r="I108" s="3">
        <f t="shared" si="8"/>
        <v>0.15202674907057337</v>
      </c>
      <c r="J108" s="3">
        <f t="shared" si="8"/>
        <v>6.5293284191315623E-2</v>
      </c>
      <c r="K108" s="3">
        <f t="shared" si="8"/>
        <v>6.1189557264554736E-3</v>
      </c>
      <c r="L108" s="3">
        <f t="shared" si="6"/>
        <v>275.42605175662203</v>
      </c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</row>
    <row r="109" spans="1:38" x14ac:dyDescent="0.3">
      <c r="A109" s="6">
        <v>1878</v>
      </c>
      <c r="B109" s="6">
        <v>288.79094999999995</v>
      </c>
      <c r="C109" s="10">
        <v>1984.9536000000001</v>
      </c>
      <c r="D109" s="10">
        <v>342.34199999999998</v>
      </c>
      <c r="E109" s="2">
        <v>1853</v>
      </c>
      <c r="F109" s="2">
        <v>59</v>
      </c>
      <c r="G109" s="3">
        <f t="shared" si="8"/>
        <v>8.6605633802816939E-2</v>
      </c>
      <c r="H109" s="3">
        <f t="shared" si="8"/>
        <v>0.12450941016836632</v>
      </c>
      <c r="I109" s="3">
        <f t="shared" si="8"/>
        <v>0.15854953269309094</v>
      </c>
      <c r="J109" s="3">
        <f t="shared" si="8"/>
        <v>6.8253424983145988E-2</v>
      </c>
      <c r="K109" s="3">
        <f t="shared" si="8"/>
        <v>6.3873905915476032E-3</v>
      </c>
      <c r="L109" s="3">
        <f t="shared" si="6"/>
        <v>275.44430539223896</v>
      </c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</row>
    <row r="110" spans="1:38" x14ac:dyDescent="0.3">
      <c r="A110" s="6">
        <v>1874</v>
      </c>
      <c r="B110" s="6">
        <v>290.52176999999995</v>
      </c>
      <c r="C110" s="10">
        <v>1985.0383999999999</v>
      </c>
      <c r="D110" s="10">
        <v>342.32900000000001</v>
      </c>
      <c r="E110" s="2">
        <v>1854</v>
      </c>
      <c r="F110" s="2">
        <v>69</v>
      </c>
      <c r="G110" s="3">
        <f t="shared" si="8"/>
        <v>9.0206572769953086E-2</v>
      </c>
      <c r="H110" s="3">
        <f t="shared" si="8"/>
        <v>0.12970678716151648</v>
      </c>
      <c r="I110" s="3">
        <f t="shared" si="8"/>
        <v>0.16528523298001818</v>
      </c>
      <c r="J110" s="3">
        <f t="shared" si="8"/>
        <v>7.1279204021829703E-2</v>
      </c>
      <c r="K110" s="3">
        <f t="shared" si="8"/>
        <v>6.6441012809768281E-3</v>
      </c>
      <c r="L110" s="3">
        <f t="shared" si="6"/>
        <v>275.4631218982143</v>
      </c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</row>
    <row r="111" spans="1:38" x14ac:dyDescent="0.3">
      <c r="A111" s="6">
        <v>1873</v>
      </c>
      <c r="B111" s="6">
        <v>287.16828499999997</v>
      </c>
      <c r="C111" s="10">
        <v>1985.1233</v>
      </c>
      <c r="D111" s="10">
        <v>342.28899999999999</v>
      </c>
      <c r="E111" s="2">
        <v>1855</v>
      </c>
      <c r="F111" s="2">
        <v>71</v>
      </c>
      <c r="G111" s="3">
        <f t="shared" si="8"/>
        <v>9.4417840375586884E-2</v>
      </c>
      <c r="H111" s="3">
        <f t="shared" si="8"/>
        <v>0.13582883315131003</v>
      </c>
      <c r="I111" s="3">
        <f t="shared" si="8"/>
        <v>0.17343286996702248</v>
      </c>
      <c r="J111" s="3">
        <f t="shared" si="8"/>
        <v>7.5305838736831401E-2</v>
      </c>
      <c r="K111" s="3">
        <f t="shared" si="8"/>
        <v>7.2692877528667387E-3</v>
      </c>
      <c r="L111" s="3">
        <f t="shared" si="6"/>
        <v>275.48625466998362</v>
      </c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</row>
    <row r="112" spans="1:38" x14ac:dyDescent="0.3">
      <c r="A112" s="6">
        <v>1870</v>
      </c>
      <c r="B112" s="6">
        <v>287.39724999999999</v>
      </c>
      <c r="C112" s="10">
        <v>1985.2</v>
      </c>
      <c r="D112" s="10">
        <v>342.31900000000002</v>
      </c>
      <c r="E112" s="2">
        <v>1856</v>
      </c>
      <c r="F112" s="2">
        <v>76</v>
      </c>
      <c r="G112" s="3">
        <f t="shared" si="8"/>
        <v>9.8751173708920212E-2</v>
      </c>
      <c r="H112" s="3">
        <f t="shared" si="8"/>
        <v>0.14212183063676986</v>
      </c>
      <c r="I112" s="3">
        <f t="shared" si="8"/>
        <v>0.18177161383583249</v>
      </c>
      <c r="J112" s="3">
        <f t="shared" si="8"/>
        <v>7.9337186253757783E-2</v>
      </c>
      <c r="K112" s="3">
        <f t="shared" si="8"/>
        <v>7.7423792297205626E-3</v>
      </c>
      <c r="L112" s="3">
        <f t="shared" si="6"/>
        <v>275.50972418366501</v>
      </c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</row>
    <row r="113" spans="1:38" x14ac:dyDescent="0.3">
      <c r="A113" s="6">
        <v>1867</v>
      </c>
      <c r="B113" s="6">
        <v>285.217105</v>
      </c>
      <c r="C113" s="10">
        <v>1985.2849000000001</v>
      </c>
      <c r="D113" s="10">
        <v>342.488</v>
      </c>
      <c r="E113" s="2">
        <v>1857</v>
      </c>
      <c r="F113" s="2">
        <v>77</v>
      </c>
      <c r="G113" s="3">
        <f t="shared" si="8"/>
        <v>0.10338967136150237</v>
      </c>
      <c r="H113" s="3">
        <f t="shared" si="8"/>
        <v>0.14886699946606516</v>
      </c>
      <c r="I113" s="3">
        <f t="shared" si="8"/>
        <v>0.19074960365753016</v>
      </c>
      <c r="J113" s="3">
        <f t="shared" si="8"/>
        <v>8.372509002110759E-2</v>
      </c>
      <c r="K113" s="3">
        <f t="shared" si="8"/>
        <v>8.2640654993186968E-3</v>
      </c>
      <c r="L113" s="3">
        <f t="shared" si="6"/>
        <v>275.53499543000555</v>
      </c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</row>
    <row r="114" spans="1:38" x14ac:dyDescent="0.3">
      <c r="A114" s="7">
        <v>1864</v>
      </c>
      <c r="B114" s="7">
        <v>285.40895</v>
      </c>
      <c r="C114" s="10">
        <v>1985.3670999999999</v>
      </c>
      <c r="D114" s="10">
        <v>342.76799999999997</v>
      </c>
      <c r="E114" s="2">
        <v>1858</v>
      </c>
      <c r="F114" s="2">
        <v>78</v>
      </c>
      <c r="G114" s="3">
        <f t="shared" si="8"/>
        <v>0.1080892018779343</v>
      </c>
      <c r="H114" s="3">
        <f t="shared" si="8"/>
        <v>0.15568750884784924</v>
      </c>
      <c r="I114" s="3">
        <f t="shared" si="8"/>
        <v>0.19975732011208866</v>
      </c>
      <c r="J114" s="3">
        <f t="shared" si="8"/>
        <v>8.7979697533180135E-2</v>
      </c>
      <c r="K114" s="3">
        <f t="shared" si="8"/>
        <v>8.6274325733885857E-3</v>
      </c>
      <c r="L114" s="3">
        <f t="shared" si="6"/>
        <v>275.56014116094445</v>
      </c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</row>
    <row r="115" spans="1:38" x14ac:dyDescent="0.3">
      <c r="A115" s="6">
        <v>1862</v>
      </c>
      <c r="B115" s="6">
        <v>286.55107499999997</v>
      </c>
      <c r="C115" s="10">
        <v>1985.4521</v>
      </c>
      <c r="D115" s="10">
        <v>343.15899999999999</v>
      </c>
      <c r="E115" s="2">
        <v>1859</v>
      </c>
      <c r="F115" s="2">
        <v>83</v>
      </c>
      <c r="G115" s="3">
        <f t="shared" si="8"/>
        <v>0.11284976525821599</v>
      </c>
      <c r="H115" s="3">
        <f t="shared" si="8"/>
        <v>0.16258315151800956</v>
      </c>
      <c r="I115" s="3">
        <f t="shared" si="8"/>
        <v>0.20879436419033309</v>
      </c>
      <c r="J115" s="3">
        <f t="shared" si="8"/>
        <v>9.2108623585975338E-2</v>
      </c>
      <c r="K115" s="3">
        <f t="shared" si="8"/>
        <v>8.8947742013495579E-3</v>
      </c>
      <c r="L115" s="3">
        <f t="shared" si="6"/>
        <v>275.58523067875387</v>
      </c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</row>
    <row r="116" spans="1:38" x14ac:dyDescent="0.3">
      <c r="A116" s="7">
        <v>1859</v>
      </c>
      <c r="B116" s="7">
        <v>286.48409000000004</v>
      </c>
      <c r="C116" s="10">
        <v>1985.5342000000001</v>
      </c>
      <c r="D116" s="10">
        <v>343.65600000000001</v>
      </c>
      <c r="E116" s="2">
        <v>1860</v>
      </c>
      <c r="F116" s="2">
        <v>91</v>
      </c>
      <c r="G116" s="3">
        <f t="shared" si="8"/>
        <v>0.11791549295774652</v>
      </c>
      <c r="H116" s="3">
        <f t="shared" si="8"/>
        <v>0.16992930763708347</v>
      </c>
      <c r="I116" s="3">
        <f t="shared" si="8"/>
        <v>0.21846128120597164</v>
      </c>
      <c r="J116" s="3">
        <f t="shared" si="8"/>
        <v>9.6588531534212541E-2</v>
      </c>
      <c r="K116" s="3">
        <f t="shared" si="8"/>
        <v>9.2916668793629337E-3</v>
      </c>
      <c r="L116" s="3">
        <f t="shared" si="6"/>
        <v>275.61218628021436</v>
      </c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</row>
    <row r="117" spans="1:38" x14ac:dyDescent="0.3">
      <c r="A117" s="6">
        <v>1855</v>
      </c>
      <c r="B117" s="6">
        <v>284.9085</v>
      </c>
      <c r="C117" s="10">
        <v>1985.6192000000001</v>
      </c>
      <c r="D117" s="10">
        <v>344.06900000000002</v>
      </c>
      <c r="E117" s="2">
        <v>1861</v>
      </c>
      <c r="F117" s="2">
        <v>95</v>
      </c>
      <c r="G117" s="3">
        <f t="shared" si="8"/>
        <v>0.12346948356807516</v>
      </c>
      <c r="H117" s="3">
        <f t="shared" si="8"/>
        <v>0.17800642796994795</v>
      </c>
      <c r="I117" s="3">
        <f t="shared" si="8"/>
        <v>0.22920032084185249</v>
      </c>
      <c r="J117" s="3">
        <f t="shared" si="8"/>
        <v>0.10175148356169764</v>
      </c>
      <c r="K117" s="3">
        <f t="shared" si="8"/>
        <v>9.907981311653595E-3</v>
      </c>
      <c r="L117" s="3">
        <f t="shared" si="6"/>
        <v>275.6423356972532</v>
      </c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</row>
    <row r="118" spans="1:38" x14ac:dyDescent="0.3">
      <c r="A118" s="6">
        <v>1854</v>
      </c>
      <c r="B118" s="6">
        <v>287.02756499999998</v>
      </c>
      <c r="C118" s="10">
        <v>1985.7040999999999</v>
      </c>
      <c r="D118" s="10">
        <v>344.197</v>
      </c>
      <c r="E118" s="2">
        <v>1862</v>
      </c>
      <c r="F118" s="2">
        <v>97</v>
      </c>
      <c r="G118" s="3">
        <f t="shared" si="8"/>
        <v>0.12926760563380285</v>
      </c>
      <c r="H118" s="3">
        <f t="shared" si="8"/>
        <v>0.18643691475773536</v>
      </c>
      <c r="I118" s="3">
        <f t="shared" si="8"/>
        <v>0.24039615344071119</v>
      </c>
      <c r="J118" s="3">
        <f t="shared" si="8"/>
        <v>0.10708897593949951</v>
      </c>
      <c r="K118" s="3">
        <f t="shared" si="8"/>
        <v>1.0469588338091314E-2</v>
      </c>
      <c r="L118" s="3">
        <f t="shared" si="6"/>
        <v>275.67365923810985</v>
      </c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</row>
    <row r="119" spans="1:38" x14ac:dyDescent="0.3">
      <c r="A119" s="6">
        <v>1851</v>
      </c>
      <c r="B119" s="6">
        <v>285.17396666666662</v>
      </c>
      <c r="C119" s="10">
        <v>1985.7863</v>
      </c>
      <c r="D119" s="10">
        <v>344.19499999999999</v>
      </c>
      <c r="E119" s="2">
        <v>1863</v>
      </c>
      <c r="F119" s="2">
        <v>104</v>
      </c>
      <c r="G119" s="3">
        <f t="shared" ref="G119:K134" si="9">G118*(1-G$5)+G$4*$F118*$L$4/1000</f>
        <v>0.13518779342723009</v>
      </c>
      <c r="H119" s="3">
        <f t="shared" si="9"/>
        <v>0.19503200245153268</v>
      </c>
      <c r="I119" s="3">
        <f t="shared" si="9"/>
        <v>0.25174217816249217</v>
      </c>
      <c r="J119" s="3">
        <f t="shared" si="9"/>
        <v>0.11235629594209656</v>
      </c>
      <c r="K119" s="3">
        <f t="shared" si="9"/>
        <v>1.0904116931950857E-2</v>
      </c>
      <c r="L119" s="3">
        <f t="shared" si="6"/>
        <v>275.7052223869153</v>
      </c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</row>
    <row r="120" spans="1:38" x14ac:dyDescent="0.3">
      <c r="A120" s="6">
        <v>1849</v>
      </c>
      <c r="B120" s="6">
        <v>287.73346999999995</v>
      </c>
      <c r="C120" s="10">
        <v>1985.8712</v>
      </c>
      <c r="D120" s="10">
        <v>343.94499999999999</v>
      </c>
      <c r="E120" s="2">
        <v>1864</v>
      </c>
      <c r="F120" s="2">
        <v>112</v>
      </c>
      <c r="G120" s="3">
        <f t="shared" si="9"/>
        <v>0.14153521126760568</v>
      </c>
      <c r="H120" s="3">
        <f t="shared" si="9"/>
        <v>0.20426072179740112</v>
      </c>
      <c r="I120" s="3">
        <f t="shared" si="9"/>
        <v>0.26398755274493857</v>
      </c>
      <c r="J120" s="3">
        <f t="shared" si="9"/>
        <v>0.11814430675676638</v>
      </c>
      <c r="K120" s="3">
        <f t="shared" si="9"/>
        <v>1.1496310344301069E-2</v>
      </c>
      <c r="L120" s="3">
        <f t="shared" si="6"/>
        <v>275.73942410291102</v>
      </c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</row>
    <row r="121" spans="1:38" x14ac:dyDescent="0.3">
      <c r="A121" s="6">
        <v>1846</v>
      </c>
      <c r="B121" s="6">
        <v>283.29579000000001</v>
      </c>
      <c r="C121" s="10">
        <v>1985.9534000000001</v>
      </c>
      <c r="D121" s="10">
        <v>343.71</v>
      </c>
      <c r="E121" s="2">
        <v>1865</v>
      </c>
      <c r="F121" s="2">
        <v>119</v>
      </c>
      <c r="G121" s="3">
        <f t="shared" si="9"/>
        <v>0.1483708920187794</v>
      </c>
      <c r="H121" s="3">
        <f t="shared" si="9"/>
        <v>0.21421522636933563</v>
      </c>
      <c r="I121" s="3">
        <f t="shared" si="9"/>
        <v>0.27727044030209569</v>
      </c>
      <c r="J121" s="3">
        <f t="shared" si="9"/>
        <v>0.12454063384641034</v>
      </c>
      <c r="K121" s="3">
        <f t="shared" si="9"/>
        <v>1.2231080659831414E-2</v>
      </c>
      <c r="L121" s="3">
        <f t="shared" si="6"/>
        <v>275.77662827319648</v>
      </c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</row>
    <row r="122" spans="1:38" x14ac:dyDescent="0.3">
      <c r="A122" s="6">
        <v>1846</v>
      </c>
      <c r="B122" s="6">
        <v>284.95827500000001</v>
      </c>
      <c r="C122" s="10">
        <v>1986.0383999999999</v>
      </c>
      <c r="D122" s="10">
        <v>343.71499999999997</v>
      </c>
      <c r="E122" s="2">
        <v>1866</v>
      </c>
      <c r="F122" s="2">
        <v>122</v>
      </c>
      <c r="G122" s="3">
        <f t="shared" si="9"/>
        <v>0.15563380281690148</v>
      </c>
      <c r="H122" s="3">
        <f t="shared" si="9"/>
        <v>0.22479962279686366</v>
      </c>
      <c r="I122" s="3">
        <f t="shared" si="9"/>
        <v>0.2914266799540296</v>
      </c>
      <c r="J122" s="3">
        <f t="shared" si="9"/>
        <v>0.13139315512267852</v>
      </c>
      <c r="K122" s="3">
        <f t="shared" si="9"/>
        <v>1.3005379881699876E-2</v>
      </c>
      <c r="L122" s="3">
        <f t="shared" si="6"/>
        <v>275.81625864057219</v>
      </c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</row>
    <row r="123" spans="1:38" x14ac:dyDescent="0.3">
      <c r="A123" s="6">
        <v>1844</v>
      </c>
      <c r="B123" s="6">
        <v>286.49905000000001</v>
      </c>
      <c r="C123" s="10">
        <v>1986.1233</v>
      </c>
      <c r="D123" s="10">
        <v>343.74099999999999</v>
      </c>
      <c r="E123" s="2">
        <v>1867</v>
      </c>
      <c r="F123" s="2">
        <v>130</v>
      </c>
      <c r="G123" s="3">
        <f t="shared" si="9"/>
        <v>0.16307981220657283</v>
      </c>
      <c r="H123" s="3">
        <f t="shared" si="9"/>
        <v>0.23563659137419701</v>
      </c>
      <c r="I123" s="3">
        <f t="shared" si="9"/>
        <v>0.30584361006389127</v>
      </c>
      <c r="J123" s="3">
        <f t="shared" si="9"/>
        <v>0.13820632607782224</v>
      </c>
      <c r="K123" s="3">
        <f t="shared" si="9"/>
        <v>1.3615861169977268E-2</v>
      </c>
      <c r="L123" s="3">
        <f t="shared" si="6"/>
        <v>275.85638220089248</v>
      </c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</row>
    <row r="124" spans="1:38" x14ac:dyDescent="0.3">
      <c r="A124" s="8">
        <v>1841</v>
      </c>
      <c r="B124" s="8">
        <v>283.01704999999998</v>
      </c>
      <c r="C124" s="10">
        <v>1986.2</v>
      </c>
      <c r="D124" s="10">
        <v>343.76499999999999</v>
      </c>
      <c r="E124" s="2">
        <v>1868</v>
      </c>
      <c r="F124" s="2">
        <v>135</v>
      </c>
      <c r="G124" s="3">
        <f t="shared" si="9"/>
        <v>0.17101408450704231</v>
      </c>
      <c r="H124" s="3">
        <f t="shared" si="9"/>
        <v>0.24719492083587488</v>
      </c>
      <c r="I124" s="3">
        <f t="shared" si="9"/>
        <v>0.3212689051927155</v>
      </c>
      <c r="J124" s="3">
        <f t="shared" si="9"/>
        <v>0.14556924913206956</v>
      </c>
      <c r="K124" s="3">
        <f t="shared" si="9"/>
        <v>1.4361723642958468E-2</v>
      </c>
      <c r="L124" s="3">
        <f t="shared" si="6"/>
        <v>275.89940888331068</v>
      </c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</row>
    <row r="125" spans="1:38" x14ac:dyDescent="0.3">
      <c r="A125" s="6">
        <v>1979</v>
      </c>
      <c r="B125" s="6">
        <v>332.04542500000002</v>
      </c>
      <c r="C125" s="10">
        <v>1986.2849000000001</v>
      </c>
      <c r="D125" s="10">
        <v>343.78399999999999</v>
      </c>
      <c r="E125" s="2">
        <v>1869</v>
      </c>
      <c r="F125" s="2">
        <v>142</v>
      </c>
      <c r="G125" s="3">
        <f t="shared" si="9"/>
        <v>0.17925352112676063</v>
      </c>
      <c r="H125" s="3">
        <f t="shared" si="9"/>
        <v>0.25919093655569109</v>
      </c>
      <c r="I125" s="3">
        <f t="shared" si="9"/>
        <v>0.3372383262188145</v>
      </c>
      <c r="J125" s="3">
        <f t="shared" si="9"/>
        <v>0.15309840600028318</v>
      </c>
      <c r="K125" s="3">
        <f t="shared" si="9"/>
        <v>1.5048853884788209E-2</v>
      </c>
      <c r="L125" s="3">
        <f t="shared" si="6"/>
        <v>275.94383004378636</v>
      </c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</row>
    <row r="126" spans="1:38" x14ac:dyDescent="0.3">
      <c r="A126" s="6">
        <v>1979</v>
      </c>
      <c r="B126" s="6">
        <v>335.24097999999998</v>
      </c>
      <c r="C126" s="10">
        <v>1986.3670999999999</v>
      </c>
      <c r="D126" s="10">
        <v>343.91699999999997</v>
      </c>
      <c r="E126" s="2">
        <v>1870</v>
      </c>
      <c r="F126" s="2">
        <v>147</v>
      </c>
      <c r="G126" s="3">
        <f t="shared" si="9"/>
        <v>0.18792018779342728</v>
      </c>
      <c r="H126" s="3">
        <f t="shared" si="9"/>
        <v>0.27181122787289291</v>
      </c>
      <c r="I126" s="3">
        <f t="shared" si="9"/>
        <v>0.35404503903283641</v>
      </c>
      <c r="J126" s="3">
        <f t="shared" si="9"/>
        <v>0.16101904205132372</v>
      </c>
      <c r="K126" s="3">
        <f t="shared" si="9"/>
        <v>1.5794257941326287E-2</v>
      </c>
      <c r="L126" s="3">
        <f t="shared" si="6"/>
        <v>275.99058975469183</v>
      </c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</row>
    <row r="127" spans="1:38" x14ac:dyDescent="0.3">
      <c r="A127" s="6">
        <v>1976</v>
      </c>
      <c r="B127" s="6">
        <v>331.19925000000001</v>
      </c>
      <c r="C127" s="10">
        <v>1986.4521</v>
      </c>
      <c r="D127" s="10">
        <v>344.23599999999999</v>
      </c>
      <c r="E127" s="2">
        <v>1871</v>
      </c>
      <c r="F127" s="2">
        <v>156</v>
      </c>
      <c r="G127" s="3">
        <f t="shared" si="9"/>
        <v>0.19689201877934279</v>
      </c>
      <c r="H127" s="3">
        <f t="shared" si="9"/>
        <v>0.28486628395941649</v>
      </c>
      <c r="I127" s="3">
        <f t="shared" si="9"/>
        <v>0.37137733550514834</v>
      </c>
      <c r="J127" s="3">
        <f t="shared" si="9"/>
        <v>0.16907405152619248</v>
      </c>
      <c r="K127" s="3">
        <f t="shared" si="9"/>
        <v>1.6481110139528358E-2</v>
      </c>
      <c r="L127" s="3">
        <f t="shared" si="6"/>
        <v>276.0386907999096</v>
      </c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</row>
    <row r="128" spans="1:38" x14ac:dyDescent="0.3">
      <c r="A128" s="6">
        <v>1974</v>
      </c>
      <c r="B128" s="6">
        <v>328.063425</v>
      </c>
      <c r="C128" s="10">
        <v>1986.5342000000001</v>
      </c>
      <c r="D128" s="10">
        <v>344.685</v>
      </c>
      <c r="E128" s="2">
        <v>1872</v>
      </c>
      <c r="F128" s="2">
        <v>173</v>
      </c>
      <c r="G128" s="3">
        <f t="shared" si="9"/>
        <v>0.20641314553990617</v>
      </c>
      <c r="H128" s="3">
        <f t="shared" si="9"/>
        <v>0.29873049561884224</v>
      </c>
      <c r="I128" s="3">
        <f t="shared" si="9"/>
        <v>0.38982909989531839</v>
      </c>
      <c r="J128" s="3">
        <f t="shared" si="9"/>
        <v>0.1777252416617118</v>
      </c>
      <c r="K128" s="3">
        <f t="shared" si="9"/>
        <v>1.7320242267696538E-2</v>
      </c>
      <c r="L128" s="3">
        <f t="shared" si="6"/>
        <v>276.09001822498345</v>
      </c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</row>
    <row r="129" spans="1:38" x14ac:dyDescent="0.3">
      <c r="A129" s="6">
        <v>1973</v>
      </c>
      <c r="B129" s="6">
        <v>326.39999999999998</v>
      </c>
      <c r="C129" s="10">
        <v>1986.6192000000001</v>
      </c>
      <c r="D129" s="10">
        <v>345.05700000000002</v>
      </c>
      <c r="E129" s="2">
        <v>1873</v>
      </c>
      <c r="F129" s="2">
        <v>184</v>
      </c>
      <c r="G129" s="3">
        <f t="shared" si="9"/>
        <v>0.21697183098591555</v>
      </c>
      <c r="H129" s="3">
        <f t="shared" si="9"/>
        <v>0.31415281054891597</v>
      </c>
      <c r="I129" s="3">
        <f t="shared" si="9"/>
        <v>0.41058718394974597</v>
      </c>
      <c r="J129" s="3">
        <f t="shared" si="9"/>
        <v>0.18787752166719446</v>
      </c>
      <c r="K129" s="3">
        <f t="shared" si="9"/>
        <v>1.8627323696708151E-2</v>
      </c>
      <c r="L129" s="3">
        <f t="shared" si="6"/>
        <v>276.14821667084846</v>
      </c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</row>
    <row r="130" spans="1:38" x14ac:dyDescent="0.3">
      <c r="A130" s="6">
        <v>1972</v>
      </c>
      <c r="B130" s="6">
        <v>324.13119999999998</v>
      </c>
      <c r="C130" s="10">
        <v>1986.7040999999999</v>
      </c>
      <c r="D130" s="10">
        <v>345.23700000000002</v>
      </c>
      <c r="E130" s="2">
        <v>1874</v>
      </c>
      <c r="F130" s="2">
        <v>174</v>
      </c>
      <c r="G130" s="3">
        <f t="shared" si="9"/>
        <v>0.22820187793427235</v>
      </c>
      <c r="H130" s="3">
        <f t="shared" si="9"/>
        <v>0.33056556207926358</v>
      </c>
      <c r="I130" s="3">
        <f t="shared" si="9"/>
        <v>0.43271922237473287</v>
      </c>
      <c r="J130" s="3">
        <f t="shared" si="9"/>
        <v>0.19874091364546542</v>
      </c>
      <c r="K130" s="3">
        <f t="shared" si="9"/>
        <v>1.9936540583027323E-2</v>
      </c>
      <c r="L130" s="3">
        <f t="shared" si="6"/>
        <v>276.21016411661674</v>
      </c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</row>
    <row r="131" spans="1:38" x14ac:dyDescent="0.3">
      <c r="A131" s="6">
        <v>1971.2</v>
      </c>
      <c r="B131" s="6">
        <v>325.22624999999999</v>
      </c>
      <c r="C131" s="10">
        <v>1986.7863</v>
      </c>
      <c r="D131" s="10">
        <v>345.30700000000002</v>
      </c>
      <c r="E131" s="2">
        <v>1875</v>
      </c>
      <c r="F131" s="2">
        <v>188</v>
      </c>
      <c r="G131" s="3">
        <f t="shared" si="9"/>
        <v>0.23882159624413152</v>
      </c>
      <c r="H131" s="3">
        <f t="shared" si="9"/>
        <v>0.34599419450326874</v>
      </c>
      <c r="I131" s="3">
        <f t="shared" si="9"/>
        <v>0.45305184353103534</v>
      </c>
      <c r="J131" s="3">
        <f t="shared" si="9"/>
        <v>0.20781000527275781</v>
      </c>
      <c r="K131" s="3">
        <f t="shared" si="9"/>
        <v>2.0261137196718296E-2</v>
      </c>
      <c r="L131" s="3">
        <f t="shared" si="6"/>
        <v>276.26593877674793</v>
      </c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</row>
    <row r="132" spans="1:38" x14ac:dyDescent="0.3">
      <c r="A132" s="6">
        <v>1970.7</v>
      </c>
      <c r="B132" s="6">
        <v>324.7285</v>
      </c>
      <c r="C132" s="10">
        <v>1986.8712</v>
      </c>
      <c r="D132" s="10">
        <v>345.20499999999998</v>
      </c>
      <c r="E132" s="2">
        <v>1876</v>
      </c>
      <c r="F132" s="2">
        <v>191</v>
      </c>
      <c r="G132" s="3">
        <f t="shared" si="9"/>
        <v>0.25029577464788738</v>
      </c>
      <c r="H132" s="3">
        <f t="shared" si="9"/>
        <v>0.36269493628877814</v>
      </c>
      <c r="I132" s="3">
        <f t="shared" si="9"/>
        <v>0.47521483410831011</v>
      </c>
      <c r="J132" s="3">
        <f t="shared" si="9"/>
        <v>0.21800420069555382</v>
      </c>
      <c r="K132" s="3">
        <f t="shared" si="9"/>
        <v>2.1115291990265933E-2</v>
      </c>
      <c r="L132" s="3">
        <f t="shared" si="6"/>
        <v>276.32732503773082</v>
      </c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</row>
    <row r="133" spans="1:38" x14ac:dyDescent="0.3">
      <c r="A133" s="6">
        <v>1967</v>
      </c>
      <c r="B133" s="6">
        <v>322.89999999999998</v>
      </c>
      <c r="C133" s="10">
        <v>1986.9534000000001</v>
      </c>
      <c r="D133" s="10">
        <v>344.95499999999998</v>
      </c>
      <c r="E133" s="2">
        <v>1877</v>
      </c>
      <c r="F133" s="2">
        <v>194</v>
      </c>
      <c r="G133" s="3">
        <f t="shared" si="9"/>
        <v>0.26195305164319255</v>
      </c>
      <c r="H133" s="3">
        <f t="shared" si="9"/>
        <v>0.37963142397513761</v>
      </c>
      <c r="I133" s="3">
        <f t="shared" si="9"/>
        <v>0.49753104360124145</v>
      </c>
      <c r="J133" s="3">
        <f t="shared" si="9"/>
        <v>0.22796814645897281</v>
      </c>
      <c r="K133" s="3">
        <f t="shared" si="9"/>
        <v>2.1774208131115622E-2</v>
      </c>
      <c r="L133" s="3">
        <f t="shared" si="6"/>
        <v>276.38885787380968</v>
      </c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</row>
    <row r="134" spans="1:38" x14ac:dyDescent="0.3">
      <c r="A134" s="6">
        <v>1949</v>
      </c>
      <c r="B134" s="6">
        <v>309.88559499999997</v>
      </c>
      <c r="C134" s="10">
        <v>1987.0383999999999</v>
      </c>
      <c r="D134" s="10">
        <v>344.71699999999998</v>
      </c>
      <c r="E134" s="2">
        <v>1878</v>
      </c>
      <c r="F134" s="2">
        <v>196</v>
      </c>
      <c r="G134" s="3">
        <f t="shared" si="9"/>
        <v>0.27379342723004702</v>
      </c>
      <c r="H134" s="3">
        <f t="shared" si="9"/>
        <v>0.39680300901832533</v>
      </c>
      <c r="I134" s="3">
        <f t="shared" si="9"/>
        <v>0.51999841541117608</v>
      </c>
      <c r="J134" s="3">
        <f t="shared" si="9"/>
        <v>0.23771499600218349</v>
      </c>
      <c r="K134" s="3">
        <f t="shared" si="9"/>
        <v>2.2314706043143024E-2</v>
      </c>
      <c r="L134" s="3">
        <f t="shared" si="6"/>
        <v>276.45062455370487</v>
      </c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</row>
    <row r="135" spans="1:38" x14ac:dyDescent="0.3">
      <c r="A135" s="6">
        <v>1947</v>
      </c>
      <c r="B135" s="6">
        <v>310.79920499999997</v>
      </c>
      <c r="C135" s="10">
        <v>1987.1233</v>
      </c>
      <c r="D135" s="10">
        <v>344.702</v>
      </c>
      <c r="E135" s="2">
        <v>1879</v>
      </c>
      <c r="F135" s="2">
        <v>210</v>
      </c>
      <c r="G135" s="3">
        <f t="shared" ref="G135:K150" si="10">G134*(1-G$5)+G$4*$F134*$L$4/1000</f>
        <v>0.285755868544601</v>
      </c>
      <c r="H135" s="3">
        <f t="shared" si="10"/>
        <v>0.41411514794486831</v>
      </c>
      <c r="I135" s="3">
        <f t="shared" si="10"/>
        <v>0.54246468580261031</v>
      </c>
      <c r="J135" s="3">
        <f t="shared" si="10"/>
        <v>0.24713978045770851</v>
      </c>
      <c r="K135" s="3">
        <f t="shared" si="10"/>
        <v>2.273643131191333E-2</v>
      </c>
      <c r="L135" s="3">
        <f t="shared" ref="L135:L198" si="11">SUM(G135:K135,L$5)</f>
        <v>276.51221191406171</v>
      </c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</row>
    <row r="136" spans="1:38" x14ac:dyDescent="0.3">
      <c r="A136" s="6">
        <v>1944</v>
      </c>
      <c r="B136" s="6">
        <v>311.35668499999997</v>
      </c>
      <c r="C136" s="10">
        <v>1987.2</v>
      </c>
      <c r="D136" s="10">
        <v>344.858</v>
      </c>
      <c r="E136" s="2">
        <v>1880</v>
      </c>
      <c r="F136" s="2">
        <v>236</v>
      </c>
      <c r="G136" s="3">
        <f t="shared" si="10"/>
        <v>0.29857276995305171</v>
      </c>
      <c r="H136" s="3">
        <f t="shared" si="10"/>
        <v>0.43269421465021124</v>
      </c>
      <c r="I136" s="3">
        <f t="shared" si="10"/>
        <v>0.56673268646087027</v>
      </c>
      <c r="J136" s="3">
        <f t="shared" si="10"/>
        <v>0.25766934909570688</v>
      </c>
      <c r="K136" s="3">
        <f t="shared" si="10"/>
        <v>2.364949761270323E-2</v>
      </c>
      <c r="L136" s="3">
        <f t="shared" si="11"/>
        <v>276.57931851777255</v>
      </c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</row>
    <row r="137" spans="1:38" x14ac:dyDescent="0.3">
      <c r="A137" s="6">
        <v>1944</v>
      </c>
      <c r="B137" s="6">
        <v>312.13815249999999</v>
      </c>
      <c r="C137" s="10">
        <v>1987.2849000000001</v>
      </c>
      <c r="D137" s="10">
        <v>345.053</v>
      </c>
      <c r="E137" s="2">
        <v>1881</v>
      </c>
      <c r="F137" s="2">
        <v>243</v>
      </c>
      <c r="G137" s="3">
        <f t="shared" si="10"/>
        <v>0.3129765258215963</v>
      </c>
      <c r="H137" s="3">
        <f t="shared" si="10"/>
        <v>0.45366348434153453</v>
      </c>
      <c r="I137" s="3">
        <f t="shared" si="10"/>
        <v>0.59458105035403874</v>
      </c>
      <c r="J137" s="3">
        <f t="shared" si="10"/>
        <v>0.27064903977334032</v>
      </c>
      <c r="K137" s="3">
        <f t="shared" si="10"/>
        <v>2.5423957595478011E-2</v>
      </c>
      <c r="L137" s="3">
        <f t="shared" si="11"/>
        <v>276.65729405788596</v>
      </c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</row>
    <row r="138" spans="1:38" x14ac:dyDescent="0.3">
      <c r="A138" s="6">
        <v>1941.5</v>
      </c>
      <c r="B138" s="6">
        <v>310.30370499999998</v>
      </c>
      <c r="C138" s="10">
        <v>1987.3670999999999</v>
      </c>
      <c r="D138" s="10">
        <v>345.44200000000001</v>
      </c>
      <c r="E138" s="2">
        <v>1882</v>
      </c>
      <c r="F138" s="2">
        <v>256</v>
      </c>
      <c r="G138" s="3">
        <f t="shared" si="10"/>
        <v>0.32780751173708927</v>
      </c>
      <c r="H138" s="3">
        <f t="shared" si="10"/>
        <v>0.47523234394027247</v>
      </c>
      <c r="I138" s="3">
        <f t="shared" si="10"/>
        <v>0.62310725954773727</v>
      </c>
      <c r="J138" s="3">
        <f t="shared" si="10"/>
        <v>0.28370883777295586</v>
      </c>
      <c r="K138" s="3">
        <f t="shared" si="10"/>
        <v>2.6828860477116648E-2</v>
      </c>
      <c r="L138" s="3">
        <f t="shared" si="11"/>
        <v>276.73668481347516</v>
      </c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</row>
    <row r="139" spans="1:38" x14ac:dyDescent="0.3">
      <c r="A139" s="6">
        <v>1941</v>
      </c>
      <c r="B139" s="6">
        <v>310.52271500000001</v>
      </c>
      <c r="C139" s="10">
        <v>1987.4521</v>
      </c>
      <c r="D139" s="10">
        <v>346.005</v>
      </c>
      <c r="E139" s="2">
        <v>1883</v>
      </c>
      <c r="F139" s="2">
        <v>272</v>
      </c>
      <c r="G139" s="3">
        <f t="shared" si="10"/>
        <v>0.34343192488262919</v>
      </c>
      <c r="H139" s="3">
        <f t="shared" si="10"/>
        <v>0.49796252423835252</v>
      </c>
      <c r="I139" s="3">
        <f t="shared" si="10"/>
        <v>0.6532036240355622</v>
      </c>
      <c r="J139" s="3">
        <f t="shared" si="10"/>
        <v>0.29754839216720708</v>
      </c>
      <c r="K139" s="3">
        <f t="shared" si="10"/>
        <v>2.8291305787246764E-2</v>
      </c>
      <c r="L139" s="3">
        <f t="shared" si="11"/>
        <v>276.82043777111102</v>
      </c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</row>
    <row r="140" spans="1:38" x14ac:dyDescent="0.3">
      <c r="A140" s="6">
        <v>1940</v>
      </c>
      <c r="B140" s="6">
        <v>311.89999999999998</v>
      </c>
      <c r="C140" s="10">
        <v>1987.5342000000001</v>
      </c>
      <c r="D140" s="10">
        <v>346.47199999999998</v>
      </c>
      <c r="E140" s="2">
        <v>1884</v>
      </c>
      <c r="F140" s="2">
        <v>275</v>
      </c>
      <c r="G140" s="3">
        <f t="shared" si="10"/>
        <v>0.36003286384976535</v>
      </c>
      <c r="H140" s="3">
        <f t="shared" si="10"/>
        <v>0.522132520548653</v>
      </c>
      <c r="I140" s="3">
        <f t="shared" si="10"/>
        <v>0.68529977245145057</v>
      </c>
      <c r="J140" s="3">
        <f t="shared" si="10"/>
        <v>0.31247527060076574</v>
      </c>
      <c r="K140" s="3">
        <f t="shared" si="10"/>
        <v>2.9929497414913818E-2</v>
      </c>
      <c r="L140" s="3">
        <f t="shared" si="11"/>
        <v>276.90986992486557</v>
      </c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</row>
    <row r="141" spans="1:38" x14ac:dyDescent="0.3">
      <c r="A141" s="6">
        <v>1935</v>
      </c>
      <c r="B141" s="6">
        <v>309.18874499999998</v>
      </c>
      <c r="C141" s="10">
        <v>1987.6192000000001</v>
      </c>
      <c r="D141" s="10">
        <v>346.96499999999997</v>
      </c>
      <c r="E141" s="2">
        <v>1885</v>
      </c>
      <c r="F141" s="2">
        <v>277</v>
      </c>
      <c r="G141" s="3">
        <f t="shared" si="10"/>
        <v>0.37681690140845081</v>
      </c>
      <c r="H141" s="3">
        <f t="shared" si="10"/>
        <v>0.54651771461727938</v>
      </c>
      <c r="I141" s="3">
        <f t="shared" si="10"/>
        <v>0.71741581082066197</v>
      </c>
      <c r="J141" s="3">
        <f t="shared" si="10"/>
        <v>0.3269015360734111</v>
      </c>
      <c r="K141" s="3">
        <f t="shared" si="10"/>
        <v>3.1063955934000964E-2</v>
      </c>
      <c r="L141" s="3">
        <f t="shared" si="11"/>
        <v>276.9987159188538</v>
      </c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</row>
    <row r="142" spans="1:38" x14ac:dyDescent="0.3">
      <c r="A142" s="6">
        <v>1896</v>
      </c>
      <c r="B142" s="6">
        <v>298.15635500000002</v>
      </c>
      <c r="C142" s="10">
        <v>1987.7040999999999</v>
      </c>
      <c r="D142" s="10">
        <v>347.25700000000001</v>
      </c>
      <c r="E142" s="2">
        <v>1886</v>
      </c>
      <c r="F142" s="2">
        <v>281</v>
      </c>
      <c r="G142" s="3">
        <f t="shared" si="10"/>
        <v>0.39372300469483579</v>
      </c>
      <c r="H142" s="3">
        <f t="shared" si="10"/>
        <v>0.57102361771514898</v>
      </c>
      <c r="I142" s="3">
        <f t="shared" si="10"/>
        <v>0.7494012374262089</v>
      </c>
      <c r="J142" s="3">
        <f t="shared" si="10"/>
        <v>0.34073841613772682</v>
      </c>
      <c r="K142" s="3">
        <f t="shared" si="10"/>
        <v>3.1845936521614535E-2</v>
      </c>
      <c r="L142" s="3">
        <f t="shared" si="11"/>
        <v>277.08673221249552</v>
      </c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</row>
    <row r="143" spans="1:38" x14ac:dyDescent="0.3">
      <c r="A143" s="6">
        <v>1833</v>
      </c>
      <c r="B143" s="6">
        <v>284.46052500000002</v>
      </c>
      <c r="C143" s="10">
        <v>1987.7863</v>
      </c>
      <c r="D143" s="10">
        <v>347.303</v>
      </c>
      <c r="E143" s="2">
        <v>1887</v>
      </c>
      <c r="F143" s="2">
        <v>295</v>
      </c>
      <c r="G143" s="3">
        <f t="shared" si="10"/>
        <v>0.41087323943661985</v>
      </c>
      <c r="H143" s="3">
        <f t="shared" si="10"/>
        <v>0.59583769119534347</v>
      </c>
      <c r="I143" s="3">
        <f t="shared" si="10"/>
        <v>0.78155827490319474</v>
      </c>
      <c r="J143" s="3">
        <f t="shared" si="10"/>
        <v>0.35425432231318615</v>
      </c>
      <c r="K143" s="3">
        <f t="shared" si="10"/>
        <v>3.2508025150532305E-2</v>
      </c>
      <c r="L143" s="3">
        <f t="shared" si="11"/>
        <v>277.17503155299886</v>
      </c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</row>
    <row r="144" spans="1:38" x14ac:dyDescent="0.3">
      <c r="A144" s="6">
        <v>1960.7390289576404</v>
      </c>
      <c r="B144" s="6">
        <v>315.71922500000005</v>
      </c>
      <c r="C144" s="10">
        <v>1987.8712</v>
      </c>
      <c r="D144" s="10">
        <v>347.40600000000001</v>
      </c>
      <c r="E144" s="2">
        <v>1888</v>
      </c>
      <c r="F144" s="2">
        <v>327</v>
      </c>
      <c r="G144" s="3">
        <f t="shared" si="10"/>
        <v>0.42887793427230059</v>
      </c>
      <c r="H144" s="3">
        <f t="shared" si="10"/>
        <v>0.62189805440807699</v>
      </c>
      <c r="I144" s="3">
        <f t="shared" si="10"/>
        <v>0.81538696720264869</v>
      </c>
      <c r="J144" s="3">
        <f t="shared" si="10"/>
        <v>0.36864129974915194</v>
      </c>
      <c r="K144" s="3">
        <f t="shared" si="10"/>
        <v>3.3566879198723198E-2</v>
      </c>
      <c r="L144" s="3">
        <f t="shared" si="11"/>
        <v>277.26837113483089</v>
      </c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</row>
    <row r="145" spans="1:38" x14ac:dyDescent="0.3">
      <c r="A145" s="6">
        <v>1955.1946053516383</v>
      </c>
      <c r="B145" s="6">
        <v>313.6452666666666</v>
      </c>
      <c r="C145" s="10">
        <v>1987.9534000000001</v>
      </c>
      <c r="D145" s="10">
        <v>347.40499999999997</v>
      </c>
      <c r="E145" s="2">
        <v>1889</v>
      </c>
      <c r="F145" s="2">
        <v>327</v>
      </c>
      <c r="G145" s="3">
        <f t="shared" si="10"/>
        <v>0.4488356807511738</v>
      </c>
      <c r="H145" s="3">
        <f t="shared" si="10"/>
        <v>0.6508914196181026</v>
      </c>
      <c r="I145" s="3">
        <f t="shared" si="10"/>
        <v>0.85356910169608524</v>
      </c>
      <c r="J145" s="3">
        <f t="shared" si="10"/>
        <v>0.38596226293937108</v>
      </c>
      <c r="K145" s="3">
        <f t="shared" si="10"/>
        <v>3.5711454060952191E-2</v>
      </c>
      <c r="L145" s="3">
        <f t="shared" si="11"/>
        <v>277.37496991906568</v>
      </c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</row>
    <row r="146" spans="1:38" x14ac:dyDescent="0.3">
      <c r="A146" s="6">
        <v>1955.1946053516383</v>
      </c>
      <c r="B146" s="6">
        <v>314.10153749999995</v>
      </c>
      <c r="C146" s="10">
        <v>1988.0382999999999</v>
      </c>
      <c r="D146" s="10">
        <v>347.35700000000003</v>
      </c>
      <c r="E146" s="2">
        <v>1890</v>
      </c>
      <c r="F146" s="2">
        <v>356</v>
      </c>
      <c r="G146" s="3">
        <f t="shared" si="10"/>
        <v>0.46879342723004702</v>
      </c>
      <c r="H146" s="3">
        <f t="shared" si="10"/>
        <v>0.67980502321354963</v>
      </c>
      <c r="I146" s="3">
        <f t="shared" si="10"/>
        <v>0.89123873206400628</v>
      </c>
      <c r="J146" s="3">
        <f t="shared" si="10"/>
        <v>0.40229373395712759</v>
      </c>
      <c r="K146" s="3">
        <f t="shared" si="10"/>
        <v>3.7012204466943074E-2</v>
      </c>
      <c r="L146" s="3">
        <f t="shared" si="11"/>
        <v>277.47914312093167</v>
      </c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</row>
    <row r="147" spans="1:38" x14ac:dyDescent="0.3">
      <c r="A147" s="6">
        <v>1955.1946053516383</v>
      </c>
      <c r="B147" s="6">
        <v>314.723725</v>
      </c>
      <c r="C147" s="10">
        <v>1988.123</v>
      </c>
      <c r="D147" s="10">
        <v>347.36799999999999</v>
      </c>
      <c r="E147" s="2">
        <v>1891</v>
      </c>
      <c r="F147" s="2">
        <v>372</v>
      </c>
      <c r="G147" s="3">
        <f t="shared" si="10"/>
        <v>0.49052112676056348</v>
      </c>
      <c r="H147" s="3">
        <f t="shared" si="10"/>
        <v>0.71136208931584044</v>
      </c>
      <c r="I147" s="3">
        <f t="shared" si="10"/>
        <v>0.93275954496417235</v>
      </c>
      <c r="J147" s="3">
        <f t="shared" si="10"/>
        <v>0.42109599524795899</v>
      </c>
      <c r="K147" s="3">
        <f t="shared" si="10"/>
        <v>3.9162651816228036E-2</v>
      </c>
      <c r="L147" s="3">
        <f t="shared" si="11"/>
        <v>277.59490140810476</v>
      </c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</row>
    <row r="148" spans="1:38" x14ac:dyDescent="0.3">
      <c r="A148" s="6">
        <v>1949.3243294617719</v>
      </c>
      <c r="B148" s="6">
        <v>311.41866499999998</v>
      </c>
      <c r="C148" s="10">
        <v>1988.2021999999999</v>
      </c>
      <c r="D148" s="10">
        <v>347.428</v>
      </c>
      <c r="E148" s="2">
        <v>1892</v>
      </c>
      <c r="F148" s="2">
        <v>374</v>
      </c>
      <c r="G148" s="3">
        <f t="shared" si="10"/>
        <v>0.51322535211267617</v>
      </c>
      <c r="H148" s="3">
        <f t="shared" si="10"/>
        <v>0.7443346884035853</v>
      </c>
      <c r="I148" s="3">
        <f t="shared" si="10"/>
        <v>0.97612679580950323</v>
      </c>
      <c r="J148" s="3">
        <f t="shared" si="10"/>
        <v>0.44070207673512651</v>
      </c>
      <c r="K148" s="3">
        <f t="shared" si="10"/>
        <v>4.1218137774587327E-2</v>
      </c>
      <c r="L148" s="3">
        <f t="shared" si="11"/>
        <v>277.7156070508355</v>
      </c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</row>
    <row r="149" spans="1:38" x14ac:dyDescent="0.3">
      <c r="A149" s="6">
        <v>1939.0618319488251</v>
      </c>
      <c r="B149" s="6">
        <v>309.24847499999998</v>
      </c>
      <c r="C149" s="10">
        <v>1988.2869000000001</v>
      </c>
      <c r="D149" s="10">
        <v>347.60700000000003</v>
      </c>
      <c r="E149" s="2">
        <v>1893</v>
      </c>
      <c r="F149" s="2">
        <v>370</v>
      </c>
      <c r="G149" s="3">
        <f t="shared" si="10"/>
        <v>0.53605164319248833</v>
      </c>
      <c r="H149" s="3">
        <f t="shared" si="10"/>
        <v>0.77740437231260717</v>
      </c>
      <c r="I149" s="3">
        <f t="shared" si="10"/>
        <v>1.0192124141877026</v>
      </c>
      <c r="J149" s="3">
        <f t="shared" si="10"/>
        <v>0.45942286620964456</v>
      </c>
      <c r="K149" s="3">
        <f t="shared" si="10"/>
        <v>4.2558749742556051E-2</v>
      </c>
      <c r="L149" s="3">
        <f t="shared" si="11"/>
        <v>277.83465004564499</v>
      </c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</row>
    <row r="150" spans="1:38" x14ac:dyDescent="0.3">
      <c r="A150" s="6">
        <v>1937.1576825081356</v>
      </c>
      <c r="B150" s="6">
        <v>307.874685</v>
      </c>
      <c r="C150" s="10">
        <v>1988.3688999999999</v>
      </c>
      <c r="D150" s="10">
        <v>347.81200000000001</v>
      </c>
      <c r="E150" s="2">
        <v>1894</v>
      </c>
      <c r="F150" s="2">
        <v>383</v>
      </c>
      <c r="G150" s="3">
        <f t="shared" si="10"/>
        <v>0.55863380281690145</v>
      </c>
      <c r="H150" s="3">
        <f t="shared" si="10"/>
        <v>0.81000749367796976</v>
      </c>
      <c r="I150" s="3">
        <f t="shared" si="10"/>
        <v>1.0611187718924975</v>
      </c>
      <c r="J150" s="3">
        <f t="shared" si="10"/>
        <v>0.47660471226885354</v>
      </c>
      <c r="K150" s="3">
        <f t="shared" si="10"/>
        <v>4.3184078576676735E-2</v>
      </c>
      <c r="L150" s="3">
        <f t="shared" si="11"/>
        <v>277.94954885923289</v>
      </c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</row>
    <row r="151" spans="1:38" x14ac:dyDescent="0.3">
      <c r="A151" s="6">
        <v>1927.7580148055886</v>
      </c>
      <c r="B151" s="6">
        <v>305.18683499999997</v>
      </c>
      <c r="C151" s="10">
        <v>1988.4536000000001</v>
      </c>
      <c r="D151" s="10">
        <v>348.25200000000001</v>
      </c>
      <c r="E151" s="2">
        <v>1895</v>
      </c>
      <c r="F151" s="2">
        <v>406</v>
      </c>
      <c r="G151" s="3">
        <f t="shared" ref="G151:K166" si="12">G150*(1-G$5)+G$4*$F150*$L$4/1000</f>
        <v>0.58200938967136151</v>
      </c>
      <c r="H151" s="3">
        <f t="shared" si="12"/>
        <v>0.8437415801586361</v>
      </c>
      <c r="I151" s="3">
        <f t="shared" si="12"/>
        <v>1.1044156882972804</v>
      </c>
      <c r="J151" s="3">
        <f t="shared" si="12"/>
        <v>0.49433083507617448</v>
      </c>
      <c r="K151" s="3">
        <f t="shared" si="12"/>
        <v>4.4173688325470931E-2</v>
      </c>
      <c r="L151" s="3">
        <f t="shared" si="11"/>
        <v>278.06867118152894</v>
      </c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</row>
    <row r="152" spans="1:38" x14ac:dyDescent="0.3">
      <c r="A152" s="6">
        <v>1927.1770631691543</v>
      </c>
      <c r="B152" s="6">
        <v>305.01759999999996</v>
      </c>
      <c r="C152" s="10">
        <v>1988.5355</v>
      </c>
      <c r="D152" s="10">
        <v>348.91199999999998</v>
      </c>
      <c r="E152" s="2">
        <v>1896</v>
      </c>
      <c r="F152" s="2">
        <v>419</v>
      </c>
      <c r="G152" s="3">
        <f t="shared" si="12"/>
        <v>0.60678873239436626</v>
      </c>
      <c r="H152" s="3">
        <f t="shared" si="12"/>
        <v>0.879542487571909</v>
      </c>
      <c r="I152" s="3">
        <f t="shared" si="12"/>
        <v>1.1505868458845767</v>
      </c>
      <c r="J152" s="3">
        <f t="shared" si="12"/>
        <v>0.51374385073230278</v>
      </c>
      <c r="K152" s="3">
        <f t="shared" si="12"/>
        <v>4.5853729185837903E-2</v>
      </c>
      <c r="L152" s="3">
        <f t="shared" si="11"/>
        <v>278.19651564576901</v>
      </c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</row>
    <row r="153" spans="1:38" x14ac:dyDescent="0.3">
      <c r="A153" s="6">
        <v>1904.7531922755438</v>
      </c>
      <c r="B153" s="6">
        <v>299.0446</v>
      </c>
      <c r="C153" s="10">
        <v>1988.6202000000001</v>
      </c>
      <c r="D153" s="10">
        <v>349.15600000000001</v>
      </c>
      <c r="E153" s="2">
        <v>1897</v>
      </c>
      <c r="F153" s="2">
        <v>440</v>
      </c>
      <c r="G153" s="3">
        <f t="shared" si="12"/>
        <v>0.63236150234741795</v>
      </c>
      <c r="H153" s="3">
        <f t="shared" si="12"/>
        <v>0.91646556289545589</v>
      </c>
      <c r="I153" s="3">
        <f t="shared" si="12"/>
        <v>1.1980913174011516</v>
      </c>
      <c r="J153" s="3">
        <f t="shared" si="12"/>
        <v>0.53357368343194445</v>
      </c>
      <c r="K153" s="3">
        <f t="shared" si="12"/>
        <v>4.7483054115718112E-2</v>
      </c>
      <c r="L153" s="3">
        <f t="shared" si="11"/>
        <v>278.3279751201917</v>
      </c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</row>
    <row r="154" spans="1:38" x14ac:dyDescent="0.3">
      <c r="A154" s="6">
        <v>1900.7815002589052</v>
      </c>
      <c r="B154" s="6">
        <v>296.4563</v>
      </c>
      <c r="C154" s="10">
        <v>1988.7049</v>
      </c>
      <c r="D154" s="10">
        <v>349.05099999999999</v>
      </c>
      <c r="E154" s="2">
        <v>1898</v>
      </c>
      <c r="F154" s="2">
        <v>465</v>
      </c>
      <c r="G154" s="3">
        <f t="shared" si="12"/>
        <v>0.65921596244131464</v>
      </c>
      <c r="H154" s="3">
        <f t="shared" si="12"/>
        <v>0.95525889272072351</v>
      </c>
      <c r="I154" s="3">
        <f t="shared" si="12"/>
        <v>1.2481130842205315</v>
      </c>
      <c r="J154" s="3">
        <f t="shared" si="12"/>
        <v>0.55473548886396618</v>
      </c>
      <c r="K154" s="3">
        <f t="shared" si="12"/>
        <v>4.9457205133282348E-2</v>
      </c>
      <c r="L154" s="3">
        <f t="shared" si="11"/>
        <v>278.46678063337981</v>
      </c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</row>
    <row r="155" spans="1:38" x14ac:dyDescent="0.3">
      <c r="A155" s="6">
        <v>1892.0852779669451</v>
      </c>
      <c r="B155" s="6">
        <v>294.65444500000001</v>
      </c>
      <c r="C155" s="10">
        <v>1988.7869000000001</v>
      </c>
      <c r="D155" s="10">
        <v>348.94799999999998</v>
      </c>
      <c r="E155" s="2">
        <v>1899</v>
      </c>
      <c r="F155" s="2">
        <v>507</v>
      </c>
      <c r="G155" s="3">
        <f t="shared" si="12"/>
        <v>0.68759624413145548</v>
      </c>
      <c r="H155" s="3">
        <f t="shared" si="12"/>
        <v>0.99629291877611803</v>
      </c>
      <c r="I155" s="3">
        <f t="shared" si="12"/>
        <v>1.3012192966218985</v>
      </c>
      <c r="J155" s="3">
        <f t="shared" si="12"/>
        <v>0.57762265918177114</v>
      </c>
      <c r="K155" s="3">
        <f t="shared" si="12"/>
        <v>5.1828297172525739E-2</v>
      </c>
      <c r="L155" s="3">
        <f t="shared" si="11"/>
        <v>278.61455941588378</v>
      </c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</row>
    <row r="156" spans="1:38" x14ac:dyDescent="0.3">
      <c r="A156" s="6">
        <v>1884.3545217441565</v>
      </c>
      <c r="B156" s="6">
        <v>289.01265999999998</v>
      </c>
      <c r="C156" s="10">
        <v>1988.8715999999999</v>
      </c>
      <c r="D156" s="10">
        <v>348.87200000000001</v>
      </c>
      <c r="E156" s="2">
        <v>1900</v>
      </c>
      <c r="F156" s="2">
        <v>534</v>
      </c>
      <c r="G156" s="3">
        <f t="shared" si="12"/>
        <v>0.71853990610328644</v>
      </c>
      <c r="H156" s="3">
        <f t="shared" si="12"/>
        <v>1.0411577209707703</v>
      </c>
      <c r="I156" s="3">
        <f t="shared" si="12"/>
        <v>1.3599225438872722</v>
      </c>
      <c r="J156" s="3">
        <f t="shared" si="12"/>
        <v>0.60413193487805061</v>
      </c>
      <c r="K156" s="3">
        <f t="shared" si="12"/>
        <v>5.5238268177242901E-2</v>
      </c>
      <c r="L156" s="3">
        <f t="shared" si="11"/>
        <v>278.77899037401664</v>
      </c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</row>
    <row r="157" spans="1:38" x14ac:dyDescent="0.3">
      <c r="A157" s="6">
        <v>1869.092161647889</v>
      </c>
      <c r="B157" s="6">
        <v>287.68864500000001</v>
      </c>
      <c r="C157" s="10">
        <v>1988.9536000000001</v>
      </c>
      <c r="D157" s="10">
        <v>348.83199999999999</v>
      </c>
      <c r="E157" s="2">
        <v>1901</v>
      </c>
      <c r="F157" s="2">
        <v>552</v>
      </c>
      <c r="G157" s="3">
        <f t="shared" si="12"/>
        <v>0.75113145539906112</v>
      </c>
      <c r="H157" s="3">
        <f t="shared" si="12"/>
        <v>1.0884343100207579</v>
      </c>
      <c r="I157" s="3">
        <f t="shared" si="12"/>
        <v>1.4218941780407381</v>
      </c>
      <c r="J157" s="3">
        <f t="shared" si="12"/>
        <v>0.63229583307962434</v>
      </c>
      <c r="K157" s="3">
        <f t="shared" si="12"/>
        <v>5.8574125774137772E-2</v>
      </c>
      <c r="L157" s="3">
        <f t="shared" si="11"/>
        <v>278.95232990231432</v>
      </c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</row>
    <row r="158" spans="1:38" x14ac:dyDescent="0.3">
      <c r="A158" s="6">
        <v>1852.2881866570406</v>
      </c>
      <c r="B158" s="6">
        <v>288.57463999999999</v>
      </c>
      <c r="C158" s="10">
        <v>1989.0383999999999</v>
      </c>
      <c r="D158" s="10">
        <v>348.71699999999998</v>
      </c>
      <c r="E158" s="2">
        <v>1902</v>
      </c>
      <c r="F158" s="2">
        <v>566</v>
      </c>
      <c r="G158" s="3">
        <f t="shared" si="12"/>
        <v>0.7848215962441315</v>
      </c>
      <c r="H158" s="3">
        <f t="shared" si="12"/>
        <v>1.1372709806057952</v>
      </c>
      <c r="I158" s="3">
        <f t="shared" si="12"/>
        <v>1.4857382161044315</v>
      </c>
      <c r="J158" s="3">
        <f t="shared" si="12"/>
        <v>0.66096349237648888</v>
      </c>
      <c r="K158" s="3">
        <f t="shared" si="12"/>
        <v>6.1442496105625036E-2</v>
      </c>
      <c r="L158" s="3">
        <f t="shared" si="11"/>
        <v>279.13023678143645</v>
      </c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</row>
    <row r="159" spans="1:38" x14ac:dyDescent="0.3">
      <c r="A159" s="6">
        <v>1847.5023593764215</v>
      </c>
      <c r="B159" s="6">
        <v>286.10309999999998</v>
      </c>
      <c r="C159" s="10">
        <v>1989.1233</v>
      </c>
      <c r="D159" s="10">
        <v>348.75599999999997</v>
      </c>
      <c r="E159" s="2">
        <v>1903</v>
      </c>
      <c r="F159" s="2">
        <v>617</v>
      </c>
      <c r="G159" s="3">
        <f t="shared" si="12"/>
        <v>0.81936619718309867</v>
      </c>
      <c r="H159" s="3">
        <f t="shared" si="12"/>
        <v>1.1872878540404739</v>
      </c>
      <c r="I159" s="3">
        <f t="shared" si="12"/>
        <v>1.5508285865527209</v>
      </c>
      <c r="J159" s="3">
        <f t="shared" si="12"/>
        <v>0.68963665091294679</v>
      </c>
      <c r="K159" s="3">
        <f t="shared" si="12"/>
        <v>6.3839527650387307E-2</v>
      </c>
      <c r="L159" s="3">
        <f t="shared" si="11"/>
        <v>279.31095881633962</v>
      </c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</row>
    <row r="160" spans="1:38" x14ac:dyDescent="0.3">
      <c r="A160" s="6">
        <v>1838.009354335828</v>
      </c>
      <c r="B160" s="6">
        <v>284.06502500000005</v>
      </c>
      <c r="C160" s="10">
        <v>1989.2</v>
      </c>
      <c r="D160" s="10">
        <v>348.976</v>
      </c>
      <c r="E160" s="2">
        <v>1904</v>
      </c>
      <c r="F160" s="2">
        <v>624</v>
      </c>
      <c r="G160" s="3">
        <f t="shared" si="12"/>
        <v>0.85702347417840385</v>
      </c>
      <c r="H160" s="3">
        <f t="shared" si="12"/>
        <v>1.2419558619552227</v>
      </c>
      <c r="I160" s="3">
        <f t="shared" si="12"/>
        <v>1.6227072457907346</v>
      </c>
      <c r="J160" s="3">
        <f t="shared" si="12"/>
        <v>0.72265771753942387</v>
      </c>
      <c r="K160" s="3">
        <f t="shared" si="12"/>
        <v>6.7687766971767052E-2</v>
      </c>
      <c r="L160" s="3">
        <f t="shared" si="11"/>
        <v>279.51203206643555</v>
      </c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</row>
    <row r="161" spans="1:38" x14ac:dyDescent="0.3">
      <c r="A161" s="6">
        <v>1834.5106230131994</v>
      </c>
      <c r="B161" s="6">
        <v>283.72655500000002</v>
      </c>
      <c r="C161" s="10">
        <v>1989.2849000000001</v>
      </c>
      <c r="D161" s="10">
        <v>349.05599999999998</v>
      </c>
      <c r="E161" s="2">
        <v>1905</v>
      </c>
      <c r="F161" s="2">
        <v>663</v>
      </c>
      <c r="G161" s="3">
        <f t="shared" si="12"/>
        <v>0.89510798122065738</v>
      </c>
      <c r="H161" s="3">
        <f t="shared" si="12"/>
        <v>1.29713075354096</v>
      </c>
      <c r="I161" s="3">
        <f t="shared" si="12"/>
        <v>1.6946727485869379</v>
      </c>
      <c r="J161" s="3">
        <f t="shared" si="12"/>
        <v>0.75461399068710311</v>
      </c>
      <c r="K161" s="3">
        <f t="shared" si="12"/>
        <v>7.0350480603748197E-2</v>
      </c>
      <c r="L161" s="3">
        <f t="shared" si="11"/>
        <v>279.71187595463942</v>
      </c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</row>
    <row r="162" spans="1:38" x14ac:dyDescent="0.3">
      <c r="A162" s="6">
        <v>1826.8838349409536</v>
      </c>
      <c r="B162" s="6">
        <v>285.10759999999999</v>
      </c>
      <c r="C162" s="10">
        <v>1989.3670999999999</v>
      </c>
      <c r="D162" s="10">
        <v>349.065</v>
      </c>
      <c r="E162" s="2">
        <v>1906</v>
      </c>
      <c r="F162" s="2">
        <v>707</v>
      </c>
      <c r="G162" s="3">
        <f t="shared" si="12"/>
        <v>0.93557276995305172</v>
      </c>
      <c r="H162" s="3">
        <f t="shared" si="12"/>
        <v>1.3558158291812317</v>
      </c>
      <c r="I162" s="3">
        <f t="shared" si="12"/>
        <v>1.7715314410106953</v>
      </c>
      <c r="J162" s="3">
        <f t="shared" si="12"/>
        <v>0.7893221672044729</v>
      </c>
      <c r="K162" s="3">
        <f t="shared" si="12"/>
        <v>7.3796483975072491E-2</v>
      </c>
      <c r="L162" s="3">
        <f t="shared" si="11"/>
        <v>279.92603869132455</v>
      </c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</row>
    <row r="163" spans="1:38" x14ac:dyDescent="0.3">
      <c r="A163" s="6">
        <v>1826.1583955909055</v>
      </c>
      <c r="B163" s="6">
        <v>281.277625</v>
      </c>
      <c r="C163" s="10">
        <v>1989.4521</v>
      </c>
      <c r="D163" s="10">
        <v>349.29700000000003</v>
      </c>
      <c r="E163" s="2">
        <v>1907</v>
      </c>
      <c r="F163" s="2">
        <v>784</v>
      </c>
      <c r="G163" s="3">
        <f t="shared" si="12"/>
        <v>0.97872300469483575</v>
      </c>
      <c r="H163" s="3">
        <f t="shared" si="12"/>
        <v>1.4184709158228264</v>
      </c>
      <c r="I163" s="3">
        <f t="shared" si="12"/>
        <v>1.8539688173660345</v>
      </c>
      <c r="J163" s="3">
        <f t="shared" si="12"/>
        <v>0.82721189396370165</v>
      </c>
      <c r="K163" s="3">
        <f t="shared" si="12"/>
        <v>7.7952318372784296E-2</v>
      </c>
      <c r="L163" s="3">
        <f t="shared" si="11"/>
        <v>280.1563269502202</v>
      </c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</row>
    <row r="164" spans="1:38" x14ac:dyDescent="0.3">
      <c r="A164" s="6">
        <v>1814.2331866062311</v>
      </c>
      <c r="B164" s="6">
        <v>284.34376500000002</v>
      </c>
      <c r="C164" s="10">
        <v>1989.5342000000001</v>
      </c>
      <c r="D164" s="10">
        <v>349.68200000000002</v>
      </c>
      <c r="E164" s="2">
        <v>1908</v>
      </c>
      <c r="F164" s="2">
        <v>750</v>
      </c>
      <c r="G164" s="3">
        <f t="shared" si="12"/>
        <v>1.0265727699530518</v>
      </c>
      <c r="H164" s="3">
        <f t="shared" si="12"/>
        <v>1.4881836833960742</v>
      </c>
      <c r="I164" s="3">
        <f t="shared" si="12"/>
        <v>1.946867743600192</v>
      </c>
      <c r="J164" s="3">
        <f t="shared" si="12"/>
        <v>0.87197465843842381</v>
      </c>
      <c r="K164" s="3">
        <f t="shared" si="12"/>
        <v>8.40879828258633E-2</v>
      </c>
      <c r="L164" s="3">
        <f t="shared" si="11"/>
        <v>280.41768683821363</v>
      </c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</row>
    <row r="165" spans="1:38" x14ac:dyDescent="0.3">
      <c r="A165" s="6">
        <v>1799.5582892886305</v>
      </c>
      <c r="B165" s="6">
        <v>281.14821000000001</v>
      </c>
      <c r="C165" s="10">
        <v>1989.6192000000001</v>
      </c>
      <c r="D165" s="10">
        <v>350.04700000000003</v>
      </c>
      <c r="E165" s="2">
        <v>1909</v>
      </c>
      <c r="F165" s="2">
        <v>785</v>
      </c>
      <c r="G165" s="3">
        <f t="shared" si="12"/>
        <v>1.0723474178403758</v>
      </c>
      <c r="H165" s="3">
        <f t="shared" si="12"/>
        <v>1.5545121807984437</v>
      </c>
      <c r="I165" s="3">
        <f t="shared" si="12"/>
        <v>2.0334117420094064</v>
      </c>
      <c r="J165" s="3">
        <f t="shared" si="12"/>
        <v>0.9101896565777019</v>
      </c>
      <c r="K165" s="3">
        <f t="shared" si="12"/>
        <v>8.6213207302909253E-2</v>
      </c>
      <c r="L165" s="3">
        <f t="shared" si="11"/>
        <v>280.65667420452883</v>
      </c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</row>
    <row r="166" spans="1:38" x14ac:dyDescent="0.3">
      <c r="A166" s="6">
        <v>1799.3172594498767</v>
      </c>
      <c r="B166" s="6">
        <v>283.65417000000002</v>
      </c>
      <c r="C166" s="10">
        <v>1989.7040999999999</v>
      </c>
      <c r="D166" s="10">
        <v>350.22199999999998</v>
      </c>
      <c r="E166" s="2">
        <v>1910</v>
      </c>
      <c r="F166" s="2">
        <v>819</v>
      </c>
      <c r="G166" s="3">
        <f t="shared" si="12"/>
        <v>1.1202582159624415</v>
      </c>
      <c r="H166" s="3">
        <f t="shared" si="12"/>
        <v>1.6239445914977995</v>
      </c>
      <c r="I166" s="3">
        <f t="shared" si="12"/>
        <v>2.1240523095320381</v>
      </c>
      <c r="J166" s="3">
        <f t="shared" si="12"/>
        <v>0.9503295332363485</v>
      </c>
      <c r="K166" s="3">
        <f t="shared" si="12"/>
        <v>8.9145413595272283E-2</v>
      </c>
      <c r="L166" s="3">
        <f t="shared" si="11"/>
        <v>280.90773006382392</v>
      </c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</row>
    <row r="167" spans="1:38" x14ac:dyDescent="0.3">
      <c r="A167" s="6">
        <v>1796.0687260662141</v>
      </c>
      <c r="B167" s="6">
        <v>281.61339499999997</v>
      </c>
      <c r="C167" s="10">
        <v>1989.7863</v>
      </c>
      <c r="D167" s="10">
        <v>350.14699999999999</v>
      </c>
      <c r="E167" s="2">
        <v>1911</v>
      </c>
      <c r="F167" s="2">
        <v>836</v>
      </c>
      <c r="G167" s="3">
        <f t="shared" ref="G167:K182" si="13">G166*(1-G$5)+G$4*$F166*$L$4/1000</f>
        <v>1.1702441314553993</v>
      </c>
      <c r="H167" s="3">
        <f t="shared" si="13"/>
        <v>1.6963784798222412</v>
      </c>
      <c r="I167" s="3">
        <f t="shared" si="13"/>
        <v>2.2185842247525884</v>
      </c>
      <c r="J167" s="3">
        <f t="shared" si="13"/>
        <v>0.99216695526407217</v>
      </c>
      <c r="K167" s="3">
        <f t="shared" si="13"/>
        <v>9.2520130743648177E-2</v>
      </c>
      <c r="L167" s="3">
        <f t="shared" si="11"/>
        <v>281.16989392203794</v>
      </c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</row>
    <row r="168" spans="1:38" x14ac:dyDescent="0.3">
      <c r="A168" s="6">
        <v>1794.4109867808286</v>
      </c>
      <c r="B168" s="6">
        <v>281.53645499999999</v>
      </c>
      <c r="C168" s="10">
        <v>1989.8712</v>
      </c>
      <c r="D168" s="10">
        <v>350.072</v>
      </c>
      <c r="E168" s="2">
        <v>1912</v>
      </c>
      <c r="F168" s="2">
        <v>879</v>
      </c>
      <c r="G168" s="3">
        <f t="shared" si="13"/>
        <v>1.221267605633803</v>
      </c>
      <c r="H168" s="3">
        <f t="shared" si="13"/>
        <v>1.7702093444856244</v>
      </c>
      <c r="I168" s="3">
        <f t="shared" si="13"/>
        <v>2.3144012649952499</v>
      </c>
      <c r="J168" s="3">
        <f t="shared" si="13"/>
        <v>1.0336096420664542</v>
      </c>
      <c r="K168" s="3">
        <f t="shared" si="13"/>
        <v>9.5365122227723836E-2</v>
      </c>
      <c r="L168" s="3">
        <f t="shared" si="11"/>
        <v>281.43485297940884</v>
      </c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</row>
    <row r="169" spans="1:38" x14ac:dyDescent="0.3">
      <c r="A169" s="6">
        <v>1780.5946006281674</v>
      </c>
      <c r="B169" s="6">
        <v>276.77796500000005</v>
      </c>
      <c r="C169" s="10">
        <v>1989.9534000000001</v>
      </c>
      <c r="D169" s="10">
        <v>349.96600000000001</v>
      </c>
      <c r="E169" s="2">
        <v>1913</v>
      </c>
      <c r="F169" s="2">
        <v>943</v>
      </c>
      <c r="G169" s="3">
        <f t="shared" si="13"/>
        <v>1.2749154929577466</v>
      </c>
      <c r="H169" s="3">
        <f t="shared" si="13"/>
        <v>1.8478746569182622</v>
      </c>
      <c r="I169" s="3">
        <f t="shared" si="13"/>
        <v>2.4153922838068533</v>
      </c>
      <c r="J169" s="3">
        <f t="shared" si="13"/>
        <v>1.0777317868184166</v>
      </c>
      <c r="K169" s="3">
        <f t="shared" si="13"/>
        <v>9.910947613216009E-2</v>
      </c>
      <c r="L169" s="3">
        <f t="shared" si="11"/>
        <v>281.71502369663347</v>
      </c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</row>
    <row r="170" spans="1:38" x14ac:dyDescent="0.3">
      <c r="A170" s="6">
        <v>1779.61585700662</v>
      </c>
      <c r="B170" s="6">
        <v>279.50293499999998</v>
      </c>
      <c r="C170" s="10">
        <v>1990.0383999999999</v>
      </c>
      <c r="D170" s="10">
        <v>349.84899999999999</v>
      </c>
      <c r="E170" s="2">
        <v>1914</v>
      </c>
      <c r="F170" s="2">
        <v>850</v>
      </c>
      <c r="G170" s="3">
        <f t="shared" si="13"/>
        <v>1.3324694835680753</v>
      </c>
      <c r="H170" s="3">
        <f t="shared" si="13"/>
        <v>1.9313356994256092</v>
      </c>
      <c r="I170" s="3">
        <f t="shared" si="13"/>
        <v>2.5246427624378618</v>
      </c>
      <c r="J170" s="3">
        <f t="shared" si="13"/>
        <v>1.1268451092435212</v>
      </c>
      <c r="K170" s="3">
        <f t="shared" si="13"/>
        <v>0.10438523641169614</v>
      </c>
      <c r="L170" s="3">
        <f t="shared" si="11"/>
        <v>282.01967829108679</v>
      </c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</row>
    <row r="171" spans="1:38" x14ac:dyDescent="0.3">
      <c r="A171" s="6">
        <v>1773.7353531166873</v>
      </c>
      <c r="B171" s="6">
        <v>277.78342000000004</v>
      </c>
      <c r="C171" s="10">
        <v>1990.1233</v>
      </c>
      <c r="D171" s="10">
        <v>349.89400000000001</v>
      </c>
      <c r="E171" s="2">
        <v>1915</v>
      </c>
      <c r="F171" s="2">
        <v>838</v>
      </c>
      <c r="G171" s="3">
        <f t="shared" si="13"/>
        <v>1.3843474178403756</v>
      </c>
      <c r="H171" s="3">
        <f t="shared" si="13"/>
        <v>2.0058347437433817</v>
      </c>
      <c r="I171" s="3">
        <f t="shared" si="13"/>
        <v>2.6184549828714911</v>
      </c>
      <c r="J171" s="3">
        <f t="shared" si="13"/>
        <v>1.1622372490058914</v>
      </c>
      <c r="K171" s="3">
        <f t="shared" si="13"/>
        <v>0.10321894959143024</v>
      </c>
      <c r="L171" s="3">
        <f t="shared" si="11"/>
        <v>282.27409334305258</v>
      </c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</row>
    <row r="172" spans="1:38" x14ac:dyDescent="0.3">
      <c r="A172" s="6">
        <v>1763.4988310826725</v>
      </c>
      <c r="B172" s="6">
        <v>276.32003500000002</v>
      </c>
      <c r="C172" s="10">
        <v>1990.2</v>
      </c>
      <c r="D172" s="10">
        <v>350.05500000000001</v>
      </c>
      <c r="E172" s="2">
        <v>1916</v>
      </c>
      <c r="F172" s="2">
        <v>901</v>
      </c>
      <c r="G172" s="3">
        <f t="shared" si="13"/>
        <v>1.435492957746479</v>
      </c>
      <c r="H172" s="3">
        <f t="shared" si="13"/>
        <v>2.079002078399375</v>
      </c>
      <c r="I172" s="3">
        <f t="shared" si="13"/>
        <v>2.7092051810021838</v>
      </c>
      <c r="J172" s="3">
        <f t="shared" si="13"/>
        <v>1.1941990963871632</v>
      </c>
      <c r="K172" s="3">
        <f t="shared" si="13"/>
        <v>0.10194818059523007</v>
      </c>
      <c r="L172" s="3">
        <f t="shared" si="11"/>
        <v>282.51984749413043</v>
      </c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</row>
    <row r="173" spans="1:38" x14ac:dyDescent="0.3">
      <c r="A173" s="6">
        <v>1762.8144271076649</v>
      </c>
      <c r="B173" s="6">
        <v>276.74540000000002</v>
      </c>
      <c r="C173" s="10">
        <v>1990.2849000000001</v>
      </c>
      <c r="D173" s="10">
        <v>350.35</v>
      </c>
      <c r="E173" s="2">
        <v>1917</v>
      </c>
      <c r="F173" s="2">
        <v>955</v>
      </c>
      <c r="G173" s="3">
        <f t="shared" si="13"/>
        <v>1.4904835680751174</v>
      </c>
      <c r="H173" s="3">
        <f t="shared" si="13"/>
        <v>2.1578836204878131</v>
      </c>
      <c r="I173" s="3">
        <f t="shared" si="13"/>
        <v>2.80820206281299</v>
      </c>
      <c r="J173" s="3">
        <f t="shared" si="13"/>
        <v>1.2317294301081356</v>
      </c>
      <c r="K173" s="3">
        <f t="shared" si="13"/>
        <v>0.10413516671649567</v>
      </c>
      <c r="L173" s="3">
        <f t="shared" si="11"/>
        <v>282.79243384820057</v>
      </c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</row>
    <row r="174" spans="1:38" x14ac:dyDescent="0.3">
      <c r="A174" s="6">
        <v>1752.2200533292632</v>
      </c>
      <c r="B174" s="6">
        <v>277.24315000000001</v>
      </c>
      <c r="C174" s="10">
        <v>1990.3670999999999</v>
      </c>
      <c r="D174" s="10">
        <v>350.61200000000002</v>
      </c>
      <c r="E174" s="2">
        <v>1918</v>
      </c>
      <c r="F174" s="2">
        <v>936</v>
      </c>
      <c r="G174" s="3">
        <f t="shared" si="13"/>
        <v>1.5487699530516432</v>
      </c>
      <c r="H174" s="3">
        <f t="shared" si="13"/>
        <v>2.2416185796306625</v>
      </c>
      <c r="I174" s="3">
        <f t="shared" si="13"/>
        <v>2.9139828235603726</v>
      </c>
      <c r="J174" s="3">
        <f t="shared" si="13"/>
        <v>1.2734538020225656</v>
      </c>
      <c r="K174" s="3">
        <f t="shared" si="13"/>
        <v>0.1079968521190149</v>
      </c>
      <c r="L174" s="3">
        <f t="shared" si="11"/>
        <v>283.08582201038428</v>
      </c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</row>
    <row r="175" spans="1:38" x14ac:dyDescent="0.3">
      <c r="A175" s="6">
        <v>1752.0162762002508</v>
      </c>
      <c r="B175" s="6">
        <v>276.38972000000001</v>
      </c>
      <c r="C175" s="10">
        <v>1990.4521</v>
      </c>
      <c r="D175" s="10">
        <v>350.892</v>
      </c>
      <c r="E175" s="2">
        <v>1919</v>
      </c>
      <c r="F175" s="2">
        <v>806</v>
      </c>
      <c r="G175" s="3">
        <f t="shared" si="13"/>
        <v>1.6058967136150235</v>
      </c>
      <c r="H175" s="3">
        <f t="shared" si="13"/>
        <v>2.3233391438385951</v>
      </c>
      <c r="I175" s="3">
        <f t="shared" si="13"/>
        <v>3.0154892696928255</v>
      </c>
      <c r="J175" s="3">
        <f t="shared" si="13"/>
        <v>1.3105645447965375</v>
      </c>
      <c r="K175" s="3">
        <f t="shared" si="13"/>
        <v>0.10944706393446482</v>
      </c>
      <c r="L175" s="3">
        <f t="shared" si="11"/>
        <v>283.36473673587744</v>
      </c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</row>
    <row r="176" spans="1:38" x14ac:dyDescent="0.3">
      <c r="A176" s="6">
        <v>1749.2367976916082</v>
      </c>
      <c r="B176" s="6">
        <v>276.85988249999997</v>
      </c>
      <c r="C176" s="10">
        <v>1990.5342000000001</v>
      </c>
      <c r="D176" s="10">
        <v>351.37400000000002</v>
      </c>
      <c r="E176" s="2">
        <v>1920</v>
      </c>
      <c r="F176" s="2">
        <v>932</v>
      </c>
      <c r="G176" s="3">
        <f t="shared" si="13"/>
        <v>1.6550892018779344</v>
      </c>
      <c r="H176" s="3">
        <f t="shared" si="13"/>
        <v>2.3926283195610387</v>
      </c>
      <c r="I176" s="3">
        <f t="shared" si="13"/>
        <v>3.0961027173556288</v>
      </c>
      <c r="J176" s="3">
        <f t="shared" si="13"/>
        <v>1.3302970515441805</v>
      </c>
      <c r="K176" s="3">
        <f t="shared" si="13"/>
        <v>0.10422337547863618</v>
      </c>
      <c r="L176" s="3">
        <f t="shared" si="11"/>
        <v>283.57834066581739</v>
      </c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</row>
    <row r="177" spans="1:38" x14ac:dyDescent="0.3">
      <c r="A177" s="6">
        <v>1742.7269730444052</v>
      </c>
      <c r="B177" s="6">
        <v>276.73814500000003</v>
      </c>
      <c r="C177" s="10">
        <v>1990.6192000000001</v>
      </c>
      <c r="D177" s="10">
        <v>351.73599999999999</v>
      </c>
      <c r="E177" s="2">
        <v>1921</v>
      </c>
      <c r="F177" s="2">
        <v>803</v>
      </c>
      <c r="G177" s="3">
        <f t="shared" si="13"/>
        <v>1.7119718309859155</v>
      </c>
      <c r="H177" s="3">
        <f t="shared" si="13"/>
        <v>2.4735578646048544</v>
      </c>
      <c r="I177" s="3">
        <f t="shared" si="13"/>
        <v>3.1945636991389357</v>
      </c>
      <c r="J177" s="3">
        <f t="shared" si="13"/>
        <v>1.3636910346118345</v>
      </c>
      <c r="K177" s="3">
        <f t="shared" si="13"/>
        <v>0.10697054123113564</v>
      </c>
      <c r="L177" s="3">
        <f t="shared" si="11"/>
        <v>283.85075497057267</v>
      </c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</row>
    <row r="178" spans="1:38" x14ac:dyDescent="0.3">
      <c r="A178" s="6">
        <v>1734.0939348733066</v>
      </c>
      <c r="B178" s="6">
        <v>278.23139500000002</v>
      </c>
      <c r="C178" s="10">
        <v>1990.7040999999999</v>
      </c>
      <c r="D178" s="10">
        <v>351.77300000000002</v>
      </c>
      <c r="E178" s="2">
        <v>1922</v>
      </c>
      <c r="F178" s="2">
        <v>845</v>
      </c>
      <c r="G178" s="3">
        <f t="shared" si="13"/>
        <v>1.760981220657277</v>
      </c>
      <c r="H178" s="3">
        <f t="shared" si="13"/>
        <v>2.5421520939941673</v>
      </c>
      <c r="I178" s="3">
        <f t="shared" si="13"/>
        <v>3.27232279529257</v>
      </c>
      <c r="J178" s="3">
        <f t="shared" si="13"/>
        <v>1.3800364793422475</v>
      </c>
      <c r="K178" s="3">
        <f t="shared" si="13"/>
        <v>0.10258044345917008</v>
      </c>
      <c r="L178" s="3">
        <f t="shared" si="11"/>
        <v>284.05807303274543</v>
      </c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</row>
    <row r="179" spans="1:38" x14ac:dyDescent="0.3">
      <c r="A179" s="6">
        <v>1722.9403332482652</v>
      </c>
      <c r="B179" s="6">
        <v>277.54180000000002</v>
      </c>
      <c r="C179" s="10">
        <v>1990.7863</v>
      </c>
      <c r="D179" s="10">
        <v>351.78399999999999</v>
      </c>
      <c r="E179" s="2">
        <v>1923</v>
      </c>
      <c r="F179" s="2">
        <v>970</v>
      </c>
      <c r="G179" s="3">
        <f t="shared" si="13"/>
        <v>1.8125539906103287</v>
      </c>
      <c r="H179" s="3">
        <f t="shared" si="13"/>
        <v>2.6145012805793315</v>
      </c>
      <c r="I179" s="3">
        <f t="shared" si="13"/>
        <v>3.3553480201207977</v>
      </c>
      <c r="J179" s="3">
        <f t="shared" si="13"/>
        <v>1.4003777376677067</v>
      </c>
      <c r="K179" s="3">
        <f t="shared" si="13"/>
        <v>0.10188954554725234</v>
      </c>
      <c r="L179" s="3">
        <f t="shared" si="11"/>
        <v>284.28467057452542</v>
      </c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</row>
    <row r="180" spans="1:38" x14ac:dyDescent="0.3">
      <c r="A180" s="6">
        <v>1722.7948339536329</v>
      </c>
      <c r="B180" s="6">
        <v>276.93724500000002</v>
      </c>
      <c r="C180" s="10">
        <v>1990.8712</v>
      </c>
      <c r="D180" s="10">
        <v>351.80799999999999</v>
      </c>
      <c r="E180" s="2">
        <v>1924</v>
      </c>
      <c r="F180" s="2">
        <v>963</v>
      </c>
      <c r="G180" s="3">
        <f t="shared" si="13"/>
        <v>1.871755868544601</v>
      </c>
      <c r="H180" s="3">
        <f t="shared" si="13"/>
        <v>2.6983885215908772</v>
      </c>
      <c r="I180" s="3">
        <f t="shared" si="13"/>
        <v>3.4560381719692193</v>
      </c>
      <c r="J180" s="3">
        <f t="shared" si="13"/>
        <v>1.434228325357344</v>
      </c>
      <c r="K180" s="3">
        <f t="shared" si="13"/>
        <v>0.10733903938188176</v>
      </c>
      <c r="L180" s="3">
        <f t="shared" si="11"/>
        <v>284.56774992684393</v>
      </c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</row>
    <row r="181" spans="1:38" x14ac:dyDescent="0.3">
      <c r="A181" s="6">
        <v>1694.0641586920481</v>
      </c>
      <c r="B181" s="6">
        <v>276.54630000000003</v>
      </c>
      <c r="C181" s="10">
        <v>1990.9534000000001</v>
      </c>
      <c r="D181" s="10">
        <v>351.61399999999998</v>
      </c>
      <c r="E181" s="2">
        <v>1925</v>
      </c>
      <c r="F181" s="2">
        <v>975</v>
      </c>
      <c r="G181" s="3">
        <f t="shared" si="13"/>
        <v>1.9305305164319249</v>
      </c>
      <c r="H181" s="3">
        <f t="shared" si="13"/>
        <v>2.7813877092989121</v>
      </c>
      <c r="I181" s="3">
        <f t="shared" si="13"/>
        <v>3.5543251553920627</v>
      </c>
      <c r="J181" s="3">
        <f t="shared" si="13"/>
        <v>1.4653235391494759</v>
      </c>
      <c r="K181" s="3">
        <f t="shared" si="13"/>
        <v>0.11031568597484689</v>
      </c>
      <c r="L181" s="3">
        <f t="shared" si="11"/>
        <v>284.84188260624722</v>
      </c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</row>
    <row r="182" spans="1:38" x14ac:dyDescent="0.3">
      <c r="A182" s="6">
        <v>1689.5911247320805</v>
      </c>
      <c r="B182" s="6">
        <v>276.25035000000003</v>
      </c>
      <c r="C182" s="10">
        <v>1991.0383999999999</v>
      </c>
      <c r="D182" s="10">
        <v>351.45400000000001</v>
      </c>
      <c r="E182" s="2">
        <v>1926</v>
      </c>
      <c r="F182" s="2">
        <v>983</v>
      </c>
      <c r="G182" s="3">
        <f t="shared" si="13"/>
        <v>1.990037558685446</v>
      </c>
      <c r="H182" s="3">
        <f t="shared" si="13"/>
        <v>2.8652853243233127</v>
      </c>
      <c r="I182" s="3">
        <f t="shared" si="13"/>
        <v>3.6530956872899423</v>
      </c>
      <c r="J182" s="3">
        <f t="shared" si="13"/>
        <v>1.496050831840728</v>
      </c>
      <c r="K182" s="3">
        <f t="shared" si="13"/>
        <v>0.11268449367829952</v>
      </c>
      <c r="L182" s="3">
        <f t="shared" si="11"/>
        <v>285.11715389581775</v>
      </c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</row>
    <row r="183" spans="1:38" x14ac:dyDescent="0.3">
      <c r="A183" s="6">
        <v>1681.8876961189101</v>
      </c>
      <c r="B183" s="6">
        <v>275.91913500000004</v>
      </c>
      <c r="C183" s="10">
        <v>1991.1233</v>
      </c>
      <c r="D183" s="10">
        <v>351.55099999999999</v>
      </c>
      <c r="E183" s="2">
        <v>1927</v>
      </c>
      <c r="F183" s="2">
        <v>1062</v>
      </c>
      <c r="G183" s="3">
        <f t="shared" ref="G183:K198" si="14">G182*(1-G$5)+G$4*$F182*$L$4/1000</f>
        <v>2.0500328638497654</v>
      </c>
      <c r="H183" s="3">
        <f t="shared" si="14"/>
        <v>2.9497033082092088</v>
      </c>
      <c r="I183" s="3">
        <f t="shared" si="14"/>
        <v>3.7517423382102733</v>
      </c>
      <c r="J183" s="3">
        <f t="shared" si="14"/>
        <v>1.5259617380388282</v>
      </c>
      <c r="K183" s="3">
        <f t="shared" si="14"/>
        <v>0.11449683503186711</v>
      </c>
      <c r="L183" s="3">
        <f t="shared" si="11"/>
        <v>285.39193708333994</v>
      </c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</row>
    <row r="184" spans="1:38" x14ac:dyDescent="0.3">
      <c r="A184" s="6">
        <v>1649.1941028937104</v>
      </c>
      <c r="B184" s="6">
        <v>277.24315000000001</v>
      </c>
      <c r="C184" s="10">
        <v>1991.2</v>
      </c>
      <c r="D184" s="10">
        <v>351.70499999999998</v>
      </c>
      <c r="E184" s="2">
        <v>1928</v>
      </c>
      <c r="F184" s="2">
        <v>1065</v>
      </c>
      <c r="G184" s="3">
        <f t="shared" si="14"/>
        <v>2.1148497652582159</v>
      </c>
      <c r="H184" s="3">
        <f t="shared" si="14"/>
        <v>3.0413068960729701</v>
      </c>
      <c r="I184" s="3">
        <f t="shared" si="14"/>
        <v>3.860933437626501</v>
      </c>
      <c r="J184" s="3">
        <f t="shared" si="14"/>
        <v>1.5634362286708627</v>
      </c>
      <c r="K184" s="3">
        <f t="shared" si="14"/>
        <v>0.11930499581646439</v>
      </c>
      <c r="L184" s="3">
        <f t="shared" si="11"/>
        <v>285.69983132344504</v>
      </c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</row>
    <row r="185" spans="1:38" x14ac:dyDescent="0.3">
      <c r="A185" s="6">
        <v>1640.0803605579961</v>
      </c>
      <c r="B185" s="6">
        <v>276.61868500000003</v>
      </c>
      <c r="C185" s="10">
        <v>1991.2849000000001</v>
      </c>
      <c r="D185" s="10">
        <v>351.87900000000002</v>
      </c>
      <c r="E185" s="2">
        <v>1929</v>
      </c>
      <c r="F185" s="2">
        <v>1145</v>
      </c>
      <c r="G185" s="3">
        <f t="shared" si="14"/>
        <v>2.1798497652582158</v>
      </c>
      <c r="H185" s="3">
        <f t="shared" si="14"/>
        <v>3.1329401698684665</v>
      </c>
      <c r="I185" s="3">
        <f t="shared" si="14"/>
        <v>3.9691096110810098</v>
      </c>
      <c r="J185" s="3">
        <f t="shared" si="14"/>
        <v>1.5991220321435056</v>
      </c>
      <c r="K185" s="3">
        <f t="shared" si="14"/>
        <v>0.12236213781957313</v>
      </c>
      <c r="L185" s="3">
        <f t="shared" si="11"/>
        <v>286.00338371617079</v>
      </c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</row>
    <row r="186" spans="1:38" x14ac:dyDescent="0.3">
      <c r="A186" s="6">
        <v>1628.9303455233619</v>
      </c>
      <c r="B186" s="6">
        <v>274.49826999999999</v>
      </c>
      <c r="C186" s="10">
        <v>1991.3670999999999</v>
      </c>
      <c r="D186" s="10">
        <v>352.28300000000002</v>
      </c>
      <c r="E186" s="2">
        <v>1930</v>
      </c>
      <c r="F186" s="2">
        <v>1053</v>
      </c>
      <c r="G186" s="3">
        <f t="shared" si="14"/>
        <v>2.2497323943661969</v>
      </c>
      <c r="H186" s="3">
        <f t="shared" si="14"/>
        <v>3.2318330948771683</v>
      </c>
      <c r="I186" s="3">
        <f t="shared" si="14"/>
        <v>4.0878525566525203</v>
      </c>
      <c r="J186" s="3">
        <f t="shared" si="14"/>
        <v>1.6421588892162458</v>
      </c>
      <c r="K186" s="3">
        <f t="shared" si="14"/>
        <v>0.1279722567201548</v>
      </c>
      <c r="L186" s="3">
        <f t="shared" si="11"/>
        <v>286.3395491918323</v>
      </c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</row>
    <row r="187" spans="1:38" x14ac:dyDescent="0.3">
      <c r="A187" s="6">
        <v>1610.4072095287759</v>
      </c>
      <c r="B187" s="6">
        <v>271.83033</v>
      </c>
      <c r="C187" s="10">
        <v>1991.4521</v>
      </c>
      <c r="D187" s="10">
        <v>352.654</v>
      </c>
      <c r="E187" s="2">
        <v>1931</v>
      </c>
      <c r="F187" s="2">
        <v>940</v>
      </c>
      <c r="G187" s="3">
        <f t="shared" si="14"/>
        <v>2.3139999999999996</v>
      </c>
      <c r="H187" s="3">
        <f t="shared" si="14"/>
        <v>3.3218154648397449</v>
      </c>
      <c r="I187" s="3">
        <f t="shared" si="14"/>
        <v>4.1911800650307578</v>
      </c>
      <c r="J187" s="3">
        <f t="shared" si="14"/>
        <v>1.6719390638803255</v>
      </c>
      <c r="K187" s="3">
        <f t="shared" si="14"/>
        <v>0.12705571701169985</v>
      </c>
      <c r="L187" s="3">
        <f t="shared" si="11"/>
        <v>286.62599031076252</v>
      </c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</row>
    <row r="188" spans="1:38" x14ac:dyDescent="0.3">
      <c r="A188" s="6">
        <v>1603.4209810085183</v>
      </c>
      <c r="B188" s="6">
        <v>274.25664999999998</v>
      </c>
      <c r="C188" s="10">
        <v>1991.5342000000001</v>
      </c>
      <c r="D188" s="10">
        <v>352.86</v>
      </c>
      <c r="E188" s="2">
        <v>1932</v>
      </c>
      <c r="F188" s="2">
        <v>847</v>
      </c>
      <c r="G188" s="3">
        <f t="shared" si="14"/>
        <v>2.371370892018779</v>
      </c>
      <c r="H188" s="3">
        <f t="shared" si="14"/>
        <v>3.4009399619736334</v>
      </c>
      <c r="I188" s="3">
        <f t="shared" si="14"/>
        <v>4.2761441221306207</v>
      </c>
      <c r="J188" s="3">
        <f t="shared" si="14"/>
        <v>1.6867550799922717</v>
      </c>
      <c r="K188" s="3">
        <f t="shared" si="14"/>
        <v>0.12119464325842901</v>
      </c>
      <c r="L188" s="3">
        <f t="shared" si="11"/>
        <v>286.85640469937374</v>
      </c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</row>
    <row r="189" spans="1:38" x14ac:dyDescent="0.3">
      <c r="A189" s="6">
        <v>1591.1074635134278</v>
      </c>
      <c r="B189" s="6">
        <v>278.65676000000002</v>
      </c>
      <c r="C189" s="10">
        <v>1991.6192000000001</v>
      </c>
      <c r="D189" s="10">
        <v>353.19099999999997</v>
      </c>
      <c r="E189" s="2">
        <v>1933</v>
      </c>
      <c r="F189" s="2">
        <v>893</v>
      </c>
      <c r="G189" s="3">
        <f t="shared" si="14"/>
        <v>2.4230657276995302</v>
      </c>
      <c r="H189" s="3">
        <f t="shared" si="14"/>
        <v>3.4711143908839301</v>
      </c>
      <c r="I189" s="3">
        <f t="shared" si="14"/>
        <v>4.3459959083408819</v>
      </c>
      <c r="J189" s="3">
        <f t="shared" si="14"/>
        <v>1.6898092107254004</v>
      </c>
      <c r="K189" s="3">
        <f t="shared" si="14"/>
        <v>0.11327352514513464</v>
      </c>
      <c r="L189" s="3">
        <f t="shared" si="11"/>
        <v>287.04325876279489</v>
      </c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</row>
    <row r="190" spans="1:38" x14ac:dyDescent="0.3">
      <c r="A190" s="6">
        <v>1588.2982673501078</v>
      </c>
      <c r="B190" s="6">
        <v>281.02875</v>
      </c>
      <c r="C190" s="10">
        <v>1991.7040999999999</v>
      </c>
      <c r="D190" s="10">
        <v>353.32799999999997</v>
      </c>
      <c r="E190" s="2">
        <v>1934</v>
      </c>
      <c r="F190" s="2">
        <v>973</v>
      </c>
      <c r="G190" s="3">
        <f t="shared" si="14"/>
        <v>2.4775680751173708</v>
      </c>
      <c r="H190" s="3">
        <f t="shared" si="14"/>
        <v>3.5454150166684091</v>
      </c>
      <c r="I190" s="3">
        <f t="shared" si="14"/>
        <v>4.421820898977038</v>
      </c>
      <c r="J190" s="3">
        <f t="shared" si="14"/>
        <v>1.698087929604353</v>
      </c>
      <c r="K190" s="3">
        <f t="shared" si="14"/>
        <v>0.11062874856336206</v>
      </c>
      <c r="L190" s="3">
        <f t="shared" si="11"/>
        <v>287.25352066893055</v>
      </c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</row>
    <row r="191" spans="1:38" x14ac:dyDescent="0.3">
      <c r="A191" s="6">
        <v>1572.9808941479982</v>
      </c>
      <c r="B191" s="6">
        <v>281.92199999999997</v>
      </c>
      <c r="C191" s="10">
        <v>1991.7863010000001</v>
      </c>
      <c r="D191" s="10">
        <v>354.04700000000003</v>
      </c>
      <c r="E191" s="2">
        <v>1935</v>
      </c>
      <c r="F191" s="2">
        <v>1027</v>
      </c>
      <c r="G191" s="3">
        <f t="shared" si="14"/>
        <v>2.5369530516431924</v>
      </c>
      <c r="H191" s="3">
        <f t="shared" si="14"/>
        <v>3.6270229762990089</v>
      </c>
      <c r="I191" s="3">
        <f t="shared" si="14"/>
        <v>4.5086468992310511</v>
      </c>
      <c r="J191" s="3">
        <f t="shared" si="14"/>
        <v>1.7152833826623444</v>
      </c>
      <c r="K191" s="3">
        <f t="shared" si="14"/>
        <v>0.11278047902302797</v>
      </c>
      <c r="L191" s="3">
        <f t="shared" si="11"/>
        <v>287.50068678885862</v>
      </c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</row>
    <row r="192" spans="1:38" x14ac:dyDescent="0.3">
      <c r="A192" s="6">
        <v>1560.4303488641633</v>
      </c>
      <c r="B192" s="6">
        <v>281.74551000000002</v>
      </c>
      <c r="C192" s="10">
        <v>1991.8712330000001</v>
      </c>
      <c r="D192" s="10">
        <v>353.80399999999997</v>
      </c>
      <c r="E192" s="2">
        <v>1936</v>
      </c>
      <c r="F192" s="2">
        <v>1130</v>
      </c>
      <c r="G192" s="3">
        <f t="shared" si="14"/>
        <v>2.5996338028169013</v>
      </c>
      <c r="H192" s="3">
        <f t="shared" si="14"/>
        <v>3.713476852527843</v>
      </c>
      <c r="I192" s="3">
        <f t="shared" si="14"/>
        <v>4.6024201434899314</v>
      </c>
      <c r="J192" s="3">
        <f t="shared" si="14"/>
        <v>1.7378345417161556</v>
      </c>
      <c r="K192" s="3">
        <f t="shared" si="14"/>
        <v>0.11662078078585852</v>
      </c>
      <c r="L192" s="3">
        <f t="shared" si="11"/>
        <v>287.76998612133667</v>
      </c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</row>
    <row r="193" spans="1:38" x14ac:dyDescent="0.3">
      <c r="A193" s="6">
        <v>1549.7130622291177</v>
      </c>
      <c r="B193" s="6">
        <v>282.81794999999994</v>
      </c>
      <c r="C193" s="10">
        <v>1991.9534249999999</v>
      </c>
      <c r="D193" s="10">
        <v>353.697</v>
      </c>
      <c r="E193" s="2">
        <v>1937</v>
      </c>
      <c r="F193" s="2">
        <v>1209</v>
      </c>
      <c r="G193" s="3">
        <f t="shared" si="14"/>
        <v>2.6686009389671361</v>
      </c>
      <c r="H193" s="3">
        <f t="shared" si="14"/>
        <v>3.8093642530605956</v>
      </c>
      <c r="I193" s="3">
        <f t="shared" si="14"/>
        <v>4.7104088839132627</v>
      </c>
      <c r="J193" s="3">
        <f t="shared" si="14"/>
        <v>1.7711866258287283</v>
      </c>
      <c r="K193" s="3">
        <f t="shared" si="14"/>
        <v>0.12378572229873744</v>
      </c>
      <c r="L193" s="3">
        <f t="shared" si="11"/>
        <v>288.08334642406845</v>
      </c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</row>
    <row r="194" spans="1:38" x14ac:dyDescent="0.3">
      <c r="A194" s="6">
        <v>1529.6778032850689</v>
      </c>
      <c r="B194" s="6">
        <v>283.21615000000003</v>
      </c>
      <c r="C194" s="10">
        <v>1992.0382509999999</v>
      </c>
      <c r="D194" s="10">
        <v>353.48200000000003</v>
      </c>
      <c r="E194" s="2">
        <v>1938</v>
      </c>
      <c r="F194" s="2">
        <v>1142</v>
      </c>
      <c r="G194" s="3">
        <f t="shared" si="14"/>
        <v>2.7423896713615021</v>
      </c>
      <c r="H194" s="3">
        <f t="shared" si="14"/>
        <v>3.9124057048630885</v>
      </c>
      <c r="I194" s="3">
        <f t="shared" si="14"/>
        <v>4.8288166775533963</v>
      </c>
      <c r="J194" s="3">
        <f t="shared" si="14"/>
        <v>1.8119057106995453</v>
      </c>
      <c r="K194" s="3">
        <f t="shared" si="14"/>
        <v>0.13184039918913976</v>
      </c>
      <c r="L194" s="3">
        <f t="shared" si="11"/>
        <v>288.42735816366667</v>
      </c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</row>
    <row r="195" spans="1:38" x14ac:dyDescent="0.3">
      <c r="A195" s="6">
        <v>1501.5236039760064</v>
      </c>
      <c r="B195" s="6">
        <v>282.40979499999997</v>
      </c>
      <c r="C195" s="10">
        <v>1992.1229510000001</v>
      </c>
      <c r="D195" s="10">
        <v>353.375</v>
      </c>
      <c r="E195" s="2">
        <v>1939</v>
      </c>
      <c r="F195" s="2">
        <v>1192</v>
      </c>
      <c r="G195" s="3">
        <f t="shared" si="14"/>
        <v>2.8120892018779342</v>
      </c>
      <c r="H195" s="3">
        <f t="shared" si="14"/>
        <v>4.008872606738584</v>
      </c>
      <c r="I195" s="3">
        <f t="shared" si="14"/>
        <v>4.9355694011605005</v>
      </c>
      <c r="J195" s="3">
        <f t="shared" si="14"/>
        <v>1.842434792501328</v>
      </c>
      <c r="K195" s="3">
        <f t="shared" si="14"/>
        <v>0.13358026777114429</v>
      </c>
      <c r="L195" s="3">
        <f t="shared" si="11"/>
        <v>288.73254627004951</v>
      </c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</row>
    <row r="196" spans="1:38" x14ac:dyDescent="0.3">
      <c r="A196" s="6">
        <v>1469.472350000392</v>
      </c>
      <c r="B196" s="6">
        <v>279.63234999999997</v>
      </c>
      <c r="C196" s="10">
        <v>1992.202186</v>
      </c>
      <c r="D196" s="10">
        <v>353.30799999999999</v>
      </c>
      <c r="E196" s="2">
        <v>1940</v>
      </c>
      <c r="F196" s="2">
        <v>1299</v>
      </c>
      <c r="G196" s="3">
        <f t="shared" si="14"/>
        <v>2.8848403755868546</v>
      </c>
      <c r="H196" s="3">
        <f t="shared" si="14"/>
        <v>4.1097689609634633</v>
      </c>
      <c r="I196" s="3">
        <f t="shared" si="14"/>
        <v>5.0484009610516392</v>
      </c>
      <c r="J196" s="3">
        <f t="shared" si="14"/>
        <v>1.8770883884397165</v>
      </c>
      <c r="K196" s="3">
        <f t="shared" si="14"/>
        <v>0.13698296925037637</v>
      </c>
      <c r="L196" s="3">
        <f t="shared" si="11"/>
        <v>289.05708165529205</v>
      </c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</row>
    <row r="197" spans="1:38" x14ac:dyDescent="0.3">
      <c r="A197" s="6">
        <v>1449.1350714777568</v>
      </c>
      <c r="B197" s="6">
        <v>281.66316999999998</v>
      </c>
      <c r="C197" s="10">
        <v>1992.286885</v>
      </c>
      <c r="D197" s="10">
        <v>353.47199999999998</v>
      </c>
      <c r="E197" s="2">
        <v>1941</v>
      </c>
      <c r="F197" s="2">
        <v>1334</v>
      </c>
      <c r="G197" s="3">
        <f t="shared" si="14"/>
        <v>2.9641220657276994</v>
      </c>
      <c r="H197" s="3">
        <f t="shared" si="14"/>
        <v>4.2204346946579321</v>
      </c>
      <c r="I197" s="3">
        <f t="shared" si="14"/>
        <v>5.175793143623947</v>
      </c>
      <c r="J197" s="3">
        <f t="shared" si="14"/>
        <v>1.9223210188340307</v>
      </c>
      <c r="K197" s="3">
        <f t="shared" si="14"/>
        <v>0.14407028620178391</v>
      </c>
      <c r="L197" s="3">
        <f t="shared" si="11"/>
        <v>289.42674120904542</v>
      </c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</row>
    <row r="198" spans="1:38" x14ac:dyDescent="0.3">
      <c r="A198" s="6">
        <v>1431</v>
      </c>
      <c r="B198" s="6">
        <v>282.51929999999999</v>
      </c>
      <c r="C198" s="10">
        <v>1992.3688520000001</v>
      </c>
      <c r="D198" s="10">
        <v>353.85</v>
      </c>
      <c r="E198" s="2">
        <v>1942</v>
      </c>
      <c r="F198" s="2">
        <v>1342</v>
      </c>
      <c r="G198" s="3">
        <f t="shared" si="14"/>
        <v>3.0455399061032864</v>
      </c>
      <c r="H198" s="3">
        <f t="shared" si="14"/>
        <v>4.3340823685866887</v>
      </c>
      <c r="I198" s="3">
        <f t="shared" si="14"/>
        <v>5.3067336058234735</v>
      </c>
      <c r="J198" s="3">
        <f t="shared" si="14"/>
        <v>1.9690776324794006</v>
      </c>
      <c r="K198" s="3">
        <f t="shared" si="14"/>
        <v>0.15001215371617657</v>
      </c>
      <c r="L198" s="3">
        <f t="shared" si="11"/>
        <v>289.80544566670903</v>
      </c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</row>
    <row r="199" spans="1:38" x14ac:dyDescent="0.3">
      <c r="A199" s="6">
        <v>1429.3261215367718</v>
      </c>
      <c r="B199" s="6">
        <v>279.53550000000001</v>
      </c>
      <c r="C199" s="10">
        <v>1992.4535519999999</v>
      </c>
      <c r="D199" s="10">
        <v>354.298</v>
      </c>
      <c r="E199" s="2">
        <v>1943</v>
      </c>
      <c r="F199" s="2">
        <v>1391</v>
      </c>
      <c r="G199" s="3">
        <f t="shared" ref="G199:K214" si="15">G198*(1-G$5)+G$4*$F198*$L$4/1000</f>
        <v>3.1274460093896712</v>
      </c>
      <c r="H199" s="3">
        <f t="shared" si="15"/>
        <v>4.448168568075384</v>
      </c>
      <c r="I199" s="3">
        <f t="shared" si="15"/>
        <v>5.4371183824275091</v>
      </c>
      <c r="J199" s="3">
        <f t="shared" si="15"/>
        <v>2.0141021549193683</v>
      </c>
      <c r="K199" s="3">
        <f t="shared" si="15"/>
        <v>0.15399166539406631</v>
      </c>
      <c r="L199" s="3">
        <f t="shared" ref="L199:L262" si="16">SUM(G199:K199,L$5)</f>
        <v>290.18082678020602</v>
      </c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</row>
    <row r="200" spans="1:38" x14ac:dyDescent="0.3">
      <c r="A200" s="6">
        <v>1411.2538389565966</v>
      </c>
      <c r="B200" s="6">
        <v>279.61514</v>
      </c>
      <c r="C200" s="10">
        <v>1992.535519</v>
      </c>
      <c r="D200" s="10">
        <v>354.75099999999998</v>
      </c>
      <c r="E200" s="2">
        <v>1944</v>
      </c>
      <c r="F200" s="2">
        <v>1383</v>
      </c>
      <c r="G200" s="3">
        <f t="shared" si="15"/>
        <v>3.2123427230046948</v>
      </c>
      <c r="H200" s="3">
        <f t="shared" si="15"/>
        <v>4.5665418519853072</v>
      </c>
      <c r="I200" s="3">
        <f t="shared" si="15"/>
        <v>5.5731145566035076</v>
      </c>
      <c r="J200" s="3">
        <f t="shared" si="15"/>
        <v>2.0623057416518256</v>
      </c>
      <c r="K200" s="3">
        <f t="shared" si="15"/>
        <v>0.15870583072095895</v>
      </c>
      <c r="L200" s="3">
        <f t="shared" si="16"/>
        <v>290.5730107039663</v>
      </c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</row>
    <row r="201" spans="1:38" x14ac:dyDescent="0.3">
      <c r="A201" s="6">
        <v>1390.5117738192309</v>
      </c>
      <c r="B201" s="6">
        <v>279.97579749999994</v>
      </c>
      <c r="C201" s="10">
        <v>1992.6202189999999</v>
      </c>
      <c r="D201" s="10">
        <v>354.86799999999999</v>
      </c>
      <c r="E201" s="2">
        <v>1945</v>
      </c>
      <c r="F201" s="2">
        <v>1160</v>
      </c>
      <c r="G201" s="3">
        <f t="shared" si="15"/>
        <v>3.2967511737089201</v>
      </c>
      <c r="H201" s="3">
        <f t="shared" si="15"/>
        <v>4.683838313742978</v>
      </c>
      <c r="I201" s="3">
        <f t="shared" si="15"/>
        <v>5.7060834284355142</v>
      </c>
      <c r="J201" s="3">
        <f t="shared" si="15"/>
        <v>2.1068166418831882</v>
      </c>
      <c r="K201" s="3">
        <f t="shared" si="15"/>
        <v>0.16118952967221351</v>
      </c>
      <c r="L201" s="3">
        <f t="shared" si="16"/>
        <v>290.9546790874428</v>
      </c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</row>
    <row r="202" spans="1:38" x14ac:dyDescent="0.3">
      <c r="A202" s="6">
        <v>1390.4552610634835</v>
      </c>
      <c r="B202" s="6">
        <v>280.40884</v>
      </c>
      <c r="C202" s="10">
        <v>1992.7049179999999</v>
      </c>
      <c r="D202" s="10">
        <v>354.98599999999999</v>
      </c>
      <c r="E202" s="2">
        <v>1946</v>
      </c>
      <c r="F202" s="2">
        <v>1238</v>
      </c>
      <c r="G202" s="3">
        <f t="shared" si="15"/>
        <v>3.3675492957746478</v>
      </c>
      <c r="H202" s="3">
        <f t="shared" si="15"/>
        <v>4.7798731222911037</v>
      </c>
      <c r="I202" s="3">
        <f t="shared" si="15"/>
        <v>5.8037651627565348</v>
      </c>
      <c r="J202" s="3">
        <f t="shared" si="15"/>
        <v>2.1226110653999561</v>
      </c>
      <c r="K202" s="3">
        <f t="shared" si="15"/>
        <v>0.15222648566757038</v>
      </c>
      <c r="L202" s="3">
        <f t="shared" si="16"/>
        <v>291.2260251318898</v>
      </c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</row>
    <row r="203" spans="1:38" x14ac:dyDescent="0.3">
      <c r="A203" s="6">
        <v>1349.657371124722</v>
      </c>
      <c r="B203" s="6">
        <v>280.06311499999998</v>
      </c>
      <c r="C203" s="10">
        <v>1992.786885</v>
      </c>
      <c r="D203" s="10">
        <v>355.03500000000003</v>
      </c>
      <c r="E203" s="2">
        <v>1947</v>
      </c>
      <c r="F203" s="2">
        <v>1392</v>
      </c>
      <c r="G203" s="3">
        <f t="shared" si="15"/>
        <v>3.4431079812206571</v>
      </c>
      <c r="H203" s="3">
        <f t="shared" si="15"/>
        <v>4.8829676798714976</v>
      </c>
      <c r="I203" s="3">
        <f t="shared" si="15"/>
        <v>5.9118540625365554</v>
      </c>
      <c r="J203" s="3">
        <f t="shared" si="15"/>
        <v>2.1466581327340513</v>
      </c>
      <c r="K203" s="3">
        <f t="shared" si="15"/>
        <v>0.15045209650538674</v>
      </c>
      <c r="L203" s="3">
        <f t="shared" si="16"/>
        <v>291.53503995286815</v>
      </c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</row>
    <row r="204" spans="1:38" x14ac:dyDescent="0.3">
      <c r="A204" s="6">
        <v>1330.0781298190848</v>
      </c>
      <c r="B204" s="6">
        <v>283.41525000000001</v>
      </c>
      <c r="C204" s="10">
        <v>1992.8715850000001</v>
      </c>
      <c r="D204" s="10">
        <v>354.81200000000001</v>
      </c>
      <c r="E204" s="2">
        <v>1948</v>
      </c>
      <c r="F204" s="2">
        <v>1469</v>
      </c>
      <c r="G204" s="3">
        <f t="shared" si="15"/>
        <v>3.5280657276995302</v>
      </c>
      <c r="H204" s="3">
        <f t="shared" si="15"/>
        <v>5.0002387151382299</v>
      </c>
      <c r="I204" s="3">
        <f t="shared" si="15"/>
        <v>6.0416282767666081</v>
      </c>
      <c r="J204" s="3">
        <f t="shared" si="15"/>
        <v>2.1874065840827313</v>
      </c>
      <c r="K204" s="3">
        <f t="shared" si="15"/>
        <v>0.15660592202461737</v>
      </c>
      <c r="L204" s="3">
        <f t="shared" si="16"/>
        <v>291.9139452257117</v>
      </c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</row>
    <row r="205" spans="1:38" x14ac:dyDescent="0.3">
      <c r="A205" s="6">
        <v>1306.4533214161377</v>
      </c>
      <c r="B205" s="6">
        <v>281.49663500000003</v>
      </c>
      <c r="C205" s="10">
        <v>1992.9535519999999</v>
      </c>
      <c r="D205" s="10">
        <v>354.553</v>
      </c>
      <c r="E205" s="2">
        <v>1949</v>
      </c>
      <c r="F205" s="2">
        <v>1419</v>
      </c>
      <c r="G205" s="3">
        <f t="shared" si="15"/>
        <v>3.6177230046948354</v>
      </c>
      <c r="H205" s="3">
        <f t="shared" si="15"/>
        <v>5.1244171812289609</v>
      </c>
      <c r="I205" s="3">
        <f t="shared" si="15"/>
        <v>6.1812286566828059</v>
      </c>
      <c r="J205" s="3">
        <f t="shared" si="15"/>
        <v>2.2348647631985243</v>
      </c>
      <c r="K205" s="3">
        <f t="shared" si="15"/>
        <v>0.16395342935073115</v>
      </c>
      <c r="L205" s="3">
        <f t="shared" si="16"/>
        <v>292.32218703515588</v>
      </c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</row>
    <row r="206" spans="1:38" x14ac:dyDescent="0.3">
      <c r="A206" s="6">
        <v>1275.7548259945549</v>
      </c>
      <c r="B206" s="6">
        <v>281.12830000000002</v>
      </c>
      <c r="C206" s="10">
        <v>1993.038356</v>
      </c>
      <c r="D206" s="10">
        <v>354.21699999999998</v>
      </c>
      <c r="E206" s="2">
        <v>1950</v>
      </c>
      <c r="F206" s="2">
        <v>1630</v>
      </c>
      <c r="G206" s="3">
        <f t="shared" si="15"/>
        <v>3.7043286384976524</v>
      </c>
      <c r="H206" s="3">
        <f t="shared" si="15"/>
        <v>5.2435591929658569</v>
      </c>
      <c r="I206" s="3">
        <f t="shared" si="15"/>
        <v>6.3114434972308091</v>
      </c>
      <c r="J206" s="3">
        <f t="shared" si="15"/>
        <v>2.2737432611421209</v>
      </c>
      <c r="K206" s="3">
        <f t="shared" si="15"/>
        <v>0.16606249997610675</v>
      </c>
      <c r="L206" s="3">
        <f t="shared" si="16"/>
        <v>292.69913708981255</v>
      </c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</row>
    <row r="207" spans="1:38" x14ac:dyDescent="0.3">
      <c r="A207" s="6">
        <v>1257.5572759254273</v>
      </c>
      <c r="B207" s="6">
        <v>282.11384499999997</v>
      </c>
      <c r="C207" s="10">
        <v>1993.123288</v>
      </c>
      <c r="D207" s="10">
        <v>354.14400000000001</v>
      </c>
      <c r="E207" s="2">
        <v>1951</v>
      </c>
      <c r="F207" s="2">
        <v>1767</v>
      </c>
      <c r="G207" s="3">
        <f t="shared" si="15"/>
        <v>3.8038122065727697</v>
      </c>
      <c r="H207" s="3">
        <f t="shared" si="15"/>
        <v>5.3821856480389538</v>
      </c>
      <c r="I207" s="3">
        <f t="shared" si="15"/>
        <v>6.4716100445061979</v>
      </c>
      <c r="J207" s="3">
        <f t="shared" si="15"/>
        <v>2.3351660109425181</v>
      </c>
      <c r="K207" s="3">
        <f t="shared" si="15"/>
        <v>0.17724781926028133</v>
      </c>
      <c r="L207" s="3">
        <f t="shared" si="16"/>
        <v>293.17002172932069</v>
      </c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</row>
    <row r="208" spans="1:38" x14ac:dyDescent="0.3">
      <c r="A208" s="6">
        <v>1246.2740771419012</v>
      </c>
      <c r="B208" s="6">
        <v>281.72289999999998</v>
      </c>
      <c r="C208" s="10">
        <v>1993.2</v>
      </c>
      <c r="D208" s="10">
        <v>354.35899999999998</v>
      </c>
      <c r="E208" s="2">
        <v>1952</v>
      </c>
      <c r="F208" s="2">
        <v>1795</v>
      </c>
      <c r="G208" s="3">
        <f t="shared" si="15"/>
        <v>3.9116572769953049</v>
      </c>
      <c r="H208" s="3">
        <f t="shared" si="15"/>
        <v>5.5332945873545478</v>
      </c>
      <c r="I208" s="3">
        <f t="shared" si="15"/>
        <v>6.6502088973620275</v>
      </c>
      <c r="J208" s="3">
        <f t="shared" si="15"/>
        <v>2.4091596843576024</v>
      </c>
      <c r="K208" s="3">
        <f t="shared" si="15"/>
        <v>0.19046398322743729</v>
      </c>
      <c r="L208" s="3">
        <f t="shared" si="16"/>
        <v>293.69478442929693</v>
      </c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</row>
    <row r="209" spans="1:38" x14ac:dyDescent="0.3">
      <c r="A209" s="6">
        <v>1207.4211739643513</v>
      </c>
      <c r="B209" s="6">
        <v>283.59713999999997</v>
      </c>
      <c r="C209" s="10">
        <v>1993.284932</v>
      </c>
      <c r="D209" s="10">
        <v>354.28899999999999</v>
      </c>
      <c r="E209" s="2">
        <v>1953</v>
      </c>
      <c r="F209" s="2">
        <v>1841</v>
      </c>
      <c r="G209" s="3">
        <f t="shared" si="15"/>
        <v>4.0212112676056337</v>
      </c>
      <c r="H209" s="3">
        <f t="shared" si="15"/>
        <v>5.6866169294412305</v>
      </c>
      <c r="I209" s="3">
        <f t="shared" si="15"/>
        <v>6.8306170591858955</v>
      </c>
      <c r="J209" s="3">
        <f t="shared" si="15"/>
        <v>2.4822127168123798</v>
      </c>
      <c r="K209" s="3">
        <f t="shared" si="15"/>
        <v>0.19979454586791706</v>
      </c>
      <c r="L209" s="3">
        <f t="shared" si="16"/>
        <v>294.22045251891308</v>
      </c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</row>
    <row r="210" spans="1:38" x14ac:dyDescent="0.3">
      <c r="A210" s="6">
        <v>1192.6199335903211</v>
      </c>
      <c r="B210" s="6">
        <v>283.85327000000001</v>
      </c>
      <c r="C210" s="10">
        <v>1993.367123</v>
      </c>
      <c r="D210" s="10">
        <v>354.26400000000001</v>
      </c>
      <c r="E210" s="2">
        <v>1954</v>
      </c>
      <c r="F210" s="2">
        <v>1865</v>
      </c>
      <c r="G210" s="3">
        <f t="shared" si="15"/>
        <v>4.1335727699530516</v>
      </c>
      <c r="H210" s="3">
        <f t="shared" si="15"/>
        <v>5.8438367260068711</v>
      </c>
      <c r="I210" s="3">
        <f t="shared" si="15"/>
        <v>7.0155144696705936</v>
      </c>
      <c r="J210" s="3">
        <f t="shared" si="15"/>
        <v>2.5564915202240117</v>
      </c>
      <c r="K210" s="3">
        <f t="shared" si="15"/>
        <v>0.20761344259488285</v>
      </c>
      <c r="L210" s="3">
        <f t="shared" si="16"/>
        <v>294.75702892844942</v>
      </c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</row>
    <row r="211" spans="1:38" x14ac:dyDescent="0.3">
      <c r="A211" s="6">
        <v>1159.6127749214806</v>
      </c>
      <c r="B211" s="6">
        <v>283.87588000000005</v>
      </c>
      <c r="C211" s="10">
        <v>1993.452055</v>
      </c>
      <c r="D211" s="10">
        <v>354.697</v>
      </c>
      <c r="E211" s="2">
        <v>1955</v>
      </c>
      <c r="F211" s="2">
        <v>2043</v>
      </c>
      <c r="G211" s="3">
        <f t="shared" si="15"/>
        <v>4.2473990610328638</v>
      </c>
      <c r="H211" s="3">
        <f t="shared" si="15"/>
        <v>6.0028775273381338</v>
      </c>
      <c r="I211" s="3">
        <f t="shared" si="15"/>
        <v>7.201535707036423</v>
      </c>
      <c r="J211" s="3">
        <f t="shared" si="15"/>
        <v>2.6293439105269663</v>
      </c>
      <c r="K211" s="3">
        <f t="shared" si="15"/>
        <v>0.21348260374829464</v>
      </c>
      <c r="L211" s="3">
        <f t="shared" si="16"/>
        <v>295.29463880968268</v>
      </c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</row>
    <row r="212" spans="1:38" x14ac:dyDescent="0.3">
      <c r="A212" s="6">
        <v>1136.7946841810672</v>
      </c>
      <c r="B212" s="6">
        <v>283.81344999999999</v>
      </c>
      <c r="C212" s="10">
        <v>1993.5342470000001</v>
      </c>
      <c r="D212" s="10">
        <v>355.15800000000002</v>
      </c>
      <c r="E212" s="2">
        <v>1956</v>
      </c>
      <c r="F212" s="2">
        <v>2177</v>
      </c>
      <c r="G212" s="3">
        <f t="shared" si="15"/>
        <v>4.3720892018779338</v>
      </c>
      <c r="H212" s="3">
        <f t="shared" si="15"/>
        <v>6.1781944176931756</v>
      </c>
      <c r="I212" s="3">
        <f t="shared" si="15"/>
        <v>7.4118018368215628</v>
      </c>
      <c r="J212" s="3">
        <f t="shared" si="15"/>
        <v>2.718926491588598</v>
      </c>
      <c r="K212" s="3">
        <f t="shared" si="15"/>
        <v>0.22539923744637033</v>
      </c>
      <c r="L212" s="3">
        <f t="shared" si="16"/>
        <v>295.90641118542766</v>
      </c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</row>
    <row r="213" spans="1:38" x14ac:dyDescent="0.3">
      <c r="A213" s="6">
        <v>1105.3739406361235</v>
      </c>
      <c r="B213" s="6">
        <v>282.75096500000001</v>
      </c>
      <c r="C213" s="10">
        <v>1993.6191779999999</v>
      </c>
      <c r="D213" s="10">
        <v>355.57799999999997</v>
      </c>
      <c r="E213" s="2">
        <v>1957</v>
      </c>
      <c r="F213" s="2">
        <v>2270</v>
      </c>
      <c r="G213" s="3">
        <f t="shared" si="15"/>
        <v>4.5049577464788726</v>
      </c>
      <c r="H213" s="3">
        <f t="shared" si="15"/>
        <v>6.3656111656653849</v>
      </c>
      <c r="I213" s="3">
        <f t="shared" si="15"/>
        <v>7.6393771005090541</v>
      </c>
      <c r="J213" s="3">
        <f t="shared" si="15"/>
        <v>2.8191192009593293</v>
      </c>
      <c r="K213" s="3">
        <f t="shared" si="15"/>
        <v>0.23891812095702458</v>
      </c>
      <c r="L213" s="3">
        <f t="shared" si="16"/>
        <v>296.56798333456965</v>
      </c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</row>
    <row r="214" spans="1:38" x14ac:dyDescent="0.3">
      <c r="A214" s="6">
        <v>1087.5374858030018</v>
      </c>
      <c r="B214" s="6">
        <v>282.39983999999998</v>
      </c>
      <c r="C214" s="10">
        <v>1993.7041099999999</v>
      </c>
      <c r="D214" s="10">
        <v>355.80399999999997</v>
      </c>
      <c r="E214" s="2">
        <v>1958</v>
      </c>
      <c r="F214" s="2">
        <v>2330</v>
      </c>
      <c r="G214" s="3">
        <f t="shared" si="15"/>
        <v>4.6435023474178401</v>
      </c>
      <c r="H214" s="3">
        <f t="shared" si="15"/>
        <v>6.5612447189264618</v>
      </c>
      <c r="I214" s="3">
        <f t="shared" si="15"/>
        <v>7.8778695398298328</v>
      </c>
      <c r="J214" s="3">
        <f t="shared" si="15"/>
        <v>2.9245037087927948</v>
      </c>
      <c r="K214" s="3">
        <f t="shared" si="15"/>
        <v>0.2514839354744185</v>
      </c>
      <c r="L214" s="3">
        <f t="shared" si="16"/>
        <v>297.25860425044135</v>
      </c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</row>
    <row r="215" spans="1:38" x14ac:dyDescent="0.3">
      <c r="A215" s="6">
        <v>1058.0112997238571</v>
      </c>
      <c r="B215" s="6">
        <v>282.76092</v>
      </c>
      <c r="C215" s="10">
        <v>1993.7863010000001</v>
      </c>
      <c r="D215" s="10">
        <v>355.83499999999998</v>
      </c>
      <c r="E215" s="2">
        <v>1959</v>
      </c>
      <c r="F215" s="2">
        <v>2454</v>
      </c>
      <c r="G215" s="3">
        <f t="shared" ref="G215:K230" si="17">G214*(1-G$5)+G$4*$F214*$L$4/1000</f>
        <v>4.7857089201877931</v>
      </c>
      <c r="H215" s="3">
        <f t="shared" si="17"/>
        <v>6.7619738812500838</v>
      </c>
      <c r="I215" s="3">
        <f t="shared" si="17"/>
        <v>8.122174871249797</v>
      </c>
      <c r="J215" s="3">
        <f t="shared" si="17"/>
        <v>3.0309101845284601</v>
      </c>
      <c r="K215" s="3">
        <f t="shared" si="17"/>
        <v>0.26192238865193074</v>
      </c>
      <c r="L215" s="3">
        <f t="shared" si="16"/>
        <v>297.96269024586809</v>
      </c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</row>
    <row r="216" spans="1:38" x14ac:dyDescent="0.3">
      <c r="A216" s="6">
        <v>1036.7968998901797</v>
      </c>
      <c r="B216" s="6">
        <v>280.26947000000001</v>
      </c>
      <c r="C216" s="10">
        <v>1993.8712330000001</v>
      </c>
      <c r="D216" s="10">
        <v>355.73399999999998</v>
      </c>
      <c r="E216" s="2">
        <v>1960</v>
      </c>
      <c r="F216" s="2">
        <v>2569</v>
      </c>
      <c r="G216" s="3">
        <f t="shared" si="17"/>
        <v>4.9354835680751172</v>
      </c>
      <c r="H216" s="3">
        <f t="shared" si="17"/>
        <v>6.9737940241347243</v>
      </c>
      <c r="I216" s="3">
        <f t="shared" si="17"/>
        <v>8.3818300940252133</v>
      </c>
      <c r="J216" s="3">
        <f t="shared" si="17"/>
        <v>3.1457919834421926</v>
      </c>
      <c r="K216" s="3">
        <f t="shared" si="17"/>
        <v>0.27407522678819812</v>
      </c>
      <c r="L216" s="3">
        <f t="shared" si="16"/>
        <v>298.71097489646547</v>
      </c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</row>
    <row r="217" spans="1:38" x14ac:dyDescent="0.3">
      <c r="A217" s="6">
        <v>1025.1723309203073</v>
      </c>
      <c r="B217" s="6">
        <v>280.82965000000002</v>
      </c>
      <c r="C217" s="10">
        <v>1993.9534249999999</v>
      </c>
      <c r="D217" s="10">
        <v>355.40600000000001</v>
      </c>
      <c r="E217" s="2">
        <v>1961</v>
      </c>
      <c r="F217" s="2">
        <v>2580</v>
      </c>
      <c r="G217" s="3">
        <f t="shared" si="17"/>
        <v>5.0922769953051645</v>
      </c>
      <c r="H217" s="3">
        <f t="shared" si="17"/>
        <v>7.1958295655387117</v>
      </c>
      <c r="I217" s="3">
        <f t="shared" si="17"/>
        <v>8.6552770597842681</v>
      </c>
      <c r="J217" s="3">
        <f t="shared" si="17"/>
        <v>3.2676085989378469</v>
      </c>
      <c r="K217" s="3">
        <f t="shared" si="17"/>
        <v>0.28684535675323308</v>
      </c>
      <c r="L217" s="3">
        <f t="shared" si="16"/>
        <v>299.49783757631923</v>
      </c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</row>
    <row r="218" spans="1:38" x14ac:dyDescent="0.3">
      <c r="A218" s="6">
        <v>1005</v>
      </c>
      <c r="B218" s="6">
        <v>280.5</v>
      </c>
      <c r="C218" s="10">
        <v>1994.038356</v>
      </c>
      <c r="D218" s="10">
        <v>355.03500000000003</v>
      </c>
      <c r="E218" s="2">
        <v>1962</v>
      </c>
      <c r="F218" s="2">
        <v>2686</v>
      </c>
      <c r="G218" s="3">
        <f t="shared" si="17"/>
        <v>5.2497417840375586</v>
      </c>
      <c r="H218" s="3">
        <f t="shared" si="17"/>
        <v>7.4182871443793204</v>
      </c>
      <c r="I218" s="3">
        <f t="shared" si="17"/>
        <v>8.926706234112773</v>
      </c>
      <c r="J218" s="3">
        <f t="shared" si="17"/>
        <v>3.3837572939762017</v>
      </c>
      <c r="K218" s="3">
        <f t="shared" si="17"/>
        <v>0.29510726403042442</v>
      </c>
      <c r="L218" s="3">
        <f t="shared" si="16"/>
        <v>300.27359972053625</v>
      </c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</row>
    <row r="219" spans="1:38" x14ac:dyDescent="0.3">
      <c r="A219" s="6">
        <v>1004.9747775064998</v>
      </c>
      <c r="B219" s="6">
        <v>279.36356499999999</v>
      </c>
      <c r="C219" s="10">
        <v>1994.123288</v>
      </c>
      <c r="D219" s="10">
        <v>355.029</v>
      </c>
      <c r="E219" s="2">
        <v>1963</v>
      </c>
      <c r="F219" s="2">
        <v>2833</v>
      </c>
      <c r="G219" s="3">
        <f t="shared" si="17"/>
        <v>5.4136760563380282</v>
      </c>
      <c r="H219" s="3">
        <f t="shared" si="17"/>
        <v>7.6500857874123716</v>
      </c>
      <c r="I219" s="3">
        <f t="shared" si="17"/>
        <v>9.2104170015195468</v>
      </c>
      <c r="J219" s="3">
        <f t="shared" si="17"/>
        <v>3.5057120937756472</v>
      </c>
      <c r="K219" s="3">
        <f t="shared" si="17"/>
        <v>0.30509488992334016</v>
      </c>
      <c r="L219" s="3">
        <f t="shared" si="16"/>
        <v>301.08498582896891</v>
      </c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</row>
    <row r="220" spans="1:38" x14ac:dyDescent="0.3">
      <c r="A220" s="6">
        <v>968.20091040480986</v>
      </c>
      <c r="B220" s="6">
        <v>278.45946000000004</v>
      </c>
      <c r="C220" s="10">
        <v>1994.2</v>
      </c>
      <c r="D220" s="10">
        <v>355.346</v>
      </c>
      <c r="E220" s="2">
        <v>1964</v>
      </c>
      <c r="F220" s="2">
        <v>2995</v>
      </c>
      <c r="G220" s="3">
        <f t="shared" si="17"/>
        <v>5.5865821596244132</v>
      </c>
      <c r="H220" s="3">
        <f t="shared" si="17"/>
        <v>7.895049562349195</v>
      </c>
      <c r="I220" s="3">
        <f t="shared" si="17"/>
        <v>9.5124041353112165</v>
      </c>
      <c r="J220" s="3">
        <f t="shared" si="17"/>
        <v>3.6379535203975024</v>
      </c>
      <c r="K220" s="3">
        <f t="shared" si="17"/>
        <v>0.31805409969583753</v>
      </c>
      <c r="L220" s="3">
        <f t="shared" si="16"/>
        <v>301.95004347737819</v>
      </c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</row>
    <row r="221" spans="1:38" x14ac:dyDescent="0.3">
      <c r="A221" s="6">
        <v>944.23650758208908</v>
      </c>
      <c r="B221" s="6">
        <v>279.11739</v>
      </c>
      <c r="C221" s="10">
        <v>1994.284932</v>
      </c>
      <c r="D221" s="10">
        <v>355.62200000000001</v>
      </c>
      <c r="E221" s="2">
        <v>1965</v>
      </c>
      <c r="F221" s="2">
        <v>3130</v>
      </c>
      <c r="G221" s="3">
        <f t="shared" si="17"/>
        <v>5.7693755868544603</v>
      </c>
      <c r="H221" s="3">
        <f t="shared" si="17"/>
        <v>8.1545507022225188</v>
      </c>
      <c r="I221" s="3">
        <f t="shared" si="17"/>
        <v>9.8346758399685257</v>
      </c>
      <c r="J221" s="3">
        <f t="shared" si="17"/>
        <v>3.7816544945713471</v>
      </c>
      <c r="K221" s="3">
        <f t="shared" si="17"/>
        <v>0.33351989155132167</v>
      </c>
      <c r="L221" s="3">
        <f t="shared" si="16"/>
        <v>302.87377651516817</v>
      </c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</row>
    <row r="222" spans="1:38" x14ac:dyDescent="0.3">
      <c r="A222" s="6">
        <v>897.43654891130177</v>
      </c>
      <c r="B222" s="6">
        <v>278.91423999999995</v>
      </c>
      <c r="C222" s="10">
        <v>1994.367123</v>
      </c>
      <c r="D222" s="10">
        <v>355.846</v>
      </c>
      <c r="E222" s="2">
        <v>1966</v>
      </c>
      <c r="F222" s="2">
        <v>3288</v>
      </c>
      <c r="G222" s="3">
        <f t="shared" si="17"/>
        <v>5.9604084507042252</v>
      </c>
      <c r="H222" s="3">
        <f t="shared" si="17"/>
        <v>8.4260140030391373</v>
      </c>
      <c r="I222" s="3">
        <f t="shared" si="17"/>
        <v>10.172903505459898</v>
      </c>
      <c r="J222" s="3">
        <f t="shared" si="17"/>
        <v>3.9329913542881836</v>
      </c>
      <c r="K222" s="3">
        <f t="shared" si="17"/>
        <v>0.34923839665742085</v>
      </c>
      <c r="L222" s="3">
        <f t="shared" si="16"/>
        <v>303.84155571014884</v>
      </c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</row>
    <row r="223" spans="1:38" x14ac:dyDescent="0.3">
      <c r="A223" s="6">
        <v>857.30982198049514</v>
      </c>
      <c r="B223" s="6">
        <v>279.33640000000003</v>
      </c>
      <c r="C223" s="10">
        <v>1994.452055</v>
      </c>
      <c r="D223" s="10">
        <v>356.10899999999998</v>
      </c>
      <c r="E223" s="2">
        <v>1967</v>
      </c>
      <c r="F223" s="2">
        <v>3393</v>
      </c>
      <c r="G223" s="3">
        <f t="shared" si="17"/>
        <v>6.1610845070422533</v>
      </c>
      <c r="H223" s="3">
        <f t="shared" si="17"/>
        <v>8.7115661809497791</v>
      </c>
      <c r="I223" s="3">
        <f t="shared" si="17"/>
        <v>10.530328360112787</v>
      </c>
      <c r="J223" s="3">
        <f t="shared" si="17"/>
        <v>4.0942274159294891</v>
      </c>
      <c r="K223" s="3">
        <f t="shared" si="17"/>
        <v>0.36618999230470639</v>
      </c>
      <c r="L223" s="3">
        <f t="shared" si="16"/>
        <v>304.86339645633899</v>
      </c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</row>
    <row r="224" spans="1:38" x14ac:dyDescent="0.3">
      <c r="A224" s="6">
        <v>799.24277413704067</v>
      </c>
      <c r="B224" s="6">
        <v>278.54995500000001</v>
      </c>
      <c r="C224" s="10">
        <v>1994.5342470000001</v>
      </c>
      <c r="D224" s="10">
        <v>356.58100000000002</v>
      </c>
      <c r="E224" s="2">
        <v>1968</v>
      </c>
      <c r="F224" s="2">
        <v>3566</v>
      </c>
      <c r="G224" s="3">
        <f t="shared" si="17"/>
        <v>6.3681690140845069</v>
      </c>
      <c r="H224" s="3">
        <f t="shared" si="17"/>
        <v>9.0061919512107131</v>
      </c>
      <c r="I224" s="3">
        <f t="shared" si="17"/>
        <v>10.89873028611618</v>
      </c>
      <c r="J224" s="3">
        <f t="shared" si="17"/>
        <v>4.2585765119339767</v>
      </c>
      <c r="K224" s="3">
        <f t="shared" si="17"/>
        <v>0.38140123226062506</v>
      </c>
      <c r="L224" s="3">
        <f t="shared" si="16"/>
        <v>305.91306899560601</v>
      </c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</row>
    <row r="225" spans="1:38" x14ac:dyDescent="0.3">
      <c r="A225" s="6">
        <v>764.49516100553888</v>
      </c>
      <c r="B225" s="6">
        <v>278.52599499999997</v>
      </c>
      <c r="C225" s="10">
        <v>1994.6191779999999</v>
      </c>
      <c r="D225" s="10">
        <v>357.14699999999999</v>
      </c>
      <c r="E225" s="2">
        <v>1969</v>
      </c>
      <c r="F225" s="2">
        <v>3780</v>
      </c>
      <c r="G225" s="3">
        <f t="shared" si="17"/>
        <v>6.5858122065727702</v>
      </c>
      <c r="H225" s="3">
        <f t="shared" si="17"/>
        <v>9.3162513286239097</v>
      </c>
      <c r="I225" s="3">
        <f t="shared" si="17"/>
        <v>11.288177904898959</v>
      </c>
      <c r="J225" s="3">
        <f t="shared" si="17"/>
        <v>4.4338420250926829</v>
      </c>
      <c r="K225" s="3">
        <f t="shared" si="17"/>
        <v>0.39874938139383509</v>
      </c>
      <c r="L225" s="3">
        <f t="shared" si="16"/>
        <v>307.02283284658216</v>
      </c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</row>
    <row r="226" spans="1:38" x14ac:dyDescent="0.3">
      <c r="A226" s="6">
        <v>729.67119819346613</v>
      </c>
      <c r="B226" s="6">
        <v>278.52599499999997</v>
      </c>
      <c r="C226" s="10">
        <v>1994.7041099999999</v>
      </c>
      <c r="D226" s="10">
        <v>357.46699999999998</v>
      </c>
      <c r="E226" s="2">
        <v>1970</v>
      </c>
      <c r="F226" s="2">
        <v>4053</v>
      </c>
      <c r="G226" s="3">
        <f t="shared" si="17"/>
        <v>6.8165164319248825</v>
      </c>
      <c r="H226" s="3">
        <f t="shared" si="17"/>
        <v>9.6455516201328528</v>
      </c>
      <c r="I226" s="3">
        <f t="shared" si="17"/>
        <v>11.704548352623755</v>
      </c>
      <c r="J226" s="3">
        <f t="shared" si="17"/>
        <v>4.6242125413859894</v>
      </c>
      <c r="K226" s="3">
        <f t="shared" si="17"/>
        <v>0.41931851408920162</v>
      </c>
      <c r="L226" s="3">
        <f t="shared" si="16"/>
        <v>308.21014746015669</v>
      </c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</row>
    <row r="227" spans="1:38" x14ac:dyDescent="0.3">
      <c r="A227" s="6">
        <v>698.42128056304807</v>
      </c>
      <c r="B227" s="6">
        <v>279.70473500000003</v>
      </c>
      <c r="C227" s="10">
        <v>1994.7863010000001</v>
      </c>
      <c r="D227" s="10">
        <v>357.47199999999998</v>
      </c>
      <c r="E227" s="2">
        <v>1971</v>
      </c>
      <c r="F227" s="2">
        <v>4208</v>
      </c>
      <c r="G227" s="3">
        <f t="shared" si="17"/>
        <v>7.0638826291079813</v>
      </c>
      <c r="H227" s="3">
        <f t="shared" si="17"/>
        <v>9.9995797995108582</v>
      </c>
      <c r="I227" s="3">
        <f t="shared" si="17"/>
        <v>12.156344104264022</v>
      </c>
      <c r="J227" s="3">
        <f t="shared" si="17"/>
        <v>4.8357500421018615</v>
      </c>
      <c r="K227" s="3">
        <f t="shared" si="17"/>
        <v>0.44461122512108975</v>
      </c>
      <c r="L227" s="3">
        <f t="shared" si="16"/>
        <v>309.50016780010583</v>
      </c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</row>
    <row r="228" spans="1:38" x14ac:dyDescent="0.3">
      <c r="A228" s="6">
        <v>667.93828448427166</v>
      </c>
      <c r="B228" s="6">
        <v>279.38617500000004</v>
      </c>
      <c r="C228" s="10">
        <v>1994.8712330000001</v>
      </c>
      <c r="D228" s="10">
        <v>357.36099999999999</v>
      </c>
      <c r="E228" s="2">
        <v>1972</v>
      </c>
      <c r="F228" s="2">
        <v>4376</v>
      </c>
      <c r="G228" s="3">
        <f t="shared" si="17"/>
        <v>7.3207089201877933</v>
      </c>
      <c r="H228" s="3">
        <f t="shared" si="17"/>
        <v>10.367188027392475</v>
      </c>
      <c r="I228" s="3">
        <f t="shared" si="17"/>
        <v>12.625361960041674</v>
      </c>
      <c r="J228" s="3">
        <f t="shared" si="17"/>
        <v>5.0533955587079493</v>
      </c>
      <c r="K228" s="3">
        <f t="shared" si="17"/>
        <v>0.46722902513434617</v>
      </c>
      <c r="L228" s="3">
        <f t="shared" si="16"/>
        <v>310.83388349146423</v>
      </c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</row>
    <row r="229" spans="1:38" x14ac:dyDescent="0.3">
      <c r="A229" s="6">
        <v>631.98424029684861</v>
      </c>
      <c r="B229" s="6">
        <v>278.251305</v>
      </c>
      <c r="C229" s="10">
        <v>1994.9534249999999</v>
      </c>
      <c r="D229" s="10">
        <v>357.327</v>
      </c>
      <c r="E229" s="2">
        <v>1973</v>
      </c>
      <c r="F229" s="2">
        <v>4615</v>
      </c>
      <c r="G229" s="3">
        <f t="shared" si="17"/>
        <v>7.5877887323943662</v>
      </c>
      <c r="H229" s="3">
        <f t="shared" si="17"/>
        <v>10.749559601935228</v>
      </c>
      <c r="I229" s="3">
        <f t="shared" si="17"/>
        <v>13.113323805911094</v>
      </c>
      <c r="J229" s="3">
        <f t="shared" si="17"/>
        <v>5.2783259810554055</v>
      </c>
      <c r="K229" s="3">
        <f t="shared" si="17"/>
        <v>0.48883473824129697</v>
      </c>
      <c r="L229" s="3">
        <f t="shared" si="16"/>
        <v>312.2178328595374</v>
      </c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</row>
    <row r="230" spans="1:38" x14ac:dyDescent="0.3">
      <c r="A230" s="6">
        <v>595.63840159634913</v>
      </c>
      <c r="B230" s="6">
        <v>276.89742500000006</v>
      </c>
      <c r="C230" s="10">
        <v>1995.038356</v>
      </c>
      <c r="D230" s="10">
        <v>357.38799999999998</v>
      </c>
      <c r="E230" s="2">
        <v>1974</v>
      </c>
      <c r="F230" s="2">
        <v>4623</v>
      </c>
      <c r="G230" s="3">
        <f t="shared" si="17"/>
        <v>7.8694553990610325</v>
      </c>
      <c r="H230" s="3">
        <f t="shared" si="17"/>
        <v>11.153320575397705</v>
      </c>
      <c r="I230" s="3">
        <f t="shared" si="17"/>
        <v>13.630642030636347</v>
      </c>
      <c r="J230" s="3">
        <f t="shared" si="17"/>
        <v>5.5184584787152442</v>
      </c>
      <c r="K230" s="3">
        <f t="shared" si="17"/>
        <v>0.51315992294261292</v>
      </c>
      <c r="L230" s="3">
        <f t="shared" si="16"/>
        <v>313.68503640675294</v>
      </c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</row>
    <row r="231" spans="1:38" x14ac:dyDescent="0.3">
      <c r="A231" s="6">
        <v>572.00461163900115</v>
      </c>
      <c r="B231" s="6">
        <v>277.56441000000001</v>
      </c>
      <c r="C231" s="10">
        <v>1995.123288</v>
      </c>
      <c r="D231" s="10">
        <v>357.49099999999999</v>
      </c>
      <c r="E231" s="2">
        <v>1975</v>
      </c>
      <c r="F231" s="2">
        <v>4596</v>
      </c>
      <c r="G231" s="3">
        <f t="shared" ref="G231:K246" si="18">G230*(1-G$5)+G$4*$F230*$L$4/1000</f>
        <v>8.1516103286384975</v>
      </c>
      <c r="H231" s="3">
        <f t="shared" si="18"/>
        <v>11.556721964058877</v>
      </c>
      <c r="I231" s="3">
        <f t="shared" si="18"/>
        <v>14.142218369467749</v>
      </c>
      <c r="J231" s="3">
        <f t="shared" si="18"/>
        <v>5.7458119288616505</v>
      </c>
      <c r="K231" s="3">
        <f t="shared" si="18"/>
        <v>0.52828948012159394</v>
      </c>
      <c r="L231" s="3">
        <f t="shared" si="16"/>
        <v>315.12465207114838</v>
      </c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</row>
    <row r="232" spans="1:38" x14ac:dyDescent="0.3">
      <c r="A232" s="6">
        <v>536.67317783497401</v>
      </c>
      <c r="B232" s="6">
        <v>276.00147500000003</v>
      </c>
      <c r="C232" s="10">
        <v>1995.2</v>
      </c>
      <c r="D232" s="10">
        <v>357.517</v>
      </c>
      <c r="E232" s="2">
        <v>1976</v>
      </c>
      <c r="F232" s="2">
        <v>4864</v>
      </c>
      <c r="G232" s="3">
        <f t="shared" si="18"/>
        <v>8.4321173708920192</v>
      </c>
      <c r="H232" s="3">
        <f t="shared" si="18"/>
        <v>11.956478372170753</v>
      </c>
      <c r="I232" s="3">
        <f t="shared" si="18"/>
        <v>14.642871677571748</v>
      </c>
      <c r="J232" s="3">
        <f t="shared" si="18"/>
        <v>5.9570083770829374</v>
      </c>
      <c r="K232" s="3">
        <f t="shared" si="18"/>
        <v>0.53619841478471852</v>
      </c>
      <c r="L232" s="3">
        <f t="shared" si="16"/>
        <v>316.52467421250219</v>
      </c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</row>
    <row r="233" spans="1:38" x14ac:dyDescent="0.3">
      <c r="A233" s="6">
        <v>499.79633604650161</v>
      </c>
      <c r="B233" s="6">
        <v>276.35985500000004</v>
      </c>
      <c r="C233" s="10">
        <v>1995.284932</v>
      </c>
      <c r="D233" s="10">
        <v>357.48599999999999</v>
      </c>
      <c r="E233" s="2">
        <v>1977</v>
      </c>
      <c r="F233" s="2">
        <v>5026</v>
      </c>
      <c r="G233" s="3">
        <f t="shared" si="18"/>
        <v>8.7289812206572783</v>
      </c>
      <c r="H233" s="3">
        <f t="shared" si="18"/>
        <v>12.380299357700245</v>
      </c>
      <c r="I233" s="3">
        <f t="shared" si="18"/>
        <v>15.177067819420543</v>
      </c>
      <c r="J233" s="3">
        <f t="shared" si="18"/>
        <v>6.1875952352493577</v>
      </c>
      <c r="K233" s="3">
        <f t="shared" si="18"/>
        <v>0.55357758576798066</v>
      </c>
      <c r="L233" s="3">
        <f t="shared" si="16"/>
        <v>318.02752121879541</v>
      </c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</row>
    <row r="234" spans="1:38" x14ac:dyDescent="0.3">
      <c r="A234" s="6">
        <v>461.23531057480534</v>
      </c>
      <c r="B234" s="6">
        <v>276.71823500000005</v>
      </c>
      <c r="C234" s="10">
        <v>1995.367123</v>
      </c>
      <c r="D234" s="10">
        <v>357.76799999999997</v>
      </c>
      <c r="E234" s="2">
        <v>1978</v>
      </c>
      <c r="F234" s="2">
        <v>5087</v>
      </c>
      <c r="G234" s="3">
        <f t="shared" si="18"/>
        <v>9.0357323943661978</v>
      </c>
      <c r="H234" s="3">
        <f t="shared" si="18"/>
        <v>12.818165666632165</v>
      </c>
      <c r="I234" s="3">
        <f t="shared" si="18"/>
        <v>15.728431679811502</v>
      </c>
      <c r="J234" s="3">
        <f t="shared" si="18"/>
        <v>6.4240234756473917</v>
      </c>
      <c r="K234" s="3">
        <f t="shared" si="18"/>
        <v>0.57172421961253428</v>
      </c>
      <c r="L234" s="3">
        <f t="shared" si="16"/>
        <v>319.5780774360698</v>
      </c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</row>
    <row r="235" spans="1:38" x14ac:dyDescent="0.3">
      <c r="A235" s="6">
        <v>428.38085402493795</v>
      </c>
      <c r="B235" s="6">
        <v>276.90738000000005</v>
      </c>
      <c r="C235" s="10">
        <v>1995.452055</v>
      </c>
      <c r="D235" s="10">
        <v>358.17599999999999</v>
      </c>
      <c r="E235" s="2">
        <v>1979</v>
      </c>
      <c r="F235" s="2">
        <v>5369</v>
      </c>
      <c r="G235" s="3">
        <f t="shared" si="18"/>
        <v>9.3462065727699546</v>
      </c>
      <c r="H235" s="3">
        <f t="shared" si="18"/>
        <v>13.260555091786765</v>
      </c>
      <c r="I235" s="3">
        <f t="shared" si="18"/>
        <v>16.28155911413258</v>
      </c>
      <c r="J235" s="3">
        <f t="shared" si="18"/>
        <v>6.6541049383807076</v>
      </c>
      <c r="K235" s="3">
        <f t="shared" si="18"/>
        <v>0.58559455917509318</v>
      </c>
      <c r="L235" s="3">
        <f t="shared" si="16"/>
        <v>321.12802027624508</v>
      </c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</row>
    <row r="236" spans="1:38" x14ac:dyDescent="0.3">
      <c r="A236" s="6">
        <v>364.64069483611263</v>
      </c>
      <c r="B236" s="6">
        <v>277.04675000000003</v>
      </c>
      <c r="C236" s="10">
        <v>1995.5342470000001</v>
      </c>
      <c r="D236" s="10">
        <v>358.45699999999999</v>
      </c>
      <c r="E236" s="2">
        <v>1980</v>
      </c>
      <c r="F236" s="2">
        <v>5316</v>
      </c>
      <c r="G236" s="3">
        <f t="shared" si="18"/>
        <v>9.6738920187793447</v>
      </c>
      <c r="H236" s="3">
        <f t="shared" si="18"/>
        <v>13.728206363645002</v>
      </c>
      <c r="I236" s="3">
        <f t="shared" si="18"/>
        <v>16.869628328542579</v>
      </c>
      <c r="J236" s="3">
        <f t="shared" si="18"/>
        <v>6.9041411620400934</v>
      </c>
      <c r="K236" s="3">
        <f t="shared" si="18"/>
        <v>0.6072467820001286</v>
      </c>
      <c r="L236" s="3">
        <f t="shared" si="16"/>
        <v>322.78311465500713</v>
      </c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</row>
    <row r="237" spans="1:38" x14ac:dyDescent="0.3">
      <c r="A237" s="6">
        <v>329.24210070529784</v>
      </c>
      <c r="B237" s="6">
        <v>278.91829000000001</v>
      </c>
      <c r="C237" s="10">
        <v>1995.6191779999999</v>
      </c>
      <c r="D237" s="10">
        <v>358.79700000000003</v>
      </c>
      <c r="E237" s="2">
        <v>1981</v>
      </c>
      <c r="F237" s="2">
        <v>5152</v>
      </c>
      <c r="G237" s="3">
        <f t="shared" si="18"/>
        <v>9.9983427230046971</v>
      </c>
      <c r="H237" s="3">
        <f t="shared" si="18"/>
        <v>14.189594587050243</v>
      </c>
      <c r="I237" s="3">
        <f t="shared" si="18"/>
        <v>17.441841674450874</v>
      </c>
      <c r="J237" s="3">
        <f t="shared" si="18"/>
        <v>7.1336729450424237</v>
      </c>
      <c r="K237" s="3">
        <f t="shared" si="18"/>
        <v>0.61789125608364415</v>
      </c>
      <c r="L237" s="3">
        <f t="shared" si="16"/>
        <v>324.38134318563186</v>
      </c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</row>
    <row r="238" spans="1:38" x14ac:dyDescent="0.3">
      <c r="A238" s="6">
        <v>302.34742552285286</v>
      </c>
      <c r="B238" s="6">
        <v>279.83415000000002</v>
      </c>
      <c r="C238" s="10">
        <v>1995.7041099999999</v>
      </c>
      <c r="D238" s="10">
        <v>359.084</v>
      </c>
      <c r="E238" s="2">
        <v>1982</v>
      </c>
      <c r="F238" s="2">
        <v>5113</v>
      </c>
      <c r="G238" s="3">
        <f t="shared" si="18"/>
        <v>10.312784037558687</v>
      </c>
      <c r="H238" s="3">
        <f t="shared" si="18"/>
        <v>14.634314456624777</v>
      </c>
      <c r="I238" s="3">
        <f t="shared" si="18"/>
        <v>17.981735922752087</v>
      </c>
      <c r="J238" s="3">
        <f t="shared" si="18"/>
        <v>7.3308434726053662</v>
      </c>
      <c r="K238" s="3">
        <f t="shared" si="18"/>
        <v>0.61664792545538094</v>
      </c>
      <c r="L238" s="3">
        <f t="shared" si="16"/>
        <v>325.87632581499628</v>
      </c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</row>
    <row r="239" spans="1:38" x14ac:dyDescent="0.3">
      <c r="A239" s="6">
        <v>274.1568772034243</v>
      </c>
      <c r="B239" s="6">
        <v>280.13280000000003</v>
      </c>
      <c r="C239" s="10">
        <v>1995.7863010000001</v>
      </c>
      <c r="D239" s="10">
        <v>359.19</v>
      </c>
      <c r="E239" s="2">
        <v>1983</v>
      </c>
      <c r="F239" s="2">
        <v>5095</v>
      </c>
      <c r="G239" s="3">
        <f t="shared" si="18"/>
        <v>10.624845070422538</v>
      </c>
      <c r="H239" s="3">
        <f t="shared" si="18"/>
        <v>15.074148916710246</v>
      </c>
      <c r="I239" s="3">
        <f t="shared" si="18"/>
        <v>18.50852422300261</v>
      </c>
      <c r="J239" s="3">
        <f t="shared" si="18"/>
        <v>7.5121728030154289</v>
      </c>
      <c r="K239" s="3">
        <f t="shared" si="18"/>
        <v>0.61406282139368651</v>
      </c>
      <c r="L239" s="3">
        <f t="shared" si="16"/>
        <v>327.3337538345445</v>
      </c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</row>
    <row r="240" spans="1:38" x14ac:dyDescent="0.3">
      <c r="A240" s="6">
        <v>227.90304089821478</v>
      </c>
      <c r="B240" s="6">
        <v>281.48667999999998</v>
      </c>
      <c r="C240" s="10">
        <v>1995.8712330000001</v>
      </c>
      <c r="D240" s="10">
        <v>359.26499999999999</v>
      </c>
      <c r="E240" s="2">
        <v>1984</v>
      </c>
      <c r="F240" s="2">
        <v>5283</v>
      </c>
      <c r="G240" s="3">
        <f t="shared" si="18"/>
        <v>10.935807511737092</v>
      </c>
      <c r="H240" s="3">
        <f t="shared" si="18"/>
        <v>15.511083238200142</v>
      </c>
      <c r="I240" s="3">
        <f t="shared" si="18"/>
        <v>19.025537420886582</v>
      </c>
      <c r="J240" s="3">
        <f t="shared" si="18"/>
        <v>7.6810306827959272</v>
      </c>
      <c r="K240" s="3">
        <f t="shared" si="18"/>
        <v>0.61164980609918596</v>
      </c>
      <c r="L240" s="3">
        <f t="shared" si="16"/>
        <v>328.76510865971892</v>
      </c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</row>
    <row r="241" spans="1:38" x14ac:dyDescent="0.3">
      <c r="A241" s="6">
        <v>202.4849869723617</v>
      </c>
      <c r="B241" s="6">
        <v>280.720145</v>
      </c>
      <c r="C241" s="10">
        <v>1995.9534249999999</v>
      </c>
      <c r="D241" s="10">
        <v>359.52800000000002</v>
      </c>
      <c r="E241" s="2">
        <v>1985</v>
      </c>
      <c r="F241" s="2">
        <v>5441</v>
      </c>
      <c r="G241" s="3">
        <f t="shared" si="18"/>
        <v>11.258244131455402</v>
      </c>
      <c r="H241" s="3">
        <f t="shared" si="18"/>
        <v>15.964468122467146</v>
      </c>
      <c r="I241" s="3">
        <f t="shared" si="18"/>
        <v>19.563855080655962</v>
      </c>
      <c r="J241" s="3">
        <f t="shared" si="18"/>
        <v>7.8623079704687644</v>
      </c>
      <c r="K241" s="3">
        <f t="shared" si="18"/>
        <v>0.61901252942052809</v>
      </c>
      <c r="L241" s="3">
        <f t="shared" si="16"/>
        <v>330.26788783446779</v>
      </c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</row>
    <row r="242" spans="1:38" x14ac:dyDescent="0.3">
      <c r="A242" s="6">
        <v>168.21349890930378</v>
      </c>
      <c r="B242" s="6">
        <v>280.05315999999999</v>
      </c>
      <c r="C242" s="10">
        <v>1996.0382509999999</v>
      </c>
      <c r="D242" s="10">
        <v>359.423</v>
      </c>
      <c r="E242" s="2">
        <v>1986</v>
      </c>
      <c r="F242" s="2">
        <v>5609</v>
      </c>
      <c r="G242" s="3">
        <f t="shared" si="18"/>
        <v>11.590323943661975</v>
      </c>
      <c r="H242" s="3">
        <f t="shared" si="18"/>
        <v>16.431441412112747</v>
      </c>
      <c r="I242" s="3">
        <f t="shared" si="18"/>
        <v>20.118684198448399</v>
      </c>
      <c r="J242" s="3">
        <f t="shared" si="18"/>
        <v>8.0517740575453036</v>
      </c>
      <c r="K242" s="3">
        <f t="shared" si="18"/>
        <v>0.6308960872294902</v>
      </c>
      <c r="L242" s="3">
        <f t="shared" si="16"/>
        <v>331.82311969899791</v>
      </c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</row>
    <row r="243" spans="1:38" x14ac:dyDescent="0.3">
      <c r="A243" s="6">
        <v>135.98307171747592</v>
      </c>
      <c r="B243" s="6">
        <v>278.131845</v>
      </c>
      <c r="C243" s="10">
        <v>1996.1229510000001</v>
      </c>
      <c r="D243" s="10">
        <v>359.09</v>
      </c>
      <c r="E243" s="2">
        <v>1987</v>
      </c>
      <c r="F243" s="2">
        <v>5755</v>
      </c>
      <c r="G243" s="3">
        <f t="shared" si="18"/>
        <v>11.932657276995307</v>
      </c>
      <c r="H243" s="3">
        <f t="shared" si="18"/>
        <v>16.912904692163611</v>
      </c>
      <c r="I243" s="3">
        <f t="shared" si="18"/>
        <v>20.691305494722755</v>
      </c>
      <c r="J243" s="3">
        <f t="shared" si="18"/>
        <v>8.2501348525801976</v>
      </c>
      <c r="K243" s="3">
        <f t="shared" si="18"/>
        <v>0.64599115333075519</v>
      </c>
      <c r="L243" s="3">
        <f t="shared" si="16"/>
        <v>333.43299346979262</v>
      </c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</row>
    <row r="244" spans="1:38" x14ac:dyDescent="0.3">
      <c r="A244" s="6">
        <v>104.48192862208691</v>
      </c>
      <c r="B244" s="6">
        <v>277.51463500000006</v>
      </c>
      <c r="C244" s="10">
        <v>1996.202186</v>
      </c>
      <c r="D244" s="10">
        <v>359.08499999999998</v>
      </c>
      <c r="E244" s="2">
        <v>1988</v>
      </c>
      <c r="F244" s="2">
        <v>5968</v>
      </c>
      <c r="G244" s="3">
        <f t="shared" si="18"/>
        <v>12.283901408450706</v>
      </c>
      <c r="H244" s="3">
        <f t="shared" si="18"/>
        <v>17.406752372523361</v>
      </c>
      <c r="I244" s="3">
        <f t="shared" si="18"/>
        <v>21.278174987582009</v>
      </c>
      <c r="J244" s="3">
        <f t="shared" si="18"/>
        <v>8.4543000692470418</v>
      </c>
      <c r="K244" s="3">
        <f t="shared" si="18"/>
        <v>0.66200123382545795</v>
      </c>
      <c r="L244" s="3">
        <f t="shared" si="16"/>
        <v>335.08513007162856</v>
      </c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</row>
    <row r="245" spans="1:38" x14ac:dyDescent="0.3">
      <c r="A245" s="6">
        <v>55.959143681423186</v>
      </c>
      <c r="B245" s="6">
        <v>277.37526500000001</v>
      </c>
      <c r="C245" s="10">
        <v>1996.286885</v>
      </c>
      <c r="D245" s="10">
        <v>359.125</v>
      </c>
      <c r="E245" s="2">
        <v>1989</v>
      </c>
      <c r="F245" s="2">
        <v>6088</v>
      </c>
      <c r="G245" s="3">
        <f t="shared" si="18"/>
        <v>12.648145539906105</v>
      </c>
      <c r="H245" s="3">
        <f t="shared" si="18"/>
        <v>17.919241463148666</v>
      </c>
      <c r="I245" s="3">
        <f t="shared" si="18"/>
        <v>21.889167156655677</v>
      </c>
      <c r="J245" s="3">
        <f t="shared" si="18"/>
        <v>8.6718019689515202</v>
      </c>
      <c r="K245" s="3">
        <f t="shared" si="18"/>
        <v>0.68171183850996242</v>
      </c>
      <c r="L245" s="3">
        <f t="shared" si="16"/>
        <v>336.8100679671719</v>
      </c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</row>
    <row r="246" spans="1:38" x14ac:dyDescent="0.3">
      <c r="A246" s="6">
        <v>29.524057891659709</v>
      </c>
      <c r="B246" s="6">
        <v>277.88297</v>
      </c>
      <c r="C246" s="10">
        <v>1996.3688520000001</v>
      </c>
      <c r="D246" s="10">
        <v>359.31900000000002</v>
      </c>
      <c r="E246" s="2">
        <v>1990</v>
      </c>
      <c r="F246" s="2">
        <v>6151</v>
      </c>
      <c r="G246" s="3">
        <f t="shared" si="18"/>
        <v>13.019713615023477</v>
      </c>
      <c r="H246" s="3">
        <f t="shared" si="18"/>
        <v>18.441588286596321</v>
      </c>
      <c r="I246" s="3">
        <f t="shared" si="18"/>
        <v>22.509986381540557</v>
      </c>
      <c r="J246" s="3">
        <f t="shared" si="18"/>
        <v>8.8909631759625434</v>
      </c>
      <c r="K246" s="3">
        <f t="shared" si="18"/>
        <v>0.69930072738949123</v>
      </c>
      <c r="L246" s="3">
        <f t="shared" si="16"/>
        <v>338.56155218651242</v>
      </c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</row>
    <row r="247" spans="1:38" x14ac:dyDescent="0.3">
      <c r="A247" s="6">
        <v>13.3</v>
      </c>
      <c r="B247" s="6">
        <v>276.74810000000002</v>
      </c>
      <c r="C247" s="10">
        <v>1996.4535519999999</v>
      </c>
      <c r="D247" s="10">
        <v>359.81900000000002</v>
      </c>
      <c r="E247" s="2">
        <v>1991</v>
      </c>
      <c r="F247" s="2">
        <v>6239</v>
      </c>
      <c r="G247" s="3">
        <f t="shared" ref="G247:K262" si="19">G246*(1-G$5)+G$4*$F246*$L$4/1000</f>
        <v>13.395126760563382</v>
      </c>
      <c r="H247" s="3">
        <f t="shared" si="19"/>
        <v>18.968413611272538</v>
      </c>
      <c r="I247" s="3">
        <f t="shared" si="19"/>
        <v>23.131937377159385</v>
      </c>
      <c r="J247" s="3">
        <f t="shared" si="19"/>
        <v>9.1049987584252374</v>
      </c>
      <c r="K247" s="3">
        <f t="shared" si="19"/>
        <v>0.71292667424407719</v>
      </c>
      <c r="L247" s="3">
        <f t="shared" si="16"/>
        <v>340.31340318166463</v>
      </c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</row>
    <row r="248" spans="1:38" x14ac:dyDescent="0.3">
      <c r="A248" s="6">
        <v>1996.518</v>
      </c>
      <c r="B248" s="6">
        <v>359.52511079042995</v>
      </c>
      <c r="C248" s="10">
        <v>1996.535519</v>
      </c>
      <c r="D248" s="10">
        <v>360.24</v>
      </c>
      <c r="E248" s="2">
        <v>1992</v>
      </c>
      <c r="F248" s="2">
        <v>6178</v>
      </c>
      <c r="G248" s="3">
        <f t="shared" si="19"/>
        <v>13.775910798122068</v>
      </c>
      <c r="H248" s="3">
        <f t="shared" si="19"/>
        <v>19.5020525345269</v>
      </c>
      <c r="I248" s="3">
        <f t="shared" si="19"/>
        <v>23.758760820732917</v>
      </c>
      <c r="J248" s="3">
        <f t="shared" si="19"/>
        <v>9.3171357994563024</v>
      </c>
      <c r="K248" s="3">
        <f t="shared" si="19"/>
        <v>0.72532268417805956</v>
      </c>
      <c r="L248" s="3">
        <f t="shared" si="16"/>
        <v>342.07918263701623</v>
      </c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</row>
    <row r="249" spans="1:38" x14ac:dyDescent="0.3">
      <c r="A249" s="6">
        <v>1994.49</v>
      </c>
      <c r="B249" s="6">
        <v>356.87847777427163</v>
      </c>
      <c r="C249" s="10">
        <v>1996.6202189999999</v>
      </c>
      <c r="D249" s="10">
        <v>360.57900000000001</v>
      </c>
      <c r="E249" s="2">
        <v>1993</v>
      </c>
      <c r="F249" s="2">
        <v>6172</v>
      </c>
      <c r="G249" s="3">
        <f t="shared" si="19"/>
        <v>14.152971830985917</v>
      </c>
      <c r="H249" s="3">
        <f t="shared" si="19"/>
        <v>20.028495701617366</v>
      </c>
      <c r="I249" s="3">
        <f t="shared" si="19"/>
        <v>24.368006334737949</v>
      </c>
      <c r="J249" s="3">
        <f t="shared" si="19"/>
        <v>9.5099944938481862</v>
      </c>
      <c r="K249" s="3">
        <f t="shared" si="19"/>
        <v>0.72997739449586407</v>
      </c>
      <c r="L249" s="3">
        <f t="shared" si="16"/>
        <v>343.78944575568528</v>
      </c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</row>
    <row r="250" spans="1:38" x14ac:dyDescent="0.3">
      <c r="A250" s="6">
        <v>1992.375</v>
      </c>
      <c r="B250" s="6">
        <v>353.5523371219262</v>
      </c>
      <c r="C250" s="10">
        <v>1996.7049179999999</v>
      </c>
      <c r="D250" s="10">
        <v>360.72500000000002</v>
      </c>
      <c r="E250" s="2">
        <v>1994</v>
      </c>
      <c r="F250" s="2">
        <v>6284</v>
      </c>
      <c r="G250" s="3">
        <f t="shared" si="19"/>
        <v>14.529666666666669</v>
      </c>
      <c r="H250" s="3">
        <f t="shared" si="19"/>
        <v>20.552927227533115</v>
      </c>
      <c r="I250" s="3">
        <f t="shared" si="19"/>
        <v>24.968172771769495</v>
      </c>
      <c r="J250" s="3">
        <f t="shared" si="19"/>
        <v>9.6911315519970955</v>
      </c>
      <c r="K250" s="3">
        <f t="shared" si="19"/>
        <v>0.73251892887484815</v>
      </c>
      <c r="L250" s="3">
        <f t="shared" si="16"/>
        <v>345.47441714684123</v>
      </c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</row>
    <row r="251" spans="1:38" x14ac:dyDescent="0.3">
      <c r="A251" s="6">
        <v>1989.758</v>
      </c>
      <c r="B251" s="6">
        <v>349.67310772438844</v>
      </c>
      <c r="C251" s="10">
        <v>1996.786885</v>
      </c>
      <c r="D251" s="10">
        <v>360.59100000000001</v>
      </c>
      <c r="E251" s="2">
        <v>1995</v>
      </c>
      <c r="F251" s="2">
        <v>6422</v>
      </c>
      <c r="G251" s="3">
        <f t="shared" si="19"/>
        <v>14.913197183098594</v>
      </c>
      <c r="H251" s="3">
        <f t="shared" si="19"/>
        <v>21.086432458565735</v>
      </c>
      <c r="I251" s="3">
        <f t="shared" si="19"/>
        <v>25.577109696321013</v>
      </c>
      <c r="J251" s="3">
        <f t="shared" si="19"/>
        <v>9.8750663593886845</v>
      </c>
      <c r="K251" s="3">
        <f t="shared" si="19"/>
        <v>0.73931866336085705</v>
      </c>
      <c r="L251" s="3">
        <f t="shared" si="16"/>
        <v>347.19112436073488</v>
      </c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</row>
    <row r="252" spans="1:38" x14ac:dyDescent="0.3">
      <c r="A252" s="6">
        <v>1983.673</v>
      </c>
      <c r="B252" s="6">
        <v>341.19103438367074</v>
      </c>
      <c r="C252" s="10">
        <v>1996.8715850000001</v>
      </c>
      <c r="D252" s="10">
        <v>360.44200000000001</v>
      </c>
      <c r="E252" s="2">
        <v>1996</v>
      </c>
      <c r="F252" s="2">
        <v>6550</v>
      </c>
      <c r="G252" s="3">
        <f t="shared" si="19"/>
        <v>15.305150234741786</v>
      </c>
      <c r="H252" s="3">
        <f t="shared" si="19"/>
        <v>21.63142774723514</v>
      </c>
      <c r="I252" s="3">
        <f t="shared" si="19"/>
        <v>26.198605488793653</v>
      </c>
      <c r="J252" s="3">
        <f t="shared" si="19"/>
        <v>10.064690732596926</v>
      </c>
      <c r="K252" s="3">
        <f t="shared" si="19"/>
        <v>0.74992178404396337</v>
      </c>
      <c r="L252" s="3">
        <f t="shared" si="16"/>
        <v>348.94979598741145</v>
      </c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</row>
    <row r="253" spans="1:38" x14ac:dyDescent="0.3">
      <c r="A253" s="6">
        <v>1969.9649999999999</v>
      </c>
      <c r="B253" s="6">
        <v>324.80814873487839</v>
      </c>
      <c r="C253" s="10">
        <v>1996.9535519999999</v>
      </c>
      <c r="D253" s="10">
        <v>360.31599999999997</v>
      </c>
      <c r="E253" s="2">
        <v>1997</v>
      </c>
      <c r="F253" s="2">
        <v>6663</v>
      </c>
      <c r="G253" s="3">
        <f t="shared" si="19"/>
        <v>15.704915492957749</v>
      </c>
      <c r="H253" s="3">
        <f t="shared" si="19"/>
        <v>22.186942516913081</v>
      </c>
      <c r="I253" s="3">
        <f t="shared" si="19"/>
        <v>26.830989228909349</v>
      </c>
      <c r="J253" s="3">
        <f t="shared" si="19"/>
        <v>10.258505935693693</v>
      </c>
      <c r="K253" s="3">
        <f t="shared" si="19"/>
        <v>0.76236229149826196</v>
      </c>
      <c r="L253" s="3">
        <f t="shared" si="16"/>
        <v>350.74371546597212</v>
      </c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</row>
    <row r="254" spans="1:38" x14ac:dyDescent="0.3">
      <c r="A254" s="6">
        <v>1956.087</v>
      </c>
      <c r="B254" s="6">
        <v>316.2641053013316</v>
      </c>
      <c r="C254" s="10">
        <v>1997.038356</v>
      </c>
      <c r="D254" s="10">
        <v>360.33499999999998</v>
      </c>
      <c r="E254" s="2">
        <v>1998</v>
      </c>
      <c r="F254" s="2">
        <v>6638</v>
      </c>
      <c r="G254" s="3">
        <f t="shared" si="19"/>
        <v>16.111577464788734</v>
      </c>
      <c r="H254" s="3">
        <f t="shared" si="19"/>
        <v>22.751539377488548</v>
      </c>
      <c r="I254" s="3">
        <f t="shared" si="19"/>
        <v>27.471861250802188</v>
      </c>
      <c r="J254" s="3">
        <f t="shared" si="19"/>
        <v>10.454511996362534</v>
      </c>
      <c r="K254" s="3">
        <f t="shared" si="19"/>
        <v>0.77521300501092649</v>
      </c>
      <c r="L254" s="3">
        <f t="shared" si="16"/>
        <v>352.56470309445297</v>
      </c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</row>
    <row r="255" spans="1:38" x14ac:dyDescent="0.3">
      <c r="A255" s="6">
        <v>1942.0630000000001</v>
      </c>
      <c r="B255" s="6">
        <v>312.27818420315549</v>
      </c>
      <c r="C255" s="10">
        <v>1997.123288</v>
      </c>
      <c r="D255" s="10">
        <v>360.46600000000001</v>
      </c>
      <c r="E255" s="2">
        <v>1999</v>
      </c>
      <c r="F255" s="2">
        <v>6584</v>
      </c>
      <c r="G255" s="3">
        <f t="shared" si="19"/>
        <v>16.516713615023477</v>
      </c>
      <c r="H255" s="3">
        <f t="shared" si="19"/>
        <v>23.312235597379065</v>
      </c>
      <c r="I255" s="3">
        <f t="shared" si="19"/>
        <v>28.100375225160043</v>
      </c>
      <c r="J255" s="3">
        <f t="shared" si="19"/>
        <v>10.636386574699504</v>
      </c>
      <c r="K255" s="3">
        <f t="shared" si="19"/>
        <v>0.78183364783535314</v>
      </c>
      <c r="L255" s="3">
        <f t="shared" si="16"/>
        <v>354.34754466009747</v>
      </c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</row>
    <row r="256" spans="1:38" x14ac:dyDescent="0.3">
      <c r="A256" s="6"/>
      <c r="B256" s="3"/>
      <c r="C256" s="10">
        <v>1997.2</v>
      </c>
      <c r="D256" s="10">
        <v>360.50900000000001</v>
      </c>
      <c r="E256" s="2">
        <v>2000</v>
      </c>
      <c r="F256" s="2">
        <v>6750</v>
      </c>
      <c r="G256" s="3">
        <f t="shared" si="19"/>
        <v>16.918553990610331</v>
      </c>
      <c r="H256" s="3">
        <f t="shared" si="19"/>
        <v>23.86631890266894</v>
      </c>
      <c r="I256" s="3">
        <f t="shared" si="19"/>
        <v>28.712340221796499</v>
      </c>
      <c r="J256" s="3">
        <f t="shared" si="19"/>
        <v>10.801533201994349</v>
      </c>
      <c r="K256" s="3">
        <f t="shared" si="19"/>
        <v>0.78331405942776877</v>
      </c>
      <c r="L256" s="3">
        <f t="shared" si="16"/>
        <v>356.08206037649791</v>
      </c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</row>
    <row r="257" spans="1:38" x14ac:dyDescent="0.3">
      <c r="A257" s="6"/>
      <c r="B257" s="3"/>
      <c r="C257" s="10">
        <v>1997.284932</v>
      </c>
      <c r="D257" s="10">
        <v>360.565</v>
      </c>
      <c r="E257" s="2">
        <v>2001</v>
      </c>
      <c r="F257" s="2">
        <v>6916</v>
      </c>
      <c r="G257" s="3">
        <f t="shared" si="19"/>
        <v>17.330525821596247</v>
      </c>
      <c r="H257" s="3">
        <f t="shared" si="19"/>
        <v>24.434464762679269</v>
      </c>
      <c r="I257" s="3">
        <f t="shared" si="19"/>
        <v>29.341030014475518</v>
      </c>
      <c r="J257" s="3">
        <f t="shared" si="19"/>
        <v>10.976729089743987</v>
      </c>
      <c r="K257" s="3">
        <f t="shared" si="19"/>
        <v>0.7920054016776098</v>
      </c>
      <c r="L257" s="3">
        <f t="shared" si="16"/>
        <v>357.87475509017264</v>
      </c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</row>
    <row r="258" spans="1:38" x14ac:dyDescent="0.3">
      <c r="A258" s="6"/>
      <c r="B258" s="3"/>
      <c r="C258" s="10">
        <v>1997.367123</v>
      </c>
      <c r="D258" s="10">
        <v>360.73599999999999</v>
      </c>
      <c r="E258" s="2">
        <v>2002</v>
      </c>
      <c r="F258" s="2">
        <v>6981</v>
      </c>
      <c r="G258" s="3">
        <f t="shared" si="19"/>
        <v>17.752629107981225</v>
      </c>
      <c r="H258" s="3">
        <f t="shared" si="19"/>
        <v>25.016634490901552</v>
      </c>
      <c r="I258" s="3">
        <f t="shared" si="19"/>
        <v>29.986220112683835</v>
      </c>
      <c r="J258" s="3">
        <f t="shared" si="19"/>
        <v>11.161400155292052</v>
      </c>
      <c r="K258" s="3">
        <f t="shared" si="19"/>
        <v>0.80507039445624107</v>
      </c>
      <c r="L258" s="3">
        <f t="shared" si="16"/>
        <v>359.72195426131492</v>
      </c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</row>
    <row r="259" spans="1:38" x14ac:dyDescent="0.3">
      <c r="A259" s="6"/>
      <c r="B259" s="3"/>
      <c r="C259" s="10">
        <v>1997.452055</v>
      </c>
      <c r="D259" s="10">
        <v>360.947</v>
      </c>
      <c r="E259" s="2">
        <v>2003</v>
      </c>
      <c r="F259" s="2">
        <v>7397</v>
      </c>
      <c r="G259" s="3">
        <f t="shared" si="19"/>
        <v>18.178699530516436</v>
      </c>
      <c r="H259" s="3">
        <f t="shared" si="19"/>
        <v>25.603305939179918</v>
      </c>
      <c r="I259" s="3">
        <f t="shared" si="19"/>
        <v>30.632515330237922</v>
      </c>
      <c r="J259" s="3">
        <f t="shared" si="19"/>
        <v>11.343150651425605</v>
      </c>
      <c r="K259" s="3">
        <f t="shared" si="19"/>
        <v>0.81604635633789335</v>
      </c>
      <c r="L259" s="3">
        <f t="shared" si="16"/>
        <v>361.57371780769779</v>
      </c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</row>
    <row r="260" spans="1:38" x14ac:dyDescent="0.3">
      <c r="A260" s="6"/>
      <c r="B260" s="3"/>
      <c r="C260" s="10">
        <v>1997.5342470000001</v>
      </c>
      <c r="D260" s="10">
        <v>361.33800000000002</v>
      </c>
      <c r="E260" s="2">
        <v>2004</v>
      </c>
      <c r="F260" s="2">
        <v>7782</v>
      </c>
      <c r="G260" s="3">
        <f t="shared" si="19"/>
        <v>18.63015962441315</v>
      </c>
      <c r="H260" s="3">
        <f t="shared" si="19"/>
        <v>26.227424469626765</v>
      </c>
      <c r="I260" s="3">
        <f t="shared" si="19"/>
        <v>31.332633227911476</v>
      </c>
      <c r="J260" s="3">
        <f t="shared" si="19"/>
        <v>11.563344604192045</v>
      </c>
      <c r="K260" s="3">
        <f t="shared" si="19"/>
        <v>0.84223413017087756</v>
      </c>
      <c r="L260" s="3">
        <f t="shared" si="16"/>
        <v>363.59579605631433</v>
      </c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</row>
    <row r="261" spans="1:38" x14ac:dyDescent="0.3">
      <c r="A261" s="6"/>
      <c r="B261" s="3"/>
      <c r="C261" s="10">
        <v>1997.6191779999999</v>
      </c>
      <c r="D261" s="10">
        <v>361.80599999999998</v>
      </c>
      <c r="E261" s="2">
        <v>2005</v>
      </c>
      <c r="F261" s="2">
        <v>8086</v>
      </c>
      <c r="G261" s="3">
        <f t="shared" si="19"/>
        <v>19.105117370892025</v>
      </c>
      <c r="H261" s="3">
        <f t="shared" si="19"/>
        <v>26.885976266077336</v>
      </c>
      <c r="I261" s="3">
        <f t="shared" si="19"/>
        <v>32.081194087547281</v>
      </c>
      <c r="J261" s="3">
        <f t="shared" si="19"/>
        <v>11.816147362121999</v>
      </c>
      <c r="K261" s="3">
        <f t="shared" si="19"/>
        <v>0.87619293528109476</v>
      </c>
      <c r="L261" s="3">
        <f t="shared" si="16"/>
        <v>365.76462802191975</v>
      </c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</row>
    <row r="262" spans="1:38" x14ac:dyDescent="0.3">
      <c r="A262" s="6"/>
      <c r="B262" s="3"/>
      <c r="C262" s="10">
        <v>1997.7041099999999</v>
      </c>
      <c r="D262" s="10">
        <v>362.072</v>
      </c>
      <c r="E262" s="2">
        <v>2006</v>
      </c>
      <c r="F262" s="2">
        <v>8350</v>
      </c>
      <c r="G262" s="3">
        <f t="shared" si="19"/>
        <v>19.598629107981225</v>
      </c>
      <c r="H262" s="3">
        <f t="shared" si="19"/>
        <v>27.571260967784504</v>
      </c>
      <c r="I262" s="3">
        <f t="shared" si="19"/>
        <v>32.8653786637894</v>
      </c>
      <c r="J262" s="3">
        <f t="shared" si="19"/>
        <v>12.090189044440306</v>
      </c>
      <c r="K262" s="3">
        <f t="shared" si="19"/>
        <v>0.91106229221713098</v>
      </c>
      <c r="L262" s="3">
        <f t="shared" si="16"/>
        <v>368.03652007621258</v>
      </c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</row>
    <row r="263" spans="1:38" x14ac:dyDescent="0.3">
      <c r="A263" s="6"/>
      <c r="B263" s="3"/>
      <c r="C263" s="10">
        <v>1997.7863010000001</v>
      </c>
      <c r="D263" s="10">
        <v>362.197</v>
      </c>
      <c r="E263" s="2">
        <v>2007</v>
      </c>
      <c r="F263" s="2">
        <v>8543</v>
      </c>
      <c r="G263" s="3">
        <f t="shared" ref="G263:K278" si="20">G262*(1-G$5)+G$4*$F262*$L$4/1000</f>
        <v>20.108253521126766</v>
      </c>
      <c r="H263" s="3">
        <f t="shared" si="20"/>
        <v>28.279449163182001</v>
      </c>
      <c r="I263" s="3">
        <f t="shared" si="20"/>
        <v>33.678699403501554</v>
      </c>
      <c r="J263" s="3">
        <f t="shared" si="20"/>
        <v>12.379561502488006</v>
      </c>
      <c r="K263" s="3">
        <f t="shared" si="20"/>
        <v>0.94460599248048349</v>
      </c>
      <c r="L263" s="3">
        <f>SUM(G263:K263,L$5)</f>
        <v>370.39056958277882</v>
      </c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</row>
    <row r="264" spans="1:38" x14ac:dyDescent="0.3">
      <c r="A264" s="6"/>
      <c r="B264" s="3"/>
      <c r="C264" s="10">
        <v>1997.8712330000001</v>
      </c>
      <c r="D264" s="10">
        <v>362.16800000000001</v>
      </c>
      <c r="E264" s="2">
        <v>2008</v>
      </c>
      <c r="F264" s="2">
        <v>8749</v>
      </c>
      <c r="G264" s="3">
        <f t="shared" si="20"/>
        <v>20.62965727699531</v>
      </c>
      <c r="H264" s="3">
        <f t="shared" si="20"/>
        <v>29.003811177407222</v>
      </c>
      <c r="I264" s="3">
        <f t="shared" si="20"/>
        <v>34.510098556486049</v>
      </c>
      <c r="J264" s="3">
        <f t="shared" si="20"/>
        <v>12.675055603912078</v>
      </c>
      <c r="K264" s="3">
        <f t="shared" si="20"/>
        <v>0.9740123079942673</v>
      </c>
      <c r="L264" s="3">
        <f>SUM(G264:K264,L$5)</f>
        <v>372.79263492279495</v>
      </c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</row>
    <row r="265" spans="1:38" x14ac:dyDescent="0.3">
      <c r="A265" s="6"/>
      <c r="B265" s="3"/>
      <c r="C265" s="10">
        <v>1997.9534249999999</v>
      </c>
      <c r="D265" s="10">
        <v>362.08</v>
      </c>
      <c r="E265" s="4">
        <f>1+E264</f>
        <v>2009</v>
      </c>
      <c r="F265" s="5">
        <f>F264*SUM(econhigh!Z55:AB55)/SUM(econhigh!Z54:AB54)</f>
        <v>8747.908742429694</v>
      </c>
      <c r="G265" s="13">
        <f t="shared" si="20"/>
        <v>21.163633802816907</v>
      </c>
      <c r="H265" s="13">
        <f t="shared" si="20"/>
        <v>29.745523173077977</v>
      </c>
      <c r="I265" s="13">
        <f t="shared" si="20"/>
        <v>35.361286514788659</v>
      </c>
      <c r="J265" s="13">
        <f t="shared" si="20"/>
        <v>12.977847460068233</v>
      </c>
      <c r="K265" s="13">
        <f t="shared" si="20"/>
        <v>1.0015195014449079</v>
      </c>
      <c r="L265" s="13">
        <f>SUM(G265:K265,L$5)</f>
        <v>375.2498104521967</v>
      </c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</row>
    <row r="266" spans="1:38" x14ac:dyDescent="0.3">
      <c r="A266" s="6"/>
      <c r="B266" s="3"/>
      <c r="C266" s="10">
        <v>1998.038356</v>
      </c>
      <c r="D266" s="10">
        <v>362.02</v>
      </c>
      <c r="E266" s="4">
        <f t="shared" ref="E266:E329" si="21">1+E265</f>
        <v>2010</v>
      </c>
      <c r="F266" s="5">
        <f>F265*SUM(econhigh!Z56:AB56)/SUM(econhigh!Z55:AB55)</f>
        <v>8682.9561636055314</v>
      </c>
      <c r="G266" s="13">
        <f t="shared" si="20"/>
        <v>21.697543726063788</v>
      </c>
      <c r="H266" s="13">
        <f t="shared" si="20"/>
        <v>30.485092231372303</v>
      </c>
      <c r="I266" s="13">
        <f t="shared" si="20"/>
        <v>36.200885359269684</v>
      </c>
      <c r="J266" s="13">
        <f t="shared" si="20"/>
        <v>13.26321368754139</v>
      </c>
      <c r="K266" s="13">
        <f t="shared" si="20"/>
        <v>1.0181522248855883</v>
      </c>
      <c r="L266" s="13">
        <f t="shared" ref="L266:L329" si="22">SUM(G266:K266,L$5)</f>
        <v>377.66488722913277</v>
      </c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</row>
    <row r="267" spans="1:38" x14ac:dyDescent="0.3">
      <c r="A267" s="6"/>
      <c r="B267" s="3"/>
      <c r="C267" s="10">
        <v>1998.123288</v>
      </c>
      <c r="D267" s="10">
        <v>362.16399999999999</v>
      </c>
      <c r="E267" s="4">
        <f t="shared" si="21"/>
        <v>2011</v>
      </c>
      <c r="F267" s="5">
        <f>F266*SUM(econhigh!Z57:AB57)/SUM(econhigh!Z56:AB56)</f>
        <v>8898.5686695256591</v>
      </c>
      <c r="G267" s="13">
        <f t="shared" si="20"/>
        <v>22.227489407410605</v>
      </c>
      <c r="H267" s="13">
        <f t="shared" si="20"/>
        <v>31.216527879382141</v>
      </c>
      <c r="I267" s="13">
        <f t="shared" si="20"/>
        <v>37.019456457044001</v>
      </c>
      <c r="J267" s="13">
        <f t="shared" si="20"/>
        <v>13.5246542974735</v>
      </c>
      <c r="K267" s="13">
        <f t="shared" si="20"/>
        <v>1.0251910647606772</v>
      </c>
      <c r="L267" s="13">
        <f t="shared" si="22"/>
        <v>380.01331910607092</v>
      </c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</row>
    <row r="268" spans="1:38" x14ac:dyDescent="0.3">
      <c r="A268" s="6"/>
      <c r="B268" s="3"/>
      <c r="C268" s="10">
        <v>1998.2</v>
      </c>
      <c r="D268" s="10">
        <v>362.47</v>
      </c>
      <c r="E268" s="4">
        <f t="shared" si="21"/>
        <v>2012</v>
      </c>
      <c r="F268" s="5">
        <f>F267*SUM(econhigh!Z58:AB58)/SUM(econhigh!Z57:AB57)</f>
        <v>9128.285945038504</v>
      </c>
      <c r="G268" s="13">
        <f t="shared" si="20"/>
        <v>22.770594537475553</v>
      </c>
      <c r="H268" s="13">
        <f t="shared" si="20"/>
        <v>31.966196631774981</v>
      </c>
      <c r="I268" s="13">
        <f t="shared" si="20"/>
        <v>37.859432678539065</v>
      </c>
      <c r="J268" s="13">
        <f t="shared" si="20"/>
        <v>13.796466259441774</v>
      </c>
      <c r="K268" s="13">
        <f t="shared" si="20"/>
        <v>1.0395829898138262</v>
      </c>
      <c r="L268" s="13">
        <f t="shared" si="22"/>
        <v>382.4322730970452</v>
      </c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</row>
    <row r="269" spans="1:38" x14ac:dyDescent="0.3">
      <c r="A269" s="6"/>
      <c r="B269" s="3"/>
      <c r="C269" s="10">
        <v>1998.284932</v>
      </c>
      <c r="D269" s="10">
        <v>362.745</v>
      </c>
      <c r="E269" s="4">
        <f t="shared" si="21"/>
        <v>2013</v>
      </c>
      <c r="F269" s="5">
        <f>F268*SUM(econhigh!Z59:AB59)/SUM(econhigh!Z58:AB58)</f>
        <v>9359.5836817672807</v>
      </c>
      <c r="G269" s="13">
        <f t="shared" si="20"/>
        <v>23.327719970740812</v>
      </c>
      <c r="H269" s="13">
        <f t="shared" si="20"/>
        <v>32.735372720246552</v>
      </c>
      <c r="I269" s="13">
        <f t="shared" si="20"/>
        <v>38.722645737418574</v>
      </c>
      <c r="J269" s="13">
        <f t="shared" si="20"/>
        <v>14.079712580099228</v>
      </c>
      <c r="K269" s="13">
        <f t="shared" si="20"/>
        <v>1.0590969822264742</v>
      </c>
      <c r="L269" s="13">
        <f t="shared" si="22"/>
        <v>384.92454799073164</v>
      </c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</row>
    <row r="270" spans="1:38" x14ac:dyDescent="0.3">
      <c r="A270" s="6"/>
      <c r="B270" s="3"/>
      <c r="C270" s="10">
        <v>1998.367123</v>
      </c>
      <c r="D270" s="10">
        <v>363.11099999999999</v>
      </c>
      <c r="E270" s="4">
        <f t="shared" si="21"/>
        <v>2014</v>
      </c>
      <c r="F270" s="5">
        <f>F269*SUM(econhigh!Z60:AB60)/SUM(econhigh!Z59:AB59)</f>
        <v>9592.3127656530069</v>
      </c>
      <c r="G270" s="13">
        <f t="shared" si="20"/>
        <v>23.898962167280601</v>
      </c>
      <c r="H270" s="13">
        <f t="shared" si="20"/>
        <v>33.524150879646221</v>
      </c>
      <c r="I270" s="13">
        <f t="shared" si="20"/>
        <v>39.60902117472228</v>
      </c>
      <c r="J270" s="13">
        <f t="shared" si="20"/>
        <v>14.373925550624628</v>
      </c>
      <c r="K270" s="13">
        <f t="shared" si="20"/>
        <v>1.0817918655908574</v>
      </c>
      <c r="L270" s="13">
        <f t="shared" si="22"/>
        <v>387.48785163786459</v>
      </c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</row>
    <row r="271" spans="1:38" x14ac:dyDescent="0.3">
      <c r="A271" s="6"/>
      <c r="B271" s="3"/>
      <c r="C271" s="10">
        <v>1998.452055</v>
      </c>
      <c r="D271" s="10">
        <v>363.54199999999997</v>
      </c>
      <c r="E271" s="4">
        <f t="shared" si="21"/>
        <v>2015</v>
      </c>
      <c r="F271" s="5">
        <f>F270*SUM(econhigh!Z61:AB61)/SUM(econhigh!Z60:AB60)</f>
        <v>9826.3298369437307</v>
      </c>
      <c r="G271" s="13">
        <f t="shared" si="20"/>
        <v>24.484408486311068</v>
      </c>
      <c r="H271" s="13">
        <f t="shared" si="20"/>
        <v>34.332611582884851</v>
      </c>
      <c r="I271" s="13">
        <f t="shared" si="20"/>
        <v>40.518463128811817</v>
      </c>
      <c r="J271" s="13">
        <f t="shared" si="20"/>
        <v>14.678646679281176</v>
      </c>
      <c r="K271" s="13">
        <f t="shared" si="20"/>
        <v>1.1064832562397102</v>
      </c>
      <c r="L271" s="13">
        <f t="shared" si="22"/>
        <v>390.12061313352865</v>
      </c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</row>
    <row r="272" spans="1:38" x14ac:dyDescent="0.3">
      <c r="A272" s="6"/>
      <c r="B272" s="3"/>
      <c r="C272" s="10">
        <v>1998.5342470000001</v>
      </c>
      <c r="D272" s="10">
        <v>364.05799999999999</v>
      </c>
      <c r="E272" s="4">
        <f t="shared" si="21"/>
        <v>2016</v>
      </c>
      <c r="F272" s="5">
        <f>F271*SUM(econhigh!Z62:AB62)/SUM(econhigh!Z61:AB61)</f>
        <v>9603.847281786122</v>
      </c>
      <c r="G272" s="13">
        <f t="shared" si="20"/>
        <v>25.084137537392142</v>
      </c>
      <c r="H272" s="13">
        <f t="shared" si="20"/>
        <v>35.160821620480363</v>
      </c>
      <c r="I272" s="13">
        <f t="shared" si="20"/>
        <v>41.450855487147443</v>
      </c>
      <c r="J272" s="13">
        <f t="shared" si="20"/>
        <v>14.993426840261595</v>
      </c>
      <c r="K272" s="13">
        <f t="shared" si="20"/>
        <v>1.1324460586611871</v>
      </c>
      <c r="L272" s="13">
        <f t="shared" si="22"/>
        <v>392.82168754394274</v>
      </c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</row>
    <row r="273" spans="1:38" x14ac:dyDescent="0.3">
      <c r="A273" s="6"/>
      <c r="B273" s="3"/>
      <c r="C273" s="10">
        <v>1998.6191779999999</v>
      </c>
      <c r="D273" s="10">
        <v>364.69799999999998</v>
      </c>
      <c r="E273" s="4">
        <f t="shared" si="21"/>
        <v>2017</v>
      </c>
      <c r="F273" s="5">
        <f>F272*SUM(econhigh!Z63:AB63)/SUM(econhigh!Z62:AB62)</f>
        <v>9829.595728329934</v>
      </c>
      <c r="G273" s="13">
        <f t="shared" si="20"/>
        <v>25.670287840975334</v>
      </c>
      <c r="H273" s="13">
        <f t="shared" si="20"/>
        <v>35.965862846733444</v>
      </c>
      <c r="I273" s="13">
        <f t="shared" si="20"/>
        <v>42.337308091764264</v>
      </c>
      <c r="J273" s="13">
        <f t="shared" si="20"/>
        <v>15.264111624310882</v>
      </c>
      <c r="K273" s="13">
        <f t="shared" si="20"/>
        <v>1.1377481039588879</v>
      </c>
      <c r="L273" s="13">
        <f t="shared" si="22"/>
        <v>395.3753185077428</v>
      </c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</row>
    <row r="274" spans="1:38" x14ac:dyDescent="0.3">
      <c r="A274" s="6"/>
      <c r="B274" s="3"/>
      <c r="C274" s="10">
        <v>1998.7041099999999</v>
      </c>
      <c r="D274" s="10">
        <v>365.05599999999998</v>
      </c>
      <c r="E274" s="4">
        <f t="shared" si="21"/>
        <v>2018</v>
      </c>
      <c r="F274" s="5">
        <f>F273*SUM(econhigh!Z64:AB64)/SUM(econhigh!Z63:AB63)</f>
        <v>10061.753575285571</v>
      </c>
      <c r="G274" s="13">
        <f t="shared" si="20"/>
        <v>26.27021621876073</v>
      </c>
      <c r="H274" s="13">
        <f t="shared" si="20"/>
        <v>36.789886417736973</v>
      </c>
      <c r="I274" s="13">
        <f t="shared" si="20"/>
        <v>43.245777443131161</v>
      </c>
      <c r="J274" s="13">
        <f t="shared" si="20"/>
        <v>15.545829334183811</v>
      </c>
      <c r="K274" s="13">
        <f t="shared" si="20"/>
        <v>1.151562475608209</v>
      </c>
      <c r="L274" s="13">
        <f t="shared" si="22"/>
        <v>398.00327188942089</v>
      </c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</row>
    <row r="275" spans="1:38" x14ac:dyDescent="0.3">
      <c r="A275" s="6"/>
      <c r="B275" s="3"/>
      <c r="C275" s="10">
        <v>1998.7863010000001</v>
      </c>
      <c r="D275" s="10">
        <v>365.012</v>
      </c>
      <c r="E275" s="4">
        <f t="shared" si="21"/>
        <v>2019</v>
      </c>
      <c r="F275" s="5">
        <f>F274*SUM(econhigh!Z65:AB65)/SUM(econhigh!Z64:AB64)</f>
        <v>10294.00926317648</v>
      </c>
      <c r="G275" s="13">
        <f t="shared" si="20"/>
        <v>26.884313854811023</v>
      </c>
      <c r="H275" s="13">
        <f t="shared" si="20"/>
        <v>37.633441934127895</v>
      </c>
      <c r="I275" s="13">
        <f t="shared" si="20"/>
        <v>44.176930933529015</v>
      </c>
      <c r="J275" s="13">
        <f t="shared" si="20"/>
        <v>15.838701970557636</v>
      </c>
      <c r="K275" s="13">
        <f t="shared" si="20"/>
        <v>1.1708407449927243</v>
      </c>
      <c r="L275" s="13">
        <f t="shared" si="22"/>
        <v>400.70422943801827</v>
      </c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</row>
    <row r="276" spans="1:38" x14ac:dyDescent="0.3">
      <c r="A276" s="6"/>
      <c r="B276" s="3"/>
      <c r="C276" s="10">
        <v>1998.8712330000001</v>
      </c>
      <c r="D276" s="10">
        <v>364.90899999999999</v>
      </c>
      <c r="E276" s="4">
        <f t="shared" si="21"/>
        <v>2020</v>
      </c>
      <c r="F276" s="5">
        <f>F275*SUM(econhigh!Z66:AB66)/SUM(econhigh!Z65:AB65)</f>
        <v>10526.305825733139</v>
      </c>
      <c r="G276" s="13">
        <f t="shared" si="20"/>
        <v>27.512586720638694</v>
      </c>
      <c r="H276" s="13">
        <f t="shared" si="20"/>
        <v>38.496484849882734</v>
      </c>
      <c r="I276" s="13">
        <f t="shared" si="20"/>
        <v>45.130478781580258</v>
      </c>
      <c r="J276" s="13">
        <f t="shared" si="20"/>
        <v>16.142103771228683</v>
      </c>
      <c r="K276" s="13">
        <f t="shared" si="20"/>
        <v>1.1934376293463087</v>
      </c>
      <c r="L276" s="13">
        <f t="shared" si="22"/>
        <v>403.47509175267669</v>
      </c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</row>
    <row r="277" spans="1:38" x14ac:dyDescent="0.3">
      <c r="A277" s="6"/>
      <c r="B277" s="3"/>
      <c r="C277" s="10">
        <v>1998.9534249999999</v>
      </c>
      <c r="D277" s="10">
        <v>364.88099999999997</v>
      </c>
      <c r="E277" s="4">
        <f t="shared" si="21"/>
        <v>2021</v>
      </c>
      <c r="F277" s="5">
        <f>F276*SUM(econhigh!Z67:AB67)/SUM(econhigh!Z66:AB66)</f>
        <v>10758.542145404528</v>
      </c>
      <c r="G277" s="13">
        <f t="shared" si="20"/>
        <v>28.155037310941655</v>
      </c>
      <c r="H277" s="13">
        <f t="shared" si="20"/>
        <v>39.37896539257995</v>
      </c>
      <c r="I277" s="13">
        <f t="shared" si="20"/>
        <v>46.106126537218657</v>
      </c>
      <c r="J277" s="13">
        <f t="shared" si="20"/>
        <v>16.455438035638796</v>
      </c>
      <c r="K277" s="13">
        <f t="shared" si="20"/>
        <v>1.2180492744248068</v>
      </c>
      <c r="L277" s="13">
        <f t="shared" si="22"/>
        <v>406.31361655080389</v>
      </c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</row>
    <row r="278" spans="1:38" x14ac:dyDescent="0.3">
      <c r="A278" s="6"/>
      <c r="B278" s="3"/>
      <c r="C278" s="10">
        <v>1999.038356</v>
      </c>
      <c r="D278" s="10">
        <v>365.01600000000002</v>
      </c>
      <c r="E278" s="4">
        <f t="shared" si="21"/>
        <v>2022</v>
      </c>
      <c r="F278" s="5">
        <f>F277*SUM(econhigh!Z68:AB68)/SUM(econhigh!Z67:AB67)</f>
        <v>10990.618815249058</v>
      </c>
      <c r="G278" s="13">
        <f t="shared" si="20"/>
        <v>28.81166194892409</v>
      </c>
      <c r="H278" s="13">
        <f t="shared" si="20"/>
        <v>40.280824432117718</v>
      </c>
      <c r="I278" s="13">
        <f t="shared" si="20"/>
        <v>47.103568511298946</v>
      </c>
      <c r="J278" s="13">
        <f t="shared" si="20"/>
        <v>16.778130282599601</v>
      </c>
      <c r="K278" s="13">
        <f t="shared" si="20"/>
        <v>1.2438801053504771</v>
      </c>
      <c r="L278" s="13">
        <f t="shared" si="22"/>
        <v>409.21806528029083</v>
      </c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</row>
    <row r="279" spans="1:38" x14ac:dyDescent="0.3">
      <c r="A279" s="6"/>
      <c r="B279" s="3"/>
      <c r="C279" s="10">
        <v>1999.123288</v>
      </c>
      <c r="D279" s="10">
        <v>365.07499999999999</v>
      </c>
      <c r="E279" s="4">
        <f t="shared" si="21"/>
        <v>2023</v>
      </c>
      <c r="F279" s="5">
        <f>F278*SUM(econhigh!Z69:AB69)/SUM(econhigh!Z68:AB68)</f>
        <v>11222.437830015735</v>
      </c>
      <c r="G279" s="13">
        <f t="shared" ref="G279:K294" si="23">G278*(1-G$5)+G$4*$F278*$L$4/1000</f>
        <v>29.482450890699855</v>
      </c>
      <c r="H279" s="13">
        <f t="shared" si="23"/>
        <v>41.201993667077744</v>
      </c>
      <c r="I279" s="13">
        <f t="shared" si="23"/>
        <v>48.122488183447643</v>
      </c>
      <c r="J279" s="13">
        <f t="shared" si="23"/>
        <v>17.10962718174553</v>
      </c>
      <c r="K279" s="13">
        <f t="shared" si="23"/>
        <v>1.2704429145753098</v>
      </c>
      <c r="L279" s="13">
        <f t="shared" si="22"/>
        <v>412.18700283754606</v>
      </c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</row>
    <row r="280" spans="1:38" x14ac:dyDescent="0.3">
      <c r="A280" s="6"/>
      <c r="B280" s="3"/>
      <c r="C280" s="10">
        <v>1999.2</v>
      </c>
      <c r="D280" s="10">
        <v>364.89100000000002</v>
      </c>
      <c r="E280" s="4">
        <f t="shared" si="21"/>
        <v>2024</v>
      </c>
      <c r="F280" s="5">
        <f>F279*SUM(econhigh!Z70:AB70)/SUM(econhigh!Z69:AB69)</f>
        <v>11453.902617414953</v>
      </c>
      <c r="G280" s="13">
        <f t="shared" si="23"/>
        <v>30.16738841084166</v>
      </c>
      <c r="H280" s="13">
        <f t="shared" si="23"/>
        <v>42.142395781570009</v>
      </c>
      <c r="I280" s="13">
        <f t="shared" si="23"/>
        <v>49.162558558029097</v>
      </c>
      <c r="J280" s="13">
        <f t="shared" si="23"/>
        <v>17.449395509771474</v>
      </c>
      <c r="K280" s="13">
        <f t="shared" si="23"/>
        <v>1.2974375945982999</v>
      </c>
      <c r="L280" s="13">
        <f t="shared" si="22"/>
        <v>415.21917585481054</v>
      </c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</row>
    <row r="281" spans="1:38" x14ac:dyDescent="0.3">
      <c r="A281" s="6"/>
      <c r="B281" s="3"/>
      <c r="C281" s="10">
        <v>1999.284932</v>
      </c>
      <c r="D281" s="10">
        <v>364.94400000000002</v>
      </c>
      <c r="E281" s="4">
        <f t="shared" si="21"/>
        <v>2025</v>
      </c>
      <c r="F281" s="5">
        <f>F280*SUM(econhigh!Z71:AB71)/SUM(econhigh!Z70:AB70)</f>
        <v>11684.918056601846</v>
      </c>
      <c r="G281" s="13">
        <f t="shared" si="23"/>
        <v>30.866452889838818</v>
      </c>
      <c r="H281" s="13">
        <f t="shared" si="23"/>
        <v>43.101944604582179</v>
      </c>
      <c r="I281" s="13">
        <f t="shared" si="23"/>
        <v>50.223442520031462</v>
      </c>
      <c r="J281" s="13">
        <f t="shared" si="23"/>
        <v>17.796921169967593</v>
      </c>
      <c r="K281" s="13">
        <f t="shared" si="23"/>
        <v>1.3246775871085688</v>
      </c>
      <c r="L281" s="13">
        <f t="shared" si="22"/>
        <v>418.31343877152858</v>
      </c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</row>
    <row r="282" spans="1:38" x14ac:dyDescent="0.3">
      <c r="A282" s="6"/>
      <c r="B282" s="3"/>
      <c r="C282" s="10">
        <v>1999.367123</v>
      </c>
      <c r="D282" s="10">
        <v>365.19</v>
      </c>
      <c r="E282" s="4">
        <f t="shared" si="21"/>
        <v>2026</v>
      </c>
      <c r="F282" s="5">
        <f>F281*SUM(econhigh!Z72:AB72)/SUM(econhigh!Z71:AB71)</f>
        <v>10968.658323268346</v>
      </c>
      <c r="G282" s="13">
        <f t="shared" si="23"/>
        <v>31.579616902683064</v>
      </c>
      <c r="H282" s="13">
        <f t="shared" si="23"/>
        <v>44.080545270626246</v>
      </c>
      <c r="I282" s="13">
        <f t="shared" si="23"/>
        <v>51.304793188952658</v>
      </c>
      <c r="J282" s="13">
        <f t="shared" si="23"/>
        <v>18.151708269934424</v>
      </c>
      <c r="K282" s="13">
        <f t="shared" si="23"/>
        <v>1.3520452730033796</v>
      </c>
      <c r="L282" s="13">
        <f t="shared" si="22"/>
        <v>421.46870890519978</v>
      </c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</row>
    <row r="283" spans="1:38" x14ac:dyDescent="0.3">
      <c r="A283" s="6"/>
      <c r="B283" s="3"/>
      <c r="C283" s="10">
        <v>1999.452055</v>
      </c>
      <c r="D283" s="10">
        <v>365.34800000000001</v>
      </c>
      <c r="E283" s="4">
        <f t="shared" si="21"/>
        <v>2027</v>
      </c>
      <c r="F283" s="5">
        <f>F282*SUM(econhigh!Z73:AB73)/SUM(econhigh!Z72:AB72)</f>
        <v>11164.630121806204</v>
      </c>
      <c r="G283" s="13">
        <f t="shared" si="23"/>
        <v>32.249065532741696</v>
      </c>
      <c r="H283" s="13">
        <f t="shared" si="23"/>
        <v>44.989199341923609</v>
      </c>
      <c r="I283" s="13">
        <f t="shared" si="23"/>
        <v>52.264022207104958</v>
      </c>
      <c r="J283" s="13">
        <f t="shared" si="23"/>
        <v>18.402159454460818</v>
      </c>
      <c r="K283" s="13">
        <f t="shared" si="23"/>
        <v>1.335017396056573</v>
      </c>
      <c r="L283" s="13">
        <f t="shared" si="22"/>
        <v>424.23946393228766</v>
      </c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</row>
    <row r="284" spans="1:38" x14ac:dyDescent="0.3">
      <c r="A284" s="6"/>
      <c r="B284" s="3"/>
      <c r="C284" s="10">
        <v>1999.5342470000001</v>
      </c>
      <c r="D284" s="10">
        <v>365.63099999999997</v>
      </c>
      <c r="E284" s="4">
        <f t="shared" si="21"/>
        <v>2028</v>
      </c>
      <c r="F284" s="5">
        <f>F283*SUM(econhigh!Z74:AB74)/SUM(econhigh!Z73:AB73)</f>
        <v>11375.847204754305</v>
      </c>
      <c r="G284" s="13">
        <f t="shared" si="23"/>
        <v>32.930474882898885</v>
      </c>
      <c r="H284" s="13">
        <f t="shared" si="23"/>
        <v>45.913754786546512</v>
      </c>
      <c r="I284" s="13">
        <f t="shared" si="23"/>
        <v>53.239817635137562</v>
      </c>
      <c r="J284" s="13">
        <f t="shared" si="23"/>
        <v>18.661304535002312</v>
      </c>
      <c r="K284" s="13">
        <f t="shared" si="23"/>
        <v>1.333890020540486</v>
      </c>
      <c r="L284" s="13">
        <f t="shared" si="22"/>
        <v>427.07924186012576</v>
      </c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</row>
    <row r="285" spans="1:38" x14ac:dyDescent="0.3">
      <c r="A285" s="6"/>
      <c r="B285" s="3"/>
      <c r="C285" s="10">
        <v>1999.6191779999999</v>
      </c>
      <c r="D285" s="10">
        <v>366.077</v>
      </c>
      <c r="E285" s="4">
        <f t="shared" si="21"/>
        <v>2029</v>
      </c>
      <c r="F285" s="5">
        <f>F284*SUM(econhigh!Z75:AB75)/SUM(econhigh!Z74:AB74)</f>
        <v>11586.313040818794</v>
      </c>
      <c r="G285" s="13">
        <f t="shared" si="23"/>
        <v>33.62477541652239</v>
      </c>
      <c r="H285" s="13">
        <f t="shared" si="23"/>
        <v>46.855599341445732</v>
      </c>
      <c r="I285" s="13">
        <f t="shared" si="23"/>
        <v>54.234247479860606</v>
      </c>
      <c r="J285" s="13">
        <f t="shared" si="23"/>
        <v>18.930436209242217</v>
      </c>
      <c r="K285" s="13">
        <f t="shared" si="23"/>
        <v>1.3431225276990593</v>
      </c>
      <c r="L285" s="13">
        <f t="shared" si="22"/>
        <v>429.98818097476999</v>
      </c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</row>
    <row r="286" spans="1:38" x14ac:dyDescent="0.3">
      <c r="A286" s="6"/>
      <c r="B286" s="3"/>
      <c r="C286" s="10">
        <v>1999.7041099999999</v>
      </c>
      <c r="D286" s="10">
        <v>366.45100000000002</v>
      </c>
      <c r="E286" s="4">
        <f t="shared" si="21"/>
        <v>2030</v>
      </c>
      <c r="F286" s="5">
        <f>F285*SUM(econhigh!Z76:AB76)/SUM(econhigh!Z75:AB75)</f>
        <v>11796.035942325465</v>
      </c>
      <c r="G286" s="13">
        <f t="shared" si="23"/>
        <v>34.331921282863441</v>
      </c>
      <c r="H286" s="13">
        <f t="shared" si="23"/>
        <v>47.814614904148485</v>
      </c>
      <c r="I286" s="13">
        <f t="shared" si="23"/>
        <v>55.246948755274779</v>
      </c>
      <c r="J286" s="13">
        <f t="shared" si="23"/>
        <v>19.20889579996209</v>
      </c>
      <c r="K286" s="13">
        <f t="shared" si="23"/>
        <v>1.3586033515240974</v>
      </c>
      <c r="L286" s="13">
        <f t="shared" si="22"/>
        <v>432.96098409377288</v>
      </c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</row>
    <row r="287" spans="1:38" x14ac:dyDescent="0.3">
      <c r="A287" s="6"/>
      <c r="B287" s="3"/>
      <c r="C287" s="10">
        <v>1999.7863010000001</v>
      </c>
      <c r="D287" s="10">
        <v>366.60199999999998</v>
      </c>
      <c r="E287" s="4">
        <f t="shared" si="21"/>
        <v>2031</v>
      </c>
      <c r="F287" s="5">
        <f>F286*SUM(econhigh!Z77:AB77)/SUM(econhigh!Z76:AB76)</f>
        <v>12004.938481197609</v>
      </c>
      <c r="G287" s="13">
        <f t="shared" si="23"/>
        <v>35.051867138498331</v>
      </c>
      <c r="H287" s="13">
        <f t="shared" si="23"/>
        <v>48.790684477585486</v>
      </c>
      <c r="I287" s="13">
        <f t="shared" si="23"/>
        <v>56.277564596402541</v>
      </c>
      <c r="J287" s="13">
        <f t="shared" si="23"/>
        <v>19.496063233727281</v>
      </c>
      <c r="K287" s="13">
        <f t="shared" si="23"/>
        <v>1.3778390914222345</v>
      </c>
      <c r="L287" s="13">
        <f t="shared" si="22"/>
        <v>435.9940185376359</v>
      </c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</row>
    <row r="288" spans="1:38" x14ac:dyDescent="0.3">
      <c r="A288" s="6"/>
      <c r="B288" s="3"/>
      <c r="C288" s="10">
        <v>1999.8712330000001</v>
      </c>
      <c r="D288" s="10">
        <v>366.53199999999998</v>
      </c>
      <c r="E288" s="4">
        <f t="shared" si="21"/>
        <v>2032</v>
      </c>
      <c r="F288" s="5">
        <f>F287*SUM(econhigh!Z78:AB78)/SUM(econhigh!Z77:AB77)</f>
        <v>12212.945472721283</v>
      </c>
      <c r="G288" s="13">
        <f t="shared" si="23"/>
        <v>35.784562914346076</v>
      </c>
      <c r="H288" s="13">
        <f t="shared" si="23"/>
        <v>49.783684116307946</v>
      </c>
      <c r="I288" s="13">
        <f t="shared" si="23"/>
        <v>57.325731295940734</v>
      </c>
      <c r="J288" s="13">
        <f t="shared" si="23"/>
        <v>19.791344772146616</v>
      </c>
      <c r="K288" s="13">
        <f t="shared" si="23"/>
        <v>1.3993137883656768</v>
      </c>
      <c r="L288" s="13">
        <f t="shared" si="22"/>
        <v>439.08463688710708</v>
      </c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</row>
    <row r="289" spans="1:38" x14ac:dyDescent="0.3">
      <c r="A289" s="6"/>
      <c r="B289" s="3"/>
      <c r="C289" s="10">
        <v>1999.9534249999999</v>
      </c>
      <c r="D289" s="10">
        <v>366.53699999999998</v>
      </c>
      <c r="E289" s="4">
        <f t="shared" si="21"/>
        <v>2033</v>
      </c>
      <c r="F289" s="5">
        <f>F288*SUM(econhigh!Z79:AB79)/SUM(econhigh!Z78:AB78)</f>
        <v>12419.983367019482</v>
      </c>
      <c r="G289" s="13">
        <f t="shared" si="23"/>
        <v>36.529953952587277</v>
      </c>
      <c r="H289" s="13">
        <f t="shared" si="23"/>
        <v>50.793483156247156</v>
      </c>
      <c r="I289" s="13">
        <f t="shared" si="23"/>
        <v>58.391078733133568</v>
      </c>
      <c r="J289" s="13">
        <f t="shared" si="23"/>
        <v>20.094171770739635</v>
      </c>
      <c r="K289" s="13">
        <f t="shared" si="23"/>
        <v>1.4221044369264222</v>
      </c>
      <c r="L289" s="13">
        <f t="shared" si="22"/>
        <v>442.23079204963409</v>
      </c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</row>
    <row r="290" spans="1:38" x14ac:dyDescent="0.3">
      <c r="A290" s="6"/>
      <c r="B290" s="3"/>
      <c r="C290" s="10">
        <v>2000.0382509999999</v>
      </c>
      <c r="D290" s="10">
        <v>366.60300000000001</v>
      </c>
      <c r="E290" s="4">
        <f t="shared" si="21"/>
        <v>2034</v>
      </c>
      <c r="F290" s="5">
        <f>F289*SUM(econhigh!Z80:AB80)/SUM(econhigh!Z79:AB79)</f>
        <v>12625.980219958788</v>
      </c>
      <c r="G290" s="13">
        <f t="shared" si="23"/>
        <v>37.287981106442928</v>
      </c>
      <c r="H290" s="13">
        <f t="shared" si="23"/>
        <v>51.819944386703433</v>
      </c>
      <c r="I290" s="13">
        <f t="shared" si="23"/>
        <v>59.473230705467202</v>
      </c>
      <c r="J290" s="13">
        <f t="shared" si="23"/>
        <v>20.403999437282636</v>
      </c>
      <c r="K290" s="13">
        <f t="shared" si="23"/>
        <v>1.4456477529674379</v>
      </c>
      <c r="L290" s="13">
        <f t="shared" si="22"/>
        <v>445.43080338886364</v>
      </c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</row>
    <row r="291" spans="1:38" x14ac:dyDescent="0.3">
      <c r="A291" s="6"/>
      <c r="B291" s="3"/>
      <c r="C291" s="10">
        <v>2000.1229510000001</v>
      </c>
      <c r="D291" s="10">
        <v>366.428</v>
      </c>
      <c r="E291" s="4">
        <f t="shared" si="21"/>
        <v>2035</v>
      </c>
      <c r="F291" s="5">
        <f>F290*SUM(econhigh!Z81:AB81)/SUM(econhigh!Z80:AB80)</f>
        <v>12830.86566542233</v>
      </c>
      <c r="G291" s="13">
        <f t="shared" si="23"/>
        <v>38.058580838177498</v>
      </c>
      <c r="H291" s="13">
        <f t="shared" si="23"/>
        <v>52.862924219130136</v>
      </c>
      <c r="I291" s="13">
        <f t="shared" si="23"/>
        <v>60.571805251541349</v>
      </c>
      <c r="J291" s="13">
        <f t="shared" si="23"/>
        <v>20.720305657671808</v>
      </c>
      <c r="K291" s="13">
        <f t="shared" si="23"/>
        <v>1.4695987097306369</v>
      </c>
      <c r="L291" s="13">
        <f t="shared" si="22"/>
        <v>448.6832146762514</v>
      </c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</row>
    <row r="292" spans="1:38" x14ac:dyDescent="0.3">
      <c r="A292" s="6"/>
      <c r="B292" s="3"/>
      <c r="C292" s="10">
        <v>2000.202186</v>
      </c>
      <c r="D292" s="10">
        <v>366.18799999999999</v>
      </c>
      <c r="E292" s="4">
        <f t="shared" si="21"/>
        <v>2036</v>
      </c>
      <c r="F292" s="5">
        <f>F291*SUM(econhigh!Z82:AB82)/SUM(econhigh!Z81:AB81)</f>
        <v>13034.570893137319</v>
      </c>
      <c r="G292" s="13">
        <f t="shared" si="23"/>
        <v>38.841685315409848</v>
      </c>
      <c r="H292" s="13">
        <f t="shared" si="23"/>
        <v>53.922272852849886</v>
      </c>
      <c r="I292" s="13">
        <f t="shared" si="23"/>
        <v>61.686414965441472</v>
      </c>
      <c r="J292" s="13">
        <f t="shared" si="23"/>
        <v>21.04258988560672</v>
      </c>
      <c r="K292" s="13">
        <f t="shared" si="23"/>
        <v>1.4937447343352575</v>
      </c>
      <c r="L292" s="13">
        <f t="shared" si="22"/>
        <v>451.98670775364315</v>
      </c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</row>
    <row r="293" spans="1:38" x14ac:dyDescent="0.3">
      <c r="A293" s="6"/>
      <c r="B293" s="3"/>
      <c r="C293" s="10">
        <v>2000.286885</v>
      </c>
      <c r="D293" s="10">
        <v>366.11200000000002</v>
      </c>
      <c r="E293" s="4">
        <f t="shared" si="21"/>
        <v>2037</v>
      </c>
      <c r="F293" s="5">
        <f>F292*SUM(econhigh!Z83:AB83)/SUM(econhigh!Z82:AB82)</f>
        <v>13237.028631649751</v>
      </c>
      <c r="G293" s="13">
        <f t="shared" si="23"/>
        <v>39.637222506070813</v>
      </c>
      <c r="H293" s="13">
        <f t="shared" si="23"/>
        <v>54.997834438232964</v>
      </c>
      <c r="I293" s="13">
        <f t="shared" si="23"/>
        <v>62.816667303560251</v>
      </c>
      <c r="J293" s="13">
        <f t="shared" si="23"/>
        <v>21.370372093100347</v>
      </c>
      <c r="K293" s="13">
        <f t="shared" si="23"/>
        <v>1.5179536642824538</v>
      </c>
      <c r="L293" s="13">
        <f t="shared" si="22"/>
        <v>455.34005000524684</v>
      </c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</row>
    <row r="294" spans="1:38" x14ac:dyDescent="0.3">
      <c r="A294" s="6"/>
      <c r="B294" s="3"/>
      <c r="C294" s="10">
        <v>2000.3688520000001</v>
      </c>
      <c r="D294" s="10">
        <v>366.32799999999997</v>
      </c>
      <c r="E294" s="4">
        <f t="shared" si="21"/>
        <v>2038</v>
      </c>
      <c r="F294" s="5">
        <f>F293*SUM(econhigh!Z84:AB84)/SUM(econhigh!Z83:AB83)</f>
        <v>13438.173135919353</v>
      </c>
      <c r="G294" s="13">
        <f t="shared" si="23"/>
        <v>40.445116272321734</v>
      </c>
      <c r="H294" s="13">
        <f t="shared" si="23"/>
        <v>56.089447237828203</v>
      </c>
      <c r="I294" s="13">
        <f t="shared" si="23"/>
        <v>63.962164884742933</v>
      </c>
      <c r="J294" s="13">
        <f t="shared" si="23"/>
        <v>21.703191778944863</v>
      </c>
      <c r="K294" s="13">
        <f t="shared" si="23"/>
        <v>1.5421421806803872</v>
      </c>
      <c r="L294" s="13">
        <f t="shared" si="22"/>
        <v>458.74206235451811</v>
      </c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</row>
    <row r="295" spans="1:38" x14ac:dyDescent="0.3">
      <c r="A295" s="6"/>
      <c r="B295" s="3"/>
      <c r="C295" s="10">
        <v>2000.4535519999999</v>
      </c>
      <c r="D295" s="10">
        <v>366.77300000000002</v>
      </c>
      <c r="E295" s="4">
        <f t="shared" si="21"/>
        <v>2039</v>
      </c>
      <c r="F295" s="5">
        <f>F294*SUM(econhigh!Z85:AB85)/SUM(econhigh!Z84:AB84)</f>
        <v>13637.940178991634</v>
      </c>
      <c r="G295" s="13">
        <f t="shared" ref="G295:K310" si="24">G294*(1-G$5)+G$4*$F294*$L$4/1000</f>
        <v>41.265286463715874</v>
      </c>
      <c r="H295" s="13">
        <f t="shared" si="24"/>
        <v>57.196943785885765</v>
      </c>
      <c r="I295" s="13">
        <f t="shared" si="24"/>
        <v>65.122505784540195</v>
      </c>
      <c r="J295" s="13">
        <f t="shared" si="24"/>
        <v>22.040607032364672</v>
      </c>
      <c r="K295" s="13">
        <f t="shared" si="24"/>
        <v>1.5662566614450153</v>
      </c>
      <c r="L295" s="13">
        <f t="shared" si="22"/>
        <v>462.19159972795148</v>
      </c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</row>
    <row r="296" spans="1:38" x14ac:dyDescent="0.3">
      <c r="A296" s="6"/>
      <c r="B296" s="3"/>
      <c r="C296" s="10">
        <v>2000.535519</v>
      </c>
      <c r="D296" s="10">
        <v>367.18400000000003</v>
      </c>
      <c r="E296" s="4">
        <f t="shared" si="21"/>
        <v>2040</v>
      </c>
      <c r="F296" s="5">
        <f>F295*SUM(econhigh!Z86:AB86)/SUM(econhigh!Z85:AB85)</f>
        <v>13836.267047241618</v>
      </c>
      <c r="G296" s="13">
        <f t="shared" si="24"/>
        <v>42.097649009851516</v>
      </c>
      <c r="H296" s="13">
        <f t="shared" si="24"/>
        <v>58.320151046659163</v>
      </c>
      <c r="I296" s="13">
        <f t="shared" si="24"/>
        <v>66.297283824260333</v>
      </c>
      <c r="J296" s="13">
        <f t="shared" si="24"/>
        <v>22.382193649182543</v>
      </c>
      <c r="K296" s="13">
        <f t="shared" si="24"/>
        <v>1.5902615677883516</v>
      </c>
      <c r="L296" s="13">
        <f t="shared" si="22"/>
        <v>465.68753909774193</v>
      </c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</row>
    <row r="297" spans="1:38" x14ac:dyDescent="0.3">
      <c r="A297" s="6"/>
      <c r="B297" s="3"/>
      <c r="C297" s="10">
        <v>2000.6202189999999</v>
      </c>
      <c r="D297" s="10">
        <v>367.44799999999998</v>
      </c>
      <c r="E297" s="4">
        <f t="shared" si="21"/>
        <v>2041</v>
      </c>
      <c r="F297" s="5">
        <f>F296*SUM(econhigh!Z87:AB87)/SUM(econhigh!Z86:AB86)</f>
        <v>14033.092538733979</v>
      </c>
      <c r="G297" s="13">
        <f t="shared" si="24"/>
        <v>42.942116012734807</v>
      </c>
      <c r="H297" s="13">
        <f t="shared" si="24"/>
        <v>59.45889057182513</v>
      </c>
      <c r="I297" s="13">
        <f t="shared" si="24"/>
        <v>67.486088855426885</v>
      </c>
      <c r="J297" s="13">
        <f t="shared" si="24"/>
        <v>22.727544297918151</v>
      </c>
      <c r="K297" s="13">
        <f t="shared" si="24"/>
        <v>1.6141324000442319</v>
      </c>
      <c r="L297" s="13">
        <f t="shared" si="22"/>
        <v>469.22877213794919</v>
      </c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</row>
    <row r="298" spans="1:38" x14ac:dyDescent="0.3">
      <c r="A298" s="6"/>
      <c r="B298" s="3"/>
      <c r="C298" s="10">
        <v>2000.7049179999999</v>
      </c>
      <c r="D298" s="10">
        <v>367.67500000000001</v>
      </c>
      <c r="E298" s="4">
        <f t="shared" si="21"/>
        <v>2042</v>
      </c>
      <c r="F298" s="5">
        <f>F297*SUM(econhigh!Z88:AB88)/SUM(econhigh!Z87:AB87)</f>
        <v>14228.356964293744</v>
      </c>
      <c r="G298" s="13">
        <f t="shared" si="24"/>
        <v>43.798595839042513</v>
      </c>
      <c r="H298" s="13">
        <f t="shared" si="24"/>
        <v>60.612978657316468</v>
      </c>
      <c r="I298" s="13">
        <f t="shared" si="24"/>
        <v>68.688507040171984</v>
      </c>
      <c r="J298" s="13">
        <f t="shared" si="24"/>
        <v>23.076267733332308</v>
      </c>
      <c r="K298" s="13">
        <f t="shared" si="24"/>
        <v>1.637851425083678</v>
      </c>
      <c r="L298" s="13">
        <f t="shared" si="22"/>
        <v>472.81420069494698</v>
      </c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</row>
    <row r="299" spans="1:38" x14ac:dyDescent="0.3">
      <c r="A299" s="6"/>
      <c r="B299" s="3"/>
      <c r="C299" s="10">
        <v>2000.786885</v>
      </c>
      <c r="D299" s="10">
        <v>367.79399999999998</v>
      </c>
      <c r="E299" s="4">
        <f t="shared" si="21"/>
        <v>2043</v>
      </c>
      <c r="F299" s="5">
        <f>F298*SUM(econhigh!Z89:AB89)/SUM(econhigh!Z88:AB88)</f>
        <v>14422.002150922213</v>
      </c>
      <c r="G299" s="13">
        <f t="shared" si="24"/>
        <v>44.666993212450109</v>
      </c>
      <c r="H299" s="13">
        <f t="shared" si="24"/>
        <v>61.782226499824006</v>
      </c>
      <c r="I299" s="13">
        <f t="shared" si="24"/>
        <v>69.904121128026659</v>
      </c>
      <c r="J299" s="13">
        <f t="shared" si="24"/>
        <v>23.427988055024613</v>
      </c>
      <c r="K299" s="13">
        <f t="shared" si="24"/>
        <v>1.6614050849115873</v>
      </c>
      <c r="L299" s="13">
        <f t="shared" si="22"/>
        <v>476.44273398023699</v>
      </c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</row>
    <row r="300" spans="1:38" x14ac:dyDescent="0.3">
      <c r="A300" s="6"/>
      <c r="B300" s="3"/>
      <c r="C300" s="10">
        <v>2000.8715850000001</v>
      </c>
      <c r="D300" s="10">
        <v>367.72899999999998</v>
      </c>
      <c r="E300" s="4">
        <f t="shared" si="21"/>
        <v>2044</v>
      </c>
      <c r="F300" s="5">
        <f>F299*SUM(econhigh!Z90:AB90)/SUM(econhigh!Z89:AB89)</f>
        <v>14613.97144722588</v>
      </c>
      <c r="G300" s="13">
        <f t="shared" si="24"/>
        <v>45.547209306168369</v>
      </c>
      <c r="H300" s="13">
        <f t="shared" si="24"/>
        <v>62.966440353188716</v>
      </c>
      <c r="I300" s="13">
        <f t="shared" si="24"/>
        <v>71.132510729509306</v>
      </c>
      <c r="J300" s="13">
        <f t="shared" si="24"/>
        <v>23.782344008786009</v>
      </c>
      <c r="K300" s="13">
        <f t="shared" si="24"/>
        <v>1.6847824250615466</v>
      </c>
      <c r="L300" s="13">
        <f t="shared" si="22"/>
        <v>480.11328682271392</v>
      </c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</row>
    <row r="301" spans="1:38" x14ac:dyDescent="0.3">
      <c r="A301" s="6"/>
      <c r="B301" s="3"/>
      <c r="C301" s="10">
        <v>2000.9535519999999</v>
      </c>
      <c r="D301" s="10">
        <v>367.64100000000002</v>
      </c>
      <c r="E301" s="4">
        <f t="shared" si="21"/>
        <v>2045</v>
      </c>
      <c r="F301" s="5">
        <f>F300*SUM(econhigh!Z91:AB91)/SUM(econhigh!Z90:AB90)</f>
        <v>14804.209730551498</v>
      </c>
      <c r="G301" s="13">
        <f t="shared" si="24"/>
        <v>46.439141835811263</v>
      </c>
      <c r="H301" s="13">
        <f t="shared" si="24"/>
        <v>64.16542168487338</v>
      </c>
      <c r="I301" s="13">
        <f t="shared" si="24"/>
        <v>72.373252586857362</v>
      </c>
      <c r="J301" s="13">
        <f t="shared" si="24"/>
        <v>24.138988328500087</v>
      </c>
      <c r="K301" s="13">
        <f t="shared" si="24"/>
        <v>1.7079741416239795</v>
      </c>
      <c r="L301" s="13">
        <f t="shared" si="22"/>
        <v>483.82477857766611</v>
      </c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</row>
    <row r="302" spans="1:38" x14ac:dyDescent="0.3">
      <c r="A302" s="6"/>
      <c r="B302" s="3"/>
      <c r="C302" s="10">
        <v>2001.038356</v>
      </c>
      <c r="D302" s="10">
        <v>367.58699999999999</v>
      </c>
      <c r="E302" s="4">
        <f t="shared" si="21"/>
        <v>2046</v>
      </c>
      <c r="F302" s="5">
        <f>F301*SUM(econhigh!Z92:AB92)/SUM(econhigh!Z91:AB91)</f>
        <v>14992.663415541452</v>
      </c>
      <c r="G302" s="13">
        <f t="shared" si="24"/>
        <v>47.342685152699381</v>
      </c>
      <c r="H302" s="13">
        <f t="shared" si="24"/>
        <v>65.378967332673739</v>
      </c>
      <c r="I302" s="13">
        <f t="shared" si="24"/>
        <v>73.62592084219709</v>
      </c>
      <c r="J302" s="13">
        <f t="shared" si="24"/>
        <v>24.497587116476932</v>
      </c>
      <c r="K302" s="13">
        <f t="shared" si="24"/>
        <v>1.7309720035744802</v>
      </c>
      <c r="L302" s="13">
        <f t="shared" si="22"/>
        <v>487.5761324476216</v>
      </c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</row>
    <row r="303" spans="1:38" x14ac:dyDescent="0.3">
      <c r="A303" s="6"/>
      <c r="B303" s="3"/>
      <c r="C303" s="10">
        <v>2001.123288</v>
      </c>
      <c r="D303" s="10">
        <v>367.53899999999999</v>
      </c>
      <c r="E303" s="4">
        <f t="shared" si="21"/>
        <v>2047</v>
      </c>
      <c r="F303" s="5">
        <f>F302*SUM(econhigh!Z93:AB93)/SUM(econhigh!Z92:AB92)</f>
        <v>15179.280463839548</v>
      </c>
      <c r="G303" s="13">
        <f t="shared" si="24"/>
        <v>48.25773033768548</v>
      </c>
      <c r="H303" s="13">
        <f t="shared" si="24"/>
        <v>66.606869661801852</v>
      </c>
      <c r="I303" s="13">
        <f t="shared" si="24"/>
        <v>74.890087303399028</v>
      </c>
      <c r="J303" s="13">
        <f t="shared" si="24"/>
        <v>24.857819260190706</v>
      </c>
      <c r="K303" s="13">
        <f t="shared" si="24"/>
        <v>1.7537685027998962</v>
      </c>
      <c r="L303" s="13">
        <f t="shared" si="22"/>
        <v>491.36627506587695</v>
      </c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</row>
    <row r="304" spans="1:38" x14ac:dyDescent="0.3">
      <c r="A304" s="6"/>
      <c r="B304" s="3"/>
      <c r="C304" s="10">
        <v>2001.2</v>
      </c>
      <c r="D304" s="10">
        <v>367.53199999999998</v>
      </c>
      <c r="E304" s="4">
        <f t="shared" si="21"/>
        <v>2048</v>
      </c>
      <c r="F304" s="5">
        <f>F303*SUM(econhigh!Z94:AB94)/SUM(econhigh!Z93:AB93)</f>
        <v>15364.010394692219</v>
      </c>
      <c r="G304" s="13">
        <f t="shared" si="24"/>
        <v>49.184165295572399</v>
      </c>
      <c r="H304" s="13">
        <f t="shared" si="24"/>
        <v>67.848916722448649</v>
      </c>
      <c r="I304" s="13">
        <f t="shared" si="24"/>
        <v>76.165321707823225</v>
      </c>
      <c r="J304" s="13">
        <f t="shared" si="24"/>
        <v>25.219375883476349</v>
      </c>
      <c r="K304" s="13">
        <f t="shared" si="24"/>
        <v>1.7763566422840897</v>
      </c>
      <c r="L304" s="13">
        <f t="shared" si="22"/>
        <v>495.19413625160473</v>
      </c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</row>
    <row r="305" spans="1:38" x14ac:dyDescent="0.3">
      <c r="A305" s="6"/>
      <c r="B305" s="3"/>
      <c r="C305" s="10">
        <v>2001.284932</v>
      </c>
      <c r="D305" s="10">
        <v>367.69200000000001</v>
      </c>
      <c r="E305" s="4">
        <f t="shared" si="21"/>
        <v>2049</v>
      </c>
      <c r="F305" s="5">
        <f>F304*SUM(econhigh!Z95:AB95)/SUM(econhigh!Z94:AB94)</f>
        <v>15546.804296202483</v>
      </c>
      <c r="G305" s="13">
        <f t="shared" si="24"/>
        <v>50.121874850178024</v>
      </c>
      <c r="H305" s="13">
        <f t="shared" si="24"/>
        <v>69.10489240790848</v>
      </c>
      <c r="I305" s="13">
        <f t="shared" si="24"/>
        <v>77.451191984116875</v>
      </c>
      <c r="J305" s="13">
        <f t="shared" si="24"/>
        <v>25.581959830321985</v>
      </c>
      <c r="K305" s="13">
        <f t="shared" si="24"/>
        <v>1.798729808133817</v>
      </c>
      <c r="L305" s="13">
        <f t="shared" si="22"/>
        <v>499.05864888065918</v>
      </c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</row>
    <row r="306" spans="1:38" x14ac:dyDescent="0.3">
      <c r="A306" s="6"/>
      <c r="B306" s="3"/>
      <c r="C306" s="10">
        <v>2001.367123</v>
      </c>
      <c r="D306" s="10">
        <v>367.93900000000002</v>
      </c>
      <c r="E306" s="4">
        <f t="shared" si="21"/>
        <v>2050</v>
      </c>
      <c r="F306" s="5">
        <f>F305*SUM(econhigh!Z96:AB96)/SUM(econhigh!Z95:AB95)</f>
        <v>15727.614837006549</v>
      </c>
      <c r="G306" s="13">
        <f t="shared" si="24"/>
        <v>51.070740840087097</v>
      </c>
      <c r="H306" s="13">
        <f t="shared" si="24"/>
        <v>70.374576613325303</v>
      </c>
      <c r="I306" s="13">
        <f t="shared" si="24"/>
        <v>78.747264512188764</v>
      </c>
      <c r="J306" s="13">
        <f t="shared" si="24"/>
        <v>25.94528517947149</v>
      </c>
      <c r="K306" s="13">
        <f t="shared" si="24"/>
        <v>1.8208816924868532</v>
      </c>
      <c r="L306" s="13">
        <f t="shared" si="22"/>
        <v>502.95874883755948</v>
      </c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</row>
    <row r="307" spans="1:38" x14ac:dyDescent="0.3">
      <c r="A307" s="6"/>
      <c r="B307" s="3"/>
      <c r="C307" s="10">
        <v>2001.452055</v>
      </c>
      <c r="D307" s="10">
        <v>368.20100000000002</v>
      </c>
      <c r="E307" s="4">
        <f t="shared" si="21"/>
        <v>2051</v>
      </c>
      <c r="F307" s="5">
        <f>F306*SUM(econhigh!Z97:AB97)/SUM(econhigh!Z96:AB96)</f>
        <v>15906.396278154059</v>
      </c>
      <c r="G307" s="13">
        <f t="shared" si="24"/>
        <v>52.03064221511567</v>
      </c>
      <c r="H307" s="13">
        <f t="shared" si="24"/>
        <v>71.657745395098615</v>
      </c>
      <c r="I307" s="13">
        <f t="shared" si="24"/>
        <v>80.053104381448435</v>
      </c>
      <c r="J307" s="13">
        <f t="shared" si="24"/>
        <v>26.309076788126827</v>
      </c>
      <c r="K307" s="13">
        <f t="shared" si="24"/>
        <v>1.8428062473016067</v>
      </c>
      <c r="L307" s="13">
        <f t="shared" si="22"/>
        <v>506.89337502709111</v>
      </c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</row>
    <row r="308" spans="1:38" x14ac:dyDescent="0.3">
      <c r="A308" s="6"/>
      <c r="B308" s="3"/>
      <c r="C308" s="10">
        <v>2001.5342470000001</v>
      </c>
      <c r="D308" s="10">
        <v>368.61700000000002</v>
      </c>
      <c r="E308" s="4">
        <f t="shared" si="21"/>
        <v>2052</v>
      </c>
      <c r="F308" s="5">
        <f>F307*SUM(econhigh!Z98:AB98)/SUM(econhigh!Z97:AB97)</f>
        <v>16083.104484985128</v>
      </c>
      <c r="G308" s="13">
        <f t="shared" si="24"/>
        <v>53.001455133500656</v>
      </c>
      <c r="H308" s="13">
        <f t="shared" si="24"/>
        <v>72.954171130966358</v>
      </c>
      <c r="I308" s="13">
        <f t="shared" si="24"/>
        <v>81.368275647363774</v>
      </c>
      <c r="J308" s="13">
        <f t="shared" si="24"/>
        <v>26.673069863111593</v>
      </c>
      <c r="K308" s="13">
        <f t="shared" si="24"/>
        <v>1.8644976568868592</v>
      </c>
      <c r="L308" s="13">
        <f t="shared" si="22"/>
        <v>510.86146943182928</v>
      </c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</row>
    <row r="309" spans="1:38" x14ac:dyDescent="0.3">
      <c r="A309" s="6"/>
      <c r="B309" s="3"/>
      <c r="C309" s="10">
        <v>2001.6191779999999</v>
      </c>
      <c r="D309" s="10">
        <v>369.166</v>
      </c>
      <c r="E309" s="4">
        <f t="shared" si="21"/>
        <v>2053</v>
      </c>
      <c r="F309" s="5">
        <f>F308*SUM(econhigh!Z99:AB99)/SUM(econhigh!Z98:AB98)</f>
        <v>16257.696938808587</v>
      </c>
      <c r="G309" s="13">
        <f t="shared" si="24"/>
        <v>53.983053059814303</v>
      </c>
      <c r="H309" s="13">
        <f t="shared" si="24"/>
        <v>74.263622680762538</v>
      </c>
      <c r="I309" s="13">
        <f t="shared" si="24"/>
        <v>82.692341586359518</v>
      </c>
      <c r="J309" s="13">
        <f t="shared" si="24"/>
        <v>27.03700955792668</v>
      </c>
      <c r="K309" s="13">
        <f t="shared" si="24"/>
        <v>1.8859503217978202</v>
      </c>
      <c r="L309" s="13">
        <f t="shared" si="22"/>
        <v>514.86197720666087</v>
      </c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</row>
    <row r="310" spans="1:38" x14ac:dyDescent="0.3">
      <c r="A310" s="6"/>
      <c r="B310" s="3"/>
      <c r="C310" s="10">
        <v>2001.7041099999999</v>
      </c>
      <c r="D310" s="10">
        <v>369.66</v>
      </c>
      <c r="E310" s="4">
        <f t="shared" si="21"/>
        <v>2054</v>
      </c>
      <c r="F310" s="5">
        <f>F309*SUM(econhigh!Z100:AB100)/SUM(econhigh!Z99:AB99)</f>
        <v>16430.132748198259</v>
      </c>
      <c r="G310" s="13">
        <f t="shared" si="24"/>
        <v>54.975306863591349</v>
      </c>
      <c r="H310" s="13">
        <f t="shared" si="24"/>
        <v>75.585865547829343</v>
      </c>
      <c r="I310" s="13">
        <f t="shared" si="24"/>
        <v>84.024864949048563</v>
      </c>
      <c r="J310" s="13">
        <f t="shared" si="24"/>
        <v>27.400650594195575</v>
      </c>
      <c r="K310" s="13">
        <f t="shared" si="24"/>
        <v>1.9071588496168621</v>
      </c>
      <c r="L310" s="13">
        <f t="shared" si="22"/>
        <v>518.89384680428168</v>
      </c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</row>
    <row r="311" spans="1:38" x14ac:dyDescent="0.3">
      <c r="A311" s="6"/>
      <c r="B311" s="3"/>
      <c r="C311" s="10">
        <v>2001.7863010000001</v>
      </c>
      <c r="D311" s="10">
        <v>369.74</v>
      </c>
      <c r="E311" s="4">
        <f t="shared" si="21"/>
        <v>2055</v>
      </c>
      <c r="F311" s="5">
        <f>F310*SUM(econhigh!Z101:AB101)/SUM(econhigh!Z100:AB100)</f>
        <v>16600.372659735302</v>
      </c>
      <c r="G311" s="13">
        <f t="shared" ref="G311:K326" si="25">G310*(1-G$5)+G$4*$F310*$L$4/1000</f>
        <v>55.978084918645706</v>
      </c>
      <c r="H311" s="13">
        <f t="shared" si="25"/>
        <v>76.920662041045759</v>
      </c>
      <c r="I311" s="13">
        <f t="shared" si="25"/>
        <v>85.365408211761547</v>
      </c>
      <c r="J311" s="13">
        <f t="shared" si="25"/>
        <v>27.763756906061118</v>
      </c>
      <c r="K311" s="13">
        <f t="shared" si="25"/>
        <v>1.9281180498920976</v>
      </c>
      <c r="L311" s="13">
        <f t="shared" si="22"/>
        <v>522.95603012740628</v>
      </c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</row>
    <row r="312" spans="1:38" x14ac:dyDescent="0.3">
      <c r="A312" s="6"/>
      <c r="B312" s="3"/>
      <c r="C312" s="10">
        <v>2001.8712330000001</v>
      </c>
      <c r="D312" s="10">
        <v>369.46</v>
      </c>
      <c r="E312" s="4">
        <f t="shared" si="21"/>
        <v>2056</v>
      </c>
      <c r="F312" s="5">
        <f>F311*SUM(econhigh!Z102:AB102)/SUM(econhigh!Z101:AB101)</f>
        <v>16768.379068037786</v>
      </c>
      <c r="G312" s="13">
        <f t="shared" si="25"/>
        <v>56.991253203042696</v>
      </c>
      <c r="H312" s="13">
        <f t="shared" si="25"/>
        <v>78.2677714374191</v>
      </c>
      <c r="I312" s="13">
        <f t="shared" si="25"/>
        <v>86.713533826314034</v>
      </c>
      <c r="J312" s="13">
        <f t="shared" si="25"/>
        <v>28.126101306157633</v>
      </c>
      <c r="K312" s="13">
        <f t="shared" si="25"/>
        <v>1.9488229315718057</v>
      </c>
      <c r="L312" s="13">
        <f t="shared" si="22"/>
        <v>527.04748270450523</v>
      </c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</row>
    <row r="313" spans="1:38" x14ac:dyDescent="0.3">
      <c r="A313" s="6"/>
      <c r="B313" s="3"/>
      <c r="C313" s="10">
        <v>2001.9534249999999</v>
      </c>
      <c r="D313" s="10">
        <v>369.29599999999999</v>
      </c>
      <c r="E313" s="4">
        <f t="shared" si="21"/>
        <v>2057</v>
      </c>
      <c r="F313" s="5">
        <f>F312*SUM(econhigh!Z103:AB103)/SUM(econhigh!Z102:AB102)</f>
        <v>16934.116024930194</v>
      </c>
      <c r="G313" s="13">
        <f t="shared" si="25"/>
        <v>58.014675399683497</v>
      </c>
      <c r="H313" s="13">
        <f t="shared" si="25"/>
        <v>79.626950145171051</v>
      </c>
      <c r="I313" s="13">
        <f t="shared" si="25"/>
        <v>88.068804467927947</v>
      </c>
      <c r="J313" s="13">
        <f t="shared" si="25"/>
        <v>28.487465171842178</v>
      </c>
      <c r="K313" s="13">
        <f t="shared" si="25"/>
        <v>1.9692687019192048</v>
      </c>
      <c r="L313" s="13">
        <f t="shared" si="22"/>
        <v>531.1671638865439</v>
      </c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</row>
    <row r="314" spans="1:38" x14ac:dyDescent="0.3">
      <c r="A314" s="6"/>
      <c r="B314" s="3"/>
      <c r="C314" s="10">
        <v>2002.038356</v>
      </c>
      <c r="D314" s="10">
        <v>369.37099999999998</v>
      </c>
      <c r="E314" s="4">
        <f t="shared" si="21"/>
        <v>2058</v>
      </c>
      <c r="F314" s="5">
        <f>F313*SUM(econhigh!Z104:AB104)/SUM(econhigh!Z103:AB103)</f>
        <v>17097.549247618132</v>
      </c>
      <c r="G314" s="13">
        <f t="shared" si="25"/>
        <v>59.048212997449191</v>
      </c>
      <c r="H314" s="13">
        <f t="shared" si="25"/>
        <v>80.997951867236026</v>
      </c>
      <c r="I314" s="13">
        <f t="shared" si="25"/>
        <v>89.430783281202878</v>
      </c>
      <c r="J314" s="13">
        <f t="shared" si="25"/>
        <v>28.847638150426654</v>
      </c>
      <c r="K314" s="13">
        <f t="shared" si="25"/>
        <v>1.9894507662847216</v>
      </c>
      <c r="L314" s="13">
        <f t="shared" si="22"/>
        <v>535.31403706259948</v>
      </c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</row>
    <row r="315" spans="1:38" x14ac:dyDescent="0.3">
      <c r="A315" s="6"/>
      <c r="B315" s="3"/>
      <c r="C315" s="10">
        <v>2002.123288</v>
      </c>
      <c r="D315" s="10">
        <v>369.43900000000002</v>
      </c>
      <c r="E315" s="4">
        <f t="shared" si="21"/>
        <v>2059</v>
      </c>
      <c r="F315" s="5">
        <f>F314*SUM(econhigh!Z105:AB105)/SUM(econhigh!Z104:AB104)</f>
        <v>17258.64612574573</v>
      </c>
      <c r="G315" s="13">
        <f t="shared" si="25"/>
        <v>60.091725392843728</v>
      </c>
      <c r="H315" s="13">
        <f t="shared" si="25"/>
        <v>82.380527765077304</v>
      </c>
      <c r="I315" s="13">
        <f t="shared" si="25"/>
        <v>90.799034124013872</v>
      </c>
      <c r="J315" s="13">
        <f t="shared" si="25"/>
        <v>29.206417882208559</v>
      </c>
      <c r="K315" s="13">
        <f t="shared" si="25"/>
        <v>2.009364728351656</v>
      </c>
      <c r="L315" s="13">
        <f t="shared" si="22"/>
        <v>539.48706989249513</v>
      </c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</row>
    <row r="316" spans="1:38" x14ac:dyDescent="0.3">
      <c r="A316" s="6"/>
      <c r="B316" s="3"/>
      <c r="C316" s="10">
        <v>2002.2</v>
      </c>
      <c r="D316" s="10">
        <v>369.49400000000003</v>
      </c>
      <c r="E316" s="4">
        <f t="shared" si="21"/>
        <v>2060</v>
      </c>
      <c r="F316" s="5">
        <f>F315*SUM(econhigh!Z106:AB106)/SUM(econhigh!Z105:AB105)</f>
        <v>17417.37572722563</v>
      </c>
      <c r="G316" s="13">
        <f t="shared" si="25"/>
        <v>61.145069992067647</v>
      </c>
      <c r="H316" s="13">
        <f t="shared" si="25"/>
        <v>83.774426622715183</v>
      </c>
      <c r="I316" s="13">
        <f t="shared" si="25"/>
        <v>92.17312180919582</v>
      </c>
      <c r="J316" s="13">
        <f t="shared" si="25"/>
        <v>29.563609740152451</v>
      </c>
      <c r="K316" s="13">
        <f t="shared" si="25"/>
        <v>2.0290063906165172</v>
      </c>
      <c r="L316" s="13">
        <f t="shared" si="22"/>
        <v>543.68523455474769</v>
      </c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</row>
    <row r="317" spans="1:38" x14ac:dyDescent="0.3">
      <c r="A317" s="6"/>
      <c r="B317" s="3"/>
      <c r="C317" s="10">
        <v>2002.284932</v>
      </c>
      <c r="D317" s="10">
        <v>369.65</v>
      </c>
      <c r="E317" s="4">
        <f t="shared" si="21"/>
        <v>2061</v>
      </c>
      <c r="F317" s="5">
        <f>F316*SUM(econhigh!Z107:AB107)/SUM(econhigh!Z106:AB106)</f>
        <v>17573.708802743142</v>
      </c>
      <c r="G317" s="13">
        <f t="shared" si="25"/>
        <v>62.208102313447618</v>
      </c>
      <c r="H317" s="13">
        <f t="shared" si="25"/>
        <v>85.17939501085128</v>
      </c>
      <c r="I317" s="13">
        <f t="shared" si="25"/>
        <v>93.552612343859622</v>
      </c>
      <c r="J317" s="13">
        <f t="shared" si="25"/>
        <v>29.919026585126854</v>
      </c>
      <c r="K317" s="13">
        <f t="shared" si="25"/>
        <v>2.0483717549540685</v>
      </c>
      <c r="L317" s="13">
        <f t="shared" si="22"/>
        <v>547.90750800823946</v>
      </c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</row>
    <row r="318" spans="1:38" x14ac:dyDescent="0.3">
      <c r="A318" s="6"/>
      <c r="B318" s="3"/>
      <c r="C318" s="10">
        <v>2002.367123</v>
      </c>
      <c r="D318" s="10">
        <v>369.90699999999998</v>
      </c>
      <c r="E318" s="4">
        <f t="shared" si="21"/>
        <v>2062</v>
      </c>
      <c r="F318" s="5">
        <f>F317*SUM(econhigh!Z108:AB108)/SUM(econhigh!Z107:AB107)</f>
        <v>17727.617788848354</v>
      </c>
      <c r="G318" s="13">
        <f t="shared" si="25"/>
        <v>63.280676090140865</v>
      </c>
      <c r="H318" s="13">
        <f t="shared" si="25"/>
        <v>86.595177450964258</v>
      </c>
      <c r="I318" s="13">
        <f t="shared" si="25"/>
        <v>94.93707316617278</v>
      </c>
      <c r="J318" s="13">
        <f t="shared" si="25"/>
        <v>30.272488535652379</v>
      </c>
      <c r="K318" s="13">
        <f t="shared" si="25"/>
        <v>2.067457023171511</v>
      </c>
      <c r="L318" s="13">
        <f t="shared" si="22"/>
        <v>552.15287226610189</v>
      </c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</row>
    <row r="319" spans="1:38" x14ac:dyDescent="0.3">
      <c r="A319" s="6"/>
      <c r="B319" s="3"/>
      <c r="C319" s="10">
        <v>2002.452055</v>
      </c>
      <c r="D319" s="10">
        <v>370.37400000000002</v>
      </c>
      <c r="E319" s="4">
        <f t="shared" si="21"/>
        <v>2063</v>
      </c>
      <c r="F319" s="5">
        <f>F318*SUM(econhigh!Z109:AB109)/SUM(econhigh!Z108:AB108)</f>
        <v>17879.076809561542</v>
      </c>
      <c r="G319" s="13">
        <f t="shared" si="25"/>
        <v>64.36264337302832</v>
      </c>
      <c r="H319" s="13">
        <f t="shared" si="25"/>
        <v>88.021516579244462</v>
      </c>
      <c r="I319" s="13">
        <f t="shared" si="25"/>
        <v>96.326073379426361</v>
      </c>
      <c r="J319" s="13">
        <f t="shared" si="25"/>
        <v>30.62382275116633</v>
      </c>
      <c r="K319" s="13">
        <f t="shared" si="25"/>
        <v>2.0862585974897789</v>
      </c>
      <c r="L319" s="13">
        <f t="shared" si="22"/>
        <v>556.4203146803552</v>
      </c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</row>
    <row r="320" spans="1:38" x14ac:dyDescent="0.3">
      <c r="A320" s="6"/>
      <c r="B320" s="3"/>
      <c r="C320" s="10">
        <v>2002.5342470000001</v>
      </c>
      <c r="D320" s="10">
        <v>370.93799999999999</v>
      </c>
      <c r="E320" s="4">
        <f t="shared" si="21"/>
        <v>2064</v>
      </c>
      <c r="F320" s="5">
        <f>F319*SUM(econhigh!Z110:AB110)/SUM(econhigh!Z109:AB109)</f>
        <v>18028.061676428202</v>
      </c>
      <c r="G320" s="13">
        <f t="shared" si="25"/>
        <v>65.453854633705788</v>
      </c>
      <c r="H320" s="13">
        <f t="shared" si="25"/>
        <v>89.458153310228326</v>
      </c>
      <c r="I320" s="13">
        <f t="shared" si="25"/>
        <v>97.71918398320129</v>
      </c>
      <c r="J320" s="13">
        <f t="shared" si="25"/>
        <v>30.972863227857154</v>
      </c>
      <c r="K320" s="13">
        <f t="shared" si="25"/>
        <v>2.1047730809108329</v>
      </c>
      <c r="L320" s="13">
        <f t="shared" si="22"/>
        <v>560.70882823590341</v>
      </c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</row>
    <row r="321" spans="1:38" x14ac:dyDescent="0.3">
      <c r="A321" s="6"/>
      <c r="B321" s="3"/>
      <c r="C321" s="10">
        <v>2002.6191779999999</v>
      </c>
      <c r="D321" s="10">
        <v>371.43299999999999</v>
      </c>
      <c r="E321" s="4">
        <f t="shared" si="21"/>
        <v>2065</v>
      </c>
      <c r="F321" s="5">
        <f>F320*SUM(econhigh!Z111:AB111)/SUM(econhigh!Z110:AB110)</f>
        <v>18174.549886971745</v>
      </c>
      <c r="G321" s="13">
        <f t="shared" si="25"/>
        <v>66.554158867478407</v>
      </c>
      <c r="H321" s="13">
        <f t="shared" si="25"/>
        <v>90.904826999987762</v>
      </c>
      <c r="I321" s="13">
        <f t="shared" si="25"/>
        <v>99.115978101440135</v>
      </c>
      <c r="J321" s="13">
        <f t="shared" si="25"/>
        <v>31.319450606168672</v>
      </c>
      <c r="K321" s="13">
        <f t="shared" si="25"/>
        <v>2.122997277443019</v>
      </c>
      <c r="L321" s="13">
        <f t="shared" si="22"/>
        <v>565.01741185251808</v>
      </c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</row>
    <row r="322" spans="1:38" x14ac:dyDescent="0.3">
      <c r="A322" s="6"/>
      <c r="B322" s="3"/>
      <c r="C322" s="10">
        <v>2002.7041099999999</v>
      </c>
      <c r="D322" s="10">
        <v>371.77300000000002</v>
      </c>
      <c r="E322" s="4">
        <f t="shared" si="21"/>
        <v>2066</v>
      </c>
      <c r="F322" s="5">
        <f>F321*SUM(econhigh!Z112:AB112)/SUM(econhigh!Z111:AB111)</f>
        <v>18318.520621501695</v>
      </c>
      <c r="G322" s="13">
        <f t="shared" si="25"/>
        <v>67.663403696260715</v>
      </c>
      <c r="H322" s="13">
        <f t="shared" si="25"/>
        <v>92.361275608725308</v>
      </c>
      <c r="I322" s="13">
        <f t="shared" si="25"/>
        <v>100.51603120722505</v>
      </c>
      <c r="J322" s="13">
        <f t="shared" si="25"/>
        <v>31.663431989119406</v>
      </c>
      <c r="K322" s="13">
        <f t="shared" si="25"/>
        <v>2.1409281921651102</v>
      </c>
      <c r="L322" s="13">
        <f t="shared" si="22"/>
        <v>569.3450706934957</v>
      </c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</row>
    <row r="323" spans="1:38" x14ac:dyDescent="0.3">
      <c r="A323" s="6"/>
      <c r="B323" s="3"/>
      <c r="C323" s="10">
        <v>2002.7863010000001</v>
      </c>
      <c r="D323" s="10">
        <v>371.899</v>
      </c>
      <c r="E323" s="4">
        <f t="shared" si="21"/>
        <v>2067</v>
      </c>
      <c r="F323" s="5">
        <f>F322*SUM(econhigh!Z113:AB113)/SUM(econhigh!Z112:AB112)</f>
        <v>18459.954738246142</v>
      </c>
      <c r="G323" s="13">
        <f t="shared" si="25"/>
        <v>68.781435471281952</v>
      </c>
      <c r="H323" s="13">
        <f t="shared" si="25"/>
        <v>93.827235862622302</v>
      </c>
      <c r="I323" s="13">
        <f t="shared" si="25"/>
        <v>101.91892134405919</v>
      </c>
      <c r="J323" s="13">
        <f t="shared" si="25"/>
        <v>32.004660770626089</v>
      </c>
      <c r="K323" s="13">
        <f t="shared" si="25"/>
        <v>2.1585630311153032</v>
      </c>
      <c r="L323" s="13">
        <f t="shared" si="22"/>
        <v>573.69081647970484</v>
      </c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</row>
    <row r="324" spans="1:38" x14ac:dyDescent="0.3">
      <c r="A324" s="6"/>
      <c r="B324" s="3"/>
      <c r="C324" s="10">
        <v>2002.8712330000001</v>
      </c>
      <c r="D324" s="10">
        <v>371.79</v>
      </c>
      <c r="E324" s="4">
        <f t="shared" si="21"/>
        <v>2068</v>
      </c>
      <c r="F324" s="5">
        <f>F323*SUM(econhigh!Z114:AB114)/SUM(econhigh!Z113:AB113)</f>
        <v>18598.834766786465</v>
      </c>
      <c r="G324" s="13">
        <f t="shared" si="25"/>
        <v>69.90809937549416</v>
      </c>
      <c r="H324" s="13">
        <f t="shared" si="25"/>
        <v>95.302443414784761</v>
      </c>
      <c r="I324" s="13">
        <f t="shared" si="25"/>
        <v>103.3242293434464</v>
      </c>
      <c r="J324" s="13">
        <f t="shared" si="25"/>
        <v>32.342996473063252</v>
      </c>
      <c r="K324" s="13">
        <f t="shared" si="25"/>
        <v>2.1758992009953633</v>
      </c>
      <c r="L324" s="13">
        <f t="shared" si="22"/>
        <v>578.053667807784</v>
      </c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</row>
    <row r="325" spans="1:38" x14ac:dyDescent="0.3">
      <c r="A325" s="6"/>
      <c r="B325" s="3"/>
      <c r="C325" s="10">
        <v>2002.9534249999999</v>
      </c>
      <c r="D325" s="10">
        <v>371.601</v>
      </c>
      <c r="E325" s="4">
        <f t="shared" si="21"/>
        <v>2069</v>
      </c>
      <c r="F325" s="5">
        <f>F324*SUM(econhigh!Z115:AB115)/SUM(econhigh!Z114:AB114)</f>
        <v>18735.144899782168</v>
      </c>
      <c r="G325" s="13">
        <f t="shared" si="25"/>
        <v>71.043239525579722</v>
      </c>
      <c r="H325" s="13">
        <f t="shared" si="25"/>
        <v>96.786633005130014</v>
      </c>
      <c r="I325" s="13">
        <f t="shared" si="25"/>
        <v>104.73153903856455</v>
      </c>
      <c r="J325" s="13">
        <f t="shared" si="25"/>
        <v>32.678304593331895</v>
      </c>
      <c r="K325" s="13">
        <f t="shared" si="25"/>
        <v>2.1929343086829549</v>
      </c>
      <c r="L325" s="13">
        <f t="shared" si="22"/>
        <v>582.43265047128921</v>
      </c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</row>
    <row r="326" spans="1:38" x14ac:dyDescent="0.3">
      <c r="A326" s="6"/>
      <c r="B326" s="3"/>
      <c r="C326" s="10">
        <v>2003.038356</v>
      </c>
      <c r="D326" s="10">
        <v>371.56799999999998</v>
      </c>
      <c r="E326" s="4">
        <f t="shared" si="21"/>
        <v>2070</v>
      </c>
      <c r="F326" s="5">
        <f>F325*SUM(econhigh!Z116:AB116)/SUM(econhigh!Z115:AB115)</f>
        <v>18868.870982982222</v>
      </c>
      <c r="G326" s="13">
        <f t="shared" si="25"/>
        <v>72.186699073453752</v>
      </c>
      <c r="H326" s="13">
        <f t="shared" si="25"/>
        <v>98.279538619056495</v>
      </c>
      <c r="I326" s="13">
        <f t="shared" si="25"/>
        <v>106.14043747382711</v>
      </c>
      <c r="J326" s="13">
        <f t="shared" si="25"/>
        <v>33.010456456750561</v>
      </c>
      <c r="K326" s="13">
        <f t="shared" si="25"/>
        <v>2.2096661605473473</v>
      </c>
      <c r="L326" s="13">
        <f t="shared" si="22"/>
        <v>586.82679778363524</v>
      </c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</row>
    <row r="327" spans="1:38" x14ac:dyDescent="0.3">
      <c r="A327" s="6"/>
      <c r="B327" s="3"/>
      <c r="C327" s="10">
        <v>2003.123288</v>
      </c>
      <c r="D327" s="10">
        <v>371.654</v>
      </c>
      <c r="E327" s="4">
        <f t="shared" si="21"/>
        <v>2071</v>
      </c>
      <c r="F327" s="5">
        <f>F326*SUM(econhigh!Z117:AB117)/SUM(econhigh!Z116:AB116)</f>
        <v>19000.000503527692</v>
      </c>
      <c r="G327" s="13">
        <f t="shared" ref="G327:K342" si="26">G326*(1-G$5)+G$4*$F326*$L$4/1000</f>
        <v>73.338320307156891</v>
      </c>
      <c r="H327" s="13">
        <f t="shared" si="26"/>
        <v>99.780893644739109</v>
      </c>
      <c r="I327" s="13">
        <f t="shared" si="26"/>
        <v>107.55051511013156</v>
      </c>
      <c r="J327" s="13">
        <f t="shared" si="26"/>
        <v>33.339329078120741</v>
      </c>
      <c r="K327" s="13">
        <f t="shared" si="26"/>
        <v>2.2260927615654182</v>
      </c>
      <c r="L327" s="13">
        <f t="shared" si="22"/>
        <v>591.23515090171372</v>
      </c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</row>
    <row r="328" spans="1:38" x14ac:dyDescent="0.3">
      <c r="A328" s="6"/>
      <c r="B328" s="3"/>
      <c r="C328" s="10">
        <v>2003.2</v>
      </c>
      <c r="D328" s="10">
        <v>371.85500000000002</v>
      </c>
      <c r="E328" s="4">
        <f t="shared" si="21"/>
        <v>2072</v>
      </c>
      <c r="F328" s="5">
        <f>F327*SUM(econhigh!Z118:AB118)/SUM(econhigh!Z117:AB117)</f>
        <v>19128.52257655864</v>
      </c>
      <c r="G328" s="13">
        <f t="shared" si="26"/>
        <v>74.497944751034169</v>
      </c>
      <c r="H328" s="13">
        <f t="shared" si="26"/>
        <v>101.29043102889351</v>
      </c>
      <c r="I328" s="13">
        <f t="shared" si="26"/>
        <v>108.96136602559531</v>
      </c>
      <c r="J328" s="13">
        <f t="shared" si="26"/>
        <v>33.664805029356252</v>
      </c>
      <c r="K328" s="13">
        <f t="shared" si="26"/>
        <v>2.242212314236312</v>
      </c>
      <c r="L328" s="13">
        <f t="shared" si="22"/>
        <v>595.65675914911549</v>
      </c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</row>
    <row r="329" spans="1:38" x14ac:dyDescent="0.3">
      <c r="A329" s="6"/>
      <c r="B329" s="3"/>
      <c r="C329" s="10">
        <v>2003.284932</v>
      </c>
      <c r="D329" s="10">
        <v>372.13099999999997</v>
      </c>
      <c r="E329" s="4">
        <f t="shared" si="21"/>
        <v>2073</v>
      </c>
      <c r="F329" s="5">
        <f>F328*SUM(econhigh!Z119:AB119)/SUM(econhigh!Z118:AB118)</f>
        <v>19254.427930145433</v>
      </c>
      <c r="G329" s="13">
        <f t="shared" si="26"/>
        <v>75.665413265096433</v>
      </c>
      <c r="H329" s="13">
        <f t="shared" si="26"/>
        <v>102.80788343085436</v>
      </c>
      <c r="I329" s="13">
        <f t="shared" si="26"/>
        <v>110.37258811158517</v>
      </c>
      <c r="J329" s="13">
        <f t="shared" si="26"/>
        <v>33.986772313102584</v>
      </c>
      <c r="K329" s="13">
        <f t="shared" si="26"/>
        <v>2.25802321729436</v>
      </c>
      <c r="L329" s="13">
        <f t="shared" si="22"/>
        <v>600.09068033793289</v>
      </c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</row>
    <row r="330" spans="1:38" x14ac:dyDescent="0.3">
      <c r="A330" s="6"/>
      <c r="B330" s="3"/>
      <c r="C330" s="10">
        <v>2003.367123</v>
      </c>
      <c r="D330" s="10">
        <v>372.42500000000001</v>
      </c>
      <c r="E330" s="4">
        <f t="shared" ref="E330:E393" si="27">1+E329</f>
        <v>2074</v>
      </c>
      <c r="F330" s="5">
        <f>F329*SUM(econhigh!Z120:AB120)/SUM(econhigh!Z119:AB119)</f>
        <v>19377.70888857148</v>
      </c>
      <c r="G330" s="13">
        <f t="shared" si="26"/>
        <v>76.840566143462112</v>
      </c>
      <c r="H330" s="13">
        <f t="shared" si="26"/>
        <v>104.33298337481476</v>
      </c>
      <c r="I330" s="13">
        <f t="shared" si="26"/>
        <v>111.78378326385172</v>
      </c>
      <c r="J330" s="13">
        <f t="shared" si="26"/>
        <v>34.30512424180732</v>
      </c>
      <c r="K330" s="13">
        <f t="shared" si="26"/>
        <v>2.2735240642209789</v>
      </c>
      <c r="L330" s="13">
        <f t="shared" ref="L330:L393" si="28">SUM(G330:K330,L$5)</f>
        <v>604.53598108815686</v>
      </c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</row>
    <row r="331" spans="1:38" x14ac:dyDescent="0.3">
      <c r="A331" s="6"/>
      <c r="B331" s="3"/>
      <c r="C331" s="10">
        <v>2003.452055</v>
      </c>
      <c r="D331" s="10">
        <v>372.77100000000002</v>
      </c>
      <c r="E331" s="4">
        <f t="shared" si="27"/>
        <v>2075</v>
      </c>
      <c r="F331" s="5">
        <f>F330*SUM(econhigh!Z121:AB121)/SUM(econhigh!Z120:AB120)</f>
        <v>19498.359354000979</v>
      </c>
      <c r="G331" s="13">
        <f t="shared" si="26"/>
        <v>78.023243211778677</v>
      </c>
      <c r="H331" s="13">
        <f t="shared" si="26"/>
        <v>105.86546340007719</v>
      </c>
      <c r="I331" s="13">
        <f t="shared" si="26"/>
        <v>113.19455756858666</v>
      </c>
      <c r="J331" s="13">
        <f t="shared" si="26"/>
        <v>34.619759321736822</v>
      </c>
      <c r="K331" s="13">
        <f t="shared" si="26"/>
        <v>2.2887136415572433</v>
      </c>
      <c r="L331" s="13">
        <f t="shared" si="28"/>
        <v>608.9917371437366</v>
      </c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</row>
    <row r="332" spans="1:38" x14ac:dyDescent="0.3">
      <c r="A332" s="6"/>
      <c r="B332" s="3"/>
      <c r="C332" s="10">
        <v>2003.5342470000001</v>
      </c>
      <c r="D332" s="10">
        <v>373.22399999999999</v>
      </c>
      <c r="E332" s="4">
        <f t="shared" si="27"/>
        <v>2076</v>
      </c>
      <c r="F332" s="5">
        <f>F331*SUM(econhigh!Z122:AB122)/SUM(econhigh!Z121:AB121)</f>
        <v>19616.374786571239</v>
      </c>
      <c r="G332" s="13">
        <f t="shared" si="26"/>
        <v>79.213283923525211</v>
      </c>
      <c r="H332" s="13">
        <f t="shared" si="26"/>
        <v>107.40505620916977</v>
      </c>
      <c r="I332" s="13">
        <f t="shared" si="26"/>
        <v>114.60452148322867</v>
      </c>
      <c r="J332" s="13">
        <f t="shared" si="26"/>
        <v>34.930581141466917</v>
      </c>
      <c r="K332" s="13">
        <f t="shared" si="26"/>
        <v>2.3035909270197403</v>
      </c>
      <c r="L332" s="13">
        <f t="shared" si="28"/>
        <v>613.45703368441036</v>
      </c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</row>
    <row r="333" spans="1:38" x14ac:dyDescent="0.3">
      <c r="A333" s="6"/>
      <c r="B333" s="3"/>
      <c r="C333" s="10">
        <v>2003.6191779999999</v>
      </c>
      <c r="D333" s="10">
        <v>373.76499999999999</v>
      </c>
      <c r="E333" s="4">
        <f t="shared" si="27"/>
        <v>2077</v>
      </c>
      <c r="F333" s="5">
        <f>F332*SUM(econhigh!Z123:AB123)/SUM(econhigh!Z122:AB122)</f>
        <v>19731.75218295406</v>
      </c>
      <c r="G333" s="13">
        <f t="shared" si="26"/>
        <v>80.410527455099981</v>
      </c>
      <c r="H333" s="13">
        <f t="shared" si="26"/>
        <v>108.95149481368576</v>
      </c>
      <c r="I333" s="13">
        <f t="shared" si="26"/>
        <v>116.01329001185147</v>
      </c>
      <c r="J333" s="13">
        <f t="shared" si="26"/>
        <v>35.237498264407272</v>
      </c>
      <c r="K333" s="13">
        <f t="shared" si="26"/>
        <v>2.3181550874231434</v>
      </c>
      <c r="L333" s="13">
        <f t="shared" si="28"/>
        <v>617.93096563246763</v>
      </c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</row>
    <row r="334" spans="1:38" x14ac:dyDescent="0.3">
      <c r="A334" s="6"/>
      <c r="B334" s="3"/>
      <c r="C334" s="10">
        <v>2003.7041099999999</v>
      </c>
      <c r="D334" s="10">
        <v>374.06299999999999</v>
      </c>
      <c r="E334" s="4">
        <f t="shared" si="27"/>
        <v>2078</v>
      </c>
      <c r="F334" s="5">
        <f>F333*SUM(econhigh!Z124:AB124)/SUM(econhigh!Z123:AB123)</f>
        <v>19844.490053436195</v>
      </c>
      <c r="G334" s="13">
        <f t="shared" si="26"/>
        <v>81.61481279959952</v>
      </c>
      <c r="H334" s="13">
        <f t="shared" si="26"/>
        <v>110.50451267770886</v>
      </c>
      <c r="I334" s="13">
        <f t="shared" si="26"/>
        <v>117.42048287497703</v>
      </c>
      <c r="J334" s="13">
        <f t="shared" si="26"/>
        <v>35.540424124949197</v>
      </c>
      <c r="K334" s="13">
        <f t="shared" si="26"/>
        <v>2.3324054764136823</v>
      </c>
      <c r="L334" s="13">
        <f t="shared" si="28"/>
        <v>622.4126379536483</v>
      </c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</row>
    <row r="335" spans="1:38" x14ac:dyDescent="0.3">
      <c r="A335" s="6"/>
      <c r="B335" s="3"/>
      <c r="C335" s="10">
        <v>2003.7863010000001</v>
      </c>
      <c r="D335" s="10">
        <v>373.98099999999999</v>
      </c>
      <c r="E335" s="4">
        <f t="shared" si="27"/>
        <v>2079</v>
      </c>
      <c r="F335" s="5">
        <f>F334*SUM(econhigh!Z125:AB125)/SUM(econhigh!Z124:AB124)</f>
        <v>19954.588397573032</v>
      </c>
      <c r="G335" s="13">
        <f t="shared" si="26"/>
        <v>82.825978859198912</v>
      </c>
      <c r="H335" s="13">
        <f t="shared" si="26"/>
        <v>112.06384385869188</v>
      </c>
      <c r="I335" s="13">
        <f t="shared" si="26"/>
        <v>118.82572467366597</v>
      </c>
      <c r="J335" s="13">
        <f t="shared" si="26"/>
        <v>35.839276927856098</v>
      </c>
      <c r="K335" s="13">
        <f t="shared" si="26"/>
        <v>2.3463416320183899</v>
      </c>
      <c r="L335" s="13">
        <f t="shared" si="28"/>
        <v>626.90116595143127</v>
      </c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</row>
    <row r="336" spans="1:38" x14ac:dyDescent="0.3">
      <c r="A336" s="6"/>
      <c r="B336" s="3"/>
      <c r="C336" s="10">
        <v>2003.8712330000001</v>
      </c>
      <c r="D336" s="10">
        <v>373.76900000000001</v>
      </c>
      <c r="E336" s="4">
        <f t="shared" si="27"/>
        <v>2080</v>
      </c>
      <c r="F336" s="5">
        <f>F335*SUM(econhigh!Z126:AB126)/SUM(econhigh!Z125:AB125)</f>
        <v>20062.048678473355</v>
      </c>
      <c r="G336" s="13">
        <f t="shared" si="26"/>
        <v>84.043864536046087</v>
      </c>
      <c r="H336" s="13">
        <f t="shared" si="26"/>
        <v>113.62922314566178</v>
      </c>
      <c r="I336" s="13">
        <f t="shared" si="26"/>
        <v>120.22864504774793</v>
      </c>
      <c r="J336" s="13">
        <f t="shared" si="26"/>
        <v>36.133979550543899</v>
      </c>
      <c r="K336" s="13">
        <f t="shared" si="26"/>
        <v>2.3599632740156236</v>
      </c>
      <c r="L336" s="13">
        <f t="shared" si="28"/>
        <v>631.39567555401538</v>
      </c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</row>
    <row r="337" spans="1:38" x14ac:dyDescent="0.3">
      <c r="A337" s="6"/>
      <c r="B337" s="3"/>
      <c r="C337" s="10">
        <v>2003.9534249999999</v>
      </c>
      <c r="D337" s="10">
        <v>373.58800000000002</v>
      </c>
      <c r="E337" s="4">
        <f t="shared" si="27"/>
        <v>2081</v>
      </c>
      <c r="F337" s="5">
        <f>F336*SUM(econhigh!Z127:AB127)/SUM(econhigh!Z126:AB126)</f>
        <v>20166.873795777348</v>
      </c>
      <c r="G337" s="13">
        <f t="shared" si="26"/>
        <v>85.268308821586714</v>
      </c>
      <c r="H337" s="13">
        <f t="shared" si="26"/>
        <v>115.20038619462993</v>
      </c>
      <c r="I337" s="13">
        <f t="shared" si="26"/>
        <v>121.62887882806457</v>
      </c>
      <c r="J337" s="13">
        <f t="shared" si="26"/>
        <v>36.424459447925678</v>
      </c>
      <c r="K337" s="13">
        <f t="shared" si="26"/>
        <v>2.3732703011329188</v>
      </c>
      <c r="L337" s="13">
        <f t="shared" si="28"/>
        <v>635.8953035933398</v>
      </c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</row>
    <row r="338" spans="1:38" x14ac:dyDescent="0.3">
      <c r="A338" s="6"/>
      <c r="B338" s="3"/>
      <c r="C338" s="10">
        <v>2004.0382509999999</v>
      </c>
      <c r="D338" s="10">
        <v>373.553</v>
      </c>
      <c r="E338" s="4">
        <f t="shared" si="27"/>
        <v>2082</v>
      </c>
      <c r="F338" s="5">
        <f>F337*SUM(econhigh!Z128:AB128)/SUM(econhigh!Z127:AB127)</f>
        <v>20269.068057391847</v>
      </c>
      <c r="G338" s="13">
        <f t="shared" si="26"/>
        <v>86.499150884239796</v>
      </c>
      <c r="H338" s="13">
        <f t="shared" si="26"/>
        <v>116.77706966109261</v>
      </c>
      <c r="I338" s="13">
        <f t="shared" si="26"/>
        <v>123.02606618260964</v>
      </c>
      <c r="J338" s="13">
        <f t="shared" si="26"/>
        <v>36.710648559520621</v>
      </c>
      <c r="K338" s="13">
        <f t="shared" si="26"/>
        <v>2.386262788078763</v>
      </c>
      <c r="L338" s="13">
        <f t="shared" si="28"/>
        <v>640.39919807554134</v>
      </c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</row>
    <row r="339" spans="1:38" x14ac:dyDescent="0.3">
      <c r="A339" s="6"/>
      <c r="B339" s="3"/>
      <c r="C339" s="10">
        <v>2004.1229510000001</v>
      </c>
      <c r="D339" s="10">
        <v>373.69400000000002</v>
      </c>
      <c r="E339" s="4">
        <f t="shared" si="27"/>
        <v>2083</v>
      </c>
      <c r="F339" s="5">
        <f>F338*SUM(econhigh!Z129:AB129)/SUM(econhigh!Z128:AB128)</f>
        <v>20368.63715005081</v>
      </c>
      <c r="G339" s="13">
        <f t="shared" si="26"/>
        <v>87.736230155348224</v>
      </c>
      <c r="H339" s="13">
        <f t="shared" si="26"/>
        <v>118.359011329513</v>
      </c>
      <c r="I339" s="13">
        <f t="shared" si="26"/>
        <v>124.41985275646094</v>
      </c>
      <c r="J339" s="13">
        <f t="shared" si="26"/>
        <v>36.992483218552074</v>
      </c>
      <c r="K339" s="13">
        <f t="shared" si="26"/>
        <v>2.3989409824152914</v>
      </c>
      <c r="L339" s="13">
        <f t="shared" si="28"/>
        <v>644.90651844228955</v>
      </c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</row>
    <row r="340" spans="1:38" x14ac:dyDescent="0.3">
      <c r="A340" s="6"/>
      <c r="B340" s="3"/>
      <c r="C340" s="10">
        <v>2004.202186</v>
      </c>
      <c r="D340" s="10">
        <v>373.77800000000002</v>
      </c>
      <c r="E340" s="4">
        <f t="shared" si="27"/>
        <v>2084</v>
      </c>
      <c r="F340" s="5">
        <f>F339*SUM(econhigh!Z130:AB130)/SUM(econhigh!Z129:AB129)</f>
        <v>20465.588108770251</v>
      </c>
      <c r="G340" s="13">
        <f t="shared" si="26"/>
        <v>88.979386413332548</v>
      </c>
      <c r="H340" s="13">
        <f t="shared" si="26"/>
        <v>119.94595023968267</v>
      </c>
      <c r="I340" s="13">
        <f t="shared" si="26"/>
        <v>125.80988980541132</v>
      </c>
      <c r="J340" s="13">
        <f t="shared" si="26"/>
        <v>37.269904062783212</v>
      </c>
      <c r="K340" s="13">
        <f t="shared" si="26"/>
        <v>2.4113053012793442</v>
      </c>
      <c r="L340" s="13">
        <f t="shared" si="28"/>
        <v>649.41643582248912</v>
      </c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</row>
    <row r="341" spans="1:38" x14ac:dyDescent="0.3">
      <c r="A341" s="6"/>
      <c r="B341" s="3"/>
      <c r="C341" s="10">
        <v>2004.286885</v>
      </c>
      <c r="D341" s="10">
        <v>373.904</v>
      </c>
      <c r="E341" s="4">
        <f t="shared" si="27"/>
        <v>2085</v>
      </c>
      <c r="F341" s="5">
        <f>F340*SUM(econhigh!Z131:AB131)/SUM(econhigh!Z130:AB130)</f>
        <v>20559.929285268729</v>
      </c>
      <c r="G341" s="13">
        <f t="shared" si="26"/>
        <v>90.228459865980497</v>
      </c>
      <c r="H341" s="13">
        <f t="shared" si="26"/>
        <v>121.53762680986745</v>
      </c>
      <c r="I341" s="13">
        <f t="shared" si="26"/>
        <v>127.19583432321696</v>
      </c>
      <c r="J341" s="13">
        <f t="shared" si="26"/>
        <v>37.542855946861273</v>
      </c>
      <c r="K341" s="13">
        <f t="shared" si="26"/>
        <v>2.4233563279596462</v>
      </c>
      <c r="L341" s="13">
        <f t="shared" si="28"/>
        <v>653.92813327388581</v>
      </c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</row>
    <row r="342" spans="1:38" x14ac:dyDescent="0.3">
      <c r="A342" s="6"/>
      <c r="B342" s="3"/>
      <c r="C342" s="10">
        <v>2004.3688520000001</v>
      </c>
      <c r="D342" s="10">
        <v>374.30099999999999</v>
      </c>
      <c r="E342" s="4">
        <f t="shared" si="27"/>
        <v>2086</v>
      </c>
      <c r="F342" s="5">
        <f>F341*SUM(econhigh!Z132:AB132)/SUM(econhigh!Z131:AB131)</f>
        <v>20651.670315426774</v>
      </c>
      <c r="G342" s="13">
        <f t="shared" si="26"/>
        <v>91.483291230809101</v>
      </c>
      <c r="H342" s="13">
        <f t="shared" si="26"/>
        <v>123.13378295664917</v>
      </c>
      <c r="I342" s="13">
        <f t="shared" si="26"/>
        <v>128.5773491623934</v>
      </c>
      <c r="J342" s="13">
        <f t="shared" si="26"/>
        <v>37.811287855962796</v>
      </c>
      <c r="K342" s="13">
        <f t="shared" si="26"/>
        <v>2.4350948083381549</v>
      </c>
      <c r="L342" s="13">
        <f t="shared" si="28"/>
        <v>658.44080601415271</v>
      </c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</row>
    <row r="343" spans="1:38" x14ac:dyDescent="0.3">
      <c r="A343" s="6"/>
      <c r="B343" s="3"/>
      <c r="C343" s="10">
        <v>2004.4535519999999</v>
      </c>
      <c r="D343" s="10">
        <v>374.786</v>
      </c>
      <c r="E343" s="4">
        <f t="shared" si="27"/>
        <v>2087</v>
      </c>
      <c r="F343" s="5">
        <f>F342*SUM(econhigh!Z133:AB133)/SUM(econhigh!Z132:AB132)</f>
        <v>20740.822085858552</v>
      </c>
      <c r="G343" s="13">
        <f t="shared" ref="G343:K358" si="29">G342*(1-G$5)+G$4*$F342*$L$4/1000</f>
        <v>92.743721813440786</v>
      </c>
      <c r="H343" s="13">
        <f t="shared" si="29"/>
        <v>124.7341622113824</v>
      </c>
      <c r="I343" s="13">
        <f t="shared" si="29"/>
        <v>129.95410314850139</v>
      </c>
      <c r="J343" s="13">
        <f t="shared" si="29"/>
        <v>38.075152820552681</v>
      </c>
      <c r="K343" s="13">
        <f t="shared" si="29"/>
        <v>2.4465216472039044</v>
      </c>
      <c r="L343" s="13">
        <f t="shared" si="28"/>
        <v>662.95366164108123</v>
      </c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</row>
    <row r="344" spans="1:38" x14ac:dyDescent="0.3">
      <c r="A344" s="6"/>
      <c r="B344" s="3"/>
      <c r="C344" s="10">
        <v>2004.535519</v>
      </c>
      <c r="D344" s="10">
        <v>375.18299999999999</v>
      </c>
      <c r="E344" s="4">
        <f t="shared" si="27"/>
        <v>2088</v>
      </c>
      <c r="F344" s="5">
        <f>F343*SUM(econhigh!Z134:AB134)/SUM(econhigh!Z133:AB133)</f>
        <v>20827.396699670553</v>
      </c>
      <c r="G344" s="13">
        <f t="shared" si="29"/>
        <v>94.009593583939193</v>
      </c>
      <c r="H344" s="13">
        <f t="shared" si="29"/>
        <v>126.33850983319189</v>
      </c>
      <c r="I344" s="13">
        <f t="shared" si="29"/>
        <v>131.32577118787663</v>
      </c>
      <c r="J344" s="13">
        <f t="shared" si="29"/>
        <v>38.33440783208934</v>
      </c>
      <c r="K344" s="13">
        <f t="shared" si="29"/>
        <v>2.45763790444783</v>
      </c>
      <c r="L344" s="13">
        <f t="shared" si="28"/>
        <v>667.46592034154492</v>
      </c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</row>
    <row r="345" spans="1:38" x14ac:dyDescent="0.3">
      <c r="A345" s="6"/>
      <c r="B345" s="3"/>
      <c r="C345" s="10">
        <v>2004.6202189999999</v>
      </c>
      <c r="D345" s="10">
        <v>375.52800000000002</v>
      </c>
      <c r="E345" s="4">
        <f t="shared" si="27"/>
        <v>2089</v>
      </c>
      <c r="F345" s="5">
        <f>F344*SUM(econhigh!Z135:AB135)/SUM(econhigh!Z134:AB134)</f>
        <v>20911.407441482286</v>
      </c>
      <c r="G345" s="13">
        <f t="shared" si="29"/>
        <v>95.280749251055241</v>
      </c>
      <c r="H345" s="13">
        <f t="shared" si="29"/>
        <v>127.94657291844412</v>
      </c>
      <c r="I345" s="13">
        <f t="shared" si="29"/>
        <v>132.69203436876924</v>
      </c>
      <c r="J345" s="13">
        <f t="shared" si="29"/>
        <v>38.589013759526331</v>
      </c>
      <c r="K345" s="13">
        <f t="shared" si="29"/>
        <v>2.4684447911472418</v>
      </c>
      <c r="L345" s="13">
        <f t="shared" si="28"/>
        <v>671.9768150889422</v>
      </c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</row>
    <row r="346" spans="1:38" x14ac:dyDescent="0.3">
      <c r="A346" s="6"/>
      <c r="B346" s="3"/>
      <c r="C346" s="10">
        <v>2004.7049179999999</v>
      </c>
      <c r="D346" s="10">
        <v>375.68299999999999</v>
      </c>
      <c r="E346" s="4">
        <f t="shared" si="27"/>
        <v>2090</v>
      </c>
      <c r="F346" s="5">
        <f>F345*SUM(econhigh!Z136:AB136)/SUM(econhigh!Z135:AB135)</f>
        <v>20992.868741783943</v>
      </c>
      <c r="G346" s="13">
        <f t="shared" si="29"/>
        <v>96.557032334338203</v>
      </c>
      <c r="H346" s="13">
        <f t="shared" si="29"/>
        <v>129.55810050663308</v>
      </c>
      <c r="I346" s="13">
        <f t="shared" si="29"/>
        <v>134.05258005587075</v>
      </c>
      <c r="J346" s="13">
        <f t="shared" si="29"/>
        <v>38.838935266478536</v>
      </c>
      <c r="K346" s="13">
        <f t="shared" si="29"/>
        <v>2.4789436655487167</v>
      </c>
      <c r="L346" s="13">
        <f t="shared" si="28"/>
        <v>676.48559182886925</v>
      </c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</row>
    <row r="347" spans="1:38" x14ac:dyDescent="0.3">
      <c r="A347" s="6"/>
      <c r="B347" s="3"/>
      <c r="C347" s="10">
        <v>2004.786885</v>
      </c>
      <c r="D347" s="10">
        <v>375.697</v>
      </c>
      <c r="E347" s="4">
        <f t="shared" si="27"/>
        <v>2091</v>
      </c>
      <c r="F347" s="5">
        <f>F346*SUM(econhigh!Z137:AB137)/SUM(econhigh!Z136:AB136)</f>
        <v>21071.79614070581</v>
      </c>
      <c r="G347" s="13">
        <f t="shared" si="29"/>
        <v>97.838287234071501</v>
      </c>
      <c r="H347" s="13">
        <f t="shared" si="29"/>
        <v>131.1728436826283</v>
      </c>
      <c r="I347" s="13">
        <f t="shared" si="29"/>
        <v>135.40710197821724</v>
      </c>
      <c r="J347" s="13">
        <f t="shared" si="29"/>
        <v>39.08414072893693</v>
      </c>
      <c r="K347" s="13">
        <f t="shared" si="29"/>
        <v>2.4891360289582494</v>
      </c>
      <c r="L347" s="13">
        <f t="shared" si="28"/>
        <v>680.99150965281228</v>
      </c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</row>
    <row r="348" spans="1:38" x14ac:dyDescent="0.3">
      <c r="A348" s="6"/>
      <c r="B348" s="3"/>
      <c r="C348" s="10">
        <v>2004.8715850000001</v>
      </c>
      <c r="D348" s="10">
        <v>375.69900000000001</v>
      </c>
      <c r="E348" s="4">
        <f t="shared" si="27"/>
        <v>2092</v>
      </c>
      <c r="F348" s="5">
        <f>F347*SUM(econhigh!Z138:AB138)/SUM(econhigh!Z137:AB137)</f>
        <v>21148.206251273983</v>
      </c>
      <c r="G348" s="13">
        <f t="shared" si="29"/>
        <v>99.124359298997206</v>
      </c>
      <c r="H348" s="13">
        <f t="shared" si="29"/>
        <v>132.79055567523937</v>
      </c>
      <c r="I348" s="13">
        <f t="shared" si="29"/>
        <v>136.75530031046978</v>
      </c>
      <c r="J348" s="13">
        <f t="shared" si="29"/>
        <v>39.324602153431641</v>
      </c>
      <c r="K348" s="13">
        <f t="shared" si="29"/>
        <v>2.4990235215475369</v>
      </c>
      <c r="L348" s="13">
        <f t="shared" si="28"/>
        <v>685.4938409596856</v>
      </c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</row>
    <row r="349" spans="1:38" x14ac:dyDescent="0.3">
      <c r="A349" s="6"/>
      <c r="B349" s="3"/>
      <c r="C349" s="10">
        <v>2004.9535519999999</v>
      </c>
      <c r="D349" s="10">
        <v>375.53800000000001</v>
      </c>
      <c r="E349" s="4">
        <f t="shared" si="27"/>
        <v>2093</v>
      </c>
      <c r="F349" s="5">
        <f>F348*SUM(econhigh!Z139:AB139)/SUM(econhigh!Z138:AB138)</f>
        <v>21222.116722225688</v>
      </c>
      <c r="G349" s="13">
        <f t="shared" si="29"/>
        <v>100.41509489179796</v>
      </c>
      <c r="H349" s="13">
        <f t="shared" si="29"/>
        <v>134.41099195205939</v>
      </c>
      <c r="I349" s="13">
        <f t="shared" si="29"/>
        <v>138.09688174758352</v>
      </c>
      <c r="J349" s="13">
        <f t="shared" si="29"/>
        <v>39.560295095557429</v>
      </c>
      <c r="K349" s="13">
        <f t="shared" si="29"/>
        <v>2.5086079180852772</v>
      </c>
      <c r="L349" s="13">
        <f t="shared" si="28"/>
        <v>689.99187160508359</v>
      </c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</row>
    <row r="350" spans="1:38" x14ac:dyDescent="0.3">
      <c r="A350" s="6"/>
      <c r="B350" s="3"/>
      <c r="C350" s="10">
        <v>2005.038356</v>
      </c>
      <c r="D350" s="10">
        <v>375.38099999999997</v>
      </c>
      <c r="E350" s="4">
        <f t="shared" si="27"/>
        <v>2094</v>
      </c>
      <c r="F350" s="5">
        <f>F349*SUM(econhigh!Z140:AB140)/SUM(econhigh!Z139:AB139)</f>
        <v>21293.546200457193</v>
      </c>
      <c r="G350" s="13">
        <f t="shared" si="29"/>
        <v>101.71034145230939</v>
      </c>
      <c r="H350" s="13">
        <f t="shared" si="29"/>
        <v>136.03391031055583</v>
      </c>
      <c r="I350" s="13">
        <f t="shared" si="29"/>
        <v>139.43155957288801</v>
      </c>
      <c r="J350" s="13">
        <f t="shared" si="29"/>
        <v>39.791198578789107</v>
      </c>
      <c r="K350" s="13">
        <f t="shared" si="29"/>
        <v>2.517891123602312</v>
      </c>
      <c r="L350" s="13">
        <f t="shared" si="28"/>
        <v>694.4849010381447</v>
      </c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</row>
    <row r="351" spans="1:38" x14ac:dyDescent="0.3">
      <c r="A351" s="6"/>
      <c r="B351" s="3"/>
      <c r="C351" s="10">
        <v>2005.123288</v>
      </c>
      <c r="D351" s="10">
        <v>375.41300000000001</v>
      </c>
      <c r="E351" s="4">
        <f t="shared" si="27"/>
        <v>2095</v>
      </c>
      <c r="F351" s="5">
        <f>F350*SUM(econhigh!Z141:AB141)/SUM(econhigh!Z140:AB140)</f>
        <v>21362.514293175504</v>
      </c>
      <c r="G351" s="13">
        <f t="shared" si="29"/>
        <v>103.00994755844059</v>
      </c>
      <c r="H351" s="13">
        <f t="shared" si="29"/>
        <v>137.65907096538481</v>
      </c>
      <c r="I351" s="13">
        <f t="shared" si="29"/>
        <v>140.75905371961215</v>
      </c>
      <c r="J351" s="13">
        <f t="shared" si="29"/>
        <v>40.017295013527267</v>
      </c>
      <c r="K351" s="13">
        <f t="shared" si="29"/>
        <v>2.5268751689993945</v>
      </c>
      <c r="L351" s="13">
        <f t="shared" si="28"/>
        <v>698.97224242596417</v>
      </c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</row>
    <row r="352" spans="1:38" x14ac:dyDescent="0.3">
      <c r="A352" s="6"/>
      <c r="B352" s="3"/>
      <c r="C352" s="10">
        <v>2005.2</v>
      </c>
      <c r="D352" s="10">
        <v>375.43299999999999</v>
      </c>
      <c r="E352" s="4">
        <f t="shared" si="27"/>
        <v>2096</v>
      </c>
      <c r="F352" s="5">
        <f>F351*SUM(econhigh!Z142:AB142)/SUM(econhigh!Z141:AB141)</f>
        <v>21429.041529824015</v>
      </c>
      <c r="G352" s="13">
        <f t="shared" si="29"/>
        <v>104.31376298478463</v>
      </c>
      <c r="H352" s="13">
        <f t="shared" si="29"/>
        <v>139.28623663191152</v>
      </c>
      <c r="I352" s="13">
        <f t="shared" si="29"/>
        <v>142.07909082589734</v>
      </c>
      <c r="J352" s="13">
        <f t="shared" si="29"/>
        <v>40.238570116326393</v>
      </c>
      <c r="K352" s="13">
        <f t="shared" si="29"/>
        <v>2.5355622066062478</v>
      </c>
      <c r="L352" s="13">
        <f t="shared" si="28"/>
        <v>703.45322276552611</v>
      </c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</row>
    <row r="353" spans="1:38" x14ac:dyDescent="0.3">
      <c r="A353" s="6"/>
      <c r="B353" s="3"/>
      <c r="C353" s="10">
        <v>2005.284932</v>
      </c>
      <c r="D353" s="10">
        <v>375.55900000000003</v>
      </c>
      <c r="E353" s="4">
        <f t="shared" si="27"/>
        <v>2097</v>
      </c>
      <c r="F353" s="5">
        <f>F352*SUM(econhigh!Z143:AB143)/SUM(econhigh!Z142:AB142)</f>
        <v>21493.149323850765</v>
      </c>
      <c r="G353" s="13">
        <f t="shared" si="29"/>
        <v>105.62163875890535</v>
      </c>
      <c r="H353" s="13">
        <f t="shared" si="29"/>
        <v>140.91517260592542</v>
      </c>
      <c r="I353" s="13">
        <f t="shared" si="29"/>
        <v>143.3914042833517</v>
      </c>
      <c r="J353" s="13">
        <f t="shared" si="29"/>
        <v>40.455012829268405</v>
      </c>
      <c r="K353" s="13">
        <f t="shared" si="29"/>
        <v>2.5439545057004729</v>
      </c>
      <c r="L353" s="13">
        <f t="shared" si="28"/>
        <v>707.9271829831514</v>
      </c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</row>
    <row r="354" spans="1:38" x14ac:dyDescent="0.3">
      <c r="A354" s="6"/>
      <c r="B354" s="3"/>
      <c r="C354" s="10">
        <v>2005.367123</v>
      </c>
      <c r="D354" s="10">
        <v>376.17</v>
      </c>
      <c r="E354" s="4">
        <f t="shared" si="27"/>
        <v>2098</v>
      </c>
      <c r="F354" s="5">
        <f>F353*SUM(econhigh!Z144:AB144)/SUM(econhigh!Z143:AB143)</f>
        <v>21554.859934385771</v>
      </c>
      <c r="G354" s="13">
        <f t="shared" si="29"/>
        <v>106.93342721529061</v>
      </c>
      <c r="H354" s="13">
        <f t="shared" si="29"/>
        <v>142.54564683954675</v>
      </c>
      <c r="I354" s="13">
        <f t="shared" si="29"/>
        <v>144.69573427920932</v>
      </c>
      <c r="J354" s="13">
        <f t="shared" si="29"/>
        <v>40.666615239454792</v>
      </c>
      <c r="K354" s="13">
        <f t="shared" si="29"/>
        <v>2.5520544479947094</v>
      </c>
      <c r="L354" s="13">
        <f t="shared" si="28"/>
        <v>712.39347802149621</v>
      </c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</row>
    <row r="355" spans="1:38" x14ac:dyDescent="0.3">
      <c r="A355" s="6"/>
      <c r="B355" s="3"/>
      <c r="C355" s="10">
        <v>2005.452055</v>
      </c>
      <c r="D355" s="10">
        <v>376.93</v>
      </c>
      <c r="E355" s="4">
        <f t="shared" si="27"/>
        <v>2099</v>
      </c>
      <c r="F355" s="5">
        <f>F354*SUM(econhigh!Z145:AB145)/SUM(econhigh!Z144:AB144)</f>
        <v>21614.196427892814</v>
      </c>
      <c r="G355" s="13">
        <f t="shared" si="29"/>
        <v>108.24898204696673</v>
      </c>
      <c r="H355" s="13">
        <f t="shared" si="29"/>
        <v>144.17743001332551</v>
      </c>
      <c r="I355" s="13">
        <f t="shared" si="29"/>
        <v>145.99182783216582</v>
      </c>
      <c r="J355" s="13">
        <f t="shared" si="29"/>
        <v>40.873372498600013</v>
      </c>
      <c r="K355" s="13">
        <f t="shared" si="29"/>
        <v>2.5598645231002739</v>
      </c>
      <c r="L355" s="13">
        <f t="shared" si="28"/>
        <v>716.85147691415841</v>
      </c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</row>
    <row r="356" spans="1:38" x14ac:dyDescent="0.3">
      <c r="A356" s="3"/>
      <c r="B356" s="3"/>
      <c r="C356" s="10">
        <v>2005.5342470000001</v>
      </c>
      <c r="D356" s="10">
        <v>377.291</v>
      </c>
      <c r="E356" s="4">
        <f t="shared" si="27"/>
        <v>2100</v>
      </c>
      <c r="F356" s="5">
        <f>F355*SUM(econhigh!Z146:AB146)/SUM(econhigh!Z145:AB145)</f>
        <v>21671.182639858103</v>
      </c>
      <c r="G356" s="13">
        <f t="shared" si="29"/>
        <v>109.56815835477239</v>
      </c>
      <c r="H356" s="13">
        <f t="shared" si="29"/>
        <v>145.81029560454152</v>
      </c>
      <c r="I356" s="13">
        <f t="shared" si="29"/>
        <v>147.27943882197201</v>
      </c>
      <c r="J356" s="13">
        <f t="shared" si="29"/>
        <v>41.07528274271727</v>
      </c>
      <c r="K356" s="13">
        <f t="shared" si="29"/>
        <v>2.5673873239753324</v>
      </c>
      <c r="L356" s="13">
        <f t="shared" si="28"/>
        <v>721.30056284797843</v>
      </c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</row>
    <row r="357" spans="1:38" x14ac:dyDescent="0.3">
      <c r="A357" s="3"/>
      <c r="B357" s="3"/>
      <c r="C357" s="10">
        <v>2005.6191779999999</v>
      </c>
      <c r="D357" s="10">
        <v>377.58600000000001</v>
      </c>
      <c r="E357" s="4">
        <f t="shared" si="27"/>
        <v>2101</v>
      </c>
      <c r="F357" s="5">
        <f>F356*SUM(econhigh!Z147:AB147)/SUM(econhigh!Z146:AB146)</f>
        <v>21725.843136576896</v>
      </c>
      <c r="G357" s="13">
        <f t="shared" si="29"/>
        <v>110.89081269429425</v>
      </c>
      <c r="H357" s="13">
        <f t="shared" si="29"/>
        <v>147.44401995171924</v>
      </c>
      <c r="I357" s="13">
        <f t="shared" si="29"/>
        <v>148.55832801287434</v>
      </c>
      <c r="J357" s="13">
        <f t="shared" si="29"/>
        <v>41.272347011895754</v>
      </c>
      <c r="K357" s="13">
        <f t="shared" si="29"/>
        <v>2.5746255423654234</v>
      </c>
      <c r="L357" s="13">
        <f t="shared" si="28"/>
        <v>725.74013321314897</v>
      </c>
      <c r="M357" s="3"/>
      <c r="N357" s="3"/>
      <c r="O357" s="3"/>
      <c r="P357" s="3"/>
      <c r="Q357" s="3"/>
      <c r="R357" s="3"/>
      <c r="S357" s="3"/>
    </row>
    <row r="358" spans="1:38" x14ac:dyDescent="0.3">
      <c r="A358" s="3"/>
      <c r="B358" s="3"/>
      <c r="C358" s="10">
        <v>2005.7041099999999</v>
      </c>
      <c r="D358" s="10">
        <v>377.863</v>
      </c>
      <c r="E358" s="4">
        <f t="shared" si="27"/>
        <v>2102</v>
      </c>
      <c r="F358" s="5">
        <f>F357*SUM(econhigh!Z148:AB148)/SUM(econhigh!Z147:AB147)</f>
        <v>21778.203177096617</v>
      </c>
      <c r="G358" s="13">
        <f t="shared" si="29"/>
        <v>112.2168031204703</v>
      </c>
      <c r="H358" s="13">
        <f t="shared" si="29"/>
        <v>149.07838231537687</v>
      </c>
      <c r="I358" s="13">
        <f t="shared" si="29"/>
        <v>149.82826307099995</v>
      </c>
      <c r="J358" s="13">
        <f t="shared" si="29"/>
        <v>41.464569170175615</v>
      </c>
      <c r="K358" s="13">
        <f t="shared" si="29"/>
        <v>2.5815819642439388</v>
      </c>
      <c r="L358" s="13">
        <f t="shared" si="28"/>
        <v>730.16959964126659</v>
      </c>
      <c r="M358" s="3"/>
      <c r="N358" s="3"/>
      <c r="O358" s="3"/>
      <c r="P358" s="3"/>
      <c r="Q358" s="3"/>
      <c r="R358" s="3"/>
      <c r="S358" s="3"/>
    </row>
    <row r="359" spans="1:38" x14ac:dyDescent="0.3">
      <c r="A359" s="3"/>
      <c r="B359" s="3"/>
      <c r="C359" s="10">
        <v>2005.7863010000001</v>
      </c>
      <c r="D359" s="10">
        <v>377.92700000000002</v>
      </c>
      <c r="E359" s="4">
        <f t="shared" si="27"/>
        <v>2103</v>
      </c>
      <c r="F359" s="5">
        <f>F358*SUM(econhigh!Z149:AB149)/SUM(econhigh!Z148:AB148)</f>
        <v>21828.288675372776</v>
      </c>
      <c r="G359" s="13">
        <f t="shared" ref="G359:K374" si="30">G358*(1-G$5)+G$4*$F358*$L$4/1000</f>
        <v>113.54598922987057</v>
      </c>
      <c r="H359" s="13">
        <f t="shared" si="30"/>
        <v>150.71316493503508</v>
      </c>
      <c r="I359" s="13">
        <f t="shared" si="30"/>
        <v>151.08901857579076</v>
      </c>
      <c r="J359" s="13">
        <f t="shared" si="30"/>
        <v>41.651955825533449</v>
      </c>
      <c r="K359" s="13">
        <f t="shared" si="30"/>
        <v>2.58825946525993</v>
      </c>
      <c r="L359" s="13">
        <f t="shared" si="28"/>
        <v>734.58838803148979</v>
      </c>
      <c r="M359" s="3"/>
      <c r="N359" s="3"/>
      <c r="O359" s="3"/>
      <c r="P359" s="3"/>
      <c r="Q359" s="3"/>
      <c r="R359" s="3"/>
      <c r="S359" s="3"/>
    </row>
    <row r="360" spans="1:38" x14ac:dyDescent="0.3">
      <c r="A360" s="3"/>
      <c r="B360" s="3"/>
      <c r="C360" s="10">
        <v>2005.8712330000001</v>
      </c>
      <c r="D360" s="10">
        <v>377.875</v>
      </c>
      <c r="E360" s="4">
        <f t="shared" si="27"/>
        <v>2104</v>
      </c>
      <c r="F360" s="5">
        <f>F359*SUM(econhigh!Z150:AB150)/SUM(econhigh!Z149:AB149)</f>
        <v>21876.12616269126</v>
      </c>
      <c r="G360" s="13">
        <f t="shared" si="30"/>
        <v>114.87823220066797</v>
      </c>
      <c r="H360" s="13">
        <f t="shared" si="30"/>
        <v>152.34815308251544</v>
      </c>
      <c r="I360" s="13">
        <f t="shared" si="30"/>
        <v>152.34037602559863</v>
      </c>
      <c r="J360" s="13">
        <f t="shared" si="30"/>
        <v>41.834516249997016</v>
      </c>
      <c r="K360" s="13">
        <f t="shared" si="30"/>
        <v>2.5946610062003419</v>
      </c>
      <c r="L360" s="13">
        <f t="shared" si="28"/>
        <v>738.99593856497938</v>
      </c>
      <c r="M360" s="3"/>
      <c r="N360" s="3"/>
      <c r="O360" s="3"/>
      <c r="P360" s="3"/>
      <c r="Q360" s="3"/>
      <c r="R360" s="3"/>
      <c r="S360" s="3"/>
    </row>
    <row r="361" spans="1:38" x14ac:dyDescent="0.3">
      <c r="A361" s="3"/>
      <c r="B361" s="3"/>
      <c r="C361" s="10">
        <v>2005.9534249999999</v>
      </c>
      <c r="D361" s="10">
        <v>377.76100000000002</v>
      </c>
      <c r="E361" s="4">
        <f t="shared" si="27"/>
        <v>2105</v>
      </c>
      <c r="F361" s="5">
        <f>F360*SUM(econhigh!Z151:AB151)/SUM(econhigh!Z150:AB150)</f>
        <v>21921.742750408946</v>
      </c>
      <c r="G361" s="13">
        <f t="shared" si="30"/>
        <v>116.21339483031579</v>
      </c>
      <c r="H361" s="13">
        <f t="shared" si="30"/>
        <v>153.98313511156363</v>
      </c>
      <c r="I361" s="13">
        <f t="shared" si="30"/>
        <v>153.58212383756009</v>
      </c>
      <c r="J361" s="13">
        <f t="shared" si="30"/>
        <v>42.012262299912976</v>
      </c>
      <c r="K361" s="13">
        <f t="shared" si="30"/>
        <v>2.6007896284735104</v>
      </c>
      <c r="L361" s="13">
        <f t="shared" si="28"/>
        <v>743.39170570782608</v>
      </c>
      <c r="M361" s="3"/>
      <c r="N361" s="3"/>
      <c r="O361" s="3"/>
      <c r="P361" s="3"/>
      <c r="Q361" s="3"/>
      <c r="R361" s="3"/>
      <c r="S361" s="3"/>
    </row>
    <row r="362" spans="1:38" x14ac:dyDescent="0.3">
      <c r="A362" s="3"/>
      <c r="B362" s="3"/>
      <c r="C362" s="10">
        <v>2006.038356</v>
      </c>
      <c r="D362" s="10">
        <v>377.84399999999999</v>
      </c>
      <c r="E362" s="4">
        <f t="shared" si="27"/>
        <v>2106</v>
      </c>
      <c r="F362" s="5">
        <f>F361*SUM(econhigh!Z152:AB152)/SUM(econhigh!Z151:AB151)</f>
        <v>21965.166093061107</v>
      </c>
      <c r="G362" s="13">
        <f t="shared" si="30"/>
        <v>117.55134157095108</v>
      </c>
      <c r="H362" s="13">
        <f t="shared" si="30"/>
        <v>155.61790250383785</v>
      </c>
      <c r="I362" s="13">
        <f t="shared" si="30"/>
        <v>154.81405734187479</v>
      </c>
      <c r="J362" s="13">
        <f t="shared" si="30"/>
        <v>42.185208336396293</v>
      </c>
      <c r="K362" s="13">
        <f t="shared" si="30"/>
        <v>2.6066484496204962</v>
      </c>
      <c r="L362" s="13">
        <f t="shared" si="28"/>
        <v>747.77515820268047</v>
      </c>
      <c r="M362" s="3"/>
      <c r="N362" s="3"/>
      <c r="O362" s="3"/>
      <c r="P362" s="3"/>
      <c r="Q362" s="3"/>
      <c r="R362" s="3"/>
      <c r="S362" s="3"/>
    </row>
    <row r="363" spans="1:38" x14ac:dyDescent="0.3">
      <c r="A363" s="3"/>
      <c r="B363" s="3"/>
      <c r="C363" s="10">
        <v>2006.123288</v>
      </c>
      <c r="D363" s="10">
        <v>377.983</v>
      </c>
      <c r="E363" s="4">
        <f t="shared" si="27"/>
        <v>2107</v>
      </c>
      <c r="F363" s="5">
        <f>F362*SUM(econhigh!Z153:AB153)/SUM(econhigh!Z152:AB152)</f>
        <v>22006.424351882513</v>
      </c>
      <c r="G363" s="13">
        <f t="shared" si="30"/>
        <v>118.89193856254636</v>
      </c>
      <c r="H363" s="13">
        <f t="shared" si="30"/>
        <v>157.25224991130651</v>
      </c>
      <c r="I363" s="13">
        <f t="shared" si="30"/>
        <v>156.0359787706185</v>
      </c>
      <c r="J363" s="13">
        <f t="shared" si="30"/>
        <v>42.353371145994082</v>
      </c>
      <c r="K363" s="13">
        <f t="shared" si="30"/>
        <v>2.6122406588605243</v>
      </c>
      <c r="L363" s="13">
        <f t="shared" si="28"/>
        <v>752.14577904932594</v>
      </c>
      <c r="M363" s="3"/>
      <c r="N363" s="3"/>
      <c r="O363" s="3"/>
      <c r="P363" s="3"/>
      <c r="Q363" s="3"/>
      <c r="R363" s="3"/>
      <c r="S363" s="3"/>
    </row>
    <row r="364" spans="1:38" x14ac:dyDescent="0.3">
      <c r="A364" s="3"/>
      <c r="B364" s="3"/>
      <c r="C364" s="10">
        <v>2006.2</v>
      </c>
      <c r="D364" s="10">
        <v>377.99900000000002</v>
      </c>
      <c r="E364" s="4">
        <f t="shared" si="27"/>
        <v>2108</v>
      </c>
      <c r="F364" s="5">
        <f>F363*SUM(econhigh!Z154:AB154)/SUM(econhigh!Z153:AB153)</f>
        <v>22045.546158785597</v>
      </c>
      <c r="G364" s="13">
        <f t="shared" si="30"/>
        <v>120.23505366383496</v>
      </c>
      <c r="H364" s="13">
        <f t="shared" si="30"/>
        <v>158.88597519510392</v>
      </c>
      <c r="I364" s="13">
        <f t="shared" si="30"/>
        <v>157.24769724122572</v>
      </c>
      <c r="J364" s="13">
        <f t="shared" si="30"/>
        <v>42.516769861600025</v>
      </c>
      <c r="K364" s="13">
        <f t="shared" si="30"/>
        <v>2.6175695126765337</v>
      </c>
      <c r="L364" s="13">
        <f t="shared" si="28"/>
        <v>756.5030654744412</v>
      </c>
      <c r="M364" s="3"/>
      <c r="N364" s="3"/>
      <c r="O364" s="3"/>
      <c r="P364" s="3"/>
      <c r="Q364" s="3"/>
      <c r="R364" s="3"/>
      <c r="S364" s="3"/>
    </row>
    <row r="365" spans="1:38" x14ac:dyDescent="0.3">
      <c r="A365" s="3"/>
      <c r="B365" s="3"/>
      <c r="C365" s="10">
        <v>2006.284932</v>
      </c>
      <c r="D365" s="10">
        <v>378.053</v>
      </c>
      <c r="E365" s="4">
        <f t="shared" si="27"/>
        <v>2109</v>
      </c>
      <c r="F365" s="5">
        <f>F364*SUM(econhigh!Z155:AB155)/SUM(econhigh!Z154:AB154)</f>
        <v>22082.56058083762</v>
      </c>
      <c r="G365" s="13">
        <f t="shared" si="30"/>
        <v>121.58055648103783</v>
      </c>
      <c r="H365" s="13">
        <f t="shared" si="30"/>
        <v>160.51887946089701</v>
      </c>
      <c r="I365" s="13">
        <f t="shared" si="30"/>
        <v>158.44902873478227</v>
      </c>
      <c r="J365" s="13">
        <f t="shared" si="30"/>
        <v>42.675425883658853</v>
      </c>
      <c r="K365" s="13">
        <f t="shared" si="30"/>
        <v>2.6226383304465104</v>
      </c>
      <c r="L365" s="13">
        <f t="shared" si="28"/>
        <v>760.84652889082258</v>
      </c>
      <c r="M365" s="3"/>
      <c r="N365" s="3"/>
      <c r="O365" s="3"/>
      <c r="P365" s="3"/>
      <c r="Q365" s="3"/>
      <c r="R365" s="3"/>
      <c r="S365" s="3"/>
    </row>
    <row r="366" spans="1:38" x14ac:dyDescent="0.3">
      <c r="A366" s="3"/>
      <c r="B366" s="3"/>
      <c r="C366" s="10">
        <v>2006.367123</v>
      </c>
      <c r="D366" s="10">
        <v>378.185</v>
      </c>
      <c r="E366" s="4">
        <f t="shared" si="27"/>
        <v>2110</v>
      </c>
      <c r="F366" s="5">
        <f>F365*SUM(econhigh!Z156:AB156)/SUM(econhigh!Z155:AB155)</f>
        <v>22117.497085275067</v>
      </c>
      <c r="G366" s="13">
        <f t="shared" si="30"/>
        <v>122.92831839442229</v>
      </c>
      <c r="H366" s="13">
        <f t="shared" si="30"/>
        <v>162.15076709081899</v>
      </c>
      <c r="I366" s="13">
        <f t="shared" si="30"/>
        <v>159.63979606927251</v>
      </c>
      <c r="J366" s="13">
        <f t="shared" si="30"/>
        <v>42.829362801702771</v>
      </c>
      <c r="K366" s="13">
        <f t="shared" si="30"/>
        <v>2.6274504901260198</v>
      </c>
      <c r="L366" s="13">
        <f t="shared" si="28"/>
        <v>765.17569484634259</v>
      </c>
      <c r="M366" s="3"/>
      <c r="N366" s="3"/>
      <c r="O366" s="3"/>
      <c r="P366" s="3"/>
      <c r="Q366" s="3"/>
      <c r="R366" s="3"/>
      <c r="S366" s="3"/>
    </row>
    <row r="367" spans="1:38" x14ac:dyDescent="0.3">
      <c r="A367" s="3"/>
      <c r="B367" s="3"/>
      <c r="C367" s="10">
        <v>2006.452055</v>
      </c>
      <c r="D367" s="10">
        <v>378.41800000000001</v>
      </c>
      <c r="E367" s="4">
        <f t="shared" si="27"/>
        <v>2111</v>
      </c>
      <c r="F367" s="5">
        <f>F366*SUM(econhigh!Z157:AB157)/SUM(econhigh!Z156:AB156)</f>
        <v>22150.38550509197</v>
      </c>
      <c r="G367" s="13">
        <f t="shared" si="30"/>
        <v>124.27821258272546</v>
      </c>
      <c r="H367" s="13">
        <f t="shared" si="30"/>
        <v>163.78144577203037</v>
      </c>
      <c r="I367" s="13">
        <f t="shared" si="30"/>
        <v>160.8198288679296</v>
      </c>
      <c r="J367" s="13">
        <f t="shared" si="30"/>
        <v>42.978606316264013</v>
      </c>
      <c r="K367" s="13">
        <f t="shared" si="30"/>
        <v>2.6320094239870118</v>
      </c>
      <c r="L367" s="13">
        <f t="shared" si="28"/>
        <v>769.49010296293636</v>
      </c>
      <c r="M367" s="3"/>
      <c r="N367" s="3"/>
      <c r="O367" s="3"/>
      <c r="P367" s="3"/>
      <c r="Q367" s="3"/>
      <c r="R367" s="3"/>
      <c r="S367" s="3"/>
    </row>
    <row r="368" spans="1:38" x14ac:dyDescent="0.3">
      <c r="A368" s="3"/>
      <c r="B368" s="3"/>
      <c r="C368" s="10">
        <v>2006.5342470000001</v>
      </c>
      <c r="D368" s="10">
        <v>378.8</v>
      </c>
      <c r="E368" s="4">
        <f t="shared" si="27"/>
        <v>2112</v>
      </c>
      <c r="F368" s="5">
        <f>F367*SUM(econhigh!Z158:AB158)/SUM(econhigh!Z157:AB157)</f>
        <v>22181.256005235431</v>
      </c>
      <c r="G368" s="13">
        <f t="shared" si="30"/>
        <v>125.63011404547755</v>
      </c>
      <c r="H368" s="13">
        <f t="shared" si="30"/>
        <v>165.41072652197016</v>
      </c>
      <c r="I368" s="13">
        <f t="shared" si="30"/>
        <v>161.98896352284081</v>
      </c>
      <c r="J368" s="13">
        <f t="shared" si="30"/>
        <v>43.123184161209323</v>
      </c>
      <c r="K368" s="13">
        <f t="shared" si="30"/>
        <v>2.6363186144177044</v>
      </c>
      <c r="L368" s="13">
        <f t="shared" si="28"/>
        <v>773.78930686591548</v>
      </c>
      <c r="M368" s="3"/>
      <c r="N368" s="3"/>
      <c r="O368" s="3"/>
      <c r="P368" s="3"/>
      <c r="Q368" s="3"/>
      <c r="R368" s="3"/>
      <c r="S368" s="3"/>
    </row>
    <row r="369" spans="1:19" x14ac:dyDescent="0.3">
      <c r="A369" s="3"/>
      <c r="B369" s="3"/>
      <c r="C369" s="10">
        <v>2006.6191779999999</v>
      </c>
      <c r="D369" s="10">
        <v>379.255</v>
      </c>
      <c r="E369" s="4">
        <f t="shared" si="27"/>
        <v>2113</v>
      </c>
      <c r="F369" s="5">
        <f>F368*SUM(econhigh!Z159:AB159)/SUM(econhigh!Z158:AB158)</f>
        <v>22210.13904943988</v>
      </c>
      <c r="G369" s="13">
        <f t="shared" si="30"/>
        <v>126.98389962326188</v>
      </c>
      <c r="H369" s="13">
        <f t="shared" si="30"/>
        <v>167.03842371036336</v>
      </c>
      <c r="I369" s="13">
        <f t="shared" si="30"/>
        <v>163.14704315396256</v>
      </c>
      <c r="J369" s="13">
        <f t="shared" si="30"/>
        <v>43.263126026543567</v>
      </c>
      <c r="K369" s="13">
        <f t="shared" si="30"/>
        <v>2.6403815897880216</v>
      </c>
      <c r="L369" s="13">
        <f t="shared" si="28"/>
        <v>778.07287410391939</v>
      </c>
      <c r="M369" s="3"/>
      <c r="N369" s="3"/>
      <c r="O369" s="3"/>
      <c r="P369" s="3"/>
      <c r="Q369" s="3"/>
      <c r="R369" s="3"/>
      <c r="S369" s="3"/>
    </row>
    <row r="370" spans="1:19" x14ac:dyDescent="0.3">
      <c r="A370" s="3"/>
      <c r="B370" s="3"/>
      <c r="C370" s="10">
        <v>2006.7041099999999</v>
      </c>
      <c r="D370" s="10">
        <v>379.48</v>
      </c>
      <c r="E370" s="4">
        <f t="shared" si="27"/>
        <v>2114</v>
      </c>
      <c r="F370" s="5">
        <f>F369*SUM(econhigh!Z160:AB160)/SUM(econhigh!Z159:AB159)</f>
        <v>22237.065367728614</v>
      </c>
      <c r="G370" s="13">
        <f t="shared" si="30"/>
        <v>128.33944801595069</v>
      </c>
      <c r="H370" s="13">
        <f t="shared" si="30"/>
        <v>168.66435507805406</v>
      </c>
      <c r="I370" s="13">
        <f t="shared" si="30"/>
        <v>164.29391756370308</v>
      </c>
      <c r="J370" s="13">
        <f t="shared" si="30"/>
        <v>43.39846348173068</v>
      </c>
      <c r="K370" s="13">
        <f t="shared" si="30"/>
        <v>2.6442019203847735</v>
      </c>
      <c r="L370" s="13">
        <f t="shared" si="28"/>
        <v>782.34038605982323</v>
      </c>
      <c r="M370" s="3"/>
      <c r="N370" s="3"/>
      <c r="O370" s="3"/>
      <c r="P370" s="3"/>
      <c r="Q370" s="3"/>
      <c r="R370" s="3"/>
      <c r="S370" s="3"/>
    </row>
    <row r="371" spans="1:19" x14ac:dyDescent="0.3">
      <c r="A371" s="3"/>
      <c r="B371" s="3"/>
      <c r="C371" s="10">
        <v>2006.7863010000001</v>
      </c>
      <c r="D371" s="10">
        <v>379.46300000000002</v>
      </c>
      <c r="E371" s="4">
        <f t="shared" si="27"/>
        <v>2115</v>
      </c>
      <c r="F371" s="5">
        <f>F370*SUM(econhigh!Z161:AB161)/SUM(econhigh!Z160:AB160)</f>
        <v>22262.065924608691</v>
      </c>
      <c r="G371" s="13">
        <f t="shared" si="30"/>
        <v>129.69663979895759</v>
      </c>
      <c r="H371" s="13">
        <f t="shared" si="30"/>
        <v>170.28834175273485</v>
      </c>
      <c r="I371" s="13">
        <f t="shared" si="30"/>
        <v>165.42944318723241</v>
      </c>
      <c r="J371" s="13">
        <f t="shared" si="30"/>
        <v>43.529229899580599</v>
      </c>
      <c r="K371" s="13">
        <f t="shared" si="30"/>
        <v>2.6477832144204738</v>
      </c>
      <c r="L371" s="13">
        <f t="shared" si="28"/>
        <v>786.59143785292599</v>
      </c>
      <c r="M371" s="3"/>
      <c r="N371" s="3"/>
      <c r="O371" s="3"/>
      <c r="P371" s="3"/>
      <c r="Q371" s="3"/>
      <c r="R371" s="3"/>
      <c r="S371" s="3"/>
    </row>
    <row r="372" spans="1:19" x14ac:dyDescent="0.3">
      <c r="A372" s="3"/>
      <c r="B372" s="3"/>
      <c r="C372" s="10">
        <v>2006.8712330000001</v>
      </c>
      <c r="D372" s="10">
        <v>379.42399999999998</v>
      </c>
      <c r="E372" s="4">
        <f t="shared" si="27"/>
        <v>2116</v>
      </c>
      <c r="F372" s="5">
        <f>F371*SUM(econhigh!Z162:AB162)/SUM(econhigh!Z161:AB161)</f>
        <v>22285.171887983426</v>
      </c>
      <c r="G372" s="13">
        <f t="shared" si="30"/>
        <v>131.05535743754874</v>
      </c>
      <c r="H372" s="13">
        <f t="shared" si="30"/>
        <v>171.91020826164686</v>
      </c>
      <c r="I372" s="13">
        <f t="shared" si="30"/>
        <v>166.55348303868075</v>
      </c>
      <c r="J372" s="13">
        <f t="shared" si="30"/>
        <v>43.655460380751379</v>
      </c>
      <c r="K372" s="13">
        <f t="shared" si="30"/>
        <v>2.6511291141193647</v>
      </c>
      <c r="L372" s="13">
        <f t="shared" si="28"/>
        <v>790.82563823274711</v>
      </c>
      <c r="M372" s="3"/>
      <c r="N372" s="3"/>
      <c r="O372" s="3"/>
      <c r="P372" s="3"/>
      <c r="Q372" s="3"/>
      <c r="R372" s="3"/>
      <c r="S372" s="3"/>
    </row>
    <row r="373" spans="1:19" x14ac:dyDescent="0.3">
      <c r="A373" s="3"/>
      <c r="B373" s="3"/>
      <c r="C373" s="10">
        <v>2006.9534249999999</v>
      </c>
      <c r="D373" s="10">
        <v>379.43799999999999</v>
      </c>
      <c r="E373" s="4">
        <f t="shared" si="27"/>
        <v>2117</v>
      </c>
      <c r="F373" s="5">
        <f>F372*SUM(econhigh!Z163:AB163)/SUM(econhigh!Z162:AB162)</f>
        <v>22306.414598803454</v>
      </c>
      <c r="G373" s="13">
        <f t="shared" si="30"/>
        <v>132.41548529925663</v>
      </c>
      <c r="H373" s="13">
        <f t="shared" si="30"/>
        <v>173.52978254132574</v>
      </c>
      <c r="I373" s="13">
        <f t="shared" si="30"/>
        <v>167.66590665338904</v>
      </c>
      <c r="J373" s="13">
        <f t="shared" si="30"/>
        <v>43.777191678915429</v>
      </c>
      <c r="K373" s="13">
        <f t="shared" si="30"/>
        <v>2.6542432918839634</v>
      </c>
      <c r="L373" s="13">
        <f t="shared" si="28"/>
        <v>795.04260946477075</v>
      </c>
      <c r="M373" s="3"/>
      <c r="N373" s="3"/>
      <c r="O373" s="3"/>
      <c r="P373" s="3"/>
      <c r="Q373" s="3"/>
      <c r="R373" s="3"/>
      <c r="S373" s="3"/>
    </row>
    <row r="374" spans="1:19" x14ac:dyDescent="0.3">
      <c r="A374" s="3"/>
      <c r="B374" s="3"/>
      <c r="C374" s="10">
        <v>2007.038356</v>
      </c>
      <c r="D374" s="10">
        <v>379.36099999999999</v>
      </c>
      <c r="E374" s="4">
        <f t="shared" si="27"/>
        <v>2118</v>
      </c>
      <c r="F374" s="5">
        <f>F373*SUM(econhigh!Z164:AB164)/SUM(econhigh!Z163:AB163)</f>
        <v>22325.825541475959</v>
      </c>
      <c r="G374" s="13">
        <f t="shared" si="30"/>
        <v>133.77690966444183</v>
      </c>
      <c r="H374" s="13">
        <f t="shared" si="30"/>
        <v>175.14689594447114</v>
      </c>
      <c r="I374" s="13">
        <f t="shared" si="30"/>
        <v>168.76659002637479</v>
      </c>
      <c r="J374" s="13">
        <f t="shared" si="30"/>
        <v>43.89446212663875</v>
      </c>
      <c r="K374" s="13">
        <f t="shared" si="30"/>
        <v>2.6571294465451256</v>
      </c>
      <c r="L374" s="13">
        <f t="shared" si="28"/>
        <v>799.24198720847164</v>
      </c>
      <c r="M374" s="3"/>
      <c r="N374" s="3"/>
      <c r="O374" s="3"/>
      <c r="P374" s="3"/>
      <c r="Q374" s="3"/>
      <c r="R374" s="3"/>
      <c r="S374" s="3"/>
    </row>
    <row r="375" spans="1:19" x14ac:dyDescent="0.3">
      <c r="A375" s="3"/>
      <c r="B375" s="3"/>
      <c r="C375" s="10">
        <v>2007.123288</v>
      </c>
      <c r="D375" s="10">
        <v>379.34399999999999</v>
      </c>
      <c r="E375" s="4">
        <f t="shared" si="27"/>
        <v>2119</v>
      </c>
      <c r="F375" s="5">
        <f>F374*SUM(econhigh!Z165:AB165)/SUM(econhigh!Z164:AB164)</f>
        <v>22343.43631504893</v>
      </c>
      <c r="G375" s="13">
        <f t="shared" ref="G375:K390" si="31">G374*(1-G$5)+G$4*$F374*$L$4/1000</f>
        <v>135.13951873504834</v>
      </c>
      <c r="H375" s="13">
        <f t="shared" si="31"/>
        <v>176.76138324401876</v>
      </c>
      <c r="I375" s="13">
        <f t="shared" si="31"/>
        <v>169.85541554717852</v>
      </c>
      <c r="J375" s="13">
        <f t="shared" si="31"/>
        <v>44.0073115620213</v>
      </c>
      <c r="K375" s="13">
        <f t="shared" si="31"/>
        <v>2.6597912996983517</v>
      </c>
      <c r="L375" s="13">
        <f t="shared" si="28"/>
        <v>803.42342038796528</v>
      </c>
      <c r="M375" s="3"/>
      <c r="N375" s="3"/>
      <c r="O375" s="3"/>
      <c r="P375" s="3"/>
      <c r="Q375" s="3"/>
      <c r="R375" s="3"/>
      <c r="S375" s="3"/>
    </row>
    <row r="376" spans="1:19" x14ac:dyDescent="0.3">
      <c r="A376" s="3"/>
      <c r="B376" s="3"/>
      <c r="C376" s="10">
        <v>2007.2</v>
      </c>
      <c r="D376" s="10">
        <v>379.44200000000001</v>
      </c>
      <c r="E376" s="4">
        <f t="shared" si="27"/>
        <v>2120</v>
      </c>
      <c r="F376" s="5">
        <f>F375*SUM(econhigh!Z166:AB166)/SUM(econhigh!Z165:AB165)</f>
        <v>22359.278605184765</v>
      </c>
      <c r="G376" s="13">
        <f t="shared" si="31"/>
        <v>136.50320264160064</v>
      </c>
      <c r="H376" s="13">
        <f t="shared" si="31"/>
        <v>178.3730826344958</v>
      </c>
      <c r="I376" s="13">
        <f t="shared" si="31"/>
        <v>170.93227193125566</v>
      </c>
      <c r="J376" s="13">
        <f t="shared" si="31"/>
        <v>44.115781256146093</v>
      </c>
      <c r="K376" s="13">
        <f t="shared" si="31"/>
        <v>2.6622325921287961</v>
      </c>
      <c r="L376" s="13">
        <f t="shared" si="28"/>
        <v>807.58657105562702</v>
      </c>
      <c r="M376" s="3"/>
      <c r="N376" s="3"/>
      <c r="O376" s="3"/>
      <c r="P376" s="3"/>
      <c r="Q376" s="3"/>
      <c r="R376" s="3"/>
      <c r="S376" s="3"/>
    </row>
    <row r="377" spans="1:19" x14ac:dyDescent="0.3">
      <c r="A377" s="3"/>
      <c r="B377" s="3"/>
      <c r="C377" s="10">
        <v>2007.284932</v>
      </c>
      <c r="D377" s="10">
        <v>379.625</v>
      </c>
      <c r="E377" s="4">
        <f t="shared" si="27"/>
        <v>2121</v>
      </c>
      <c r="F377" s="5">
        <f>F376*SUM(econhigh!Z167:AB167)/SUM(econhigh!Z166:AB166)</f>
        <v>22373.384156936521</v>
      </c>
      <c r="G377" s="13">
        <f t="shared" si="31"/>
        <v>137.86785344848985</v>
      </c>
      <c r="H377" s="13">
        <f t="shared" si="31"/>
        <v>179.98183573074058</v>
      </c>
      <c r="I377" s="13">
        <f t="shared" si="31"/>
        <v>171.9970541480786</v>
      </c>
      <c r="J377" s="13">
        <f t="shared" si="31"/>
        <v>44.219913841383374</v>
      </c>
      <c r="K377" s="13">
        <f t="shared" si="31"/>
        <v>2.6644570803271304</v>
      </c>
      <c r="L377" s="13">
        <f t="shared" si="28"/>
        <v>811.73111424901947</v>
      </c>
      <c r="M377" s="3"/>
      <c r="N377" s="3"/>
      <c r="O377" s="3"/>
      <c r="P377" s="3"/>
      <c r="Q377" s="3"/>
      <c r="R377" s="3"/>
      <c r="S377" s="3"/>
    </row>
    <row r="378" spans="1:19" x14ac:dyDescent="0.3">
      <c r="A378" s="3"/>
      <c r="B378" s="3"/>
      <c r="C378" s="10">
        <v>2007.367123</v>
      </c>
      <c r="D378" s="10">
        <v>380.01100000000002</v>
      </c>
      <c r="E378" s="4">
        <f t="shared" si="27"/>
        <v>2122</v>
      </c>
      <c r="F378" s="5">
        <f>F377*SUM(econhigh!Z168:AB168)/SUM(econhigh!Z167:AB167)</f>
        <v>22385.78474833682</v>
      </c>
      <c r="G378" s="13">
        <f t="shared" si="31"/>
        <v>139.23336515759866</v>
      </c>
      <c r="H378" s="13">
        <f t="shared" si="31"/>
        <v>181.58748756406996</v>
      </c>
      <c r="I378" s="13">
        <f t="shared" si="31"/>
        <v>173.04966334611402</v>
      </c>
      <c r="J378" s="13">
        <f t="shared" si="31"/>
        <v>44.319753240595304</v>
      </c>
      <c r="K378" s="13">
        <f t="shared" si="31"/>
        <v>2.6664685330981976</v>
      </c>
      <c r="L378" s="13">
        <f t="shared" si="28"/>
        <v>815.85673784147616</v>
      </c>
      <c r="M378" s="3"/>
      <c r="N378" s="3"/>
      <c r="O378" s="3"/>
      <c r="P378" s="3"/>
      <c r="Q378" s="3"/>
      <c r="R378" s="3"/>
      <c r="S378" s="3"/>
    </row>
    <row r="379" spans="1:19" x14ac:dyDescent="0.3">
      <c r="A379" s="3"/>
      <c r="B379" s="3"/>
      <c r="C379" s="10">
        <v>2007.452055</v>
      </c>
      <c r="D379" s="10">
        <v>380.40499999999997</v>
      </c>
      <c r="E379" s="4">
        <f t="shared" si="27"/>
        <v>2123</v>
      </c>
      <c r="F379" s="5">
        <f>F378*SUM(econhigh!Z169:AB169)/SUM(econhigh!Z168:AB168)</f>
        <v>22396.512164808286</v>
      </c>
      <c r="G379" s="13">
        <f t="shared" si="31"/>
        <v>140.59963371031404</v>
      </c>
      <c r="H379" s="13">
        <f t="shared" si="31"/>
        <v>183.18988657597711</v>
      </c>
      <c r="I379" s="13">
        <f t="shared" si="31"/>
        <v>174.09000677483928</v>
      </c>
      <c r="J379" s="13">
        <f t="shared" si="31"/>
        <v>44.415344597285056</v>
      </c>
      <c r="K379" s="13">
        <f t="shared" si="31"/>
        <v>2.6682707282640994</v>
      </c>
      <c r="L379" s="13">
        <f t="shared" si="28"/>
        <v>819.96314238667958</v>
      </c>
      <c r="M379" s="3"/>
      <c r="N379" s="3"/>
      <c r="O379" s="3"/>
      <c r="P379" s="3"/>
      <c r="Q379" s="3"/>
      <c r="R379" s="3"/>
      <c r="S379" s="3"/>
    </row>
    <row r="380" spans="1:19" x14ac:dyDescent="0.3">
      <c r="A380" s="3"/>
      <c r="B380" s="3"/>
      <c r="C380" s="10">
        <v>2007.5342470000001</v>
      </c>
      <c r="D380" s="10">
        <v>380.89800000000002</v>
      </c>
      <c r="E380" s="4">
        <f t="shared" si="27"/>
        <v>2124</v>
      </c>
      <c r="F380" s="5">
        <f>F379*SUM(econhigh!Z170:AB170)/SUM(econhigh!Z169:AB169)</f>
        <v>22405.598174402054</v>
      </c>
      <c r="G380" s="13">
        <f t="shared" si="31"/>
        <v>141.96655698797841</v>
      </c>
      <c r="H380" s="13">
        <f t="shared" si="31"/>
        <v>184.78888460944393</v>
      </c>
      <c r="I380" s="13">
        <f t="shared" si="31"/>
        <v>175.11799770396115</v>
      </c>
      <c r="J380" s="13">
        <f t="shared" si="31"/>
        <v>44.506734206732787</v>
      </c>
      <c r="K380" s="13">
        <f t="shared" si="31"/>
        <v>2.6698674494631298</v>
      </c>
      <c r="L380" s="13">
        <f t="shared" si="28"/>
        <v>824.05004095757931</v>
      </c>
      <c r="M380" s="3"/>
      <c r="N380" s="3"/>
      <c r="O380" s="3"/>
      <c r="P380" s="3"/>
      <c r="Q380" s="3"/>
      <c r="R380" s="3"/>
      <c r="S380" s="3"/>
    </row>
    <row r="381" spans="1:19" x14ac:dyDescent="0.3">
      <c r="A381" s="3"/>
      <c r="B381" s="3"/>
      <c r="C381" s="10">
        <v>2007.6191779999999</v>
      </c>
      <c r="D381" s="10">
        <v>381.32</v>
      </c>
      <c r="E381" s="4">
        <f t="shared" si="27"/>
        <v>2125</v>
      </c>
      <c r="F381" s="5">
        <f>F380*SUM(econhigh!Z171:AB171)/SUM(econhigh!Z170:AB170)</f>
        <v>22413.074503869288</v>
      </c>
      <c r="G381" s="13">
        <f t="shared" si="31"/>
        <v>143.33403481082922</v>
      </c>
      <c r="H381" s="13">
        <f t="shared" si="31"/>
        <v>186.38433689795224</v>
      </c>
      <c r="I381" s="13">
        <f t="shared" si="31"/>
        <v>176.13355533999874</v>
      </c>
      <c r="J381" s="13">
        <f t="shared" si="31"/>
        <v>44.593969448159356</v>
      </c>
      <c r="K381" s="13">
        <f t="shared" si="31"/>
        <v>2.6712624830457194</v>
      </c>
      <c r="L381" s="13">
        <f t="shared" si="28"/>
        <v>828.11715897998522</v>
      </c>
      <c r="M381" s="3"/>
      <c r="N381" s="3"/>
      <c r="O381" s="3"/>
      <c r="P381" s="3"/>
      <c r="Q381" s="3"/>
      <c r="R381" s="3"/>
      <c r="S381" s="3"/>
    </row>
    <row r="382" spans="1:19" x14ac:dyDescent="0.3">
      <c r="A382" s="3"/>
      <c r="B382" s="3"/>
      <c r="C382" s="10">
        <v>2007.7041099999999</v>
      </c>
      <c r="D382" s="10">
        <v>381.53399999999999</v>
      </c>
      <c r="E382" s="4">
        <f t="shared" si="27"/>
        <v>2126</v>
      </c>
      <c r="F382" s="5">
        <f>F381*SUM(econhigh!Z172:AB172)/SUM(econhigh!Z171:AB171)</f>
        <v>22418.972815568792</v>
      </c>
      <c r="G382" s="13">
        <f t="shared" si="31"/>
        <v>144.70196893547853</v>
      </c>
      <c r="H382" s="13">
        <f t="shared" si="31"/>
        <v>187.97610205227858</v>
      </c>
      <c r="I382" s="13">
        <f t="shared" si="31"/>
        <v>177.13660474039136</v>
      </c>
      <c r="J382" s="13">
        <f t="shared" si="31"/>
        <v>44.67709871795676</v>
      </c>
      <c r="K382" s="13">
        <f t="shared" si="31"/>
        <v>2.6724596150683269</v>
      </c>
      <c r="L382" s="13">
        <f t="shared" si="28"/>
        <v>832.16423406117349</v>
      </c>
      <c r="M382" s="3"/>
      <c r="N382" s="3"/>
      <c r="O382" s="3"/>
      <c r="P382" s="3"/>
      <c r="Q382" s="3"/>
      <c r="R382" s="3"/>
      <c r="S382" s="3"/>
    </row>
    <row r="383" spans="1:19" x14ac:dyDescent="0.3">
      <c r="A383" s="3"/>
      <c r="B383" s="3"/>
      <c r="C383" s="10">
        <v>2007.7863010000001</v>
      </c>
      <c r="D383" s="10">
        <v>381.65300000000002</v>
      </c>
      <c r="E383" s="4">
        <f t="shared" si="27"/>
        <v>2127</v>
      </c>
      <c r="F383" s="5">
        <f>F382*SUM(econhigh!Z173:AB173)/SUM(econhigh!Z172:AB172)</f>
        <v>22423.324685212126</v>
      </c>
      <c r="G383" s="13">
        <f t="shared" si="31"/>
        <v>146.07026305098273</v>
      </c>
      <c r="H383" s="13">
        <f t="shared" si="31"/>
        <v>189.56404204515692</v>
      </c>
      <c r="I383" s="13">
        <f t="shared" si="31"/>
        <v>178.12707672528975</v>
      </c>
      <c r="J383" s="13">
        <f t="shared" si="31"/>
        <v>44.756171364022563</v>
      </c>
      <c r="K383" s="13">
        <f t="shared" si="31"/>
        <v>2.6734626283859919</v>
      </c>
      <c r="L383" s="13">
        <f t="shared" si="28"/>
        <v>836.19101581383791</v>
      </c>
      <c r="M383" s="3"/>
      <c r="N383" s="3"/>
      <c r="O383" s="3"/>
      <c r="P383" s="3"/>
      <c r="Q383" s="3"/>
      <c r="R383" s="3"/>
      <c r="S383" s="3"/>
    </row>
    <row r="384" spans="1:19" x14ac:dyDescent="0.3">
      <c r="A384" s="3"/>
      <c r="B384" s="3"/>
      <c r="C384" s="10">
        <v>2007.8712330000001</v>
      </c>
      <c r="D384" s="10">
        <v>381.63400000000001</v>
      </c>
      <c r="E384" s="4">
        <f t="shared" si="27"/>
        <v>2128</v>
      </c>
      <c r="F384" s="5">
        <f>F383*SUM(econhigh!Z174:AB174)/SUM(econhigh!Z173:AB173)</f>
        <v>22426.161580445743</v>
      </c>
      <c r="G384" s="13">
        <f t="shared" si="31"/>
        <v>147.43882277355436</v>
      </c>
      <c r="H384" s="13">
        <f t="shared" si="31"/>
        <v>191.14802219389392</v>
      </c>
      <c r="I384" s="13">
        <f t="shared" si="31"/>
        <v>179.1049077871881</v>
      </c>
      <c r="J384" s="13">
        <f t="shared" si="31"/>
        <v>44.831237621233541</v>
      </c>
      <c r="K384" s="13">
        <f t="shared" si="31"/>
        <v>2.6742752998440515</v>
      </c>
      <c r="L384" s="13">
        <f t="shared" si="28"/>
        <v>840.19726567571388</v>
      </c>
      <c r="M384" s="3"/>
      <c r="N384" s="3"/>
      <c r="O384" s="3"/>
      <c r="P384" s="3"/>
      <c r="Q384" s="3"/>
      <c r="R384" s="3"/>
      <c r="S384" s="3"/>
    </row>
    <row r="385" spans="1:19" x14ac:dyDescent="0.3">
      <c r="A385" s="3"/>
      <c r="B385" s="3"/>
      <c r="C385" s="10">
        <v>2007.9534249999999</v>
      </c>
      <c r="D385" s="10">
        <v>381.58699999999999</v>
      </c>
      <c r="E385" s="4">
        <f t="shared" si="27"/>
        <v>2129</v>
      </c>
      <c r="F385" s="5">
        <f>F384*SUM(econhigh!Z175:AB175)/SUM(econhigh!Z174:AB174)</f>
        <v>22427.514840269043</v>
      </c>
      <c r="G385" s="13">
        <f t="shared" si="31"/>
        <v>148.80755563996655</v>
      </c>
      <c r="H385" s="13">
        <f t="shared" si="31"/>
        <v>192.72791114102091</v>
      </c>
      <c r="I385" s="13">
        <f t="shared" si="31"/>
        <v>180.07003999855124</v>
      </c>
      <c r="J385" s="13">
        <f t="shared" si="31"/>
        <v>44.902348548091609</v>
      </c>
      <c r="K385" s="13">
        <f t="shared" si="31"/>
        <v>2.6749013975692915</v>
      </c>
      <c r="L385" s="13">
        <f t="shared" si="28"/>
        <v>844.18275672519962</v>
      </c>
      <c r="M385" s="3"/>
      <c r="N385" s="3"/>
      <c r="O385" s="3"/>
      <c r="P385" s="3"/>
      <c r="Q385" s="3"/>
      <c r="R385" s="3"/>
      <c r="S385" s="3"/>
    </row>
    <row r="386" spans="1:19" x14ac:dyDescent="0.3">
      <c r="A386" s="3"/>
      <c r="B386" s="3"/>
      <c r="C386" s="10">
        <v>2008.0382509999999</v>
      </c>
      <c r="D386" s="10">
        <v>381.64400000000001</v>
      </c>
      <c r="E386" s="4">
        <f t="shared" si="27"/>
        <v>2130</v>
      </c>
      <c r="F386" s="5">
        <f>F385*SUM(econhigh!Z176:AB176)/SUM(econhigh!Z175:AB175)</f>
        <v>22427.415655284512</v>
      </c>
      <c r="G386" s="13">
        <f t="shared" si="31"/>
        <v>150.17637109970127</v>
      </c>
      <c r="H386" s="13">
        <f t="shared" si="31"/>
        <v>194.30358083306663</v>
      </c>
      <c r="I386" s="13">
        <f t="shared" si="31"/>
        <v>181.02242091758944</v>
      </c>
      <c r="J386" s="13">
        <f t="shared" si="31"/>
        <v>44.96955596457331</v>
      </c>
      <c r="K386" s="13">
        <f t="shared" si="31"/>
        <v>2.6753446783606636</v>
      </c>
      <c r="L386" s="13">
        <f t="shared" si="28"/>
        <v>848.14727349329132</v>
      </c>
      <c r="M386" s="3"/>
      <c r="N386" s="3"/>
      <c r="O386" s="3"/>
      <c r="P386" s="3"/>
      <c r="Q386" s="3"/>
      <c r="R386" s="3"/>
      <c r="S386" s="3"/>
    </row>
    <row r="387" spans="1:19" x14ac:dyDescent="0.3">
      <c r="A387" s="3"/>
      <c r="B387" s="3"/>
      <c r="C387" s="10">
        <v>2008.1229510000001</v>
      </c>
      <c r="D387" s="10">
        <v>381.733</v>
      </c>
      <c r="E387" s="4">
        <f t="shared" si="27"/>
        <v>2131</v>
      </c>
      <c r="F387" s="5">
        <f>F386*SUM(econhigh!Z177:AB177)/SUM(econhigh!Z176:AB176)</f>
        <v>22425.895048775816</v>
      </c>
      <c r="G387" s="13">
        <f t="shared" si="31"/>
        <v>151.54518050589235</v>
      </c>
      <c r="H387" s="13">
        <f t="shared" si="31"/>
        <v>195.8749064975338</v>
      </c>
      <c r="I387" s="13">
        <f t="shared" si="31"/>
        <v>181.96200349233118</v>
      </c>
      <c r="J387" s="13">
        <f t="shared" si="31"/>
        <v>45.03291239121166</v>
      </c>
      <c r="K387" s="13">
        <f t="shared" si="31"/>
        <v>2.6756088851794484</v>
      </c>
      <c r="L387" s="13">
        <f t="shared" si="28"/>
        <v>852.09061177214846</v>
      </c>
      <c r="M387" s="3"/>
      <c r="N387" s="3"/>
      <c r="O387" s="3"/>
      <c r="P387" s="3"/>
      <c r="Q387" s="3"/>
      <c r="R387" s="3"/>
      <c r="S387" s="3"/>
    </row>
    <row r="388" spans="1:19" x14ac:dyDescent="0.3">
      <c r="A388" s="3"/>
      <c r="B388" s="3"/>
      <c r="C388" s="10">
        <v>2008.202186</v>
      </c>
      <c r="D388" s="10">
        <v>381.73899999999998</v>
      </c>
      <c r="E388" s="4">
        <f t="shared" si="27"/>
        <v>2132</v>
      </c>
      <c r="F388" s="5">
        <f>F387*SUM(econhigh!Z178:AB178)/SUM(econhigh!Z177:AB177)</f>
        <v>22422.983858607862</v>
      </c>
      <c r="G388" s="13">
        <f t="shared" si="31"/>
        <v>152.91389710511339</v>
      </c>
      <c r="H388" s="13">
        <f t="shared" si="31"/>
        <v>197.44176661816235</v>
      </c>
      <c r="I388" s="13">
        <f t="shared" si="31"/>
        <v>182.88874596314042</v>
      </c>
      <c r="J388" s="13">
        <f t="shared" si="31"/>
        <v>45.092470989437238</v>
      </c>
      <c r="K388" s="13">
        <f t="shared" si="31"/>
        <v>2.6756977447386121</v>
      </c>
      <c r="L388" s="13">
        <f t="shared" si="28"/>
        <v>856.01257842059204</v>
      </c>
      <c r="M388" s="3"/>
      <c r="N388" s="3"/>
      <c r="O388" s="3"/>
      <c r="P388" s="3"/>
      <c r="Q388" s="3"/>
      <c r="R388" s="3"/>
      <c r="S388" s="3"/>
    </row>
    <row r="389" spans="1:19" x14ac:dyDescent="0.3">
      <c r="A389" s="3"/>
      <c r="B389" s="3"/>
      <c r="C389" s="10">
        <v>2008.286885</v>
      </c>
      <c r="D389" s="10">
        <v>381.82499999999999</v>
      </c>
      <c r="E389" s="4">
        <f t="shared" si="27"/>
        <v>2133</v>
      </c>
      <c r="F389" s="5">
        <f>F388*SUM(econhigh!Z179:AB179)/SUM(econhigh!Z178:AB178)</f>
        <v>22418.712719941774</v>
      </c>
      <c r="G389" s="13">
        <f t="shared" si="31"/>
        <v>154.28243602606128</v>
      </c>
      <c r="H389" s="13">
        <f t="shared" si="31"/>
        <v>199.0040429085613</v>
      </c>
      <c r="I389" s="13">
        <f t="shared" si="31"/>
        <v>183.80261176382339</v>
      </c>
      <c r="J389" s="13">
        <f t="shared" si="31"/>
        <v>45.148285503202928</v>
      </c>
      <c r="K389" s="13">
        <f t="shared" si="31"/>
        <v>2.6756149651909142</v>
      </c>
      <c r="L389" s="13">
        <f t="shared" si="28"/>
        <v>859.91299116683979</v>
      </c>
      <c r="M389" s="3"/>
      <c r="N389" s="3"/>
      <c r="O389" s="3"/>
      <c r="P389" s="3"/>
      <c r="Q389" s="3"/>
      <c r="R389" s="3"/>
      <c r="S389" s="3"/>
    </row>
    <row r="390" spans="1:19" x14ac:dyDescent="0.3">
      <c r="A390" s="3"/>
      <c r="B390" s="3"/>
      <c r="C390" s="10">
        <v>2008.3688520000001</v>
      </c>
      <c r="D390" s="10">
        <v>382.10500000000002</v>
      </c>
      <c r="E390" s="4">
        <f t="shared" si="27"/>
        <v>2134</v>
      </c>
      <c r="F390" s="5">
        <f>F389*SUM(econhigh!Z180:AB180)/SUM(econhigh!Z179:AB179)</f>
        <v>22413.112048756637</v>
      </c>
      <c r="G390" s="13">
        <f t="shared" si="31"/>
        <v>155.6507142671845</v>
      </c>
      <c r="H390" s="13">
        <f t="shared" si="31"/>
        <v>200.56162028429003</v>
      </c>
      <c r="I390" s="13">
        <f t="shared" si="31"/>
        <v>184.70356942146577</v>
      </c>
      <c r="J390" s="13">
        <f t="shared" si="31"/>
        <v>45.200410201914735</v>
      </c>
      <c r="K390" s="13">
        <f t="shared" si="31"/>
        <v>2.6753642339151682</v>
      </c>
      <c r="L390" s="13">
        <f t="shared" si="28"/>
        <v>863.79167840877017</v>
      </c>
      <c r="M390" s="3"/>
      <c r="N390" s="3"/>
      <c r="O390" s="3"/>
      <c r="P390" s="3"/>
      <c r="Q390" s="3"/>
      <c r="R390" s="3"/>
      <c r="S390" s="3"/>
    </row>
    <row r="391" spans="1:19" x14ac:dyDescent="0.3">
      <c r="A391" s="3"/>
      <c r="B391" s="3"/>
      <c r="C391" s="10">
        <v>2008.4535519999999</v>
      </c>
      <c r="D391" s="10">
        <v>382.59699999999998</v>
      </c>
      <c r="E391" s="4">
        <f t="shared" si="27"/>
        <v>2135</v>
      </c>
      <c r="F391" s="5">
        <f>F390*SUM(econhigh!Z181:AB181)/SUM(econhigh!Z180:AB180)</f>
        <v>22406.212026168676</v>
      </c>
      <c r="G391" s="13">
        <f t="shared" ref="G391:K406" si="32">G390*(1-G$5)+G$4*$F390*$L$4/1000</f>
        <v>157.01865068330579</v>
      </c>
      <c r="H391" s="13">
        <f t="shared" si="32"/>
        <v>202.1143868334691</v>
      </c>
      <c r="I391" s="13">
        <f t="shared" si="32"/>
        <v>185.59159245513891</v>
      </c>
      <c r="J391" s="13">
        <f t="shared" si="32"/>
        <v>45.248899824688728</v>
      </c>
      <c r="K391" s="13">
        <f t="shared" si="32"/>
        <v>2.6749492153999181</v>
      </c>
      <c r="L391" s="13">
        <f t="shared" si="28"/>
        <v>867.64847901200244</v>
      </c>
      <c r="M391" s="3"/>
      <c r="N391" s="3"/>
      <c r="O391" s="3"/>
      <c r="P391" s="3"/>
      <c r="Q391" s="3"/>
      <c r="R391" s="3"/>
      <c r="S391" s="3"/>
    </row>
    <row r="392" spans="1:19" x14ac:dyDescent="0.3">
      <c r="A392" s="3"/>
      <c r="B392" s="3"/>
      <c r="C392" s="10">
        <v>2008.535519</v>
      </c>
      <c r="D392" s="10">
        <v>382.90899999999999</v>
      </c>
      <c r="E392" s="4">
        <f t="shared" si="27"/>
        <v>2136</v>
      </c>
      <c r="F392" s="5">
        <f>F391*SUM(econhigh!Z182:AB182)/SUM(econhigh!Z181:AB181)</f>
        <v>22398.042583537674</v>
      </c>
      <c r="G392" s="13">
        <f t="shared" si="32"/>
        <v>158.38616597128791</v>
      </c>
      <c r="H392" s="13">
        <f t="shared" si="32"/>
        <v>203.66223378599963</v>
      </c>
      <c r="I392" s="13">
        <f t="shared" si="32"/>
        <v>186.46665927360962</v>
      </c>
      <c r="J392" s="13">
        <f t="shared" si="32"/>
        <v>45.293809525951879</v>
      </c>
      <c r="K392" s="13">
        <f t="shared" si="32"/>
        <v>2.6743735492236311</v>
      </c>
      <c r="L392" s="13">
        <f t="shared" si="28"/>
        <v>871.48324210607279</v>
      </c>
      <c r="M392" s="3"/>
      <c r="N392" s="3"/>
      <c r="O392" s="3"/>
      <c r="P392" s="3"/>
      <c r="Q392" s="3"/>
      <c r="R392" s="3"/>
      <c r="S392" s="3"/>
    </row>
    <row r="393" spans="1:19" x14ac:dyDescent="0.3">
      <c r="A393" s="3"/>
      <c r="B393" s="3"/>
      <c r="C393" s="10">
        <v>2008.6202189999999</v>
      </c>
      <c r="D393" s="10">
        <v>383.28500000000003</v>
      </c>
      <c r="E393" s="4">
        <f t="shared" si="27"/>
        <v>2137</v>
      </c>
      <c r="F393" s="5">
        <f>F392*SUM(econhigh!Z183:AB183)/SUM(econhigh!Z182:AB182)</f>
        <v>22388.633388349368</v>
      </c>
      <c r="G393" s="13">
        <f t="shared" si="32"/>
        <v>159.75318265479021</v>
      </c>
      <c r="H393" s="13">
        <f t="shared" si="32"/>
        <v>205.20505548146886</v>
      </c>
      <c r="I393" s="13">
        <f t="shared" si="32"/>
        <v>187.32875307218572</v>
      </c>
      <c r="J393" s="13">
        <f t="shared" si="32"/>
        <v>45.335194822402556</v>
      </c>
      <c r="K393" s="13">
        <f t="shared" si="32"/>
        <v>2.673640848130395</v>
      </c>
      <c r="L393" s="13">
        <f t="shared" si="28"/>
        <v>875.29582687897766</v>
      </c>
      <c r="M393" s="3"/>
      <c r="N393" s="3"/>
      <c r="O393" s="3"/>
      <c r="P393" s="3"/>
      <c r="Q393" s="3"/>
      <c r="R393" s="3"/>
      <c r="S393" s="3"/>
    </row>
    <row r="394" spans="1:19" x14ac:dyDescent="0.3">
      <c r="A394" s="3"/>
      <c r="B394" s="3"/>
      <c r="C394" s="10">
        <v>2008.7049179999999</v>
      </c>
      <c r="D394" s="10">
        <v>383.70800000000003</v>
      </c>
      <c r="E394" s="4">
        <f t="shared" ref="E394:E457" si="33">1+E393</f>
        <v>2138</v>
      </c>
      <c r="F394" s="5">
        <f>F393*SUM(econhigh!Z184:AB184)/SUM(econhigh!Z183:AB183)</f>
        <v>22378.013830861943</v>
      </c>
      <c r="G394" s="13">
        <f t="shared" si="32"/>
        <v>161.11962506816366</v>
      </c>
      <c r="H394" s="13">
        <f t="shared" si="32"/>
        <v>206.74274933581839</v>
      </c>
      <c r="I394" s="13">
        <f t="shared" si="32"/>
        <v>188.17786172882495</v>
      </c>
      <c r="J394" s="13">
        <f t="shared" si="32"/>
        <v>45.373111541343945</v>
      </c>
      <c r="K394" s="13">
        <f t="shared" si="32"/>
        <v>2.67275469619997</v>
      </c>
      <c r="L394" s="13">
        <f t="shared" ref="L394:L457" si="34">SUM(G394:K394,L$5)</f>
        <v>879.08610237035089</v>
      </c>
      <c r="M394" s="3"/>
      <c r="N394" s="3"/>
      <c r="O394" s="3"/>
      <c r="P394" s="3"/>
      <c r="Q394" s="3"/>
      <c r="R394" s="3"/>
      <c r="S394" s="3"/>
    </row>
    <row r="395" spans="1:19" x14ac:dyDescent="0.3">
      <c r="A395" s="3"/>
      <c r="B395" s="3"/>
      <c r="C395" s="10">
        <v>2008.786885</v>
      </c>
      <c r="D395" s="10">
        <v>383.66500000000002</v>
      </c>
      <c r="E395" s="4">
        <f t="shared" si="33"/>
        <v>2139</v>
      </c>
      <c r="F395" s="5">
        <f>F394*SUM(econhigh!Z185:AB185)/SUM(econhigh!Z184:AB184)</f>
        <v>22366.213011503463</v>
      </c>
      <c r="G395" s="13">
        <f t="shared" si="32"/>
        <v>162.48541933953081</v>
      </c>
      <c r="H395" s="13">
        <f t="shared" si="32"/>
        <v>208.2752158068503</v>
      </c>
      <c r="I395" s="13">
        <f t="shared" si="32"/>
        <v>189.01397769963251</v>
      </c>
      <c r="J395" s="13">
        <f t="shared" si="32"/>
        <v>45.407615770401726</v>
      </c>
      <c r="K395" s="13">
        <f t="shared" si="32"/>
        <v>2.671718647110946</v>
      </c>
      <c r="L395" s="13">
        <f t="shared" si="34"/>
        <v>882.85394726352638</v>
      </c>
      <c r="M395" s="3"/>
      <c r="N395" s="3"/>
      <c r="O395" s="3"/>
      <c r="P395" s="3"/>
      <c r="Q395" s="3"/>
      <c r="R395" s="3"/>
      <c r="S395" s="3"/>
    </row>
    <row r="396" spans="1:19" x14ac:dyDescent="0.3">
      <c r="A396" s="3"/>
      <c r="B396" s="3"/>
      <c r="C396" s="10">
        <v>2008.8715850000001</v>
      </c>
      <c r="D396" s="10">
        <v>383.51100000000002</v>
      </c>
      <c r="E396" s="4">
        <f t="shared" si="33"/>
        <v>2140</v>
      </c>
      <c r="F396" s="5">
        <f>F395*SUM(econhigh!Z186:AB186)/SUM(econhigh!Z185:AB185)</f>
        <v>22353.259729007146</v>
      </c>
      <c r="G396" s="13">
        <f t="shared" si="32"/>
        <v>163.85049337309675</v>
      </c>
      <c r="H396" s="13">
        <f t="shared" si="32"/>
        <v>209.80235835864477</v>
      </c>
      <c r="I396" s="13">
        <f t="shared" si="32"/>
        <v>189.83709791386758</v>
      </c>
      <c r="J396" s="13">
        <f t="shared" si="32"/>
        <v>45.438763808635066</v>
      </c>
      <c r="K396" s="13">
        <f t="shared" si="32"/>
        <v>2.6705362224956231</v>
      </c>
      <c r="L396" s="13">
        <f t="shared" si="34"/>
        <v>886.59924967673976</v>
      </c>
      <c r="M396" s="3"/>
      <c r="N396" s="3"/>
      <c r="O396" s="3"/>
      <c r="P396" s="3"/>
      <c r="Q396" s="3"/>
      <c r="R396" s="3"/>
      <c r="S396" s="3"/>
    </row>
    <row r="397" spans="1:19" x14ac:dyDescent="0.3">
      <c r="A397" s="3"/>
      <c r="B397" s="3"/>
      <c r="C397" s="10">
        <v>2008.9535519999999</v>
      </c>
      <c r="D397" s="10">
        <v>383.55200000000002</v>
      </c>
      <c r="E397" s="4">
        <f t="shared" si="33"/>
        <v>2141</v>
      </c>
      <c r="F397" s="5">
        <f>F396*SUM(econhigh!Z187:AB187)/SUM(econhigh!Z186:AB186)</f>
        <v>22339.182469269919</v>
      </c>
      <c r="G397" s="13">
        <f t="shared" si="32"/>
        <v>165.2147768307357</v>
      </c>
      <c r="H397" s="13">
        <f t="shared" si="32"/>
        <v>211.32408342496157</v>
      </c>
      <c r="I397" s="13">
        <f t="shared" si="32"/>
        <v>190.64722366857706</v>
      </c>
      <c r="J397" s="13">
        <f t="shared" si="32"/>
        <v>45.46661211904788</v>
      </c>
      <c r="K397" s="13">
        <f t="shared" si="32"/>
        <v>2.6692109103851651</v>
      </c>
      <c r="L397" s="13">
        <f t="shared" si="34"/>
        <v>890.3219069537073</v>
      </c>
      <c r="M397" s="3"/>
      <c r="N397" s="3"/>
      <c r="O397" s="3"/>
      <c r="P397" s="3"/>
      <c r="Q397" s="3"/>
      <c r="R397" s="3"/>
      <c r="S397" s="3"/>
    </row>
    <row r="398" spans="1:19" x14ac:dyDescent="0.3">
      <c r="A398" s="3"/>
      <c r="B398" s="3"/>
      <c r="C398" s="10">
        <v>2009.038356</v>
      </c>
      <c r="D398" s="10">
        <v>383.79500000000002</v>
      </c>
      <c r="E398" s="4">
        <f t="shared" si="33"/>
        <v>2142</v>
      </c>
      <c r="F398" s="5">
        <f>F397*SUM(econhigh!Z188:AB188)/SUM(econhigh!Z187:AB187)</f>
        <v>22324.009394919496</v>
      </c>
      <c r="G398" s="13">
        <f t="shared" si="32"/>
        <v>166.57820111289772</v>
      </c>
      <c r="H398" s="13">
        <f t="shared" si="32"/>
        <v>212.84030037169617</v>
      </c>
      <c r="I398" s="13">
        <f t="shared" si="32"/>
        <v>191.44436052296939</v>
      </c>
      <c r="J398" s="13">
        <f t="shared" si="32"/>
        <v>45.491217282505318</v>
      </c>
      <c r="K398" s="13">
        <f t="shared" si="32"/>
        <v>2.6677461637434683</v>
      </c>
      <c r="L398" s="13">
        <f t="shared" si="34"/>
        <v>894.02182545381208</v>
      </c>
      <c r="M398" s="3"/>
      <c r="N398" s="3"/>
      <c r="O398" s="3"/>
      <c r="P398" s="3"/>
      <c r="Q398" s="3"/>
      <c r="R398" s="3"/>
      <c r="S398" s="3"/>
    </row>
    <row r="399" spans="1:19" x14ac:dyDescent="0.3">
      <c r="A399" s="3"/>
      <c r="B399" s="3"/>
      <c r="C399" s="10">
        <v>2009.123288</v>
      </c>
      <c r="D399" s="10">
        <v>383.80099999999999</v>
      </c>
      <c r="E399" s="4">
        <f t="shared" si="33"/>
        <v>2143</v>
      </c>
      <c r="F399" s="5">
        <f>F398*SUM(econhigh!Z189:AB189)/SUM(econhigh!Z188:AB188)</f>
        <v>22307.76833557498</v>
      </c>
      <c r="G399" s="13">
        <f t="shared" si="32"/>
        <v>167.94069933887872</v>
      </c>
      <c r="H399" s="13">
        <f t="shared" si="32"/>
        <v>214.35092145845931</v>
      </c>
      <c r="I399" s="13">
        <f t="shared" si="32"/>
        <v>192.22851819263903</v>
      </c>
      <c r="J399" s="13">
        <f t="shared" si="32"/>
        <v>45.512635953058322</v>
      </c>
      <c r="K399" s="13">
        <f t="shared" si="32"/>
        <v>2.6661453990880979</v>
      </c>
      <c r="L399" s="13">
        <f t="shared" si="34"/>
        <v>897.69892034212353</v>
      </c>
      <c r="M399" s="3"/>
      <c r="N399" s="3"/>
      <c r="O399" s="3"/>
      <c r="P399" s="3"/>
      <c r="Q399" s="3"/>
      <c r="R399" s="3"/>
      <c r="S399" s="3"/>
    </row>
    <row r="400" spans="1:19" x14ac:dyDescent="0.3">
      <c r="A400" s="3"/>
      <c r="B400" s="3"/>
      <c r="C400" s="10">
        <v>2009.2</v>
      </c>
      <c r="D400" s="10">
        <v>383.471</v>
      </c>
      <c r="E400" s="4">
        <f t="shared" si="33"/>
        <v>2144</v>
      </c>
      <c r="F400" s="5">
        <f>F399*SUM(econhigh!Z190:AB190)/SUM(econhigh!Z189:AB189)</f>
        <v>22290.486778784729</v>
      </c>
      <c r="G400" s="13">
        <f t="shared" si="32"/>
        <v>169.30220632649596</v>
      </c>
      <c r="H400" s="13">
        <f t="shared" si="32"/>
        <v>215.85586179934793</v>
      </c>
      <c r="I400" s="13">
        <f t="shared" si="32"/>
        <v>192.9997104437474</v>
      </c>
      <c r="J400" s="13">
        <f t="shared" si="32"/>
        <v>45.530924814677228</v>
      </c>
      <c r="K400" s="13">
        <f t="shared" si="32"/>
        <v>2.6644119951965926</v>
      </c>
      <c r="L400" s="13">
        <f t="shared" si="34"/>
        <v>901.35311537946507</v>
      </c>
      <c r="M400" s="3"/>
      <c r="N400" s="3"/>
      <c r="O400" s="3"/>
      <c r="P400" s="3"/>
      <c r="Q400" s="3"/>
      <c r="R400" s="3"/>
      <c r="S400" s="3"/>
    </row>
    <row r="401" spans="1:19" x14ac:dyDescent="0.3">
      <c r="A401" s="3"/>
      <c r="B401" s="3"/>
      <c r="C401" s="10">
        <v>2009.284932</v>
      </c>
      <c r="D401" s="10">
        <v>383.363</v>
      </c>
      <c r="E401" s="4">
        <f t="shared" si="33"/>
        <v>2145</v>
      </c>
      <c r="F401" s="5">
        <f>F400*SUM(econhigh!Z191:AB191)/SUM(econhigh!Z190:AB190)</f>
        <v>22272.191861625513</v>
      </c>
      <c r="G401" s="13">
        <f t="shared" si="32"/>
        <v>170.66265857121053</v>
      </c>
      <c r="H401" s="13">
        <f t="shared" si="32"/>
        <v>217.35503932297314</v>
      </c>
      <c r="I401" s="13">
        <f t="shared" si="32"/>
        <v>193.75795498726276</v>
      </c>
      <c r="J401" s="13">
        <f t="shared" si="32"/>
        <v>45.546140539393427</v>
      </c>
      <c r="K401" s="13">
        <f t="shared" si="32"/>
        <v>2.6625492918963518</v>
      </c>
      <c r="L401" s="13">
        <f t="shared" si="34"/>
        <v>904.98434271273618</v>
      </c>
      <c r="M401" s="3"/>
      <c r="N401" s="3"/>
      <c r="O401" s="3"/>
      <c r="P401" s="3"/>
      <c r="Q401" s="3"/>
      <c r="R401" s="3"/>
      <c r="S401" s="3"/>
    </row>
    <row r="402" spans="1:19" x14ac:dyDescent="0.3">
      <c r="A402" s="3"/>
      <c r="B402" s="3"/>
      <c r="C402" s="10">
        <v>2009.367123</v>
      </c>
      <c r="D402" s="10">
        <v>383.59899999999999</v>
      </c>
      <c r="E402" s="4">
        <f t="shared" si="33"/>
        <v>2146</v>
      </c>
      <c r="F402" s="5">
        <f>F401*SUM(econhigh!Z192:AB192)/SUM(econhigh!Z191:AB191)</f>
        <v>22252.910362946353</v>
      </c>
      <c r="G402" s="13">
        <f t="shared" si="32"/>
        <v>172.02199422473697</v>
      </c>
      <c r="H402" s="13">
        <f t="shared" si="32"/>
        <v>218.84837473180917</v>
      </c>
      <c r="I402" s="13">
        <f t="shared" si="32"/>
        <v>194.5032733733575</v>
      </c>
      <c r="J402" s="13">
        <f t="shared" si="32"/>
        <v>45.558339746846237</v>
      </c>
      <c r="K402" s="13">
        <f t="shared" si="32"/>
        <v>2.6605605889362529</v>
      </c>
      <c r="L402" s="13">
        <f t="shared" si="34"/>
        <v>908.59254266568621</v>
      </c>
      <c r="M402" s="3"/>
      <c r="N402" s="3"/>
      <c r="O402" s="3"/>
      <c r="P402" s="3"/>
      <c r="Q402" s="3"/>
      <c r="R402" s="3"/>
      <c r="S402" s="3"/>
    </row>
    <row r="403" spans="1:19" x14ac:dyDescent="0.3">
      <c r="A403" s="3"/>
      <c r="B403" s="3"/>
      <c r="C403" s="10">
        <v>2009.452055</v>
      </c>
      <c r="D403" s="10">
        <v>383.88799999999998</v>
      </c>
      <c r="E403" s="4">
        <f t="shared" si="33"/>
        <v>2147</v>
      </c>
      <c r="F403" s="5">
        <f>F402*SUM(econhigh!Z193:AB193)/SUM(econhigh!Z192:AB192)</f>
        <v>22232.66869624006</v>
      </c>
      <c r="G403" s="13">
        <f t="shared" si="32"/>
        <v>173.38015307317971</v>
      </c>
      <c r="H403" s="13">
        <f t="shared" si="32"/>
        <v>220.33579146092603</v>
      </c>
      <c r="I403" s="13">
        <f t="shared" si="32"/>
        <v>195.23569088605782</v>
      </c>
      <c r="J403" s="13">
        <f t="shared" si="32"/>
        <v>45.567578965230375</v>
      </c>
      <c r="K403" s="13">
        <f t="shared" si="32"/>
        <v>2.6584491449381189</v>
      </c>
      <c r="L403" s="13">
        <f t="shared" si="34"/>
        <v>912.1776635303321</v>
      </c>
      <c r="M403" s="3"/>
      <c r="N403" s="3"/>
      <c r="O403" s="3"/>
      <c r="P403" s="3"/>
      <c r="Q403" s="3"/>
      <c r="R403" s="3"/>
      <c r="S403" s="3"/>
    </row>
    <row r="404" spans="1:19" x14ac:dyDescent="0.3">
      <c r="A404" s="3"/>
      <c r="B404" s="3"/>
      <c r="C404" s="10">
        <v>2009.5342470000001</v>
      </c>
      <c r="D404" s="10">
        <v>384.27800000000002</v>
      </c>
      <c r="E404" s="4">
        <f t="shared" si="33"/>
        <v>2148</v>
      </c>
      <c r="F404" s="5">
        <f>F403*SUM(econhigh!Z194:AB194)/SUM(econhigh!Z193:AB193)</f>
        <v>22211.492903125469</v>
      </c>
      <c r="G404" s="13">
        <f t="shared" si="32"/>
        <v>174.73707651473427</v>
      </c>
      <c r="H404" s="13">
        <f t="shared" si="32"/>
        <v>221.81721563616631</v>
      </c>
      <c r="I404" s="13">
        <f t="shared" si="32"/>
        <v>195.95523643823645</v>
      </c>
      <c r="J404" s="13">
        <f t="shared" si="32"/>
        <v>45.573914593637724</v>
      </c>
      <c r="K404" s="13">
        <f t="shared" si="32"/>
        <v>2.656218176426079</v>
      </c>
      <c r="L404" s="13">
        <f t="shared" si="34"/>
        <v>915.7396613592008</v>
      </c>
      <c r="M404" s="3"/>
      <c r="N404" s="3"/>
      <c r="O404" s="3"/>
      <c r="P404" s="3"/>
      <c r="Q404" s="3"/>
      <c r="R404" s="3"/>
      <c r="S404" s="3"/>
    </row>
    <row r="405" spans="1:19" x14ac:dyDescent="0.3">
      <c r="A405" s="3"/>
      <c r="B405" s="3"/>
      <c r="C405" s="10">
        <v>2009.6191779999999</v>
      </c>
      <c r="D405" s="10">
        <v>384.74900000000002</v>
      </c>
      <c r="E405" s="4">
        <f t="shared" si="33"/>
        <v>2149</v>
      </c>
      <c r="F405" s="5">
        <f>F404*SUM(econhigh!Z195:AB195)/SUM(econhigh!Z194:AB194)</f>
        <v>22189.408647422555</v>
      </c>
      <c r="G405" s="13">
        <f t="shared" si="32"/>
        <v>176.09270753699076</v>
      </c>
      <c r="H405" s="13">
        <f t="shared" si="32"/>
        <v>223.29257603182509</v>
      </c>
      <c r="I405" s="13">
        <f t="shared" si="32"/>
        <v>196.66194246703557</v>
      </c>
      <c r="J405" s="13">
        <f t="shared" si="32"/>
        <v>45.577402865785388</v>
      </c>
      <c r="K405" s="13">
        <f t="shared" si="32"/>
        <v>2.6538708569318468</v>
      </c>
      <c r="L405" s="13">
        <f t="shared" si="34"/>
        <v>919.27849975856861</v>
      </c>
      <c r="M405" s="3"/>
      <c r="N405" s="3"/>
      <c r="O405" s="3"/>
      <c r="P405" s="3"/>
      <c r="Q405" s="3"/>
      <c r="R405" s="3"/>
      <c r="S405" s="3"/>
    </row>
    <row r="406" spans="1:19" x14ac:dyDescent="0.3">
      <c r="A406" s="3"/>
      <c r="B406" s="3"/>
      <c r="C406" s="10">
        <v>2009.7041099999999</v>
      </c>
      <c r="D406" s="10">
        <v>384.98500000000001</v>
      </c>
      <c r="E406" s="4">
        <f t="shared" si="33"/>
        <v>2150</v>
      </c>
      <c r="F406" s="5">
        <f>F405*SUM(econhigh!Z196:AB196)/SUM(econhigh!Z195:AB195)</f>
        <v>22166.441209803492</v>
      </c>
      <c r="G406" s="13">
        <f t="shared" si="32"/>
        <v>177.4469906938757</v>
      </c>
      <c r="H406" s="13">
        <f t="shared" si="32"/>
        <v>224.76180402788981</v>
      </c>
      <c r="I406" s="13">
        <f t="shared" si="32"/>
        <v>197.35584482980349</v>
      </c>
      <c r="J406" s="13">
        <f t="shared" si="32"/>
        <v>45.57809981512046</v>
      </c>
      <c r="K406" s="13">
        <f t="shared" si="32"/>
        <v>2.6514103161738856</v>
      </c>
      <c r="L406" s="13">
        <f t="shared" si="34"/>
        <v>922.79414968286335</v>
      </c>
      <c r="M406" s="3"/>
      <c r="N406" s="3"/>
      <c r="O406" s="3"/>
      <c r="P406" s="3"/>
      <c r="Q406" s="3"/>
      <c r="R406" s="3"/>
      <c r="S406" s="3"/>
    </row>
    <row r="407" spans="1:19" x14ac:dyDescent="0.3">
      <c r="A407" s="3"/>
      <c r="B407" s="3"/>
      <c r="C407" s="10">
        <v>2009.7863010000001</v>
      </c>
      <c r="D407" s="10">
        <v>385.11200000000002</v>
      </c>
      <c r="E407" s="4">
        <f t="shared" si="33"/>
        <v>2151</v>
      </c>
      <c r="F407" s="5">
        <f>F406*SUM(econhigh!Z197:AB197)/SUM(econhigh!Z196:AB196)</f>
        <v>22142.615483001267</v>
      </c>
      <c r="G407" s="13">
        <f t="shared" ref="G407:K422" si="35">G406*(1-G$5)+G$4*$F406*$L$4/1000</f>
        <v>178.79987208226746</v>
      </c>
      <c r="H407" s="13">
        <f t="shared" si="35"/>
        <v>226.22483356689565</v>
      </c>
      <c r="I407" s="13">
        <f t="shared" si="35"/>
        <v>198.03698270062429</v>
      </c>
      <c r="J407" s="13">
        <f t="shared" si="35"/>
        <v>45.57606124129039</v>
      </c>
      <c r="K407" s="13">
        <f t="shared" si="35"/>
        <v>2.6488396393084153</v>
      </c>
      <c r="L407" s="13">
        <f t="shared" si="34"/>
        <v>926.28658923038631</v>
      </c>
      <c r="M407" s="3"/>
      <c r="N407" s="3"/>
      <c r="O407" s="3"/>
      <c r="P407" s="3"/>
      <c r="Q407" s="3"/>
      <c r="R407" s="3"/>
      <c r="S407" s="3"/>
    </row>
    <row r="408" spans="1:19" x14ac:dyDescent="0.3">
      <c r="A408" s="3"/>
      <c r="B408" s="3"/>
      <c r="C408" s="10">
        <v>2009.8712330000001</v>
      </c>
      <c r="D408" s="10">
        <v>385.09300000000002</v>
      </c>
      <c r="E408" s="4">
        <f t="shared" si="33"/>
        <v>2152</v>
      </c>
      <c r="F408" s="5">
        <f>F407*SUM(econhigh!Z198:AB198)/SUM(econhigh!Z197:AB197)</f>
        <v>22117.955967558639</v>
      </c>
      <c r="G408" s="13">
        <f t="shared" si="35"/>
        <v>180.15129931831919</v>
      </c>
      <c r="H408" s="13">
        <f t="shared" si="35"/>
        <v>227.68160111044969</v>
      </c>
      <c r="I408" s="13">
        <f t="shared" si="35"/>
        <v>198.70539846751677</v>
      </c>
      <c r="J408" s="13">
        <f t="shared" si="35"/>
        <v>45.571342677966477</v>
      </c>
      <c r="K408" s="13">
        <f t="shared" si="35"/>
        <v>2.6461618662501847</v>
      </c>
      <c r="L408" s="13">
        <f t="shared" si="34"/>
        <v>929.75580344050229</v>
      </c>
      <c r="M408" s="3"/>
      <c r="N408" s="3"/>
      <c r="O408" s="3"/>
      <c r="P408" s="3"/>
      <c r="Q408" s="3"/>
      <c r="R408" s="3"/>
      <c r="S408" s="3"/>
    </row>
    <row r="409" spans="1:19" x14ac:dyDescent="0.3">
      <c r="A409" s="3"/>
      <c r="B409" s="3"/>
      <c r="C409" s="10">
        <v>2009.9534249999999</v>
      </c>
      <c r="D409" s="10">
        <v>385.00799999999998</v>
      </c>
      <c r="E409" s="4">
        <f t="shared" si="33"/>
        <v>2153</v>
      </c>
      <c r="F409" s="5">
        <f>F408*SUM(econhigh!Z199:AB199)/SUM(econhigh!Z198:AB198)</f>
        <v>22092.486768099185</v>
      </c>
      <c r="G409" s="13">
        <f t="shared" si="35"/>
        <v>181.5012215135223</v>
      </c>
      <c r="H409" s="13">
        <f t="shared" si="35"/>
        <v>229.13204559547549</v>
      </c>
      <c r="I409" s="13">
        <f t="shared" si="35"/>
        <v>199.36113763037426</v>
      </c>
      <c r="J409" s="13">
        <f t="shared" si="35"/>
        <v>45.563999362006527</v>
      </c>
      <c r="K409" s="13">
        <f t="shared" si="35"/>
        <v>2.6433799910609146</v>
      </c>
      <c r="L409" s="13">
        <f t="shared" si="34"/>
        <v>933.20178409243942</v>
      </c>
      <c r="M409" s="3"/>
      <c r="N409" s="3"/>
      <c r="O409" s="3"/>
      <c r="P409" s="3"/>
      <c r="Q409" s="3"/>
      <c r="R409" s="3"/>
      <c r="S409" s="3"/>
    </row>
    <row r="410" spans="1:19" x14ac:dyDescent="0.3">
      <c r="A410" s="3"/>
      <c r="B410" s="3"/>
      <c r="C410" s="10">
        <v>2010.038356</v>
      </c>
      <c r="D410" s="10">
        <v>384.97199999999998</v>
      </c>
      <c r="E410" s="4">
        <f t="shared" si="33"/>
        <v>2154</v>
      </c>
      <c r="F410" s="5">
        <f>F409*SUM(econhigh!Z200:AB200)/SUM(econhigh!Z199:AB199)</f>
        <v>22066.231590102616</v>
      </c>
      <c r="G410" s="13">
        <f t="shared" si="35"/>
        <v>182.84958925054244</v>
      </c>
      <c r="H410" s="13">
        <f t="shared" si="35"/>
        <v>230.57610839022783</v>
      </c>
      <c r="I410" s="13">
        <f t="shared" si="35"/>
        <v>200.00424869971442</v>
      </c>
      <c r="J410" s="13">
        <f t="shared" si="35"/>
        <v>45.554086203941495</v>
      </c>
      <c r="K410" s="13">
        <f t="shared" si="35"/>
        <v>2.6404969614033038</v>
      </c>
      <c r="L410" s="13">
        <f t="shared" si="34"/>
        <v>936.62452950582963</v>
      </c>
      <c r="M410" s="3"/>
      <c r="N410" s="3"/>
      <c r="O410" s="3"/>
      <c r="P410" s="3"/>
      <c r="Q410" s="3"/>
      <c r="R410" s="3"/>
      <c r="S410" s="3"/>
    </row>
    <row r="411" spans="1:19" x14ac:dyDescent="0.3">
      <c r="A411" s="3"/>
      <c r="B411" s="3"/>
      <c r="C411" s="10">
        <v>2010.123288</v>
      </c>
      <c r="D411" s="10">
        <v>384.72399999999999</v>
      </c>
      <c r="E411" s="4">
        <f t="shared" si="33"/>
        <v>2155</v>
      </c>
      <c r="F411" s="5">
        <f>F410*SUM(econhigh!Z201:AB201)/SUM(econhigh!Z200:AB200)</f>
        <v>22039.213737166698</v>
      </c>
      <c r="G411" s="13">
        <f t="shared" si="35"/>
        <v>184.19635455885856</v>
      </c>
      <c r="H411" s="13">
        <f t="shared" si="35"/>
        <v>232.01373325012585</v>
      </c>
      <c r="I411" s="13">
        <f t="shared" si="35"/>
        <v>200.63478309630355</v>
      </c>
      <c r="J411" s="13">
        <f t="shared" si="35"/>
        <v>45.541657759769613</v>
      </c>
      <c r="K411" s="13">
        <f t="shared" si="35"/>
        <v>2.6375156780584748</v>
      </c>
      <c r="L411" s="13">
        <f t="shared" si="34"/>
        <v>940.02404434311597</v>
      </c>
      <c r="M411" s="3"/>
      <c r="N411" s="3"/>
      <c r="O411" s="3"/>
      <c r="P411" s="3"/>
      <c r="Q411" s="3"/>
      <c r="R411" s="3"/>
      <c r="S411" s="3"/>
    </row>
    <row r="412" spans="1:19" x14ac:dyDescent="0.3">
      <c r="A412" s="3"/>
      <c r="B412" s="3"/>
      <c r="C412" s="10">
        <v>2010.2</v>
      </c>
      <c r="D412" s="10">
        <v>384.62200000000001</v>
      </c>
      <c r="E412" s="4">
        <f t="shared" si="33"/>
        <v>2156</v>
      </c>
      <c r="F412" s="5">
        <f>F411*SUM(econhigh!Z202:AB202)/SUM(econhigh!Z201:AB201)</f>
        <v>22011.456108737671</v>
      </c>
      <c r="G412" s="13">
        <f t="shared" si="35"/>
        <v>185.54147089023493</v>
      </c>
      <c r="H412" s="13">
        <f t="shared" si="35"/>
        <v>233.44486627345049</v>
      </c>
      <c r="I412" s="13">
        <f t="shared" si="35"/>
        <v>201.25279505171667</v>
      </c>
      <c r="J412" s="13">
        <f t="shared" si="35"/>
        <v>45.526768204040529</v>
      </c>
      <c r="K412" s="13">
        <f t="shared" si="35"/>
        <v>2.6344389945047366</v>
      </c>
      <c r="L412" s="13">
        <f t="shared" si="34"/>
        <v>943.40033941394745</v>
      </c>
      <c r="M412" s="3"/>
      <c r="N412" s="3"/>
      <c r="O412" s="3"/>
      <c r="P412" s="3"/>
      <c r="Q412" s="3"/>
      <c r="R412" s="3"/>
      <c r="S412" s="3"/>
    </row>
    <row r="413" spans="1:19" x14ac:dyDescent="0.3">
      <c r="A413" s="3"/>
      <c r="B413" s="3"/>
      <c r="C413" s="10">
        <v>2010.284932</v>
      </c>
      <c r="D413" s="10">
        <v>384.90800000000002</v>
      </c>
      <c r="E413" s="4">
        <f t="shared" si="33"/>
        <v>2157</v>
      </c>
      <c r="F413" s="5">
        <f>F412*SUM(econhigh!Z203:AB203)/SUM(econhigh!Z202:AB202)</f>
        <v>21982.981198291585</v>
      </c>
      <c r="G413" s="13">
        <f t="shared" si="35"/>
        <v>186.8848930940546</v>
      </c>
      <c r="H413" s="13">
        <f t="shared" si="35"/>
        <v>234.86945585695065</v>
      </c>
      <c r="I413" s="13">
        <f t="shared" si="35"/>
        <v>201.8583415098916</v>
      </c>
      <c r="J413" s="13">
        <f t="shared" si="35"/>
        <v>45.509471304210599</v>
      </c>
      <c r="K413" s="13">
        <f t="shared" si="35"/>
        <v>2.6312697165555448</v>
      </c>
      <c r="L413" s="13">
        <f t="shared" si="34"/>
        <v>946.75343148166291</v>
      </c>
      <c r="M413" s="3"/>
      <c r="N413" s="3"/>
      <c r="O413" s="3"/>
      <c r="P413" s="3"/>
      <c r="Q413" s="3"/>
      <c r="R413" s="3"/>
      <c r="S413" s="3"/>
    </row>
    <row r="414" spans="1:19" x14ac:dyDescent="0.3">
      <c r="A414" s="3"/>
      <c r="B414" s="3"/>
      <c r="C414" s="10">
        <v>2010.367123</v>
      </c>
      <c r="D414" s="10">
        <v>385.30099999999999</v>
      </c>
      <c r="E414" s="4">
        <f t="shared" si="33"/>
        <v>2158</v>
      </c>
      <c r="F414" s="5">
        <f>F413*SUM(econhigh!Z204:AB204)/SUM(econhigh!Z203:AB203)</f>
        <v>21953.811091948792</v>
      </c>
      <c r="G414" s="13">
        <f t="shared" si="35"/>
        <v>188.22657739254188</v>
      </c>
      <c r="H414" s="13">
        <f t="shared" si="35"/>
        <v>236.28745265140077</v>
      </c>
      <c r="I414" s="13">
        <f t="shared" si="35"/>
        <v>202.45148202973115</v>
      </c>
      <c r="J414" s="13">
        <f t="shared" si="35"/>
        <v>45.489820396249804</v>
      </c>
      <c r="K414" s="13">
        <f t="shared" si="35"/>
        <v>2.6280106020545237</v>
      </c>
      <c r="L414" s="13">
        <f t="shared" si="34"/>
        <v>950.08334307197811</v>
      </c>
      <c r="M414" s="3"/>
      <c r="N414" s="3"/>
      <c r="O414" s="3"/>
      <c r="P414" s="3"/>
      <c r="Q414" s="3"/>
      <c r="R414" s="3"/>
      <c r="S414" s="3"/>
    </row>
    <row r="415" spans="1:19" x14ac:dyDescent="0.3">
      <c r="A415" s="3"/>
      <c r="B415" s="3"/>
      <c r="C415" s="10">
        <v>2010.452055</v>
      </c>
      <c r="D415" s="10">
        <v>385.803</v>
      </c>
      <c r="E415" s="4">
        <f t="shared" si="33"/>
        <v>2159</v>
      </c>
      <c r="F415" s="5">
        <f>F414*SUM(econhigh!Z205:AB205)/SUM(econhigh!Z204:AB204)</f>
        <v>21923.967467504001</v>
      </c>
      <c r="G415" s="13">
        <f t="shared" si="35"/>
        <v>189.56648135590027</v>
      </c>
      <c r="H415" s="13">
        <f t="shared" si="35"/>
        <v>237.69880951715064</v>
      </c>
      <c r="I415" s="13">
        <f t="shared" si="35"/>
        <v>203.03227868880444</v>
      </c>
      <c r="J415" s="13">
        <f t="shared" si="35"/>
        <v>45.467868361479468</v>
      </c>
      <c r="K415" s="13">
        <f t="shared" si="35"/>
        <v>2.6246643606254461</v>
      </c>
      <c r="L415" s="13">
        <f t="shared" si="34"/>
        <v>953.39010228396023</v>
      </c>
      <c r="M415" s="3"/>
      <c r="N415" s="3"/>
      <c r="O415" s="3"/>
      <c r="P415" s="3"/>
      <c r="Q415" s="3"/>
      <c r="R415" s="3"/>
      <c r="S415" s="3"/>
    </row>
    <row r="416" spans="1:19" x14ac:dyDescent="0.3">
      <c r="A416" s="3"/>
      <c r="B416" s="3"/>
      <c r="C416" s="10">
        <v>2010.5342470000001</v>
      </c>
      <c r="D416" s="10">
        <v>386.45299999999997</v>
      </c>
      <c r="E416" s="4">
        <f t="shared" si="33"/>
        <v>2160</v>
      </c>
      <c r="F416" s="5">
        <f>F415*SUM(econhigh!Z206:AB206)/SUM(econhigh!Z205:AB205)</f>
        <v>21893.471593854614</v>
      </c>
      <c r="G416" s="13">
        <f t="shared" si="35"/>
        <v>190.90456387739113</v>
      </c>
      <c r="H416" s="13">
        <f t="shared" si="35"/>
        <v>239.10348147970632</v>
      </c>
      <c r="I416" s="13">
        <f t="shared" si="35"/>
        <v>203.60079598819513</v>
      </c>
      <c r="J416" s="13">
        <f t="shared" si="35"/>
        <v>45.443667604619392</v>
      </c>
      <c r="K416" s="13">
        <f t="shared" si="35"/>
        <v>2.6212336534750467</v>
      </c>
      <c r="L416" s="13">
        <f t="shared" si="34"/>
        <v>956.67374260338704</v>
      </c>
      <c r="M416" s="3"/>
      <c r="N416" s="3"/>
      <c r="O416" s="3"/>
      <c r="P416" s="3"/>
      <c r="Q416" s="3"/>
      <c r="R416" s="3"/>
      <c r="S416" s="3"/>
    </row>
    <row r="417" spans="1:19" x14ac:dyDescent="0.3">
      <c r="A417" s="3"/>
      <c r="B417" s="3"/>
      <c r="C417" s="10">
        <v>2010.6191779999999</v>
      </c>
      <c r="D417" s="10">
        <v>387.10199999999998</v>
      </c>
      <c r="E417" s="4">
        <f t="shared" si="33"/>
        <v>2161</v>
      </c>
      <c r="F417" s="5">
        <f>F416*SUM(econhigh!Z207:AB207)/SUM(econhigh!Z206:AB206)</f>
        <v>21862.344330810014</v>
      </c>
      <c r="G417" s="13">
        <f t="shared" si="35"/>
        <v>192.24078514837757</v>
      </c>
      <c r="H417" s="13">
        <f t="shared" si="35"/>
        <v>240.50142568537959</v>
      </c>
      <c r="I417" s="13">
        <f t="shared" si="35"/>
        <v>204.15710075854088</v>
      </c>
      <c r="J417" s="13">
        <f t="shared" si="35"/>
        <v>45.417270033021943</v>
      </c>
      <c r="K417" s="13">
        <f t="shared" si="35"/>
        <v>2.6177210932465855</v>
      </c>
      <c r="L417" s="13">
        <f t="shared" si="34"/>
        <v>959.93430271856664</v>
      </c>
      <c r="M417" s="3"/>
      <c r="N417" s="3"/>
      <c r="O417" s="3"/>
      <c r="P417" s="3"/>
      <c r="Q417" s="3"/>
      <c r="R417" s="3"/>
      <c r="S417" s="3"/>
    </row>
    <row r="418" spans="1:19" x14ac:dyDescent="0.3">
      <c r="A418" s="3"/>
      <c r="B418" s="3"/>
      <c r="C418" s="10">
        <v>2010.7041099999999</v>
      </c>
      <c r="D418" s="10">
        <v>387.44600000000003</v>
      </c>
      <c r="E418" s="4">
        <f t="shared" si="33"/>
        <v>2162</v>
      </c>
      <c r="F418" s="5">
        <f>F417*SUM(econhigh!Z208:AB208)/SUM(econhigh!Z207:AB207)</f>
        <v>21830.606129264492</v>
      </c>
      <c r="G418" s="13">
        <f t="shared" si="35"/>
        <v>193.5751066333566</v>
      </c>
      <c r="H418" s="13">
        <f t="shared" si="35"/>
        <v>241.89260135704157</v>
      </c>
      <c r="I418" s="13">
        <f t="shared" si="35"/>
        <v>204.70126206730544</v>
      </c>
      <c r="J418" s="13">
        <f t="shared" si="35"/>
        <v>45.388727037070076</v>
      </c>
      <c r="K418" s="13">
        <f t="shared" si="35"/>
        <v>2.6141292439220774</v>
      </c>
      <c r="L418" s="13">
        <f t="shared" si="34"/>
        <v>963.17182633869572</v>
      </c>
      <c r="M418" s="3"/>
      <c r="N418" s="3"/>
      <c r="O418" s="3"/>
      <c r="P418" s="3"/>
      <c r="Q418" s="3"/>
      <c r="R418" s="3"/>
      <c r="S418" s="3"/>
    </row>
    <row r="419" spans="1:19" x14ac:dyDescent="0.3">
      <c r="A419" s="3"/>
      <c r="B419" s="3"/>
      <c r="C419" s="10">
        <v>2010.7863010000001</v>
      </c>
      <c r="D419" s="10">
        <v>387.43099999999998</v>
      </c>
      <c r="E419" s="4">
        <f t="shared" si="33"/>
        <v>2163</v>
      </c>
      <c r="F419" s="5">
        <f>F418*SUM(econhigh!Z209:AB209)/SUM(econhigh!Z208:AB208)</f>
        <v>21798.27703171752</v>
      </c>
      <c r="G419" s="13">
        <f t="shared" si="35"/>
        <v>194.90749104500185</v>
      </c>
      <c r="H419" s="13">
        <f t="shared" si="35"/>
        <v>243.27696975001425</v>
      </c>
      <c r="I419" s="13">
        <f t="shared" si="35"/>
        <v>205.23335112732138</v>
      </c>
      <c r="J419" s="13">
        <f t="shared" si="35"/>
        <v>45.358089471715431</v>
      </c>
      <c r="K419" s="13">
        <f t="shared" si="35"/>
        <v>2.6104606207711072</v>
      </c>
      <c r="L419" s="13">
        <f t="shared" si="34"/>
        <v>966.38636201482404</v>
      </c>
      <c r="M419" s="3"/>
      <c r="N419" s="3"/>
      <c r="O419" s="3"/>
      <c r="P419" s="3"/>
      <c r="Q419" s="3"/>
      <c r="R419" s="3"/>
      <c r="S419" s="3"/>
    </row>
    <row r="420" spans="1:19" x14ac:dyDescent="0.3">
      <c r="A420" s="3"/>
      <c r="B420" s="3"/>
      <c r="C420" s="10">
        <v>2010.8712330000001</v>
      </c>
      <c r="D420" s="10">
        <v>387.28699999999998</v>
      </c>
      <c r="E420" s="4">
        <f t="shared" si="33"/>
        <v>2164</v>
      </c>
      <c r="F420" s="5">
        <f>F419*SUM(econhigh!Z210:AB210)/SUM(econhigh!Z209:AB209)</f>
        <v>21765.37667312397</v>
      </c>
      <c r="G420" s="13">
        <f t="shared" si="35"/>
        <v>196.23790231923812</v>
      </c>
      <c r="H420" s="13">
        <f t="shared" si="35"/>
        <v>244.65449410813218</v>
      </c>
      <c r="I420" s="13">
        <f t="shared" si="35"/>
        <v>205.75344120663851</v>
      </c>
      <c r="J420" s="13">
        <f t="shared" si="35"/>
        <v>45.325407639132195</v>
      </c>
      <c r="K420" s="13">
        <f t="shared" si="35"/>
        <v>2.6067176903442122</v>
      </c>
      <c r="L420" s="13">
        <f t="shared" si="34"/>
        <v>969.57796296348522</v>
      </c>
      <c r="M420" s="3"/>
      <c r="N420" s="3"/>
      <c r="O420" s="3"/>
      <c r="P420" s="3"/>
      <c r="Q420" s="3"/>
      <c r="R420" s="3"/>
      <c r="S420" s="3"/>
    </row>
    <row r="421" spans="1:19" x14ac:dyDescent="0.3">
      <c r="A421" s="3"/>
      <c r="B421" s="3"/>
      <c r="C421" s="10">
        <v>2010.9534249999999</v>
      </c>
      <c r="D421" s="10">
        <v>387.04399999999998</v>
      </c>
      <c r="E421" s="4">
        <f t="shared" si="33"/>
        <v>2165</v>
      </c>
      <c r="F421" s="5">
        <f>F420*SUM(econhigh!Z211:AB211)/SUM(econhigh!Z210:AB210)</f>
        <v>21731.924282058219</v>
      </c>
      <c r="G421" s="13">
        <f t="shared" si="35"/>
        <v>197.56630559036776</v>
      </c>
      <c r="H421" s="13">
        <f t="shared" si="35"/>
        <v>246.02513962000504</v>
      </c>
      <c r="I421" s="13">
        <f t="shared" si="35"/>
        <v>206.2616075397101</v>
      </c>
      <c r="J421" s="13">
        <f t="shared" si="35"/>
        <v>45.290731272461635</v>
      </c>
      <c r="K421" s="13">
        <f t="shared" si="35"/>
        <v>2.602902870508784</v>
      </c>
      <c r="L421" s="13">
        <f t="shared" si="34"/>
        <v>972.74668689305327</v>
      </c>
      <c r="M421" s="3"/>
      <c r="N421" s="3"/>
      <c r="O421" s="3"/>
      <c r="P421" s="3"/>
      <c r="Q421" s="3"/>
      <c r="R421" s="3"/>
      <c r="S421" s="3"/>
    </row>
    <row r="422" spans="1:19" x14ac:dyDescent="0.3">
      <c r="A422" s="3"/>
      <c r="B422" s="3"/>
      <c r="C422" s="10">
        <v>2011.038356</v>
      </c>
      <c r="D422" s="10">
        <v>386.892</v>
      </c>
      <c r="E422" s="4">
        <f t="shared" si="33"/>
        <v>2166</v>
      </c>
      <c r="F422" s="5">
        <f>F421*SUM(econhigh!Z212:AB212)/SUM(econhigh!Z211:AB211)</f>
        <v>21697.938682175994</v>
      </c>
      <c r="G422" s="13">
        <f t="shared" si="35"/>
        <v>198.89266716626804</v>
      </c>
      <c r="H422" s="13">
        <f t="shared" si="35"/>
        <v>247.38887337550955</v>
      </c>
      <c r="I422" s="13">
        <f t="shared" si="35"/>
        <v>206.75792723994616</v>
      </c>
      <c r="J422" s="13">
        <f t="shared" si="35"/>
        <v>45.254109520621952</v>
      </c>
      <c r="K422" s="13">
        <f t="shared" si="35"/>
        <v>2.5990185305254978</v>
      </c>
      <c r="L422" s="13">
        <f t="shared" si="34"/>
        <v>975.89259583287117</v>
      </c>
      <c r="M422" s="3"/>
      <c r="N422" s="3"/>
      <c r="O422" s="3"/>
      <c r="P422" s="3"/>
      <c r="Q422" s="3"/>
      <c r="R422" s="3"/>
      <c r="S422" s="3"/>
    </row>
    <row r="423" spans="1:19" x14ac:dyDescent="0.3">
      <c r="A423" s="3"/>
      <c r="B423" s="3"/>
      <c r="C423" s="10">
        <v>2011.123288</v>
      </c>
      <c r="D423" s="10">
        <v>386.97300000000001</v>
      </c>
      <c r="E423" s="4">
        <f t="shared" si="33"/>
        <v>2167</v>
      </c>
      <c r="F423" s="5">
        <f>F422*SUM(econhigh!Z213:AB213)/SUM(econhigh!Z212:AB212)</f>
        <v>21663.438293957523</v>
      </c>
      <c r="G423" s="13">
        <f t="shared" ref="G423:K438" si="36">G422*(1-G$5)+G$4*$F422*$L$4/1000</f>
        <v>200.21695450367784</v>
      </c>
      <c r="H423" s="13">
        <f t="shared" si="36"/>
        <v>248.7456643225386</v>
      </c>
      <c r="I423" s="13">
        <f t="shared" si="36"/>
        <v>207.24247921366009</v>
      </c>
      <c r="J423" s="13">
        <f t="shared" si="36"/>
        <v>45.215590934157426</v>
      </c>
      <c r="K423" s="13">
        <f t="shared" si="36"/>
        <v>2.5950669911632991</v>
      </c>
      <c r="L423" s="13">
        <f t="shared" si="34"/>
        <v>979.01575596519717</v>
      </c>
      <c r="M423" s="3"/>
      <c r="N423" s="3"/>
      <c r="O423" s="3"/>
      <c r="P423" s="3"/>
      <c r="Q423" s="3"/>
      <c r="R423" s="3"/>
      <c r="S423" s="3"/>
    </row>
    <row r="424" spans="1:19" x14ac:dyDescent="0.3">
      <c r="A424" s="3"/>
      <c r="B424" s="3"/>
      <c r="C424" s="10">
        <v>2011.2</v>
      </c>
      <c r="D424" s="10">
        <v>387.01499999999999</v>
      </c>
      <c r="E424" s="4">
        <f t="shared" si="33"/>
        <v>2168</v>
      </c>
      <c r="F424" s="5">
        <f>F423*SUM(econhigh!Z214:AB214)/SUM(econhigh!Z213:AB213)</f>
        <v>21628.441136716614</v>
      </c>
      <c r="G424" s="13">
        <f t="shared" si="36"/>
        <v>201.53913618359073</v>
      </c>
      <c r="H424" s="13">
        <f t="shared" si="36"/>
        <v>250.0954832240329</v>
      </c>
      <c r="I424" s="13">
        <f t="shared" si="36"/>
        <v>207.71534407543223</v>
      </c>
      <c r="J424" s="13">
        <f t="shared" si="36"/>
        <v>45.175223452100568</v>
      </c>
      <c r="K424" s="13">
        <f t="shared" si="36"/>
        <v>2.5910505248509859</v>
      </c>
      <c r="L424" s="13">
        <f t="shared" si="34"/>
        <v>982.11623746000737</v>
      </c>
      <c r="M424" s="3"/>
      <c r="N424" s="3"/>
      <c r="O424" s="3"/>
      <c r="P424" s="3"/>
      <c r="Q424" s="3"/>
      <c r="R424" s="3"/>
      <c r="S424" s="3"/>
    </row>
    <row r="425" spans="1:19" x14ac:dyDescent="0.3">
      <c r="A425" s="3"/>
      <c r="B425" s="3"/>
      <c r="C425" s="10">
        <v>2011.284932</v>
      </c>
      <c r="D425" s="10">
        <v>387.01</v>
      </c>
      <c r="E425" s="4">
        <f t="shared" si="33"/>
        <v>2169</v>
      </c>
      <c r="F425" s="5">
        <f>F424*SUM(econhigh!Z215:AB215)/SUM(econhigh!Z214:AB214)</f>
        <v>21592.964830859913</v>
      </c>
      <c r="G425" s="13">
        <f t="shared" si="36"/>
        <v>202.85918188677061</v>
      </c>
      <c r="H425" s="13">
        <f t="shared" si="36"/>
        <v>251.43830261531957</v>
      </c>
      <c r="I425" s="13">
        <f t="shared" si="36"/>
        <v>208.17660406491132</v>
      </c>
      <c r="J425" s="13">
        <f t="shared" si="36"/>
        <v>45.133054389820629</v>
      </c>
      <c r="K425" s="13">
        <f t="shared" si="36"/>
        <v>2.5869713558634695</v>
      </c>
      <c r="L425" s="13">
        <f t="shared" si="34"/>
        <v>985.19411431268554</v>
      </c>
      <c r="M425" s="3"/>
      <c r="N425" s="3"/>
      <c r="O425" s="3"/>
      <c r="P425" s="3"/>
      <c r="Q425" s="3"/>
      <c r="R425" s="3"/>
      <c r="S425" s="3"/>
    </row>
    <row r="426" spans="1:19" x14ac:dyDescent="0.3">
      <c r="A426" s="3"/>
      <c r="B426" s="3"/>
      <c r="C426" s="10">
        <v>2011.367123</v>
      </c>
      <c r="D426" s="10">
        <v>387.279</v>
      </c>
      <c r="E426" s="4">
        <f t="shared" si="33"/>
        <v>2170</v>
      </c>
      <c r="F426" s="5">
        <f>F425*SUM(econhigh!Z216:AB216)/SUM(econhigh!Z215:AB215)</f>
        <v>21557.026600381192</v>
      </c>
      <c r="G426" s="13">
        <f t="shared" si="36"/>
        <v>204.17706236940526</v>
      </c>
      <c r="H426" s="13">
        <f t="shared" si="36"/>
        <v>252.7740967617801</v>
      </c>
      <c r="I426" s="13">
        <f t="shared" si="36"/>
        <v>208.62634296507215</v>
      </c>
      <c r="J426" s="13">
        <f t="shared" si="36"/>
        <v>45.0891304278314</v>
      </c>
      <c r="K426" s="13">
        <f t="shared" si="36"/>
        <v>2.5828316605408195</v>
      </c>
      <c r="L426" s="13">
        <f t="shared" si="34"/>
        <v>988.24946418462969</v>
      </c>
      <c r="M426" s="3"/>
      <c r="N426" s="3"/>
      <c r="O426" s="3"/>
      <c r="P426" s="3"/>
      <c r="Q426" s="3"/>
      <c r="R426" s="3"/>
      <c r="S426" s="3"/>
    </row>
    <row r="427" spans="1:19" x14ac:dyDescent="0.3">
      <c r="A427" s="3"/>
      <c r="B427" s="3"/>
      <c r="C427" s="10">
        <v>2011.452055</v>
      </c>
      <c r="D427" s="10">
        <v>387.709</v>
      </c>
      <c r="E427" s="4">
        <f t="shared" si="33"/>
        <v>2171</v>
      </c>
      <c r="F427" s="5">
        <f>F426*SUM(econhigh!Z217:AB217)/SUM(econhigh!Z216:AB216)</f>
        <v>21520.643275575374</v>
      </c>
      <c r="G427" s="13">
        <f t="shared" si="36"/>
        <v>205.49274943891209</v>
      </c>
      <c r="H427" s="13">
        <f t="shared" si="36"/>
        <v>254.10284161686911</v>
      </c>
      <c r="I427" s="13">
        <f t="shared" si="36"/>
        <v>209.06464602194507</v>
      </c>
      <c r="J427" s="13">
        <f t="shared" si="36"/>
        <v>45.043497601531193</v>
      </c>
      <c r="K427" s="13">
        <f t="shared" si="36"/>
        <v>2.5786335675382177</v>
      </c>
      <c r="L427" s="13">
        <f t="shared" si="34"/>
        <v>991.28236824679561</v>
      </c>
      <c r="M427" s="3"/>
      <c r="N427" s="3"/>
      <c r="O427" s="3"/>
      <c r="P427" s="3"/>
      <c r="Q427" s="3"/>
      <c r="R427" s="3"/>
      <c r="S427" s="3"/>
    </row>
    <row r="428" spans="1:19" x14ac:dyDescent="0.3">
      <c r="A428" s="3"/>
      <c r="B428" s="3"/>
      <c r="C428" s="10">
        <v>2011.5342470000001</v>
      </c>
      <c r="D428" s="10">
        <v>388.05500000000001</v>
      </c>
      <c r="E428" s="4">
        <f t="shared" si="33"/>
        <v>2172</v>
      </c>
      <c r="F428" s="5">
        <f>F427*SUM(econhigh!Z218:AB218)/SUM(econhigh!Z217:AB217)</f>
        <v>21483.831295957822</v>
      </c>
      <c r="G428" s="13">
        <f t="shared" si="36"/>
        <v>206.80621592990965</v>
      </c>
      <c r="H428" s="13">
        <f t="shared" si="36"/>
        <v>255.42451478050336</v>
      </c>
      <c r="I428" s="13">
        <f t="shared" si="36"/>
        <v>209.49159986583069</v>
      </c>
      <c r="J428" s="13">
        <f t="shared" si="36"/>
        <v>44.996201291847463</v>
      </c>
      <c r="K428" s="13">
        <f t="shared" si="36"/>
        <v>2.5743791581049873</v>
      </c>
      <c r="L428" s="13">
        <f t="shared" si="34"/>
        <v>994.29291102619618</v>
      </c>
      <c r="M428" s="3"/>
      <c r="N428" s="3"/>
      <c r="O428" s="3"/>
      <c r="P428" s="3"/>
      <c r="Q428" s="3"/>
      <c r="R428" s="3"/>
      <c r="S428" s="3"/>
    </row>
    <row r="429" spans="1:19" x14ac:dyDescent="0.3">
      <c r="A429" s="3"/>
      <c r="B429" s="3"/>
      <c r="C429" s="10">
        <v>2011.6191779999999</v>
      </c>
      <c r="D429" s="10">
        <v>388.49599999999998</v>
      </c>
      <c r="E429" s="4">
        <f t="shared" si="33"/>
        <v>2173</v>
      </c>
      <c r="F429" s="5">
        <f>F428*SUM(econhigh!Z219:AB219)/SUM(econhigh!Z218:AB218)</f>
        <v>21446.606713374003</v>
      </c>
      <c r="G429" s="13">
        <f t="shared" si="36"/>
        <v>208.11743568036718</v>
      </c>
      <c r="H429" s="13">
        <f t="shared" si="36"/>
        <v>256.73909545783943</v>
      </c>
      <c r="I429" s="13">
        <f t="shared" si="36"/>
        <v>209.90729243401077</v>
      </c>
      <c r="J429" s="13">
        <f t="shared" si="36"/>
        <v>44.947286216758542</v>
      </c>
      <c r="K429" s="13">
        <f t="shared" si="36"/>
        <v>2.5700704663908871</v>
      </c>
      <c r="L429" s="13">
        <f t="shared" si="34"/>
        <v>997.28118025536685</v>
      </c>
      <c r="M429" s="3"/>
      <c r="N429" s="3"/>
      <c r="O429" s="3"/>
      <c r="P429" s="3"/>
      <c r="Q429" s="3"/>
      <c r="R429" s="3"/>
      <c r="S429" s="3"/>
    </row>
    <row r="430" spans="1:19" x14ac:dyDescent="0.3">
      <c r="A430" s="3"/>
      <c r="B430" s="3"/>
      <c r="C430" s="10">
        <v>2011.7041099999999</v>
      </c>
      <c r="D430" s="10">
        <v>388.99200000000002</v>
      </c>
      <c r="E430" s="4">
        <f t="shared" si="33"/>
        <v>2174</v>
      </c>
      <c r="F430" s="5">
        <f>F429*SUM(econhigh!Z220:AB220)/SUM(econhigh!Z219:AB219)</f>
        <v>21408.985195285448</v>
      </c>
      <c r="G430" s="13">
        <f t="shared" si="36"/>
        <v>209.426383507944</v>
      </c>
      <c r="H430" s="13">
        <f t="shared" si="36"/>
        <v>258.04656441845657</v>
      </c>
      <c r="I430" s="13">
        <f t="shared" si="36"/>
        <v>210.31181289496354</v>
      </c>
      <c r="J430" s="13">
        <f t="shared" si="36"/>
        <v>44.896796423664661</v>
      </c>
      <c r="K430" s="13">
        <f t="shared" si="36"/>
        <v>2.5657094797778797</v>
      </c>
      <c r="L430" s="13">
        <f t="shared" si="34"/>
        <v>1000.2472667248067</v>
      </c>
      <c r="M430" s="3"/>
      <c r="N430" s="3"/>
      <c r="O430" s="3"/>
      <c r="P430" s="3"/>
      <c r="Q430" s="3"/>
      <c r="R430" s="3"/>
      <c r="S430" s="3"/>
    </row>
    <row r="431" spans="1:19" x14ac:dyDescent="0.3">
      <c r="A431" s="3"/>
      <c r="B431" s="3"/>
      <c r="C431" s="10">
        <v>2011.7863010000001</v>
      </c>
      <c r="D431" s="10">
        <v>389.11599999999999</v>
      </c>
      <c r="E431" s="4">
        <f t="shared" si="33"/>
        <v>2175</v>
      </c>
      <c r="F431" s="5">
        <f>F430*SUM(econhigh!Z221:AB221)/SUM(econhigh!Z220:AB220)</f>
        <v>21370.982028217408</v>
      </c>
      <c r="G431" s="13">
        <f t="shared" si="36"/>
        <v>210.73303518652949</v>
      </c>
      <c r="H431" s="13">
        <f t="shared" si="36"/>
        <v>259.34690395596073</v>
      </c>
      <c r="I431" s="13">
        <f t="shared" si="36"/>
        <v>210.70525157409003</v>
      </c>
      <c r="J431" s="13">
        <f t="shared" si="36"/>
        <v>44.8447752825805</v>
      </c>
      <c r="K431" s="13">
        <f t="shared" si="36"/>
        <v>2.5612981392356327</v>
      </c>
      <c r="L431" s="13">
        <f t="shared" si="34"/>
        <v>1003.1912641383964</v>
      </c>
      <c r="M431" s="3"/>
      <c r="N431" s="3"/>
      <c r="O431" s="3"/>
      <c r="P431" s="3"/>
      <c r="Q431" s="3"/>
      <c r="R431" s="3"/>
      <c r="S431" s="3"/>
    </row>
    <row r="432" spans="1:19" x14ac:dyDescent="0.3">
      <c r="A432" s="3"/>
      <c r="B432" s="3"/>
      <c r="C432" s="10">
        <v>2011.8712330000001</v>
      </c>
      <c r="D432" s="10">
        <v>388.92899999999997</v>
      </c>
      <c r="E432" s="4">
        <f t="shared" si="33"/>
        <v>2176</v>
      </c>
      <c r="F432" s="5">
        <f>F431*SUM(econhigh!Z222:AB222)/SUM(econhigh!Z221:AB221)</f>
        <v>21332.612121354989</v>
      </c>
      <c r="G432" s="13">
        <f t="shared" si="36"/>
        <v>212.03736742299347</v>
      </c>
      <c r="H432" s="13">
        <f t="shared" si="36"/>
        <v>260.64009784802312</v>
      </c>
      <c r="I432" s="13">
        <f t="shared" si="36"/>
        <v>211.08769988095528</v>
      </c>
      <c r="J432" s="13">
        <f t="shared" si="36"/>
        <v>44.791265480121247</v>
      </c>
      <c r="K432" s="13">
        <f t="shared" si="36"/>
        <v>2.5568383396990004</v>
      </c>
      <c r="L432" s="13">
        <f t="shared" si="34"/>
        <v>1006.1132689717921</v>
      </c>
      <c r="M432" s="3"/>
      <c r="N432" s="3"/>
      <c r="O432" s="3"/>
      <c r="P432" s="3"/>
      <c r="Q432" s="3"/>
      <c r="R432" s="3"/>
      <c r="S432" s="3"/>
    </row>
    <row r="433" spans="1:19" x14ac:dyDescent="0.3">
      <c r="A433" s="3"/>
      <c r="B433" s="3"/>
      <c r="C433" s="10">
        <v>2011.9534249999999</v>
      </c>
      <c r="D433" s="10">
        <v>388.79700000000003</v>
      </c>
      <c r="E433" s="4">
        <f t="shared" si="33"/>
        <v>2177</v>
      </c>
      <c r="F433" s="5">
        <f>F432*SUM(econhigh!Z223:AB223)/SUM(econhigh!Z222:AB222)</f>
        <v>21293.890010273168</v>
      </c>
      <c r="G433" s="13">
        <f t="shared" si="36"/>
        <v>213.33935783415598</v>
      </c>
      <c r="H433" s="13">
        <f t="shared" si="36"/>
        <v>261.92613131686653</v>
      </c>
      <c r="I433" s="13">
        <f t="shared" si="36"/>
        <v>211.45925023804645</v>
      </c>
      <c r="J433" s="13">
        <f t="shared" si="36"/>
        <v>44.736309014254317</v>
      </c>
      <c r="K433" s="13">
        <f t="shared" si="36"/>
        <v>2.552331930465813</v>
      </c>
      <c r="L433" s="13">
        <f t="shared" si="34"/>
        <v>1009.0133803337891</v>
      </c>
      <c r="M433" s="3"/>
      <c r="N433" s="3"/>
      <c r="O433" s="3"/>
      <c r="P433" s="3"/>
      <c r="Q433" s="3"/>
      <c r="R433" s="3"/>
      <c r="S433" s="3"/>
    </row>
    <row r="434" spans="1:19" x14ac:dyDescent="0.3">
      <c r="A434" s="3"/>
      <c r="B434" s="3"/>
      <c r="C434" s="10">
        <v>2012.0382509999999</v>
      </c>
      <c r="D434" s="10">
        <v>388.66699999999997</v>
      </c>
      <c r="E434" s="4">
        <f t="shared" si="33"/>
        <v>2178</v>
      </c>
      <c r="F434" s="5">
        <f>F433*SUM(econhigh!Z224:AB224)/SUM(econhigh!Z223:AB223)</f>
        <v>21254.829860787839</v>
      </c>
      <c r="G434" s="13">
        <f t="shared" si="36"/>
        <v>214.63898492398485</v>
      </c>
      <c r="H434" s="13">
        <f t="shared" si="36"/>
        <v>263.20499099021066</v>
      </c>
      <c r="I434" s="13">
        <f t="shared" si="36"/>
        <v>211.81999601104746</v>
      </c>
      <c r="J434" s="13">
        <f t="shared" si="36"/>
        <v>44.679947189788685</v>
      </c>
      <c r="K434" s="13">
        <f t="shared" si="36"/>
        <v>2.5477807156132632</v>
      </c>
      <c r="L434" s="13">
        <f t="shared" si="34"/>
        <v>1011.8916998306449</v>
      </c>
      <c r="M434" s="3"/>
      <c r="N434" s="3"/>
      <c r="O434" s="3"/>
      <c r="P434" s="3"/>
      <c r="Q434" s="3"/>
      <c r="R434" s="3"/>
      <c r="S434" s="3"/>
    </row>
    <row r="435" spans="1:19" x14ac:dyDescent="0.3">
      <c r="A435" s="3"/>
      <c r="B435" s="3"/>
      <c r="C435" s="10">
        <v>2012.1229510000001</v>
      </c>
      <c r="D435" s="10">
        <v>388.64600000000002</v>
      </c>
      <c r="E435" s="4">
        <f t="shared" si="33"/>
        <v>2179</v>
      </c>
      <c r="F435" s="5">
        <f>F434*SUM(econhigh!Z225:AB225)/SUM(econhigh!Z224:AB224)</f>
        <v>21215.445472913812</v>
      </c>
      <c r="G435" s="13">
        <f t="shared" si="36"/>
        <v>215.93622806102823</v>
      </c>
      <c r="H435" s="13">
        <f t="shared" si="36"/>
        <v>264.47666486268628</v>
      </c>
      <c r="I435" s="13">
        <f t="shared" si="36"/>
        <v>212.17003144062826</v>
      </c>
      <c r="J435" s="13">
        <f t="shared" si="36"/>
        <v>44.622220614573898</v>
      </c>
      <c r="K435" s="13">
        <f t="shared" si="36"/>
        <v>2.5431864544312601</v>
      </c>
      <c r="L435" s="13">
        <f t="shared" si="34"/>
        <v>1014.7483314333479</v>
      </c>
      <c r="M435" s="3"/>
      <c r="N435" s="3"/>
      <c r="O435" s="3"/>
      <c r="P435" s="3"/>
      <c r="Q435" s="3"/>
      <c r="R435" s="3"/>
      <c r="S435" s="3"/>
    </row>
    <row r="436" spans="1:19" x14ac:dyDescent="0.3">
      <c r="A436" s="3"/>
      <c r="B436" s="3"/>
      <c r="C436" s="10">
        <v>2012.202186</v>
      </c>
      <c r="D436" s="10">
        <v>388.67200000000003</v>
      </c>
      <c r="E436" s="4">
        <f t="shared" si="33"/>
        <v>2180</v>
      </c>
      <c r="F436" s="5">
        <f>F435*SUM(econhigh!Z226:AB226)/SUM(econhigh!Z225:AB225)</f>
        <v>21175.750284917009</v>
      </c>
      <c r="G436" s="13">
        <f t="shared" si="36"/>
        <v>217.23106745608871</v>
      </c>
      <c r="H436" s="13">
        <f t="shared" si="36"/>
        <v>265.74114225772723</v>
      </c>
      <c r="I436" s="13">
        <f t="shared" si="36"/>
        <v>212.50945157574412</v>
      </c>
      <c r="J436" s="13">
        <f t="shared" si="36"/>
        <v>44.56316919638077</v>
      </c>
      <c r="K436" s="13">
        <f t="shared" si="36"/>
        <v>2.5385508618710926</v>
      </c>
      <c r="L436" s="13">
        <f t="shared" si="34"/>
        <v>1017.5833813478118</v>
      </c>
      <c r="M436" s="3"/>
      <c r="N436" s="3"/>
      <c r="O436" s="3"/>
      <c r="P436" s="3"/>
      <c r="Q436" s="3"/>
      <c r="R436" s="3"/>
      <c r="S436" s="3"/>
    </row>
    <row r="437" spans="1:19" x14ac:dyDescent="0.3">
      <c r="A437" s="3"/>
      <c r="B437" s="3"/>
      <c r="C437" s="10">
        <v>2012.286885</v>
      </c>
      <c r="D437" s="10">
        <v>388.83199999999999</v>
      </c>
      <c r="E437" s="4">
        <f t="shared" si="33"/>
        <v>2181</v>
      </c>
      <c r="F437" s="5">
        <f>F436*SUM(econhigh!Z227:AB227)/SUM(econhigh!Z226:AB226)</f>
        <v>21135.757377447109</v>
      </c>
      <c r="G437" s="13">
        <f t="shared" si="36"/>
        <v>218.52348414014469</v>
      </c>
      <c r="H437" s="13">
        <f t="shared" si="36"/>
        <v>266.99841378994802</v>
      </c>
      <c r="I437" s="13">
        <f t="shared" si="36"/>
        <v>212.83835220843912</v>
      </c>
      <c r="J437" s="13">
        <f t="shared" si="36"/>
        <v>44.502832140435885</v>
      </c>
      <c r="K437" s="13">
        <f t="shared" si="36"/>
        <v>2.5338756090077998</v>
      </c>
      <c r="L437" s="13">
        <f t="shared" si="34"/>
        <v>1020.3969578879755</v>
      </c>
      <c r="M437" s="3"/>
      <c r="N437" s="3"/>
      <c r="O437" s="3"/>
      <c r="P437" s="3"/>
      <c r="Q437" s="3"/>
      <c r="R437" s="3"/>
      <c r="S437" s="3"/>
    </row>
    <row r="438" spans="1:19" x14ac:dyDescent="0.3">
      <c r="A438" s="3"/>
      <c r="B438" s="3"/>
      <c r="C438" s="10">
        <v>2012.3688520000001</v>
      </c>
      <c r="D438" s="10">
        <v>389.13200000000001</v>
      </c>
      <c r="E438" s="4">
        <f t="shared" si="33"/>
        <v>2182</v>
      </c>
      <c r="F438" s="5">
        <f>F437*SUM(econhigh!Z228:AB228)/SUM(econhigh!Z227:AB227)</f>
        <v>21095.479477737743</v>
      </c>
      <c r="G438" s="13">
        <f t="shared" si="36"/>
        <v>219.81345994252408</v>
      </c>
      <c r="H438" s="13">
        <f t="shared" si="36"/>
        <v>268.24847132801256</v>
      </c>
      <c r="I438" s="13">
        <f t="shared" si="36"/>
        <v>213.15682981014552</v>
      </c>
      <c r="J438" s="13">
        <f t="shared" si="36"/>
        <v>44.441247947582021</v>
      </c>
      <c r="K438" s="13">
        <f t="shared" si="36"/>
        <v>2.5291623235146372</v>
      </c>
      <c r="L438" s="13">
        <f t="shared" si="34"/>
        <v>1023.1891713517788</v>
      </c>
      <c r="M438" s="3"/>
      <c r="N438" s="3"/>
      <c r="O438" s="3"/>
      <c r="P438" s="3"/>
      <c r="Q438" s="3"/>
      <c r="R438" s="3"/>
      <c r="S438" s="3"/>
    </row>
    <row r="439" spans="1:19" x14ac:dyDescent="0.3">
      <c r="A439" s="3"/>
      <c r="B439" s="3"/>
      <c r="C439" s="10">
        <v>2012.4535519999999</v>
      </c>
      <c r="D439" s="10">
        <v>389.55700000000002</v>
      </c>
      <c r="E439" s="4">
        <f t="shared" si="33"/>
        <v>2183</v>
      </c>
      <c r="F439" s="5">
        <f>F438*SUM(econhigh!Z229:AB229)/SUM(econhigh!Z228:AB228)</f>
        <v>21054.92896386105</v>
      </c>
      <c r="G439" s="13">
        <f t="shared" ref="G439:K454" si="37">G438*(1-G$5)+G$4*$F438*$L$4/1000</f>
        <v>221.10097746933437</v>
      </c>
      <c r="H439" s="13">
        <f t="shared" si="37"/>
        <v>269.49130795799988</v>
      </c>
      <c r="I439" s="13">
        <f t="shared" si="37"/>
        <v>213.46498146946928</v>
      </c>
      <c r="J439" s="13">
        <f t="shared" si="37"/>
        <v>44.3784544130366</v>
      </c>
      <c r="K439" s="13">
        <f t="shared" si="37"/>
        <v>2.5244125901480428</v>
      </c>
      <c r="L439" s="13">
        <f t="shared" si="34"/>
        <v>1025.9601338999883</v>
      </c>
      <c r="M439" s="3"/>
      <c r="N439" s="3"/>
      <c r="O439" s="3"/>
      <c r="P439" s="3"/>
      <c r="Q439" s="3"/>
      <c r="R439" s="3"/>
      <c r="S439" s="3"/>
    </row>
    <row r="440" spans="1:19" x14ac:dyDescent="0.3">
      <c r="A440" s="3"/>
      <c r="B440" s="3"/>
      <c r="C440" s="10">
        <v>2012.535519</v>
      </c>
      <c r="D440" s="10">
        <v>390.20600000000002</v>
      </c>
      <c r="E440" s="4">
        <f t="shared" si="33"/>
        <v>2184</v>
      </c>
      <c r="F440" s="5">
        <f>F439*SUM(econhigh!Z230:AB230)/SUM(econhigh!Z229:AB229)</f>
        <v>21014.117869023183</v>
      </c>
      <c r="G440" s="13">
        <f t="shared" si="37"/>
        <v>222.38602008215219</v>
      </c>
      <c r="H440" s="13">
        <f t="shared" si="37"/>
        <v>270.7269179472695</v>
      </c>
      <c r="I440" s="13">
        <f t="shared" si="37"/>
        <v>213.76290483144979</v>
      </c>
      <c r="J440" s="13">
        <f t="shared" si="37"/>
        <v>44.314488625720472</v>
      </c>
      <c r="K440" s="13">
        <f t="shared" si="37"/>
        <v>2.5196279512415325</v>
      </c>
      <c r="L440" s="13">
        <f t="shared" si="34"/>
        <v>1028.7099594378335</v>
      </c>
      <c r="M440" s="3"/>
      <c r="N440" s="3"/>
      <c r="O440" s="3"/>
      <c r="P440" s="3"/>
      <c r="Q440" s="3"/>
      <c r="R440" s="3"/>
      <c r="S440" s="3"/>
    </row>
    <row r="441" spans="1:19" x14ac:dyDescent="0.3">
      <c r="A441" s="3"/>
      <c r="B441" s="3"/>
      <c r="C441" s="10">
        <v>2012.6202189999999</v>
      </c>
      <c r="D441" s="10">
        <v>390.88200000000001</v>
      </c>
      <c r="E441" s="4">
        <f t="shared" si="33"/>
        <v>2185</v>
      </c>
      <c r="F441" s="5">
        <f>F440*SUM(econhigh!Z231:AB231)/SUM(econhigh!Z230:AB230)</f>
        <v>20973.05788588776</v>
      </c>
      <c r="G441" s="13">
        <f t="shared" si="37"/>
        <v>223.66857187697519</v>
      </c>
      <c r="H441" s="13">
        <f t="shared" si="37"/>
        <v>271.9552967088303</v>
      </c>
      <c r="I441" s="13">
        <f t="shared" si="37"/>
        <v>214.05069803828016</v>
      </c>
      <c r="J441" s="13">
        <f t="shared" si="37"/>
        <v>44.24938696812918</v>
      </c>
      <c r="K441" s="13">
        <f t="shared" si="37"/>
        <v>2.5148099072069261</v>
      </c>
      <c r="L441" s="13">
        <f t="shared" si="34"/>
        <v>1031.4387634994218</v>
      </c>
      <c r="M441" s="3"/>
      <c r="N441" s="3"/>
      <c r="O441" s="3"/>
      <c r="P441" s="3"/>
      <c r="Q441" s="3"/>
      <c r="R441" s="3"/>
      <c r="S441" s="3"/>
    </row>
    <row r="442" spans="1:19" x14ac:dyDescent="0.3">
      <c r="A442" s="3"/>
      <c r="B442" s="3"/>
      <c r="C442" s="10">
        <v>2012.7049179999999</v>
      </c>
      <c r="D442" s="10">
        <v>391.31200000000001</v>
      </c>
      <c r="E442" s="4">
        <f t="shared" si="33"/>
        <v>2186</v>
      </c>
      <c r="F442" s="5">
        <f>F441*SUM(econhigh!Z232:AB232)/SUM(econhigh!Z231:AB231)</f>
        <v>20931.760370913533</v>
      </c>
      <c r="G442" s="13">
        <f t="shared" si="37"/>
        <v>224.94861766343783</v>
      </c>
      <c r="H442" s="13">
        <f t="shared" si="37"/>
        <v>273.17644076621269</v>
      </c>
      <c r="I442" s="13">
        <f t="shared" si="37"/>
        <v>214.32845967147284</v>
      </c>
      <c r="J442" s="13">
        <f t="shared" si="37"/>
        <v>44.183185116719031</v>
      </c>
      <c r="K442" s="13">
        <f t="shared" si="37"/>
        <v>2.5099599170413396</v>
      </c>
      <c r="L442" s="13">
        <f t="shared" si="34"/>
        <v>1034.1466631348837</v>
      </c>
      <c r="M442" s="3"/>
      <c r="N442" s="3"/>
      <c r="O442" s="3"/>
      <c r="P442" s="3"/>
      <c r="Q442" s="3"/>
      <c r="R442" s="3"/>
      <c r="S442" s="3"/>
    </row>
    <row r="443" spans="1:19" x14ac:dyDescent="0.3">
      <c r="A443" s="3"/>
      <c r="B443" s="3"/>
      <c r="C443" s="10">
        <v>2012.786885</v>
      </c>
      <c r="D443" s="10">
        <v>391.32299999999998</v>
      </c>
      <c r="E443" s="4">
        <f t="shared" si="33"/>
        <v>2187</v>
      </c>
      <c r="F443" s="5">
        <f>F442*SUM(econhigh!Z233:AB233)/SUM(econhigh!Z232:AB232)</f>
        <v>20890.236348692866</v>
      </c>
      <c r="G443" s="13">
        <f t="shared" si="37"/>
        <v>226.22614294429169</v>
      </c>
      <c r="H443" s="13">
        <f t="shared" si="37"/>
        <v>274.39034771884513</v>
      </c>
      <c r="I443" s="13">
        <f t="shared" si="37"/>
        <v>214.59628869545318</v>
      </c>
      <c r="J443" s="13">
        <f t="shared" si="37"/>
        <v>44.115918042780251</v>
      </c>
      <c r="K443" s="13">
        <f t="shared" si="37"/>
        <v>2.5050793988383333</v>
      </c>
      <c r="L443" s="13">
        <f t="shared" si="34"/>
        <v>1036.8337768002084</v>
      </c>
      <c r="M443" s="3"/>
      <c r="N443" s="3"/>
      <c r="O443" s="3"/>
      <c r="P443" s="3"/>
      <c r="Q443" s="3"/>
      <c r="R443" s="3"/>
      <c r="S443" s="3"/>
    </row>
    <row r="444" spans="1:19" x14ac:dyDescent="0.3">
      <c r="A444" s="3"/>
      <c r="B444" s="3"/>
      <c r="C444" s="10">
        <v>2012.8715850000001</v>
      </c>
      <c r="D444" s="10">
        <v>391.15600000000001</v>
      </c>
      <c r="E444" s="4">
        <f t="shared" si="33"/>
        <v>2188</v>
      </c>
      <c r="F444" s="5">
        <f>F443*SUM(econhigh!Z234:AB234)/SUM(econhigh!Z233:AB233)</f>
        <v>20848.496516277097</v>
      </c>
      <c r="G444" s="13">
        <f t="shared" si="37"/>
        <v>227.50113389515087</v>
      </c>
      <c r="H444" s="13">
        <f t="shared" si="37"/>
        <v>275.59701620793311</v>
      </c>
      <c r="I444" s="13">
        <f t="shared" si="37"/>
        <v>214.85428440256183</v>
      </c>
      <c r="J444" s="13">
        <f t="shared" si="37"/>
        <v>44.047620013769432</v>
      </c>
      <c r="K444" s="13">
        <f t="shared" si="37"/>
        <v>2.500169730301625</v>
      </c>
      <c r="L444" s="13">
        <f t="shared" si="34"/>
        <v>1039.5002242497169</v>
      </c>
      <c r="M444" s="3"/>
      <c r="N444" s="3"/>
      <c r="O444" s="3"/>
      <c r="P444" s="3"/>
      <c r="Q444" s="3"/>
      <c r="R444" s="3"/>
      <c r="S444" s="3"/>
    </row>
    <row r="445" spans="1:19" x14ac:dyDescent="0.3">
      <c r="E445" s="4">
        <f t="shared" si="33"/>
        <v>2189</v>
      </c>
      <c r="F445" s="5">
        <f>F444*SUM(econhigh!Z235:AB235)/SUM(econhigh!Z234:AB234)</f>
        <v>20806.551247474144</v>
      </c>
      <c r="G445" s="13">
        <f t="shared" si="37"/>
        <v>228.77357734450112</v>
      </c>
      <c r="H445" s="13">
        <f t="shared" si="37"/>
        <v>276.79644588283827</v>
      </c>
      <c r="I445" s="13">
        <f t="shared" si="37"/>
        <v>215.10254635944523</v>
      </c>
      <c r="J445" s="13">
        <f t="shared" si="37"/>
        <v>43.978324595073552</v>
      </c>
      <c r="K445" s="13">
        <f t="shared" si="37"/>
        <v>2.4952322492597441</v>
      </c>
      <c r="L445" s="13">
        <f t="shared" si="34"/>
        <v>1042.1461264311179</v>
      </c>
      <c r="M445" s="3"/>
      <c r="N445" s="3"/>
      <c r="O445" s="3"/>
      <c r="P445" s="3"/>
      <c r="Q445" s="3"/>
      <c r="R445" s="3"/>
      <c r="S445" s="3"/>
    </row>
    <row r="446" spans="1:19" x14ac:dyDescent="0.3">
      <c r="E446" s="4">
        <f t="shared" si="33"/>
        <v>2190</v>
      </c>
      <c r="F446" s="5">
        <f>F445*SUM(econhigh!Z236:AB236)/SUM(econhigh!Z235:AB235)</f>
        <v>20764.410597104146</v>
      </c>
      <c r="G446" s="13">
        <f t="shared" si="37"/>
        <v>230.04346075397137</v>
      </c>
      <c r="H446" s="13">
        <f t="shared" si="37"/>
        <v>277.98863736795312</v>
      </c>
      <c r="I446" s="13">
        <f t="shared" si="37"/>
        <v>215.34117435481133</v>
      </c>
      <c r="J446" s="13">
        <f t="shared" si="37"/>
        <v>43.908064652177657</v>
      </c>
      <c r="K446" s="13">
        <f t="shared" si="37"/>
        <v>2.490268254179945</v>
      </c>
      <c r="L446" s="13">
        <f t="shared" si="34"/>
        <v>1044.7716053830934</v>
      </c>
      <c r="M446" s="3"/>
      <c r="N446" s="3"/>
      <c r="O446" s="3"/>
      <c r="P446" s="3"/>
      <c r="Q446" s="3"/>
      <c r="R446" s="3"/>
      <c r="S446" s="3"/>
    </row>
    <row r="447" spans="1:19" x14ac:dyDescent="0.3">
      <c r="E447" s="4">
        <f t="shared" si="33"/>
        <v>2191</v>
      </c>
      <c r="F447" s="5">
        <f>F446*SUM(econhigh!Z237:AB237)/SUM(econhigh!Z236:AB236)</f>
        <v>20722.08430519739</v>
      </c>
      <c r="G447" s="13">
        <f t="shared" si="37"/>
        <v>231.31077219886507</v>
      </c>
      <c r="H447" s="13">
        <f t="shared" si="37"/>
        <v>279.17359223006724</v>
      </c>
      <c r="I447" s="13">
        <f t="shared" si="37"/>
        <v>215.57026834852593</v>
      </c>
      <c r="J447" s="13">
        <f t="shared" si="37"/>
        <v>43.836872353208165</v>
      </c>
      <c r="K447" s="13">
        <f t="shared" si="37"/>
        <v>2.4852790046797133</v>
      </c>
      <c r="L447" s="13">
        <f t="shared" si="34"/>
        <v>1047.376784135346</v>
      </c>
      <c r="M447" s="3"/>
      <c r="N447" s="3"/>
      <c r="O447" s="3"/>
      <c r="P447" s="3"/>
      <c r="Q447" s="3"/>
      <c r="R447" s="3"/>
      <c r="S447" s="3"/>
    </row>
    <row r="448" spans="1:19" x14ac:dyDescent="0.3">
      <c r="E448" s="4">
        <f t="shared" si="33"/>
        <v>2192</v>
      </c>
      <c r="F448" s="5">
        <f>F447*SUM(econhigh!Z238:AB238)/SUM(econhigh!Z237:AB237)</f>
        <v>20679.581801118515</v>
      </c>
      <c r="G448" s="13">
        <f t="shared" si="37"/>
        <v>232.57550034894754</v>
      </c>
      <c r="H448" s="13">
        <f t="shared" si="37"/>
        <v>280.35131294621658</v>
      </c>
      <c r="I448" s="13">
        <f t="shared" si="37"/>
        <v>215.78992842202277</v>
      </c>
      <c r="J448" s="13">
        <f t="shared" si="37"/>
        <v>43.764779171823605</v>
      </c>
      <c r="K448" s="13">
        <f t="shared" si="37"/>
        <v>2.4802657220340896</v>
      </c>
      <c r="L448" s="13">
        <f t="shared" si="34"/>
        <v>1049.9617866110448</v>
      </c>
      <c r="M448" s="3"/>
      <c r="N448" s="3"/>
      <c r="O448" s="3"/>
      <c r="P448" s="3"/>
      <c r="Q448" s="3"/>
      <c r="R448" s="3"/>
      <c r="S448" s="3"/>
    </row>
    <row r="449" spans="5:19" x14ac:dyDescent="0.3">
      <c r="E449" s="4">
        <f t="shared" si="33"/>
        <v>2193</v>
      </c>
      <c r="F449" s="5">
        <f>F448*SUM(econhigh!Z239:AB239)/SUM(econhigh!Z238:AB238)</f>
        <v>20636.912207600137</v>
      </c>
      <c r="G449" s="13">
        <f t="shared" si="37"/>
        <v>233.83763444948528</v>
      </c>
      <c r="H449" s="13">
        <f t="shared" si="37"/>
        <v>281.52180287200918</v>
      </c>
      <c r="I449" s="13">
        <f t="shared" si="37"/>
        <v>216.00025472999923</v>
      </c>
      <c r="J449" s="13">
        <f t="shared" si="37"/>
        <v>43.691815890424266</v>
      </c>
      <c r="K449" s="13">
        <f t="shared" si="37"/>
        <v>2.4752295896770056</v>
      </c>
      <c r="L449" s="13">
        <f t="shared" si="34"/>
        <v>1052.5267375315948</v>
      </c>
      <c r="M449" s="3"/>
      <c r="N449" s="3"/>
      <c r="O449" s="3"/>
      <c r="P449" s="3"/>
      <c r="Q449" s="3"/>
      <c r="R449" s="3"/>
      <c r="S449" s="3"/>
    </row>
    <row r="450" spans="5:19" x14ac:dyDescent="0.3">
      <c r="E450" s="4">
        <f t="shared" si="33"/>
        <v>2194</v>
      </c>
      <c r="F450" s="5">
        <f>F449*SUM(econhigh!Z240:AB240)/SUM(econhigh!Z239:AB239)</f>
        <v>20594.084344667965</v>
      </c>
      <c r="G450" s="13">
        <f t="shared" si="37"/>
        <v>235.0971643025313</v>
      </c>
      <c r="H450" s="13">
        <f t="shared" si="37"/>
        <v>282.68506621041627</v>
      </c>
      <c r="I450" s="13">
        <f t="shared" si="37"/>
        <v>216.20134745336597</v>
      </c>
      <c r="J450" s="13">
        <f t="shared" si="37"/>
        <v>43.618012603651977</v>
      </c>
      <c r="K450" s="13">
        <f t="shared" si="37"/>
        <v>2.4701717536947312</v>
      </c>
      <c r="L450" s="13">
        <f t="shared" si="34"/>
        <v>1055.0717623236603</v>
      </c>
      <c r="M450" s="3"/>
      <c r="N450" s="3"/>
      <c r="O450" s="3"/>
      <c r="P450" s="3"/>
      <c r="Q450" s="3"/>
      <c r="R450" s="3"/>
      <c r="S450" s="3"/>
    </row>
    <row r="451" spans="5:19" x14ac:dyDescent="0.3">
      <c r="E451" s="4">
        <f t="shared" si="33"/>
        <v>2195</v>
      </c>
      <c r="F451" s="5">
        <f>F450*SUM(econhigh!Z241:AB241)/SUM(econhigh!Z240:AB240)</f>
        <v>20551.106733437871</v>
      </c>
      <c r="G451" s="13">
        <f t="shared" si="37"/>
        <v>236.35408024845</v>
      </c>
      <c r="H451" s="13">
        <f t="shared" si="37"/>
        <v>283.84110798101801</v>
      </c>
      <c r="I451" s="13">
        <f t="shared" si="37"/>
        <v>216.39330675341807</v>
      </c>
      <c r="J451" s="13">
        <f t="shared" si="37"/>
        <v>43.543398722150556</v>
      </c>
      <c r="K451" s="13">
        <f t="shared" si="37"/>
        <v>2.465093323309441</v>
      </c>
      <c r="L451" s="13">
        <f t="shared" si="34"/>
        <v>1057.5969870283461</v>
      </c>
      <c r="M451" s="3"/>
      <c r="N451" s="3"/>
      <c r="O451" s="3"/>
      <c r="P451" s="3"/>
      <c r="Q451" s="3"/>
      <c r="R451" s="3"/>
      <c r="S451" s="3"/>
    </row>
    <row r="452" spans="5:19" x14ac:dyDescent="0.3">
      <c r="E452" s="4">
        <f t="shared" si="33"/>
        <v>2196</v>
      </c>
      <c r="F452" s="5">
        <f>F451*SUM(econhigh!Z242:AB242)/SUM(econhigh!Z241:AB241)</f>
        <v>20507.987599764609</v>
      </c>
      <c r="G452" s="13">
        <f t="shared" si="37"/>
        <v>237.60837314767392</v>
      </c>
      <c r="H452" s="13">
        <f t="shared" si="37"/>
        <v>284.98993398969026</v>
      </c>
      <c r="I452" s="13">
        <f t="shared" si="37"/>
        <v>216.57623272719167</v>
      </c>
      <c r="J452" s="13">
        <f t="shared" si="37"/>
        <v>43.468002976557187</v>
      </c>
      <c r="K452" s="13">
        <f t="shared" si="37"/>
        <v>2.4599953713507814</v>
      </c>
      <c r="L452" s="13">
        <f t="shared" si="34"/>
        <v>1060.1025382124637</v>
      </c>
      <c r="M452" s="3"/>
      <c r="N452" s="3"/>
      <c r="O452" s="3"/>
      <c r="P452" s="3"/>
      <c r="Q452" s="3"/>
      <c r="R452" s="3"/>
      <c r="S452" s="3"/>
    </row>
    <row r="453" spans="5:19" x14ac:dyDescent="0.3">
      <c r="E453" s="4">
        <f t="shared" si="33"/>
        <v>2197</v>
      </c>
      <c r="F453" s="5">
        <f>F452*SUM(econhigh!Z243:AB243)/SUM(econhigh!Z242:AB242)</f>
        <v>20464.734877719187</v>
      </c>
      <c r="G453" s="13">
        <f t="shared" si="37"/>
        <v>238.86003436268302</v>
      </c>
      <c r="H453" s="13">
        <f t="shared" si="37"/>
        <v>286.13155079871757</v>
      </c>
      <c r="I453" s="13">
        <f t="shared" si="37"/>
        <v>216.75022536396796</v>
      </c>
      <c r="J453" s="13">
        <f t="shared" si="37"/>
        <v>43.391853421693973</v>
      </c>
      <c r="K453" s="13">
        <f t="shared" si="37"/>
        <v>2.4548789347131894</v>
      </c>
      <c r="L453" s="13">
        <f t="shared" si="34"/>
        <v>1062.5885428817758</v>
      </c>
      <c r="M453" s="3"/>
      <c r="N453" s="3"/>
      <c r="O453" s="3"/>
      <c r="P453" s="3"/>
      <c r="Q453" s="3"/>
      <c r="R453" s="3"/>
      <c r="S453" s="3"/>
    </row>
    <row r="454" spans="5:19" x14ac:dyDescent="0.3">
      <c r="E454" s="4">
        <f t="shared" si="33"/>
        <v>2198</v>
      </c>
      <c r="F454" s="5">
        <f>F453*SUM(econhigh!Z244:AB244)/SUM(econhigh!Z243:AB243)</f>
        <v>20421.356212870611</v>
      </c>
      <c r="G454" s="13">
        <f t="shared" si="37"/>
        <v>240.1090557401964</v>
      </c>
      <c r="H454" s="13">
        <f t="shared" si="37"/>
        <v>287.26596569731458</v>
      </c>
      <c r="I454" s="13">
        <f t="shared" si="37"/>
        <v>216.91538450288354</v>
      </c>
      <c r="J454" s="13">
        <f t="shared" si="37"/>
        <v>43.314977440928239</v>
      </c>
      <c r="K454" s="13">
        <f t="shared" si="37"/>
        <v>2.4497450147965281</v>
      </c>
      <c r="L454" s="13">
        <f t="shared" si="34"/>
        <v>1065.0551283961195</v>
      </c>
      <c r="M454" s="3"/>
      <c r="N454" s="3"/>
      <c r="O454" s="3"/>
      <c r="P454" s="3"/>
      <c r="Q454" s="3"/>
      <c r="R454" s="3"/>
      <c r="S454" s="3"/>
    </row>
    <row r="455" spans="5:19" x14ac:dyDescent="0.3">
      <c r="E455" s="4">
        <f t="shared" si="33"/>
        <v>2199</v>
      </c>
      <c r="F455" s="5">
        <f>F454*SUM(econhigh!Z245:AB245)/SUM(econhigh!Z244:AB244)</f>
        <v>20377.858965344742</v>
      </c>
      <c r="G455" s="13">
        <f t="shared" ref="G455:K470" si="38">G454*(1-G$5)+G$4*$F454*$L$4/1000</f>
        <v>241.35542959356408</v>
      </c>
      <c r="H455" s="13">
        <f t="shared" si="38"/>
        <v>288.39318667253684</v>
      </c>
      <c r="I455" s="13">
        <f t="shared" si="38"/>
        <v>217.07180979160279</v>
      </c>
      <c r="J455" s="13">
        <f t="shared" si="38"/>
        <v>43.237401750668859</v>
      </c>
      <c r="K455" s="13">
        <f t="shared" si="38"/>
        <v>2.4445945779274192</v>
      </c>
      <c r="L455" s="13">
        <f t="shared" si="34"/>
        <v>1067.5024223863002</v>
      </c>
      <c r="M455" s="3"/>
      <c r="N455" s="3"/>
      <c r="O455" s="3"/>
      <c r="P455" s="3"/>
      <c r="Q455" s="3"/>
      <c r="R455" s="3"/>
      <c r="S455" s="3"/>
    </row>
    <row r="456" spans="5:19" x14ac:dyDescent="0.3">
      <c r="E456" s="4">
        <f t="shared" si="33"/>
        <v>2200</v>
      </c>
      <c r="F456" s="5">
        <f>F455*SUM(econhigh!Z246:AB246)/SUM(econhigh!Z245:AB245)</f>
        <v>20334.250212630275</v>
      </c>
      <c r="G456" s="13">
        <f t="shared" si="38"/>
        <v>242.59914868534568</v>
      </c>
      <c r="H456" s="13">
        <f t="shared" si="38"/>
        <v>289.513222380559</v>
      </c>
      <c r="I456" s="13">
        <f t="shared" si="38"/>
        <v>217.21960064600427</v>
      </c>
      <c r="J456" s="13">
        <f t="shared" si="38"/>
        <v>43.159152404964814</v>
      </c>
      <c r="K456" s="13">
        <f t="shared" si="38"/>
        <v>2.4394285557584015</v>
      </c>
      <c r="L456" s="13">
        <f t="shared" si="34"/>
        <v>1069.9305526726321</v>
      </c>
      <c r="M456" s="3"/>
      <c r="N456" s="3"/>
      <c r="O456" s="3"/>
      <c r="P456" s="3"/>
      <c r="Q456" s="3"/>
      <c r="R456" s="3"/>
      <c r="S456" s="3"/>
    </row>
    <row r="457" spans="5:19" x14ac:dyDescent="0.3">
      <c r="E457" s="4">
        <f t="shared" si="33"/>
        <v>2201</v>
      </c>
      <c r="F457" s="5">
        <f>F456*SUM(econhigh!Z247:AB247)/SUM(econhigh!Z246:AB246)</f>
        <v>20290.536752097974</v>
      </c>
      <c r="G457" s="13">
        <f t="shared" si="38"/>
        <v>243.84020621006022</v>
      </c>
      <c r="H457" s="13">
        <f t="shared" si="38"/>
        <v>290.62608211829519</v>
      </c>
      <c r="I457" s="13">
        <f t="shared" si="38"/>
        <v>217.35885621083011</v>
      </c>
      <c r="J457" s="13">
        <f t="shared" si="38"/>
        <v>43.08025480017033</v>
      </c>
      <c r="K457" s="13">
        <f t="shared" si="38"/>
        <v>2.4342478456417673</v>
      </c>
      <c r="L457" s="13">
        <f t="shared" si="34"/>
        <v>1072.3396471849976</v>
      </c>
      <c r="M457" s="3"/>
      <c r="N457" s="3"/>
      <c r="O457" s="3"/>
      <c r="P457" s="3"/>
      <c r="Q457" s="3"/>
      <c r="R457" s="3"/>
      <c r="S457" s="3"/>
    </row>
    <row r="458" spans="5:19" x14ac:dyDescent="0.3">
      <c r="E458" s="4">
        <f t="shared" ref="E458:E521" si="39">1+E457</f>
        <v>2202</v>
      </c>
      <c r="F458" s="5">
        <f>F457*SUM(econhigh!Z248:AB248)/SUM(econhigh!Z247:AB247)</f>
        <v>20246.725103195888</v>
      </c>
      <c r="G458" s="13">
        <f t="shared" si="38"/>
        <v>245.07859577708967</v>
      </c>
      <c r="H458" s="13">
        <f t="shared" si="38"/>
        <v>291.73177579533422</v>
      </c>
      <c r="I458" s="13">
        <f t="shared" si="38"/>
        <v>217.48967532124192</v>
      </c>
      <c r="J458" s="13">
        <f t="shared" si="38"/>
        <v>43.000733679639232</v>
      </c>
      <c r="K458" s="13">
        <f t="shared" si="38"/>
        <v>2.429053310974584</v>
      </c>
      <c r="L458" s="13">
        <f t="shared" ref="L458:L521" si="40">SUM(G458:K458,L$5)</f>
        <v>1074.7298338842797</v>
      </c>
      <c r="M458" s="3"/>
      <c r="N458" s="3"/>
      <c r="O458" s="3"/>
      <c r="P458" s="3"/>
      <c r="Q458" s="3"/>
      <c r="R458" s="3"/>
      <c r="S458" s="3"/>
    </row>
    <row r="459" spans="5:19" x14ac:dyDescent="0.3">
      <c r="E459" s="4">
        <f t="shared" si="39"/>
        <v>2203</v>
      </c>
      <c r="F459" s="5">
        <f>F458*SUM(econhigh!Z249:AB249)/SUM(econhigh!Z248:AB248)</f>
        <v>20202.821509277695</v>
      </c>
      <c r="G459" s="13">
        <f t="shared" si="38"/>
        <v>246.31431139371665</v>
      </c>
      <c r="H459" s="13">
        <f t="shared" si="38"/>
        <v>292.83031390615815</v>
      </c>
      <c r="I459" s="13">
        <f t="shared" si="38"/>
        <v>217.61215646522248</v>
      </c>
      <c r="J459" s="13">
        <f t="shared" si="38"/>
        <v>42.920613138408761</v>
      </c>
      <c r="K459" s="13">
        <f t="shared" si="38"/>
        <v>2.4238457815110164</v>
      </c>
      <c r="L459" s="13">
        <f t="shared" si="40"/>
        <v>1077.101240685017</v>
      </c>
      <c r="M459" s="3"/>
      <c r="N459" s="3"/>
      <c r="O459" s="3"/>
      <c r="P459" s="3"/>
      <c r="Q459" s="3"/>
      <c r="R459" s="3"/>
      <c r="S459" s="3"/>
    </row>
    <row r="460" spans="5:19" x14ac:dyDescent="0.3">
      <c r="E460" s="4">
        <f t="shared" si="39"/>
        <v>2204</v>
      </c>
      <c r="F460" s="5">
        <f>F459*SUM(econhigh!Z250:AB250)/SUM(econhigh!Z249:AB249)</f>
        <v>20158.831939015512</v>
      </c>
      <c r="G460" s="13">
        <f t="shared" si="38"/>
        <v>247.54734744827351</v>
      </c>
      <c r="H460" s="13">
        <f t="shared" si="38"/>
        <v>293.92170750260874</v>
      </c>
      <c r="I460" s="13">
        <f t="shared" si="38"/>
        <v>217.72639774675682</v>
      </c>
      <c r="J460" s="13">
        <f t="shared" si="38"/>
        <v>42.839916627830426</v>
      </c>
      <c r="K460" s="13">
        <f t="shared" si="38"/>
        <v>2.4186260536376021</v>
      </c>
      <c r="L460" s="13">
        <f t="shared" si="40"/>
        <v>1079.4539953791073</v>
      </c>
      <c r="M460" s="3"/>
      <c r="N460" s="3"/>
      <c r="O460" s="3"/>
      <c r="P460" s="3"/>
      <c r="Q460" s="3"/>
      <c r="R460" s="3"/>
      <c r="S460" s="3"/>
    </row>
    <row r="461" spans="5:19" x14ac:dyDescent="0.3">
      <c r="E461" s="4">
        <f t="shared" si="39"/>
        <v>2205</v>
      </c>
      <c r="F461" s="5">
        <f>F460*SUM(econhigh!Z251:AB251)/SUM(econhigh!Z250:AB250)</f>
        <v>20114.762087342278</v>
      </c>
      <c r="G461" s="13">
        <f t="shared" si="38"/>
        <v>248.77769869337774</v>
      </c>
      <c r="H461" s="13">
        <f t="shared" si="38"/>
        <v>295.00596816656241</v>
      </c>
      <c r="I461" s="13">
        <f t="shared" si="38"/>
        <v>217.83249684971975</v>
      </c>
      <c r="J461" s="13">
        <f t="shared" si="38"/>
        <v>42.758666960102119</v>
      </c>
      <c r="K461" s="13">
        <f t="shared" si="38"/>
        <v>2.4133948906065421</v>
      </c>
      <c r="L461" s="13">
        <f t="shared" si="40"/>
        <v>1081.7882255603686</v>
      </c>
      <c r="M461" s="3"/>
      <c r="N461" s="3"/>
      <c r="O461" s="3"/>
      <c r="P461" s="3"/>
      <c r="Q461" s="3"/>
      <c r="R461" s="3"/>
      <c r="S461" s="3"/>
    </row>
    <row r="462" spans="5:19" x14ac:dyDescent="0.3">
      <c r="E462" s="4">
        <f t="shared" si="39"/>
        <v>2206</v>
      </c>
      <c r="F462" s="5">
        <f>F461*SUM(econhigh!Z252:AB252)/SUM(econhigh!Z251:AB251)</f>
        <v>20070.617375859467</v>
      </c>
      <c r="G462" s="13">
        <f t="shared" si="38"/>
        <v>250.00536022922492</v>
      </c>
      <c r="H462" s="13">
        <f t="shared" si="38"/>
        <v>296.08310798276915</v>
      </c>
      <c r="I462" s="13">
        <f t="shared" si="38"/>
        <v>217.93055100238976</v>
      </c>
      <c r="J462" s="13">
        <f t="shared" si="38"/>
        <v>42.676886312651945</v>
      </c>
      <c r="K462" s="13">
        <f t="shared" si="38"/>
        <v>2.4081530227214398</v>
      </c>
      <c r="L462" s="13">
        <f t="shared" si="40"/>
        <v>1084.1040585497572</v>
      </c>
      <c r="M462" s="3"/>
      <c r="N462" s="3"/>
      <c r="O462" s="3"/>
      <c r="P462" s="3"/>
      <c r="Q462" s="3"/>
      <c r="R462" s="3"/>
      <c r="S462" s="3"/>
    </row>
    <row r="463" spans="5:19" x14ac:dyDescent="0.3">
      <c r="E463" s="4">
        <f t="shared" si="39"/>
        <v>2207</v>
      </c>
      <c r="F463" s="5">
        <f>F462*SUM(econhigh!Z253:AB253)/SUM(econhigh!Z252:AB252)</f>
        <v>20026.40295263704</v>
      </c>
      <c r="G463" s="13">
        <f t="shared" si="38"/>
        <v>251.23032748690648</v>
      </c>
      <c r="H463" s="13">
        <f t="shared" si="38"/>
        <v>297.15313951180394</v>
      </c>
      <c r="I463" s="13">
        <f t="shared" si="38"/>
        <v>218.02065694250044</v>
      </c>
      <c r="J463" s="13">
        <f t="shared" si="38"/>
        <v>42.594596232319461</v>
      </c>
      <c r="K463" s="13">
        <f t="shared" si="38"/>
        <v>2.4029011474691022</v>
      </c>
      <c r="L463" s="13">
        <f t="shared" si="40"/>
        <v>1086.4016213209993</v>
      </c>
      <c r="M463" s="3"/>
      <c r="N463" s="3"/>
      <c r="O463" s="3"/>
      <c r="P463" s="3"/>
      <c r="Q463" s="3"/>
      <c r="R463" s="3"/>
      <c r="S463" s="3"/>
    </row>
    <row r="464" spans="5:19" x14ac:dyDescent="0.3">
      <c r="E464" s="4">
        <f t="shared" si="39"/>
        <v>2208</v>
      </c>
      <c r="F464" s="5">
        <f>F463*SUM(econhigh!Z254:AB254)/SUM(econhigh!Z253:AB253)</f>
        <v>19982.12369131979</v>
      </c>
      <c r="G464" s="13">
        <f t="shared" si="38"/>
        <v>252.4525962117153</v>
      </c>
      <c r="H464" s="13">
        <f t="shared" si="38"/>
        <v>298.21607576307395</v>
      </c>
      <c r="I464" s="13">
        <f t="shared" si="38"/>
        <v>218.10291088273081</v>
      </c>
      <c r="J464" s="13">
        <f t="shared" si="38"/>
        <v>42.511817639274589</v>
      </c>
      <c r="K464" s="13">
        <f t="shared" si="38"/>
        <v>2.3976399295900888</v>
      </c>
      <c r="L464" s="13">
        <f t="shared" si="40"/>
        <v>1088.6810404263847</v>
      </c>
      <c r="M464" s="3"/>
      <c r="N464" s="3"/>
      <c r="O464" s="3"/>
      <c r="P464" s="3"/>
      <c r="Q464" s="3"/>
      <c r="R464" s="3"/>
      <c r="S464" s="3"/>
    </row>
    <row r="465" spans="5:19" x14ac:dyDescent="0.3">
      <c r="E465" s="4">
        <f t="shared" si="39"/>
        <v>2209</v>
      </c>
      <c r="F465" s="5">
        <f>F464*SUM(econhigh!Z255:AB255)/SUM(econhigh!Z254:AB254)</f>
        <v>19937.784189440456</v>
      </c>
      <c r="G465" s="13">
        <f t="shared" si="38"/>
        <v>253.67216244639678</v>
      </c>
      <c r="H465" s="13">
        <f t="shared" si="38"/>
        <v>299.27193016781661</v>
      </c>
      <c r="I465" s="13">
        <f t="shared" si="38"/>
        <v>218.1774084765249</v>
      </c>
      <c r="J465" s="13">
        <f t="shared" si="38"/>
        <v>42.428570830607754</v>
      </c>
      <c r="K465" s="13">
        <f t="shared" si="38"/>
        <v>2.3923700010795437</v>
      </c>
      <c r="L465" s="13">
        <f t="shared" si="40"/>
        <v>1090.9424419224256</v>
      </c>
      <c r="M465" s="3"/>
      <c r="N465" s="3"/>
      <c r="O465" s="3"/>
      <c r="P465" s="3"/>
      <c r="Q465" s="3"/>
      <c r="R465" s="3"/>
      <c r="S465" s="3"/>
    </row>
    <row r="466" spans="5:19" x14ac:dyDescent="0.3">
      <c r="E466" s="4">
        <f t="shared" si="39"/>
        <v>2210</v>
      </c>
      <c r="F466" s="5">
        <f>F465*SUM(econhigh!Z256:AB256)/SUM(econhigh!Z255:AB255)</f>
        <v>19893.388765822609</v>
      </c>
      <c r="G466" s="13">
        <f t="shared" si="38"/>
        <v>254.8890225142969</v>
      </c>
      <c r="H466" s="13">
        <f t="shared" si="38"/>
        <v>300.32071655201247</v>
      </c>
      <c r="I466" s="13">
        <f t="shared" si="38"/>
        <v>218.2442447841164</v>
      </c>
      <c r="J466" s="13">
        <f t="shared" si="38"/>
        <v>42.344875483516923</v>
      </c>
      <c r="K466" s="13">
        <f t="shared" si="38"/>
        <v>2.387091961108506</v>
      </c>
      <c r="L466" s="13">
        <f t="shared" si="40"/>
        <v>1093.1859512950512</v>
      </c>
      <c r="M466" s="3"/>
      <c r="N466" s="3"/>
      <c r="O466" s="3"/>
      <c r="P466" s="3"/>
      <c r="Q466" s="3"/>
      <c r="R466" s="3"/>
      <c r="S466" s="3"/>
    </row>
    <row r="467" spans="5:19" x14ac:dyDescent="0.3">
      <c r="E467" s="4">
        <f t="shared" si="39"/>
        <v>2211</v>
      </c>
      <c r="F467" s="5">
        <f>F466*SUM(econhigh!Z257:AB257)/SUM(econhigh!Z256:AB256)</f>
        <v>19848.941456934896</v>
      </c>
      <c r="G467" s="13">
        <f t="shared" si="38"/>
        <v>256.10317300235181</v>
      </c>
      <c r="H467" s="13">
        <f t="shared" si="38"/>
        <v>301.36244910913007</v>
      </c>
      <c r="I467" s="13">
        <f t="shared" si="38"/>
        <v>218.30351423861936</v>
      </c>
      <c r="J467" s="13">
        <f t="shared" si="38"/>
        <v>42.26075065800778</v>
      </c>
      <c r="K467" s="13">
        <f t="shared" si="38"/>
        <v>2.3818063758542514</v>
      </c>
      <c r="L467" s="13">
        <f t="shared" si="40"/>
        <v>1095.4116933839632</v>
      </c>
      <c r="M467" s="3"/>
      <c r="N467" s="3"/>
      <c r="O467" s="3"/>
      <c r="P467" s="3"/>
      <c r="Q467" s="3"/>
      <c r="R467" s="3"/>
      <c r="S467" s="3"/>
    </row>
    <row r="468" spans="5:19" x14ac:dyDescent="0.3">
      <c r="E468" s="4">
        <f t="shared" si="39"/>
        <v>2212</v>
      </c>
      <c r="F468" s="5">
        <f>F467*SUM(econhigh!Z258:AB258)/SUM(econhigh!Z257:AB257)</f>
        <v>19804.446012033543</v>
      </c>
      <c r="G468" s="13">
        <f t="shared" si="38"/>
        <v>257.31461074385487</v>
      </c>
      <c r="H468" s="13">
        <f t="shared" si="38"/>
        <v>302.39714237260216</v>
      </c>
      <c r="I468" s="13">
        <f t="shared" si="38"/>
        <v>218.35531061202624</v>
      </c>
      <c r="J468" s="13">
        <f t="shared" si="38"/>
        <v>42.176214799011746</v>
      </c>
      <c r="K468" s="13">
        <f t="shared" si="38"/>
        <v>2.3765137782262271</v>
      </c>
      <c r="L468" s="13">
        <f t="shared" si="40"/>
        <v>1097.6197923057211</v>
      </c>
      <c r="M468" s="3"/>
      <c r="N468" s="3"/>
      <c r="O468" s="3"/>
      <c r="P468" s="3"/>
      <c r="Q468" s="3"/>
      <c r="R468" s="3"/>
      <c r="S468" s="3"/>
    </row>
    <row r="469" spans="5:19" x14ac:dyDescent="0.3">
      <c r="E469" s="4">
        <f t="shared" si="39"/>
        <v>2213</v>
      </c>
      <c r="F469" s="5">
        <f>F468*SUM(econhigh!Z259:AB259)/SUM(econhigh!Z258:AB258)</f>
        <v>19759.905886897868</v>
      </c>
      <c r="G469" s="13">
        <f t="shared" si="38"/>
        <v>258.52333280092734</v>
      </c>
      <c r="H469" s="13">
        <f t="shared" si="38"/>
        <v>303.42481118792267</v>
      </c>
      <c r="I469" s="13">
        <f t="shared" si="38"/>
        <v>218.3997269809326</v>
      </c>
      <c r="J469" s="13">
        <f t="shared" si="38"/>
        <v>42.091285737812839</v>
      </c>
      <c r="K469" s="13">
        <f t="shared" si="38"/>
        <v>2.3712146674717705</v>
      </c>
      <c r="L469" s="13">
        <f t="shared" si="40"/>
        <v>1099.8103713750675</v>
      </c>
      <c r="M469" s="3"/>
      <c r="N469" s="3"/>
      <c r="O469" s="3"/>
      <c r="P469" s="3"/>
      <c r="Q469" s="3"/>
      <c r="R469" s="3"/>
      <c r="S469" s="3"/>
    </row>
    <row r="470" spans="5:19" x14ac:dyDescent="0.3">
      <c r="E470" s="4">
        <f t="shared" si="39"/>
        <v>2214</v>
      </c>
      <c r="F470" s="5">
        <f>F469*SUM(econhigh!Z260:AB260)/SUM(econhigh!Z259:AB259)</f>
        <v>19715.324235925516</v>
      </c>
      <c r="G470" s="13">
        <f t="shared" si="38"/>
        <v>259.72933644660657</v>
      </c>
      <c r="H470" s="13">
        <f t="shared" si="38"/>
        <v>304.44547068423122</v>
      </c>
      <c r="I470" s="13">
        <f t="shared" si="38"/>
        <v>218.43685569178069</v>
      </c>
      <c r="J470" s="13">
        <f t="shared" si="38"/>
        <v>42.005980692657786</v>
      </c>
      <c r="K470" s="13">
        <f t="shared" si="38"/>
        <v>2.3659095086428583</v>
      </c>
      <c r="L470" s="13">
        <f t="shared" si="40"/>
        <v>1101.9835530239191</v>
      </c>
      <c r="M470" s="3"/>
      <c r="N470" s="3"/>
      <c r="O470" s="3"/>
      <c r="P470" s="3"/>
      <c r="Q470" s="3"/>
      <c r="R470" s="3"/>
      <c r="S470" s="3"/>
    </row>
    <row r="471" spans="5:19" x14ac:dyDescent="0.3">
      <c r="E471" s="4">
        <f t="shared" si="39"/>
        <v>2215</v>
      </c>
      <c r="F471" s="5">
        <f>F470*SUM(econhigh!Z261:AB261)/SUM(econhigh!Z260:AB260)</f>
        <v>19670.703902306643</v>
      </c>
      <c r="G471" s="13">
        <f t="shared" ref="G471:K486" si="41">G470*(1-G$5)+G$4*$F470*$L$4/1000</f>
        <v>260.93261914645177</v>
      </c>
      <c r="H471" s="13">
        <f t="shared" si="41"/>
        <v>305.45913624523445</v>
      </c>
      <c r="I471" s="13">
        <f t="shared" si="41"/>
        <v>218.46678832538211</v>
      </c>
      <c r="J471" s="13">
        <f t="shared" si="41"/>
        <v>41.920316268403461</v>
      </c>
      <c r="K471" s="13">
        <f t="shared" si="41"/>
        <v>2.3605987319015602</v>
      </c>
      <c r="L471" s="13">
        <f t="shared" si="40"/>
        <v>1104.1394587173734</v>
      </c>
      <c r="M471" s="3"/>
      <c r="N471" s="3"/>
      <c r="O471" s="3"/>
      <c r="P471" s="3"/>
      <c r="Q471" s="3"/>
      <c r="R471" s="3"/>
      <c r="S471" s="3"/>
    </row>
    <row r="472" spans="5:19" x14ac:dyDescent="0.3">
      <c r="E472" s="4">
        <f t="shared" si="39"/>
        <v>2216</v>
      </c>
      <c r="F472" s="5">
        <f>F471*SUM(econhigh!Z262:AB262)/SUM(econhigh!Z261:AB261)</f>
        <v>19626.047405937188</v>
      </c>
      <c r="G472" s="13">
        <f t="shared" si="41"/>
        <v>262.13317853955027</v>
      </c>
      <c r="H472" s="13">
        <f t="shared" si="41"/>
        <v>306.4658234792841</v>
      </c>
      <c r="I472" s="13">
        <f t="shared" si="41"/>
        <v>218.48961566044028</v>
      </c>
      <c r="J472" s="13">
        <f t="shared" si="41"/>
        <v>41.834308455031248</v>
      </c>
      <c r="K472" s="13">
        <f t="shared" si="41"/>
        <v>2.3552827316374652</v>
      </c>
      <c r="L472" s="13">
        <f t="shared" si="40"/>
        <v>1106.2782088659433</v>
      </c>
      <c r="M472" s="3"/>
      <c r="N472" s="3"/>
      <c r="O472" s="3"/>
      <c r="P472" s="3"/>
      <c r="Q472" s="3"/>
      <c r="R472" s="3"/>
      <c r="S472" s="3"/>
    </row>
    <row r="473" spans="5:19" x14ac:dyDescent="0.3">
      <c r="E473" s="4">
        <f t="shared" si="39"/>
        <v>2217</v>
      </c>
      <c r="F473" s="5">
        <f>F472*SUM(econhigh!Z263:AB263)/SUM(econhigh!Z262:AB262)</f>
        <v>19581.35692865738</v>
      </c>
      <c r="G473" s="13">
        <f t="shared" si="41"/>
        <v>263.33101241878586</v>
      </c>
      <c r="H473" s="13">
        <f t="shared" si="41"/>
        <v>307.46554818840281</v>
      </c>
      <c r="I473" s="13">
        <f t="shared" si="41"/>
        <v>218.50542763574691</v>
      </c>
      <c r="J473" s="13">
        <f t="shared" si="41"/>
        <v>41.74797262482759</v>
      </c>
      <c r="K473" s="13">
        <f t="shared" si="41"/>
        <v>2.3499618653649241</v>
      </c>
      <c r="L473" s="13">
        <f t="shared" si="40"/>
        <v>1108.3999227331281</v>
      </c>
      <c r="M473" s="3"/>
      <c r="N473" s="3"/>
      <c r="O473" s="3"/>
      <c r="P473" s="3"/>
      <c r="Q473" s="3"/>
      <c r="R473" s="3"/>
      <c r="S473" s="3"/>
    </row>
    <row r="474" spans="5:19" x14ac:dyDescent="0.3">
      <c r="E474" s="4">
        <f t="shared" si="39"/>
        <v>2218</v>
      </c>
      <c r="F474" s="5">
        <f>F473*SUM(econhigh!Z264:AB264)/SUM(econhigh!Z263:AB263)</f>
        <v>19536.634296308923</v>
      </c>
      <c r="G474" s="13">
        <f t="shared" si="41"/>
        <v>264.52611871020628</v>
      </c>
      <c r="H474" s="13">
        <f t="shared" si="41"/>
        <v>308.45832633600907</v>
      </c>
      <c r="I474" s="13">
        <f t="shared" si="41"/>
        <v>218.51431331066806</v>
      </c>
      <c r="J474" s="13">
        <f t="shared" si="41"/>
        <v>41.661323527993069</v>
      </c>
      <c r="K474" s="13">
        <f t="shared" si="41"/>
        <v>2.3446364523611667</v>
      </c>
      <c r="L474" s="13">
        <f t="shared" si="40"/>
        <v>1110.5047183372376</v>
      </c>
      <c r="M474" s="3"/>
      <c r="N474" s="3"/>
      <c r="O474" s="3"/>
      <c r="P474" s="3"/>
      <c r="Q474" s="3"/>
      <c r="R474" s="3"/>
      <c r="S474" s="3"/>
    </row>
    <row r="475" spans="5:19" x14ac:dyDescent="0.3">
      <c r="E475" s="4">
        <f t="shared" si="39"/>
        <v>2219</v>
      </c>
      <c r="F475" s="5">
        <f>F474*SUM(econhigh!Z265:AB265)/SUM(econhigh!Z264:AB264)</f>
        <v>19491.880956986872</v>
      </c>
      <c r="G475" s="13">
        <f t="shared" si="41"/>
        <v>265.71849545129555</v>
      </c>
      <c r="H475" s="13">
        <f t="shared" si="41"/>
        <v>309.44417401304599</v>
      </c>
      <c r="I475" s="13">
        <f t="shared" si="41"/>
        <v>218.51636082346499</v>
      </c>
      <c r="J475" s="13">
        <f t="shared" si="41"/>
        <v>41.574375286396354</v>
      </c>
      <c r="K475" s="13">
        <f t="shared" si="41"/>
        <v>2.3393067719978893</v>
      </c>
      <c r="L475" s="13">
        <f t="shared" si="40"/>
        <v>1112.5927123462009</v>
      </c>
      <c r="M475" s="3"/>
      <c r="N475" s="3"/>
      <c r="O475" s="3"/>
      <c r="P475" s="3"/>
      <c r="Q475" s="3"/>
      <c r="R475" s="3"/>
      <c r="S475" s="3"/>
    </row>
    <row r="476" spans="5:19" x14ac:dyDescent="0.3">
      <c r="E476" s="4">
        <f t="shared" si="39"/>
        <v>2220</v>
      </c>
      <c r="F476" s="5">
        <f>F475*SUM(econhigh!Z266:AB266)/SUM(econhigh!Z265:AB265)</f>
        <v>19447.097954712168</v>
      </c>
      <c r="G476" s="13">
        <f t="shared" si="41"/>
        <v>266.90814076791918</v>
      </c>
      <c r="H476" s="13">
        <f t="shared" si="41"/>
        <v>310.42310740216146</v>
      </c>
      <c r="I476" s="13">
        <f t="shared" si="41"/>
        <v>218.51165734690707</v>
      </c>
      <c r="J476" s="13">
        <f t="shared" si="41"/>
        <v>41.487141385132361</v>
      </c>
      <c r="K476" s="13">
        <f t="shared" si="41"/>
        <v>2.3339730617082739</v>
      </c>
      <c r="L476" s="13">
        <f t="shared" si="40"/>
        <v>1114.6640199638284</v>
      </c>
      <c r="M476" s="3"/>
      <c r="N476" s="3"/>
      <c r="O476" s="3"/>
      <c r="P476" s="3"/>
      <c r="Q476" s="3"/>
      <c r="R476" s="3"/>
      <c r="S476" s="3"/>
    </row>
    <row r="477" spans="5:19" x14ac:dyDescent="0.3">
      <c r="E477" s="4">
        <f t="shared" si="39"/>
        <v>2221</v>
      </c>
      <c r="F477" s="5">
        <f>F476*SUM(econhigh!Z267:AB267)/SUM(econhigh!Z266:AB266)</f>
        <v>19402.285897558297</v>
      </c>
      <c r="G477" s="13">
        <f t="shared" si="41"/>
        <v>268.09505284966218</v>
      </c>
      <c r="H477" s="13">
        <f t="shared" si="41"/>
        <v>311.39514273951448</v>
      </c>
      <c r="I477" s="13">
        <f t="shared" si="41"/>
        <v>218.50028904052533</v>
      </c>
      <c r="J477" s="13">
        <f t="shared" si="41"/>
        <v>41.399634661472582</v>
      </c>
      <c r="K477" s="13">
        <f t="shared" si="41"/>
        <v>2.328635514517893</v>
      </c>
      <c r="L477" s="13">
        <f t="shared" si="40"/>
        <v>1116.7187548056925</v>
      </c>
      <c r="M477" s="3"/>
      <c r="N477" s="3"/>
      <c r="O477" s="3"/>
      <c r="P477" s="3"/>
      <c r="Q477" s="3"/>
      <c r="R477" s="3"/>
      <c r="S477" s="3"/>
    </row>
    <row r="478" spans="5:19" x14ac:dyDescent="0.3">
      <c r="E478" s="4">
        <f t="shared" si="39"/>
        <v>2222</v>
      </c>
      <c r="F478" s="5">
        <f>F477*SUM(econhigh!Z268:AB268)/SUM(econhigh!Z267:AB267)</f>
        <v>19357.444919016954</v>
      </c>
      <c r="G478" s="13">
        <f t="shared" si="41"/>
        <v>269.27922992322209</v>
      </c>
      <c r="H478" s="13">
        <f t="shared" si="41"/>
        <v>312.36029627369408</v>
      </c>
      <c r="I478" s="13">
        <f t="shared" si="41"/>
        <v>218.48234099871823</v>
      </c>
      <c r="J478" s="13">
        <f t="shared" si="41"/>
        <v>41.311867290705706</v>
      </c>
      <c r="K478" s="13">
        <f t="shared" si="41"/>
        <v>2.3232942760507251</v>
      </c>
      <c r="L478" s="13">
        <f t="shared" si="40"/>
        <v>1118.7570287623907</v>
      </c>
      <c r="M478" s="3"/>
      <c r="N478" s="3"/>
      <c r="O478" s="3"/>
      <c r="P478" s="3"/>
      <c r="Q478" s="3"/>
      <c r="R478" s="3"/>
      <c r="S478" s="3"/>
    </row>
    <row r="479" spans="5:19" x14ac:dyDescent="0.3">
      <c r="E479" s="4">
        <f t="shared" si="39"/>
        <v>2223</v>
      </c>
      <c r="F479" s="5">
        <f>F478*SUM(econhigh!Z269:AB269)/SUM(econhigh!Z268:AB268)</f>
        <v>19312.57463106139</v>
      </c>
      <c r="G479" s="13">
        <f t="shared" si="41"/>
        <v>270.4606702234438</v>
      </c>
      <c r="H479" s="13">
        <f t="shared" si="41"/>
        <v>313.31858422112322</v>
      </c>
      <c r="I479" s="13">
        <f t="shared" si="41"/>
        <v>218.45789719374994</v>
      </c>
      <c r="J479" s="13">
        <f t="shared" si="41"/>
        <v>41.223850768252476</v>
      </c>
      <c r="K479" s="13">
        <f t="shared" si="41"/>
        <v>2.3179494408993948</v>
      </c>
      <c r="L479" s="13">
        <f t="shared" si="40"/>
        <v>1120.7789518474688</v>
      </c>
      <c r="M479" s="3"/>
      <c r="N479" s="3"/>
      <c r="O479" s="3"/>
      <c r="P479" s="3"/>
      <c r="Q479" s="3"/>
      <c r="R479" s="3"/>
      <c r="S479" s="3"/>
    </row>
    <row r="480" spans="5:19" x14ac:dyDescent="0.3">
      <c r="E480" s="4">
        <f t="shared" si="39"/>
        <v>2224</v>
      </c>
      <c r="F480" s="5">
        <f>F479*SUM(econhigh!Z270:AB270)/SUM(econhigh!Z269:AB269)</f>
        <v>19267.674066938525</v>
      </c>
      <c r="G480" s="13">
        <f t="shared" si="41"/>
        <v>271.63937196148981</v>
      </c>
      <c r="H480" s="13">
        <f t="shared" si="41"/>
        <v>314.27002271717873</v>
      </c>
      <c r="I480" s="13">
        <f t="shared" si="41"/>
        <v>218.42704041246211</v>
      </c>
      <c r="J480" s="13">
        <f t="shared" si="41"/>
        <v>41.135595887293341</v>
      </c>
      <c r="K480" s="13">
        <f t="shared" si="41"/>
        <v>2.3126010482200092</v>
      </c>
      <c r="L480" s="13">
        <f t="shared" si="40"/>
        <v>1122.784632026644</v>
      </c>
      <c r="M480" s="3"/>
      <c r="N480" s="3"/>
      <c r="O480" s="3"/>
      <c r="P480" s="3"/>
      <c r="Q480" s="3"/>
      <c r="R480" s="3"/>
      <c r="S480" s="3"/>
    </row>
    <row r="481" spans="5:19" x14ac:dyDescent="0.3">
      <c r="E481" s="4">
        <f t="shared" si="39"/>
        <v>2225</v>
      </c>
      <c r="F481" s="5">
        <f>F480*SUM(econhigh!Z271:AB271)/SUM(econhigh!Z270:AB270)</f>
        <v>19222.741611150832</v>
      </c>
      <c r="G481" s="13">
        <f t="shared" si="41"/>
        <v>272.81533328951895</v>
      </c>
      <c r="H481" s="13">
        <f t="shared" si="41"/>
        <v>315.21462776207352</v>
      </c>
      <c r="I481" s="13">
        <f t="shared" si="41"/>
        <v>218.38985218524041</v>
      </c>
      <c r="J481" s="13">
        <f t="shared" si="41"/>
        <v>41.04711271095961</v>
      </c>
      <c r="K481" s="13">
        <f t="shared" si="41"/>
        <v>2.3072490763744806</v>
      </c>
      <c r="L481" s="13">
        <f t="shared" si="40"/>
        <v>1124.7741750241669</v>
      </c>
      <c r="M481" s="3"/>
      <c r="N481" s="3"/>
      <c r="O481" s="3"/>
      <c r="P481" s="3"/>
      <c r="Q481" s="3"/>
      <c r="R481" s="3"/>
      <c r="S481" s="3"/>
    </row>
    <row r="482" spans="5:19" x14ac:dyDescent="0.3">
      <c r="E482" s="4">
        <f t="shared" si="39"/>
        <v>2226</v>
      </c>
      <c r="F482" s="5">
        <f>F481*SUM(econhigh!Z272:AB272)/SUM(econhigh!Z271:AB271)</f>
        <v>19177.774913322617</v>
      </c>
      <c r="G482" s="13">
        <f t="shared" si="41"/>
        <v>273.98855226109151</v>
      </c>
      <c r="H482" s="13">
        <f t="shared" si="41"/>
        <v>316.15241516031352</v>
      </c>
      <c r="I482" s="13">
        <f t="shared" si="41"/>
        <v>218.3464127054157</v>
      </c>
      <c r="J482" s="13">
        <f t="shared" si="41"/>
        <v>40.958410537895169</v>
      </c>
      <c r="K482" s="13">
        <f t="shared" si="41"/>
        <v>2.3018934363936903</v>
      </c>
      <c r="L482" s="13">
        <f t="shared" si="40"/>
        <v>1126.7476841011096</v>
      </c>
      <c r="M482" s="3"/>
      <c r="N482" s="3"/>
      <c r="O482" s="3"/>
      <c r="P482" s="3"/>
      <c r="Q482" s="3"/>
      <c r="R482" s="3"/>
      <c r="S482" s="3"/>
    </row>
    <row r="483" spans="5:19" x14ac:dyDescent="0.3">
      <c r="E483" s="4">
        <f t="shared" si="39"/>
        <v>2227</v>
      </c>
      <c r="F483" s="5">
        <f>F482*SUM(econhigh!Z273:AB273)/SUM(econhigh!Z272:AB272)</f>
        <v>19132.770781605166</v>
      </c>
      <c r="G483" s="13">
        <f t="shared" si="41"/>
        <v>275.15902678631778</v>
      </c>
      <c r="H483" s="13">
        <f t="shared" si="41"/>
        <v>317.08340045223343</v>
      </c>
      <c r="I483" s="13">
        <f t="shared" si="41"/>
        <v>218.29680073680643</v>
      </c>
      <c r="J483" s="13">
        <f t="shared" si="41"/>
        <v>40.869497859675903</v>
      </c>
      <c r="K483" s="13">
        <f t="shared" si="41"/>
        <v>2.2965339639688636</v>
      </c>
      <c r="L483" s="13">
        <f t="shared" si="40"/>
        <v>1128.7052597990023</v>
      </c>
      <c r="M483" s="3"/>
      <c r="N483" s="3"/>
      <c r="O483" s="3"/>
      <c r="P483" s="3"/>
      <c r="Q483" s="3"/>
      <c r="R483" s="3"/>
      <c r="S483" s="3"/>
    </row>
    <row r="484" spans="5:19" x14ac:dyDescent="0.3">
      <c r="E484" s="4">
        <f t="shared" si="39"/>
        <v>2228</v>
      </c>
      <c r="F484" s="5">
        <f>F483*SUM(econhigh!Z274:AB274)/SUM(econhigh!Z273:AB273)</f>
        <v>19087.72504984371</v>
      </c>
      <c r="G484" s="13">
        <f t="shared" si="41"/>
        <v>276.32675458050028</v>
      </c>
      <c r="H484" s="13">
        <f t="shared" si="41"/>
        <v>318.00759883571197</v>
      </c>
      <c r="I484" s="13">
        <f t="shared" si="41"/>
        <v>218.24109350648803</v>
      </c>
      <c r="J484" s="13">
        <f t="shared" si="41"/>
        <v>40.780382308150536</v>
      </c>
      <c r="K484" s="13">
        <f t="shared" si="41"/>
        <v>2.2911704095896388</v>
      </c>
      <c r="L484" s="13">
        <f t="shared" si="40"/>
        <v>1130.6469996404403</v>
      </c>
      <c r="M484" s="3"/>
      <c r="N484" s="3"/>
      <c r="O484" s="3"/>
      <c r="P484" s="3"/>
      <c r="Q484" s="3"/>
      <c r="R484" s="3"/>
      <c r="S484" s="3"/>
    </row>
    <row r="485" spans="5:19" x14ac:dyDescent="0.3">
      <c r="E485" s="4">
        <f t="shared" si="39"/>
        <v>2229</v>
      </c>
      <c r="F485" s="5">
        <f>F484*SUM(econhigh!Z275:AB275)/SUM(econhigh!Z274:AB274)</f>
        <v>19042.632410734772</v>
      </c>
      <c r="G485" s="13">
        <f t="shared" si="41"/>
        <v>277.49173310466915</v>
      </c>
      <c r="H485" s="13">
        <f t="shared" si="41"/>
        <v>318.92502507562972</v>
      </c>
      <c r="I485" s="13">
        <f t="shared" si="41"/>
        <v>218.17936657904531</v>
      </c>
      <c r="J485" s="13">
        <f t="shared" si="41"/>
        <v>40.691070590198969</v>
      </c>
      <c r="K485" s="13">
        <f t="shared" si="41"/>
        <v>2.2858024263262107</v>
      </c>
      <c r="L485" s="13">
        <f t="shared" si="40"/>
        <v>1132.5729977758692</v>
      </c>
      <c r="M485" s="3"/>
      <c r="N485" s="3"/>
      <c r="O485" s="3"/>
      <c r="P485" s="3"/>
      <c r="Q485" s="3"/>
      <c r="R485" s="3"/>
      <c r="S485" s="3"/>
    </row>
    <row r="486" spans="5:19" x14ac:dyDescent="0.3">
      <c r="E486" s="4">
        <f t="shared" si="39"/>
        <v>2230</v>
      </c>
      <c r="F486" s="5">
        <f>F485*SUM(econhigh!Z276:AB276)/SUM(econhigh!Z275:AB275)</f>
        <v>18997.486204385405</v>
      </c>
      <c r="G486" s="13">
        <f t="shared" si="41"/>
        <v>278.65395949593466</v>
      </c>
      <c r="H486" s="13">
        <f t="shared" si="41"/>
        <v>319.83569339791035</v>
      </c>
      <c r="I486" s="13">
        <f t="shared" si="41"/>
        <v>218.11169370744742</v>
      </c>
      <c r="J486" s="13">
        <f t="shared" si="41"/>
        <v>40.601568406635202</v>
      </c>
      <c r="K486" s="13">
        <f t="shared" si="41"/>
        <v>2.280429554585838</v>
      </c>
      <c r="L486" s="13">
        <f t="shared" si="40"/>
        <v>1134.4833445625136</v>
      </c>
      <c r="M486" s="3"/>
      <c r="N486" s="3"/>
      <c r="O486" s="3"/>
      <c r="P486" s="3"/>
      <c r="Q486" s="3"/>
      <c r="R486" s="3"/>
      <c r="S486" s="3"/>
    </row>
    <row r="487" spans="5:19" x14ac:dyDescent="0.3">
      <c r="E487" s="4">
        <f t="shared" si="39"/>
        <v>2231</v>
      </c>
      <c r="F487" s="5">
        <f>F486*SUM(econhigh!Z277:AB277)/SUM(econhigh!Z276:AB276)</f>
        <v>18952.278147643356</v>
      </c>
      <c r="G487" s="13">
        <f t="shared" ref="G487:K502" si="42">G486*(1-G$5)+G$4*$F486*$L$4/1000</f>
        <v>279.81343048493471</v>
      </c>
      <c r="H487" s="13">
        <f t="shared" si="42"/>
        <v>320.73961736399951</v>
      </c>
      <c r="I487" s="13">
        <f t="shared" si="42"/>
        <v>218.03814665415834</v>
      </c>
      <c r="J487" s="13">
        <f t="shared" si="42"/>
        <v>40.511880350926063</v>
      </c>
      <c r="K487" s="13">
        <f t="shared" si="42"/>
        <v>2.2750512029404031</v>
      </c>
      <c r="L487" s="13">
        <f t="shared" si="40"/>
        <v>1136.378126056959</v>
      </c>
      <c r="M487" s="3"/>
      <c r="N487" s="3"/>
      <c r="O487" s="3"/>
      <c r="P487" s="3"/>
      <c r="Q487" s="3"/>
      <c r="R487" s="3"/>
      <c r="S487" s="3"/>
    </row>
    <row r="488" spans="5:19" x14ac:dyDescent="0.3">
      <c r="E488" s="4">
        <f t="shared" si="39"/>
        <v>2232</v>
      </c>
      <c r="F488" s="5">
        <f>F487*SUM(econhigh!Z278:AB278)/SUM(econhigh!Z277:AB277)</f>
        <v>18906.997983673122</v>
      </c>
      <c r="G488" s="13">
        <f t="shared" si="42"/>
        <v>280.97014229676273</v>
      </c>
      <c r="H488" s="13">
        <f t="shared" si="42"/>
        <v>321.63680972027413</v>
      </c>
      <c r="I488" s="13">
        <f t="shared" si="42"/>
        <v>217.95879497398488</v>
      </c>
      <c r="J488" s="13">
        <f t="shared" si="42"/>
        <v>40.422009781927109</v>
      </c>
      <c r="K488" s="13">
        <f t="shared" si="42"/>
        <v>2.269666623790231</v>
      </c>
      <c r="L488" s="13">
        <f t="shared" si="40"/>
        <v>1138.2574233967393</v>
      </c>
      <c r="M488" s="3"/>
      <c r="N488" s="3"/>
      <c r="O488" s="3"/>
      <c r="P488" s="3"/>
      <c r="Q488" s="3"/>
      <c r="R488" s="3"/>
      <c r="S488" s="3"/>
    </row>
    <row r="489" spans="5:19" x14ac:dyDescent="0.3">
      <c r="E489" s="4">
        <f t="shared" si="39"/>
        <v>2233</v>
      </c>
      <c r="F489" s="5">
        <f>F488*SUM(econhigh!Z279:AB279)/SUM(econhigh!Z278:AB278)</f>
        <v>18861.633022494043</v>
      </c>
      <c r="G489" s="13">
        <f t="shared" si="42"/>
        <v>282.12409053050806</v>
      </c>
      <c r="H489" s="13">
        <f t="shared" si="42"/>
        <v>322.52728221496233</v>
      </c>
      <c r="I489" s="13">
        <f t="shared" si="42"/>
        <v>217.87370574719336</v>
      </c>
      <c r="J489" s="13">
        <f t="shared" si="42"/>
        <v>40.331958662759099</v>
      </c>
      <c r="K489" s="13">
        <f t="shared" si="42"/>
        <v>2.264274882151625</v>
      </c>
      <c r="L489" s="13">
        <f t="shared" si="40"/>
        <v>1140.1213120375744</v>
      </c>
      <c r="M489" s="3"/>
      <c r="N489" s="3"/>
      <c r="O489" s="3"/>
      <c r="P489" s="3"/>
      <c r="Q489" s="3"/>
      <c r="R489" s="3"/>
      <c r="S489" s="3"/>
    </row>
    <row r="490" spans="5:19" x14ac:dyDescent="0.3">
      <c r="E490" s="4">
        <f t="shared" si="39"/>
        <v>2234</v>
      </c>
      <c r="F490" s="5">
        <f>F489*SUM(econhigh!Z280:AB280)/SUM(econhigh!Z279:AB279)</f>
        <v>18816.167529927858</v>
      </c>
      <c r="G490" s="13">
        <f t="shared" si="42"/>
        <v>283.27527001075418</v>
      </c>
      <c r="H490" s="13">
        <f t="shared" si="42"/>
        <v>323.41104537242501</v>
      </c>
      <c r="I490" s="13">
        <f t="shared" si="42"/>
        <v>217.78294324718144</v>
      </c>
      <c r="J490" s="13">
        <f t="shared" si="42"/>
        <v>40.241727354961526</v>
      </c>
      <c r="K490" s="13">
        <f t="shared" si="42"/>
        <v>2.258874815154567</v>
      </c>
      <c r="L490" s="13">
        <f t="shared" si="40"/>
        <v>1141.9698608004767</v>
      </c>
      <c r="M490" s="3"/>
      <c r="N490" s="3"/>
      <c r="O490" s="3"/>
      <c r="P490" s="3"/>
      <c r="Q490" s="3"/>
      <c r="R490" s="3"/>
      <c r="S490" s="3"/>
    </row>
    <row r="491" spans="5:19" x14ac:dyDescent="0.3">
      <c r="E491" s="4">
        <f t="shared" si="39"/>
        <v>2235</v>
      </c>
      <c r="F491" s="5">
        <f>F490*SUM(econhigh!Z281:AB281)/SUM(econhigh!Z280:AB280)</f>
        <v>18770.581901840858</v>
      </c>
      <c r="G491" s="13">
        <f t="shared" si="42"/>
        <v>284.42367460178264</v>
      </c>
      <c r="H491" s="13">
        <f t="shared" si="42"/>
        <v>324.28810821068265</v>
      </c>
      <c r="I491" s="13">
        <f t="shared" si="42"/>
        <v>217.68656852080943</v>
      </c>
      <c r="J491" s="13">
        <f t="shared" si="42"/>
        <v>40.151314352685716</v>
      </c>
      <c r="K491" s="13">
        <f t="shared" si="42"/>
        <v>2.2534649787889225</v>
      </c>
      <c r="L491" s="13">
        <f t="shared" si="40"/>
        <v>1143.8031306647495</v>
      </c>
      <c r="M491" s="3"/>
      <c r="N491" s="3"/>
      <c r="O491" s="3"/>
      <c r="P491" s="3"/>
      <c r="Q491" s="3"/>
      <c r="R491" s="3"/>
      <c r="S491" s="3"/>
    </row>
    <row r="492" spans="5:19" x14ac:dyDescent="0.3">
      <c r="E492" s="4">
        <f t="shared" si="39"/>
        <v>2236</v>
      </c>
      <c r="F492" s="5">
        <f>F491*SUM(econhigh!Z282:AB282)/SUM(econhigh!Z281:AB281)</f>
        <v>18724.851527915584</v>
      </c>
      <c r="G492" s="13">
        <f t="shared" si="42"/>
        <v>285.56929697137855</v>
      </c>
      <c r="H492" s="13">
        <f t="shared" si="42"/>
        <v>325.15847788218309</v>
      </c>
      <c r="I492" s="13">
        <f t="shared" si="42"/>
        <v>217.58463885030719</v>
      </c>
      <c r="J492" s="13">
        <f t="shared" si="42"/>
        <v>40.060715935152764</v>
      </c>
      <c r="K492" s="13">
        <f t="shared" si="42"/>
        <v>2.2480435768364075</v>
      </c>
      <c r="L492" s="13">
        <f t="shared" si="40"/>
        <v>1145.6211732158581</v>
      </c>
      <c r="M492" s="3"/>
      <c r="N492" s="3"/>
      <c r="O492" s="3"/>
      <c r="P492" s="3"/>
      <c r="Q492" s="3"/>
      <c r="R492" s="3"/>
      <c r="S492" s="3"/>
    </row>
    <row r="493" spans="5:19" x14ac:dyDescent="0.3">
      <c r="E493" s="4">
        <f t="shared" si="39"/>
        <v>2237</v>
      </c>
      <c r="F493" s="5">
        <f>F492*SUM(econhigh!Z283:AB283)/SUM(econhigh!Z282:AB282)</f>
        <v>18678.945195894088</v>
      </c>
      <c r="G493" s="13">
        <f t="shared" si="42"/>
        <v>286.71212828528888</v>
      </c>
      <c r="H493" s="13">
        <f t="shared" si="42"/>
        <v>326.02215920886965</v>
      </c>
      <c r="I493" s="13">
        <f t="shared" si="42"/>
        <v>217.47720705170249</v>
      </c>
      <c r="J493" s="13">
        <f t="shared" si="42"/>
        <v>39.969925705605228</v>
      </c>
      <c r="K493" s="13">
        <f t="shared" si="42"/>
        <v>2.2426083644215966</v>
      </c>
      <c r="L493" s="13">
        <f t="shared" si="40"/>
        <v>1147.4240286158879</v>
      </c>
      <c r="M493" s="3"/>
      <c r="N493" s="3"/>
      <c r="O493" s="3"/>
      <c r="P493" s="3"/>
      <c r="Q493" s="3"/>
      <c r="R493" s="3"/>
      <c r="S493" s="3"/>
    </row>
    <row r="494" spans="5:19" x14ac:dyDescent="0.3">
      <c r="E494" s="4">
        <f t="shared" si="39"/>
        <v>2238</v>
      </c>
      <c r="F494" s="5">
        <f>F493*SUM(econhigh!Z284:AB284)/SUM(econhigh!Z283:AB283)</f>
        <v>18632.822797508099</v>
      </c>
      <c r="G494" s="13">
        <f t="shared" si="42"/>
        <v>287.85215780428712</v>
      </c>
      <c r="H494" s="13">
        <f t="shared" si="42"/>
        <v>326.879154068692</v>
      </c>
      <c r="I494" s="13">
        <f t="shared" si="42"/>
        <v>217.36432054292831</v>
      </c>
      <c r="J494" s="13">
        <f t="shared" si="42"/>
        <v>39.878933969301762</v>
      </c>
      <c r="K494" s="13">
        <f t="shared" si="42"/>
        <v>2.2371565145944938</v>
      </c>
      <c r="L494" s="13">
        <f t="shared" si="40"/>
        <v>1149.2117228998038</v>
      </c>
      <c r="M494" s="3"/>
      <c r="N494" s="3"/>
      <c r="O494" s="3"/>
      <c r="P494" s="3"/>
      <c r="Q494" s="3"/>
      <c r="R494" s="3"/>
      <c r="S494" s="3"/>
    </row>
    <row r="495" spans="5:19" x14ac:dyDescent="0.3">
      <c r="E495" s="4">
        <f t="shared" si="39"/>
        <v>2239</v>
      </c>
      <c r="F495" s="5">
        <f>F494*SUM(econhigh!Z285:AB285)/SUM(econhigh!Z284:AB284)</f>
        <v>18586.431940846618</v>
      </c>
      <c r="G495" s="13">
        <f t="shared" si="42"/>
        <v>288.98937234122423</v>
      </c>
      <c r="H495" s="13">
        <f t="shared" si="42"/>
        <v>327.72946056839885</v>
      </c>
      <c r="I495" s="13">
        <f t="shared" si="42"/>
        <v>217.24602007978964</v>
      </c>
      <c r="J495" s="13">
        <f t="shared" si="42"/>
        <v>39.78772687778789</v>
      </c>
      <c r="K495" s="13">
        <f t="shared" si="42"/>
        <v>2.2316844297059633</v>
      </c>
      <c r="L495" s="13">
        <f t="shared" si="40"/>
        <v>1150.9842642969065</v>
      </c>
      <c r="M495" s="3"/>
      <c r="N495" s="3"/>
      <c r="O495" s="3"/>
      <c r="P495" s="3"/>
      <c r="Q495" s="3"/>
      <c r="R495" s="3"/>
      <c r="S495" s="3"/>
    </row>
    <row r="496" spans="5:19" x14ac:dyDescent="0.3">
      <c r="E496" s="4">
        <f t="shared" si="39"/>
        <v>2240</v>
      </c>
      <c r="F496" s="5">
        <f>F495*SUM(econhigh!Z286:AB286)/SUM(econhigh!Z285:AB285)</f>
        <v>18539.702789849587</v>
      </c>
      <c r="G496" s="13">
        <f t="shared" si="42"/>
        <v>290.12375551132283</v>
      </c>
      <c r="H496" s="13">
        <f t="shared" si="42"/>
        <v>328.57307190051898</v>
      </c>
      <c r="I496" s="13">
        <f t="shared" si="42"/>
        <v>217.1223379999567</v>
      </c>
      <c r="J496" s="13">
        <f t="shared" si="42"/>
        <v>39.696285224442477</v>
      </c>
      <c r="K496" s="13">
        <f t="shared" si="42"/>
        <v>2.2261874679573701</v>
      </c>
      <c r="L496" s="13">
        <f t="shared" si="40"/>
        <v>1152.7416381041985</v>
      </c>
      <c r="M496" s="3"/>
      <c r="N496" s="3"/>
      <c r="O496" s="3"/>
      <c r="P496" s="3"/>
      <c r="Q496" s="3"/>
      <c r="R496" s="3"/>
      <c r="S496" s="3"/>
    </row>
    <row r="497" spans="5:19" x14ac:dyDescent="0.3">
      <c r="E497" s="4">
        <f t="shared" si="39"/>
        <v>2241</v>
      </c>
      <c r="F497" s="5">
        <f>F496*SUM(econhigh!Z287:AB287)/SUM(econhigh!Z286:AB286)</f>
        <v>18492.539911315049</v>
      </c>
      <c r="G497" s="13">
        <f t="shared" si="42"/>
        <v>291.2552866675108</v>
      </c>
      <c r="H497" s="13">
        <f t="shared" si="42"/>
        <v>329.40997471893229</v>
      </c>
      <c r="I497" s="13">
        <f t="shared" si="42"/>
        <v>216.99329571524112</v>
      </c>
      <c r="J497" s="13">
        <f t="shared" si="42"/>
        <v>39.604582703137602</v>
      </c>
      <c r="K497" s="13">
        <f t="shared" si="42"/>
        <v>2.2206595352672602</v>
      </c>
      <c r="L497" s="13">
        <f t="shared" si="40"/>
        <v>1154.483799340089</v>
      </c>
      <c r="M497" s="3"/>
      <c r="N497" s="3"/>
      <c r="O497" s="3"/>
      <c r="P497" s="3"/>
      <c r="Q497" s="3"/>
      <c r="R497" s="3"/>
      <c r="S497" s="3"/>
    </row>
    <row r="498" spans="5:19" x14ac:dyDescent="0.3">
      <c r="E498" s="4">
        <f t="shared" si="39"/>
        <v>2242</v>
      </c>
      <c r="F498" s="5">
        <f>F497*SUM(econhigh!Z288:AB288)/SUM(econhigh!Z287:AB287)</f>
        <v>18444.808824385702</v>
      </c>
      <c r="G498" s="13">
        <f t="shared" si="42"/>
        <v>292.38393933815445</v>
      </c>
      <c r="H498" s="13">
        <f t="shared" si="42"/>
        <v>330.2401467533702</v>
      </c>
      <c r="I498" s="13">
        <f t="shared" si="42"/>
        <v>216.85890001266961</v>
      </c>
      <c r="J498" s="13">
        <f t="shared" si="42"/>
        <v>39.512583309451685</v>
      </c>
      <c r="K498" s="13">
        <f t="shared" si="42"/>
        <v>2.215092454956372</v>
      </c>
      <c r="L498" s="13">
        <f t="shared" si="40"/>
        <v>1156.2106618686021</v>
      </c>
      <c r="M498" s="3"/>
      <c r="N498" s="3"/>
      <c r="O498" s="3"/>
      <c r="P498" s="3"/>
      <c r="Q498" s="3"/>
      <c r="R498" s="3"/>
      <c r="S498" s="3"/>
    </row>
    <row r="499" spans="5:19" x14ac:dyDescent="0.3">
      <c r="E499" s="4">
        <f t="shared" si="39"/>
        <v>2243</v>
      </c>
      <c r="F499" s="5">
        <f>F498*SUM(econhigh!Z289:AB289)/SUM(econhigh!Z288:AB288)</f>
        <v>18396.31262032644</v>
      </c>
      <c r="G499" s="13">
        <f t="shared" si="42"/>
        <v>293.50967884386813</v>
      </c>
      <c r="H499" s="13">
        <f t="shared" si="42"/>
        <v>331.06355316751973</v>
      </c>
      <c r="I499" s="13">
        <f t="shared" si="42"/>
        <v>216.7191373844723</v>
      </c>
      <c r="J499" s="13">
        <f t="shared" si="42"/>
        <v>39.420237311644371</v>
      </c>
      <c r="K499" s="13">
        <f t="shared" si="42"/>
        <v>2.2094749539627658</v>
      </c>
      <c r="L499" s="13">
        <f t="shared" si="40"/>
        <v>1157.9220816614675</v>
      </c>
      <c r="M499" s="3"/>
      <c r="N499" s="3"/>
      <c r="O499" s="3"/>
      <c r="P499" s="3"/>
      <c r="Q499" s="3"/>
      <c r="R499" s="3"/>
      <c r="S499" s="3"/>
    </row>
    <row r="500" spans="5:19" x14ac:dyDescent="0.3">
      <c r="E500" s="4">
        <f t="shared" si="39"/>
        <v>2244</v>
      </c>
      <c r="F500" s="5">
        <f>F499*SUM(econhigh!Z290:AB290)/SUM(econhigh!Z289:AB289)</f>
        <v>18346.748620504586</v>
      </c>
      <c r="G500" s="13">
        <f t="shared" si="42"/>
        <v>294.63245848736221</v>
      </c>
      <c r="H500" s="13">
        <f t="shared" si="42"/>
        <v>331.88014073182057</v>
      </c>
      <c r="I500" s="13">
        <f t="shared" si="42"/>
        <v>216.573964921656</v>
      </c>
      <c r="J500" s="13">
        <f t="shared" si="42"/>
        <v>39.327474707639411</v>
      </c>
      <c r="K500" s="13">
        <f t="shared" si="42"/>
        <v>2.2037909502871935</v>
      </c>
      <c r="L500" s="13">
        <f t="shared" si="40"/>
        <v>1159.6178297987653</v>
      </c>
      <c r="M500" s="3"/>
      <c r="N500" s="3"/>
      <c r="O500" s="3"/>
      <c r="P500" s="3"/>
      <c r="Q500" s="3"/>
      <c r="R500" s="3"/>
      <c r="S500" s="3"/>
    </row>
    <row r="501" spans="5:19" x14ac:dyDescent="0.3">
      <c r="E501" s="4">
        <f t="shared" si="39"/>
        <v>2245</v>
      </c>
      <c r="F501" s="5">
        <f>F500*SUM(econhigh!Z291:AB291)/SUM(econhigh!Z290:AB290)</f>
        <v>18295.621214134935</v>
      </c>
      <c r="G501" s="13">
        <f t="shared" si="42"/>
        <v>295.75221309800332</v>
      </c>
      <c r="H501" s="13">
        <f t="shared" si="42"/>
        <v>332.68982794261962</v>
      </c>
      <c r="I501" s="13">
        <f t="shared" si="42"/>
        <v>216.42329481833221</v>
      </c>
      <c r="J501" s="13">
        <f t="shared" si="42"/>
        <v>39.234193968697987</v>
      </c>
      <c r="K501" s="13">
        <f t="shared" si="42"/>
        <v>2.198016479439596</v>
      </c>
      <c r="L501" s="13">
        <f t="shared" si="40"/>
        <v>1161.2975463070929</v>
      </c>
      <c r="M501" s="3"/>
      <c r="N501" s="3"/>
      <c r="O501" s="3"/>
      <c r="P501" s="3"/>
      <c r="Q501" s="3"/>
      <c r="R501" s="3"/>
      <c r="S501" s="3"/>
    </row>
    <row r="502" spans="5:19" x14ac:dyDescent="0.3">
      <c r="E502" s="4">
        <f t="shared" si="39"/>
        <v>2246</v>
      </c>
      <c r="F502" s="5">
        <f>F501*SUM(econhigh!Z292:AB292)/SUM(econhigh!Z291:AB291)</f>
        <v>18242.046826853235</v>
      </c>
      <c r="G502" s="13">
        <f t="shared" si="42"/>
        <v>296.86884725661253</v>
      </c>
      <c r="H502" s="13">
        <f t="shared" si="42"/>
        <v>333.49248698425873</v>
      </c>
      <c r="I502" s="13">
        <f t="shared" si="42"/>
        <v>216.26696598923877</v>
      </c>
      <c r="J502" s="13">
        <f t="shared" si="42"/>
        <v>39.140241195818959</v>
      </c>
      <c r="K502" s="13">
        <f t="shared" si="42"/>
        <v>2.192113738110026</v>
      </c>
      <c r="L502" s="13">
        <f t="shared" si="40"/>
        <v>1162.9606551640391</v>
      </c>
      <c r="M502" s="3"/>
      <c r="N502" s="3"/>
      <c r="O502" s="3"/>
      <c r="P502" s="3"/>
      <c r="Q502" s="3"/>
      <c r="R502" s="3"/>
      <c r="S502" s="3"/>
    </row>
    <row r="503" spans="5:19" x14ac:dyDescent="0.3">
      <c r="E503" s="4">
        <f t="shared" si="39"/>
        <v>2247</v>
      </c>
      <c r="F503" s="5">
        <f>F502*SUM(econhigh!Z293:AB293)/SUM(econhigh!Z292:AB292)</f>
        <v>18184.248279180858</v>
      </c>
      <c r="G503" s="13">
        <f t="shared" ref="G503:K518" si="43">G502*(1-G$5)+G$4*$F502*$L$4/1000</f>
        <v>297.98221161693692</v>
      </c>
      <c r="H503" s="13">
        <f t="shared" si="43"/>
        <v>334.2879074279756</v>
      </c>
      <c r="I503" s="13">
        <f t="shared" si="43"/>
        <v>216.10468676773272</v>
      </c>
      <c r="J503" s="13">
        <f t="shared" si="43"/>
        <v>39.045367575856019</v>
      </c>
      <c r="K503" s="13">
        <f t="shared" si="43"/>
        <v>2.1860183150674439</v>
      </c>
      <c r="L503" s="13">
        <f t="shared" si="40"/>
        <v>1164.6061917035686</v>
      </c>
      <c r="M503" s="3"/>
      <c r="N503" s="3"/>
      <c r="O503" s="3"/>
      <c r="P503" s="3"/>
      <c r="Q503" s="3"/>
      <c r="R503" s="3"/>
      <c r="S503" s="3"/>
    </row>
    <row r="504" spans="5:19" x14ac:dyDescent="0.3">
      <c r="E504" s="4">
        <f t="shared" si="39"/>
        <v>2248</v>
      </c>
      <c r="F504" s="5">
        <f>F503*SUM(econhigh!Z294:AB294)/SUM(econhigh!Z293:AB293)</f>
        <v>18117.920928631342</v>
      </c>
      <c r="G504" s="13">
        <f t="shared" si="43"/>
        <v>299.09204836637048</v>
      </c>
      <c r="H504" s="13">
        <f t="shared" si="43"/>
        <v>335.07571255259103</v>
      </c>
      <c r="I504" s="13">
        <f t="shared" si="43"/>
        <v>215.93590240800029</v>
      </c>
      <c r="J504" s="13">
        <f t="shared" si="43"/>
        <v>38.949129920434977</v>
      </c>
      <c r="K504" s="13">
        <f t="shared" si="43"/>
        <v>2.1796077072691205</v>
      </c>
      <c r="L504" s="13">
        <f t="shared" si="40"/>
        <v>1166.232400954666</v>
      </c>
      <c r="M504" s="3"/>
      <c r="N504" s="3"/>
      <c r="O504" s="3"/>
      <c r="P504" s="3"/>
      <c r="Q504" s="3"/>
      <c r="R504" s="3"/>
      <c r="S504" s="3"/>
    </row>
    <row r="505" spans="5:19" x14ac:dyDescent="0.3">
      <c r="E505" s="4">
        <f t="shared" si="39"/>
        <v>2249</v>
      </c>
      <c r="F505" s="5">
        <f>F504*SUM(econhigh!Z295:AB295)/SUM(econhigh!Z294:AB294)</f>
        <v>18028.492911602636</v>
      </c>
      <c r="G505" s="13">
        <f t="shared" si="43"/>
        <v>300.19783696764847</v>
      </c>
      <c r="H505" s="13">
        <f t="shared" si="43"/>
        <v>335.85512248151423</v>
      </c>
      <c r="I505" s="13">
        <f t="shared" si="43"/>
        <v>215.75941890351532</v>
      </c>
      <c r="J505" s="13">
        <f t="shared" si="43"/>
        <v>38.850605119411675</v>
      </c>
      <c r="K505" s="13">
        <f t="shared" si="43"/>
        <v>2.1726055169723488</v>
      </c>
      <c r="L505" s="13">
        <f t="shared" si="40"/>
        <v>1167.835588989062</v>
      </c>
      <c r="M505" s="3"/>
      <c r="N505" s="3"/>
      <c r="O505" s="3"/>
      <c r="P505" s="3"/>
      <c r="Q505" s="3"/>
      <c r="R505" s="3"/>
      <c r="S505" s="3"/>
    </row>
    <row r="506" spans="5:19" x14ac:dyDescent="0.3">
      <c r="E506" s="4">
        <f t="shared" si="39"/>
        <v>2250</v>
      </c>
      <c r="F506" s="5">
        <f>F505*SUM(econhigh!Z296:AB296)/SUM(econhigh!Z295:AB295)</f>
        <v>17967.651206336275</v>
      </c>
      <c r="G506" s="13">
        <f t="shared" si="43"/>
        <v>301.29816752093876</v>
      </c>
      <c r="H506" s="13">
        <f t="shared" si="43"/>
        <v>336.62399123351497</v>
      </c>
      <c r="I506" s="13">
        <f t="shared" si="43"/>
        <v>215.57186907427703</v>
      </c>
      <c r="J506" s="13">
        <f t="shared" si="43"/>
        <v>38.747212484393025</v>
      </c>
      <c r="K506" s="13">
        <f t="shared" si="43"/>
        <v>2.1641599754201621</v>
      </c>
      <c r="L506" s="13">
        <f t="shared" si="40"/>
        <v>1169.4054002885439</v>
      </c>
      <c r="M506" s="3"/>
      <c r="N506" s="3"/>
      <c r="O506" s="3"/>
      <c r="P506" s="3"/>
      <c r="Q506" s="3"/>
      <c r="R506" s="3"/>
      <c r="S506" s="3"/>
    </row>
    <row r="507" spans="5:19" x14ac:dyDescent="0.3">
      <c r="E507" s="4">
        <f t="shared" si="39"/>
        <v>2251</v>
      </c>
      <c r="F507" s="5">
        <f>F506*SUM(econhigh!Z297:AB297)/SUM(econhigh!Z296:AB296)</f>
        <v>17932.274779385752</v>
      </c>
      <c r="G507" s="13">
        <f t="shared" si="43"/>
        <v>302.39478473071517</v>
      </c>
      <c r="H507" s="13">
        <f t="shared" si="43"/>
        <v>337.38503196841498</v>
      </c>
      <c r="I507" s="13">
        <f t="shared" si="43"/>
        <v>215.37769611647818</v>
      </c>
      <c r="J507" s="13">
        <f t="shared" si="43"/>
        <v>38.642585300342496</v>
      </c>
      <c r="K507" s="13">
        <f t="shared" si="43"/>
        <v>2.1561810774432617</v>
      </c>
      <c r="L507" s="13">
        <f t="shared" si="40"/>
        <v>1170.956279193394</v>
      </c>
      <c r="M507" s="3"/>
      <c r="N507" s="3"/>
      <c r="O507" s="3"/>
      <c r="P507" s="3"/>
      <c r="Q507" s="3"/>
      <c r="R507" s="3"/>
      <c r="S507" s="3"/>
    </row>
    <row r="508" spans="5:19" x14ac:dyDescent="0.3">
      <c r="E508" s="4">
        <f t="shared" si="39"/>
        <v>2252</v>
      </c>
      <c r="F508" s="5">
        <f>F507*SUM(econhigh!Z298:AB298)/SUM(econhigh!Z297:AB297)</f>
        <v>17896.868116559963</v>
      </c>
      <c r="G508" s="13">
        <f t="shared" si="43"/>
        <v>303.48924281584198</v>
      </c>
      <c r="H508" s="13">
        <f t="shared" si="43"/>
        <v>338.14065732726846</v>
      </c>
      <c r="I508" s="13">
        <f t="shared" si="43"/>
        <v>215.18081469934171</v>
      </c>
      <c r="J508" s="13">
        <f t="shared" si="43"/>
        <v>38.539782975596474</v>
      </c>
      <c r="K508" s="13">
        <f t="shared" si="43"/>
        <v>2.1496807660745043</v>
      </c>
      <c r="L508" s="13">
        <f t="shared" si="40"/>
        <v>1172.5001785841232</v>
      </c>
      <c r="M508" s="3"/>
      <c r="N508" s="3"/>
      <c r="O508" s="3"/>
      <c r="P508" s="3"/>
      <c r="Q508" s="3"/>
      <c r="R508" s="3"/>
      <c r="S508" s="3"/>
    </row>
    <row r="509" spans="5:19" x14ac:dyDescent="0.3">
      <c r="E509" s="4">
        <f t="shared" si="39"/>
        <v>2253</v>
      </c>
      <c r="F509" s="5">
        <f>F508*SUM(econhigh!Z299:AB299)/SUM(econhigh!Z298:AB298)</f>
        <v>17861.43729889594</v>
      </c>
      <c r="G509" s="13">
        <f t="shared" si="43"/>
        <v>304.5815399309372</v>
      </c>
      <c r="H509" s="13">
        <f t="shared" si="43"/>
        <v>338.89087936888757</v>
      </c>
      <c r="I509" s="13">
        <f t="shared" si="43"/>
        <v>214.98125663499806</v>
      </c>
      <c r="J509" s="13">
        <f t="shared" si="43"/>
        <v>38.438697712868333</v>
      </c>
      <c r="K509" s="13">
        <f t="shared" si="43"/>
        <v>2.144075843291966</v>
      </c>
      <c r="L509" s="13">
        <f t="shared" si="40"/>
        <v>1174.0364494909832</v>
      </c>
      <c r="M509" s="3"/>
      <c r="N509" s="3"/>
      <c r="O509" s="3"/>
      <c r="P509" s="3"/>
      <c r="Q509" s="3"/>
      <c r="R509" s="3"/>
      <c r="S509" s="3"/>
    </row>
    <row r="510" spans="5:19" x14ac:dyDescent="0.3">
      <c r="E510" s="4">
        <f t="shared" si="39"/>
        <v>2254</v>
      </c>
      <c r="F510" s="5">
        <f>F509*SUM(econhigh!Z300:AB300)/SUM(econhigh!Z299:AB299)</f>
        <v>17825.982487328452</v>
      </c>
      <c r="G510" s="13">
        <f t="shared" si="43"/>
        <v>305.67167460176182</v>
      </c>
      <c r="H510" s="13">
        <f t="shared" si="43"/>
        <v>339.63571068989955</v>
      </c>
      <c r="I510" s="13">
        <f t="shared" si="43"/>
        <v>214.77905422215875</v>
      </c>
      <c r="J510" s="13">
        <f t="shared" si="43"/>
        <v>38.339228586728268</v>
      </c>
      <c r="K510" s="13">
        <f t="shared" si="43"/>
        <v>2.1390128671093622</v>
      </c>
      <c r="L510" s="13">
        <f t="shared" si="40"/>
        <v>1175.5646809676578</v>
      </c>
      <c r="M510" s="3"/>
      <c r="N510" s="3"/>
      <c r="O510" s="3"/>
      <c r="P510" s="3"/>
      <c r="Q510" s="3"/>
      <c r="R510" s="3"/>
      <c r="S510" s="3"/>
    </row>
    <row r="511" spans="5:19" x14ac:dyDescent="0.3">
      <c r="E511" s="4">
        <f t="shared" si="39"/>
        <v>2255</v>
      </c>
      <c r="F511" s="5">
        <f>F510*SUM(econhigh!Z301:AB301)/SUM(econhigh!Z300:AB300)</f>
        <v>17790.503246592216</v>
      </c>
      <c r="G511" s="13">
        <f t="shared" si="43"/>
        <v>306.75964536389927</v>
      </c>
      <c r="H511" s="13">
        <f t="shared" si="43"/>
        <v>340.3751638673894</v>
      </c>
      <c r="I511" s="13">
        <f t="shared" si="43"/>
        <v>214.57423935018002</v>
      </c>
      <c r="J511" s="13">
        <f t="shared" si="43"/>
        <v>38.241280456188058</v>
      </c>
      <c r="K511" s="13">
        <f t="shared" si="43"/>
        <v>2.1342774716812047</v>
      </c>
      <c r="L511" s="13">
        <f t="shared" si="40"/>
        <v>1177.0846065093381</v>
      </c>
      <c r="M511" s="3"/>
      <c r="N511" s="3"/>
      <c r="O511" s="3"/>
      <c r="P511" s="3"/>
      <c r="Q511" s="3"/>
      <c r="R511" s="3"/>
      <c r="S511" s="3"/>
    </row>
    <row r="512" spans="5:19" x14ac:dyDescent="0.3">
      <c r="E512" s="4">
        <f t="shared" si="39"/>
        <v>2256</v>
      </c>
      <c r="F512" s="5">
        <f>F511*SUM(econhigh!Z302:AB302)/SUM(econhigh!Z301:AB301)</f>
        <v>17754.999199201102</v>
      </c>
      <c r="G512" s="13">
        <f t="shared" si="43"/>
        <v>307.84545072636735</v>
      </c>
      <c r="H512" s="13">
        <f t="shared" si="43"/>
        <v>341.10925140297201</v>
      </c>
      <c r="I512" s="13">
        <f t="shared" si="43"/>
        <v>214.36684341498758</v>
      </c>
      <c r="J512" s="13">
        <f t="shared" si="43"/>
        <v>38.14476356427754</v>
      </c>
      <c r="K512" s="13">
        <f t="shared" si="43"/>
        <v>2.1297396171148195</v>
      </c>
      <c r="L512" s="13">
        <f t="shared" si="40"/>
        <v>1178.5960487257194</v>
      </c>
      <c r="M512" s="3"/>
      <c r="N512" s="3"/>
      <c r="O512" s="3"/>
      <c r="P512" s="3"/>
      <c r="Q512" s="3"/>
      <c r="R512" s="3"/>
      <c r="S512" s="3"/>
    </row>
    <row r="513" spans="5:19" x14ac:dyDescent="0.3">
      <c r="E513" s="4">
        <f t="shared" si="39"/>
        <v>2257</v>
      </c>
      <c r="F513" s="5">
        <f>F512*SUM(econhigh!Z303:AB303)/SUM(econhigh!Z302:AB302)</f>
        <v>17719.470065299323</v>
      </c>
      <c r="G513" s="13">
        <f t="shared" si="43"/>
        <v>308.9290891751449</v>
      </c>
      <c r="H513" s="13">
        <f t="shared" si="43"/>
        <v>341.83798572842539</v>
      </c>
      <c r="I513" s="13">
        <f t="shared" si="43"/>
        <v>214.15689733438018</v>
      </c>
      <c r="J513" s="13">
        <f t="shared" si="43"/>
        <v>38.049593237254193</v>
      </c>
      <c r="K513" s="13">
        <f t="shared" si="43"/>
        <v>2.1253204125059613</v>
      </c>
      <c r="L513" s="13">
        <f t="shared" si="40"/>
        <v>1180.0988858877106</v>
      </c>
      <c r="M513" s="3"/>
      <c r="N513" s="3"/>
      <c r="O513" s="3"/>
      <c r="P513" s="3"/>
      <c r="Q513" s="3"/>
      <c r="R513" s="3"/>
      <c r="S513" s="3"/>
    </row>
    <row r="514" spans="5:19" x14ac:dyDescent="0.3">
      <c r="E514" s="4">
        <f t="shared" si="39"/>
        <v>2258</v>
      </c>
      <c r="F514" s="5">
        <f>F513*SUM(econhigh!Z304:AB304)/SUM(econhigh!Z303:AB303)</f>
        <v>17683.915637338079</v>
      </c>
      <c r="G514" s="13">
        <f t="shared" si="43"/>
        <v>310.01055917913033</v>
      </c>
      <c r="H514" s="13">
        <f t="shared" si="43"/>
        <v>342.56137921504973</v>
      </c>
      <c r="I514" s="13">
        <f t="shared" si="43"/>
        <v>213.94443156911478</v>
      </c>
      <c r="J514" s="13">
        <f t="shared" si="43"/>
        <v>37.955689605673285</v>
      </c>
      <c r="K514" s="13">
        <f t="shared" si="43"/>
        <v>2.120971994963663</v>
      </c>
      <c r="L514" s="13">
        <f t="shared" si="40"/>
        <v>1181.5930315639318</v>
      </c>
      <c r="M514" s="3"/>
      <c r="N514" s="3"/>
      <c r="O514" s="3"/>
      <c r="P514" s="3"/>
      <c r="Q514" s="3"/>
      <c r="R514" s="3"/>
      <c r="S514" s="3"/>
    </row>
    <row r="515" spans="5:19" x14ac:dyDescent="0.3">
      <c r="E515" s="4">
        <f t="shared" si="39"/>
        <v>2259</v>
      </c>
      <c r="F515" s="5">
        <f>F514*SUM(econhigh!Z305:AB305)/SUM(econhigh!Z304:AB304)</f>
        <v>17648.335758503119</v>
      </c>
      <c r="G515" s="13">
        <f t="shared" si="43"/>
        <v>311.08985919455472</v>
      </c>
      <c r="H515" s="13">
        <f t="shared" si="43"/>
        <v>343.27944418062322</v>
      </c>
      <c r="I515" s="13">
        <f t="shared" si="43"/>
        <v>213.72947613990422</v>
      </c>
      <c r="J515" s="13">
        <f t="shared" si="43"/>
        <v>37.86297733842018</v>
      </c>
      <c r="K515" s="13">
        <f t="shared" si="43"/>
        <v>2.1166653244330154</v>
      </c>
      <c r="L515" s="13">
        <f t="shared" si="40"/>
        <v>1183.0784221779354</v>
      </c>
      <c r="M515" s="3"/>
      <c r="N515" s="3"/>
      <c r="O515" s="3"/>
      <c r="P515" s="3"/>
      <c r="Q515" s="3"/>
      <c r="R515" s="3"/>
      <c r="S515" s="3"/>
    </row>
    <row r="516" spans="5:19" x14ac:dyDescent="0.3">
      <c r="E516" s="4">
        <f t="shared" si="39"/>
        <v>2260</v>
      </c>
      <c r="F516" s="5">
        <f>F515*SUM(econhigh!Z306:AB306)/SUM(econhigh!Z305:AB305)</f>
        <v>17612.730309531871</v>
      </c>
      <c r="G516" s="13">
        <f t="shared" si="43"/>
        <v>312.16698766807838</v>
      </c>
      <c r="H516" s="13">
        <f t="shared" si="43"/>
        <v>343.99219289431329</v>
      </c>
      <c r="I516" s="13">
        <f t="shared" si="43"/>
        <v>213.51206064094592</v>
      </c>
      <c r="J516" s="13">
        <f t="shared" si="43"/>
        <v>37.77138538940455</v>
      </c>
      <c r="K516" s="13">
        <f t="shared" si="43"/>
        <v>2.1123827798681849</v>
      </c>
      <c r="L516" s="13">
        <f t="shared" si="40"/>
        <v>1184.5550093726104</v>
      </c>
      <c r="M516" s="3"/>
      <c r="N516" s="3"/>
      <c r="O516" s="3"/>
      <c r="P516" s="3"/>
      <c r="Q516" s="3"/>
      <c r="R516" s="3"/>
      <c r="S516" s="3"/>
    </row>
    <row r="517" spans="5:19" x14ac:dyDescent="0.3">
      <c r="E517" s="4">
        <f t="shared" si="39"/>
        <v>2261</v>
      </c>
      <c r="F517" s="5">
        <f>F516*SUM(econhigh!Z307:AB307)/SUM(econhigh!Z306:AB306)</f>
        <v>17577.09920139821</v>
      </c>
      <c r="G517" s="13">
        <f t="shared" si="43"/>
        <v>313.24194303908268</v>
      </c>
      <c r="H517" s="13">
        <f t="shared" si="43"/>
        <v>344.699637580336</v>
      </c>
      <c r="I517" s="13">
        <f t="shared" si="43"/>
        <v>213.29221425128833</v>
      </c>
      <c r="J517" s="13">
        <f t="shared" si="43"/>
        <v>37.68084675717791</v>
      </c>
      <c r="K517" s="13">
        <f t="shared" si="43"/>
        <v>2.1081136679654358</v>
      </c>
      <c r="L517" s="13">
        <f t="shared" si="40"/>
        <v>1186.0227552958504</v>
      </c>
      <c r="M517" s="3"/>
      <c r="N517" s="3"/>
      <c r="O517" s="3"/>
      <c r="P517" s="3"/>
      <c r="Q517" s="3"/>
      <c r="R517" s="3"/>
      <c r="S517" s="3"/>
    </row>
    <row r="518" spans="5:19" x14ac:dyDescent="0.3">
      <c r="E518" s="4">
        <f t="shared" si="39"/>
        <v>2262</v>
      </c>
      <c r="F518" s="5">
        <f>F517*SUM(econhigh!Z308:AB308)/SUM(econhigh!Z307:AB307)</f>
        <v>17541.442371557881</v>
      </c>
      <c r="G518" s="13">
        <f t="shared" si="43"/>
        <v>314.31472374151542</v>
      </c>
      <c r="H518" s="13">
        <f t="shared" si="43"/>
        <v>345.40179042091904</v>
      </c>
      <c r="I518" s="13">
        <f t="shared" si="43"/>
        <v>213.06996574494602</v>
      </c>
      <c r="J518" s="13">
        <f t="shared" si="43"/>
        <v>37.591298257424789</v>
      </c>
      <c r="K518" s="13">
        <f t="shared" si="43"/>
        <v>2.1038514987285684</v>
      </c>
      <c r="L518" s="13">
        <f t="shared" si="40"/>
        <v>1187.4816296635338</v>
      </c>
      <c r="M518" s="3"/>
      <c r="N518" s="3"/>
      <c r="O518" s="3"/>
      <c r="P518" s="3"/>
      <c r="Q518" s="3"/>
      <c r="R518" s="3"/>
      <c r="S518" s="3"/>
    </row>
    <row r="519" spans="5:19" x14ac:dyDescent="0.3">
      <c r="E519" s="4">
        <f t="shared" si="39"/>
        <v>2263</v>
      </c>
      <c r="F519" s="5">
        <f>F518*SUM(econhigh!Z309:AB309)/SUM(econhigh!Z308:AB308)</f>
        <v>17505.759782248817</v>
      </c>
      <c r="G519" s="13">
        <f t="shared" ref="G519:K534" si="44">G518*(1-G$5)+G$4*$F518*$L$4/1000</f>
        <v>315.38532820550722</v>
      </c>
      <c r="H519" s="13">
        <f t="shared" si="44"/>
        <v>346.0986635589037</v>
      </c>
      <c r="I519" s="13">
        <f t="shared" si="44"/>
        <v>212.84534350031458</v>
      </c>
      <c r="J519" s="13">
        <f t="shared" si="44"/>
        <v>37.502680308010156</v>
      </c>
      <c r="K519" s="13">
        <f t="shared" si="44"/>
        <v>2.0995923328395554</v>
      </c>
      <c r="L519" s="13">
        <f t="shared" si="40"/>
        <v>1188.9316079055752</v>
      </c>
      <c r="M519" s="3"/>
      <c r="N519" s="3"/>
      <c r="O519" s="3"/>
      <c r="P519" s="3"/>
      <c r="Q519" s="3"/>
      <c r="R519" s="3"/>
      <c r="S519" s="3"/>
    </row>
    <row r="520" spans="5:19" x14ac:dyDescent="0.3">
      <c r="E520" s="4">
        <f t="shared" si="39"/>
        <v>2264</v>
      </c>
      <c r="F520" s="5">
        <f>F519*SUM(econhigh!Z310:AB310)/SUM(econhigh!Z309:AB309)</f>
        <v>17470.05141992573</v>
      </c>
      <c r="G520" s="13">
        <f t="shared" si="44"/>
        <v>316.45375485888388</v>
      </c>
      <c r="H520" s="13">
        <f t="shared" si="44"/>
        <v>346.79026910018024</v>
      </c>
      <c r="I520" s="13">
        <f t="shared" si="44"/>
        <v>212.61837550920424</v>
      </c>
      <c r="J520" s="13">
        <f t="shared" si="44"/>
        <v>37.414936726106859</v>
      </c>
      <c r="K520" s="13">
        <f t="shared" si="44"/>
        <v>2.0953337792083691</v>
      </c>
      <c r="L520" s="13">
        <f t="shared" si="40"/>
        <v>1190.3726699735835</v>
      </c>
      <c r="M520" s="3"/>
      <c r="N520" s="3"/>
      <c r="O520" s="3"/>
      <c r="P520" s="3"/>
      <c r="Q520" s="3"/>
      <c r="R520" s="3"/>
      <c r="S520" s="3"/>
    </row>
    <row r="521" spans="5:19" x14ac:dyDescent="0.3">
      <c r="E521" s="4">
        <f t="shared" si="39"/>
        <v>2265</v>
      </c>
      <c r="F521" s="5">
        <f>F520*SUM(econhigh!Z311:AB311)/SUM(econhigh!Z310:AB310)</f>
        <v>17434.317295279488</v>
      </c>
      <c r="G521" s="13">
        <f t="shared" si="44"/>
        <v>317.52000212864459</v>
      </c>
      <c r="H521" s="13">
        <f t="shared" si="44"/>
        <v>347.47661911606343</v>
      </c>
      <c r="I521" s="13">
        <f t="shared" si="44"/>
        <v>212.38908938566681</v>
      </c>
      <c r="J521" s="13">
        <f t="shared" si="44"/>
        <v>37.328014536846226</v>
      </c>
      <c r="K521" s="13">
        <f t="shared" si="44"/>
        <v>2.0910743869296677</v>
      </c>
      <c r="L521" s="13">
        <f t="shared" si="40"/>
        <v>1191.8047995541506</v>
      </c>
      <c r="M521" s="3"/>
      <c r="N521" s="3"/>
      <c r="O521" s="3"/>
      <c r="P521" s="3"/>
      <c r="Q521" s="3"/>
      <c r="R521" s="3"/>
      <c r="S521" s="3"/>
    </row>
    <row r="522" spans="5:19" x14ac:dyDescent="0.3">
      <c r="E522" s="4">
        <f t="shared" ref="E522:E556" si="45">1+E521</f>
        <v>2266</v>
      </c>
      <c r="F522" s="5">
        <f>F521*SUM(econhigh!Z312:AB312)/SUM(econhigh!Z311:AB311)</f>
        <v>17398.557443518152</v>
      </c>
      <c r="G522" s="13">
        <f t="shared" si="44"/>
        <v>318.58406844244098</v>
      </c>
      <c r="H522" s="13">
        <f t="shared" si="44"/>
        <v>348.15772564566322</v>
      </c>
      <c r="I522" s="13">
        <f t="shared" si="44"/>
        <v>212.15751237470752</v>
      </c>
      <c r="J522" s="13">
        <f t="shared" si="44"/>
        <v>37.241863792902059</v>
      </c>
      <c r="K522" s="13">
        <f t="shared" si="44"/>
        <v>2.0868132764867964</v>
      </c>
      <c r="L522" s="13">
        <f t="shared" ref="L522:L556" si="46">SUM(G522:K522,L$5)</f>
        <v>1193.2279835322006</v>
      </c>
      <c r="M522" s="3"/>
      <c r="N522" s="3"/>
      <c r="O522" s="3"/>
      <c r="P522" s="3"/>
      <c r="Q522" s="3"/>
      <c r="R522" s="3"/>
      <c r="S522" s="3"/>
    </row>
    <row r="523" spans="5:19" x14ac:dyDescent="0.3">
      <c r="E523" s="4">
        <f t="shared" si="45"/>
        <v>2267</v>
      </c>
      <c r="F523" s="5">
        <f>F522*SUM(econhigh!Z313:AB313)/SUM(econhigh!Z312:AB312)</f>
        <v>17362.771924723733</v>
      </c>
      <c r="G523" s="13">
        <f t="shared" si="44"/>
        <v>319.64595223007353</v>
      </c>
      <c r="H523" s="13">
        <f t="shared" si="44"/>
        <v>348.83360069827563</v>
      </c>
      <c r="I523" s="13">
        <f t="shared" si="44"/>
        <v>211.92367136092184</v>
      </c>
      <c r="J523" s="13">
        <f t="shared" si="44"/>
        <v>37.156437404414305</v>
      </c>
      <c r="K523" s="13">
        <f t="shared" si="44"/>
        <v>2.0825499160788983</v>
      </c>
      <c r="L523" s="13">
        <f t="shared" si="46"/>
        <v>1194.6422116097642</v>
      </c>
      <c r="M523" s="3"/>
      <c r="N523" s="3"/>
      <c r="O523" s="3"/>
      <c r="P523" s="3"/>
      <c r="Q523" s="3"/>
      <c r="R523" s="3"/>
      <c r="S523" s="3"/>
    </row>
    <row r="524" spans="5:19" x14ac:dyDescent="0.3">
      <c r="E524" s="4">
        <f t="shared" si="45"/>
        <v>2268</v>
      </c>
      <c r="F524" s="5">
        <f>F523*SUM(econhigh!Z314:AB314)/SUM(econhigh!Z313:AB313)</f>
        <v>17326.960824181515</v>
      </c>
      <c r="G524" s="13">
        <f t="shared" si="44"/>
        <v>320.7056519250097</v>
      </c>
      <c r="H524" s="13">
        <f t="shared" si="44"/>
        <v>349.50425625580016</v>
      </c>
      <c r="I524" s="13">
        <f t="shared" si="44"/>
        <v>211.68759287706999</v>
      </c>
      <c r="J524" s="13">
        <f t="shared" si="44"/>
        <v>37.071690978670425</v>
      </c>
      <c r="K524" s="13">
        <f t="shared" si="44"/>
        <v>2.0782839859732007</v>
      </c>
      <c r="L524" s="13">
        <f t="shared" si="46"/>
        <v>1196.0474760225234</v>
      </c>
      <c r="M524" s="3"/>
      <c r="N524" s="3"/>
      <c r="O524" s="3"/>
      <c r="P524" s="3"/>
      <c r="Q524" s="3"/>
      <c r="R524" s="3"/>
      <c r="S524" s="3"/>
    </row>
    <row r="525" spans="5:19" x14ac:dyDescent="0.3">
      <c r="E525" s="4">
        <f t="shared" si="45"/>
        <v>2269</v>
      </c>
      <c r="F525" s="5">
        <f>F524*SUM(econhigh!Z315:AB315)/SUM(econhigh!Z314:AB314)</f>
        <v>17291.12425262776</v>
      </c>
      <c r="G525" s="13">
        <f t="shared" si="44"/>
        <v>321.76316596592221</v>
      </c>
      <c r="H525" s="13">
        <f t="shared" si="44"/>
        <v>350.16970427518186</v>
      </c>
      <c r="I525" s="13">
        <f t="shared" si="44"/>
        <v>211.44930311258594</v>
      </c>
      <c r="J525" s="13">
        <f t="shared" si="44"/>
        <v>36.987582668984018</v>
      </c>
      <c r="K525" s="13">
        <f t="shared" si="44"/>
        <v>2.0740152962459781</v>
      </c>
      <c r="L525" s="13">
        <f t="shared" si="46"/>
        <v>1197.44377131892</v>
      </c>
      <c r="M525" s="3"/>
      <c r="N525" s="3"/>
      <c r="O525" s="3"/>
      <c r="P525" s="3"/>
      <c r="Q525" s="3"/>
      <c r="R525" s="3"/>
      <c r="S525" s="3"/>
    </row>
    <row r="526" spans="5:19" x14ac:dyDescent="0.3">
      <c r="E526" s="4">
        <f t="shared" si="45"/>
        <v>2270</v>
      </c>
      <c r="F526" s="5">
        <f>F525*SUM(econhigh!Z316:AB316)/SUM(econhigh!Z315:AB315)</f>
        <v>17255.262346390555</v>
      </c>
      <c r="G526" s="13">
        <f t="shared" si="44"/>
        <v>322.81849279824223</v>
      </c>
      <c r="H526" s="13">
        <f t="shared" si="44"/>
        <v>350.82995669086961</v>
      </c>
      <c r="I526" s="13">
        <f t="shared" si="44"/>
        <v>211.20882792200948</v>
      </c>
      <c r="J526" s="13">
        <f t="shared" si="44"/>
        <v>36.904073032235516</v>
      </c>
      <c r="K526" s="13">
        <f t="shared" si="44"/>
        <v>2.0697437369015539</v>
      </c>
      <c r="L526" s="13">
        <f t="shared" si="46"/>
        <v>1198.8310941802583</v>
      </c>
      <c r="M526" s="3"/>
      <c r="N526" s="3"/>
      <c r="O526" s="3"/>
      <c r="P526" s="3"/>
      <c r="Q526" s="3"/>
      <c r="R526" s="3"/>
      <c r="S526" s="3"/>
    </row>
    <row r="527" spans="5:19" x14ac:dyDescent="0.3">
      <c r="E527" s="4">
        <f t="shared" si="45"/>
        <v>2271</v>
      </c>
      <c r="F527" s="5">
        <f>F526*SUM(econhigh!Z317:AB317)/SUM(econhigh!Z316:AB316)</f>
        <v>17219.375267416064</v>
      </c>
      <c r="G527" s="13">
        <f t="shared" si="44"/>
        <v>323.87163087572145</v>
      </c>
      <c r="H527" s="13">
        <f t="shared" si="44"/>
        <v>351.48502541728101</v>
      </c>
      <c r="I527" s="13">
        <f t="shared" si="44"/>
        <v>210.96619283332595</v>
      </c>
      <c r="J527" s="13">
        <f t="shared" si="44"/>
        <v>36.821124894567731</v>
      </c>
      <c r="K527" s="13">
        <f t="shared" si="44"/>
        <v>2.0654692476245566</v>
      </c>
      <c r="L527" s="13">
        <f t="shared" si="46"/>
        <v>1200.2094432685208</v>
      </c>
      <c r="M527" s="3"/>
      <c r="N527" s="3"/>
      <c r="O527" s="3"/>
      <c r="P527" s="3"/>
      <c r="Q527" s="3"/>
      <c r="R527" s="3"/>
      <c r="S527" s="3"/>
    </row>
    <row r="528" spans="5:19" x14ac:dyDescent="0.3">
      <c r="E528" s="4">
        <f t="shared" si="45"/>
        <v>2272</v>
      </c>
      <c r="F528" s="5">
        <f>F527*SUM(econhigh!Z318:AB318)/SUM(econhigh!Z317:AB317)</f>
        <v>17183.463203181549</v>
      </c>
      <c r="G528" s="13">
        <f t="shared" si="44"/>
        <v>324.92257866199566</v>
      </c>
      <c r="H528" s="13">
        <f t="shared" si="44"/>
        <v>352.1349223512629</v>
      </c>
      <c r="I528" s="13">
        <f t="shared" si="44"/>
        <v>210.7214230561984</v>
      </c>
      <c r="J528" s="13">
        <f t="shared" si="44"/>
        <v>36.738703224756811</v>
      </c>
      <c r="K528" s="13">
        <f t="shared" si="44"/>
        <v>2.0611917994349711</v>
      </c>
      <c r="L528" s="13">
        <f t="shared" si="46"/>
        <v>1201.5788190936487</v>
      </c>
      <c r="M528" s="3"/>
      <c r="N528" s="3"/>
      <c r="O528" s="3"/>
      <c r="P528" s="3"/>
      <c r="Q528" s="3"/>
      <c r="R528" s="3"/>
      <c r="S528" s="3"/>
    </row>
    <row r="529" spans="5:19" x14ac:dyDescent="0.3">
      <c r="E529" s="4">
        <f t="shared" si="45"/>
        <v>2273</v>
      </c>
      <c r="F529" s="5">
        <f>F528*SUM(econhigh!Z319:AB319)/SUM(econhigh!Z318:AB318)</f>
        <v>17147.526366501665</v>
      </c>
      <c r="G529" s="13">
        <f t="shared" si="44"/>
        <v>325.97133463214288</v>
      </c>
      <c r="H529" s="13">
        <f t="shared" si="44"/>
        <v>352.77965937453706</v>
      </c>
      <c r="I529" s="13">
        <f t="shared" si="44"/>
        <v>210.47454349007575</v>
      </c>
      <c r="J529" s="13">
        <f t="shared" si="44"/>
        <v>36.656775014806975</v>
      </c>
      <c r="K529" s="13">
        <f t="shared" si="44"/>
        <v>2.0569113835572792</v>
      </c>
      <c r="L529" s="13">
        <f t="shared" si="46"/>
        <v>1202.93922389512</v>
      </c>
      <c r="M529" s="3"/>
      <c r="N529" s="3"/>
      <c r="O529" s="3"/>
      <c r="P529" s="3"/>
      <c r="Q529" s="3"/>
      <c r="R529" s="3"/>
      <c r="S529" s="3"/>
    </row>
    <row r="530" spans="5:19" x14ac:dyDescent="0.3">
      <c r="E530" s="4">
        <f t="shared" si="45"/>
        <v>2274</v>
      </c>
      <c r="F530" s="5">
        <f>F529*SUM(econhigh!Z320:AB320)/SUM(econhigh!Z319:AB319)</f>
        <v>17111.564995237815</v>
      </c>
      <c r="G530" s="13">
        <f t="shared" si="44"/>
        <v>327.01789727422982</v>
      </c>
      <c r="H530" s="13">
        <f t="shared" si="44"/>
        <v>353.41924835612099</v>
      </c>
      <c r="I530" s="13">
        <f t="shared" si="44"/>
        <v>210.22557873216337</v>
      </c>
      <c r="J530" s="13">
        <f t="shared" si="44"/>
        <v>36.575309167343725</v>
      </c>
      <c r="K530" s="13">
        <f t="shared" si="44"/>
        <v>2.0526280046601579</v>
      </c>
      <c r="L530" s="13">
        <f t="shared" si="46"/>
        <v>1204.2906615345182</v>
      </c>
      <c r="M530" s="3"/>
      <c r="N530" s="3"/>
      <c r="O530" s="3"/>
      <c r="P530" s="3"/>
      <c r="Q530" s="3"/>
      <c r="R530" s="3"/>
      <c r="S530" s="3"/>
    </row>
    <row r="531" spans="5:19" x14ac:dyDescent="0.3">
      <c r="E531" s="4">
        <f t="shared" si="45"/>
        <v>2275</v>
      </c>
      <c r="F531" s="5">
        <f>F530*SUM(econhigh!Z321:AB321)/SUM(econhigh!Z320:AB320)</f>
        <v>17075.579351920376</v>
      </c>
      <c r="G531" s="13">
        <f t="shared" si="44"/>
        <v>328.06226509084058</v>
      </c>
      <c r="H531" s="13">
        <f t="shared" si="44"/>
        <v>354.05370115471442</v>
      </c>
      <c r="I531" s="13">
        <f t="shared" si="44"/>
        <v>209.97455308524283</v>
      </c>
      <c r="J531" s="13">
        <f t="shared" si="44"/>
        <v>36.49427638940579</v>
      </c>
      <c r="K531" s="13">
        <f t="shared" si="44"/>
        <v>2.0483416767425049</v>
      </c>
      <c r="L531" s="13">
        <f t="shared" si="46"/>
        <v>1205.633137396946</v>
      </c>
      <c r="M531" s="3"/>
      <c r="N531" s="3"/>
      <c r="O531" s="3"/>
      <c r="P531" s="3"/>
      <c r="Q531" s="3"/>
      <c r="R531" s="3"/>
      <c r="S531" s="3"/>
    </row>
    <row r="532" spans="5:19" x14ac:dyDescent="0.3">
      <c r="E532" s="4">
        <f t="shared" si="45"/>
        <v>2276</v>
      </c>
      <c r="F532" s="5">
        <f>F531*SUM(econhigh!Z322:AB322)/SUM(econhigh!Z321:AB321)</f>
        <v>17039.569723294509</v>
      </c>
      <c r="G532" s="13">
        <f t="shared" si="44"/>
        <v>329.10443660058218</v>
      </c>
      <c r="H532" s="13">
        <f t="shared" si="44"/>
        <v>354.68302962104434</v>
      </c>
      <c r="I532" s="13">
        <f t="shared" si="44"/>
        <v>209.72149056533001</v>
      </c>
      <c r="J532" s="13">
        <f t="shared" si="44"/>
        <v>36.413649092260115</v>
      </c>
      <c r="K532" s="13">
        <f t="shared" si="44"/>
        <v>2.0440524206204511</v>
      </c>
      <c r="L532" s="13">
        <f t="shared" si="46"/>
        <v>1206.966658299837</v>
      </c>
      <c r="M532" s="3"/>
      <c r="N532" s="3"/>
      <c r="O532" s="3"/>
      <c r="P532" s="3"/>
      <c r="Q532" s="3"/>
      <c r="R532" s="3"/>
      <c r="S532" s="3"/>
    </row>
    <row r="533" spans="5:19" x14ac:dyDescent="0.3">
      <c r="E533" s="4">
        <f t="shared" si="45"/>
        <v>2277</v>
      </c>
      <c r="F533" s="5">
        <f>F532*SUM(econhigh!Z323:AB323)/SUM(econhigh!Z322:AB322)</f>
        <v>17003.536419799777</v>
      </c>
      <c r="G533" s="13">
        <f t="shared" si="44"/>
        <v>330.14441033956257</v>
      </c>
      <c r="H533" s="13">
        <f t="shared" si="44"/>
        <v>355.30724560016029</v>
      </c>
      <c r="I533" s="13">
        <f t="shared" si="44"/>
        <v>209.46641490916213</v>
      </c>
      <c r="J533" s="13">
        <f t="shared" si="44"/>
        <v>36.333401296886777</v>
      </c>
      <c r="K533" s="13">
        <f t="shared" si="44"/>
        <v>2.0397602623818321</v>
      </c>
      <c r="L533" s="13">
        <f t="shared" si="46"/>
        <v>1208.2912324081535</v>
      </c>
      <c r="M533" s="3"/>
      <c r="N533" s="3"/>
      <c r="O533" s="3"/>
      <c r="P533" s="3"/>
      <c r="Q533" s="3"/>
      <c r="R533" s="3"/>
      <c r="S533" s="3"/>
    </row>
    <row r="534" spans="5:19" x14ac:dyDescent="0.3">
      <c r="E534" s="4">
        <f t="shared" si="45"/>
        <v>2278</v>
      </c>
      <c r="F534" s="5">
        <f>F533*SUM(econhigh!Z324:AB324)/SUM(econhigh!Z323:AB323)</f>
        <v>16967.479774992848</v>
      </c>
      <c r="G534" s="13">
        <f t="shared" si="44"/>
        <v>331.18218486283672</v>
      </c>
      <c r="H534" s="13">
        <f t="shared" si="44"/>
        <v>355.9263609336752</v>
      </c>
      <c r="I534" s="13">
        <f t="shared" si="44"/>
        <v>209.20934958150607</v>
      </c>
      <c r="J534" s="13">
        <f t="shared" si="44"/>
        <v>36.253508544802131</v>
      </c>
      <c r="K534" s="13">
        <f t="shared" si="44"/>
        <v>2.0354652324243476</v>
      </c>
      <c r="L534" s="13">
        <f t="shared" si="46"/>
        <v>1209.6068691552446</v>
      </c>
      <c r="M534" s="3"/>
      <c r="N534" s="3"/>
      <c r="O534" s="3"/>
      <c r="P534" s="3"/>
      <c r="Q534" s="3"/>
      <c r="R534" s="3"/>
      <c r="S534" s="3"/>
    </row>
    <row r="535" spans="5:19" x14ac:dyDescent="0.3">
      <c r="E535" s="4">
        <f t="shared" si="45"/>
        <v>2279</v>
      </c>
      <c r="F535" s="5">
        <f>F534*SUM(econhigh!Z325:AB325)/SUM(econhigh!Z324:AB324)</f>
        <v>16931.400144922223</v>
      </c>
      <c r="G535" s="13">
        <f t="shared" ref="G535:K550" si="47">G534*(1-G$5)+G$4*$F534*$L$4/1000</f>
        <v>332.21775874581749</v>
      </c>
      <c r="H535" s="13">
        <f t="shared" si="47"/>
        <v>356.54038746194499</v>
      </c>
      <c r="I535" s="13">
        <f t="shared" si="47"/>
        <v>208.95031778228196</v>
      </c>
      <c r="J535" s="13">
        <f t="shared" si="47"/>
        <v>36.173947813908669</v>
      </c>
      <c r="K535" s="13">
        <f t="shared" si="47"/>
        <v>2.0311673648450714</v>
      </c>
      <c r="L535" s="13">
        <f t="shared" si="46"/>
        <v>1210.9135791687982</v>
      </c>
      <c r="M535" s="3"/>
      <c r="N535" s="3"/>
      <c r="O535" s="3"/>
      <c r="P535" s="3"/>
      <c r="Q535" s="3"/>
      <c r="R535" s="3"/>
      <c r="S535" s="3"/>
    </row>
    <row r="536" spans="5:19" x14ac:dyDescent="0.3">
      <c r="E536" s="4">
        <f t="shared" si="45"/>
        <v>2280</v>
      </c>
      <c r="F536" s="5">
        <f>F535*SUM(econhigh!Z326:AB326)/SUM(econhigh!Z325:AB325)</f>
        <v>16895.297907463198</v>
      </c>
      <c r="G536" s="13">
        <f t="shared" si="47"/>
        <v>333.25113058564841</v>
      </c>
      <c r="H536" s="13">
        <f t="shared" si="47"/>
        <v>357.14933702618441</v>
      </c>
      <c r="I536" s="13">
        <f t="shared" si="47"/>
        <v>208.68934245349715</v>
      </c>
      <c r="J536" s="13">
        <f t="shared" si="47"/>
        <v>36.094697439078665</v>
      </c>
      <c r="K536" s="13">
        <f t="shared" si="47"/>
        <v>2.0268666970408171</v>
      </c>
      <c r="L536" s="13">
        <f t="shared" si="46"/>
        <v>1212.2113742014494</v>
      </c>
      <c r="M536" s="3"/>
      <c r="N536" s="3"/>
      <c r="O536" s="3"/>
      <c r="P536" s="3"/>
      <c r="Q536" s="3"/>
      <c r="R536" s="3"/>
      <c r="S536" s="3"/>
    </row>
    <row r="537" spans="5:19" x14ac:dyDescent="0.3">
      <c r="E537" s="4">
        <f t="shared" si="45"/>
        <v>2281</v>
      </c>
      <c r="F537" s="5">
        <f>F536*SUM(econhigh!Z327:AB327)/SUM(econhigh!Z326:AB326)</f>
        <v>16859.173461619786</v>
      </c>
      <c r="G537" s="13">
        <f t="shared" si="47"/>
        <v>334.28229900253586</v>
      </c>
      <c r="H537" s="13">
        <f t="shared" si="47"/>
        <v>357.75322147051384</v>
      </c>
      <c r="I537" s="13">
        <f t="shared" si="47"/>
        <v>208.42644628598731</v>
      </c>
      <c r="J537" s="13">
        <f t="shared" si="47"/>
        <v>36.015737037196573</v>
      </c>
      <c r="K537" s="13">
        <f t="shared" si="47"/>
        <v>2.0225632694345217</v>
      </c>
      <c r="L537" s="13">
        <f t="shared" si="46"/>
        <v>1213.5002670656681</v>
      </c>
      <c r="M537" s="3"/>
      <c r="N537" s="3"/>
      <c r="O537" s="3"/>
      <c r="P537" s="3"/>
      <c r="Q537" s="3"/>
      <c r="R537" s="3"/>
      <c r="S537" s="3"/>
    </row>
    <row r="538" spans="5:19" x14ac:dyDescent="0.3">
      <c r="E538" s="4">
        <f t="shared" si="45"/>
        <v>2282</v>
      </c>
      <c r="F538" s="5">
        <f>F537*SUM(econhigh!Z328:AB328)/SUM(econhigh!Z327:AB327)</f>
        <v>16823.027226800739</v>
      </c>
      <c r="G538" s="13">
        <f t="shared" si="47"/>
        <v>335.31126264103847</v>
      </c>
      <c r="H538" s="13">
        <f t="shared" si="47"/>
        <v>358.35205264393517</v>
      </c>
      <c r="I538" s="13">
        <f t="shared" si="47"/>
        <v>208.16165172596195</v>
      </c>
      <c r="J538" s="13">
        <f t="shared" si="47"/>
        <v>35.937047436401642</v>
      </c>
      <c r="K538" s="13">
        <f t="shared" si="47"/>
        <v>2.0182571252765196</v>
      </c>
      <c r="L538" s="13">
        <f t="shared" si="46"/>
        <v>1214.7802715726136</v>
      </c>
      <c r="M538" s="3"/>
      <c r="N538" s="3"/>
      <c r="O538" s="3"/>
      <c r="P538" s="3"/>
      <c r="Q538" s="3"/>
      <c r="R538" s="3"/>
      <c r="S538" s="3"/>
    </row>
    <row r="539" spans="5:19" x14ac:dyDescent="0.3">
      <c r="E539" s="4">
        <f t="shared" si="45"/>
        <v>2283</v>
      </c>
      <c r="F539" s="5">
        <f>F538*SUM(econhigh!Z329:AB329)/SUM(econhigh!Z328:AB328)</f>
        <v>16786.859642075015</v>
      </c>
      <c r="G539" s="13">
        <f t="shared" si="47"/>
        <v>336.33802017131268</v>
      </c>
      <c r="H539" s="13">
        <f t="shared" si="47"/>
        <v>358.94584240223469</v>
      </c>
      <c r="I539" s="13">
        <f t="shared" si="47"/>
        <v>207.89498098135348</v>
      </c>
      <c r="J539" s="13">
        <f t="shared" si="47"/>
        <v>35.858610609287602</v>
      </c>
      <c r="K539" s="13">
        <f t="shared" si="47"/>
        <v>2.013948310490016</v>
      </c>
      <c r="L539" s="13">
        <f t="shared" si="46"/>
        <v>1216.0514024746785</v>
      </c>
      <c r="M539" s="3"/>
      <c r="N539" s="3"/>
      <c r="O539" s="3"/>
      <c r="P539" s="3"/>
      <c r="Q539" s="3"/>
      <c r="R539" s="3"/>
      <c r="S539" s="3"/>
    </row>
    <row r="540" spans="5:19" x14ac:dyDescent="0.3">
      <c r="E540" s="4">
        <f t="shared" si="45"/>
        <v>2284</v>
      </c>
      <c r="F540" s="5">
        <f>F539*SUM(econhigh!Z330:AB330)/SUM(econhigh!Z329:AB329)</f>
        <v>16750.671165412332</v>
      </c>
      <c r="G540" s="13">
        <f t="shared" si="47"/>
        <v>337.36257029031259</v>
      </c>
      <c r="H540" s="13">
        <f t="shared" si="47"/>
        <v>359.53460260980995</v>
      </c>
      <c r="I540" s="13">
        <f t="shared" si="47"/>
        <v>207.6264560279692</v>
      </c>
      <c r="J540" s="13">
        <f t="shared" si="47"/>
        <v>35.780409609831167</v>
      </c>
      <c r="K540" s="13">
        <f t="shared" si="47"/>
        <v>2.0096368735424095</v>
      </c>
      <c r="L540" s="13">
        <f t="shared" si="46"/>
        <v>1217.3136754114653</v>
      </c>
      <c r="M540" s="3"/>
      <c r="N540" s="3"/>
      <c r="O540" s="3"/>
      <c r="P540" s="3"/>
      <c r="Q540" s="3"/>
      <c r="R540" s="3"/>
      <c r="S540" s="3"/>
    </row>
    <row r="541" spans="5:19" x14ac:dyDescent="0.3">
      <c r="E541" s="4">
        <f t="shared" si="45"/>
        <v>2285</v>
      </c>
      <c r="F541" s="5">
        <f>F540*SUM(econhigh!Z331:AB331)/SUM(econhigh!Z330:AB330)</f>
        <v>16714.462272912937</v>
      </c>
      <c r="G541" s="13">
        <f t="shared" si="47"/>
        <v>338.3849117229434</v>
      </c>
      <c r="H541" s="13">
        <f t="shared" si="47"/>
        <v>360.11834514142117</v>
      </c>
      <c r="I541" s="13">
        <f t="shared" si="47"/>
        <v>207.35609861544657</v>
      </c>
      <c r="J541" s="13">
        <f t="shared" si="47"/>
        <v>35.702428513834391</v>
      </c>
      <c r="K541" s="13">
        <f t="shared" si="47"/>
        <v>2.0053228653315882</v>
      </c>
      <c r="L541" s="13">
        <f t="shared" si="46"/>
        <v>1218.5671068589772</v>
      </c>
      <c r="M541" s="3"/>
      <c r="N541" s="3"/>
      <c r="O541" s="3"/>
      <c r="P541" s="3"/>
      <c r="Q541" s="3"/>
      <c r="R541" s="3"/>
      <c r="S541" s="3"/>
    </row>
    <row r="542" spans="5:19" x14ac:dyDescent="0.3">
      <c r="E542" s="4">
        <f t="shared" si="45"/>
        <v>2286</v>
      </c>
      <c r="F542" s="5">
        <f>F541*SUM(econhigh!Z332:AB332)/SUM(econhigh!Z331:AB331)</f>
        <v>16678.2334580311</v>
      </c>
      <c r="G542" s="13">
        <f t="shared" si="47"/>
        <v>339.40504322316815</v>
      </c>
      <c r="H542" s="13">
        <f t="shared" si="47"/>
        <v>360.69708188386505</v>
      </c>
      <c r="I542" s="13">
        <f t="shared" si="47"/>
        <v>207.08393027301281</v>
      </c>
      <c r="J542" s="13">
        <f t="shared" si="47"/>
        <v>35.624652362678987</v>
      </c>
      <c r="K542" s="13">
        <f t="shared" si="47"/>
        <v>2.0010063390808064</v>
      </c>
      <c r="L542" s="13">
        <f t="shared" si="46"/>
        <v>1219.8117140818058</v>
      </c>
      <c r="M542" s="3"/>
      <c r="N542" s="3"/>
      <c r="O542" s="3"/>
      <c r="P542" s="3"/>
      <c r="Q542" s="3"/>
      <c r="R542" s="3"/>
      <c r="S542" s="3"/>
    </row>
    <row r="543" spans="5:19" x14ac:dyDescent="0.3">
      <c r="E543" s="4">
        <f t="shared" si="45"/>
        <v>2287</v>
      </c>
      <c r="F543" s="5">
        <f>F542*SUM(econhigh!Z333:AB333)/SUM(econhigh!Z332:AB332)</f>
        <v>16641.985230795686</v>
      </c>
      <c r="G543" s="13">
        <f t="shared" si="47"/>
        <v>340.42296357506677</v>
      </c>
      <c r="H543" s="13">
        <f t="shared" si="47"/>
        <v>361.27082473757099</v>
      </c>
      <c r="I543" s="13">
        <f t="shared" si="47"/>
        <v>206.80997231505052</v>
      </c>
      <c r="J543" s="13">
        <f t="shared" si="47"/>
        <v>35.547067110202697</v>
      </c>
      <c r="K543" s="13">
        <f t="shared" si="47"/>
        <v>1.9966873502384672</v>
      </c>
      <c r="L543" s="13">
        <f t="shared" si="46"/>
        <v>1221.0475150881293</v>
      </c>
      <c r="M543" s="3"/>
      <c r="N543" s="3"/>
      <c r="O543" s="3"/>
      <c r="P543" s="3"/>
      <c r="Q543" s="3"/>
      <c r="R543" s="3"/>
      <c r="S543" s="3"/>
    </row>
    <row r="544" spans="5:19" x14ac:dyDescent="0.3">
      <c r="E544" s="4">
        <f t="shared" si="45"/>
        <v>2288</v>
      </c>
      <c r="F544" s="5">
        <f>F543*SUM(econhigh!Z334:AB334)/SUM(econhigh!Z333:AB333)</f>
        <v>16605.718117030832</v>
      </c>
      <c r="G544" s="13">
        <f t="shared" si="47"/>
        <v>341.43867159384774</v>
      </c>
      <c r="H544" s="13">
        <f t="shared" si="47"/>
        <v>361.83958561812</v>
      </c>
      <c r="I544" s="13">
        <f t="shared" si="47"/>
        <v>206.53424584647163</v>
      </c>
      <c r="J544" s="13">
        <f t="shared" si="47"/>
        <v>35.469659572518879</v>
      </c>
      <c r="K544" s="13">
        <f t="shared" si="47"/>
        <v>1.9923659563807439</v>
      </c>
      <c r="L544" s="13">
        <f t="shared" si="46"/>
        <v>1222.2745285873389</v>
      </c>
      <c r="M544" s="3"/>
      <c r="N544" s="3"/>
      <c r="O544" s="3"/>
      <c r="P544" s="3"/>
      <c r="Q544" s="3"/>
      <c r="R544" s="3"/>
      <c r="S544" s="3"/>
    </row>
    <row r="545" spans="5:19" x14ac:dyDescent="0.3">
      <c r="E545" s="4">
        <f t="shared" si="45"/>
        <v>2289</v>
      </c>
      <c r="F545" s="5">
        <f>F544*SUM(econhigh!Z335:AB335)/SUM(econhigh!Z334:AB334)</f>
        <v>16569.432657579939</v>
      </c>
      <c r="G545" s="13">
        <f t="shared" si="47"/>
        <v>342.45216612681207</v>
      </c>
      <c r="H545" s="13">
        <f t="shared" si="47"/>
        <v>362.40337645768619</v>
      </c>
      <c r="I545" s="13">
        <f t="shared" si="47"/>
        <v>206.25677176790199</v>
      </c>
      <c r="J545" s="13">
        <f t="shared" si="47"/>
        <v>35.392417380611349</v>
      </c>
      <c r="K545" s="13">
        <f t="shared" si="47"/>
        <v>1.9880422171159298</v>
      </c>
      <c r="L545" s="13">
        <f t="shared" si="46"/>
        <v>1223.4927739501277</v>
      </c>
      <c r="M545" s="3"/>
      <c r="N545" s="3"/>
      <c r="O545" s="3"/>
      <c r="P545" s="3"/>
      <c r="Q545" s="3"/>
      <c r="R545" s="3"/>
      <c r="S545" s="3"/>
    </row>
    <row r="546" spans="5:19" x14ac:dyDescent="0.3">
      <c r="E546" s="4">
        <f t="shared" si="45"/>
        <v>2290</v>
      </c>
      <c r="F546" s="5">
        <f>F545*SUM(econhigh!Z336:AB336)/SUM(econhigh!Z335:AB335)</f>
        <v>16533.129407534663</v>
      </c>
      <c r="G546" s="13">
        <f t="shared" si="47"/>
        <v>343.46344605426998</v>
      </c>
      <c r="H546" s="13">
        <f t="shared" si="47"/>
        <v>362.96220920640127</v>
      </c>
      <c r="I546" s="13">
        <f t="shared" si="47"/>
        <v>205.97757078067986</v>
      </c>
      <c r="J546" s="13">
        <f t="shared" si="47"/>
        <v>35.315328935546191</v>
      </c>
      <c r="K546" s="13">
        <f t="shared" si="47"/>
        <v>1.9837161939899917</v>
      </c>
      <c r="L546" s="13">
        <f t="shared" si="46"/>
        <v>1224.7022711708871</v>
      </c>
      <c r="M546" s="3"/>
      <c r="N546" s="3"/>
      <c r="O546" s="3"/>
      <c r="P546" s="3"/>
      <c r="Q546" s="3"/>
      <c r="R546" s="3"/>
      <c r="S546" s="3"/>
    </row>
    <row r="547" spans="5:19" x14ac:dyDescent="0.3">
      <c r="E547" s="4">
        <f t="shared" si="45"/>
        <v>2291</v>
      </c>
      <c r="F547" s="5">
        <f>F546*SUM(econhigh!Z337:AB337)/SUM(econhigh!Z336:AB336)</f>
        <v>16496.808935471687</v>
      </c>
      <c r="G547" s="13">
        <f t="shared" si="47"/>
        <v>344.47251029041058</v>
      </c>
      <c r="H547" s="13">
        <f t="shared" si="47"/>
        <v>363.51609583364296</v>
      </c>
      <c r="I547" s="13">
        <f t="shared" si="47"/>
        <v>205.69666339167139</v>
      </c>
      <c r="J547" s="13">
        <f t="shared" si="47"/>
        <v>35.23838336615173</v>
      </c>
      <c r="K547" s="13">
        <f t="shared" si="47"/>
        <v>1.9793879503930865</v>
      </c>
      <c r="L547" s="13">
        <f t="shared" si="46"/>
        <v>1225.9030408322697</v>
      </c>
      <c r="M547" s="3"/>
      <c r="N547" s="3"/>
      <c r="O547" s="3"/>
      <c r="P547" s="3"/>
      <c r="Q547" s="3"/>
      <c r="R547" s="3"/>
      <c r="S547" s="3"/>
    </row>
    <row r="548" spans="5:19" x14ac:dyDescent="0.3">
      <c r="E548" s="4">
        <f t="shared" si="45"/>
        <v>2292</v>
      </c>
      <c r="F548" s="5">
        <f>F547*SUM(econhigh!Z338:AB338)/SUM(econhigh!Z337:AB337)</f>
        <v>16460.471822698306</v>
      </c>
      <c r="G548" s="13">
        <f t="shared" si="47"/>
        <v>345.47935778412483</v>
      </c>
      <c r="H548" s="13">
        <f t="shared" si="47"/>
        <v>364.06504832924861</v>
      </c>
      <c r="I548" s="13">
        <f t="shared" si="47"/>
        <v>205.41406991790697</v>
      </c>
      <c r="J548" s="13">
        <f t="shared" si="47"/>
        <v>35.161570489026495</v>
      </c>
      <c r="K548" s="13">
        <f t="shared" si="47"/>
        <v>1.9750575514670285</v>
      </c>
      <c r="L548" s="13">
        <f t="shared" si="46"/>
        <v>1227.0951040717741</v>
      </c>
      <c r="M548" s="3"/>
      <c r="N548" s="3"/>
      <c r="O548" s="3"/>
      <c r="P548" s="3"/>
      <c r="Q548" s="3"/>
      <c r="R548" s="3"/>
      <c r="S548" s="3"/>
    </row>
    <row r="549" spans="5:19" x14ac:dyDescent="0.3">
      <c r="E549" s="4">
        <f t="shared" si="45"/>
        <v>2293</v>
      </c>
      <c r="F549" s="5">
        <f>F548*SUM(econhigh!Z339:AB339)/SUM(econhigh!Z338:AB338)</f>
        <v>16424.118662508838</v>
      </c>
      <c r="G549" s="13">
        <f t="shared" si="47"/>
        <v>346.48398751978249</v>
      </c>
      <c r="H549" s="13">
        <f t="shared" si="47"/>
        <v>364.60907870465377</v>
      </c>
      <c r="I549" s="13">
        <f t="shared" si="47"/>
        <v>205.12981049104181</v>
      </c>
      <c r="J549" s="13">
        <f t="shared" si="47"/>
        <v>35.08488077074329</v>
      </c>
      <c r="K549" s="13">
        <f t="shared" si="47"/>
        <v>1.9707250640137484</v>
      </c>
      <c r="L549" s="13">
        <f t="shared" si="46"/>
        <v>1228.2784825502351</v>
      </c>
      <c r="M549" s="3"/>
      <c r="N549" s="3"/>
      <c r="O549" s="3"/>
      <c r="P549" s="3"/>
      <c r="Q549" s="3"/>
      <c r="R549" s="3"/>
      <c r="S549" s="3"/>
    </row>
    <row r="550" spans="5:19" x14ac:dyDescent="0.3">
      <c r="E550" s="4">
        <f t="shared" si="45"/>
        <v>2294</v>
      </c>
      <c r="F550" s="5">
        <f>F549*SUM(econhigh!Z340:AB340)/SUM(econhigh!Z339:AB339)</f>
        <v>16387.750059452912</v>
      </c>
      <c r="G550" s="13">
        <f t="shared" si="47"/>
        <v>347.48639851796378</v>
      </c>
      <c r="H550" s="13">
        <f t="shared" si="47"/>
        <v>365.14819899395872</v>
      </c>
      <c r="I550" s="13">
        <f t="shared" si="47"/>
        <v>204.84390506164507</v>
      </c>
      <c r="J550" s="13">
        <f t="shared" si="47"/>
        <v>35.008305292125115</v>
      </c>
      <c r="K550" s="13">
        <f t="shared" si="47"/>
        <v>1.9663905564048578</v>
      </c>
      <c r="L550" s="13">
        <f t="shared" si="46"/>
        <v>1229.4531984220976</v>
      </c>
      <c r="M550" s="3"/>
      <c r="N550" s="3"/>
      <c r="O550" s="3"/>
      <c r="P550" s="3"/>
      <c r="Q550" s="3"/>
      <c r="R550" s="3"/>
      <c r="S550" s="3"/>
    </row>
    <row r="551" spans="5:19" x14ac:dyDescent="0.3">
      <c r="E551" s="4">
        <f t="shared" si="45"/>
        <v>2295</v>
      </c>
      <c r="F551" s="5">
        <f>F550*SUM(econhigh!Z341:AB341)/SUM(econhigh!Z340:AB340)</f>
        <v>16351.366628616635</v>
      </c>
      <c r="G551" s="13">
        <f t="shared" ref="G551:K556" si="48">G550*(1-G$5)+G$4*$F550*$L$4/1000</f>
        <v>348.48658983614632</v>
      </c>
      <c r="H551" s="13">
        <f t="shared" si="48"/>
        <v>365.68242125492264</v>
      </c>
      <c r="I551" s="13">
        <f t="shared" si="48"/>
        <v>204.55637340332146</v>
      </c>
      <c r="J551" s="13">
        <f t="shared" si="48"/>
        <v>34.931835714476058</v>
      </c>
      <c r="K551" s="13">
        <f t="shared" si="48"/>
        <v>1.9620540984924477</v>
      </c>
      <c r="L551" s="13">
        <f t="shared" si="46"/>
        <v>1230.6192743073589</v>
      </c>
      <c r="M551" s="3"/>
      <c r="N551" s="3"/>
      <c r="O551" s="3"/>
      <c r="P551" s="3"/>
      <c r="Q551" s="3"/>
      <c r="R551" s="3"/>
      <c r="S551" s="3"/>
    </row>
    <row r="552" spans="5:19" x14ac:dyDescent="0.3">
      <c r="E552" s="4">
        <f t="shared" si="45"/>
        <v>2296</v>
      </c>
      <c r="F552" s="5">
        <f>F551*SUM(econhigh!Z342:AB342)/SUM(econhigh!Z341:AB341)</f>
        <v>16314.968994917283</v>
      </c>
      <c r="G552" s="13">
        <f t="shared" si="48"/>
        <v>349.48456056934828</v>
      </c>
      <c r="H552" s="13">
        <f t="shared" si="48"/>
        <v>366.21175756988811</v>
      </c>
      <c r="I552" s="13">
        <f t="shared" si="48"/>
        <v>204.2672351166695</v>
      </c>
      <c r="J552" s="13">
        <f t="shared" si="48"/>
        <v>34.855464247656876</v>
      </c>
      <c r="K552" s="13">
        <f t="shared" si="48"/>
        <v>1.9577157615212346</v>
      </c>
      <c r="L552" s="13">
        <f t="shared" si="46"/>
        <v>1231.7767332650842</v>
      </c>
      <c r="M552" s="3"/>
      <c r="N552" s="3"/>
      <c r="O552" s="3"/>
      <c r="P552" s="3"/>
      <c r="Q552" s="3"/>
      <c r="R552" s="3"/>
      <c r="S552" s="3"/>
    </row>
    <row r="553" spans="5:19" x14ac:dyDescent="0.3">
      <c r="E553" s="4">
        <f t="shared" si="45"/>
        <v>2297</v>
      </c>
      <c r="F553" s="5">
        <f>F552*SUM(econhigh!Z343:AB343)/SUM(econhigh!Z342:AB342)</f>
        <v>16278.557792412628</v>
      </c>
      <c r="G553" s="13">
        <f t="shared" si="48"/>
        <v>350.48030985072819</v>
      </c>
      <c r="H553" s="13">
        <f t="shared" si="48"/>
        <v>366.7362200466365</v>
      </c>
      <c r="I553" s="13">
        <f t="shared" si="48"/>
        <v>203.97650963308061</v>
      </c>
      <c r="J553" s="13">
        <f t="shared" si="48"/>
        <v>34.779183619901602</v>
      </c>
      <c r="K553" s="13">
        <f t="shared" si="48"/>
        <v>1.9533756180421626</v>
      </c>
      <c r="L553" s="13">
        <f t="shared" si="46"/>
        <v>1232.9255987683891</v>
      </c>
      <c r="M553" s="3"/>
      <c r="N553" s="3"/>
      <c r="O553" s="3"/>
      <c r="P553" s="3"/>
      <c r="Q553" s="3"/>
      <c r="R553" s="3"/>
      <c r="S553" s="3"/>
    </row>
    <row r="554" spans="5:19" x14ac:dyDescent="0.3">
      <c r="E554" s="4">
        <f t="shared" si="45"/>
        <v>2298</v>
      </c>
      <c r="F554" s="5">
        <f>F553*SUM(econhigh!Z344:AB344)/SUM(econhigh!Z343:AB343)</f>
        <v>16242.13366362504</v>
      </c>
      <c r="G554" s="13">
        <f t="shared" si="48"/>
        <v>351.47383685214305</v>
      </c>
      <c r="H554" s="13">
        <f t="shared" si="48"/>
        <v>367.25582081917628</v>
      </c>
      <c r="I554" s="13">
        <f t="shared" si="48"/>
        <v>203.68421621838371</v>
      </c>
      <c r="J554" s="13">
        <f t="shared" si="48"/>
        <v>34.702987049277318</v>
      </c>
      <c r="K554" s="13">
        <f t="shared" si="48"/>
        <v>1.9490337418275747</v>
      </c>
      <c r="L554" s="13">
        <f t="shared" si="46"/>
        <v>1234.0658946808078</v>
      </c>
      <c r="M554" s="3"/>
      <c r="N554" s="3"/>
      <c r="O554" s="3"/>
      <c r="P554" s="3"/>
      <c r="Q554" s="3"/>
      <c r="R554" s="3"/>
      <c r="S554" s="3"/>
    </row>
    <row r="555" spans="5:19" x14ac:dyDescent="0.3">
      <c r="E555" s="4">
        <f t="shared" si="45"/>
        <v>2299</v>
      </c>
      <c r="F555" s="5">
        <f>F554*SUM(econhigh!Z345:AB345)/SUM(econhigh!Z344:AB344)</f>
        <v>16205.697258880527</v>
      </c>
      <c r="G555" s="13">
        <f t="shared" si="48"/>
        <v>352.46514078466475</v>
      </c>
      <c r="H555" s="13">
        <f t="shared" si="48"/>
        <v>367.77057204846557</v>
      </c>
      <c r="I555" s="13">
        <f t="shared" si="48"/>
        <v>203.39037397633902</v>
      </c>
      <c r="J555" s="13">
        <f t="shared" si="48"/>
        <v>34.62686821669503</v>
      </c>
      <c r="K555" s="13">
        <f t="shared" si="48"/>
        <v>1.9446902077880277</v>
      </c>
      <c r="L555" s="13">
        <f t="shared" si="46"/>
        <v>1235.1976452339522</v>
      </c>
      <c r="M555" s="3"/>
      <c r="N555" s="3"/>
      <c r="O555" s="3"/>
      <c r="P555" s="3"/>
      <c r="Q555" s="3"/>
      <c r="R555" s="3"/>
      <c r="S555" s="3"/>
    </row>
    <row r="556" spans="5:19" x14ac:dyDescent="0.3">
      <c r="E556" s="4">
        <f t="shared" si="45"/>
        <v>2300</v>
      </c>
      <c r="F556" s="5">
        <f>F555*SUM(econhigh!Z346:AB346)/SUM(econhigh!Z345:AB345)</f>
        <v>16169.249235663561</v>
      </c>
      <c r="G556" s="13">
        <f t="shared" si="48"/>
        <v>353.45422089905651</v>
      </c>
      <c r="H556" s="13">
        <f t="shared" si="48"/>
        <v>368.28048592307084</v>
      </c>
      <c r="I556" s="13">
        <f t="shared" si="48"/>
        <v>203.09500185198593</v>
      </c>
      <c r="J556" s="13">
        <f t="shared" si="48"/>
        <v>34.550821240384785</v>
      </c>
      <c r="K556" s="13">
        <f t="shared" si="48"/>
        <v>1.9403450918908085</v>
      </c>
      <c r="L556" s="13">
        <f t="shared" si="46"/>
        <v>1236.3208750063889</v>
      </c>
      <c r="M556" s="3"/>
      <c r="N556" s="3"/>
      <c r="O556" s="3"/>
      <c r="P556" s="3"/>
      <c r="Q556" s="3"/>
      <c r="R556" s="3"/>
      <c r="S556" s="3"/>
    </row>
    <row r="557" spans="5:19" x14ac:dyDescent="0.3">
      <c r="E557" s="4"/>
      <c r="F557" s="4"/>
      <c r="G557" s="13"/>
      <c r="H557" s="13"/>
      <c r="I557" s="13"/>
      <c r="J557" s="13"/>
      <c r="K557" s="13"/>
      <c r="L557" s="13"/>
      <c r="M557" s="13"/>
    </row>
    <row r="558" spans="5:19" x14ac:dyDescent="0.3">
      <c r="E558" s="4"/>
      <c r="F558" s="4"/>
      <c r="G558" s="13"/>
      <c r="H558" s="13"/>
      <c r="I558" s="13"/>
      <c r="J558" s="13"/>
      <c r="K558" s="13"/>
      <c r="L558" s="13"/>
      <c r="M558" s="13"/>
    </row>
    <row r="559" spans="5:19" x14ac:dyDescent="0.3">
      <c r="E559" s="4"/>
      <c r="F559" s="4"/>
      <c r="G559" s="13"/>
      <c r="H559" s="13"/>
      <c r="I559" s="13"/>
      <c r="J559" s="13"/>
      <c r="K559" s="13"/>
      <c r="L559" s="13"/>
      <c r="M559" s="13"/>
    </row>
    <row r="560" spans="5:19" x14ac:dyDescent="0.3">
      <c r="E560" s="4"/>
      <c r="F560" s="4"/>
      <c r="G560" s="13"/>
      <c r="H560" s="13"/>
      <c r="I560" s="13"/>
      <c r="J560" s="13"/>
      <c r="K560" s="13"/>
      <c r="L560" s="13"/>
      <c r="M560" s="13"/>
    </row>
    <row r="561" spans="5:13" x14ac:dyDescent="0.3">
      <c r="E561" s="4"/>
      <c r="F561" s="4"/>
      <c r="G561" s="13"/>
      <c r="H561" s="13"/>
      <c r="I561" s="13"/>
      <c r="J561" s="13"/>
      <c r="K561" s="13"/>
      <c r="L561" s="13"/>
      <c r="M561" s="13"/>
    </row>
    <row r="562" spans="5:13" x14ac:dyDescent="0.3">
      <c r="E562" s="4"/>
      <c r="F562" s="4"/>
      <c r="G562" s="13"/>
      <c r="H562" s="13"/>
      <c r="I562" s="13"/>
      <c r="J562" s="13"/>
      <c r="K562" s="13"/>
      <c r="L562" s="13"/>
      <c r="M562" s="13"/>
    </row>
    <row r="563" spans="5:13" x14ac:dyDescent="0.3">
      <c r="E563" s="4"/>
      <c r="F563" s="4"/>
      <c r="G563" s="13"/>
      <c r="H563" s="13"/>
      <c r="I563" s="13"/>
      <c r="J563" s="13"/>
      <c r="K563" s="13"/>
      <c r="L563" s="13"/>
      <c r="M563" s="13"/>
    </row>
    <row r="564" spans="5:13" x14ac:dyDescent="0.3">
      <c r="E564" s="4"/>
      <c r="F564" s="4"/>
      <c r="G564" s="13"/>
      <c r="H564" s="13"/>
      <c r="I564" s="13"/>
      <c r="J564" s="13"/>
      <c r="K564" s="13"/>
      <c r="L564" s="13"/>
      <c r="M564" s="13"/>
    </row>
    <row r="565" spans="5:13" x14ac:dyDescent="0.3">
      <c r="E565" s="4"/>
      <c r="F565" s="4"/>
      <c r="G565" s="13"/>
      <c r="H565" s="13"/>
      <c r="I565" s="13"/>
      <c r="J565" s="13"/>
      <c r="K565" s="13"/>
      <c r="L565" s="13"/>
      <c r="M565" s="13"/>
    </row>
    <row r="566" spans="5:13" x14ac:dyDescent="0.3">
      <c r="E566" s="4"/>
      <c r="F566" s="4"/>
      <c r="G566" s="13"/>
      <c r="H566" s="13"/>
      <c r="I566" s="13"/>
      <c r="J566" s="13"/>
      <c r="K566" s="13"/>
      <c r="L566" s="13"/>
      <c r="M566" s="13"/>
    </row>
    <row r="567" spans="5:13" x14ac:dyDescent="0.3">
      <c r="E567" s="4"/>
      <c r="F567" s="4"/>
      <c r="G567" s="13"/>
      <c r="H567" s="13"/>
      <c r="I567" s="13"/>
      <c r="J567" s="13"/>
      <c r="K567" s="13"/>
      <c r="L567" s="13"/>
      <c r="M567" s="13"/>
    </row>
    <row r="568" spans="5:13" x14ac:dyDescent="0.3">
      <c r="E568" s="4"/>
      <c r="F568" s="4"/>
      <c r="G568" s="13"/>
      <c r="H568" s="13"/>
      <c r="I568" s="13"/>
      <c r="J568" s="13"/>
      <c r="K568" s="13"/>
      <c r="L568" s="13"/>
      <c r="M568" s="13"/>
    </row>
    <row r="569" spans="5:13" x14ac:dyDescent="0.3">
      <c r="E569" s="4"/>
      <c r="F569" s="4"/>
      <c r="G569" s="13"/>
      <c r="H569" s="13"/>
      <c r="I569" s="13"/>
      <c r="J569" s="13"/>
      <c r="K569" s="13"/>
      <c r="L569" s="13"/>
      <c r="M569" s="13"/>
    </row>
    <row r="570" spans="5:13" x14ac:dyDescent="0.3">
      <c r="E570" s="4"/>
      <c r="F570" s="4"/>
      <c r="G570" s="13"/>
      <c r="H570" s="13"/>
      <c r="I570" s="13"/>
      <c r="J570" s="13"/>
      <c r="K570" s="13"/>
      <c r="L570" s="13"/>
      <c r="M570" s="13"/>
    </row>
    <row r="571" spans="5:13" x14ac:dyDescent="0.3">
      <c r="E571" s="4"/>
      <c r="F571" s="4"/>
      <c r="G571" s="13"/>
      <c r="H571" s="13"/>
      <c r="I571" s="13"/>
      <c r="J571" s="13"/>
      <c r="K571" s="13"/>
      <c r="L571" s="13"/>
      <c r="M571" s="13"/>
    </row>
    <row r="572" spans="5:13" x14ac:dyDescent="0.3">
      <c r="E572" s="4"/>
      <c r="F572" s="4"/>
      <c r="G572" s="13"/>
      <c r="H572" s="13"/>
      <c r="I572" s="13"/>
      <c r="J572" s="13"/>
      <c r="K572" s="13"/>
      <c r="L572" s="13"/>
      <c r="M572" s="13"/>
    </row>
    <row r="573" spans="5:13" x14ac:dyDescent="0.3">
      <c r="E573" s="4"/>
      <c r="F573" s="4"/>
      <c r="G573" s="13"/>
      <c r="H573" s="13"/>
      <c r="I573" s="13"/>
      <c r="J573" s="13"/>
      <c r="K573" s="13"/>
      <c r="L573" s="13"/>
      <c r="M573" s="13"/>
    </row>
    <row r="574" spans="5:13" x14ac:dyDescent="0.3">
      <c r="E574" s="4"/>
      <c r="F574" s="4"/>
      <c r="G574" s="13"/>
      <c r="H574" s="13"/>
      <c r="I574" s="13"/>
      <c r="J574" s="13"/>
      <c r="K574" s="13"/>
      <c r="L574" s="13"/>
      <c r="M574" s="13"/>
    </row>
    <row r="575" spans="5:13" x14ac:dyDescent="0.3">
      <c r="E575" s="4"/>
      <c r="F575" s="4"/>
      <c r="G575" s="13"/>
      <c r="H575" s="13"/>
      <c r="I575" s="13"/>
      <c r="J575" s="13"/>
      <c r="K575" s="13"/>
      <c r="L575" s="13"/>
      <c r="M575" s="13"/>
    </row>
    <row r="576" spans="5:13" x14ac:dyDescent="0.3">
      <c r="E576" s="4"/>
      <c r="F576" s="4"/>
      <c r="G576" s="13"/>
      <c r="H576" s="13"/>
      <c r="I576" s="13"/>
      <c r="J576" s="13"/>
      <c r="K576" s="13"/>
      <c r="L576" s="13"/>
      <c r="M576" s="13"/>
    </row>
    <row r="577" spans="5:13" x14ac:dyDescent="0.3">
      <c r="E577" s="4"/>
      <c r="F577" s="4"/>
      <c r="G577" s="13"/>
      <c r="H577" s="13"/>
      <c r="I577" s="13"/>
      <c r="J577" s="13"/>
      <c r="K577" s="13"/>
      <c r="L577" s="13"/>
      <c r="M577" s="13"/>
    </row>
    <row r="578" spans="5:13" x14ac:dyDescent="0.3">
      <c r="E578" s="4"/>
      <c r="F578" s="4"/>
      <c r="G578" s="13"/>
      <c r="H578" s="13"/>
      <c r="I578" s="13"/>
      <c r="J578" s="13"/>
      <c r="K578" s="13"/>
      <c r="L578" s="13"/>
      <c r="M578" s="13"/>
    </row>
    <row r="579" spans="5:13" x14ac:dyDescent="0.3">
      <c r="E579" s="4"/>
      <c r="F579" s="4"/>
      <c r="G579" s="13"/>
      <c r="H579" s="13"/>
      <c r="I579" s="13"/>
      <c r="J579" s="13"/>
      <c r="K579" s="13"/>
      <c r="L579" s="13"/>
      <c r="M579" s="13"/>
    </row>
    <row r="580" spans="5:13" x14ac:dyDescent="0.3">
      <c r="E580" s="4"/>
      <c r="F580" s="4"/>
      <c r="G580" s="13"/>
      <c r="H580" s="13"/>
      <c r="I580" s="13"/>
      <c r="J580" s="13"/>
      <c r="K580" s="13"/>
      <c r="L580" s="13"/>
      <c r="M580" s="13"/>
    </row>
    <row r="581" spans="5:13" x14ac:dyDescent="0.3">
      <c r="E581" s="4"/>
      <c r="F581" s="4"/>
      <c r="G581" s="13"/>
      <c r="H581" s="13"/>
      <c r="I581" s="13"/>
      <c r="J581" s="13"/>
      <c r="K581" s="13"/>
      <c r="L581" s="13"/>
      <c r="M581" s="13"/>
    </row>
    <row r="582" spans="5:13" x14ac:dyDescent="0.3">
      <c r="E582" s="4"/>
      <c r="F582" s="4"/>
      <c r="G582" s="13"/>
      <c r="H582" s="13"/>
      <c r="I582" s="13"/>
      <c r="J582" s="13"/>
      <c r="K582" s="13"/>
      <c r="L582" s="13"/>
      <c r="M582" s="13"/>
    </row>
    <row r="583" spans="5:13" x14ac:dyDescent="0.3">
      <c r="E583" s="4"/>
      <c r="F583" s="4"/>
      <c r="G583" s="13"/>
      <c r="H583" s="13"/>
      <c r="I583" s="13"/>
      <c r="J583" s="13"/>
      <c r="K583" s="13"/>
      <c r="L583" s="13"/>
      <c r="M583" s="13"/>
    </row>
    <row r="584" spans="5:13" x14ac:dyDescent="0.3">
      <c r="E584" s="4"/>
      <c r="F584" s="4"/>
      <c r="G584" s="13"/>
      <c r="H584" s="13"/>
      <c r="I584" s="13"/>
      <c r="J584" s="13"/>
      <c r="K584" s="13"/>
      <c r="L584" s="13"/>
      <c r="M584" s="13"/>
    </row>
    <row r="585" spans="5:13" x14ac:dyDescent="0.3">
      <c r="E585" s="4"/>
      <c r="F585" s="4"/>
      <c r="G585" s="13"/>
      <c r="H585" s="13"/>
      <c r="I585" s="13"/>
      <c r="J585" s="13"/>
      <c r="K585" s="13"/>
      <c r="L585" s="13"/>
      <c r="M585" s="13"/>
    </row>
    <row r="586" spans="5:13" x14ac:dyDescent="0.3">
      <c r="E586" s="4"/>
      <c r="F586" s="4"/>
      <c r="G586" s="13"/>
      <c r="H586" s="13"/>
      <c r="I586" s="13"/>
      <c r="J586" s="13"/>
      <c r="K586" s="13"/>
      <c r="L586" s="13"/>
      <c r="M586" s="13"/>
    </row>
    <row r="587" spans="5:13" x14ac:dyDescent="0.3">
      <c r="E587" s="4"/>
      <c r="F587" s="4"/>
      <c r="G587" s="13"/>
      <c r="H587" s="13"/>
      <c r="I587" s="13"/>
      <c r="J587" s="13"/>
      <c r="K587" s="13"/>
      <c r="L587" s="13"/>
      <c r="M587" s="13"/>
    </row>
    <row r="588" spans="5:13" x14ac:dyDescent="0.3">
      <c r="E588" s="4"/>
      <c r="F588" s="4"/>
      <c r="G588" s="13"/>
      <c r="H588" s="13"/>
      <c r="I588" s="13"/>
      <c r="J588" s="13"/>
      <c r="K588" s="13"/>
      <c r="L588" s="13"/>
      <c r="M588" s="13"/>
    </row>
    <row r="589" spans="5:13" x14ac:dyDescent="0.3">
      <c r="E589" s="4"/>
      <c r="F589" s="4"/>
      <c r="G589" s="13"/>
      <c r="H589" s="13"/>
      <c r="I589" s="13"/>
      <c r="J589" s="13"/>
      <c r="K589" s="13"/>
      <c r="L589" s="13"/>
      <c r="M589" s="13"/>
    </row>
    <row r="590" spans="5:13" x14ac:dyDescent="0.3">
      <c r="E590" s="4"/>
      <c r="F590" s="4"/>
      <c r="G590" s="13"/>
      <c r="H590" s="13"/>
      <c r="I590" s="13"/>
      <c r="J590" s="13"/>
      <c r="K590" s="13"/>
      <c r="L590" s="13"/>
      <c r="M590" s="13"/>
    </row>
    <row r="591" spans="5:13" x14ac:dyDescent="0.3">
      <c r="E591" s="4"/>
      <c r="F591" s="4"/>
      <c r="G591" s="13"/>
      <c r="H591" s="13"/>
      <c r="I591" s="13"/>
      <c r="J591" s="13"/>
      <c r="K591" s="13"/>
      <c r="L591" s="13"/>
      <c r="M591" s="13"/>
    </row>
    <row r="592" spans="5:13" x14ac:dyDescent="0.3">
      <c r="E592" s="4"/>
      <c r="F592" s="4"/>
      <c r="G592" s="13"/>
      <c r="H592" s="13"/>
      <c r="I592" s="13"/>
      <c r="J592" s="13"/>
      <c r="K592" s="13"/>
      <c r="L592" s="13"/>
      <c r="M592" s="13"/>
    </row>
    <row r="593" spans="5:13" x14ac:dyDescent="0.3">
      <c r="E593" s="4"/>
      <c r="F593" s="4"/>
      <c r="G593" s="13"/>
      <c r="H593" s="13"/>
      <c r="I593" s="13"/>
      <c r="J593" s="13"/>
      <c r="K593" s="13"/>
      <c r="L593" s="13"/>
      <c r="M593" s="13"/>
    </row>
    <row r="594" spans="5:13" x14ac:dyDescent="0.3">
      <c r="E594" s="4"/>
      <c r="F594" s="4"/>
      <c r="G594" s="13"/>
      <c r="H594" s="13"/>
      <c r="I594" s="13"/>
      <c r="J594" s="13"/>
      <c r="K594" s="13"/>
      <c r="L594" s="13"/>
      <c r="M594" s="13"/>
    </row>
    <row r="595" spans="5:13" x14ac:dyDescent="0.3">
      <c r="E595" s="4"/>
      <c r="F595" s="4"/>
      <c r="G595" s="13"/>
      <c r="H595" s="13"/>
      <c r="I595" s="13"/>
      <c r="J595" s="13"/>
      <c r="K595" s="13"/>
      <c r="L595" s="13"/>
      <c r="M595" s="13"/>
    </row>
    <row r="596" spans="5:13" x14ac:dyDescent="0.3">
      <c r="E596" s="4"/>
      <c r="F596" s="4"/>
      <c r="G596" s="13"/>
      <c r="H596" s="13"/>
      <c r="I596" s="13"/>
      <c r="J596" s="13"/>
      <c r="K596" s="13"/>
      <c r="L596" s="13"/>
      <c r="M596" s="13"/>
    </row>
    <row r="597" spans="5:13" x14ac:dyDescent="0.3">
      <c r="E597" s="4"/>
      <c r="F597" s="4"/>
      <c r="G597" s="13"/>
      <c r="H597" s="13"/>
      <c r="I597" s="13"/>
      <c r="J597" s="13"/>
      <c r="K597" s="13"/>
      <c r="L597" s="13"/>
      <c r="M597" s="13"/>
    </row>
    <row r="598" spans="5:13" x14ac:dyDescent="0.3">
      <c r="E598" s="4"/>
      <c r="F598" s="4"/>
      <c r="G598" s="13"/>
      <c r="H598" s="13"/>
      <c r="I598" s="13"/>
      <c r="J598" s="13"/>
      <c r="K598" s="13"/>
      <c r="L598" s="13"/>
      <c r="M598" s="13"/>
    </row>
    <row r="599" spans="5:13" x14ac:dyDescent="0.3">
      <c r="E599" s="4"/>
      <c r="F599" s="4"/>
      <c r="G599" s="13"/>
      <c r="H599" s="13"/>
      <c r="I599" s="13"/>
      <c r="J599" s="13"/>
      <c r="K599" s="13"/>
      <c r="L599" s="13"/>
      <c r="M599" s="13"/>
    </row>
    <row r="600" spans="5:13" x14ac:dyDescent="0.3">
      <c r="E600" s="4"/>
      <c r="F600" s="4"/>
      <c r="G600" s="13"/>
      <c r="H600" s="13"/>
      <c r="I600" s="13"/>
      <c r="J600" s="13"/>
      <c r="K600" s="13"/>
      <c r="L600" s="13"/>
      <c r="M600" s="13"/>
    </row>
    <row r="601" spans="5:13" x14ac:dyDescent="0.3">
      <c r="E601" s="4"/>
      <c r="F601" s="4"/>
      <c r="G601" s="13"/>
      <c r="H601" s="13"/>
      <c r="I601" s="13"/>
      <c r="J601" s="13"/>
      <c r="K601" s="13"/>
      <c r="L601" s="13"/>
      <c r="M601" s="13"/>
    </row>
    <row r="602" spans="5:13" x14ac:dyDescent="0.3">
      <c r="E602" s="4"/>
      <c r="F602" s="4"/>
      <c r="G602" s="13"/>
      <c r="H602" s="13"/>
      <c r="I602" s="13"/>
      <c r="J602" s="13"/>
      <c r="K602" s="13"/>
      <c r="L602" s="13"/>
      <c r="M602" s="13"/>
    </row>
    <row r="603" spans="5:13" x14ac:dyDescent="0.3">
      <c r="E603" s="4"/>
      <c r="F603" s="4"/>
      <c r="G603" s="13"/>
      <c r="H603" s="13"/>
      <c r="I603" s="13"/>
      <c r="J603" s="13"/>
      <c r="K603" s="13"/>
      <c r="L603" s="13"/>
      <c r="M603" s="13"/>
    </row>
    <row r="604" spans="5:13" x14ac:dyDescent="0.3">
      <c r="E604" s="4"/>
      <c r="F604" s="4"/>
      <c r="G604" s="13"/>
      <c r="H604" s="13"/>
      <c r="I604" s="13"/>
      <c r="J604" s="13"/>
      <c r="K604" s="13"/>
      <c r="L604" s="13"/>
      <c r="M604" s="13"/>
    </row>
    <row r="605" spans="5:13" x14ac:dyDescent="0.3">
      <c r="E605" s="4"/>
      <c r="F605" s="4"/>
      <c r="G605" s="13"/>
      <c r="H605" s="13"/>
      <c r="I605" s="13"/>
      <c r="J605" s="13"/>
      <c r="K605" s="13"/>
      <c r="L605" s="13"/>
      <c r="M605" s="13"/>
    </row>
    <row r="606" spans="5:13" x14ac:dyDescent="0.3">
      <c r="E606" s="4"/>
      <c r="F606" s="4"/>
      <c r="G606" s="13"/>
      <c r="H606" s="13"/>
      <c r="I606" s="13"/>
      <c r="J606" s="13"/>
      <c r="K606" s="13"/>
      <c r="L606" s="13"/>
      <c r="M606" s="13"/>
    </row>
    <row r="607" spans="5:13" x14ac:dyDescent="0.3">
      <c r="E607" s="4"/>
      <c r="F607" s="4"/>
      <c r="G607" s="13"/>
      <c r="H607" s="13"/>
      <c r="I607" s="13"/>
      <c r="J607" s="13"/>
      <c r="K607" s="13"/>
      <c r="L607" s="13"/>
      <c r="M607" s="13"/>
    </row>
    <row r="608" spans="5:13" x14ac:dyDescent="0.3">
      <c r="E608" s="4"/>
      <c r="F608" s="4"/>
      <c r="G608" s="13"/>
      <c r="H608" s="13"/>
      <c r="I608" s="13"/>
      <c r="J608" s="13"/>
      <c r="K608" s="13"/>
      <c r="L608" s="13"/>
      <c r="M608" s="13"/>
    </row>
    <row r="609" spans="5:13" x14ac:dyDescent="0.3">
      <c r="E609" s="4"/>
      <c r="F609" s="4"/>
      <c r="G609" s="13"/>
      <c r="H609" s="13"/>
      <c r="I609" s="13"/>
      <c r="J609" s="13"/>
      <c r="K609" s="13"/>
      <c r="L609" s="13"/>
      <c r="M609" s="13"/>
    </row>
    <row r="610" spans="5:13" x14ac:dyDescent="0.3">
      <c r="E610" s="4"/>
      <c r="F610" s="4"/>
      <c r="G610" s="13"/>
      <c r="H610" s="13"/>
      <c r="I610" s="13"/>
      <c r="J610" s="13"/>
      <c r="K610" s="13"/>
      <c r="L610" s="13"/>
      <c r="M610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470"/>
  <sheetViews>
    <sheetView workbookViewId="0">
      <pane xSplit="1" ySplit="5" topLeftCell="B439" activePane="bottomRight" state="frozen"/>
      <selection pane="topRight" activeCell="B1" sqref="B1"/>
      <selection pane="bottomLeft" activeCell="A6" sqref="A6"/>
      <selection pane="bottomRight" activeCell="C4" sqref="C4"/>
    </sheetView>
  </sheetViews>
  <sheetFormatPr defaultColWidth="9.109375" defaultRowHeight="14.4" x14ac:dyDescent="0.3"/>
  <cols>
    <col min="1" max="16384" width="9.109375" style="2"/>
  </cols>
  <sheetData>
    <row r="1" spans="1:10" x14ac:dyDescent="0.3">
      <c r="B1" s="2" t="s">
        <v>10</v>
      </c>
      <c r="G1" s="2" t="s">
        <v>11</v>
      </c>
    </row>
    <row r="2" spans="1:10" x14ac:dyDescent="0.3">
      <c r="A2" s="2" t="s">
        <v>9</v>
      </c>
      <c r="B2" s="2" t="s">
        <v>13</v>
      </c>
      <c r="D2" s="2" t="s">
        <v>14</v>
      </c>
      <c r="G2" s="2" t="s">
        <v>21</v>
      </c>
      <c r="H2" s="2" t="s">
        <v>18</v>
      </c>
      <c r="I2" s="2" t="s">
        <v>19</v>
      </c>
      <c r="J2" s="2" t="s">
        <v>20</v>
      </c>
    </row>
    <row r="3" spans="1:10" x14ac:dyDescent="0.3">
      <c r="B3" s="2" t="s">
        <v>12</v>
      </c>
      <c r="G3" s="2">
        <f>CO2high!L5</f>
        <v>275</v>
      </c>
      <c r="H3" s="2">
        <v>5.35</v>
      </c>
      <c r="I3" s="2">
        <v>2.5600000000000001E-2</v>
      </c>
      <c r="J3" s="2">
        <v>5.6800000000000002E-3</v>
      </c>
    </row>
    <row r="4" spans="1:10" x14ac:dyDescent="0.3">
      <c r="C4" s="2">
        <f>AVERAGE(B6:B35)</f>
        <v>-0.29739999999999989</v>
      </c>
      <c r="D4" s="2" t="s">
        <v>15</v>
      </c>
      <c r="E4" s="2" t="s">
        <v>16</v>
      </c>
      <c r="F4" s="2" t="s">
        <v>17</v>
      </c>
      <c r="I4" s="2">
        <f>J4/H3/LN(2)</f>
        <v>0.40449393669784028</v>
      </c>
      <c r="J4" s="2">
        <v>1.5</v>
      </c>
    </row>
    <row r="5" spans="1:10" x14ac:dyDescent="0.3">
      <c r="I5" s="2">
        <v>7.3800000000000003E-3</v>
      </c>
    </row>
    <row r="6" spans="1:10" x14ac:dyDescent="0.3">
      <c r="A6" s="9">
        <v>1850</v>
      </c>
      <c r="B6" s="9">
        <v>-0.42299999999999999</v>
      </c>
      <c r="C6" s="9">
        <f>B6-C$4</f>
        <v>-0.1256000000000001</v>
      </c>
      <c r="G6" s="2">
        <f>CO2low!L106</f>
        <v>275.39128752345135</v>
      </c>
      <c r="H6" s="2">
        <f>H$3*LN(G6/G$3)</f>
        <v>7.6069103948270171E-3</v>
      </c>
      <c r="I6" s="2">
        <v>0</v>
      </c>
      <c r="J6" s="2">
        <v>0</v>
      </c>
    </row>
    <row r="7" spans="1:10" x14ac:dyDescent="0.3">
      <c r="A7" s="9">
        <v>1851</v>
      </c>
      <c r="B7" s="9">
        <v>-0.03</v>
      </c>
      <c r="C7" s="9">
        <f t="shared" ref="C7:C70" si="0">B7-C$4</f>
        <v>0.26739999999999986</v>
      </c>
      <c r="G7" s="2">
        <f>CO2low!L107</f>
        <v>275.40887009348887</v>
      </c>
      <c r="H7" s="2">
        <f t="shared" ref="H7:H70" si="1">H$3*LN(G7/G$3)</f>
        <v>7.9484743847123129E-3</v>
      </c>
      <c r="I7" s="2">
        <f>I6+I$3*(I$4*H7-I6)+I$5*(J6-I6)</f>
        <v>8.2306808182124218E-5</v>
      </c>
      <c r="J7" s="2">
        <f t="shared" ref="J7:J70" si="2">J6+J$3*(I6-J6)</f>
        <v>0</v>
      </c>
    </row>
    <row r="8" spans="1:10" x14ac:dyDescent="0.3">
      <c r="A8" s="9">
        <v>1852</v>
      </c>
      <c r="B8" s="9">
        <v>-0.20799999999999999</v>
      </c>
      <c r="C8" s="9">
        <f t="shared" si="0"/>
        <v>8.9399999999999896E-2</v>
      </c>
      <c r="G8" s="2">
        <f>CO2low!L108</f>
        <v>275.42605175662203</v>
      </c>
      <c r="H8" s="2">
        <f t="shared" si="1"/>
        <v>8.2822291781934915E-3</v>
      </c>
      <c r="I8" s="2">
        <f t="shared" ref="I8:I71" si="3">I7+I$3*(I$4*H8-I7)+I$5*(J7-I7)</f>
        <v>1.6535518366226059E-4</v>
      </c>
      <c r="J8" s="2">
        <f t="shared" si="2"/>
        <v>4.6750267047446558E-7</v>
      </c>
    </row>
    <row r="9" spans="1:10" x14ac:dyDescent="0.3">
      <c r="A9" s="9">
        <v>1853</v>
      </c>
      <c r="B9" s="9">
        <v>-0.372</v>
      </c>
      <c r="C9" s="9">
        <f t="shared" si="0"/>
        <v>-7.4600000000000111E-2</v>
      </c>
      <c r="G9" s="2">
        <f>CO2low!L109</f>
        <v>275.44430539223896</v>
      </c>
      <c r="H9" s="2">
        <f t="shared" si="1"/>
        <v>8.6367842901863973E-3</v>
      </c>
      <c r="I9" s="2">
        <f t="shared" si="3"/>
        <v>2.4933950795024481E-4</v>
      </c>
      <c r="J9" s="2">
        <f t="shared" si="2"/>
        <v>1.404064698507811E-6</v>
      </c>
    </row>
    <row r="10" spans="1:10" x14ac:dyDescent="0.3">
      <c r="A10" s="9">
        <v>1854</v>
      </c>
      <c r="B10" s="9">
        <v>0.10299999999999999</v>
      </c>
      <c r="C10" s="9">
        <f t="shared" si="0"/>
        <v>0.40039999999999987</v>
      </c>
      <c r="G10" s="2">
        <f>CO2low!L110</f>
        <v>275.4631218982143</v>
      </c>
      <c r="H10" s="2">
        <f t="shared" si="1"/>
        <v>9.0022478944896678E-3</v>
      </c>
      <c r="I10" s="2">
        <f t="shared" si="3"/>
        <v>3.3434533303880313E-4</v>
      </c>
      <c r="J10" s="2">
        <f t="shared" si="2"/>
        <v>2.812338016177677E-6</v>
      </c>
    </row>
    <row r="11" spans="1:10" x14ac:dyDescent="0.3">
      <c r="A11" s="9">
        <v>1855</v>
      </c>
      <c r="B11" s="9">
        <v>-0.13100000000000001</v>
      </c>
      <c r="C11" s="9">
        <f t="shared" si="0"/>
        <v>0.16639999999999988</v>
      </c>
      <c r="G11" s="2">
        <f>CO2low!L111</f>
        <v>275.48625466998362</v>
      </c>
      <c r="H11" s="2">
        <f t="shared" si="1"/>
        <v>9.4515099657508806E-3</v>
      </c>
      <c r="I11" s="2">
        <f t="shared" si="3"/>
        <v>4.2121018793865014E-4</v>
      </c>
      <c r="J11" s="2">
        <f t="shared" si="2"/>
        <v>4.6954454279061894E-6</v>
      </c>
    </row>
    <row r="12" spans="1:10" x14ac:dyDescent="0.3">
      <c r="A12" s="9">
        <v>1856</v>
      </c>
      <c r="B12" s="9">
        <v>-0.35799999999999998</v>
      </c>
      <c r="C12" s="9">
        <f t="shared" si="0"/>
        <v>-6.0600000000000098E-2</v>
      </c>
      <c r="G12" s="2">
        <f>CO2low!L112</f>
        <v>275.50972418366501</v>
      </c>
      <c r="H12" s="2">
        <f t="shared" si="1"/>
        <v>9.9072733581900621E-3</v>
      </c>
      <c r="I12" s="2">
        <f t="shared" si="3"/>
        <v>5.0994358759414717E-4</v>
      </c>
      <c r="J12" s="2">
        <f t="shared" si="2"/>
        <v>7.0612491653672148E-6</v>
      </c>
    </row>
    <row r="13" spans="1:10" x14ac:dyDescent="0.3">
      <c r="A13" s="9">
        <v>1857</v>
      </c>
      <c r="B13" s="9">
        <v>-0.251</v>
      </c>
      <c r="C13" s="9">
        <f t="shared" si="0"/>
        <v>4.6399999999999886E-2</v>
      </c>
      <c r="G13" s="2">
        <f>CO2low!L113</f>
        <v>275.53499543000555</v>
      </c>
      <c r="H13" s="2">
        <f t="shared" si="1"/>
        <v>1.0397981873141331E-2</v>
      </c>
      <c r="I13" s="2">
        <f t="shared" si="3"/>
        <v>6.0084932800657349E-4</v>
      </c>
      <c r="J13" s="2">
        <f t="shared" si="2"/>
        <v>9.917620847642685E-6</v>
      </c>
    </row>
    <row r="14" spans="1:10" x14ac:dyDescent="0.3">
      <c r="A14" s="9">
        <v>1858</v>
      </c>
      <c r="B14" s="9">
        <v>-0.39300000000000002</v>
      </c>
      <c r="C14" s="9">
        <f t="shared" si="0"/>
        <v>-9.5600000000000129E-2</v>
      </c>
      <c r="G14" s="2">
        <f>CO2low!L114</f>
        <v>275.56014116094445</v>
      </c>
      <c r="H14" s="2">
        <f t="shared" si="1"/>
        <v>1.0886208502934199E-2</v>
      </c>
      <c r="I14" s="2">
        <f t="shared" si="3"/>
        <v>6.9383368573724545E-4</v>
      </c>
      <c r="J14" s="2">
        <f t="shared" si="2"/>
        <v>1.3274112944305413E-5</v>
      </c>
    </row>
    <row r="15" spans="1:10" x14ac:dyDescent="0.3">
      <c r="A15" s="9">
        <v>1859</v>
      </c>
      <c r="B15" s="9">
        <v>-0.26700000000000002</v>
      </c>
      <c r="C15" s="9">
        <f t="shared" si="0"/>
        <v>3.0399999999999872E-2</v>
      </c>
      <c r="G15" s="2">
        <f>CO2low!L115</f>
        <v>275.58523067875387</v>
      </c>
      <c r="H15" s="2">
        <f t="shared" si="1"/>
        <v>1.1373299304132212E-2</v>
      </c>
      <c r="I15" s="2">
        <f t="shared" si="3"/>
        <v>7.8882003731970405E-4</v>
      </c>
      <c r="J15" s="2">
        <f t="shared" si="2"/>
        <v>1.7139691317769313E-5</v>
      </c>
    </row>
    <row r="16" spans="1:10" x14ac:dyDescent="0.3">
      <c r="A16" s="9">
        <v>1860</v>
      </c>
      <c r="B16" s="9">
        <v>-0.35499999999999998</v>
      </c>
      <c r="C16" s="9">
        <f t="shared" si="0"/>
        <v>-5.7600000000000096E-2</v>
      </c>
      <c r="G16" s="2">
        <f>CO2low!L116</f>
        <v>275.61218628021436</v>
      </c>
      <c r="H16" s="2">
        <f t="shared" si="1"/>
        <v>1.189656905646303E-2</v>
      </c>
      <c r="I16" s="2">
        <f t="shared" si="3"/>
        <v>8.8612074871249435E-4</v>
      </c>
      <c r="J16" s="2">
        <f t="shared" si="2"/>
        <v>2.1522835683060304E-5</v>
      </c>
    </row>
    <row r="17" spans="1:10" x14ac:dyDescent="0.3">
      <c r="A17" s="9">
        <v>1861</v>
      </c>
      <c r="B17" s="9">
        <v>-0.313</v>
      </c>
      <c r="C17" s="9">
        <f t="shared" si="0"/>
        <v>-1.5600000000000114E-2</v>
      </c>
      <c r="G17" s="2">
        <f>CO2low!L117</f>
        <v>275.6423356972532</v>
      </c>
      <c r="H17" s="2">
        <f t="shared" si="1"/>
        <v>1.2481777430771621E-2</v>
      </c>
      <c r="I17" s="2">
        <f t="shared" si="3"/>
        <v>9.8630468917024921E-4</v>
      </c>
      <c r="J17" s="2">
        <f t="shared" si="2"/>
        <v>2.643375182906749E-5</v>
      </c>
    </row>
    <row r="18" spans="1:10" x14ac:dyDescent="0.3">
      <c r="A18" s="9">
        <v>1862</v>
      </c>
      <c r="B18" s="9">
        <v>-0.58699999999999997</v>
      </c>
      <c r="C18" s="9">
        <f t="shared" si="0"/>
        <v>-0.28960000000000008</v>
      </c>
      <c r="G18" s="2">
        <f>CO2low!L118</f>
        <v>275.67365923810985</v>
      </c>
      <c r="H18" s="2">
        <f t="shared" si="1"/>
        <v>1.3089708074188499E-2</v>
      </c>
      <c r="I18" s="2">
        <f t="shared" si="3"/>
        <v>1.0895159548682555E-3</v>
      </c>
      <c r="J18" s="2">
        <f t="shared" si="2"/>
        <v>3.1885818753165401E-5</v>
      </c>
    </row>
    <row r="19" spans="1:10" x14ac:dyDescent="0.3">
      <c r="A19" s="9">
        <v>1863</v>
      </c>
      <c r="B19" s="9">
        <v>-0.33100000000000002</v>
      </c>
      <c r="C19" s="9">
        <f t="shared" si="0"/>
        <v>-3.360000000000013E-2</v>
      </c>
      <c r="G19" s="2">
        <f>CO2low!L119</f>
        <v>275.7052223869153</v>
      </c>
      <c r="H19" s="2">
        <f t="shared" si="1"/>
        <v>1.3702219187403443E-2</v>
      </c>
      <c r="I19" s="2">
        <f t="shared" si="3"/>
        <v>1.1957061292827021E-3</v>
      </c>
      <c r="J19" s="2">
        <f t="shared" si="2"/>
        <v>3.7893157926299111E-5</v>
      </c>
    </row>
    <row r="20" spans="1:10" x14ac:dyDescent="0.3">
      <c r="A20" s="9">
        <v>1864</v>
      </c>
      <c r="B20" s="9">
        <v>-0.61799999999999999</v>
      </c>
      <c r="C20" s="9">
        <f t="shared" si="0"/>
        <v>-0.32060000000000011</v>
      </c>
      <c r="G20" s="2">
        <f>CO2low!L120</f>
        <v>275.73942410291102</v>
      </c>
      <c r="H20" s="2">
        <f t="shared" si="1"/>
        <v>1.4365854901255661E-2</v>
      </c>
      <c r="I20" s="2">
        <f t="shared" si="3"/>
        <v>1.3053104634422497E-3</v>
      </c>
      <c r="J20" s="2">
        <f t="shared" si="2"/>
        <v>4.4469535603603478E-5</v>
      </c>
    </row>
    <row r="21" spans="1:10" x14ac:dyDescent="0.3">
      <c r="A21" s="9">
        <v>1865</v>
      </c>
      <c r="B21" s="9">
        <v>-0.30599999999999999</v>
      </c>
      <c r="C21" s="9">
        <f t="shared" si="0"/>
        <v>-8.6000000000001076E-3</v>
      </c>
      <c r="G21" s="2">
        <f>CO2low!L121</f>
        <v>275.77662827319648</v>
      </c>
      <c r="H21" s="2">
        <f t="shared" si="1"/>
        <v>1.5087655510582082E-2</v>
      </c>
      <c r="I21" s="2">
        <f t="shared" si="3"/>
        <v>1.4188228579598938E-3</v>
      </c>
      <c r="J21" s="2">
        <f t="shared" si="2"/>
        <v>5.1631112073726988E-5</v>
      </c>
    </row>
    <row r="22" spans="1:10" x14ac:dyDescent="0.3">
      <c r="A22" s="9">
        <v>1866</v>
      </c>
      <c r="B22" s="9">
        <v>-0.36199999999999999</v>
      </c>
      <c r="C22" s="9">
        <f t="shared" si="0"/>
        <v>-6.4600000000000102E-2</v>
      </c>
      <c r="G22" s="2">
        <f>CO2low!L122</f>
        <v>275.81625864057219</v>
      </c>
      <c r="H22" s="2">
        <f t="shared" si="1"/>
        <v>1.5856419832439451E-2</v>
      </c>
      <c r="I22" s="2">
        <f t="shared" si="3"/>
        <v>1.5366050551183835E-3</v>
      </c>
      <c r="J22" s="2">
        <f t="shared" si="2"/>
        <v>5.9396761190360416E-5</v>
      </c>
    </row>
    <row r="23" spans="1:10" x14ac:dyDescent="0.3">
      <c r="A23" s="9">
        <v>1867</v>
      </c>
      <c r="B23" s="9">
        <v>-0.38400000000000001</v>
      </c>
      <c r="C23" s="9">
        <f t="shared" si="0"/>
        <v>-8.6600000000000121E-2</v>
      </c>
      <c r="G23" s="2">
        <f>CO2low!L123</f>
        <v>275.85638220089248</v>
      </c>
      <c r="H23" s="2">
        <f t="shared" si="1"/>
        <v>1.6634638769541674E-2</v>
      </c>
      <c r="I23" s="2">
        <f t="shared" si="3"/>
        <v>1.6586185978469878E-3</v>
      </c>
      <c r="J23" s="2">
        <f t="shared" si="2"/>
        <v>6.778730429987159E-5</v>
      </c>
    </row>
    <row r="24" spans="1:10" x14ac:dyDescent="0.3">
      <c r="A24" s="9">
        <v>1868</v>
      </c>
      <c r="B24" s="9">
        <v>-0.32</v>
      </c>
      <c r="C24" s="9">
        <f t="shared" si="0"/>
        <v>-2.260000000000012E-2</v>
      </c>
      <c r="G24" s="2">
        <f>CO2low!L124</f>
        <v>275.89940888331068</v>
      </c>
      <c r="H24" s="2">
        <f t="shared" si="1"/>
        <v>1.7469039622685659E-2</v>
      </c>
      <c r="I24" s="2">
        <f t="shared" si="3"/>
        <v>1.7853103143428805E-3</v>
      </c>
      <c r="J24" s="2">
        <f t="shared" si="2"/>
        <v>7.6823226047219211E-5</v>
      </c>
    </row>
    <row r="25" spans="1:10" x14ac:dyDescent="0.3">
      <c r="A25" s="9">
        <v>1869</v>
      </c>
      <c r="B25" s="9">
        <v>-0.28199999999999997</v>
      </c>
      <c r="C25" s="9">
        <f t="shared" si="0"/>
        <v>1.5399999999999914E-2</v>
      </c>
      <c r="G25" s="2">
        <f>CO2low!L125</f>
        <v>275.94383004378636</v>
      </c>
      <c r="H25" s="2">
        <f t="shared" si="1"/>
        <v>1.8330346574711675E-2</v>
      </c>
      <c r="I25" s="2">
        <f t="shared" si="3"/>
        <v>1.9168092951883278E-3</v>
      </c>
      <c r="J25" s="2">
        <f t="shared" si="2"/>
        <v>8.6527432708738571E-5</v>
      </c>
    </row>
    <row r="26" spans="1:10" x14ac:dyDescent="0.3">
      <c r="A26" s="9">
        <v>1870</v>
      </c>
      <c r="B26" s="9">
        <v>-0.28599999999999998</v>
      </c>
      <c r="C26" s="9">
        <f t="shared" si="0"/>
        <v>1.139999999999991E-2</v>
      </c>
      <c r="G26" s="2">
        <f>CO2low!L126</f>
        <v>275.99058975469183</v>
      </c>
      <c r="H26" s="2">
        <f t="shared" si="1"/>
        <v>1.9236847220328326E-2</v>
      </c>
      <c r="I26" s="2">
        <f t="shared" si="3"/>
        <v>2.0534299114686283E-3</v>
      </c>
      <c r="J26" s="2">
        <f t="shared" si="2"/>
        <v>9.6923433687622632E-5</v>
      </c>
    </row>
    <row r="27" spans="1:10" x14ac:dyDescent="0.3">
      <c r="A27" s="9">
        <v>1871</v>
      </c>
      <c r="B27" s="9">
        <v>-0.41099999999999998</v>
      </c>
      <c r="C27" s="9">
        <f t="shared" si="0"/>
        <v>-0.11360000000000009</v>
      </c>
      <c r="G27" s="2">
        <f>CO2low!L127</f>
        <v>276.0386907999096</v>
      </c>
      <c r="H27" s="2">
        <f t="shared" si="1"/>
        <v>2.0169191215950691E-2</v>
      </c>
      <c r="I27" s="2">
        <f t="shared" si="3"/>
        <v>2.1952759661357634E-3</v>
      </c>
      <c r="J27" s="2">
        <f t="shared" si="2"/>
        <v>1.0803639048141875E-4</v>
      </c>
    </row>
    <row r="28" spans="1:10" x14ac:dyDescent="0.3">
      <c r="A28" s="9">
        <v>1872</v>
      </c>
      <c r="B28" s="9">
        <v>-0.185</v>
      </c>
      <c r="C28" s="9">
        <f t="shared" si="0"/>
        <v>0.11239999999999989</v>
      </c>
      <c r="G28" s="2">
        <f>CO2low!L128</f>
        <v>276.09001822498345</v>
      </c>
      <c r="H28" s="2">
        <f t="shared" si="1"/>
        <v>2.1163893068789845E-2</v>
      </c>
      <c r="I28" s="2">
        <f t="shared" si="3"/>
        <v>2.3428261337694804E-3</v>
      </c>
      <c r="J28" s="2">
        <f t="shared" si="2"/>
        <v>1.1989191127113542E-4</v>
      </c>
    </row>
    <row r="29" spans="1:10" x14ac:dyDescent="0.3">
      <c r="A29" s="9">
        <v>1873</v>
      </c>
      <c r="B29" s="9">
        <v>-0.251</v>
      </c>
      <c r="C29" s="9">
        <f t="shared" si="0"/>
        <v>4.6399999999999886E-2</v>
      </c>
      <c r="G29" s="2">
        <f>CO2low!L129</f>
        <v>276.14821667084846</v>
      </c>
      <c r="H29" s="2">
        <f t="shared" si="1"/>
        <v>2.229152845096952E-2</v>
      </c>
      <c r="I29" s="2">
        <f t="shared" si="3"/>
        <v>2.4972743054954448E-3</v>
      </c>
      <c r="J29" s="2">
        <f t="shared" si="2"/>
        <v>1.3251817765492602E-4</v>
      </c>
    </row>
    <row r="30" spans="1:10" x14ac:dyDescent="0.3">
      <c r="A30" s="9">
        <v>1874</v>
      </c>
      <c r="B30" s="9">
        <v>-0.374</v>
      </c>
      <c r="C30" s="9">
        <f t="shared" si="0"/>
        <v>-7.6600000000000112E-2</v>
      </c>
      <c r="G30" s="2">
        <f>CO2low!L130</f>
        <v>276.21016411661674</v>
      </c>
      <c r="H30" s="2">
        <f t="shared" si="1"/>
        <v>2.3491542238312429E-2</v>
      </c>
      <c r="I30" s="2">
        <f t="shared" si="3"/>
        <v>2.6591481548677103E-3</v>
      </c>
      <c r="J30" s="2">
        <f t="shared" si="2"/>
        <v>1.4594999246106015E-4</v>
      </c>
    </row>
    <row r="31" spans="1:10" x14ac:dyDescent="0.3">
      <c r="A31" s="9">
        <v>1875</v>
      </c>
      <c r="B31" s="9">
        <v>-0.57599999999999996</v>
      </c>
      <c r="C31" s="9">
        <f t="shared" si="0"/>
        <v>-0.27860000000000007</v>
      </c>
      <c r="G31" s="2">
        <f>CO2low!L131</f>
        <v>276.26593877674793</v>
      </c>
      <c r="H31" s="2">
        <f t="shared" si="1"/>
        <v>2.4571749802595744E-2</v>
      </c>
      <c r="I31" s="2">
        <f t="shared" si="3"/>
        <v>2.8269681291802182E-3</v>
      </c>
      <c r="J31" s="2">
        <f t="shared" si="2"/>
        <v>1.6022495802352991E-4</v>
      </c>
    </row>
    <row r="32" spans="1:10" x14ac:dyDescent="0.3">
      <c r="A32" s="9">
        <v>1876</v>
      </c>
      <c r="B32" s="9">
        <v>-0.25700000000000001</v>
      </c>
      <c r="C32" s="9">
        <f t="shared" si="0"/>
        <v>4.039999999999988E-2</v>
      </c>
      <c r="G32" s="2">
        <f>CO2low!L132</f>
        <v>276.32732503773082</v>
      </c>
      <c r="H32" s="2">
        <f t="shared" si="1"/>
        <v>2.5760387157102847E-2</v>
      </c>
      <c r="I32" s="2">
        <f t="shared" si="3"/>
        <v>3.0016671430182162E-3</v>
      </c>
      <c r="J32" s="2">
        <f t="shared" si="2"/>
        <v>1.753720592356999E-4</v>
      </c>
    </row>
    <row r="33" spans="1:10" x14ac:dyDescent="0.3">
      <c r="A33" s="9">
        <v>1877</v>
      </c>
      <c r="B33" s="9">
        <v>-8.6999999999999994E-2</v>
      </c>
      <c r="C33" s="9">
        <f t="shared" si="0"/>
        <v>0.21039999999999989</v>
      </c>
      <c r="G33" s="2">
        <f>CO2low!L133</f>
        <v>276.38885787380968</v>
      </c>
      <c r="H33" s="2">
        <f t="shared" si="1"/>
        <v>2.6951597708050813E-2</v>
      </c>
      <c r="I33" s="2">
        <f t="shared" si="3"/>
        <v>3.1830514075836197E-3</v>
      </c>
      <c r="J33" s="2">
        <f t="shared" si="2"/>
        <v>1.9142541531158458E-4</v>
      </c>
    </row>
    <row r="34" spans="1:10" x14ac:dyDescent="0.3">
      <c r="A34" s="9">
        <v>1878</v>
      </c>
      <c r="B34" s="9">
        <v>7.5999999999999998E-2</v>
      </c>
      <c r="C34" s="9">
        <f t="shared" si="0"/>
        <v>0.3733999999999999</v>
      </c>
      <c r="G34" s="2">
        <f>CO2low!L134</f>
        <v>276.45062455370487</v>
      </c>
      <c r="H34" s="2">
        <f t="shared" si="1"/>
        <v>2.8147068542959609E-2</v>
      </c>
      <c r="I34" s="2">
        <f t="shared" si="3"/>
        <v>3.3709512468995209E-3</v>
      </c>
      <c r="J34" s="2">
        <f t="shared" si="2"/>
        <v>2.0841785094768975E-4</v>
      </c>
    </row>
    <row r="35" spans="1:10" x14ac:dyDescent="0.3">
      <c r="A35" s="9">
        <v>1879</v>
      </c>
      <c r="B35" s="9">
        <v>-0.38300000000000001</v>
      </c>
      <c r="C35" s="9">
        <f t="shared" si="0"/>
        <v>-8.560000000000012E-2</v>
      </c>
      <c r="G35" s="2">
        <f>CO2low!L135</f>
        <v>276.51221191406171</v>
      </c>
      <c r="H35" s="2">
        <f t="shared" si="1"/>
        <v>2.9338802806247569E-2</v>
      </c>
      <c r="I35" s="2">
        <f t="shared" si="3"/>
        <v>3.5651200153513471E-3</v>
      </c>
      <c r="J35" s="2">
        <f t="shared" si="2"/>
        <v>2.2638104063669616E-4</v>
      </c>
    </row>
    <row r="36" spans="1:10" x14ac:dyDescent="0.3">
      <c r="A36" s="9">
        <v>1880</v>
      </c>
      <c r="B36" s="9">
        <v>-0.17100000000000001</v>
      </c>
      <c r="C36" s="9">
        <f t="shared" si="0"/>
        <v>0.12639999999999987</v>
      </c>
      <c r="G36" s="2">
        <f>CO2low!L136</f>
        <v>276.57931851777255</v>
      </c>
      <c r="H36" s="2">
        <f t="shared" si="1"/>
        <v>3.0637033973642633E-2</v>
      </c>
      <c r="I36" s="2">
        <f t="shared" si="3"/>
        <v>3.7664609080320095E-3</v>
      </c>
      <c r="J36" s="2">
        <f t="shared" si="2"/>
        <v>2.4534507801307539E-4</v>
      </c>
    </row>
    <row r="37" spans="1:10" x14ac:dyDescent="0.3">
      <c r="A37" s="9">
        <v>1881</v>
      </c>
      <c r="B37" s="9">
        <v>-0.315</v>
      </c>
      <c r="C37" s="9">
        <f t="shared" si="0"/>
        <v>-1.7600000000000116E-2</v>
      </c>
      <c r="G37" s="2">
        <f>CO2low!L137</f>
        <v>276.65729405788596</v>
      </c>
      <c r="H37" s="2">
        <f t="shared" si="1"/>
        <v>3.2145137858622434E-2</v>
      </c>
      <c r="I37" s="2">
        <f t="shared" si="3"/>
        <v>3.976918015928952E-3</v>
      </c>
      <c r="J37" s="2">
        <f t="shared" si="2"/>
        <v>2.6534501592758293E-4</v>
      </c>
    </row>
    <row r="38" spans="1:10" x14ac:dyDescent="0.3">
      <c r="A38" s="9">
        <v>1882</v>
      </c>
      <c r="B38" s="9">
        <v>-0.15</v>
      </c>
      <c r="C38" s="9">
        <f t="shared" si="0"/>
        <v>0.14739999999999989</v>
      </c>
      <c r="G38" s="2">
        <f>CO2low!L138</f>
        <v>276.73668481347516</v>
      </c>
      <c r="H38" s="2">
        <f t="shared" si="1"/>
        <v>3.3680176408129578E-2</v>
      </c>
      <c r="I38" s="2">
        <f t="shared" si="3"/>
        <v>4.1964772408676129E-3</v>
      </c>
      <c r="J38" s="2">
        <f t="shared" si="2"/>
        <v>2.8642675056759072E-4</v>
      </c>
    </row>
    <row r="39" spans="1:10" x14ac:dyDescent="0.3">
      <c r="A39" s="9">
        <v>1883</v>
      </c>
      <c r="B39" s="9">
        <v>-0.41699999999999998</v>
      </c>
      <c r="C39" s="9">
        <f t="shared" si="0"/>
        <v>-0.1196000000000001</v>
      </c>
      <c r="G39" s="2">
        <f>CO2low!L139</f>
        <v>276.82043777111102</v>
      </c>
      <c r="H39" s="2">
        <f t="shared" si="1"/>
        <v>3.5299081877826287E-2</v>
      </c>
      <c r="I39" s="2">
        <f t="shared" si="3"/>
        <v>4.4257148244018704E-3</v>
      </c>
      <c r="J39" s="2">
        <f t="shared" si="2"/>
        <v>3.0863583735249483E-4</v>
      </c>
    </row>
    <row r="40" spans="1:10" x14ac:dyDescent="0.3">
      <c r="A40" s="9">
        <v>1884</v>
      </c>
      <c r="B40" s="9">
        <v>-0.52400000000000002</v>
      </c>
      <c r="C40" s="9">
        <f t="shared" si="0"/>
        <v>-0.22660000000000013</v>
      </c>
      <c r="G40" s="2">
        <f>CO2low!L140</f>
        <v>276.90986992486557</v>
      </c>
      <c r="H40" s="2">
        <f t="shared" si="1"/>
        <v>3.7027222888340809E-2</v>
      </c>
      <c r="I40" s="2">
        <f t="shared" si="3"/>
        <v>4.6654510330407482E-3</v>
      </c>
      <c r="J40" s="2">
        <f t="shared" si="2"/>
        <v>3.3202084599893528E-4</v>
      </c>
    </row>
    <row r="41" spans="1:10" x14ac:dyDescent="0.3">
      <c r="A41" s="9">
        <v>1885</v>
      </c>
      <c r="B41" s="9">
        <v>-0.505</v>
      </c>
      <c r="C41" s="9">
        <f t="shared" si="0"/>
        <v>-0.20760000000000012</v>
      </c>
      <c r="G41" s="2">
        <f>CO2low!L141</f>
        <v>276.9987159188538</v>
      </c>
      <c r="H41" s="2">
        <f t="shared" si="1"/>
        <v>3.8743484683377155E-2</v>
      </c>
      <c r="I41" s="2">
        <f t="shared" si="3"/>
        <v>4.9152252906234121E-3</v>
      </c>
      <c r="J41" s="2">
        <f t="shared" si="2"/>
        <v>3.566347294613328E-4</v>
      </c>
    </row>
    <row r="42" spans="1:10" x14ac:dyDescent="0.3">
      <c r="A42" s="9">
        <v>1886</v>
      </c>
      <c r="B42" s="9">
        <v>-0.42399999999999999</v>
      </c>
      <c r="C42" s="9">
        <f t="shared" si="0"/>
        <v>-0.1266000000000001</v>
      </c>
      <c r="G42" s="2">
        <f>CO2low!L142</f>
        <v>277.08673221249552</v>
      </c>
      <c r="H42" s="2">
        <f t="shared" si="1"/>
        <v>4.0443176225655304E-2</v>
      </c>
      <c r="I42" s="2">
        <f t="shared" si="3"/>
        <v>5.17454402568252E-3</v>
      </c>
      <c r="J42" s="2">
        <f t="shared" si="2"/>
        <v>3.825275238487334E-4</v>
      </c>
    </row>
    <row r="43" spans="1:10" x14ac:dyDescent="0.3">
      <c r="A43" s="9">
        <v>1887</v>
      </c>
      <c r="B43" s="9">
        <v>-0.51100000000000001</v>
      </c>
      <c r="C43" s="9">
        <f t="shared" si="0"/>
        <v>-0.21360000000000012</v>
      </c>
      <c r="G43" s="2">
        <f>CO2low!L143</f>
        <v>277.17503155299886</v>
      </c>
      <c r="H43" s="2">
        <f t="shared" si="1"/>
        <v>4.2147791288688688E-2</v>
      </c>
      <c r="I43" s="2">
        <f t="shared" si="3"/>
        <v>5.4431528829914184E-3</v>
      </c>
      <c r="J43" s="2">
        <f t="shared" si="2"/>
        <v>4.0974617757914931E-4</v>
      </c>
    </row>
    <row r="44" spans="1:10" x14ac:dyDescent="0.3">
      <c r="A44" s="9">
        <v>1888</v>
      </c>
      <c r="B44" s="9">
        <v>-0.48699999999999999</v>
      </c>
      <c r="C44" s="9">
        <f t="shared" si="0"/>
        <v>-0.1896000000000001</v>
      </c>
      <c r="G44" s="2">
        <f>CO2low!L144</f>
        <v>277.26837113483089</v>
      </c>
      <c r="H44" s="2">
        <f t="shared" si="1"/>
        <v>4.394911768232275E-2</v>
      </c>
      <c r="I44" s="2">
        <f t="shared" si="3"/>
        <v>5.7217567093193113E-3</v>
      </c>
      <c r="J44" s="2">
        <f t="shared" si="2"/>
        <v>4.3833592766589097E-4</v>
      </c>
    </row>
    <row r="45" spans="1:10" x14ac:dyDescent="0.3">
      <c r="A45" s="9">
        <v>1889</v>
      </c>
      <c r="B45" s="9">
        <v>-0.26100000000000001</v>
      </c>
      <c r="C45" s="9">
        <f t="shared" si="0"/>
        <v>3.6399999999999877E-2</v>
      </c>
      <c r="G45" s="2">
        <f>CO2low!L145</f>
        <v>277.37496991906568</v>
      </c>
      <c r="H45" s="2">
        <f t="shared" si="1"/>
        <v>4.600558698598263E-2</v>
      </c>
      <c r="I45" s="2">
        <f t="shared" si="3"/>
        <v>6.012678005537544E-3</v>
      </c>
      <c r="J45" s="2">
        <f t="shared" si="2"/>
        <v>4.6834575770568238E-4</v>
      </c>
    </row>
    <row r="46" spans="1:10" x14ac:dyDescent="0.3">
      <c r="A46" s="9">
        <v>1890</v>
      </c>
      <c r="B46" s="9">
        <v>-0.47299999999999998</v>
      </c>
      <c r="C46" s="9">
        <f t="shared" si="0"/>
        <v>-0.17560000000000009</v>
      </c>
      <c r="G46" s="2">
        <f>CO2low!L146</f>
        <v>277.47914312093167</v>
      </c>
      <c r="H46" s="2">
        <f t="shared" si="1"/>
        <v>4.8014499323237536E-2</v>
      </c>
      <c r="I46" s="2">
        <f t="shared" si="3"/>
        <v>6.3150285671624866E-3</v>
      </c>
      <c r="J46" s="2">
        <f t="shared" si="2"/>
        <v>4.9983756487336731E-4</v>
      </c>
    </row>
    <row r="47" spans="1:10" x14ac:dyDescent="0.3">
      <c r="A47" s="9">
        <v>1891</v>
      </c>
      <c r="B47" s="9">
        <v>-0.57799999999999996</v>
      </c>
      <c r="C47" s="9">
        <f t="shared" si="0"/>
        <v>-0.28060000000000007</v>
      </c>
      <c r="G47" s="2">
        <f>CO2low!L147</f>
        <v>277.59490140810476</v>
      </c>
      <c r="H47" s="2">
        <f t="shared" si="1"/>
        <v>5.0245937998702382E-2</v>
      </c>
      <c r="I47" s="2">
        <f t="shared" si="3"/>
        <v>6.6307466642090036E-3</v>
      </c>
      <c r="J47" s="2">
        <f t="shared" si="2"/>
        <v>5.3286784976636949E-4</v>
      </c>
    </row>
    <row r="48" spans="1:10" x14ac:dyDescent="0.3">
      <c r="A48" s="9">
        <v>1892</v>
      </c>
      <c r="B48" s="9">
        <v>-0.6</v>
      </c>
      <c r="C48" s="9">
        <f t="shared" si="0"/>
        <v>-0.30260000000000009</v>
      </c>
      <c r="G48" s="2">
        <f>CO2low!L148</f>
        <v>277.7156070508355</v>
      </c>
      <c r="H48" s="2">
        <f t="shared" si="1"/>
        <v>5.2571754596598019E-2</v>
      </c>
      <c r="I48" s="2">
        <f t="shared" si="3"/>
        <v>6.9603800769374689E-3</v>
      </c>
      <c r="J48" s="2">
        <f t="shared" si="2"/>
        <v>5.6750380143240364E-4</v>
      </c>
    </row>
    <row r="49" spans="1:10" x14ac:dyDescent="0.3">
      <c r="A49" s="9">
        <v>1893</v>
      </c>
      <c r="B49" s="9">
        <v>-0.68500000000000005</v>
      </c>
      <c r="C49" s="9">
        <f t="shared" si="0"/>
        <v>-0.38760000000000017</v>
      </c>
      <c r="G49" s="2">
        <f>CO2low!L149</f>
        <v>277.83465004564499</v>
      </c>
      <c r="H49" s="2">
        <f t="shared" si="1"/>
        <v>5.4864544578577715E-2</v>
      </c>
      <c r="I49" s="2">
        <f t="shared" si="3"/>
        <v>7.3031397359707524E-3</v>
      </c>
      <c r="J49" s="2">
        <f t="shared" si="2"/>
        <v>6.0381533867727238E-4</v>
      </c>
    </row>
    <row r="50" spans="1:10" x14ac:dyDescent="0.3">
      <c r="A50" s="9">
        <v>1894</v>
      </c>
      <c r="B50" s="9">
        <v>-0.54100000000000004</v>
      </c>
      <c r="C50" s="9">
        <f t="shared" si="0"/>
        <v>-0.24360000000000015</v>
      </c>
      <c r="G50" s="2">
        <f>CO2low!L150</f>
        <v>277.94954885923289</v>
      </c>
      <c r="H50" s="2">
        <f t="shared" si="1"/>
        <v>5.7076585376656032E-2</v>
      </c>
      <c r="I50" s="2">
        <f t="shared" si="3"/>
        <v>7.6577689421120894E-3</v>
      </c>
      <c r="J50" s="2">
        <f t="shared" si="2"/>
        <v>6.4186750125389935E-4</v>
      </c>
    </row>
    <row r="51" spans="1:10" x14ac:dyDescent="0.3">
      <c r="A51" s="9">
        <v>1895</v>
      </c>
      <c r="B51" s="9">
        <v>-0.55900000000000005</v>
      </c>
      <c r="C51" s="9">
        <f t="shared" si="0"/>
        <v>-0.26160000000000017</v>
      </c>
      <c r="G51" s="2">
        <f>CO2low!L151</f>
        <v>278.06867118152894</v>
      </c>
      <c r="H51" s="2">
        <f t="shared" si="1"/>
        <v>5.9368972248395324E-2</v>
      </c>
      <c r="I51" s="2">
        <f t="shared" si="3"/>
        <v>8.0247210707034191E-3</v>
      </c>
      <c r="J51" s="2">
        <f t="shared" si="2"/>
        <v>6.8171782143797383E-4</v>
      </c>
    </row>
    <row r="52" spans="1:10" x14ac:dyDescent="0.3">
      <c r="A52" s="9">
        <v>1896</v>
      </c>
      <c r="B52" s="9">
        <v>-0.38900000000000001</v>
      </c>
      <c r="C52" s="9">
        <f t="shared" si="0"/>
        <v>-9.1600000000000126E-2</v>
      </c>
      <c r="G52" s="2">
        <f>CO2low!L152</f>
        <v>278.19651564576901</v>
      </c>
      <c r="H52" s="2">
        <f t="shared" si="1"/>
        <v>6.182811552007051E-2</v>
      </c>
      <c r="I52" s="2">
        <f t="shared" si="3"/>
        <v>8.4053297521540799E-3</v>
      </c>
      <c r="J52" s="2">
        <f t="shared" si="2"/>
        <v>7.2342607989380153E-4</v>
      </c>
    </row>
    <row r="53" spans="1:10" x14ac:dyDescent="0.3">
      <c r="A53" s="9">
        <v>1897</v>
      </c>
      <c r="B53" s="9">
        <v>-0.31</v>
      </c>
      <c r="C53" s="9">
        <f t="shared" si="0"/>
        <v>-1.2600000000000111E-2</v>
      </c>
      <c r="G53" s="2">
        <f>CO2low!L153</f>
        <v>278.3279751201917</v>
      </c>
      <c r="H53" s="2">
        <f t="shared" si="1"/>
        <v>6.435561687144549E-2</v>
      </c>
      <c r="I53" s="2">
        <f t="shared" si="3"/>
        <v>8.7998661559115475E-3</v>
      </c>
      <c r="J53" s="2">
        <f t="shared" si="2"/>
        <v>7.6705929275223993E-4</v>
      </c>
    </row>
    <row r="54" spans="1:10" x14ac:dyDescent="0.3">
      <c r="A54" s="9">
        <v>1898</v>
      </c>
      <c r="B54" s="9">
        <v>-0.38700000000000001</v>
      </c>
      <c r="C54" s="9">
        <f t="shared" si="0"/>
        <v>-8.9600000000000124E-2</v>
      </c>
      <c r="G54" s="2">
        <f>CO2low!L154</f>
        <v>278.46678063337981</v>
      </c>
      <c r="H54" s="2">
        <f t="shared" si="1"/>
        <v>6.7023061215223945E-2</v>
      </c>
      <c r="I54" s="2">
        <f t="shared" si="3"/>
        <v>9.2093342678105459E-3</v>
      </c>
      <c r="J54" s="2">
        <f t="shared" si="2"/>
        <v>8.1268563573498479E-4</v>
      </c>
    </row>
    <row r="55" spans="1:10" x14ac:dyDescent="0.3">
      <c r="A55" s="9">
        <v>1899</v>
      </c>
      <c r="B55" s="9">
        <v>-0.32800000000000001</v>
      </c>
      <c r="C55" s="9">
        <f t="shared" si="0"/>
        <v>-3.0600000000000127E-2</v>
      </c>
      <c r="G55" s="2">
        <f>CO2low!L155</f>
        <v>278.61455941588378</v>
      </c>
      <c r="H55" s="2">
        <f t="shared" si="1"/>
        <v>6.986148515120312E-2</v>
      </c>
      <c r="I55" s="2">
        <f t="shared" si="3"/>
        <v>9.635026850750494E-3</v>
      </c>
      <c r="J55" s="2">
        <f t="shared" si="2"/>
        <v>8.6037859996517397E-4</v>
      </c>
    </row>
    <row r="56" spans="1:10" x14ac:dyDescent="0.3">
      <c r="A56" s="9">
        <v>1900</v>
      </c>
      <c r="B56" s="9">
        <v>-0.182</v>
      </c>
      <c r="C56" s="9">
        <f t="shared" si="0"/>
        <v>0.11539999999999989</v>
      </c>
      <c r="G56" s="2">
        <f>CO2low!L156</f>
        <v>278.77899037401664</v>
      </c>
      <c r="H56" s="2">
        <f t="shared" si="1"/>
        <v>7.3017982573396104E-2</v>
      </c>
      <c r="I56" s="2">
        <f t="shared" si="3"/>
        <v>1.0079717738534175E-2</v>
      </c>
      <c r="J56" s="2">
        <f t="shared" si="2"/>
        <v>9.1021860202963455E-4</v>
      </c>
    </row>
    <row r="57" spans="1:10" x14ac:dyDescent="0.3">
      <c r="A57" s="9">
        <v>1901</v>
      </c>
      <c r="B57" s="9">
        <v>-0.19500000000000001</v>
      </c>
      <c r="C57" s="9">
        <f t="shared" si="0"/>
        <v>0.10239999999999988</v>
      </c>
      <c r="G57" s="2">
        <f>CO2low!L157</f>
        <v>278.95232990231432</v>
      </c>
      <c r="H57" s="2">
        <f t="shared" si="1"/>
        <v>7.634347810336678E-2</v>
      </c>
      <c r="I57" s="2">
        <f t="shared" si="3"/>
        <v>1.0544546195180745E-2</v>
      </c>
      <c r="J57" s="2">
        <f t="shared" si="2"/>
        <v>9.6230135712498035E-4</v>
      </c>
    </row>
    <row r="58" spans="1:10" x14ac:dyDescent="0.3">
      <c r="A58" s="9">
        <v>1902</v>
      </c>
      <c r="B58" s="9">
        <v>-0.35599999999999998</v>
      </c>
      <c r="C58" s="9">
        <f t="shared" si="0"/>
        <v>-5.8600000000000096E-2</v>
      </c>
      <c r="G58" s="2">
        <f>CO2low!L158</f>
        <v>279.13023678143645</v>
      </c>
      <c r="H58" s="2">
        <f t="shared" si="1"/>
        <v>7.975444949851522E-2</v>
      </c>
      <c r="I58" s="2">
        <f t="shared" si="3"/>
        <v>1.1029749741597948E-2</v>
      </c>
      <c r="J58" s="2">
        <f t="shared" si="2"/>
        <v>1.0167285078051371E-3</v>
      </c>
    </row>
    <row r="59" spans="1:10" x14ac:dyDescent="0.3">
      <c r="A59" s="9">
        <v>1903</v>
      </c>
      <c r="B59" s="9">
        <v>-0.42199999999999999</v>
      </c>
      <c r="C59" s="9">
        <f t="shared" si="0"/>
        <v>-0.1246000000000001</v>
      </c>
      <c r="G59" s="2">
        <f>CO2low!L159</f>
        <v>279.31095881633962</v>
      </c>
      <c r="H59" s="2">
        <f t="shared" si="1"/>
        <v>8.3217170114782857E-2</v>
      </c>
      <c r="I59" s="2">
        <f t="shared" si="3"/>
        <v>1.1535209574466559E-2</v>
      </c>
      <c r="J59" s="2">
        <f t="shared" si="2"/>
        <v>1.0736024684130803E-3</v>
      </c>
    </row>
    <row r="60" spans="1:10" x14ac:dyDescent="0.3">
      <c r="A60" s="9">
        <v>1904</v>
      </c>
      <c r="B60" s="9">
        <v>-0.55400000000000005</v>
      </c>
      <c r="C60" s="9">
        <f t="shared" si="0"/>
        <v>-0.25660000000000016</v>
      </c>
      <c r="G60" s="2">
        <f>CO2low!L160</f>
        <v>279.51203206643555</v>
      </c>
      <c r="H60" s="2">
        <f t="shared" si="1"/>
        <v>8.7067197590347326E-2</v>
      </c>
      <c r="I60" s="2">
        <f t="shared" si="3"/>
        <v>1.2064286278788089E-2</v>
      </c>
      <c r="J60" s="2">
        <f t="shared" si="2"/>
        <v>1.1330243967754641E-3</v>
      </c>
    </row>
    <row r="61" spans="1:10" x14ac:dyDescent="0.3">
      <c r="A61" s="9">
        <v>1905</v>
      </c>
      <c r="B61" s="9">
        <v>-0.44500000000000001</v>
      </c>
      <c r="C61" s="9">
        <f t="shared" si="0"/>
        <v>-0.14760000000000012</v>
      </c>
      <c r="G61" s="2">
        <f>CO2low!L161</f>
        <v>279.71187595463942</v>
      </c>
      <c r="H61" s="2">
        <f t="shared" si="1"/>
        <v>9.0890942720225007E-2</v>
      </c>
      <c r="I61" s="2">
        <f t="shared" si="3"/>
        <v>1.2615947619277552E-2</v>
      </c>
      <c r="J61" s="2">
        <f t="shared" si="2"/>
        <v>1.1951139642652959E-3</v>
      </c>
    </row>
    <row r="62" spans="1:10" x14ac:dyDescent="0.3">
      <c r="A62" s="9">
        <v>1906</v>
      </c>
      <c r="B62" s="9">
        <v>-0.246</v>
      </c>
      <c r="C62" s="9">
        <f t="shared" si="0"/>
        <v>5.139999999999989E-2</v>
      </c>
      <c r="G62" s="2">
        <f>CO2low!L162</f>
        <v>279.92603869132455</v>
      </c>
      <c r="H62" s="2">
        <f t="shared" si="1"/>
        <v>9.4985628470460007E-2</v>
      </c>
      <c r="I62" s="2">
        <f t="shared" si="3"/>
        <v>1.3192274044067268E-2</v>
      </c>
      <c r="J62" s="2">
        <f t="shared" si="2"/>
        <v>1.2599842994257654E-3</v>
      </c>
    </row>
    <row r="63" spans="1:10" x14ac:dyDescent="0.3">
      <c r="A63" s="9">
        <v>1907</v>
      </c>
      <c r="B63" s="9">
        <v>-0.6</v>
      </c>
      <c r="C63" s="9">
        <f t="shared" si="0"/>
        <v>-0.30260000000000009</v>
      </c>
      <c r="G63" s="2">
        <f>CO2low!L163</f>
        <v>280.1563269502202</v>
      </c>
      <c r="H63" s="2">
        <f t="shared" si="1"/>
        <v>9.9385132293830836E-2</v>
      </c>
      <c r="I63" s="2">
        <f t="shared" si="3"/>
        <v>1.3795629025539333E-2</v>
      </c>
      <c r="J63" s="2">
        <f t="shared" si="2"/>
        <v>1.3277597051753291E-3</v>
      </c>
    </row>
    <row r="64" spans="1:10" x14ac:dyDescent="0.3">
      <c r="A64" s="9">
        <v>1908</v>
      </c>
      <c r="B64" s="9">
        <v>-0.48599999999999999</v>
      </c>
      <c r="C64" s="9">
        <f t="shared" si="0"/>
        <v>-0.1886000000000001</v>
      </c>
      <c r="G64" s="2">
        <f>CO2low!L164</f>
        <v>280.41768683821363</v>
      </c>
      <c r="H64" s="2">
        <f t="shared" si="1"/>
        <v>0.10437385980416397</v>
      </c>
      <c r="I64" s="2">
        <f t="shared" si="3"/>
        <v>1.4431244038978931E-2</v>
      </c>
      <c r="J64" s="2">
        <f t="shared" si="2"/>
        <v>1.3985772029149967E-3</v>
      </c>
    </row>
    <row r="65" spans="1:10" x14ac:dyDescent="0.3">
      <c r="A65" s="9">
        <v>1909</v>
      </c>
      <c r="B65" s="9">
        <v>-0.46600000000000003</v>
      </c>
      <c r="C65" s="9">
        <f t="shared" si="0"/>
        <v>-0.16860000000000014</v>
      </c>
      <c r="G65" s="2">
        <f>CO2low!L165</f>
        <v>280.65667420452883</v>
      </c>
      <c r="H65" s="2">
        <f t="shared" si="1"/>
        <v>0.10893148202284685</v>
      </c>
      <c r="I65" s="2">
        <f t="shared" si="3"/>
        <v>1.5093613484570953E-2</v>
      </c>
      <c r="J65" s="2">
        <f t="shared" si="2"/>
        <v>1.4726027505438399E-3</v>
      </c>
    </row>
    <row r="66" spans="1:10" x14ac:dyDescent="0.3">
      <c r="A66" s="9">
        <v>1910</v>
      </c>
      <c r="B66" s="9">
        <v>-0.34499999999999997</v>
      </c>
      <c r="C66" s="9">
        <f t="shared" si="0"/>
        <v>-4.7600000000000087E-2</v>
      </c>
      <c r="G66" s="2">
        <f>CO2low!L166</f>
        <v>280.90773006382392</v>
      </c>
      <c r="H66" s="2">
        <f t="shared" si="1"/>
        <v>0.11371507915437259</v>
      </c>
      <c r="I66" s="2">
        <f t="shared" si="3"/>
        <v>1.578421865689272E-2</v>
      </c>
      <c r="J66" s="2">
        <f t="shared" si="2"/>
        <v>1.5499700915131138E-3</v>
      </c>
    </row>
    <row r="67" spans="1:10" x14ac:dyDescent="0.3">
      <c r="A67" s="9">
        <v>1911</v>
      </c>
      <c r="B67" s="9">
        <v>-0.45400000000000001</v>
      </c>
      <c r="C67" s="9">
        <f t="shared" si="0"/>
        <v>-0.15660000000000013</v>
      </c>
      <c r="G67" s="2">
        <f>CO2low!L167</f>
        <v>281.16989392203794</v>
      </c>
      <c r="H67" s="2">
        <f t="shared" si="1"/>
        <v>0.11870576614599419</v>
      </c>
      <c r="I67" s="2">
        <f t="shared" si="3"/>
        <v>1.6504297428886202E-2</v>
      </c>
      <c r="J67" s="2">
        <f t="shared" si="2"/>
        <v>1.6308206233644699E-3</v>
      </c>
    </row>
    <row r="68" spans="1:10" x14ac:dyDescent="0.3">
      <c r="A68" s="9">
        <v>1912</v>
      </c>
      <c r="B68" s="9">
        <v>-0.38600000000000001</v>
      </c>
      <c r="C68" s="9">
        <f t="shared" si="0"/>
        <v>-8.8600000000000123E-2</v>
      </c>
      <c r="G68" s="2">
        <f>CO2low!L168</f>
        <v>281.43485297940884</v>
      </c>
      <c r="H68" s="2">
        <f t="shared" si="1"/>
        <v>0.12374493820965522</v>
      </c>
      <c r="I68" s="2">
        <f t="shared" si="3"/>
        <v>1.7253405532275039E-2</v>
      </c>
      <c r="J68" s="2">
        <f t="shared" si="2"/>
        <v>1.7153019716198334E-3</v>
      </c>
    </row>
    <row r="69" spans="1:10" x14ac:dyDescent="0.3">
      <c r="A69" s="9">
        <v>1913</v>
      </c>
      <c r="B69" s="9">
        <v>-0.32600000000000001</v>
      </c>
      <c r="C69" s="9">
        <f t="shared" si="0"/>
        <v>-2.8600000000000125E-2</v>
      </c>
      <c r="G69" s="2">
        <f>CO2low!L169</f>
        <v>281.71502369663347</v>
      </c>
      <c r="H69" s="2">
        <f t="shared" si="1"/>
        <v>0.12906825806782743</v>
      </c>
      <c r="I69" s="2">
        <f t="shared" si="3"/>
        <v>1.8033554738271021E-2</v>
      </c>
      <c r="J69" s="2">
        <f t="shared" si="2"/>
        <v>1.8035583998443549E-3</v>
      </c>
    </row>
    <row r="70" spans="1:10" x14ac:dyDescent="0.3">
      <c r="A70" s="9">
        <v>1914</v>
      </c>
      <c r="B70" s="9">
        <v>-8.1000000000000003E-2</v>
      </c>
      <c r="C70" s="9">
        <f t="shared" si="0"/>
        <v>0.21639999999999987</v>
      </c>
      <c r="G70" s="2">
        <f>CO2low!L170</f>
        <v>282.01967829108679</v>
      </c>
      <c r="H70" s="2">
        <f t="shared" si="1"/>
        <v>0.13485077325893641</v>
      </c>
      <c r="I70" s="2">
        <f t="shared" si="3"/>
        <v>1.8848504159635425E-2</v>
      </c>
      <c r="J70" s="2">
        <f t="shared" si="2"/>
        <v>1.8957447790466184E-3</v>
      </c>
    </row>
    <row r="71" spans="1:10" x14ac:dyDescent="0.3">
      <c r="A71" s="9">
        <v>1915</v>
      </c>
      <c r="B71" s="9">
        <v>-9.6000000000000002E-2</v>
      </c>
      <c r="C71" s="9">
        <f t="shared" ref="C71:C134" si="4">B71-C$4</f>
        <v>0.20139999999999988</v>
      </c>
      <c r="G71" s="2">
        <f>CO2low!L171</f>
        <v>282.27409334305258</v>
      </c>
      <c r="H71" s="2">
        <f t="shared" ref="H71:H134" si="5">H$3*LN(G71/G$3)</f>
        <v>0.1396749293586953</v>
      </c>
      <c r="I71" s="2">
        <f t="shared" si="3"/>
        <v>1.9687211236997872E-2</v>
      </c>
      <c r="J71" s="2">
        <f t="shared" ref="J71:J134" si="6">J70+J$3*(I70-J70)</f>
        <v>1.9920364523283627E-3</v>
      </c>
    </row>
    <row r="72" spans="1:10" x14ac:dyDescent="0.3">
      <c r="A72" s="9">
        <v>1916</v>
      </c>
      <c r="B72" s="9">
        <v>-0.35699999999999998</v>
      </c>
      <c r="C72" s="9">
        <f t="shared" si="4"/>
        <v>-5.9600000000000097E-2</v>
      </c>
      <c r="G72" s="2">
        <f>CO2low!L172</f>
        <v>282.51984749413043</v>
      </c>
      <c r="H72" s="2">
        <f t="shared" si="5"/>
        <v>0.1443307328161258</v>
      </c>
      <c r="I72" s="2">
        <f t="shared" ref="I72:I135" si="7">I71+I$3*(I$4*H72-I71)+I$5*(J71-I71)</f>
        <v>2.0547179440783804E-2</v>
      </c>
      <c r="J72" s="2">
        <f t="shared" si="6"/>
        <v>2.0925450451052853E-3</v>
      </c>
    </row>
    <row r="73" spans="1:10" x14ac:dyDescent="0.3">
      <c r="A73" s="9">
        <v>1917</v>
      </c>
      <c r="B73" s="9">
        <v>-0.66800000000000004</v>
      </c>
      <c r="C73" s="9">
        <f t="shared" si="4"/>
        <v>-0.37060000000000015</v>
      </c>
      <c r="G73" s="2">
        <f>CO2low!L173</f>
        <v>282.79243384820057</v>
      </c>
      <c r="H73" s="2">
        <f t="shared" si="5"/>
        <v>0.14949013640748537</v>
      </c>
      <c r="I73" s="2">
        <f t="shared" si="7"/>
        <v>2.1432953501847433E-2</v>
      </c>
      <c r="J73" s="2">
        <f t="shared" si="6"/>
        <v>2.1973673684727393E-3</v>
      </c>
    </row>
    <row r="74" spans="1:10" x14ac:dyDescent="0.3">
      <c r="A74" s="9">
        <v>1918</v>
      </c>
      <c r="B74" s="9">
        <v>-0.46400000000000002</v>
      </c>
      <c r="C74" s="9">
        <f t="shared" si="4"/>
        <v>-0.16660000000000014</v>
      </c>
      <c r="G74" s="2">
        <f>CO2low!L174</f>
        <v>283.08582201038428</v>
      </c>
      <c r="H74" s="2">
        <f t="shared" si="5"/>
        <v>0.15503771414907191</v>
      </c>
      <c r="I74" s="2">
        <f t="shared" si="7"/>
        <v>2.2347733739055322E-2</v>
      </c>
      <c r="J74" s="2">
        <f t="shared" si="6"/>
        <v>2.3066254977103075E-3</v>
      </c>
    </row>
    <row r="75" spans="1:10" x14ac:dyDescent="0.3">
      <c r="A75" s="9">
        <v>1919</v>
      </c>
      <c r="B75" s="9">
        <v>-0.26700000000000002</v>
      </c>
      <c r="C75" s="9">
        <f t="shared" si="4"/>
        <v>3.0399999999999872E-2</v>
      </c>
      <c r="G75" s="2">
        <f>CO2low!L175</f>
        <v>283.36473673587744</v>
      </c>
      <c r="H75" s="2">
        <f t="shared" si="5"/>
        <v>0.16030629012253247</v>
      </c>
      <c r="I75" s="2">
        <f t="shared" si="7"/>
        <v>2.3287707189163065E-2</v>
      </c>
      <c r="J75" s="2">
        <f t="shared" si="6"/>
        <v>2.4204589925211472E-3</v>
      </c>
    </row>
    <row r="76" spans="1:10" x14ac:dyDescent="0.3">
      <c r="A76" s="9">
        <v>1920</v>
      </c>
      <c r="B76" s="9">
        <v>-0.307</v>
      </c>
      <c r="C76" s="9">
        <f t="shared" si="4"/>
        <v>-9.6000000000001084E-3</v>
      </c>
      <c r="G76" s="2">
        <f>CO2low!L176</f>
        <v>283.57834066581739</v>
      </c>
      <c r="H76" s="2">
        <f t="shared" si="5"/>
        <v>0.16433766866758526</v>
      </c>
      <c r="I76" s="2">
        <f t="shared" si="7"/>
        <v>2.4239265511434953E-2</v>
      </c>
      <c r="J76" s="2">
        <f t="shared" si="6"/>
        <v>2.5389849622780734E-3</v>
      </c>
    </row>
    <row r="77" spans="1:10" x14ac:dyDescent="0.3">
      <c r="A77" s="9">
        <v>1921</v>
      </c>
      <c r="B77" s="9">
        <v>-0.16</v>
      </c>
      <c r="C77" s="9">
        <f t="shared" si="4"/>
        <v>0.13739999999999988</v>
      </c>
      <c r="G77" s="2">
        <f>CO2low!L177</f>
        <v>283.85075497057267</v>
      </c>
      <c r="H77" s="2">
        <f t="shared" si="5"/>
        <v>0.16947458058704029</v>
      </c>
      <c r="I77" s="2">
        <f t="shared" si="7"/>
        <v>2.5213509114849243E-2</v>
      </c>
      <c r="J77" s="2">
        <f t="shared" si="6"/>
        <v>2.6622425557972845E-3</v>
      </c>
    </row>
    <row r="78" spans="1:10" x14ac:dyDescent="0.3">
      <c r="A78" s="9">
        <v>1922</v>
      </c>
      <c r="B78" s="9">
        <v>-0.26500000000000001</v>
      </c>
      <c r="C78" s="9">
        <f t="shared" si="4"/>
        <v>3.2399999999999873E-2</v>
      </c>
      <c r="G78" s="2">
        <f>CO2low!L178</f>
        <v>284.05807303274543</v>
      </c>
      <c r="H78" s="2">
        <f t="shared" si="5"/>
        <v>0.17338067123822554</v>
      </c>
      <c r="I78" s="2">
        <f t="shared" si="7"/>
        <v>2.6196979548868776E-2</v>
      </c>
      <c r="J78" s="2">
        <f t="shared" si="6"/>
        <v>2.7903337498526998E-3</v>
      </c>
    </row>
    <row r="79" spans="1:10" x14ac:dyDescent="0.3">
      <c r="A79" s="9">
        <v>1923</v>
      </c>
      <c r="B79" s="9">
        <v>-0.28799999999999998</v>
      </c>
      <c r="C79" s="9">
        <f t="shared" si="4"/>
        <v>9.3999999999999084E-3</v>
      </c>
      <c r="G79" s="2">
        <f>CO2low!L179</f>
        <v>284.28467057452542</v>
      </c>
      <c r="H79" s="2">
        <f t="shared" si="5"/>
        <v>0.17764674809552605</v>
      </c>
      <c r="I79" s="2">
        <f t="shared" si="7"/>
        <v>2.7193135857876458E-2</v>
      </c>
      <c r="J79" s="2">
        <f t="shared" si="6"/>
        <v>2.9232834979911111E-3</v>
      </c>
    </row>
    <row r="80" spans="1:10" x14ac:dyDescent="0.3">
      <c r="A80" s="9">
        <v>1924</v>
      </c>
      <c r="B80" s="9">
        <v>-0.37</v>
      </c>
      <c r="C80" s="9">
        <f t="shared" si="4"/>
        <v>-7.2600000000000109E-2</v>
      </c>
      <c r="G80" s="2">
        <f>CO2low!L180</f>
        <v>284.56774992684393</v>
      </c>
      <c r="H80" s="2">
        <f t="shared" si="5"/>
        <v>0.18297141440733752</v>
      </c>
      <c r="I80" s="2">
        <f t="shared" si="7"/>
        <v>2.8212557259048841E-2</v>
      </c>
      <c r="J80" s="2">
        <f t="shared" si="6"/>
        <v>3.0611362593952599E-3</v>
      </c>
    </row>
    <row r="81" spans="1:10" x14ac:dyDescent="0.3">
      <c r="A81" s="9">
        <v>1925</v>
      </c>
      <c r="B81" s="9">
        <v>-0.28000000000000003</v>
      </c>
      <c r="C81" s="9">
        <f t="shared" si="4"/>
        <v>1.739999999999986E-2</v>
      </c>
      <c r="G81" s="2">
        <f>CO2low!L181</f>
        <v>284.84188260624722</v>
      </c>
      <c r="H81" s="2">
        <f t="shared" si="5"/>
        <v>0.18812274963007458</v>
      </c>
      <c r="I81" s="2">
        <f t="shared" si="7"/>
        <v>2.9252717802695196E-2</v>
      </c>
      <c r="J81" s="2">
        <f t="shared" si="6"/>
        <v>3.2039963306732923E-3</v>
      </c>
    </row>
    <row r="82" spans="1:10" x14ac:dyDescent="0.3">
      <c r="A82" s="9">
        <v>1926</v>
      </c>
      <c r="B82" s="9">
        <v>-6.7000000000000004E-2</v>
      </c>
      <c r="C82" s="9">
        <f t="shared" si="4"/>
        <v>0.23039999999999988</v>
      </c>
      <c r="G82" s="2">
        <f>CO2low!L182</f>
        <v>285.11715389581775</v>
      </c>
      <c r="H82" s="2">
        <f t="shared" si="5"/>
        <v>0.19329049474644777</v>
      </c>
      <c r="I82" s="2">
        <f t="shared" si="7"/>
        <v>3.0313140391027033E-2</v>
      </c>
      <c r="J82" s="2">
        <f t="shared" si="6"/>
        <v>3.3519530686343768E-3</v>
      </c>
    </row>
    <row r="83" spans="1:10" x14ac:dyDescent="0.3">
      <c r="A83" s="9">
        <v>1927</v>
      </c>
      <c r="B83" s="9">
        <v>-0.23899999999999999</v>
      </c>
      <c r="C83" s="9">
        <f t="shared" si="4"/>
        <v>5.8399999999999896E-2</v>
      </c>
      <c r="G83" s="2">
        <f>CO2low!L183</f>
        <v>285.39193708333994</v>
      </c>
      <c r="H83" s="2">
        <f t="shared" si="5"/>
        <v>0.1984441029541594</v>
      </c>
      <c r="I83" s="2">
        <f t="shared" si="7"/>
        <v>3.1393048006888503E-2</v>
      </c>
      <c r="J83" s="2">
        <f t="shared" si="6"/>
        <v>3.505092612625567E-3</v>
      </c>
    </row>
    <row r="84" spans="1:10" x14ac:dyDescent="0.3">
      <c r="A84" s="9">
        <v>1928</v>
      </c>
      <c r="B84" s="9">
        <v>-0.161</v>
      </c>
      <c r="C84" s="9">
        <f t="shared" si="4"/>
        <v>0.13639999999999988</v>
      </c>
      <c r="G84" s="2">
        <f>CO2low!L184</f>
        <v>285.69983132344504</v>
      </c>
      <c r="H84" s="2">
        <f t="shared" si="5"/>
        <v>0.20421282327297943</v>
      </c>
      <c r="I84" s="2">
        <f t="shared" si="7"/>
        <v>3.2498205796635114E-2</v>
      </c>
      <c r="J84" s="2">
        <f t="shared" si="6"/>
        <v>3.6634961992649804E-3</v>
      </c>
    </row>
    <row r="85" spans="1:10" x14ac:dyDescent="0.3">
      <c r="A85" s="9">
        <v>1929</v>
      </c>
      <c r="B85" s="9">
        <v>-0.42699999999999999</v>
      </c>
      <c r="C85" s="9">
        <f t="shared" si="4"/>
        <v>-0.1296000000000001</v>
      </c>
      <c r="G85" s="2">
        <f>CO2low!L185</f>
        <v>286.00338371617079</v>
      </c>
      <c r="H85" s="2">
        <f t="shared" si="5"/>
        <v>0.20989411178412948</v>
      </c>
      <c r="I85" s="2">
        <f t="shared" si="7"/>
        <v>3.3626914497883298E-2</v>
      </c>
      <c r="J85" s="2">
        <f t="shared" si="6"/>
        <v>3.8272773497780429E-3</v>
      </c>
    </row>
    <row r="86" spans="1:10" x14ac:dyDescent="0.3">
      <c r="A86" s="9">
        <v>1930</v>
      </c>
      <c r="B86" s="9">
        <v>-0.14099999999999999</v>
      </c>
      <c r="C86" s="9">
        <f t="shared" si="4"/>
        <v>0.1563999999999999</v>
      </c>
      <c r="G86" s="2">
        <f>CO2low!L186</f>
        <v>286.3395491918323</v>
      </c>
      <c r="H86" s="2">
        <f t="shared" si="5"/>
        <v>0.21617875477767559</v>
      </c>
      <c r="I86" s="2">
        <f t="shared" si="7"/>
        <v>3.478468485067622E-2</v>
      </c>
      <c r="J86" s="2">
        <f t="shared" si="6"/>
        <v>3.9965392887792803E-3</v>
      </c>
    </row>
    <row r="87" spans="1:10" x14ac:dyDescent="0.3">
      <c r="A87" s="9">
        <v>1931</v>
      </c>
      <c r="B87" s="9">
        <v>-0.13500000000000001</v>
      </c>
      <c r="C87" s="9">
        <f t="shared" si="4"/>
        <v>0.16239999999999988</v>
      </c>
      <c r="G87" s="2">
        <f>CO2low!L187</f>
        <v>286.62599031076252</v>
      </c>
      <c r="H87" s="2">
        <f t="shared" si="5"/>
        <v>0.22152797740378574</v>
      </c>
      <c r="I87" s="2">
        <f t="shared" si="7"/>
        <v>3.5960912530172556E-2</v>
      </c>
      <c r="J87" s="2">
        <f t="shared" si="6"/>
        <v>4.1714159555708546E-3</v>
      </c>
    </row>
    <row r="88" spans="1:10" x14ac:dyDescent="0.3">
      <c r="A88" s="9">
        <v>1932</v>
      </c>
      <c r="B88" s="9">
        <v>-0.08</v>
      </c>
      <c r="C88" s="9">
        <f t="shared" si="4"/>
        <v>0.21739999999999987</v>
      </c>
      <c r="G88" s="2">
        <f>CO2low!L188</f>
        <v>286.85640469937374</v>
      </c>
      <c r="H88" s="2">
        <f t="shared" si="5"/>
        <v>0.22582703542588944</v>
      </c>
      <c r="I88" s="2">
        <f t="shared" si="7"/>
        <v>3.7144155748928424E-2</v>
      </c>
      <c r="J88" s="2">
        <f t="shared" si="6"/>
        <v>4.3519802961145921E-3</v>
      </c>
    </row>
    <row r="89" spans="1:10" x14ac:dyDescent="0.3">
      <c r="A89" s="9">
        <v>1933</v>
      </c>
      <c r="B89" s="9">
        <v>-0.28100000000000003</v>
      </c>
      <c r="C89" s="9">
        <f t="shared" si="4"/>
        <v>1.6399999999999859E-2</v>
      </c>
      <c r="G89" s="2">
        <f>CO2low!L189</f>
        <v>287.04325876279489</v>
      </c>
      <c r="H89" s="2">
        <f t="shared" si="5"/>
        <v>0.22931081260253522</v>
      </c>
      <c r="I89" s="2">
        <f t="shared" si="7"/>
        <v>3.8325782839828779E-2</v>
      </c>
      <c r="J89" s="2">
        <f t="shared" si="6"/>
        <v>4.5382398526865745E-3</v>
      </c>
    </row>
    <row r="90" spans="1:10" x14ac:dyDescent="0.3">
      <c r="A90" s="9">
        <v>1934</v>
      </c>
      <c r="B90" s="9">
        <v>-7.0000000000000007E-2</v>
      </c>
      <c r="C90" s="9">
        <f t="shared" si="4"/>
        <v>0.22739999999999988</v>
      </c>
      <c r="G90" s="2">
        <f>CO2low!L190</f>
        <v>287.25352066893055</v>
      </c>
      <c r="H90" s="2">
        <f t="shared" si="5"/>
        <v>0.23322830365725103</v>
      </c>
      <c r="I90" s="2">
        <f t="shared" si="7"/>
        <v>3.9510380260093486E-2</v>
      </c>
      <c r="J90" s="2">
        <f t="shared" si="6"/>
        <v>4.7301530968535425E-3</v>
      </c>
    </row>
    <row r="91" spans="1:10" x14ac:dyDescent="0.3">
      <c r="A91" s="9">
        <v>1935</v>
      </c>
      <c r="B91" s="9">
        <v>-0.16800000000000001</v>
      </c>
      <c r="C91" s="9">
        <f t="shared" si="4"/>
        <v>0.12939999999999988</v>
      </c>
      <c r="G91" s="2">
        <f>CO2low!L191</f>
        <v>287.50068678885862</v>
      </c>
      <c r="H91" s="2">
        <f t="shared" si="5"/>
        <v>0.23782970998354333</v>
      </c>
      <c r="I91" s="2">
        <f t="shared" si="7"/>
        <v>4.0704973745737075E-2</v>
      </c>
      <c r="J91" s="2">
        <f t="shared" si="6"/>
        <v>4.9277047871407456E-3</v>
      </c>
    </row>
    <row r="92" spans="1:10" x14ac:dyDescent="0.3">
      <c r="A92" s="9">
        <v>1936</v>
      </c>
      <c r="B92" s="9">
        <v>-0.115</v>
      </c>
      <c r="C92" s="9">
        <f t="shared" si="4"/>
        <v>0.1823999999999999</v>
      </c>
      <c r="G92" s="2">
        <f>CO2low!L192</f>
        <v>287.76998612133667</v>
      </c>
      <c r="H92" s="2">
        <f t="shared" si="5"/>
        <v>0.24283866177561847</v>
      </c>
      <c r="I92" s="2">
        <f t="shared" si="7"/>
        <v>4.191349538980358E-2</v>
      </c>
      <c r="J92" s="2">
        <f t="shared" si="6"/>
        <v>5.1309196748255724E-3</v>
      </c>
    </row>
    <row r="93" spans="1:10" x14ac:dyDescent="0.3">
      <c r="A93" s="9">
        <v>1937</v>
      </c>
      <c r="B93" s="9">
        <v>-7.1999999999999995E-2</v>
      </c>
      <c r="C93" s="9">
        <f t="shared" si="4"/>
        <v>0.22539999999999988</v>
      </c>
      <c r="G93" s="2">
        <f>CO2low!L193</f>
        <v>288.08334642406845</v>
      </c>
      <c r="H93" s="2">
        <f t="shared" si="5"/>
        <v>0.24866124780697024</v>
      </c>
      <c r="I93" s="2">
        <f t="shared" si="7"/>
        <v>4.3143952855006822E-2</v>
      </c>
      <c r="J93" s="2">
        <f t="shared" si="6"/>
        <v>5.3398447048866472E-3</v>
      </c>
    </row>
    <row r="94" spans="1:10" x14ac:dyDescent="0.3">
      <c r="A94" s="9">
        <v>1938</v>
      </c>
      <c r="B94" s="9">
        <v>0.10199999999999999</v>
      </c>
      <c r="C94" s="9">
        <f t="shared" si="4"/>
        <v>0.39939999999999987</v>
      </c>
      <c r="G94" s="2">
        <f>CO2low!L194</f>
        <v>288.42735816366667</v>
      </c>
      <c r="H94" s="2">
        <f t="shared" si="5"/>
        <v>0.25504608337254531</v>
      </c>
      <c r="I94" s="2">
        <f t="shared" si="7"/>
        <v>4.4401486957920559E-2</v>
      </c>
      <c r="J94" s="2">
        <f t="shared" si="6"/>
        <v>5.5545720391793297E-3</v>
      </c>
    </row>
    <row r="95" spans="1:10" x14ac:dyDescent="0.3">
      <c r="A95" s="9">
        <v>1939</v>
      </c>
      <c r="B95" s="9">
        <v>-5.2999999999999999E-2</v>
      </c>
      <c r="C95" s="9">
        <f t="shared" si="4"/>
        <v>0.2443999999999999</v>
      </c>
      <c r="G95" s="2">
        <f>CO2low!L195</f>
        <v>288.73254627004951</v>
      </c>
      <c r="H95" s="2">
        <f t="shared" si="5"/>
        <v>0.26070398340607281</v>
      </c>
      <c r="I95" s="2">
        <f t="shared" si="7"/>
        <v>4.5677720082052189E-2</v>
      </c>
      <c r="J95" s="2">
        <f t="shared" si="6"/>
        <v>5.7752225159177798E-3</v>
      </c>
    </row>
    <row r="96" spans="1:10" x14ac:dyDescent="0.3">
      <c r="A96" s="9">
        <v>1940</v>
      </c>
      <c r="B96" s="9">
        <v>-3.6999999999999998E-2</v>
      </c>
      <c r="C96" s="9">
        <f t="shared" si="4"/>
        <v>0.26039999999999991</v>
      </c>
      <c r="G96" s="2">
        <f>CO2low!L196</f>
        <v>289.05708165529205</v>
      </c>
      <c r="H96" s="2">
        <f t="shared" si="5"/>
        <v>0.26671400646541016</v>
      </c>
      <c r="I96" s="2">
        <f t="shared" si="7"/>
        <v>4.6975725496173341E-2</v>
      </c>
      <c r="J96" s="2">
        <f t="shared" si="6"/>
        <v>6.0018687020934229E-3</v>
      </c>
    </row>
    <row r="97" spans="1:10" x14ac:dyDescent="0.3">
      <c r="A97" s="9">
        <v>1941</v>
      </c>
      <c r="B97" s="9">
        <v>-1.7999999999999999E-2</v>
      </c>
      <c r="C97" s="9">
        <f t="shared" si="4"/>
        <v>0.27939999999999987</v>
      </c>
      <c r="G97" s="2">
        <f>CO2low!L197</f>
        <v>289.42674120904542</v>
      </c>
      <c r="H97" s="2">
        <f t="shared" si="5"/>
        <v>0.27355146260022906</v>
      </c>
      <c r="I97" s="2">
        <f t="shared" si="7"/>
        <v>4.8303397505044435E-2</v>
      </c>
      <c r="J97" s="2">
        <f t="shared" si="6"/>
        <v>6.2346002086837967E-3</v>
      </c>
    </row>
    <row r="98" spans="1:10" x14ac:dyDescent="0.3">
      <c r="A98" s="9">
        <v>1942</v>
      </c>
      <c r="B98" s="9">
        <v>-3.2000000000000001E-2</v>
      </c>
      <c r="C98" s="9">
        <f t="shared" si="4"/>
        <v>0.26539999999999986</v>
      </c>
      <c r="G98" s="2">
        <f>CO2low!L198</f>
        <v>289.80544566670903</v>
      </c>
      <c r="H98" s="2">
        <f t="shared" si="5"/>
        <v>0.28054716892696563</v>
      </c>
      <c r="I98" s="2">
        <f t="shared" si="7"/>
        <v>4.9661441301858934E-2</v>
      </c>
      <c r="J98" s="2">
        <f t="shared" si="6"/>
        <v>6.4735509773271253E-3</v>
      </c>
    </row>
    <row r="99" spans="1:10" x14ac:dyDescent="0.3">
      <c r="A99" s="9">
        <v>1943</v>
      </c>
      <c r="B99" s="9">
        <v>-6.8000000000000005E-2</v>
      </c>
      <c r="C99" s="9">
        <f t="shared" si="4"/>
        <v>0.22939999999999988</v>
      </c>
      <c r="G99" s="2">
        <f>CO2low!L199</f>
        <v>290.18082678020602</v>
      </c>
      <c r="H99" s="2">
        <f t="shared" si="5"/>
        <v>0.28747246813847915</v>
      </c>
      <c r="I99" s="2">
        <f t="shared" si="7"/>
        <v>5.1048172054373495E-2</v>
      </c>
      <c r="J99" s="2">
        <f t="shared" si="6"/>
        <v>6.7188581943704662E-3</v>
      </c>
    </row>
    <row r="100" spans="1:10" x14ac:dyDescent="0.3">
      <c r="A100" s="9">
        <v>1944</v>
      </c>
      <c r="B100" s="9">
        <v>7.3999999999999996E-2</v>
      </c>
      <c r="C100" s="9">
        <f t="shared" si="4"/>
        <v>0.3713999999999999</v>
      </c>
      <c r="G100" s="2">
        <f>CO2low!L200</f>
        <v>290.5730107039663</v>
      </c>
      <c r="H100" s="2">
        <f t="shared" si="5"/>
        <v>0.29469819503217703</v>
      </c>
      <c r="I100" s="2">
        <f t="shared" si="7"/>
        <v>5.2465801519480326E-2</v>
      </c>
      <c r="J100" s="2">
        <f t="shared" si="6"/>
        <v>6.9706486970952837E-3</v>
      </c>
    </row>
    <row r="101" spans="1:10" x14ac:dyDescent="0.3">
      <c r="A101" s="9">
        <v>1945</v>
      </c>
      <c r="B101" s="9">
        <v>-0.109</v>
      </c>
      <c r="C101" s="9">
        <f t="shared" si="4"/>
        <v>0.1883999999999999</v>
      </c>
      <c r="G101" s="2">
        <f>CO2low!L201</f>
        <v>290.9546790874428</v>
      </c>
      <c r="H101" s="2">
        <f t="shared" si="5"/>
        <v>0.30172082243457093</v>
      </c>
      <c r="I101" s="2">
        <f t="shared" si="7"/>
        <v>5.3911255399959335E-2</v>
      </c>
      <c r="J101" s="2">
        <f t="shared" si="6"/>
        <v>7.2290611651264309E-3</v>
      </c>
    </row>
    <row r="102" spans="1:10" x14ac:dyDescent="0.3">
      <c r="A102" s="9">
        <v>1946</v>
      </c>
      <c r="B102" s="9">
        <v>-7.9000000000000001E-2</v>
      </c>
      <c r="C102" s="9">
        <f t="shared" si="4"/>
        <v>0.21839999999999987</v>
      </c>
      <c r="G102" s="2">
        <f>CO2low!L202</f>
        <v>291.2260251318898</v>
      </c>
      <c r="H102" s="2">
        <f t="shared" si="5"/>
        <v>0.30670793874533481</v>
      </c>
      <c r="I102" s="2">
        <f t="shared" si="7"/>
        <v>5.5362587108192571E-2</v>
      </c>
      <c r="J102" s="2">
        <f t="shared" si="6"/>
        <v>7.4942160283802822E-3</v>
      </c>
    </row>
    <row r="103" spans="1:10" x14ac:dyDescent="0.3">
      <c r="A103" s="9">
        <v>1947</v>
      </c>
      <c r="B103" s="9">
        <v>-3.4000000000000002E-2</v>
      </c>
      <c r="C103" s="9">
        <f t="shared" si="4"/>
        <v>0.26339999999999986</v>
      </c>
      <c r="G103" s="2">
        <f>CO2low!L203</f>
        <v>291.53503995286815</v>
      </c>
      <c r="H103" s="2">
        <f t="shared" si="5"/>
        <v>0.3123817201498732</v>
      </c>
      <c r="I103" s="2">
        <f t="shared" si="7"/>
        <v>5.6826763000091977E-2</v>
      </c>
      <c r="J103" s="2">
        <f t="shared" si="6"/>
        <v>7.7661083761136158E-3</v>
      </c>
    </row>
    <row r="104" spans="1:10" x14ac:dyDescent="0.3">
      <c r="A104" s="9">
        <v>1948</v>
      </c>
      <c r="B104" s="9">
        <v>-6.2E-2</v>
      </c>
      <c r="C104" s="9">
        <f t="shared" si="4"/>
        <v>0.23539999999999989</v>
      </c>
      <c r="G104" s="2">
        <f>CO2low!L204</f>
        <v>291.9139452257117</v>
      </c>
      <c r="H104" s="2">
        <f t="shared" si="5"/>
        <v>0.31933054874051797</v>
      </c>
      <c r="I104" s="2">
        <f t="shared" si="7"/>
        <v>5.8316612367823768E-2</v>
      </c>
      <c r="J104" s="2">
        <f t="shared" si="6"/>
        <v>8.0447728943778135E-3</v>
      </c>
    </row>
    <row r="105" spans="1:10" x14ac:dyDescent="0.3">
      <c r="A105" s="9">
        <v>1949</v>
      </c>
      <c r="B105" s="9">
        <v>-0.14499999999999999</v>
      </c>
      <c r="C105" s="9">
        <f t="shared" si="4"/>
        <v>0.1523999999999999</v>
      </c>
      <c r="G105" s="2">
        <f>CO2low!L205</f>
        <v>292.32218703515588</v>
      </c>
      <c r="H105" s="2">
        <f t="shared" si="5"/>
        <v>0.32680729971635664</v>
      </c>
      <c r="I105" s="2">
        <f t="shared" si="7"/>
        <v>5.9836805138712264E-2</v>
      </c>
      <c r="J105" s="2">
        <f t="shared" si="6"/>
        <v>8.3303169425869867E-3</v>
      </c>
    </row>
    <row r="106" spans="1:10" x14ac:dyDescent="0.3">
      <c r="A106" s="9">
        <v>1950</v>
      </c>
      <c r="B106" s="9">
        <v>-0.30499999999999999</v>
      </c>
      <c r="C106" s="9">
        <f t="shared" si="4"/>
        <v>-7.6000000000001067E-3</v>
      </c>
      <c r="G106" s="2">
        <f>CO2low!L206</f>
        <v>292.69913708981255</v>
      </c>
      <c r="H106" s="2">
        <f t="shared" si="5"/>
        <v>0.3337016913849582</v>
      </c>
      <c r="I106" s="2">
        <f t="shared" si="7"/>
        <v>6.1380361001548187E-2</v>
      </c>
      <c r="J106" s="2">
        <f t="shared" si="6"/>
        <v>8.6228737955409782E-3</v>
      </c>
    </row>
    <row r="107" spans="1:10" x14ac:dyDescent="0.3">
      <c r="A107" s="9">
        <v>1951</v>
      </c>
      <c r="B107" s="9">
        <v>-0.13</v>
      </c>
      <c r="C107" s="9">
        <f t="shared" si="4"/>
        <v>0.16739999999999988</v>
      </c>
      <c r="G107" s="2">
        <f>CO2low!L207</f>
        <v>293.17002172932069</v>
      </c>
      <c r="H107" s="2">
        <f t="shared" si="5"/>
        <v>0.34230167766488251</v>
      </c>
      <c r="I107" s="2">
        <f t="shared" si="7"/>
        <v>6.2964222704633976E-2</v>
      </c>
      <c r="J107" s="2">
        <f t="shared" si="6"/>
        <v>8.9225363228710997E-3</v>
      </c>
    </row>
    <row r="108" spans="1:10" x14ac:dyDescent="0.3">
      <c r="A108" s="9">
        <v>1952</v>
      </c>
      <c r="B108" s="9">
        <v>-4.8000000000000001E-2</v>
      </c>
      <c r="C108" s="9">
        <f t="shared" si="4"/>
        <v>0.2493999999999999</v>
      </c>
      <c r="G108" s="2">
        <f>CO2low!L208</f>
        <v>293.69478442929693</v>
      </c>
      <c r="H108" s="2">
        <f t="shared" si="5"/>
        <v>0.35186940489493213</v>
      </c>
      <c r="I108" s="2">
        <f t="shared" si="7"/>
        <v>6.4597134402108555E-2</v>
      </c>
      <c r="J108" s="2">
        <f t="shared" si="6"/>
        <v>9.2294931015195134E-3</v>
      </c>
    </row>
    <row r="109" spans="1:10" x14ac:dyDescent="0.3">
      <c r="A109" s="9">
        <v>1953</v>
      </c>
      <c r="B109" s="9">
        <v>4.5999999999999999E-2</v>
      </c>
      <c r="C109" s="9">
        <f t="shared" si="4"/>
        <v>0.34339999999999987</v>
      </c>
      <c r="G109" s="2">
        <f>CO2low!L209</f>
        <v>294.22045251891308</v>
      </c>
      <c r="H109" s="2">
        <f t="shared" si="5"/>
        <v>0.3614365154310934</v>
      </c>
      <c r="I109" s="2">
        <f t="shared" si="7"/>
        <v>6.6277525870838891E-2</v>
      </c>
      <c r="J109" s="2">
        <f t="shared" si="6"/>
        <v>9.5439813041068595E-3</v>
      </c>
    </row>
    <row r="110" spans="1:10" x14ac:dyDescent="0.3">
      <c r="A110" s="9">
        <v>1954</v>
      </c>
      <c r="B110" s="9">
        <v>-0.185</v>
      </c>
      <c r="C110" s="9">
        <f t="shared" si="4"/>
        <v>0.11239999999999989</v>
      </c>
      <c r="G110" s="2">
        <f>CO2low!L210</f>
        <v>294.75702892844942</v>
      </c>
      <c r="H110" s="2">
        <f t="shared" si="5"/>
        <v>0.37118454375355259</v>
      </c>
      <c r="I110" s="2">
        <f t="shared" si="7"/>
        <v>6.800576022165615E-2</v>
      </c>
      <c r="J110" s="2">
        <f t="shared" si="6"/>
        <v>9.8662278372458976E-3</v>
      </c>
    </row>
    <row r="111" spans="1:10" x14ac:dyDescent="0.3">
      <c r="A111" s="9">
        <v>1955</v>
      </c>
      <c r="B111" s="9">
        <v>-0.20499999999999999</v>
      </c>
      <c r="C111" s="9">
        <f t="shared" si="4"/>
        <v>9.2399999999999899E-2</v>
      </c>
      <c r="D111" s="2">
        <v>-0.13300000000000001</v>
      </c>
      <c r="E111" s="2">
        <v>-3.4000000000000002E-2</v>
      </c>
      <c r="F111" s="2">
        <v>-1.2999999999999999E-2</v>
      </c>
      <c r="G111" s="2">
        <f>CO2low!L211</f>
        <v>295.29463880968268</v>
      </c>
      <c r="H111" s="2">
        <f t="shared" si="5"/>
        <v>0.38093356682306151</v>
      </c>
      <c r="I111" s="2">
        <f t="shared" si="7"/>
        <v>6.978032715343882E-2</v>
      </c>
      <c r="J111" s="2">
        <f t="shared" si="6"/>
        <v>1.0196460381189348E-2</v>
      </c>
    </row>
    <row r="112" spans="1:10" x14ac:dyDescent="0.3">
      <c r="A112" s="9">
        <v>1956</v>
      </c>
      <c r="B112" s="9">
        <v>-0.41699999999999998</v>
      </c>
      <c r="C112" s="9">
        <f t="shared" si="4"/>
        <v>-0.1196000000000001</v>
      </c>
      <c r="D112" s="2">
        <v>-0.123</v>
      </c>
      <c r="E112" s="2">
        <v>-2.8000000000000001E-2</v>
      </c>
      <c r="F112" s="2">
        <v>-1.0999999999999999E-2</v>
      </c>
      <c r="G112" s="2">
        <f>CO2low!L212</f>
        <v>295.90641118542766</v>
      </c>
      <c r="H112" s="2">
        <f t="shared" si="5"/>
        <v>0.39200588605694109</v>
      </c>
      <c r="I112" s="2">
        <f t="shared" si="7"/>
        <v>7.1613460345464952E-2</v>
      </c>
      <c r="J112" s="2">
        <f t="shared" si="6"/>
        <v>1.0534896744455725E-2</v>
      </c>
    </row>
    <row r="113" spans="1:10" x14ac:dyDescent="0.3">
      <c r="A113" s="9">
        <v>1957</v>
      </c>
      <c r="B113" s="9">
        <v>-0.06</v>
      </c>
      <c r="C113" s="9">
        <f t="shared" si="4"/>
        <v>0.23739999999999989</v>
      </c>
      <c r="D113" s="2">
        <v>-0.09</v>
      </c>
      <c r="E113" s="2">
        <v>-4.9000000000000002E-2</v>
      </c>
      <c r="F113" s="2">
        <v>-2.4E-2</v>
      </c>
      <c r="G113" s="2">
        <f>CO2low!L213</f>
        <v>296.56798333456965</v>
      </c>
      <c r="H113" s="2">
        <f t="shared" si="5"/>
        <v>0.40395378625883893</v>
      </c>
      <c r="I113" s="2">
        <f t="shared" si="7"/>
        <v>7.3512355506790195E-2</v>
      </c>
      <c r="J113" s="2">
        <f t="shared" si="6"/>
        <v>1.0881822985709458E-2</v>
      </c>
    </row>
    <row r="114" spans="1:10" x14ac:dyDescent="0.3">
      <c r="A114" s="9">
        <v>1958</v>
      </c>
      <c r="B114" s="9">
        <v>7.0000000000000007E-2</v>
      </c>
      <c r="C114" s="9">
        <f t="shared" si="4"/>
        <v>0.36739999999999989</v>
      </c>
      <c r="D114" s="2">
        <v>-2.7E-2</v>
      </c>
      <c r="E114" s="2">
        <v>-1.6E-2</v>
      </c>
      <c r="F114" s="2">
        <v>-0.01</v>
      </c>
      <c r="G114" s="2">
        <f>CO2low!L214</f>
        <v>297.25860425044135</v>
      </c>
      <c r="H114" s="2">
        <f t="shared" si="5"/>
        <v>0.41639790258168025</v>
      </c>
      <c r="I114" s="2">
        <f t="shared" si="7"/>
        <v>7.5480044803119262E-2</v>
      </c>
      <c r="J114" s="2">
        <f t="shared" si="6"/>
        <v>1.1237564410429196E-2</v>
      </c>
    </row>
    <row r="115" spans="1:10" x14ac:dyDescent="0.3">
      <c r="A115" s="9">
        <v>1959</v>
      </c>
      <c r="B115" s="9">
        <v>-1.2999999999999999E-2</v>
      </c>
      <c r="C115" s="9">
        <f t="shared" si="4"/>
        <v>0.28439999999999988</v>
      </c>
      <c r="D115" s="2">
        <v>-7.0999999999999994E-2</v>
      </c>
      <c r="E115" s="2">
        <v>-2.3E-2</v>
      </c>
      <c r="F115" s="2">
        <v>-1.2999999999999999E-2</v>
      </c>
      <c r="G115" s="2">
        <f>CO2low!L215</f>
        <v>297.96269024586809</v>
      </c>
      <c r="H115" s="2">
        <f t="shared" si="5"/>
        <v>0.4290549155860453</v>
      </c>
      <c r="I115" s="2">
        <f t="shared" si="7"/>
        <v>7.7516529014604305E-2</v>
      </c>
      <c r="J115" s="2">
        <f t="shared" si="6"/>
        <v>1.1602461699059676E-2</v>
      </c>
    </row>
    <row r="116" spans="1:10" x14ac:dyDescent="0.3">
      <c r="A116" s="9">
        <v>1960</v>
      </c>
      <c r="B116" s="9">
        <v>-9.0999999999999998E-2</v>
      </c>
      <c r="C116" s="9">
        <f t="shared" si="4"/>
        <v>0.20639999999999989</v>
      </c>
      <c r="D116" s="2">
        <v>-4.7E-2</v>
      </c>
      <c r="E116" s="2">
        <v>-1.4999999999999999E-2</v>
      </c>
      <c r="F116" s="2">
        <v>-1.0999999999999999E-2</v>
      </c>
      <c r="G116" s="2">
        <f>CO2low!L216</f>
        <v>298.71097489646547</v>
      </c>
      <c r="H116" s="2">
        <f t="shared" si="5"/>
        <v>0.44247372460449386</v>
      </c>
      <c r="I116" s="2">
        <f t="shared" si="7"/>
        <v>7.9627495287057787E-2</v>
      </c>
      <c r="J116" s="2">
        <f t="shared" si="6"/>
        <v>1.197685360141197E-2</v>
      </c>
    </row>
    <row r="117" spans="1:10" x14ac:dyDescent="0.3">
      <c r="A117" s="9">
        <v>1961</v>
      </c>
      <c r="B117" s="9">
        <v>3.7999999999999999E-2</v>
      </c>
      <c r="C117" s="9">
        <f t="shared" si="4"/>
        <v>0.33539999999999986</v>
      </c>
      <c r="D117" s="2">
        <v>-5.5E-2</v>
      </c>
      <c r="E117" s="2">
        <v>-2.1999999999999999E-2</v>
      </c>
      <c r="F117" s="2">
        <v>-1.2999999999999999E-2</v>
      </c>
      <c r="G117" s="2">
        <f>CO2low!L217</f>
        <v>299.49783757631923</v>
      </c>
      <c r="H117" s="2">
        <f t="shared" si="5"/>
        <v>0.4565481336646986</v>
      </c>
      <c r="I117" s="2">
        <f t="shared" si="7"/>
        <v>8.1817346040148037E-2</v>
      </c>
      <c r="J117" s="2">
        <f t="shared" si="6"/>
        <v>1.2361109246186438E-2</v>
      </c>
    </row>
    <row r="118" spans="1:10" x14ac:dyDescent="0.3">
      <c r="A118" s="9">
        <v>1962</v>
      </c>
      <c r="B118" s="9">
        <v>-2E-3</v>
      </c>
      <c r="C118" s="9">
        <f t="shared" si="4"/>
        <v>0.29539999999999988</v>
      </c>
      <c r="D118" s="2">
        <v>-7.0000000000000007E-2</v>
      </c>
      <c r="E118" s="2">
        <v>-1.0999999999999999E-2</v>
      </c>
      <c r="F118" s="2">
        <v>-8.0000000000000002E-3</v>
      </c>
      <c r="G118" s="2">
        <f>CO2low!L218</f>
        <v>300.27359972053625</v>
      </c>
      <c r="H118" s="2">
        <f t="shared" si="5"/>
        <v>0.47038783835191411</v>
      </c>
      <c r="I118" s="2">
        <f t="shared" si="7"/>
        <v>8.4081122083830492E-2</v>
      </c>
      <c r="J118" s="2">
        <f t="shared" si="6"/>
        <v>1.2755620671176139E-2</v>
      </c>
    </row>
    <row r="119" spans="1:10" x14ac:dyDescent="0.3">
      <c r="A119" s="9">
        <v>1963</v>
      </c>
      <c r="B119" s="9">
        <v>-4.0000000000000001E-3</v>
      </c>
      <c r="C119" s="9">
        <f t="shared" si="4"/>
        <v>0.29339999999999988</v>
      </c>
      <c r="D119" s="2">
        <v>-1.9E-2</v>
      </c>
      <c r="E119" s="2">
        <v>-2.4E-2</v>
      </c>
      <c r="F119" s="2">
        <v>-1.4999999999999999E-2</v>
      </c>
      <c r="G119" s="2">
        <f>CO2low!L219</f>
        <v>301.08498582896891</v>
      </c>
      <c r="H119" s="2">
        <f t="shared" si="5"/>
        <v>0.48482487614808284</v>
      </c>
      <c r="I119" s="2">
        <f t="shared" si="7"/>
        <v>8.6422646460770872E-2</v>
      </c>
      <c r="J119" s="2">
        <f t="shared" si="6"/>
        <v>1.3160749519200016E-2</v>
      </c>
    </row>
    <row r="120" spans="1:10" x14ac:dyDescent="0.3">
      <c r="A120" s="9">
        <v>1964</v>
      </c>
      <c r="B120" s="9">
        <v>-0.27100000000000002</v>
      </c>
      <c r="C120" s="9">
        <f t="shared" si="4"/>
        <v>2.6399999999999868E-2</v>
      </c>
      <c r="D120" s="2">
        <v>-0.14299999999999999</v>
      </c>
      <c r="E120" s="2">
        <v>-3.3000000000000002E-2</v>
      </c>
      <c r="F120" s="2">
        <v>-1.4999999999999999E-2</v>
      </c>
      <c r="G120" s="2">
        <f>CO2low!L220</f>
        <v>301.95004347737819</v>
      </c>
      <c r="H120" s="2">
        <f t="shared" si="5"/>
        <v>0.50017410585657951</v>
      </c>
      <c r="I120" s="2">
        <f t="shared" si="7"/>
        <v>8.8848879175619955E-2</v>
      </c>
      <c r="J120" s="2">
        <f t="shared" si="6"/>
        <v>1.3576877093828137E-2</v>
      </c>
    </row>
    <row r="121" spans="1:10" x14ac:dyDescent="0.3">
      <c r="A121" s="9">
        <v>1965</v>
      </c>
      <c r="B121" s="9">
        <v>-0.19500000000000001</v>
      </c>
      <c r="C121" s="9">
        <f t="shared" si="4"/>
        <v>0.10239999999999988</v>
      </c>
      <c r="D121" s="2">
        <v>-0.115</v>
      </c>
      <c r="E121" s="2">
        <v>-3.2000000000000001E-2</v>
      </c>
      <c r="F121" s="2">
        <v>-1.4E-2</v>
      </c>
      <c r="G121" s="2">
        <f>CO2low!L221</f>
        <v>302.87377651516817</v>
      </c>
      <c r="H121" s="2">
        <f t="shared" si="5"/>
        <v>0.51651597412078054</v>
      </c>
      <c r="I121" s="2">
        <f t="shared" si="7"/>
        <v>9.1367386534689982E-2</v>
      </c>
      <c r="J121" s="2">
        <f t="shared" si="6"/>
        <v>1.4004422065652715E-2</v>
      </c>
    </row>
    <row r="122" spans="1:10" x14ac:dyDescent="0.3">
      <c r="A122" s="9">
        <v>1966</v>
      </c>
      <c r="B122" s="9">
        <v>-0.123</v>
      </c>
      <c r="C122" s="9">
        <f t="shared" si="4"/>
        <v>0.17439999999999989</v>
      </c>
      <c r="D122" s="2">
        <v>-9.4E-2</v>
      </c>
      <c r="E122" s="2">
        <v>-4.2000000000000003E-2</v>
      </c>
      <c r="F122" s="2">
        <v>-1.7000000000000001E-2</v>
      </c>
      <c r="G122" s="2">
        <f>CO2low!L222</f>
        <v>303.84155571014884</v>
      </c>
      <c r="H122" s="2">
        <f t="shared" si="5"/>
        <v>0.53358369207491796</v>
      </c>
      <c r="I122" s="2">
        <f t="shared" si="7"/>
        <v>9.3982725786648319E-2</v>
      </c>
      <c r="J122" s="2">
        <f t="shared" si="6"/>
        <v>1.4443843703836846E-2</v>
      </c>
    </row>
    <row r="123" spans="1:10" x14ac:dyDescent="0.3">
      <c r="A123" s="9">
        <v>1967</v>
      </c>
      <c r="B123" s="9">
        <v>-0.121</v>
      </c>
      <c r="C123" s="9">
        <f t="shared" si="4"/>
        <v>0.17639999999999989</v>
      </c>
      <c r="D123" s="2">
        <v>-0.16200000000000001</v>
      </c>
      <c r="E123" s="2">
        <v>-4.5999999999999999E-2</v>
      </c>
      <c r="F123" s="2">
        <v>-2.1000000000000001E-2</v>
      </c>
      <c r="G123" s="2">
        <f>CO2low!L223</f>
        <v>304.86339645633899</v>
      </c>
      <c r="H123" s="2">
        <f t="shared" si="5"/>
        <v>0.55154593505651406</v>
      </c>
      <c r="I123" s="2">
        <f t="shared" si="7"/>
        <v>9.6701053912180923E-2</v>
      </c>
      <c r="J123" s="2">
        <f t="shared" si="6"/>
        <v>1.4895624554067215E-2</v>
      </c>
    </row>
    <row r="124" spans="1:10" x14ac:dyDescent="0.3">
      <c r="A124" s="9">
        <v>1968</v>
      </c>
      <c r="B124" s="9">
        <v>-0.20599999999999999</v>
      </c>
      <c r="C124" s="9">
        <f t="shared" si="4"/>
        <v>9.1399999999999898E-2</v>
      </c>
      <c r="D124" s="2">
        <v>-0.13700000000000001</v>
      </c>
      <c r="E124" s="2">
        <v>-6.0999999999999999E-2</v>
      </c>
      <c r="F124" s="2">
        <v>-2.8000000000000001E-2</v>
      </c>
      <c r="G124" s="2">
        <f>CO2low!L224</f>
        <v>305.91306899560601</v>
      </c>
      <c r="H124" s="2">
        <f t="shared" si="5"/>
        <v>0.56993483486363039</v>
      </c>
      <c r="I124" s="2">
        <f t="shared" si="7"/>
        <v>9.9523483599755935E-2</v>
      </c>
      <c r="J124" s="2">
        <f t="shared" si="6"/>
        <v>1.5360279392821301E-2</v>
      </c>
    </row>
    <row r="125" spans="1:10" x14ac:dyDescent="0.3">
      <c r="A125" s="9">
        <v>1969</v>
      </c>
      <c r="B125" s="9">
        <v>-6.8000000000000005E-2</v>
      </c>
      <c r="C125" s="9">
        <f t="shared" si="4"/>
        <v>0.22939999999999988</v>
      </c>
      <c r="D125" s="2">
        <v>-6.9000000000000006E-2</v>
      </c>
      <c r="E125" s="2">
        <v>-4.7E-2</v>
      </c>
      <c r="F125" s="2">
        <v>-2.1999999999999999E-2</v>
      </c>
      <c r="G125" s="2">
        <f>CO2low!L225</f>
        <v>307.02283284658216</v>
      </c>
      <c r="H125" s="2">
        <f t="shared" si="5"/>
        <v>0.58930796367739735</v>
      </c>
      <c r="I125" s="2">
        <f t="shared" si="7"/>
        <v>0.10245686832532962</v>
      </c>
      <c r="J125" s="2">
        <f t="shared" si="6"/>
        <v>1.5838326392716689E-2</v>
      </c>
    </row>
    <row r="126" spans="1:10" x14ac:dyDescent="0.3">
      <c r="A126" s="9">
        <v>1970</v>
      </c>
      <c r="B126" s="9">
        <v>-2.5000000000000001E-2</v>
      </c>
      <c r="C126" s="9">
        <f t="shared" si="4"/>
        <v>0.27239999999999986</v>
      </c>
      <c r="D126" s="2">
        <v>-0.14299999999999999</v>
      </c>
      <c r="E126" s="2">
        <v>-5.6000000000000001E-2</v>
      </c>
      <c r="F126" s="2">
        <v>-2.5000000000000001E-2</v>
      </c>
      <c r="G126" s="2">
        <f>CO2low!L226</f>
        <v>308.21014746015669</v>
      </c>
      <c r="H126" s="2">
        <f t="shared" si="5"/>
        <v>0.60995751034300372</v>
      </c>
      <c r="I126" s="2">
        <f t="shared" si="7"/>
        <v>0.10551086498991112</v>
      </c>
      <c r="J126" s="2">
        <f t="shared" si="6"/>
        <v>1.633031971089393E-2</v>
      </c>
    </row>
    <row r="127" spans="1:10" x14ac:dyDescent="0.3">
      <c r="A127" s="9">
        <v>1971</v>
      </c>
      <c r="B127" s="9">
        <v>-0.19900000000000001</v>
      </c>
      <c r="C127" s="9">
        <f t="shared" si="4"/>
        <v>9.8399999999999876E-2</v>
      </c>
      <c r="D127" s="2">
        <v>-0.25900000000000001</v>
      </c>
      <c r="E127" s="2">
        <v>-0.04</v>
      </c>
      <c r="F127" s="2">
        <v>-1.6E-2</v>
      </c>
      <c r="G127" s="2">
        <f>CO2low!L227</f>
        <v>309.50016780010583</v>
      </c>
      <c r="H127" s="2">
        <f t="shared" si="5"/>
        <v>0.63230332093335151</v>
      </c>
      <c r="I127" s="2">
        <f t="shared" si="7"/>
        <v>0.10869916362447934</v>
      </c>
      <c r="J127" s="2">
        <f t="shared" si="6"/>
        <v>1.6836865208078748E-2</v>
      </c>
    </row>
    <row r="128" spans="1:10" x14ac:dyDescent="0.3">
      <c r="A128" s="9">
        <v>1972</v>
      </c>
      <c r="B128" s="9">
        <v>-0.17199999999999999</v>
      </c>
      <c r="C128" s="9">
        <f t="shared" si="4"/>
        <v>0.1253999999999999</v>
      </c>
      <c r="D128" s="2">
        <v>-0.13400000000000001</v>
      </c>
      <c r="E128" s="2">
        <v>-5.5E-2</v>
      </c>
      <c r="F128" s="2">
        <v>-2.5000000000000001E-2</v>
      </c>
      <c r="G128" s="2">
        <f>CO2low!L228</f>
        <v>310.83388349146423</v>
      </c>
      <c r="H128" s="2">
        <f t="shared" si="5"/>
        <v>0.65530831293187208</v>
      </c>
      <c r="I128" s="2">
        <f t="shared" si="7"/>
        <v>0.11202426819814465</v>
      </c>
      <c r="J128" s="2">
        <f t="shared" si="6"/>
        <v>1.7358643063083903E-2</v>
      </c>
    </row>
    <row r="129" spans="1:10" x14ac:dyDescent="0.3">
      <c r="A129" s="9">
        <v>1973</v>
      </c>
      <c r="B129" s="9">
        <v>0.13100000000000001</v>
      </c>
      <c r="C129" s="9">
        <f t="shared" si="4"/>
        <v>0.42839999999999989</v>
      </c>
      <c r="D129" s="2">
        <v>-0.09</v>
      </c>
      <c r="E129" s="2">
        <v>-3.6999999999999998E-2</v>
      </c>
      <c r="F129" s="2">
        <v>-1.6E-2</v>
      </c>
      <c r="G129" s="2">
        <f>CO2low!L229</f>
        <v>312.2178328595374</v>
      </c>
      <c r="H129" s="2">
        <f t="shared" si="5"/>
        <v>0.67907565391512381</v>
      </c>
      <c r="I129" s="2">
        <f t="shared" si="7"/>
        <v>0.11548967342371079</v>
      </c>
      <c r="J129" s="2">
        <f t="shared" si="6"/>
        <v>1.7896343813851048E-2</v>
      </c>
    </row>
    <row r="130" spans="1:10" x14ac:dyDescent="0.3">
      <c r="A130" s="9">
        <v>1974</v>
      </c>
      <c r="B130" s="9">
        <v>-0.29499999999999998</v>
      </c>
      <c r="C130" s="9">
        <f t="shared" si="4"/>
        <v>2.3999999999999022E-3</v>
      </c>
      <c r="D130" s="2">
        <v>-0.14299999999999999</v>
      </c>
      <c r="E130" s="2">
        <v>-2.9000000000000001E-2</v>
      </c>
      <c r="F130" s="2">
        <v>-1.2E-2</v>
      </c>
      <c r="G130" s="2">
        <f>CO2low!L230</f>
        <v>313.68503640675294</v>
      </c>
      <c r="H130" s="2">
        <f t="shared" si="5"/>
        <v>0.70415799093832032</v>
      </c>
      <c r="I130" s="2">
        <f t="shared" si="7"/>
        <v>0.11910448653952724</v>
      </c>
      <c r="J130" s="2">
        <f t="shared" si="6"/>
        <v>1.8450673926035051E-2</v>
      </c>
    </row>
    <row r="131" spans="1:10" x14ac:dyDescent="0.3">
      <c r="A131" s="9">
        <v>1975</v>
      </c>
      <c r="B131" s="9">
        <v>-0.109</v>
      </c>
      <c r="C131" s="9">
        <f t="shared" si="4"/>
        <v>0.1883999999999999</v>
      </c>
      <c r="D131" s="2">
        <v>-0.156</v>
      </c>
      <c r="E131" s="2">
        <v>-1.6E-2</v>
      </c>
      <c r="F131" s="2">
        <v>-5.0000000000000001E-3</v>
      </c>
      <c r="G131" s="2">
        <f>CO2low!L231</f>
        <v>315.12465207114838</v>
      </c>
      <c r="H131" s="2">
        <f t="shared" si="5"/>
        <v>0.72865493302505169</v>
      </c>
      <c r="I131" s="2">
        <f t="shared" si="7"/>
        <v>0.12285784100728005</v>
      </c>
      <c r="J131" s="2">
        <f t="shared" si="6"/>
        <v>1.9022387581679689E-2</v>
      </c>
    </row>
    <row r="132" spans="1:10" x14ac:dyDescent="0.3">
      <c r="A132" s="9">
        <v>1976</v>
      </c>
      <c r="B132" s="9">
        <v>-0.34899999999999998</v>
      </c>
      <c r="C132" s="9">
        <f t="shared" si="4"/>
        <v>-5.160000000000009E-2</v>
      </c>
      <c r="D132" s="2">
        <v>-0.13900000000000001</v>
      </c>
      <c r="E132" s="2">
        <v>-2.7E-2</v>
      </c>
      <c r="F132" s="2">
        <v>-8.9999999999999993E-3</v>
      </c>
      <c r="G132" s="2">
        <f>CO2low!L232</f>
        <v>316.52467421250219</v>
      </c>
      <c r="H132" s="2">
        <f t="shared" si="5"/>
        <v>0.75237103754730339</v>
      </c>
      <c r="I132" s="2">
        <f t="shared" si="7"/>
        <v>0.12673721041578739</v>
      </c>
      <c r="J132" s="2">
        <f t="shared" si="6"/>
        <v>1.9612172957137099E-2</v>
      </c>
    </row>
    <row r="133" spans="1:10" x14ac:dyDescent="0.3">
      <c r="A133" s="9">
        <v>1977</v>
      </c>
      <c r="B133" s="9">
        <v>6.5000000000000002E-2</v>
      </c>
      <c r="C133" s="9">
        <f t="shared" si="4"/>
        <v>0.36239999999999989</v>
      </c>
      <c r="D133" s="2">
        <v>2.7E-2</v>
      </c>
      <c r="E133" s="2">
        <v>0</v>
      </c>
      <c r="F133" s="2">
        <v>1E-3</v>
      </c>
      <c r="G133" s="2">
        <f>CO2low!L233</f>
        <v>318.02752121879541</v>
      </c>
      <c r="H133" s="2">
        <f t="shared" si="5"/>
        <v>0.77771251953881215</v>
      </c>
      <c r="I133" s="2">
        <f t="shared" si="7"/>
        <v>0.13075540301807312</v>
      </c>
      <c r="J133" s="2">
        <f t="shared" si="6"/>
        <v>2.0220643169902235E-2</v>
      </c>
    </row>
    <row r="134" spans="1:10" x14ac:dyDescent="0.3">
      <c r="A134" s="9">
        <v>1978</v>
      </c>
      <c r="B134" s="9">
        <v>-4.7E-2</v>
      </c>
      <c r="C134" s="9">
        <f t="shared" si="4"/>
        <v>0.2503999999999999</v>
      </c>
      <c r="D134" s="2">
        <v>0.02</v>
      </c>
      <c r="E134" s="2">
        <v>1E-3</v>
      </c>
      <c r="F134" s="2">
        <v>2E-3</v>
      </c>
      <c r="G134" s="2">
        <f>CO2low!L234</f>
        <v>319.5780774360698</v>
      </c>
      <c r="H134" s="2">
        <f t="shared" si="5"/>
        <v>0.80373328263351618</v>
      </c>
      <c r="I134" s="2">
        <f t="shared" si="7"/>
        <v>0.13491501230554717</v>
      </c>
      <c r="J134" s="2">
        <f t="shared" si="6"/>
        <v>2.0848480605839846E-2</v>
      </c>
    </row>
    <row r="135" spans="1:10" x14ac:dyDescent="0.3">
      <c r="A135" s="9">
        <v>1979</v>
      </c>
      <c r="B135" s="9">
        <v>6.8000000000000005E-2</v>
      </c>
      <c r="C135" s="9">
        <f t="shared" ref="C135:C168" si="8">B135-C$4</f>
        <v>0.36539999999999989</v>
      </c>
      <c r="D135" s="2">
        <v>3.2000000000000001E-2</v>
      </c>
      <c r="E135" s="2">
        <v>-0.01</v>
      </c>
      <c r="F135" s="2">
        <v>-4.0000000000000001E-3</v>
      </c>
      <c r="G135" s="2">
        <f>CO2low!L235</f>
        <v>321.12802027624508</v>
      </c>
      <c r="H135" s="2">
        <f t="shared" ref="H135:H198" si="9">H$3*LN(G135/G$3)</f>
        <v>0.82961788214101762</v>
      </c>
      <c r="I135" s="2">
        <f t="shared" si="7"/>
        <v>0.13921010730599623</v>
      </c>
      <c r="J135" s="2">
        <f t="shared" ref="J135:J198" si="10">J134+J$3*(I134-J134)</f>
        <v>2.1496378505894184E-2</v>
      </c>
    </row>
    <row r="136" spans="1:10" x14ac:dyDescent="0.3">
      <c r="A136" s="9">
        <v>1980</v>
      </c>
      <c r="B136" s="9">
        <v>0.128</v>
      </c>
      <c r="C136" s="9">
        <f t="shared" si="8"/>
        <v>0.42539999999999989</v>
      </c>
      <c r="D136" s="2">
        <v>7.5999999999999998E-2</v>
      </c>
      <c r="E136" s="2">
        <v>1.2E-2</v>
      </c>
      <c r="F136" s="2">
        <v>6.0000000000000001E-3</v>
      </c>
      <c r="G136" s="2">
        <f>CO2low!L236</f>
        <v>322.78311465500713</v>
      </c>
      <c r="H136" s="2">
        <f t="shared" si="9"/>
        <v>0.85712097673509802</v>
      </c>
      <c r="I136" s="2">
        <f t="shared" ref="I136:I199" si="11">I135+I$3*(I$4*H136-I135)+I$5*(J135-I135)</f>
        <v>0.14365312733592844</v>
      </c>
      <c r="J136" s="2">
        <f t="shared" si="10"/>
        <v>2.2164992485478763E-2</v>
      </c>
    </row>
    <row r="137" spans="1:10" x14ac:dyDescent="0.3">
      <c r="A137" s="9">
        <v>1981</v>
      </c>
      <c r="B137" s="9">
        <v>0.23100000000000001</v>
      </c>
      <c r="C137" s="9">
        <f t="shared" si="8"/>
        <v>0.52839999999999987</v>
      </c>
      <c r="D137" s="2">
        <v>2.7E-2</v>
      </c>
      <c r="E137" s="2">
        <v>1E-3</v>
      </c>
      <c r="F137" s="2">
        <v>-1E-3</v>
      </c>
      <c r="G137" s="2">
        <f>CO2low!L237</f>
        <v>324.38134318563186</v>
      </c>
      <c r="H137" s="2">
        <f t="shared" si="9"/>
        <v>0.88354560471989507</v>
      </c>
      <c r="I137" s="2">
        <f t="shared" si="11"/>
        <v>0.14822817914250608</v>
      </c>
      <c r="J137" s="2">
        <f t="shared" si="10"/>
        <v>2.2855045091429316E-2</v>
      </c>
    </row>
    <row r="138" spans="1:10" x14ac:dyDescent="0.3">
      <c r="A138" s="9">
        <v>1982</v>
      </c>
      <c r="B138" s="9">
        <v>3.1E-2</v>
      </c>
      <c r="C138" s="9">
        <f t="shared" si="8"/>
        <v>0.32839999999999991</v>
      </c>
      <c r="D138" s="2">
        <v>-2E-3</v>
      </c>
      <c r="E138" s="2">
        <v>-2.4E-2</v>
      </c>
      <c r="F138" s="2">
        <v>-1.2E-2</v>
      </c>
      <c r="G138" s="2">
        <f>CO2low!L238</f>
        <v>325.87632581499628</v>
      </c>
      <c r="H138" s="2">
        <f t="shared" si="9"/>
        <v>0.90814561034951224</v>
      </c>
      <c r="I138" s="2">
        <f t="shared" si="11"/>
        <v>0.1529121724886045</v>
      </c>
      <c r="J138" s="2">
        <f t="shared" si="10"/>
        <v>2.3567164492839434E-2</v>
      </c>
    </row>
    <row r="139" spans="1:10" x14ac:dyDescent="0.3">
      <c r="A139" s="9">
        <v>1983</v>
      </c>
      <c r="B139" s="9">
        <v>0.30499999999999999</v>
      </c>
      <c r="C139" s="9">
        <f t="shared" si="8"/>
        <v>0.60239999999999982</v>
      </c>
      <c r="D139" s="2">
        <v>6.4000000000000001E-2</v>
      </c>
      <c r="E139" s="2">
        <v>-2.9000000000000001E-2</v>
      </c>
      <c r="F139" s="2">
        <v>-0.01</v>
      </c>
      <c r="G139" s="2">
        <f>CO2low!L239</f>
        <v>327.3337538345445</v>
      </c>
      <c r="H139" s="2">
        <f t="shared" si="9"/>
        <v>0.93201925555544629</v>
      </c>
      <c r="I139" s="2">
        <f t="shared" si="11"/>
        <v>0.15769415584048749</v>
      </c>
      <c r="J139" s="2">
        <f t="shared" si="10"/>
        <v>2.4301844138255379E-2</v>
      </c>
    </row>
    <row r="140" spans="1:10" x14ac:dyDescent="0.3">
      <c r="A140" s="9">
        <v>1984</v>
      </c>
      <c r="B140" s="9">
        <v>-4.8000000000000001E-2</v>
      </c>
      <c r="C140" s="9">
        <f t="shared" si="8"/>
        <v>0.2493999999999999</v>
      </c>
      <c r="D140" s="2">
        <v>-3.5999999999999997E-2</v>
      </c>
      <c r="E140" s="2">
        <v>-5.0000000000000001E-3</v>
      </c>
      <c r="F140" s="2">
        <v>-2E-3</v>
      </c>
      <c r="G140" s="2">
        <f>CO2low!L240</f>
        <v>328.76510865971892</v>
      </c>
      <c r="H140" s="2">
        <f t="shared" si="9"/>
        <v>0.95536256828266342</v>
      </c>
      <c r="I140" s="2">
        <f t="shared" si="11"/>
        <v>0.16256557236579994</v>
      </c>
      <c r="J140" s="2">
        <f t="shared" si="10"/>
        <v>2.5059512468724059E-2</v>
      </c>
    </row>
    <row r="141" spans="1:10" x14ac:dyDescent="0.3">
      <c r="A141" s="9">
        <v>1985</v>
      </c>
      <c r="B141" s="9">
        <v>-2E-3</v>
      </c>
      <c r="C141" s="9">
        <f t="shared" si="8"/>
        <v>0.29539999999999988</v>
      </c>
      <c r="D141" s="2">
        <v>-4.2000000000000003E-2</v>
      </c>
      <c r="E141" s="2">
        <v>1E-3</v>
      </c>
      <c r="F141" s="2">
        <v>3.0000000000000001E-3</v>
      </c>
      <c r="G141" s="2">
        <f>CO2low!L241</f>
        <v>330.26788783446779</v>
      </c>
      <c r="H141" s="2">
        <f t="shared" si="9"/>
        <v>0.97976159704940036</v>
      </c>
      <c r="I141" s="2">
        <f t="shared" si="11"/>
        <v>0.16753457420184145</v>
      </c>
      <c r="J141" s="2">
        <f t="shared" si="10"/>
        <v>2.5840546888939449E-2</v>
      </c>
    </row>
    <row r="142" spans="1:10" x14ac:dyDescent="0.3">
      <c r="A142" s="9">
        <v>1986</v>
      </c>
      <c r="B142" s="9">
        <v>0.124</v>
      </c>
      <c r="C142" s="9">
        <f t="shared" si="8"/>
        <v>0.42139999999999989</v>
      </c>
      <c r="D142" s="2">
        <v>-1.0999999999999999E-2</v>
      </c>
      <c r="E142" s="2">
        <v>-1.0999999999999999E-2</v>
      </c>
      <c r="F142" s="2">
        <v>-3.0000000000000001E-3</v>
      </c>
      <c r="G142" s="2">
        <f>CO2low!L242</f>
        <v>331.82311969899791</v>
      </c>
      <c r="H142" s="2">
        <f t="shared" si="9"/>
        <v>1.0048956214775397</v>
      </c>
      <c r="I142" s="2">
        <f t="shared" si="11"/>
        <v>0.17260572633979304</v>
      </c>
      <c r="J142" s="2">
        <f t="shared" si="10"/>
        <v>2.6645368964076731E-2</v>
      </c>
    </row>
    <row r="143" spans="1:10" x14ac:dyDescent="0.3">
      <c r="A143" s="9">
        <v>1987</v>
      </c>
      <c r="B143" s="9">
        <v>0.28399999999999997</v>
      </c>
      <c r="C143" s="9">
        <f t="shared" si="8"/>
        <v>0.58139999999999992</v>
      </c>
      <c r="D143" s="2">
        <v>0.13200000000000001</v>
      </c>
      <c r="E143" s="2">
        <v>-8.9999999999999993E-3</v>
      </c>
      <c r="F143" s="2">
        <v>-4.0000000000000001E-3</v>
      </c>
      <c r="G143" s="2">
        <f>CO2low!L243</f>
        <v>333.43299346979262</v>
      </c>
      <c r="H143" s="2">
        <f t="shared" si="9"/>
        <v>1.0307889317853733</v>
      </c>
      <c r="I143" s="2">
        <f t="shared" si="11"/>
        <v>0.17778369785487569</v>
      </c>
      <c r="J143" s="2">
        <f t="shared" si="10"/>
        <v>2.74744237939708E-2</v>
      </c>
    </row>
    <row r="144" spans="1:10" x14ac:dyDescent="0.3">
      <c r="A144" s="9">
        <v>1988</v>
      </c>
      <c r="B144" s="9">
        <v>0.33800000000000002</v>
      </c>
      <c r="C144" s="9">
        <f t="shared" si="8"/>
        <v>0.63539999999999996</v>
      </c>
      <c r="D144" s="2">
        <v>5.8000000000000003E-2</v>
      </c>
      <c r="E144" s="2">
        <v>1.2E-2</v>
      </c>
      <c r="F144" s="2">
        <v>4.0000000000000001E-3</v>
      </c>
      <c r="G144" s="2">
        <f>CO2low!L244</f>
        <v>335.08513007162856</v>
      </c>
      <c r="H144" s="2">
        <f t="shared" si="9"/>
        <v>1.0572323399842118</v>
      </c>
      <c r="I144" s="2">
        <f t="shared" si="11"/>
        <v>0.18307084097005619</v>
      </c>
      <c r="J144" s="2">
        <f t="shared" si="10"/>
        <v>2.8328180470636739E-2</v>
      </c>
    </row>
    <row r="145" spans="1:10" x14ac:dyDescent="0.3">
      <c r="A145" s="9">
        <v>1989</v>
      </c>
      <c r="B145" s="9">
        <v>0.21</v>
      </c>
      <c r="C145" s="9">
        <f t="shared" si="8"/>
        <v>0.50739999999999985</v>
      </c>
      <c r="D145" s="2">
        <v>4.2000000000000003E-2</v>
      </c>
      <c r="E145" s="2">
        <v>0.01</v>
      </c>
      <c r="F145" s="2">
        <v>3.0000000000000001E-3</v>
      </c>
      <c r="G145" s="2">
        <f>CO2low!L245</f>
        <v>336.8100679671719</v>
      </c>
      <c r="H145" s="2">
        <f t="shared" si="9"/>
        <v>1.0847022133890509</v>
      </c>
      <c r="I145" s="2">
        <f t="shared" si="11"/>
        <v>0.18847436659876515</v>
      </c>
      <c r="J145" s="2">
        <f t="shared" si="10"/>
        <v>2.9207118782273441E-2</v>
      </c>
    </row>
    <row r="146" spans="1:10" x14ac:dyDescent="0.3">
      <c r="A146" s="9">
        <v>1990</v>
      </c>
      <c r="B146" s="9">
        <v>0.42499999999999999</v>
      </c>
      <c r="C146" s="9">
        <f t="shared" si="8"/>
        <v>0.72239999999999993</v>
      </c>
      <c r="D146" s="2">
        <v>0.13300000000000001</v>
      </c>
      <c r="E146" s="2">
        <v>2E-3</v>
      </c>
      <c r="F146" s="2">
        <v>1E-3</v>
      </c>
      <c r="G146" s="2">
        <f>CO2low!L246</f>
        <v>338.56155218651242</v>
      </c>
      <c r="H146" s="2">
        <f t="shared" si="9"/>
        <v>1.1124512668020434</v>
      </c>
      <c r="I146" s="2">
        <f t="shared" si="11"/>
        <v>0.19399351320765845</v>
      </c>
      <c r="J146" s="2">
        <f t="shared" si="10"/>
        <v>3.0111756749871113E-2</v>
      </c>
    </row>
    <row r="147" spans="1:10" x14ac:dyDescent="0.3">
      <c r="A147" s="9">
        <v>1991</v>
      </c>
      <c r="B147" s="9">
        <v>0.33100000000000002</v>
      </c>
      <c r="C147" s="9">
        <f t="shared" si="8"/>
        <v>0.62839999999999985</v>
      </c>
      <c r="D147" s="2">
        <v>0.14000000000000001</v>
      </c>
      <c r="E147" s="2">
        <v>2.8000000000000001E-2</v>
      </c>
      <c r="F147" s="2">
        <v>8.0000000000000002E-3</v>
      </c>
      <c r="G147" s="2">
        <f>CO2low!L247</f>
        <v>340.31340318166463</v>
      </c>
      <c r="H147" s="2">
        <f t="shared" si="9"/>
        <v>1.1400629014747341</v>
      </c>
      <c r="I147" s="2">
        <f t="shared" si="11"/>
        <v>0.19962323430306128</v>
      </c>
      <c r="J147" s="2">
        <f t="shared" si="10"/>
        <v>3.1042605126551347E-2</v>
      </c>
    </row>
    <row r="148" spans="1:10" x14ac:dyDescent="0.3">
      <c r="A148" s="9">
        <v>1992</v>
      </c>
      <c r="B148" s="9">
        <v>0.11600000000000001</v>
      </c>
      <c r="C148" s="9">
        <f t="shared" si="8"/>
        <v>0.41339999999999988</v>
      </c>
      <c r="D148" s="2">
        <v>0.13500000000000001</v>
      </c>
      <c r="E148" s="2">
        <v>6.0000000000000001E-3</v>
      </c>
      <c r="F148" s="2">
        <v>0</v>
      </c>
      <c r="G148" s="2">
        <f>CO2low!L248</f>
        <v>342.07918263701623</v>
      </c>
      <c r="H148" s="2">
        <f t="shared" si="9"/>
        <v>1.1677506031512332</v>
      </c>
      <c r="I148" s="2">
        <f t="shared" si="11"/>
        <v>0.20536086424845823</v>
      </c>
      <c r="J148" s="2">
        <f t="shared" si="10"/>
        <v>3.2000143100273923E-2</v>
      </c>
    </row>
    <row r="149" spans="1:10" x14ac:dyDescent="0.3">
      <c r="A149" s="9">
        <v>1993</v>
      </c>
      <c r="B149" s="9">
        <v>0.19600000000000001</v>
      </c>
      <c r="C149" s="9">
        <f t="shared" si="8"/>
        <v>0.49339999999999989</v>
      </c>
      <c r="D149" s="2">
        <v>0.128</v>
      </c>
      <c r="E149" s="2">
        <v>7.0000000000000001E-3</v>
      </c>
      <c r="F149" s="2">
        <v>4.0000000000000001E-3</v>
      </c>
      <c r="G149" s="2">
        <f>CO2low!L249</f>
        <v>343.78944575568528</v>
      </c>
      <c r="H149" s="2">
        <f t="shared" si="9"/>
        <v>1.19443188370727</v>
      </c>
      <c r="I149" s="2">
        <f t="shared" si="11"/>
        <v>0.21119261964343328</v>
      </c>
      <c r="J149" s="2">
        <f t="shared" si="10"/>
        <v>3.2984831996395611E-2</v>
      </c>
    </row>
    <row r="150" spans="1:10" x14ac:dyDescent="0.3">
      <c r="A150" s="9">
        <v>1994</v>
      </c>
      <c r="B150" s="9">
        <v>0.33</v>
      </c>
      <c r="C150" s="9">
        <f t="shared" si="8"/>
        <v>0.62739999999999996</v>
      </c>
      <c r="D150" s="2">
        <v>7.8E-2</v>
      </c>
      <c r="E150" s="2">
        <v>1.6E-2</v>
      </c>
      <c r="F150" s="2">
        <v>7.0000000000000001E-3</v>
      </c>
      <c r="G150" s="2">
        <f>CO2low!L250</f>
        <v>345.47441714684123</v>
      </c>
      <c r="H150" s="2">
        <f t="shared" si="9"/>
        <v>1.2205891084949083</v>
      </c>
      <c r="I150" s="2">
        <f t="shared" si="11"/>
        <v>0.21711016998351793</v>
      </c>
      <c r="J150" s="2">
        <f t="shared" si="10"/>
        <v>3.3997052230230786E-2</v>
      </c>
    </row>
    <row r="151" spans="1:10" x14ac:dyDescent="0.3">
      <c r="A151" s="9">
        <v>1995</v>
      </c>
      <c r="B151" s="9">
        <v>0.46</v>
      </c>
      <c r="C151" s="9">
        <f t="shared" si="8"/>
        <v>0.75739999999999985</v>
      </c>
      <c r="D151" s="2">
        <v>0.115</v>
      </c>
      <c r="E151" s="2">
        <v>2.3E-2</v>
      </c>
      <c r="F151" s="2">
        <v>0.01</v>
      </c>
      <c r="G151" s="2">
        <f>CO2low!L251</f>
        <v>347.19112436073488</v>
      </c>
      <c r="H151" s="2">
        <f t="shared" si="9"/>
        <v>1.2471081190391364</v>
      </c>
      <c r="I151" s="2">
        <f t="shared" si="11"/>
        <v>0.22311463524040487</v>
      </c>
      <c r="J151" s="2">
        <f t="shared" si="10"/>
        <v>3.5037134739069456E-2</v>
      </c>
    </row>
    <row r="152" spans="1:10" x14ac:dyDescent="0.3">
      <c r="A152" s="9">
        <v>1996</v>
      </c>
      <c r="B152" s="9">
        <v>0.20699999999999999</v>
      </c>
      <c r="C152" s="9">
        <f t="shared" si="8"/>
        <v>0.50439999999999985</v>
      </c>
      <c r="D152" s="2">
        <v>9.2999999999999999E-2</v>
      </c>
      <c r="E152" s="2">
        <v>4.3999999999999997E-2</v>
      </c>
      <c r="F152" s="2">
        <v>1.9E-2</v>
      </c>
      <c r="G152" s="2">
        <f>CO2low!L252</f>
        <v>348.94979598741145</v>
      </c>
      <c r="H152" s="2">
        <f t="shared" si="9"/>
        <v>1.2741397528491138</v>
      </c>
      <c r="I152" s="2">
        <f t="shared" si="11"/>
        <v>0.22920866282059932</v>
      </c>
      <c r="J152" s="2">
        <f t="shared" si="10"/>
        <v>3.610541494191704E-2</v>
      </c>
    </row>
    <row r="153" spans="1:10" x14ac:dyDescent="0.3">
      <c r="A153" s="9">
        <v>1997</v>
      </c>
      <c r="B153" s="9">
        <v>0.47199999999999998</v>
      </c>
      <c r="C153" s="9">
        <f t="shared" si="8"/>
        <v>0.76939999999999986</v>
      </c>
      <c r="D153" s="2">
        <v>0.13800000000000001</v>
      </c>
      <c r="E153" s="2">
        <v>1.9E-2</v>
      </c>
      <c r="F153" s="2">
        <v>8.9999999999999993E-3</v>
      </c>
      <c r="G153" s="2">
        <f>CO2low!L253</f>
        <v>350.74371546597212</v>
      </c>
      <c r="H153" s="2">
        <f t="shared" si="9"/>
        <v>1.3015731650006379</v>
      </c>
      <c r="I153" s="2">
        <f t="shared" si="11"/>
        <v>0.23539366749037852</v>
      </c>
      <c r="J153" s="2">
        <f t="shared" si="10"/>
        <v>3.7202241389867954E-2</v>
      </c>
    </row>
    <row r="154" spans="1:10" x14ac:dyDescent="0.3">
      <c r="A154" s="9">
        <v>1998</v>
      </c>
      <c r="B154" s="9">
        <v>0.79800000000000004</v>
      </c>
      <c r="C154" s="9">
        <f t="shared" si="8"/>
        <v>1.0953999999999999</v>
      </c>
      <c r="D154" s="2">
        <v>0.215</v>
      </c>
      <c r="E154" s="2">
        <v>0.03</v>
      </c>
      <c r="F154" s="2">
        <v>1.2E-2</v>
      </c>
      <c r="G154" s="2">
        <f>CO2low!L254</f>
        <v>352.56470309445297</v>
      </c>
      <c r="H154" s="2">
        <f t="shared" si="9"/>
        <v>1.3292773850143107</v>
      </c>
      <c r="I154" s="2">
        <f t="shared" si="11"/>
        <v>0.24166966372415602</v>
      </c>
      <c r="J154" s="2">
        <f t="shared" si="10"/>
        <v>3.8327968690118855E-2</v>
      </c>
    </row>
    <row r="155" spans="1:10" x14ac:dyDescent="0.3">
      <c r="A155" s="9">
        <v>1999</v>
      </c>
      <c r="B155" s="9">
        <v>0.502</v>
      </c>
      <c r="C155" s="9">
        <f t="shared" si="8"/>
        <v>0.79939999999999989</v>
      </c>
      <c r="D155" s="2">
        <v>4.2999999999999997E-2</v>
      </c>
      <c r="E155" s="2">
        <v>4.1000000000000002E-2</v>
      </c>
      <c r="F155" s="2">
        <v>1.4999999999999999E-2</v>
      </c>
      <c r="G155" s="2">
        <f>CO2low!L255</f>
        <v>354.34754466009747</v>
      </c>
      <c r="H155" s="2">
        <f t="shared" si="9"/>
        <v>1.3562629765903571</v>
      </c>
      <c r="I155" s="2">
        <f t="shared" si="11"/>
        <v>0.24802642247878967</v>
      </c>
      <c r="J155" s="2">
        <f t="shared" si="10"/>
        <v>3.9482949517912189E-2</v>
      </c>
    </row>
    <row r="156" spans="1:10" x14ac:dyDescent="0.3">
      <c r="A156" s="9">
        <v>2000</v>
      </c>
      <c r="B156" s="9">
        <v>0.379</v>
      </c>
      <c r="C156" s="9">
        <f t="shared" si="8"/>
        <v>0.67639999999999989</v>
      </c>
      <c r="D156" s="2">
        <v>7.4999999999999997E-2</v>
      </c>
      <c r="E156" s="2">
        <v>4.2999999999999997E-2</v>
      </c>
      <c r="F156" s="2">
        <v>1.7999999999999999E-2</v>
      </c>
      <c r="G156" s="2">
        <f>CO2low!L256</f>
        <v>356.08206037649791</v>
      </c>
      <c r="H156" s="2">
        <f t="shared" si="9"/>
        <v>1.3823871061466175</v>
      </c>
      <c r="I156" s="2">
        <f t="shared" si="11"/>
        <v>0.25445257561958429</v>
      </c>
      <c r="J156" s="2">
        <f t="shared" si="10"/>
        <v>4.066747644432997E-2</v>
      </c>
    </row>
    <row r="157" spans="1:10" x14ac:dyDescent="0.3">
      <c r="A157" s="9">
        <v>2001</v>
      </c>
      <c r="B157" s="9">
        <v>0.55900000000000005</v>
      </c>
      <c r="C157" s="9">
        <f t="shared" si="8"/>
        <v>0.85639999999999994</v>
      </c>
      <c r="D157" s="2">
        <v>0.14000000000000001</v>
      </c>
      <c r="E157" s="2">
        <v>3.4000000000000002E-2</v>
      </c>
      <c r="F157" s="2">
        <v>1.2999999999999999E-2</v>
      </c>
      <c r="G157" s="2">
        <f>CO2low!L257</f>
        <v>357.87475509017264</v>
      </c>
      <c r="H157" s="2">
        <f t="shared" si="9"/>
        <v>1.4092541005267196</v>
      </c>
      <c r="I157" s="2">
        <f t="shared" si="11"/>
        <v>0.26095374496840801</v>
      </c>
      <c r="J157" s="2">
        <f t="shared" si="10"/>
        <v>4.1881775807645412E-2</v>
      </c>
    </row>
    <row r="158" spans="1:10" x14ac:dyDescent="0.3">
      <c r="A158" s="9">
        <v>2002</v>
      </c>
      <c r="B158" s="9">
        <v>0.65200000000000002</v>
      </c>
      <c r="C158" s="9">
        <f t="shared" si="8"/>
        <v>0.94939999999999991</v>
      </c>
      <c r="D158" s="2">
        <v>0.20599999999999999</v>
      </c>
      <c r="E158" s="2">
        <v>6.8000000000000005E-2</v>
      </c>
      <c r="F158" s="2">
        <v>2.7E-2</v>
      </c>
      <c r="G158" s="2">
        <f>CO2low!L258</f>
        <v>359.72195426131492</v>
      </c>
      <c r="H158" s="2">
        <f t="shared" si="9"/>
        <v>1.4367975306034066</v>
      </c>
      <c r="I158" s="2">
        <f t="shared" si="11"/>
        <v>0.26753468073323289</v>
      </c>
      <c r="J158" s="2">
        <f t="shared" si="10"/>
        <v>4.3126104592478544E-2</v>
      </c>
    </row>
    <row r="159" spans="1:10" x14ac:dyDescent="0.3">
      <c r="A159" s="9">
        <v>2003</v>
      </c>
      <c r="B159" s="9">
        <v>0.64600000000000002</v>
      </c>
      <c r="C159" s="9">
        <f t="shared" si="8"/>
        <v>0.94339999999999991</v>
      </c>
      <c r="D159" s="2">
        <v>0.22700000000000001</v>
      </c>
      <c r="E159" s="2">
        <v>9.0999999999999998E-2</v>
      </c>
      <c r="F159" s="2">
        <v>4.1000000000000002E-2</v>
      </c>
      <c r="G159" s="2">
        <f>CO2low!L259</f>
        <v>361.57371780769779</v>
      </c>
      <c r="H159" s="2">
        <f t="shared" si="9"/>
        <v>1.4642674215844711</v>
      </c>
      <c r="I159" s="2">
        <f t="shared" si="11"/>
        <v>0.27419221233416191</v>
      </c>
      <c r="J159" s="2">
        <f t="shared" si="10"/>
        <v>4.4400745304958029E-2</v>
      </c>
    </row>
    <row r="160" spans="1:10" x14ac:dyDescent="0.3">
      <c r="A160" s="9">
        <v>2004</v>
      </c>
      <c r="B160" s="9">
        <v>0.621</v>
      </c>
      <c r="C160" s="9">
        <f t="shared" si="8"/>
        <v>0.91839999999999988</v>
      </c>
      <c r="D160" s="2">
        <v>0.25900000000000001</v>
      </c>
      <c r="E160" s="2">
        <v>0.105</v>
      </c>
      <c r="F160" s="2">
        <v>4.9000000000000002E-2</v>
      </c>
      <c r="G160" s="2">
        <f>CO2low!L260</f>
        <v>363.59579605631433</v>
      </c>
      <c r="H160" s="2">
        <f t="shared" si="9"/>
        <v>1.4941036087418835</v>
      </c>
      <c r="I160" s="2">
        <f t="shared" si="11"/>
        <v>0.2809485404454139</v>
      </c>
      <c r="J160" s="2">
        <f t="shared" si="10"/>
        <v>4.5705960837683905E-2</v>
      </c>
    </row>
    <row r="161" spans="1:14" x14ac:dyDescent="0.3">
      <c r="A161" s="9">
        <v>2005</v>
      </c>
      <c r="B161" s="9">
        <v>0.73899999999999999</v>
      </c>
      <c r="C161" s="9">
        <f t="shared" si="8"/>
        <v>1.0364</v>
      </c>
      <c r="D161" s="2">
        <v>0.247</v>
      </c>
      <c r="E161" s="2">
        <v>8.6999999999999994E-2</v>
      </c>
      <c r="F161" s="2">
        <v>3.9E-2</v>
      </c>
      <c r="G161" s="2">
        <f>CO2low!L261</f>
        <v>365.76462802191975</v>
      </c>
      <c r="H161" s="2">
        <f t="shared" si="9"/>
        <v>1.5259213077370404</v>
      </c>
      <c r="I161" s="2">
        <f t="shared" si="11"/>
        <v>0.28782115104406264</v>
      </c>
      <c r="J161" s="2">
        <f t="shared" si="10"/>
        <v>4.7042138689855809E-2</v>
      </c>
    </row>
    <row r="162" spans="1:14" x14ac:dyDescent="0.3">
      <c r="A162" s="9">
        <v>2006</v>
      </c>
      <c r="B162" s="9">
        <v>0.67</v>
      </c>
      <c r="C162" s="9">
        <f t="shared" si="8"/>
        <v>0.96739999999999993</v>
      </c>
      <c r="D162" s="2">
        <v>0.23699999999999999</v>
      </c>
      <c r="E162" s="2">
        <v>0.10199999999999999</v>
      </c>
      <c r="F162" s="2">
        <v>4.8000000000000001E-2</v>
      </c>
      <c r="G162" s="2">
        <f>CO2low!L262</f>
        <v>368.03652007621258</v>
      </c>
      <c r="H162" s="2">
        <f t="shared" si="9"/>
        <v>1.5590492508005818</v>
      </c>
      <c r="I162" s="2">
        <f t="shared" si="11"/>
        <v>0.29482000527159152</v>
      </c>
      <c r="J162" s="2">
        <f t="shared" si="10"/>
        <v>4.8409763480027707E-2</v>
      </c>
    </row>
    <row r="163" spans="1:14" x14ac:dyDescent="0.3">
      <c r="A163" s="9">
        <v>2007</v>
      </c>
      <c r="B163" s="9">
        <v>0.66800000000000004</v>
      </c>
      <c r="C163" s="9">
        <f t="shared" si="8"/>
        <v>0.96539999999999992</v>
      </c>
      <c r="D163" s="2">
        <v>0.19</v>
      </c>
      <c r="E163" s="2">
        <v>9.6000000000000002E-2</v>
      </c>
      <c r="F163" s="2">
        <v>4.7E-2</v>
      </c>
      <c r="G163" s="2">
        <f>CO2low!L263</f>
        <v>370.39056958277882</v>
      </c>
      <c r="H163" s="2">
        <f t="shared" si="9"/>
        <v>1.593160154100324</v>
      </c>
      <c r="I163" s="2">
        <f t="shared" si="11"/>
        <v>0.30195135028878478</v>
      </c>
      <c r="J163" s="2">
        <f t="shared" si="10"/>
        <v>4.9809373653403786E-2</v>
      </c>
    </row>
    <row r="164" spans="1:14" x14ac:dyDescent="0.3">
      <c r="A164" s="9">
        <v>2008</v>
      </c>
      <c r="B164" s="9">
        <v>0.54</v>
      </c>
      <c r="C164" s="9">
        <f t="shared" si="8"/>
        <v>0.83739999999999992</v>
      </c>
      <c r="D164" s="2">
        <v>0.14899999999999999</v>
      </c>
      <c r="E164" s="2">
        <v>0.10299999999999999</v>
      </c>
      <c r="F164" s="2">
        <v>0.05</v>
      </c>
      <c r="G164" s="2">
        <f>CO2low!L264</f>
        <v>372.79263492279495</v>
      </c>
      <c r="H164" s="2">
        <f t="shared" si="9"/>
        <v>1.6277440743011036</v>
      </c>
      <c r="I164" s="2">
        <f t="shared" si="11"/>
        <v>0.30921595071271907</v>
      </c>
      <c r="J164" s="2">
        <f t="shared" si="10"/>
        <v>5.1241540080692753E-2</v>
      </c>
    </row>
    <row r="165" spans="1:14" x14ac:dyDescent="0.3">
      <c r="A165" s="9">
        <v>2009</v>
      </c>
      <c r="B165" s="9">
        <v>0.63300000000000001</v>
      </c>
      <c r="C165" s="9">
        <f t="shared" si="8"/>
        <v>0.93039999999999989</v>
      </c>
      <c r="D165" s="2">
        <v>0.255</v>
      </c>
      <c r="E165" s="2">
        <v>0.105</v>
      </c>
      <c r="F165" s="2">
        <v>5.0999999999999997E-2</v>
      </c>
      <c r="G165" s="2">
        <f>CO2low!L265</f>
        <v>375.2498104521967</v>
      </c>
      <c r="H165" s="4">
        <f t="shared" si="9"/>
        <v>1.6628916423170492</v>
      </c>
      <c r="I165" s="4">
        <f t="shared" si="11"/>
        <v>0.31661548864359973</v>
      </c>
      <c r="J165" s="4">
        <f t="shared" si="10"/>
        <v>5.2706834733082665E-2</v>
      </c>
      <c r="K165" s="4"/>
      <c r="L165" s="4"/>
      <c r="M165" s="4"/>
      <c r="N165" s="4"/>
    </row>
    <row r="166" spans="1:14" x14ac:dyDescent="0.3">
      <c r="A166" s="9">
        <v>2010</v>
      </c>
      <c r="B166" s="9">
        <v>0.70599999999999996</v>
      </c>
      <c r="C166" s="9">
        <f t="shared" si="8"/>
        <v>1.0033999999999998</v>
      </c>
      <c r="D166" s="2">
        <v>0.26700000000000002</v>
      </c>
      <c r="E166" s="2">
        <v>0.11</v>
      </c>
      <c r="F166" s="2">
        <v>5.5E-2</v>
      </c>
      <c r="G166" s="2">
        <f>CO2low!L266</f>
        <v>377.66488722913277</v>
      </c>
      <c r="H166" s="4">
        <f t="shared" si="9"/>
        <v>1.6972134721603038</v>
      </c>
      <c r="I166" s="4">
        <f t="shared" si="11"/>
        <v>0.32413720777299471</v>
      </c>
      <c r="J166" s="4">
        <f t="shared" si="10"/>
        <v>5.4205835887294399E-2</v>
      </c>
      <c r="K166" s="4"/>
      <c r="L166" s="4"/>
      <c r="M166" s="4"/>
      <c r="N166" s="4"/>
    </row>
    <row r="167" spans="1:14" x14ac:dyDescent="0.3">
      <c r="A167" s="9">
        <v>2011</v>
      </c>
      <c r="B167" s="9">
        <v>0.54200000000000004</v>
      </c>
      <c r="C167" s="9">
        <f t="shared" si="8"/>
        <v>0.83939999999999992</v>
      </c>
      <c r="D167" s="2">
        <v>0.19700000000000001</v>
      </c>
      <c r="E167" s="2">
        <v>0.115</v>
      </c>
      <c r="F167" s="2">
        <v>5.8000000000000003E-2</v>
      </c>
      <c r="G167" s="2">
        <f>CO2low!L267</f>
        <v>380.01331910607092</v>
      </c>
      <c r="H167" s="4">
        <f t="shared" si="9"/>
        <v>1.7303783452452985</v>
      </c>
      <c r="I167" s="4">
        <f t="shared" si="11"/>
        <v>0.33176534697992072</v>
      </c>
      <c r="J167" s="4">
        <f t="shared" si="10"/>
        <v>5.5739046079605177E-2</v>
      </c>
      <c r="K167" s="4"/>
      <c r="L167" s="4"/>
      <c r="M167" s="4"/>
      <c r="N167" s="4"/>
    </row>
    <row r="168" spans="1:14" x14ac:dyDescent="0.3">
      <c r="A168" s="9">
        <v>2012</v>
      </c>
      <c r="B168" s="9">
        <v>0.623</v>
      </c>
      <c r="C168" s="9">
        <f t="shared" si="8"/>
        <v>0.92039999999999988</v>
      </c>
      <c r="D168" s="2">
        <v>0.215</v>
      </c>
      <c r="E168" s="2">
        <v>0.11600000000000001</v>
      </c>
      <c r="F168" s="2">
        <v>6.0999999999999999E-2</v>
      </c>
      <c r="G168" s="2">
        <f>CO2low!L268</f>
        <v>382.4322730970452</v>
      </c>
      <c r="H168" s="4">
        <f t="shared" si="9"/>
        <v>1.7643255472623276</v>
      </c>
      <c r="I168" s="4">
        <f t="shared" si="11"/>
        <v>0.3395047500440454</v>
      </c>
      <c r="J168" s="4">
        <f t="shared" si="10"/>
        <v>5.7306875468718967E-2</v>
      </c>
      <c r="K168" s="4"/>
      <c r="L168" s="4"/>
      <c r="M168" s="4"/>
      <c r="N168" s="4"/>
    </row>
    <row r="169" spans="1:14" x14ac:dyDescent="0.3">
      <c r="A169" s="4">
        <f>1+A168</f>
        <v>2013</v>
      </c>
      <c r="G169" s="2">
        <f>CO2low!L269</f>
        <v>384.92454799073164</v>
      </c>
      <c r="H169" s="4">
        <f t="shared" si="9"/>
        <v>1.7990778742090634</v>
      </c>
      <c r="I169" s="4">
        <f t="shared" si="11"/>
        <v>0.34736034007773098</v>
      </c>
      <c r="J169" s="4">
        <f t="shared" si="10"/>
        <v>5.890975939630682E-2</v>
      </c>
      <c r="K169" s="4"/>
      <c r="L169" s="4"/>
      <c r="M169" s="4"/>
      <c r="N169" s="4"/>
    </row>
    <row r="170" spans="1:14" x14ac:dyDescent="0.3">
      <c r="A170" s="4">
        <f t="shared" ref="A170:A233" si="12">1+A169</f>
        <v>2014</v>
      </c>
      <c r="G170" s="2">
        <f>CO2low!L270</f>
        <v>387.48785163786459</v>
      </c>
      <c r="H170" s="4">
        <f t="shared" si="9"/>
        <v>1.8345866901253363</v>
      </c>
      <c r="I170" s="4">
        <f t="shared" si="11"/>
        <v>0.35533637741436996</v>
      </c>
      <c r="J170" s="4">
        <f t="shared" si="10"/>
        <v>6.054815869457731E-2</v>
      </c>
      <c r="K170" s="4"/>
      <c r="L170" s="4"/>
      <c r="M170" s="4"/>
      <c r="N170" s="4"/>
    </row>
    <row r="171" spans="1:14" x14ac:dyDescent="0.3">
      <c r="A171" s="4">
        <f t="shared" si="12"/>
        <v>2015</v>
      </c>
      <c r="G171" s="2">
        <f>CO2low!L271</f>
        <v>390.12061313352865</v>
      </c>
      <c r="H171" s="4">
        <f t="shared" si="9"/>
        <v>1.8708139907797623</v>
      </c>
      <c r="I171" s="4">
        <f t="shared" si="11"/>
        <v>0.36343659174698356</v>
      </c>
      <c r="J171" s="4">
        <f t="shared" si="10"/>
        <v>6.2222555776905733E-2</v>
      </c>
      <c r="K171" s="4"/>
      <c r="L171" s="4"/>
      <c r="M171" s="4"/>
      <c r="N171" s="4"/>
    </row>
    <row r="172" spans="1:14" x14ac:dyDescent="0.3">
      <c r="A172" s="4">
        <f t="shared" si="12"/>
        <v>2016</v>
      </c>
      <c r="G172" s="2">
        <f>CO2low!L272</f>
        <v>392.82168754394274</v>
      </c>
      <c r="H172" s="4">
        <f t="shared" si="9"/>
        <v>1.9077280913813393</v>
      </c>
      <c r="I172" s="4">
        <f t="shared" si="11"/>
        <v>0.37166426522609813</v>
      </c>
      <c r="J172" s="4">
        <f t="shared" si="10"/>
        <v>6.3933451501215779E-2</v>
      </c>
      <c r="K172" s="4"/>
      <c r="L172" s="4"/>
      <c r="M172" s="4"/>
      <c r="N172" s="4"/>
    </row>
    <row r="173" spans="1:14" x14ac:dyDescent="0.3">
      <c r="A173" s="4">
        <f t="shared" si="12"/>
        <v>2017</v>
      </c>
      <c r="G173" s="2">
        <f>CO2low!L273</f>
        <v>395.33014915131633</v>
      </c>
      <c r="H173" s="4">
        <f t="shared" si="9"/>
        <v>1.9417832424047246</v>
      </c>
      <c r="I173" s="4">
        <f t="shared" si="11"/>
        <v>0.37998585905813548</v>
      </c>
      <c r="J173" s="4">
        <f t="shared" si="10"/>
        <v>6.5681362523173109E-2</v>
      </c>
      <c r="K173" s="4"/>
      <c r="L173" s="4"/>
      <c r="M173" s="4"/>
      <c r="N173" s="4"/>
    </row>
    <row r="174" spans="1:14" x14ac:dyDescent="0.3">
      <c r="A174" s="4">
        <f t="shared" si="12"/>
        <v>2018</v>
      </c>
      <c r="G174" s="2">
        <f>CO2low!L274</f>
        <v>397.91515605859104</v>
      </c>
      <c r="H174" s="4">
        <f t="shared" si="9"/>
        <v>1.9766522440087122</v>
      </c>
      <c r="I174" s="4">
        <f t="shared" si="11"/>
        <v>0.38840697638195881</v>
      </c>
      <c r="J174" s="4">
        <f t="shared" si="10"/>
        <v>6.7466612063491693E-2</v>
      </c>
      <c r="K174" s="4"/>
      <c r="L174" s="4"/>
      <c r="M174" s="4"/>
      <c r="N174" s="4"/>
    </row>
    <row r="175" spans="1:14" x14ac:dyDescent="0.3">
      <c r="A175" s="4">
        <f t="shared" si="12"/>
        <v>2019</v>
      </c>
      <c r="G175" s="2">
        <f>CO2low!L275</f>
        <v>400.57447562678692</v>
      </c>
      <c r="H175" s="4">
        <f t="shared" si="9"/>
        <v>2.0122880537375551</v>
      </c>
      <c r="I175" s="4">
        <f t="shared" si="11"/>
        <v>0.39693255080354461</v>
      </c>
      <c r="J175" s="4">
        <f t="shared" si="10"/>
        <v>6.928955333282058E-2</v>
      </c>
      <c r="K175" s="4"/>
      <c r="L175" s="4"/>
      <c r="M175" s="4"/>
      <c r="N175" s="4"/>
    </row>
    <row r="176" spans="1:14" x14ac:dyDescent="0.3">
      <c r="A176" s="4">
        <f t="shared" si="12"/>
        <v>2020</v>
      </c>
      <c r="G176" s="2">
        <f>CO2low!L276</f>
        <v>403.3048495730302</v>
      </c>
      <c r="H176" s="4">
        <f t="shared" si="9"/>
        <v>2.0486307144492542</v>
      </c>
      <c r="I176" s="4">
        <f t="shared" si="11"/>
        <v>0.40556673496634871</v>
      </c>
      <c r="J176" s="4">
        <f t="shared" si="10"/>
        <v>7.1150565558454296E-2</v>
      </c>
      <c r="K176" s="4"/>
      <c r="L176" s="4"/>
      <c r="M176" s="4"/>
      <c r="N176" s="4"/>
    </row>
    <row r="177" spans="1:14" x14ac:dyDescent="0.3">
      <c r="A177" s="4">
        <f t="shared" si="12"/>
        <v>2021</v>
      </c>
      <c r="G177" s="2">
        <f>CO2low!L277</f>
        <v>406.1040119010986</v>
      </c>
      <c r="H177" s="4">
        <f t="shared" si="9"/>
        <v>2.0856344559927291</v>
      </c>
      <c r="I177" s="4">
        <f t="shared" si="11"/>
        <v>0.41431307340637918</v>
      </c>
      <c r="J177" s="4">
        <f t="shared" si="10"/>
        <v>7.3050049400691139E-2</v>
      </c>
      <c r="K177" s="4"/>
      <c r="L177" s="4"/>
      <c r="M177" s="4"/>
      <c r="N177" s="4"/>
    </row>
    <row r="178" spans="1:14" x14ac:dyDescent="0.3">
      <c r="A178" s="4">
        <f t="shared" si="12"/>
        <v>2022</v>
      </c>
      <c r="G178" s="2">
        <f>CO2low!L278</f>
        <v>408.97029064545018</v>
      </c>
      <c r="H178" s="4">
        <f t="shared" si="9"/>
        <v>2.1232620795012762</v>
      </c>
      <c r="I178" s="4">
        <f t="shared" si="11"/>
        <v>0.42317461152178898</v>
      </c>
      <c r="J178" s="4">
        <f t="shared" si="10"/>
        <v>7.4988423377043451E-2</v>
      </c>
      <c r="K178" s="4"/>
      <c r="L178" s="4"/>
      <c r="M178" s="4"/>
      <c r="N178" s="4"/>
    </row>
    <row r="179" spans="1:14" x14ac:dyDescent="0.3">
      <c r="A179" s="4">
        <f t="shared" si="12"/>
        <v>2023</v>
      </c>
      <c r="G179" s="2">
        <f>CO2low!L279</f>
        <v>411.90237257174687</v>
      </c>
      <c r="H179" s="4">
        <f t="shared" si="9"/>
        <v>2.161481661470372</v>
      </c>
      <c r="I179" s="4">
        <f t="shared" si="11"/>
        <v>0.43215396679284046</v>
      </c>
      <c r="J179" s="4">
        <f t="shared" si="10"/>
        <v>7.6966120925705608E-2</v>
      </c>
      <c r="K179" s="4"/>
      <c r="L179" s="4"/>
      <c r="M179" s="4"/>
      <c r="N179" s="4"/>
    </row>
    <row r="180" spans="1:14" x14ac:dyDescent="0.3">
      <c r="A180" s="4">
        <f t="shared" si="12"/>
        <v>2024</v>
      </c>
      <c r="G180" s="2">
        <f>CO2low!L280</f>
        <v>414.89916057416201</v>
      </c>
      <c r="H180" s="4">
        <f t="shared" si="9"/>
        <v>2.2002645746135552</v>
      </c>
      <c r="I180" s="4">
        <f t="shared" si="11"/>
        <v>0.4412533771372375</v>
      </c>
      <c r="J180" s="4">
        <f t="shared" si="10"/>
        <v>7.8983587890230939E-2</v>
      </c>
      <c r="K180" s="4"/>
      <c r="L180" s="4"/>
      <c r="M180" s="4"/>
      <c r="N180" s="4"/>
    </row>
    <row r="181" spans="1:14" x14ac:dyDescent="0.3">
      <c r="A181" s="4">
        <f t="shared" si="12"/>
        <v>2025</v>
      </c>
      <c r="G181" s="2">
        <f>CO2low!L281</f>
        <v>417.95968731265583</v>
      </c>
      <c r="H181" s="4">
        <f t="shared" si="9"/>
        <v>2.2395843027881699</v>
      </c>
      <c r="I181" s="4">
        <f t="shared" si="11"/>
        <v>0.45047473538063909</v>
      </c>
      <c r="J181" s="4">
        <f t="shared" si="10"/>
        <v>8.1041280293153939E-2</v>
      </c>
      <c r="K181" s="4"/>
      <c r="L181" s="4"/>
      <c r="M181" s="4"/>
      <c r="N181" s="4"/>
    </row>
    <row r="182" spans="1:14" x14ac:dyDescent="0.3">
      <c r="A182" s="4">
        <f t="shared" si="12"/>
        <v>2026</v>
      </c>
      <c r="G182" s="2">
        <f>CO2low!L282</f>
        <v>421.08306295382118</v>
      </c>
      <c r="H182" s="4">
        <f t="shared" si="9"/>
        <v>2.2794157341694614</v>
      </c>
      <c r="I182" s="4">
        <f t="shared" si="11"/>
        <v>0.45981961525469028</v>
      </c>
      <c r="J182" s="4">
        <f t="shared" si="10"/>
        <v>8.3139662318050853E-2</v>
      </c>
      <c r="K182" s="4"/>
      <c r="L182" s="4"/>
      <c r="M182" s="4"/>
      <c r="N182" s="4"/>
    </row>
    <row r="183" spans="1:14" x14ac:dyDescent="0.3">
      <c r="A183" s="4">
        <f t="shared" si="12"/>
        <v>2027</v>
      </c>
      <c r="G183" s="2">
        <f>CO2low!L283</f>
        <v>423.82752811623072</v>
      </c>
      <c r="H183" s="4">
        <f t="shared" si="9"/>
        <v>2.3141719330244883</v>
      </c>
      <c r="I183" s="4">
        <f t="shared" si="11"/>
        <v>0.46923168904534679</v>
      </c>
      <c r="J183" s="4">
        <f t="shared" si="10"/>
        <v>8.5279204450730964E-2</v>
      </c>
      <c r="K183" s="4"/>
      <c r="L183" s="4"/>
      <c r="M183" s="4"/>
      <c r="N183" s="4"/>
    </row>
    <row r="184" spans="1:14" x14ac:dyDescent="0.3">
      <c r="A184" s="4">
        <f t="shared" si="12"/>
        <v>2028</v>
      </c>
      <c r="G184" s="2">
        <f>CO2low!L284</f>
        <v>426.64293373499947</v>
      </c>
      <c r="H184" s="4">
        <f t="shared" si="9"/>
        <v>2.3495934456072169</v>
      </c>
      <c r="I184" s="4">
        <f t="shared" si="11"/>
        <v>0.47871593381227717</v>
      </c>
      <c r="J184" s="4">
        <f t="shared" si="10"/>
        <v>8.7460054563228376E-2</v>
      </c>
      <c r="K184" s="4"/>
      <c r="L184" s="4"/>
      <c r="M184" s="4"/>
      <c r="N184" s="4"/>
    </row>
    <row r="185" spans="1:14" x14ac:dyDescent="0.3">
      <c r="A185" s="4">
        <f t="shared" si="12"/>
        <v>2029</v>
      </c>
      <c r="G185" s="2">
        <f>CO2low!L285</f>
        <v>429.52965125690548</v>
      </c>
      <c r="H185" s="4">
        <f t="shared" si="9"/>
        <v>2.3856702776287118</v>
      </c>
      <c r="I185" s="4">
        <f t="shared" si="11"/>
        <v>0.48827706007170818</v>
      </c>
      <c r="J185" s="4">
        <f t="shared" si="10"/>
        <v>8.9682387957362969E-2</v>
      </c>
      <c r="K185" s="4"/>
      <c r="L185" s="4"/>
      <c r="M185" s="4"/>
      <c r="N185" s="4"/>
    </row>
    <row r="186" spans="1:14" x14ac:dyDescent="0.3">
      <c r="A186" s="4">
        <f t="shared" si="12"/>
        <v>2030</v>
      </c>
      <c r="G186" s="2">
        <f>CO2low!L286</f>
        <v>432.48262566055905</v>
      </c>
      <c r="H186" s="4">
        <f t="shared" si="9"/>
        <v>2.4223251496821252</v>
      </c>
      <c r="I186" s="4">
        <f t="shared" si="11"/>
        <v>0.49791882404905052</v>
      </c>
      <c r="J186" s="4">
        <f t="shared" si="10"/>
        <v>9.194640569497245E-2</v>
      </c>
      <c r="K186" s="4"/>
      <c r="L186" s="4"/>
      <c r="M186" s="4"/>
      <c r="N186" s="4"/>
    </row>
    <row r="187" spans="1:14" x14ac:dyDescent="0.3">
      <c r="A187" s="4">
        <f t="shared" si="12"/>
        <v>2031</v>
      </c>
      <c r="G187" s="2">
        <f>CO2low!L287</f>
        <v>435.49844129343614</v>
      </c>
      <c r="H187" s="4">
        <f t="shared" si="9"/>
        <v>2.4595026393251684</v>
      </c>
      <c r="I187" s="4">
        <f t="shared" si="11"/>
        <v>0.50764428567136544</v>
      </c>
      <c r="J187" s="4">
        <f t="shared" si="10"/>
        <v>9.4252329031223617E-2</v>
      </c>
      <c r="K187" s="4"/>
      <c r="L187" s="4"/>
      <c r="M187" s="4"/>
      <c r="N187" s="4"/>
    </row>
    <row r="188" spans="1:14" x14ac:dyDescent="0.3">
      <c r="A188" s="4">
        <f t="shared" si="12"/>
        <v>2032</v>
      </c>
      <c r="G188" s="2">
        <f>CO2low!L288</f>
        <v>438.57466345231859</v>
      </c>
      <c r="H188" s="4">
        <f t="shared" si="9"/>
        <v>2.4971604883340643</v>
      </c>
      <c r="I188" s="4">
        <f t="shared" si="11"/>
        <v>0.51745596799638338</v>
      </c>
      <c r="J188" s="4">
        <f t="shared" si="10"/>
        <v>9.6600395344939624E-2</v>
      </c>
      <c r="K188" s="4"/>
      <c r="L188" s="4"/>
      <c r="M188" s="4"/>
      <c r="N188" s="4"/>
    </row>
    <row r="189" spans="1:14" x14ac:dyDescent="0.3">
      <c r="A189" s="4">
        <f t="shared" si="12"/>
        <v>2033</v>
      </c>
      <c r="G189" s="2">
        <f>CO2low!L289</f>
        <v>441.70945642471304</v>
      </c>
      <c r="H189" s="4">
        <f t="shared" si="9"/>
        <v>2.5352645797717925</v>
      </c>
      <c r="I189" s="4">
        <f t="shared" si="11"/>
        <v>0.52735595934083601</v>
      </c>
      <c r="J189" s="4">
        <f t="shared" si="10"/>
        <v>9.8990854997599825E-2</v>
      </c>
      <c r="K189" s="4"/>
      <c r="L189" s="4"/>
      <c r="M189" s="4"/>
      <c r="N189" s="4"/>
    </row>
    <row r="190" spans="1:14" x14ac:dyDescent="0.3">
      <c r="A190" s="4">
        <f t="shared" si="12"/>
        <v>2034</v>
      </c>
      <c r="G190" s="2">
        <f>CO2low!L290</f>
        <v>444.90135159537533</v>
      </c>
      <c r="H190" s="4">
        <f t="shared" si="9"/>
        <v>2.5737859079231655</v>
      </c>
      <c r="I190" s="4">
        <f t="shared" si="11"/>
        <v>0.53734598064095718</v>
      </c>
      <c r="J190" s="4">
        <f t="shared" si="10"/>
        <v>0.10142396879026941</v>
      </c>
      <c r="K190" s="4"/>
      <c r="L190" s="4"/>
      <c r="M190" s="4"/>
      <c r="N190" s="4"/>
    </row>
    <row r="191" spans="1:14" x14ac:dyDescent="0.3">
      <c r="A191" s="4">
        <f t="shared" si="12"/>
        <v>2035</v>
      </c>
      <c r="G191" s="2">
        <f>CO2low!L291</f>
        <v>448.14910664808065</v>
      </c>
      <c r="H191" s="4">
        <f t="shared" si="9"/>
        <v>2.612698750915337</v>
      </c>
      <c r="I191" s="4">
        <f t="shared" si="11"/>
        <v>0.54742743165007046</v>
      </c>
      <c r="J191" s="4">
        <f t="shared" si="10"/>
        <v>0.10390000581758131</v>
      </c>
      <c r="K191" s="4"/>
      <c r="L191" s="4"/>
      <c r="M191" s="4"/>
      <c r="N191" s="4"/>
    </row>
    <row r="192" spans="1:14" x14ac:dyDescent="0.3">
      <c r="A192" s="4">
        <f t="shared" si="12"/>
        <v>2036</v>
      </c>
      <c r="G192" s="2">
        <f>CO2low!L292</f>
        <v>451.45162002577604</v>
      </c>
      <c r="H192" s="4">
        <f t="shared" si="9"/>
        <v>2.6519795683253515</v>
      </c>
      <c r="I192" s="4">
        <f t="shared" si="11"/>
        <v>0.55760142418141945</v>
      </c>
      <c r="J192" s="4">
        <f t="shared" si="10"/>
        <v>0.10641924159630985</v>
      </c>
      <c r="K192" s="4"/>
      <c r="L192" s="4"/>
      <c r="M192" s="4"/>
      <c r="N192" s="4"/>
    </row>
    <row r="193" spans="1:14" x14ac:dyDescent="0.3">
      <c r="A193" s="4">
        <f t="shared" si="12"/>
        <v>2037</v>
      </c>
      <c r="G193" s="2">
        <f>CO2low!L293</f>
        <v>454.80787891339685</v>
      </c>
      <c r="H193" s="4">
        <f t="shared" si="9"/>
        <v>2.6916063356279274</v>
      </c>
      <c r="I193" s="4">
        <f t="shared" si="11"/>
        <v>0.56786880734901513</v>
      </c>
      <c r="J193" s="4">
        <f t="shared" si="10"/>
        <v>0.10898195639339327</v>
      </c>
      <c r="K193" s="4"/>
      <c r="L193" s="4"/>
      <c r="M193" s="4"/>
      <c r="N193" s="4"/>
    </row>
    <row r="194" spans="1:14" x14ac:dyDescent="0.3">
      <c r="A194" s="4">
        <f t="shared" si="12"/>
        <v>2038</v>
      </c>
      <c r="G194" s="2">
        <f>CO2low!L294</f>
        <v>458.21692756000539</v>
      </c>
      <c r="H194" s="4">
        <f t="shared" si="9"/>
        <v>2.731558141725797</v>
      </c>
      <c r="I194" s="4">
        <f t="shared" si="11"/>
        <v>0.57823018779610991</v>
      </c>
      <c r="J194" s="4">
        <f t="shared" si="10"/>
        <v>0.1115884337068212</v>
      </c>
      <c r="K194" s="4"/>
      <c r="L194" s="4"/>
      <c r="M194" s="4"/>
      <c r="N194" s="4"/>
    </row>
    <row r="195" spans="1:14" x14ac:dyDescent="0.3">
      <c r="A195" s="4">
        <f t="shared" si="12"/>
        <v>2039</v>
      </c>
      <c r="G195" s="2">
        <f>CO2low!L295</f>
        <v>461.67784794413637</v>
      </c>
      <c r="H195" s="4">
        <f t="shared" si="9"/>
        <v>2.7718149448137401</v>
      </c>
      <c r="I195" s="4">
        <f t="shared" si="11"/>
        <v>0.58868594671728636</v>
      </c>
      <c r="J195" s="4">
        <f t="shared" si="10"/>
        <v>0.11423895887004835</v>
      </c>
      <c r="K195" s="4"/>
      <c r="L195" s="4"/>
      <c r="M195" s="4"/>
      <c r="N195" s="4"/>
    </row>
    <row r="196" spans="1:14" x14ac:dyDescent="0.3">
      <c r="A196" s="4">
        <f t="shared" si="12"/>
        <v>2040</v>
      </c>
      <c r="G196" s="2">
        <f>CO2low!L296</f>
        <v>465.18974793240818</v>
      </c>
      <c r="H196" s="4">
        <f t="shared" si="9"/>
        <v>2.8123574234478736</v>
      </c>
      <c r="I196" s="4">
        <f t="shared" si="11"/>
        <v>0.59923625476667397</v>
      </c>
      <c r="J196" s="4">
        <f t="shared" si="10"/>
        <v>0.11693381776102067</v>
      </c>
      <c r="K196" s="4"/>
      <c r="L196" s="4"/>
      <c r="M196" s="4"/>
      <c r="N196" s="4"/>
    </row>
    <row r="197" spans="1:14" x14ac:dyDescent="0.3">
      <c r="A197" s="4">
        <f t="shared" si="12"/>
        <v>2041</v>
      </c>
      <c r="G197" s="2">
        <f>CO2low!L297</f>
        <v>468.75175398968258</v>
      </c>
      <c r="H197" s="4">
        <f t="shared" si="9"/>
        <v>2.8531668847880205</v>
      </c>
      <c r="I197" s="4">
        <f t="shared" si="11"/>
        <v>0.60988108551481124</v>
      </c>
      <c r="J197" s="4">
        <f t="shared" si="10"/>
        <v>0.11967329560321278</v>
      </c>
      <c r="K197" s="4"/>
      <c r="L197" s="4"/>
      <c r="M197" s="4"/>
      <c r="N197" s="4"/>
    </row>
    <row r="198" spans="1:14" x14ac:dyDescent="0.3">
      <c r="A198" s="4">
        <f t="shared" si="12"/>
        <v>2042</v>
      </c>
      <c r="G198" s="2">
        <f>CO2low!L298</f>
        <v>472.36300665644046</v>
      </c>
      <c r="H198" s="4">
        <f t="shared" si="9"/>
        <v>2.8942252071106247</v>
      </c>
      <c r="I198" s="4">
        <f t="shared" si="11"/>
        <v>0.62062022785757043</v>
      </c>
      <c r="J198" s="4">
        <f t="shared" si="10"/>
        <v>0.12245767584991066</v>
      </c>
      <c r="K198" s="4"/>
      <c r="L198" s="4"/>
      <c r="M198" s="4"/>
      <c r="N198" s="4"/>
    </row>
    <row r="199" spans="1:14" x14ac:dyDescent="0.3">
      <c r="A199" s="4">
        <f t="shared" si="12"/>
        <v>2043</v>
      </c>
      <c r="G199" s="2">
        <f>CO2low!L299</f>
        <v>476.02265771101094</v>
      </c>
      <c r="H199" s="4">
        <f t="shared" ref="H199:H262" si="13">H$3*LN(G199/G$3)</f>
        <v>2.9355148028088727</v>
      </c>
      <c r="I199" s="4">
        <f t="shared" si="11"/>
        <v>0.63145329762446756</v>
      </c>
      <c r="J199" s="4">
        <f t="shared" ref="J199:J262" si="14">J198+J$3*(I198-J198)</f>
        <v>0.12528723914531417</v>
      </c>
      <c r="K199" s="4"/>
      <c r="L199" s="4"/>
      <c r="M199" s="4"/>
      <c r="N199" s="4"/>
    </row>
    <row r="200" spans="1:14" x14ac:dyDescent="0.3">
      <c r="A200" s="4">
        <f t="shared" si="12"/>
        <v>2044</v>
      </c>
      <c r="G200" s="2">
        <f>CO2low!L300</f>
        <v>479.72986836005367</v>
      </c>
      <c r="H200" s="4">
        <f t="shared" si="13"/>
        <v>2.9770185935920681</v>
      </c>
      <c r="I200" s="4">
        <f t="shared" ref="I200:I263" si="15">I199+I$3*(I$4*H200-I199)+I$5*(J199-I199)</f>
        <v>0.64237974853964996</v>
      </c>
      <c r="J200" s="4">
        <f t="shared" si="14"/>
        <v>0.12816226235747577</v>
      </c>
      <c r="K200" s="4"/>
      <c r="L200" s="4"/>
      <c r="M200" s="4"/>
      <c r="N200" s="4"/>
    </row>
    <row r="201" spans="1:14" x14ac:dyDescent="0.3">
      <c r="A201" s="4">
        <f t="shared" si="12"/>
        <v>2045</v>
      </c>
      <c r="G201" s="2">
        <f>CO2low!L301</f>
        <v>483.48380805891657</v>
      </c>
      <c r="H201" s="4">
        <f t="shared" si="13"/>
        <v>3.0187199929071</v>
      </c>
      <c r="I201" s="4">
        <f t="shared" si="15"/>
        <v>0.65339888263222889</v>
      </c>
      <c r="J201" s="4">
        <f t="shared" si="14"/>
        <v>0.13108301767899053</v>
      </c>
      <c r="K201" s="4"/>
      <c r="L201" s="4"/>
      <c r="M201" s="4"/>
      <c r="N201" s="4"/>
    </row>
    <row r="202" spans="1:14" x14ac:dyDescent="0.3">
      <c r="A202" s="4">
        <f t="shared" si="12"/>
        <v>2046</v>
      </c>
      <c r="G202" s="2">
        <f>CO2low!L302</f>
        <v>487.28365372011012</v>
      </c>
      <c r="H202" s="4">
        <f t="shared" si="13"/>
        <v>3.0606028925988871</v>
      </c>
      <c r="I202" s="4">
        <f t="shared" si="15"/>
        <v>0.66450986015850966</v>
      </c>
      <c r="J202" s="4">
        <f t="shared" si="14"/>
        <v>0.13404977179192493</v>
      </c>
      <c r="K202" s="4"/>
      <c r="L202" s="4"/>
      <c r="M202" s="4"/>
      <c r="N202" s="4"/>
    </row>
    <row r="203" spans="1:14" x14ac:dyDescent="0.3">
      <c r="A203" s="4">
        <f t="shared" si="12"/>
        <v>2047</v>
      </c>
      <c r="G203" s="2">
        <f>CO2low!L303</f>
        <v>491.12858916311939</v>
      </c>
      <c r="H203" s="4">
        <f t="shared" si="13"/>
        <v>3.1026516520271241</v>
      </c>
      <c r="I203" s="4">
        <f t="shared" si="15"/>
        <v>0.6757117090781275</v>
      </c>
      <c r="J203" s="4">
        <f t="shared" si="14"/>
        <v>0.13706278509384712</v>
      </c>
      <c r="K203" s="4"/>
      <c r="L203" s="4"/>
      <c r="M203" s="4"/>
      <c r="N203" s="4"/>
    </row>
    <row r="204" spans="1:14" x14ac:dyDescent="0.3">
      <c r="A204" s="4">
        <f t="shared" si="12"/>
        <v>2048</v>
      </c>
      <c r="G204" s="2">
        <f>CO2low!L304</f>
        <v>495.01780471638222</v>
      </c>
      <c r="H204" s="4">
        <f t="shared" si="13"/>
        <v>3.1448510885789878</v>
      </c>
      <c r="I204" s="4">
        <f t="shared" si="15"/>
        <v>0.68700333411370729</v>
      </c>
      <c r="J204" s="4">
        <f t="shared" si="14"/>
        <v>0.14012231098207784</v>
      </c>
      <c r="K204" s="4"/>
      <c r="L204" s="4"/>
      <c r="M204" s="4"/>
      <c r="N204" s="4"/>
    </row>
    <row r="205" spans="1:14" x14ac:dyDescent="0.3">
      <c r="A205" s="4">
        <f t="shared" si="12"/>
        <v>2049</v>
      </c>
      <c r="G205" s="2">
        <f>CO2low!L305</f>
        <v>498.95049691719271</v>
      </c>
      <c r="H205" s="4">
        <f t="shared" si="13"/>
        <v>3.1871864689515994</v>
      </c>
      <c r="I205" s="4">
        <f t="shared" si="15"/>
        <v>0.69838352541618276</v>
      </c>
      <c r="J205" s="4">
        <f t="shared" si="14"/>
        <v>0.14322859519346548</v>
      </c>
      <c r="K205" s="4"/>
      <c r="L205" s="4"/>
      <c r="M205" s="4"/>
      <c r="N205" s="4"/>
    </row>
    <row r="206" spans="1:14" x14ac:dyDescent="0.3">
      <c r="A206" s="4">
        <f t="shared" si="12"/>
        <v>2050</v>
      </c>
      <c r="G206" s="2">
        <f>CO2low!L306</f>
        <v>502.92586827647074</v>
      </c>
      <c r="H206" s="4">
        <f t="shared" si="13"/>
        <v>3.2296435008387383</v>
      </c>
      <c r="I206" s="4">
        <f t="shared" si="15"/>
        <v>0.70985096685337712</v>
      </c>
      <c r="J206" s="4">
        <f t="shared" si="14"/>
        <v>0.1463818751971305</v>
      </c>
      <c r="K206" s="4"/>
      <c r="L206" s="4"/>
      <c r="M206" s="4"/>
      <c r="N206" s="4"/>
    </row>
    <row r="207" spans="1:14" x14ac:dyDescent="0.3">
      <c r="A207" s="4">
        <f t="shared" si="12"/>
        <v>2051</v>
      </c>
      <c r="G207" s="2">
        <f>CO2low!L307</f>
        <v>506.94312708818165</v>
      </c>
      <c r="H207" s="4">
        <f t="shared" si="13"/>
        <v>3.2722083248124352</v>
      </c>
      <c r="I207" s="4">
        <f t="shared" si="15"/>
        <v>0.72140424393667746</v>
      </c>
      <c r="J207" s="4">
        <f t="shared" si="14"/>
        <v>0.14958237963773799</v>
      </c>
      <c r="K207" s="4"/>
      <c r="L207" s="4"/>
      <c r="M207" s="4"/>
      <c r="N207" s="4"/>
    </row>
    <row r="208" spans="1:14" x14ac:dyDescent="0.3">
      <c r="A208" s="4">
        <f t="shared" si="12"/>
        <v>2052</v>
      </c>
      <c r="G208" s="2">
        <f>CO2low!L308</f>
        <v>511.00148727097275</v>
      </c>
      <c r="H208" s="4">
        <f t="shared" si="13"/>
        <v>3.3148675062832997</v>
      </c>
      <c r="I208" s="4">
        <f t="shared" si="15"/>
        <v>0.73304185139892841</v>
      </c>
      <c r="J208" s="4">
        <f t="shared" si="14"/>
        <v>0.15283032782695596</v>
      </c>
      <c r="K208" s="4"/>
      <c r="L208" s="4"/>
      <c r="M208" s="4"/>
      <c r="N208" s="4"/>
    </row>
    <row r="209" spans="1:14" x14ac:dyDescent="0.3">
      <c r="A209" s="4">
        <f t="shared" si="12"/>
        <v>2053</v>
      </c>
      <c r="G209" s="2">
        <f>CO2low!L309</f>
        <v>515.10016823431158</v>
      </c>
      <c r="H209" s="4">
        <f t="shared" si="13"/>
        <v>3.3576080274788351</v>
      </c>
      <c r="I209" s="4">
        <f t="shared" si="15"/>
        <v>0.74476220043558816</v>
      </c>
      <c r="J209" s="4">
        <f t="shared" si="14"/>
        <v>0.15612592928084476</v>
      </c>
      <c r="K209" s="4"/>
      <c r="L209" s="4"/>
      <c r="M209" s="4"/>
      <c r="N209" s="4"/>
    </row>
    <row r="210" spans="1:14" x14ac:dyDescent="0.3">
      <c r="A210" s="4">
        <f t="shared" si="12"/>
        <v>2054</v>
      </c>
      <c r="G210" s="2">
        <f>CO2low!L310</f>
        <v>519.23839476426633</v>
      </c>
      <c r="H210" s="4">
        <f t="shared" si="13"/>
        <v>3.4004172794115863</v>
      </c>
      <c r="I210" s="4">
        <f t="shared" si="15"/>
        <v>0.75656362562048762</v>
      </c>
      <c r="J210" s="4">
        <f t="shared" si="14"/>
        <v>0.15946938330100371</v>
      </c>
      <c r="K210" s="4"/>
      <c r="L210" s="4"/>
      <c r="M210" s="4"/>
      <c r="N210" s="4"/>
    </row>
    <row r="211" spans="1:14" x14ac:dyDescent="0.3">
      <c r="A211" s="4">
        <f t="shared" si="12"/>
        <v>2055</v>
      </c>
      <c r="G211" s="2">
        <f>CO2low!L311</f>
        <v>523.41539692580136</v>
      </c>
      <c r="H211" s="4">
        <f t="shared" si="13"/>
        <v>3.4432830538279582</v>
      </c>
      <c r="I211" s="4">
        <f t="shared" si="15"/>
        <v>0.7684443915070458</v>
      </c>
      <c r="J211" s="4">
        <f t="shared" si="14"/>
        <v>0.16286087859737838</v>
      </c>
      <c r="K211" s="4"/>
      <c r="L211" s="4"/>
      <c r="M211" s="4"/>
      <c r="N211" s="4"/>
    </row>
    <row r="212" spans="1:14" x14ac:dyDescent="0.3">
      <c r="A212" s="4">
        <f t="shared" si="12"/>
        <v>2056</v>
      </c>
      <c r="G212" s="2">
        <f>CO2low!L312</f>
        <v>527.6304099795027</v>
      </c>
      <c r="H212" s="4">
        <f t="shared" si="13"/>
        <v>3.4861935351392361</v>
      </c>
      <c r="I212" s="4">
        <f t="shared" si="15"/>
        <v>0.78040269892543923</v>
      </c>
      <c r="J212" s="4">
        <f t="shared" si="14"/>
        <v>0.16630059295070529</v>
      </c>
      <c r="K212" s="4"/>
      <c r="L212" s="4"/>
      <c r="M212" s="4"/>
      <c r="N212" s="4"/>
    </row>
    <row r="213" spans="1:14" x14ac:dyDescent="0.3">
      <c r="A213" s="4">
        <f t="shared" si="12"/>
        <v>2057</v>
      </c>
      <c r="G213" s="2">
        <f>CO2low!L313</f>
        <v>531.8826743112852</v>
      </c>
      <c r="H213" s="4">
        <f t="shared" si="13"/>
        <v>3.5291372923422646</v>
      </c>
      <c r="I213" s="4">
        <f t="shared" si="15"/>
        <v>0.7924366909859375</v>
      </c>
      <c r="J213" s="4">
        <f t="shared" si="14"/>
        <v>0.16978869291264179</v>
      </c>
      <c r="K213" s="4"/>
      <c r="L213" s="4"/>
      <c r="M213" s="4"/>
      <c r="N213" s="4"/>
    </row>
    <row r="214" spans="1:14" x14ac:dyDescent="0.3">
      <c r="A214" s="4">
        <f t="shared" si="12"/>
        <v>2058</v>
      </c>
      <c r="G214" s="2">
        <f>CO2low!L314</f>
        <v>536.17143537401239</v>
      </c>
      <c r="H214" s="4">
        <f t="shared" si="13"/>
        <v>3.5721032709401683</v>
      </c>
      <c r="I214" s="4">
        <f t="shared" si="15"/>
        <v>0.80454445879837433</v>
      </c>
      <c r="J214" s="4">
        <f t="shared" si="14"/>
        <v>0.1733253335416981</v>
      </c>
      <c r="K214" s="4"/>
      <c r="L214" s="4"/>
      <c r="M214" s="4"/>
      <c r="N214" s="4"/>
    </row>
    <row r="215" spans="1:14" x14ac:dyDescent="0.3">
      <c r="A215" s="4">
        <f t="shared" si="12"/>
        <v>2059</v>
      </c>
      <c r="G215" s="2">
        <f>CO2low!L315</f>
        <v>540.49594364018935</v>
      </c>
      <c r="H215" s="4">
        <f t="shared" si="13"/>
        <v>3.6150807848746984</v>
      </c>
      <c r="I215" s="4">
        <f t="shared" si="15"/>
        <v>0.81672404691750156</v>
      </c>
      <c r="J215" s="4">
        <f t="shared" si="14"/>
        <v>0.17691065817315602</v>
      </c>
      <c r="K215" s="4"/>
      <c r="L215" s="4"/>
      <c r="M215" s="4"/>
      <c r="N215" s="4"/>
    </row>
    <row r="216" spans="1:14" x14ac:dyDescent="0.3">
      <c r="A216" s="4">
        <f t="shared" si="12"/>
        <v>2060</v>
      </c>
      <c r="G216" s="2">
        <f>CO2low!L316</f>
        <v>544.85545456503178</v>
      </c>
      <c r="H216" s="4">
        <f t="shared" si="13"/>
        <v>3.658059508482097</v>
      </c>
      <c r="I216" s="4">
        <f t="shared" si="15"/>
        <v>0.82897345852375903</v>
      </c>
      <c r="J216" s="4">
        <f t="shared" si="14"/>
        <v>0.18054479822122391</v>
      </c>
      <c r="K216" s="4"/>
      <c r="L216" s="4"/>
      <c r="M216" s="4"/>
      <c r="N216" s="4"/>
    </row>
    <row r="217" spans="1:14" x14ac:dyDescent="0.3">
      <c r="A217" s="4">
        <f t="shared" si="12"/>
        <v>2061</v>
      </c>
      <c r="G217" s="2">
        <f>CO2low!L317</f>
        <v>549.24922855929458</v>
      </c>
      <c r="H217" s="4">
        <f t="shared" si="13"/>
        <v>3.7010294684839615</v>
      </c>
      <c r="I217" s="4">
        <f t="shared" si="15"/>
        <v>0.84129066034878797</v>
      </c>
      <c r="J217" s="4">
        <f t="shared" si="14"/>
        <v>0.18422787301174232</v>
      </c>
      <c r="K217" s="4"/>
      <c r="L217" s="4"/>
      <c r="M217" s="4"/>
      <c r="N217" s="4"/>
    </row>
    <row r="218" spans="1:14" x14ac:dyDescent="0.3">
      <c r="A218" s="4">
        <f t="shared" si="12"/>
        <v>2062</v>
      </c>
      <c r="G218" s="2">
        <f>CO2low!L318</f>
        <v>553.67653097129869</v>
      </c>
      <c r="H218" s="4">
        <f t="shared" si="13"/>
        <v>3.7439810360240289</v>
      </c>
      <c r="I218" s="4">
        <f t="shared" si="15"/>
        <v>0.85367358735480703</v>
      </c>
      <c r="J218" s="4">
        <f t="shared" si="14"/>
        <v>0.18795998964381674</v>
      </c>
      <c r="K218" s="4"/>
      <c r="L218" s="4"/>
      <c r="M218" s="4"/>
      <c r="N218" s="4"/>
    </row>
    <row r="219" spans="1:14" x14ac:dyDescent="0.3">
      <c r="A219" s="4">
        <f t="shared" si="12"/>
        <v>2063</v>
      </c>
      <c r="G219" s="2">
        <f>CO2low!L319</f>
        <v>558.1366320776217</v>
      </c>
      <c r="H219" s="4">
        <f t="shared" si="13"/>
        <v>3.7869049187609072</v>
      </c>
      <c r="I219" s="4">
        <f t="shared" si="15"/>
        <v>0.86612014717676122</v>
      </c>
      <c r="J219" s="4">
        <f t="shared" si="14"/>
        <v>0.19174124287881517</v>
      </c>
      <c r="K219" s="4"/>
      <c r="L219" s="4"/>
      <c r="M219" s="4"/>
      <c r="N219" s="4"/>
    </row>
    <row r="220" spans="1:14" x14ac:dyDescent="0.3">
      <c r="A220" s="4">
        <f t="shared" si="12"/>
        <v>2064</v>
      </c>
      <c r="G220" s="2">
        <f>CO2low!L320</f>
        <v>562.62880708194382</v>
      </c>
      <c r="H220" s="4">
        <f t="shared" si="13"/>
        <v>3.8297921530260215</v>
      </c>
      <c r="I220" s="4">
        <f t="shared" si="15"/>
        <v>0.87862822433594423</v>
      </c>
      <c r="J220" s="4">
        <f t="shared" si="14"/>
        <v>0.1955717150552275</v>
      </c>
      <c r="K220" s="4"/>
      <c r="L220" s="4"/>
      <c r="M220" s="4"/>
      <c r="N220" s="4"/>
    </row>
    <row r="221" spans="1:14" x14ac:dyDescent="0.3">
      <c r="A221" s="4">
        <f t="shared" si="12"/>
        <v>2065</v>
      </c>
      <c r="G221" s="2">
        <f>CO2low!L321</f>
        <v>567.15233612155305</v>
      </c>
      <c r="H221" s="4">
        <f t="shared" si="13"/>
        <v>3.8726340960551089</v>
      </c>
      <c r="I221" s="4">
        <f t="shared" si="15"/>
        <v>0.89119568423358486</v>
      </c>
      <c r="J221" s="4">
        <f t="shared" si="14"/>
        <v>0.19945147602794197</v>
      </c>
      <c r="K221" s="4"/>
      <c r="L221" s="4"/>
      <c r="M221" s="4"/>
      <c r="N221" s="4"/>
    </row>
    <row r="222" spans="1:14" x14ac:dyDescent="0.3">
      <c r="A222" s="4">
        <f t="shared" si="12"/>
        <v>2066</v>
      </c>
      <c r="G222" s="2">
        <f>CO2low!L322</f>
        <v>571.70650428102067</v>
      </c>
      <c r="H222" s="4">
        <f t="shared" si="13"/>
        <v>3.9154224183007331</v>
      </c>
      <c r="I222" s="4">
        <f t="shared" si="15"/>
        <v>0.90382037693267159</v>
      </c>
      <c r="J222" s="4">
        <f t="shared" si="14"/>
        <v>0.20338058313055002</v>
      </c>
      <c r="K222" s="4"/>
      <c r="L222" s="4"/>
      <c r="M222" s="4"/>
      <c r="N222" s="4"/>
    </row>
    <row r="223" spans="1:14" x14ac:dyDescent="0.3">
      <c r="A223" s="4">
        <f t="shared" si="12"/>
        <v>2067</v>
      </c>
      <c r="G223" s="2">
        <f>CO2low!L323</f>
        <v>576.29060161257371</v>
      </c>
      <c r="H223" s="4">
        <f t="shared" si="13"/>
        <v>3.9581490958325283</v>
      </c>
      <c r="I223" s="4">
        <f t="shared" si="15"/>
        <v>0.91650014073607922</v>
      </c>
      <c r="J223" s="4">
        <f t="shared" si="14"/>
        <v>0.20735908115934606</v>
      </c>
      <c r="K223" s="4"/>
      <c r="L223" s="4"/>
      <c r="M223" s="4"/>
      <c r="N223" s="4"/>
    </row>
    <row r="224" spans="1:14" x14ac:dyDescent="0.3">
      <c r="A224" s="4">
        <f t="shared" si="12"/>
        <v>2068</v>
      </c>
      <c r="G224" s="2">
        <f>CO2low!L324</f>
        <v>580.90392316269367</v>
      </c>
      <c r="H224" s="4">
        <f t="shared" si="13"/>
        <v>4.0008064028310777</v>
      </c>
      <c r="I224" s="4">
        <f t="shared" si="15"/>
        <v>0.92923280556884424</v>
      </c>
      <c r="J224" s="4">
        <f t="shared" si="14"/>
        <v>0.21138700237774191</v>
      </c>
      <c r="K224" s="4"/>
      <c r="L224" s="4"/>
      <c r="M224" s="4"/>
      <c r="N224" s="4"/>
    </row>
    <row r="225" spans="1:14" x14ac:dyDescent="0.3">
      <c r="A225" s="4">
        <f t="shared" si="12"/>
        <v>2069</v>
      </c>
      <c r="G225" s="2">
        <f>CO2low!L325</f>
        <v>585.54576900448137</v>
      </c>
      <c r="H225" s="4">
        <f t="shared" si="13"/>
        <v>4.0433869041806023</v>
      </c>
      <c r="I225" s="4">
        <f t="shared" si="15"/>
        <v>0.94201619617222287</v>
      </c>
      <c r="J225" s="4">
        <f t="shared" si="14"/>
        <v>0.21546436653986736</v>
      </c>
      <c r="K225" s="4"/>
      <c r="L225" s="4"/>
      <c r="M225" s="4"/>
      <c r="N225" s="4"/>
    </row>
    <row r="226" spans="1:14" x14ac:dyDescent="0.3">
      <c r="A226" s="4">
        <f t="shared" si="12"/>
        <v>2070</v>
      </c>
      <c r="G226" s="2">
        <f>CO2low!L326</f>
        <v>590.21544427533706</v>
      </c>
      <c r="H226" s="4">
        <f t="shared" si="13"/>
        <v>4.0858834481650055</v>
      </c>
      <c r="I226" s="4">
        <f t="shared" si="15"/>
        <v>0.95484813511694955</v>
      </c>
      <c r="J226" s="4">
        <f t="shared" si="14"/>
        <v>0.21959118093217914</v>
      </c>
      <c r="K226" s="4"/>
      <c r="L226" s="4"/>
      <c r="M226" s="4"/>
      <c r="N226" s="4"/>
    </row>
    <row r="227" spans="1:14" x14ac:dyDescent="0.3">
      <c r="A227" s="4">
        <f t="shared" si="12"/>
        <v>2071</v>
      </c>
      <c r="G227" s="2">
        <f>CO2low!L327</f>
        <v>594.91225921950968</v>
      </c>
      <c r="H227" s="4">
        <f t="shared" si="13"/>
        <v>4.128289159271147</v>
      </c>
      <c r="I227" s="4">
        <f t="shared" si="15"/>
        <v>0.96772644564290355</v>
      </c>
      <c r="J227" s="4">
        <f t="shared" si="14"/>
        <v>0.22376744043194863</v>
      </c>
      <c r="K227" s="4"/>
      <c r="L227" s="4"/>
      <c r="M227" s="4"/>
      <c r="N227" s="4"/>
    </row>
    <row r="228" spans="1:14" x14ac:dyDescent="0.3">
      <c r="A228" s="4">
        <f t="shared" si="12"/>
        <v>2072</v>
      </c>
      <c r="G228" s="2">
        <f>CO2low!L328</f>
        <v>599.63552923508553</v>
      </c>
      <c r="H228" s="4">
        <f t="shared" si="13"/>
        <v>4.1705974311027143</v>
      </c>
      <c r="I228" s="4">
        <f t="shared" si="15"/>
        <v>0.98064895433217758</v>
      </c>
      <c r="J228" s="4">
        <f t="shared" si="14"/>
        <v>0.22799312758154686</v>
      </c>
      <c r="K228" s="4"/>
      <c r="L228" s="4"/>
      <c r="M228" s="4"/>
      <c r="N228" s="4"/>
    </row>
    <row r="229" spans="1:14" x14ac:dyDescent="0.3">
      <c r="A229" s="4">
        <f t="shared" si="12"/>
        <v>2073</v>
      </c>
      <c r="G229" s="2">
        <f>CO2low!L329</f>
        <v>604.38457492498833</v>
      </c>
      <c r="H229" s="4">
        <f t="shared" si="13"/>
        <v>4.2128019194074815</v>
      </c>
      <c r="I229" s="4">
        <f t="shared" si="15"/>
        <v>0.99361349362233353</v>
      </c>
      <c r="J229" s="4">
        <f t="shared" si="14"/>
        <v>0.23226821267749043</v>
      </c>
      <c r="K229" s="4"/>
      <c r="L229" s="4"/>
      <c r="M229" s="4"/>
      <c r="N229" s="4"/>
    </row>
    <row r="230" spans="1:14" x14ac:dyDescent="0.3">
      <c r="A230" s="4">
        <f t="shared" si="12"/>
        <v>2074</v>
      </c>
      <c r="G230" s="2">
        <f>CO2low!L330</f>
        <v>609.15872215157913</v>
      </c>
      <c r="H230" s="4">
        <f t="shared" si="13"/>
        <v>4.2548965352202774</v>
      </c>
      <c r="I230" s="4">
        <f t="shared" si="15"/>
        <v>1.0066179041664243</v>
      </c>
      <c r="J230" s="4">
        <f t="shared" si="14"/>
        <v>0.23659265387325715</v>
      </c>
      <c r="K230" s="4"/>
      <c r="L230" s="4"/>
      <c r="M230" s="4"/>
      <c r="N230" s="4"/>
    </row>
    <row r="231" spans="1:14" x14ac:dyDescent="0.3">
      <c r="A231" s="4">
        <f t="shared" si="12"/>
        <v>2075</v>
      </c>
      <c r="G231" s="2">
        <f>CO2low!L331</f>
        <v>613.95730209445355</v>
      </c>
      <c r="H231" s="4">
        <f t="shared" si="13"/>
        <v>4.296875438123581</v>
      </c>
      <c r="I231" s="4">
        <f t="shared" si="15"/>
        <v>1.0196600370461519</v>
      </c>
      <c r="J231" s="4">
        <f t="shared" si="14"/>
        <v>0.24096639729492234</v>
      </c>
      <c r="K231" s="4"/>
      <c r="L231" s="4"/>
      <c r="M231" s="4"/>
      <c r="N231" s="4"/>
    </row>
    <row r="232" spans="1:14" x14ac:dyDescent="0.3">
      <c r="A232" s="4">
        <f t="shared" si="12"/>
        <v>2076</v>
      </c>
      <c r="G232" s="2">
        <f>CO2low!L332</f>
        <v>618.77965131104327</v>
      </c>
      <c r="H232" s="4">
        <f t="shared" si="13"/>
        <v>4.3387330296272024</v>
      </c>
      <c r="I232" s="4">
        <f t="shared" si="15"/>
        <v>1.0327377558443387</v>
      </c>
      <c r="J232" s="4">
        <f t="shared" si="14"/>
        <v>0.24538937716870932</v>
      </c>
      <c r="K232" s="4"/>
      <c r="L232" s="4"/>
      <c r="M232" s="4"/>
      <c r="N232" s="4"/>
    </row>
    <row r="233" spans="1:14" x14ac:dyDescent="0.3">
      <c r="A233" s="4">
        <f t="shared" si="12"/>
        <v>2077</v>
      </c>
      <c r="G233" s="2">
        <f>CO2low!L333</f>
        <v>623.62511179964304</v>
      </c>
      <c r="H233" s="4">
        <f t="shared" si="13"/>
        <v>4.3804639466681818</v>
      </c>
      <c r="I233" s="4">
        <f t="shared" si="15"/>
        <v>1.0458489385826772</v>
      </c>
      <c r="J233" s="4">
        <f t="shared" si="14"/>
        <v>0.24986151595958689</v>
      </c>
      <c r="K233" s="4"/>
      <c r="L233" s="4"/>
      <c r="M233" s="4"/>
      <c r="N233" s="4"/>
    </row>
    <row r="234" spans="1:14" x14ac:dyDescent="0.3">
      <c r="A234" s="4">
        <f t="shared" ref="A234:A297" si="16">1+A233</f>
        <v>2078</v>
      </c>
      <c r="G234" s="2">
        <f>CO2low!L334</f>
        <v>628.49303106449713</v>
      </c>
      <c r="H234" s="4">
        <f t="shared" si="13"/>
        <v>4.4220630552317237</v>
      </c>
      <c r="I234" s="4">
        <f t="shared" si="15"/>
        <v>1.0589914795305433</v>
      </c>
      <c r="J234" s="4">
        <f t="shared" si="14"/>
        <v>0.25438272452008603</v>
      </c>
      <c r="K234" s="4"/>
      <c r="L234" s="4"/>
      <c r="M234" s="4"/>
      <c r="N234" s="4"/>
    </row>
    <row r="235" spans="1:14" x14ac:dyDescent="0.3">
      <c r="A235" s="4">
        <f t="shared" si="16"/>
        <v>2079</v>
      </c>
      <c r="G235" s="2">
        <f>CO2low!L335</f>
        <v>633.38276218258716</v>
      </c>
      <c r="H235" s="4">
        <f t="shared" si="13"/>
        <v>4.4635254440936105</v>
      </c>
      <c r="I235" s="4">
        <f t="shared" si="15"/>
        <v>1.0721632908904537</v>
      </c>
      <c r="J235" s="4">
        <f t="shared" si="14"/>
        <v>0.25895290224854545</v>
      </c>
      <c r="K235" s="4"/>
      <c r="L235" s="4"/>
      <c r="M235" s="4"/>
      <c r="N235" s="4"/>
    </row>
    <row r="236" spans="1:14" x14ac:dyDescent="0.3">
      <c r="A236" s="4">
        <f t="shared" si="16"/>
        <v>2080</v>
      </c>
      <c r="G236" s="2">
        <f>CO2low!L336</f>
        <v>638.29366387178129</v>
      </c>
      <c r="H236" s="4">
        <f t="shared" si="13"/>
        <v>4.5048464186843553</v>
      </c>
      <c r="I236" s="4">
        <f t="shared" si="15"/>
        <v>1.0853623043655685</v>
      </c>
      <c r="J236" s="4">
        <f t="shared" si="14"/>
        <v>0.26357193725603151</v>
      </c>
      <c r="K236" s="4"/>
      <c r="L236" s="4"/>
      <c r="M236" s="4"/>
      <c r="N236" s="4"/>
    </row>
    <row r="237" spans="1:14" x14ac:dyDescent="0.3">
      <c r="A237" s="4">
        <f t="shared" si="16"/>
        <v>2081</v>
      </c>
      <c r="G237" s="2">
        <f>CO2low!L337</f>
        <v>643.22510056001465</v>
      </c>
      <c r="H237" s="4">
        <f t="shared" si="13"/>
        <v>4.5460214950750384</v>
      </c>
      <c r="I237" s="4">
        <f t="shared" si="15"/>
        <v>1.0985864726144527</v>
      </c>
      <c r="J237" s="4">
        <f t="shared" si="14"/>
        <v>0.26823970654121365</v>
      </c>
      <c r="K237" s="4"/>
      <c r="L237" s="4"/>
      <c r="M237" s="4"/>
      <c r="N237" s="4"/>
    </row>
    <row r="238" spans="1:14" x14ac:dyDescent="0.3">
      <c r="A238" s="4">
        <f t="shared" si="16"/>
        <v>2082</v>
      </c>
      <c r="G238" s="2">
        <f>CO2low!L338</f>
        <v>648.17644245518477</v>
      </c>
      <c r="H238" s="4">
        <f t="shared" si="13"/>
        <v>4.5870463940845987</v>
      </c>
      <c r="I238" s="4">
        <f t="shared" si="15"/>
        <v>1.1118337705981305</v>
      </c>
      <c r="J238" s="4">
        <f t="shared" si="14"/>
        <v>0.27295607617250967</v>
      </c>
      <c r="K238" s="4"/>
      <c r="L238" s="4"/>
      <c r="M238" s="4"/>
      <c r="N238" s="4"/>
    </row>
    <row r="239" spans="1:14" x14ac:dyDescent="0.3">
      <c r="A239" s="4">
        <f t="shared" si="16"/>
        <v>2083</v>
      </c>
      <c r="G239" s="2">
        <f>CO2low!L339</f>
        <v>653.14706561545722</v>
      </c>
      <c r="H239" s="4">
        <f t="shared" si="13"/>
        <v>4.6279170355081014</v>
      </c>
      <c r="I239" s="4">
        <f t="shared" si="15"/>
        <v>1.1251021968242911</v>
      </c>
      <c r="J239" s="4">
        <f t="shared" si="14"/>
        <v>0.27772090147684719</v>
      </c>
      <c r="K239" s="4"/>
      <c r="L239" s="4"/>
      <c r="M239" s="4"/>
      <c r="N239" s="4"/>
    </row>
    <row r="240" spans="1:14" x14ac:dyDescent="0.3">
      <c r="A240" s="4">
        <f t="shared" si="16"/>
        <v>2084</v>
      </c>
      <c r="G240" s="2">
        <f>CO2low!L340</f>
        <v>658.13635201969601</v>
      </c>
      <c r="H240" s="4">
        <f t="shared" si="13"/>
        <v>4.668629532465399</v>
      </c>
      <c r="I240" s="4">
        <f t="shared" si="15"/>
        <v>1.1383897744933358</v>
      </c>
      <c r="J240" s="4">
        <f t="shared" si="14"/>
        <v>0.28253402723442067</v>
      </c>
      <c r="K240" s="4"/>
      <c r="L240" s="4"/>
      <c r="M240" s="4"/>
      <c r="N240" s="4"/>
    </row>
    <row r="241" spans="1:14" x14ac:dyDescent="0.3">
      <c r="A241" s="4">
        <f t="shared" si="16"/>
        <v>2085</v>
      </c>
      <c r="G241" s="2">
        <f>CO2low!L341</f>
        <v>663.14368963773654</v>
      </c>
      <c r="H241" s="4">
        <f t="shared" si="13"/>
        <v>4.7091801858693474</v>
      </c>
      <c r="I241" s="4">
        <f t="shared" si="15"/>
        <v>1.1516945525507805</v>
      </c>
      <c r="J241" s="4">
        <f t="shared" si="14"/>
        <v>0.28739528787885132</v>
      </c>
      <c r="K241" s="4"/>
      <c r="L241" s="4"/>
      <c r="M241" s="4"/>
      <c r="N241" s="4"/>
    </row>
    <row r="242" spans="1:14" x14ac:dyDescent="0.3">
      <c r="A242" s="4">
        <f t="shared" si="16"/>
        <v>2086</v>
      </c>
      <c r="G242" s="2">
        <f>CO2low!L342</f>
        <v>668.16847250024216</v>
      </c>
      <c r="H242" s="4">
        <f t="shared" si="13"/>
        <v>4.7495654790126824</v>
      </c>
      <c r="I242" s="4">
        <f t="shared" si="15"/>
        <v>1.1650146066503777</v>
      </c>
      <c r="J242" s="4">
        <f t="shared" si="14"/>
        <v>0.29230450770218785</v>
      </c>
      <c r="K242" s="4"/>
      <c r="L242" s="4"/>
      <c r="M242" s="4"/>
      <c r="N242" s="4"/>
    </row>
    <row r="243" spans="1:14" x14ac:dyDescent="0.3">
      <c r="A243" s="4">
        <f t="shared" si="16"/>
        <v>2087</v>
      </c>
      <c r="G243" s="2">
        <f>CO2low!L343</f>
        <v>673.21010076789389</v>
      </c>
      <c r="H243" s="4">
        <f t="shared" si="13"/>
        <v>4.789782072272506</v>
      </c>
      <c r="I243" s="4">
        <f t="shared" si="15"/>
        <v>1.1783480400321495</v>
      </c>
      <c r="J243" s="4">
        <f t="shared" si="14"/>
        <v>0.29726150106421356</v>
      </c>
      <c r="K243" s="4"/>
      <c r="L243" s="4"/>
      <c r="M243" s="4"/>
      <c r="N243" s="4"/>
    </row>
    <row r="244" spans="1:14" x14ac:dyDescent="0.3">
      <c r="A244" s="4">
        <f t="shared" si="16"/>
        <v>2088</v>
      </c>
      <c r="G244" s="2">
        <f>CO2low!L344</f>
        <v>678.26798079967386</v>
      </c>
      <c r="H244" s="4">
        <f t="shared" si="13"/>
        <v>4.8298267979311742</v>
      </c>
      <c r="I244" s="4">
        <f t="shared" si="15"/>
        <v>1.1916929843193793</v>
      </c>
      <c r="J244" s="4">
        <f t="shared" si="14"/>
        <v>0.30226607260555144</v>
      </c>
      <c r="K244" s="4"/>
      <c r="L244" s="4"/>
      <c r="M244" s="4"/>
      <c r="N244" s="4"/>
    </row>
    <row r="245" spans="1:14" x14ac:dyDescent="0.3">
      <c r="A245" s="4">
        <f t="shared" si="16"/>
        <v>2089</v>
      </c>
      <c r="G245" s="2">
        <f>CO2low!L345</f>
        <v>683.34152522002319</v>
      </c>
      <c r="H245" s="4">
        <f t="shared" si="13"/>
        <v>4.8696966551123673</v>
      </c>
      <c r="I245" s="4">
        <f t="shared" si="15"/>
        <v>1.2050476002384531</v>
      </c>
      <c r="J245" s="4">
        <f t="shared" si="14"/>
        <v>0.30731801746408599</v>
      </c>
      <c r="K245" s="4"/>
      <c r="L245" s="4"/>
      <c r="M245" s="4"/>
      <c r="N245" s="4"/>
    </row>
    <row r="246" spans="1:14" x14ac:dyDescent="0.3">
      <c r="A246" s="4">
        <f t="shared" si="16"/>
        <v>2090</v>
      </c>
      <c r="G246" s="2">
        <f>CO2low!L346</f>
        <v>688.43015298466014</v>
      </c>
      <c r="H246" s="4">
        <f t="shared" si="13"/>
        <v>4.9093888048309697</v>
      </c>
      <c r="I246" s="4">
        <f t="shared" si="15"/>
        <v>1.2184100782653013</v>
      </c>
      <c r="J246" s="4">
        <f t="shared" si="14"/>
        <v>0.31241712149424439</v>
      </c>
      <c r="K246" s="4"/>
      <c r="L246" s="4"/>
      <c r="M246" s="4"/>
      <c r="N246" s="4"/>
    </row>
    <row r="247" spans="1:14" x14ac:dyDescent="0.3">
      <c r="A247" s="4">
        <f t="shared" si="16"/>
        <v>2091</v>
      </c>
      <c r="G247" s="2">
        <f>CO2low!L347</f>
        <v>693.53328944486441</v>
      </c>
      <c r="H247" s="4">
        <f t="shared" si="13"/>
        <v>4.9489005651553413</v>
      </c>
      <c r="I247" s="4">
        <f t="shared" si="15"/>
        <v>1.2317786392020411</v>
      </c>
      <c r="J247" s="4">
        <f t="shared" si="14"/>
        <v>0.317563161488704</v>
      </c>
      <c r="K247" s="4"/>
      <c r="L247" s="4"/>
      <c r="M247" s="4"/>
      <c r="N247" s="4"/>
    </row>
    <row r="248" spans="1:14" x14ac:dyDescent="0.3">
      <c r="A248" s="4">
        <f t="shared" si="16"/>
        <v>2092</v>
      </c>
      <c r="G248" s="2">
        <f>CO2low!L348</f>
        <v>698.65036641003803</v>
      </c>
      <c r="H248" s="4">
        <f t="shared" si="13"/>
        <v>4.9882294064804729</v>
      </c>
      <c r="I248" s="4">
        <f t="shared" si="15"/>
        <v>1.2451515346872923</v>
      </c>
      <c r="J248" s="4">
        <f t="shared" si="14"/>
        <v>0.32275590540211574</v>
      </c>
      <c r="K248" s="4"/>
      <c r="L248" s="4"/>
      <c r="M248" s="4"/>
      <c r="N248" s="4"/>
    </row>
    <row r="249" spans="1:14" x14ac:dyDescent="0.3">
      <c r="A249" s="4">
        <f t="shared" si="16"/>
        <v>2093</v>
      </c>
      <c r="G249" s="2">
        <f>CO2low!L349</f>
        <v>703.78082220837564</v>
      </c>
      <c r="H249" s="4">
        <f t="shared" si="13"/>
        <v>5.0273729469105151</v>
      </c>
      <c r="I249" s="4">
        <f t="shared" si="15"/>
        <v>1.2585270476435009</v>
      </c>
      <c r="J249" s="4">
        <f t="shared" si="14"/>
        <v>0.32799511257645553</v>
      </c>
      <c r="K249" s="4"/>
      <c r="L249" s="4"/>
      <c r="M249" s="4"/>
      <c r="N249" s="4"/>
    </row>
    <row r="250" spans="1:14" x14ac:dyDescent="0.3">
      <c r="A250" s="4">
        <f t="shared" si="16"/>
        <v>2094</v>
      </c>
      <c r="G250" s="2">
        <f>CO2low!L350</f>
        <v>708.92410174547967</v>
      </c>
      <c r="H250" s="4">
        <f t="shared" si="13"/>
        <v>5.0663289477490494</v>
      </c>
      <c r="I250" s="4">
        <f t="shared" si="15"/>
        <v>1.2719034926644723</v>
      </c>
      <c r="J250" s="4">
        <f t="shared" si="14"/>
        <v>0.33328053396763635</v>
      </c>
      <c r="K250" s="4"/>
      <c r="L250" s="4"/>
      <c r="M250" s="4"/>
      <c r="N250" s="4"/>
    </row>
    <row r="251" spans="1:14" x14ac:dyDescent="0.3">
      <c r="A251" s="4">
        <f t="shared" si="16"/>
        <v>2095</v>
      </c>
      <c r="G251" s="2">
        <f>CO2low!L351</f>
        <v>714.07965656077454</v>
      </c>
      <c r="H251" s="4">
        <f t="shared" si="13"/>
        <v>5.1050953090955069</v>
      </c>
      <c r="I251" s="4">
        <f t="shared" si="15"/>
        <v>1.2852792163461983</v>
      </c>
      <c r="J251" s="4">
        <f t="shared" si="14"/>
        <v>0.3386119123730344</v>
      </c>
      <c r="K251" s="4"/>
      <c r="L251" s="4"/>
      <c r="M251" s="4"/>
      <c r="N251" s="4"/>
    </row>
    <row r="252" spans="1:14" x14ac:dyDescent="0.3">
      <c r="A252" s="4">
        <f t="shared" si="16"/>
        <v>2096</v>
      </c>
      <c r="G252" s="2">
        <f>CO2low!L352</f>
        <v>719.24694488158184</v>
      </c>
      <c r="H252" s="4">
        <f t="shared" si="13"/>
        <v>5.1436700655460408</v>
      </c>
      <c r="I252" s="4">
        <f t="shared" si="15"/>
        <v>1.2986525975639351</v>
      </c>
      <c r="J252" s="4">
        <f t="shared" si="14"/>
        <v>0.34398898265960198</v>
      </c>
      <c r="K252" s="4"/>
      <c r="L252" s="4"/>
      <c r="M252" s="4"/>
      <c r="N252" s="4"/>
    </row>
    <row r="253" spans="1:14" x14ac:dyDescent="0.3">
      <c r="A253" s="4">
        <f t="shared" si="16"/>
        <v>2097</v>
      </c>
      <c r="G253" s="2">
        <f>CO2low!L353</f>
        <v>724.42543167473229</v>
      </c>
      <c r="H253" s="4">
        <f t="shared" si="13"/>
        <v>5.1820513819971783</v>
      </c>
      <c r="I253" s="4">
        <f t="shared" si="15"/>
        <v>1.3120220476983722</v>
      </c>
      <c r="J253" s="4">
        <f t="shared" si="14"/>
        <v>0.34941147199225858</v>
      </c>
      <c r="K253" s="4"/>
      <c r="L253" s="4"/>
      <c r="M253" s="4"/>
      <c r="N253" s="4"/>
    </row>
    <row r="254" spans="1:14" x14ac:dyDescent="0.3">
      <c r="A254" s="4">
        <f t="shared" si="16"/>
        <v>2098</v>
      </c>
      <c r="G254" s="2">
        <f>CO2low!L354</f>
        <v>729.61458869560101</v>
      </c>
      <c r="H254" s="4">
        <f t="shared" si="13"/>
        <v>5.2202375495505455</v>
      </c>
      <c r="I254" s="4">
        <f t="shared" si="15"/>
        <v>1.3253860108136217</v>
      </c>
      <c r="J254" s="4">
        <f t="shared" si="14"/>
        <v>0.3548791000622693</v>
      </c>
      <c r="K254" s="4"/>
      <c r="L254" s="4"/>
      <c r="M254" s="4"/>
      <c r="N254" s="4"/>
    </row>
    <row r="255" spans="1:14" x14ac:dyDescent="0.3">
      <c r="A255" s="4">
        <f t="shared" si="16"/>
        <v>2099</v>
      </c>
      <c r="G255" s="2">
        <f>CO2low!L355</f>
        <v>734.81389453446059</v>
      </c>
      <c r="H255" s="4">
        <f t="shared" si="13"/>
        <v>5.2582269815169296</v>
      </c>
      <c r="I255" s="4">
        <f t="shared" si="15"/>
        <v>1.3387429637896453</v>
      </c>
      <c r="J255" s="4">
        <f t="shared" si="14"/>
        <v>0.360391579315337</v>
      </c>
      <c r="K255" s="4"/>
      <c r="L255" s="4"/>
      <c r="M255" s="4"/>
      <c r="N255" s="4"/>
    </row>
    <row r="256" spans="1:14" x14ac:dyDescent="0.3">
      <c r="A256" s="4">
        <f t="shared" si="16"/>
        <v>2100</v>
      </c>
      <c r="G256" s="2">
        <f>CO2low!L356</f>
        <v>740.02283466006202</v>
      </c>
      <c r="H256" s="4">
        <f t="shared" si="13"/>
        <v>5.2960182095179462</v>
      </c>
      <c r="I256" s="4">
        <f t="shared" si="15"/>
        <v>1.3520914164116287</v>
      </c>
      <c r="J256" s="4">
        <f t="shared" si="14"/>
        <v>0.36594861517915106</v>
      </c>
      <c r="K256" s="4"/>
      <c r="L256" s="4"/>
      <c r="M256" s="4"/>
      <c r="N256" s="4"/>
    </row>
    <row r="257" spans="1:14" x14ac:dyDescent="0.3">
      <c r="A257" s="4">
        <f t="shared" si="16"/>
        <v>2101</v>
      </c>
      <c r="G257" s="2">
        <f>CO2low!L357</f>
        <v>745.24090146035996</v>
      </c>
      <c r="H257" s="4">
        <f t="shared" si="13"/>
        <v>5.3336098796835705</v>
      </c>
      <c r="I257" s="4">
        <f t="shared" si="15"/>
        <v>1.3654299114187141</v>
      </c>
      <c r="J257" s="4">
        <f t="shared" si="14"/>
        <v>0.37154990629015155</v>
      </c>
      <c r="K257" s="4"/>
      <c r="L257" s="4"/>
      <c r="M257" s="4"/>
      <c r="N257" s="4"/>
    </row>
    <row r="258" spans="1:14" x14ac:dyDescent="0.3">
      <c r="A258" s="4">
        <f t="shared" si="16"/>
        <v>2102</v>
      </c>
      <c r="G258" s="2">
        <f>CO2low!L358</f>
        <v>750.46759428031032</v>
      </c>
      <c r="H258" s="4">
        <f t="shared" si="13"/>
        <v>5.3710007489437883</v>
      </c>
      <c r="I258" s="4">
        <f t="shared" si="15"/>
        <v>1.3787570245143976</v>
      </c>
      <c r="J258" s="4">
        <f t="shared" si="14"/>
        <v>0.37719514471928178</v>
      </c>
      <c r="K258" s="4"/>
      <c r="L258" s="4"/>
      <c r="M258" s="4"/>
      <c r="N258" s="4"/>
    </row>
    <row r="259" spans="1:14" x14ac:dyDescent="0.3">
      <c r="A259" s="4">
        <f t="shared" si="16"/>
        <v>2103</v>
      </c>
      <c r="G259" s="2">
        <f>CO2low!L359</f>
        <v>755.70241945667556</v>
      </c>
      <c r="H259" s="4">
        <f t="shared" si="13"/>
        <v>5.4081896814126207</v>
      </c>
      <c r="I259" s="4">
        <f t="shared" si="15"/>
        <v>1.3920713643408078</v>
      </c>
      <c r="J259" s="4">
        <f t="shared" si="14"/>
        <v>0.38288401619651802</v>
      </c>
      <c r="K259" s="4"/>
      <c r="L259" s="4"/>
      <c r="M259" s="4"/>
      <c r="N259" s="4"/>
    </row>
    <row r="260" spans="1:14" x14ac:dyDescent="0.3">
      <c r="A260" s="4">
        <f t="shared" si="16"/>
        <v>2104</v>
      </c>
      <c r="G260" s="2">
        <f>CO2low!L360</f>
        <v>760.94489034978596</v>
      </c>
      <c r="H260" s="4">
        <f t="shared" si="13"/>
        <v>5.4451756448627675</v>
      </c>
      <c r="I260" s="4">
        <f t="shared" si="15"/>
        <v>1.405371572418983</v>
      </c>
      <c r="J260" s="4">
        <f t="shared" si="14"/>
        <v>0.38861620033397759</v>
      </c>
      <c r="K260" s="4"/>
      <c r="L260" s="4"/>
      <c r="M260" s="4"/>
      <c r="N260" s="4"/>
    </row>
    <row r="261" spans="1:14" x14ac:dyDescent="0.3">
      <c r="A261" s="4">
        <f t="shared" si="16"/>
        <v>2105</v>
      </c>
      <c r="G261" s="2">
        <f>CO2low!L361</f>
        <v>766.19452737221195</v>
      </c>
      <c r="H261" s="4">
        <f t="shared" si="13"/>
        <v>5.4819577072891672</v>
      </c>
      <c r="I261" s="4">
        <f t="shared" si="15"/>
        <v>1.4186563230571809</v>
      </c>
      <c r="J261" s="4">
        <f t="shared" si="14"/>
        <v>0.39439137084742043</v>
      </c>
      <c r="K261" s="4"/>
      <c r="L261" s="4"/>
      <c r="M261" s="4"/>
      <c r="N261" s="4"/>
    </row>
    <row r="262" spans="1:14" x14ac:dyDescent="0.3">
      <c r="A262" s="4">
        <f t="shared" si="16"/>
        <v>2106</v>
      </c>
      <c r="G262" s="2">
        <f>CO2low!L362</f>
        <v>771.45085801430901</v>
      </c>
      <c r="H262" s="4">
        <f t="shared" si="13"/>
        <v>5.5185350335597088</v>
      </c>
      <c r="I262" s="4">
        <f t="shared" si="15"/>
        <v>1.4319243232291647</v>
      </c>
      <c r="J262" s="4">
        <f t="shared" si="14"/>
        <v>0.40020919577597186</v>
      </c>
      <c r="K262" s="4"/>
      <c r="L262" s="4"/>
      <c r="M262" s="4"/>
      <c r="N262" s="4"/>
    </row>
    <row r="263" spans="1:14" x14ac:dyDescent="0.3">
      <c r="A263" s="4">
        <f t="shared" si="16"/>
        <v>2107</v>
      </c>
      <c r="G263" s="2">
        <f>CO2low!L363</f>
        <v>776.7134168666098</v>
      </c>
      <c r="H263" s="4">
        <f t="shared" ref="H263:H326" si="17">H$3*LN(G263/G$3)</f>
        <v>5.5549068821514025</v>
      </c>
      <c r="I263" s="4">
        <f t="shared" si="15"/>
        <v>1.4451743124243281</v>
      </c>
      <c r="J263" s="4">
        <f t="shared" ref="J263:J326" si="18">J262+J$3*(I262-J262)</f>
        <v>0.406069337699906</v>
      </c>
      <c r="K263" s="4"/>
      <c r="L263" s="4"/>
      <c r="M263" s="4"/>
      <c r="N263" s="4"/>
    </row>
    <row r="264" spans="1:14" x14ac:dyDescent="0.3">
      <c r="A264" s="4">
        <f t="shared" si="16"/>
        <v>2108</v>
      </c>
      <c r="G264" s="2">
        <f>CO2low!L364</f>
        <v>781.98174563904035</v>
      </c>
      <c r="H264" s="4">
        <f t="shared" si="17"/>
        <v>5.5910726019702999</v>
      </c>
      <c r="I264" s="4">
        <f t="shared" ref="I264:I327" si="19">I263+I$3*(I$4*H264-I263)+I$5*(J263-I263)</f>
        <v>1.4584050624714398</v>
      </c>
      <c r="J264" s="4">
        <f t="shared" si="18"/>
        <v>0.41197145395634072</v>
      </c>
      <c r="K264" s="4"/>
      <c r="L264" s="4"/>
      <c r="M264" s="4"/>
      <c r="N264" s="4"/>
    </row>
    <row r="265" spans="1:14" x14ac:dyDescent="0.3">
      <c r="A265" s="4">
        <f t="shared" si="16"/>
        <v>2109</v>
      </c>
      <c r="G265" s="2">
        <f>CO2low!L365</f>
        <v>787.25539317695018</v>
      </c>
      <c r="H265" s="4">
        <f t="shared" si="17"/>
        <v>5.627031629253473</v>
      </c>
      <c r="I265" s="4">
        <f t="shared" si="19"/>
        <v>1.4716153773377134</v>
      </c>
      <c r="J265" s="4">
        <f t="shared" si="18"/>
        <v>0.41791519685270651</v>
      </c>
      <c r="K265" s="4"/>
      <c r="L265" s="4"/>
      <c r="M265" s="4"/>
      <c r="N265" s="4"/>
    </row>
    <row r="266" spans="1:14" x14ac:dyDescent="0.3">
      <c r="A266" s="4">
        <f t="shared" si="16"/>
        <v>2110</v>
      </c>
      <c r="G266" s="2">
        <f>CO2low!L366</f>
        <v>792.5339154739479</v>
      </c>
      <c r="H266" s="4">
        <f t="shared" si="17"/>
        <v>5.6627834845513778</v>
      </c>
      <c r="I266" s="4">
        <f t="shared" si="19"/>
        <v>1.4848040929048312</v>
      </c>
      <c r="J266" s="4">
        <f t="shared" si="18"/>
        <v>0.42390021387786136</v>
      </c>
      <c r="K266" s="4"/>
      <c r="L266" s="4"/>
      <c r="M266" s="4"/>
      <c r="N266" s="4"/>
    </row>
    <row r="267" spans="1:14" x14ac:dyDescent="0.3">
      <c r="A267" s="4">
        <f t="shared" si="16"/>
        <v>2111</v>
      </c>
      <c r="G267" s="2">
        <f>CO2low!L367</f>
        <v>797.81687568154598</v>
      </c>
      <c r="H267" s="4">
        <f t="shared" si="17"/>
        <v>5.6983277697889454</v>
      </c>
      <c r="I267" s="4">
        <f t="shared" si="19"/>
        <v>1.4979700767234803</v>
      </c>
      <c r="J267" s="4">
        <f t="shared" si="18"/>
        <v>0.42992614791073458</v>
      </c>
      <c r="K267" s="4"/>
      <c r="L267" s="4"/>
      <c r="M267" s="4"/>
      <c r="N267" s="4"/>
    </row>
    <row r="268" spans="1:14" x14ac:dyDescent="0.3">
      <c r="A268" s="4">
        <f t="shared" si="16"/>
        <v>2112</v>
      </c>
      <c r="G268" s="2">
        <f>CO2low!L368</f>
        <v>803.10384411562029</v>
      </c>
      <c r="H268" s="4">
        <f t="shared" si="17"/>
        <v>5.7336641654037654</v>
      </c>
      <c r="I268" s="4">
        <f t="shared" si="19"/>
        <v>1.5111122277478892</v>
      </c>
      <c r="J268" s="4">
        <f t="shared" si="18"/>
        <v>0.43599263742639099</v>
      </c>
      <c r="K268" s="4"/>
      <c r="L268" s="4"/>
      <c r="M268" s="4"/>
      <c r="N268" s="4"/>
    </row>
    <row r="269" spans="1:14" x14ac:dyDescent="0.3">
      <c r="A269" s="4">
        <f t="shared" si="16"/>
        <v>2113</v>
      </c>
      <c r="G269" s="2">
        <f>CO2low!L369</f>
        <v>808.39439825969816</v>
      </c>
      <c r="H269" s="4">
        <f t="shared" si="17"/>
        <v>5.7687924275597444</v>
      </c>
      <c r="I269" s="4">
        <f t="shared" si="19"/>
        <v>1.5242294760517885</v>
      </c>
      <c r="J269" s="4">
        <f t="shared" si="18"/>
        <v>0.4420993166994171</v>
      </c>
      <c r="K269" s="4"/>
      <c r="L269" s="4"/>
      <c r="M269" s="4"/>
      <c r="N269" s="4"/>
    </row>
    <row r="270" spans="1:14" x14ac:dyDescent="0.3">
      <c r="A270" s="4">
        <f t="shared" si="16"/>
        <v>2114</v>
      </c>
      <c r="G270" s="2">
        <f>CO2low!L370</f>
        <v>813.68812276509607</v>
      </c>
      <c r="H270" s="4">
        <f t="shared" si="17"/>
        <v>5.8037123854346149</v>
      </c>
      <c r="I270" s="4">
        <f t="shared" si="19"/>
        <v>1.5373207825271515</v>
      </c>
      <c r="J270" s="4">
        <f t="shared" si="18"/>
        <v>0.44824581600453856</v>
      </c>
      <c r="K270" s="4"/>
      <c r="L270" s="4"/>
      <c r="M270" s="4"/>
      <c r="N270" s="4"/>
    </row>
    <row r="271" spans="1:14" x14ac:dyDescent="0.3">
      <c r="A271" s="4">
        <f t="shared" si="16"/>
        <v>2115</v>
      </c>
      <c r="G271" s="2">
        <f>CO2low!L371</f>
        <v>818.98460944792953</v>
      </c>
      <c r="H271" s="4">
        <f t="shared" si="17"/>
        <v>5.8384239385797629</v>
      </c>
      <c r="I271" s="4">
        <f t="shared" si="19"/>
        <v>1.5503851385670118</v>
      </c>
      <c r="J271" s="4">
        <f t="shared" si="18"/>
        <v>0.45443176181438699</v>
      </c>
      <c r="K271" s="4"/>
      <c r="L271" s="4"/>
      <c r="M271" s="4"/>
      <c r="N271" s="4"/>
    </row>
    <row r="272" spans="1:14" x14ac:dyDescent="0.3">
      <c r="A272" s="4">
        <f t="shared" si="16"/>
        <v>2116</v>
      </c>
      <c r="G272" s="2">
        <f>CO2low!L372</f>
        <v>824.28345728302656</v>
      </c>
      <c r="H272" s="4">
        <f t="shared" si="17"/>
        <v>5.8729270543507592</v>
      </c>
      <c r="I272" s="4">
        <f t="shared" si="19"/>
        <v>1.5634215657335939</v>
      </c>
      <c r="J272" s="4">
        <f t="shared" si="18"/>
        <v>0.46065677699434188</v>
      </c>
      <c r="K272" s="4"/>
      <c r="L272" s="4"/>
      <c r="M272" s="4"/>
      <c r="N272" s="4"/>
    </row>
    <row r="273" spans="1:14" x14ac:dyDescent="0.3">
      <c r="A273" s="4">
        <f t="shared" si="16"/>
        <v>2117</v>
      </c>
      <c r="G273" s="2">
        <f>CO2low!L373</f>
        <v>829.58427239478021</v>
      </c>
      <c r="H273" s="4">
        <f t="shared" si="17"/>
        <v>5.9072217654071091</v>
      </c>
      <c r="I273" s="4">
        <f t="shared" si="19"/>
        <v>1.5764291154129375</v>
      </c>
      <c r="J273" s="4">
        <f t="shared" si="18"/>
        <v>0.46692048099438083</v>
      </c>
      <c r="K273" s="4"/>
      <c r="L273" s="4"/>
      <c r="M273" s="4"/>
      <c r="N273" s="4"/>
    </row>
    <row r="274" spans="1:14" x14ac:dyDescent="0.3">
      <c r="A274" s="4">
        <f t="shared" si="16"/>
        <v>2118</v>
      </c>
      <c r="G274" s="2">
        <f>CO2low!L374</f>
        <v>834.8866680449778</v>
      </c>
      <c r="H274" s="4">
        <f t="shared" si="17"/>
        <v>5.9413081672796784</v>
      </c>
      <c r="I274" s="4">
        <f t="shared" si="19"/>
        <v>1.5894068684571379</v>
      </c>
      <c r="J274" s="4">
        <f t="shared" si="18"/>
        <v>0.47322249003787825</v>
      </c>
      <c r="K274" s="4"/>
      <c r="L274" s="4"/>
      <c r="M274" s="4"/>
      <c r="N274" s="4"/>
    </row>
    <row r="275" spans="1:14" x14ac:dyDescent="0.3">
      <c r="A275" s="4">
        <f t="shared" si="16"/>
        <v>2119</v>
      </c>
      <c r="G275" s="2">
        <f>CO2low!L375</f>
        <v>840.19026461765122</v>
      </c>
      <c r="H275" s="4">
        <f t="shared" si="17"/>
        <v>5.9751864160042958</v>
      </c>
      <c r="I275" s="4">
        <f t="shared" si="19"/>
        <v>1.6023539348152747</v>
      </c>
      <c r="J275" s="4">
        <f t="shared" si="18"/>
        <v>0.47956241730729965</v>
      </c>
      <c r="K275" s="4"/>
      <c r="L275" s="4"/>
      <c r="M275" s="4"/>
      <c r="N275" s="4"/>
    </row>
    <row r="276" spans="1:14" x14ac:dyDescent="0.3">
      <c r="A276" s="4">
        <f t="shared" si="16"/>
        <v>2120</v>
      </c>
      <c r="G276" s="2">
        <f>CO2low!L376</f>
        <v>845.49468960099694</v>
      </c>
      <c r="H276" s="4">
        <f t="shared" si="17"/>
        <v>6.0088567258200971</v>
      </c>
      <c r="I276" s="4">
        <f t="shared" si="19"/>
        <v>1.6152694531540495</v>
      </c>
      <c r="J276" s="4">
        <f t="shared" si="18"/>
        <v>0.48593987312674497</v>
      </c>
      <c r="K276" s="4"/>
      <c r="L276" s="4"/>
      <c r="M276" s="4"/>
      <c r="N276" s="4"/>
    </row>
    <row r="277" spans="1:14" x14ac:dyDescent="0.3">
      <c r="A277" s="4">
        <f t="shared" si="16"/>
        <v>2121</v>
      </c>
      <c r="G277" s="2">
        <f>CO2low!L377</f>
        <v>850.79957756641477</v>
      </c>
      <c r="H277" s="4">
        <f t="shared" si="17"/>
        <v>6.0423193669311308</v>
      </c>
      <c r="I277" s="4">
        <f t="shared" si="19"/>
        <v>1.628152590469103</v>
      </c>
      <c r="J277" s="4">
        <f t="shared" si="18"/>
        <v>0.49235446514130005</v>
      </c>
      <c r="K277" s="4"/>
      <c r="L277" s="4"/>
      <c r="M277" s="4"/>
      <c r="N277" s="4"/>
    </row>
    <row r="278" spans="1:14" x14ac:dyDescent="0.3">
      <c r="A278" s="4">
        <f t="shared" si="16"/>
        <v>2122</v>
      </c>
      <c r="G278" s="2">
        <f>CO2low!L378</f>
        <v>856.10457014472252</v>
      </c>
      <c r="H278" s="4">
        <f t="shared" si="17"/>
        <v>6.0755746633298253</v>
      </c>
      <c r="I278" s="4">
        <f t="shared" si="19"/>
        <v>1.6410025416879364</v>
      </c>
      <c r="J278" s="4">
        <f t="shared" si="18"/>
        <v>0.49880579849316198</v>
      </c>
      <c r="K278" s="4"/>
      <c r="L278" s="4"/>
      <c r="M278" s="4"/>
      <c r="N278" s="4"/>
    </row>
    <row r="279" spans="1:14" x14ac:dyDescent="0.3">
      <c r="A279" s="4">
        <f t="shared" si="16"/>
        <v>2123</v>
      </c>
      <c r="G279" s="2">
        <f>CO2low!L379</f>
        <v>861.40931599960163</v>
      </c>
      <c r="H279" s="4">
        <f t="shared" si="17"/>
        <v>6.1086229906809058</v>
      </c>
      <c r="I279" s="4">
        <f t="shared" si="19"/>
        <v>1.6538185292653163</v>
      </c>
      <c r="J279" s="4">
        <f t="shared" si="18"/>
        <v>0.50529347599450825</v>
      </c>
      <c r="K279" s="4"/>
      <c r="L279" s="4"/>
      <c r="M279" s="4"/>
      <c r="N279" s="4"/>
    </row>
    <row r="280" spans="1:14" x14ac:dyDescent="0.3">
      <c r="A280" s="4">
        <f t="shared" si="16"/>
        <v>2124</v>
      </c>
      <c r="G280" s="2">
        <f>CO2low!L380</f>
        <v>866.71347079833595</v>
      </c>
      <c r="H280" s="4">
        <f t="shared" si="17"/>
        <v>6.1414647742643895</v>
      </c>
      <c r="I280" s="4">
        <f t="shared" si="19"/>
        <v>1.6665998027719986</v>
      </c>
      <c r="J280" s="4">
        <f t="shared" si="18"/>
        <v>0.51181709829708644</v>
      </c>
      <c r="K280" s="4"/>
      <c r="L280" s="4"/>
      <c r="M280" s="4"/>
      <c r="N280" s="4"/>
    </row>
    <row r="281" spans="1:14" x14ac:dyDescent="0.3">
      <c r="A281" s="4">
        <f t="shared" si="16"/>
        <v>2125</v>
      </c>
      <c r="G281" s="2">
        <f>CO2low!L381</f>
        <v>872.0166971799066</v>
      </c>
      <c r="H281" s="4">
        <f t="shared" si="17"/>
        <v>6.1741004869763119</v>
      </c>
      <c r="I281" s="4">
        <f t="shared" si="19"/>
        <v>1.6793456384775651</v>
      </c>
      <c r="J281" s="4">
        <f t="shared" si="18"/>
        <v>0.5183762640585039</v>
      </c>
      <c r="K281" s="4"/>
      <c r="L281" s="4"/>
      <c r="M281" s="4"/>
      <c r="N281" s="4"/>
    </row>
    <row r="282" spans="1:14" x14ac:dyDescent="0.3">
      <c r="A282" s="4">
        <f t="shared" si="16"/>
        <v>2126</v>
      </c>
      <c r="G282" s="2">
        <f>CO2low!L382</f>
        <v>877.31866472050717</v>
      </c>
      <c r="H282" s="4">
        <f t="shared" si="17"/>
        <v>6.2065306473858337</v>
      </c>
      <c r="I282" s="4">
        <f t="shared" si="19"/>
        <v>1.6920553389281272</v>
      </c>
      <c r="J282" s="4">
        <f t="shared" si="18"/>
        <v>0.5249705701052042</v>
      </c>
      <c r="K282" s="4"/>
      <c r="L282" s="4"/>
      <c r="M282" s="4"/>
      <c r="N282" s="4"/>
    </row>
    <row r="283" spans="1:14" x14ac:dyDescent="0.3">
      <c r="A283" s="4">
        <f t="shared" si="16"/>
        <v>2127</v>
      </c>
      <c r="G283" s="2">
        <f>CO2low!L383</f>
        <v>882.61904989654931</v>
      </c>
      <c r="H283" s="4">
        <f t="shared" si="17"/>
        <v>6.2387558178474727</v>
      </c>
      <c r="I283" s="4">
        <f t="shared" si="19"/>
        <v>1.7047282325196105</v>
      </c>
      <c r="J283" s="4">
        <f t="shared" si="18"/>
        <v>0.53159961159211844</v>
      </c>
      <c r="K283" s="4"/>
      <c r="L283" s="4"/>
      <c r="M283" s="4"/>
      <c r="N283" s="4"/>
    </row>
    <row r="284" spans="1:14" x14ac:dyDescent="0.3">
      <c r="A284" s="4">
        <f t="shared" si="16"/>
        <v>2128</v>
      </c>
      <c r="G284" s="2">
        <f>CO2low!L384</f>
        <v>887.91753604522432</v>
      </c>
      <c r="H284" s="4">
        <f t="shared" si="17"/>
        <v>6.2707766026671017</v>
      </c>
      <c r="I284" s="4">
        <f t="shared" si="19"/>
        <v>1.717363673067301</v>
      </c>
      <c r="J284" s="4">
        <f t="shared" si="18"/>
        <v>0.5382629821589866</v>
      </c>
      <c r="K284" s="4"/>
      <c r="L284" s="4"/>
      <c r="M284" s="4"/>
      <c r="N284" s="4"/>
    </row>
    <row r="285" spans="1:14" x14ac:dyDescent="0.3">
      <c r="A285" s="4">
        <f t="shared" si="16"/>
        <v>2129</v>
      </c>
      <c r="G285" s="2">
        <f>CO2low!L385</f>
        <v>893.21381332269584</v>
      </c>
      <c r="H285" s="4">
        <f t="shared" si="17"/>
        <v>6.3025936463205294</v>
      </c>
      <c r="I285" s="4">
        <f t="shared" si="19"/>
        <v>1.7299610393722935</v>
      </c>
      <c r="J285" s="4">
        <f t="shared" si="18"/>
        <v>0.5449602740833458</v>
      </c>
      <c r="K285" s="4"/>
      <c r="L285" s="4"/>
      <c r="M285" s="4"/>
      <c r="N285" s="4"/>
    </row>
    <row r="286" spans="1:14" x14ac:dyDescent="0.3">
      <c r="A286" s="4">
        <f t="shared" si="16"/>
        <v>2130</v>
      </c>
      <c r="G286" s="2">
        <f>CO2low!L386</f>
        <v>898.50757865999321</v>
      </c>
      <c r="H286" s="4">
        <f t="shared" si="17"/>
        <v>6.3342076317233786</v>
      </c>
      <c r="I286" s="4">
        <f t="shared" si="19"/>
        <v>1.7425197347854531</v>
      </c>
      <c r="J286" s="4">
        <f t="shared" si="18"/>
        <v>0.55169107843018705</v>
      </c>
      <c r="K286" s="4"/>
      <c r="L286" s="4"/>
      <c r="M286" s="4"/>
      <c r="N286" s="4"/>
    </row>
    <row r="287" spans="1:14" x14ac:dyDescent="0.3">
      <c r="A287" s="4">
        <f t="shared" si="16"/>
        <v>2131</v>
      </c>
      <c r="G287" s="2">
        <f>CO2low!L387</f>
        <v>903.79853571668093</v>
      </c>
      <c r="H287" s="4">
        <f t="shared" si="17"/>
        <v>6.3656192785510717</v>
      </c>
      <c r="I287" s="4">
        <f t="shared" si="19"/>
        <v>1.7550391867694637</v>
      </c>
      <c r="J287" s="4">
        <f t="shared" si="18"/>
        <v>0.55845498519828496</v>
      </c>
      <c r="K287" s="4"/>
      <c r="L287" s="4"/>
      <c r="M287" s="4"/>
      <c r="N287" s="4"/>
    </row>
    <row r="288" spans="1:14" x14ac:dyDescent="0.3">
      <c r="A288" s="4">
        <f t="shared" si="16"/>
        <v>2132</v>
      </c>
      <c r="G288" s="2">
        <f>CO2low!L388</f>
        <v>909.08639483237755</v>
      </c>
      <c r="H288" s="4">
        <f t="shared" si="17"/>
        <v>6.3968293416077193</v>
      </c>
      <c r="I288" s="4">
        <f t="shared" si="19"/>
        <v>1.7675188464595117</v>
      </c>
      <c r="J288" s="4">
        <f t="shared" si="18"/>
        <v>0.56525158346320925</v>
      </c>
      <c r="K288" s="4"/>
      <c r="L288" s="4"/>
      <c r="M288" s="4"/>
      <c r="N288" s="4"/>
    </row>
    <row r="289" spans="1:14" x14ac:dyDescent="0.3">
      <c r="A289" s="4">
        <f t="shared" si="16"/>
        <v>2133</v>
      </c>
      <c r="G289" s="2">
        <f>CO2low!L389</f>
        <v>914.3708729762028</v>
      </c>
      <c r="H289" s="4">
        <f t="shared" si="17"/>
        <v>6.4278386092427624</v>
      </c>
      <c r="I289" s="4">
        <f t="shared" si="19"/>
        <v>1.7799581882231164</v>
      </c>
      <c r="J289" s="4">
        <f t="shared" si="18"/>
        <v>0.57208046151702829</v>
      </c>
      <c r="K289" s="4"/>
      <c r="L289" s="4"/>
      <c r="M289" s="4"/>
      <c r="N289" s="4"/>
    </row>
    <row r="290" spans="1:14" x14ac:dyDescent="0.3">
      <c r="A290" s="4">
        <f t="shared" si="16"/>
        <v>2134</v>
      </c>
      <c r="G290" s="2">
        <f>CO2low!L390</f>
        <v>919.65169369422335</v>
      </c>
      <c r="H290" s="4">
        <f t="shared" si="17"/>
        <v>6.4586479018141931</v>
      </c>
      <c r="I290" s="4">
        <f t="shared" si="19"/>
        <v>1.7923567092195953</v>
      </c>
      <c r="J290" s="4">
        <f t="shared" si="18"/>
        <v>0.57894120700471885</v>
      </c>
      <c r="K290" s="4"/>
      <c r="L290" s="4"/>
      <c r="M290" s="4"/>
      <c r="N290" s="4"/>
    </row>
    <row r="291" spans="1:14" x14ac:dyDescent="0.3">
      <c r="A291" s="4">
        <f t="shared" si="16"/>
        <v>2135</v>
      </c>
      <c r="G291" s="2">
        <f>CO2low!L391</f>
        <v>924.9285870549819</v>
      </c>
      <c r="H291" s="4">
        <f t="shared" si="17"/>
        <v>6.4892580701972626</v>
      </c>
      <c r="I291" s="4">
        <f t="shared" si="19"/>
        <v>1.8047139289596235</v>
      </c>
      <c r="J291" s="4">
        <f t="shared" si="18"/>
        <v>0.58583340705729936</v>
      </c>
      <c r="K291" s="4"/>
      <c r="L291" s="4"/>
      <c r="M291" s="4"/>
      <c r="N291" s="4"/>
    </row>
    <row r="292" spans="1:14" x14ac:dyDescent="0.3">
      <c r="A292" s="4">
        <f t="shared" si="16"/>
        <v>2136</v>
      </c>
      <c r="G292" s="2">
        <f>CO2low!L392</f>
        <v>930.20128959317981</v>
      </c>
      <c r="H292" s="4">
        <f t="shared" si="17"/>
        <v>6.5196699943375558</v>
      </c>
      <c r="I292" s="4">
        <f t="shared" si="19"/>
        <v>1.8170293888653157</v>
      </c>
      <c r="J292" s="4">
        <f t="shared" si="18"/>
        <v>0.59275664842170461</v>
      </c>
      <c r="K292" s="4"/>
      <c r="L292" s="4"/>
      <c r="M292" s="4"/>
      <c r="N292" s="4"/>
    </row>
    <row r="293" spans="1:14" x14ac:dyDescent="0.3">
      <c r="A293" s="4">
        <f t="shared" si="16"/>
        <v>2137</v>
      </c>
      <c r="G293" s="2">
        <f>CO2low!L393</f>
        <v>935.46954425159527</v>
      </c>
      <c r="H293" s="4">
        <f t="shared" si="17"/>
        <v>6.5498845818473548</v>
      </c>
      <c r="I293" s="4">
        <f t="shared" si="19"/>
        <v>1.8293026518312447</v>
      </c>
      <c r="J293" s="4">
        <f t="shared" si="18"/>
        <v>0.59971051758742433</v>
      </c>
      <c r="K293" s="4"/>
      <c r="L293" s="4"/>
      <c r="M293" s="4"/>
      <c r="N293" s="4"/>
    </row>
    <row r="294" spans="1:14" x14ac:dyDescent="0.3">
      <c r="A294" s="4">
        <f t="shared" si="16"/>
        <v>2138</v>
      </c>
      <c r="G294" s="2">
        <f>CO2low!L394</f>
        <v>940.7331003213111</v>
      </c>
      <c r="H294" s="4">
        <f t="shared" si="17"/>
        <v>6.5799027666442349</v>
      </c>
      <c r="I294" s="4">
        <f t="shared" si="19"/>
        <v>1.8415333017867703</v>
      </c>
      <c r="J294" s="4">
        <f t="shared" si="18"/>
        <v>0.60669460090992922</v>
      </c>
      <c r="K294" s="4"/>
      <c r="L294" s="4"/>
      <c r="M294" s="4"/>
      <c r="N294" s="4"/>
    </row>
    <row r="295" spans="1:14" x14ac:dyDescent="0.3">
      <c r="A295" s="4">
        <f t="shared" si="16"/>
        <v>2139</v>
      </c>
      <c r="G295" s="2">
        <f>CO2low!L395</f>
        <v>945.99171338033477</v>
      </c>
      <c r="H295" s="4">
        <f t="shared" si="17"/>
        <v>6.6097255076308601</v>
      </c>
      <c r="I295" s="4">
        <f t="shared" si="19"/>
        <v>1.8537209432600457</v>
      </c>
      <c r="J295" s="4">
        <f t="shared" si="18"/>
        <v>0.61370848473090966</v>
      </c>
      <c r="K295" s="4"/>
      <c r="L295" s="4"/>
      <c r="M295" s="4"/>
      <c r="N295" s="4"/>
    </row>
    <row r="296" spans="1:14" x14ac:dyDescent="0.3">
      <c r="A296" s="4">
        <f t="shared" si="16"/>
        <v>2140</v>
      </c>
      <c r="G296" s="2">
        <f>CO2low!L396</f>
        <v>951.24514523067955</v>
      </c>
      <c r="H296" s="4">
        <f t="shared" si="17"/>
        <v>6.6393537874149446</v>
      </c>
      <c r="I296" s="4">
        <f t="shared" si="19"/>
        <v>1.865865200944034</v>
      </c>
      <c r="J296" s="4">
        <f t="shared" si="18"/>
        <v>0.62075175549535511</v>
      </c>
      <c r="K296" s="4"/>
      <c r="L296" s="4"/>
      <c r="M296" s="4"/>
      <c r="N296" s="4"/>
    </row>
    <row r="297" spans="1:14" x14ac:dyDescent="0.3">
      <c r="A297" s="4">
        <f t="shared" si="16"/>
        <v>2141</v>
      </c>
      <c r="G297" s="2">
        <f>CO2low!L397</f>
        <v>956.49316383399378</v>
      </c>
      <c r="H297" s="4">
        <f t="shared" si="17"/>
        <v>6.6687886110684182</v>
      </c>
      <c r="I297" s="4">
        <f t="shared" si="19"/>
        <v>1.8779657192648531</v>
      </c>
      <c r="J297" s="4">
        <f t="shared" si="18"/>
        <v>0.62782399986550363</v>
      </c>
      <c r="K297" s="4"/>
      <c r="L297" s="4"/>
      <c r="M297" s="4"/>
      <c r="N297" s="4"/>
    </row>
    <row r="298" spans="1:14" x14ac:dyDescent="0.3">
      <c r="A298" s="4">
        <f t="shared" ref="A298:A361" si="20">1+A297</f>
        <v>2142</v>
      </c>
      <c r="G298" s="2">
        <f>CO2low!L398</f>
        <v>961.7355432458055</v>
      </c>
      <c r="H298" s="4">
        <f t="shared" si="17"/>
        <v>6.6980310049247711</v>
      </c>
      <c r="I298" s="4">
        <f t="shared" si="19"/>
        <v>1.8900221619527446</v>
      </c>
      <c r="J298" s="4">
        <f t="shared" si="18"/>
        <v>0.63492480483169189</v>
      </c>
      <c r="K298" s="4"/>
      <c r="L298" s="4"/>
      <c r="M298" s="4"/>
      <c r="N298" s="4"/>
    </row>
    <row r="299" spans="1:14" x14ac:dyDescent="0.3">
      <c r="A299" s="4">
        <f t="shared" si="20"/>
        <v>2143</v>
      </c>
      <c r="G299" s="2">
        <f>CO2low!L399</f>
        <v>966.97206354846435</v>
      </c>
      <c r="H299" s="4">
        <f t="shared" si="17"/>
        <v>6.7270820154136794</v>
      </c>
      <c r="I299" s="4">
        <f t="shared" si="19"/>
        <v>1.9020342116159414</v>
      </c>
      <c r="J299" s="4">
        <f t="shared" si="18"/>
        <v>0.64205375782013951</v>
      </c>
      <c r="K299" s="4"/>
      <c r="L299" s="4"/>
      <c r="M299" s="4"/>
      <c r="N299" s="4"/>
    </row>
    <row r="300" spans="1:14" x14ac:dyDescent="0.3">
      <c r="A300" s="4">
        <f t="shared" si="20"/>
        <v>2144</v>
      </c>
      <c r="G300" s="2">
        <f>CO2low!L400</f>
        <v>972.20251078285321</v>
      </c>
      <c r="H300" s="4">
        <f t="shared" si="17"/>
        <v>6.755942707931923</v>
      </c>
      <c r="I300" s="4">
        <f t="shared" si="19"/>
        <v>1.9140015693176933</v>
      </c>
      <c r="J300" s="4">
        <f t="shared" si="18"/>
        <v>0.64921044679769968</v>
      </c>
      <c r="K300" s="4"/>
      <c r="L300" s="4"/>
      <c r="M300" s="4"/>
      <c r="N300" s="4"/>
    </row>
    <row r="301" spans="1:14" x14ac:dyDescent="0.3">
      <c r="A301" s="4">
        <f t="shared" si="20"/>
        <v>2145</v>
      </c>
      <c r="G301" s="2">
        <f>CO2low!L401</f>
        <v>977.42667687894482</v>
      </c>
      <c r="H301" s="4">
        <f t="shared" si="17"/>
        <v>6.7846141657497094</v>
      </c>
      <c r="I301" s="4">
        <f t="shared" si="19"/>
        <v>1.9259239541566917</v>
      </c>
      <c r="J301" s="4">
        <f t="shared" si="18"/>
        <v>0.65639446037361326</v>
      </c>
      <c r="K301" s="4"/>
      <c r="L301" s="4"/>
      <c r="M301" s="4"/>
      <c r="N301" s="4"/>
    </row>
    <row r="302" spans="1:14" x14ac:dyDescent="0.3">
      <c r="A302" s="4">
        <f t="shared" si="20"/>
        <v>2146</v>
      </c>
      <c r="G302" s="2">
        <f>CO2low!L402</f>
        <v>982.64435958527713</v>
      </c>
      <c r="H302" s="4">
        <f t="shared" si="17"/>
        <v>6.813097488951513</v>
      </c>
      <c r="I302" s="4">
        <f t="shared" si="19"/>
        <v>1.9378011028511128</v>
      </c>
      <c r="J302" s="4">
        <f t="shared" si="18"/>
        <v>0.66360538789830115</v>
      </c>
      <c r="K302" s="4"/>
      <c r="L302" s="4"/>
      <c r="M302" s="4"/>
      <c r="N302" s="4"/>
    </row>
    <row r="303" spans="1:14" x14ac:dyDescent="0.3">
      <c r="A303" s="4">
        <f t="shared" si="20"/>
        <v>2147</v>
      </c>
      <c r="G303" s="2">
        <f>CO2low!L403</f>
        <v>987.85536239741975</v>
      </c>
      <c r="H303" s="4">
        <f t="shared" si="17"/>
        <v>6.841393793410524</v>
      </c>
      <c r="I303" s="4">
        <f t="shared" si="19"/>
        <v>1.9496327693264905</v>
      </c>
      <c r="J303" s="4">
        <f t="shared" si="18"/>
        <v>0.67084281955923308</v>
      </c>
      <c r="K303" s="4"/>
      <c r="L303" s="4"/>
      <c r="M303" s="4"/>
      <c r="N303" s="4"/>
    </row>
    <row r="304" spans="1:14" x14ac:dyDescent="0.3">
      <c r="A304" s="4">
        <f t="shared" si="20"/>
        <v>2148</v>
      </c>
      <c r="G304" s="2">
        <f>CO2low!L404</f>
        <v>993.05949448550223</v>
      </c>
      <c r="H304" s="4">
        <f t="shared" si="17"/>
        <v>6.869504209795867</v>
      </c>
      <c r="I304" s="4">
        <f t="shared" si="19"/>
        <v>1.9614187243076076</v>
      </c>
      <c r="J304" s="4">
        <f t="shared" si="18"/>
        <v>0.6781063464739111</v>
      </c>
      <c r="K304" s="4"/>
      <c r="L304" s="4"/>
      <c r="M304" s="4"/>
      <c r="N304" s="4"/>
    </row>
    <row r="305" spans="1:14" x14ac:dyDescent="0.3">
      <c r="A305" s="4">
        <f t="shared" si="20"/>
        <v>2149</v>
      </c>
      <c r="G305" s="2">
        <f>CO2low!L405</f>
        <v>998.25657062087839</v>
      </c>
      <c r="H305" s="4">
        <f t="shared" si="17"/>
        <v>6.8974298826117515</v>
      </c>
      <c r="I305" s="4">
        <f t="shared" si="19"/>
        <v>1.9731587549145828</v>
      </c>
      <c r="J305" s="4">
        <f t="shared" si="18"/>
        <v>0.68539556078000652</v>
      </c>
      <c r="K305" s="4"/>
      <c r="L305" s="4"/>
      <c r="M305" s="4"/>
      <c r="N305" s="4"/>
    </row>
    <row r="306" spans="1:14" x14ac:dyDescent="0.3">
      <c r="A306" s="4">
        <f t="shared" si="20"/>
        <v>2150</v>
      </c>
      <c r="G306" s="2">
        <f>CO2low!L406</f>
        <v>1003.446411101991</v>
      </c>
      <c r="H306" s="4">
        <f t="shared" si="17"/>
        <v>6.9251719692677156</v>
      </c>
      <c r="I306" s="4">
        <f t="shared" si="19"/>
        <v>1.9848526642633173</v>
      </c>
      <c r="J306" s="4">
        <f t="shared" si="18"/>
        <v>0.69271005572269095</v>
      </c>
      <c r="K306" s="4"/>
      <c r="L306" s="4"/>
      <c r="M306" s="4"/>
      <c r="N306" s="4"/>
    </row>
    <row r="307" spans="1:14" x14ac:dyDescent="0.3">
      <c r="A307" s="4">
        <f t="shared" si="20"/>
        <v>2151</v>
      </c>
      <c r="G307" s="2">
        <f>CO2low!L407</f>
        <v>1008.6288416795087</v>
      </c>
      <c r="H307" s="4">
        <f t="shared" si="17"/>
        <v>6.9527316391791727</v>
      </c>
      <c r="I307" s="4">
        <f t="shared" si="19"/>
        <v>1.996500271070448</v>
      </c>
      <c r="J307" s="4">
        <f t="shared" si="18"/>
        <v>0.7000494257392017</v>
      </c>
      <c r="K307" s="4"/>
      <c r="L307" s="4"/>
      <c r="M307" s="4"/>
      <c r="N307" s="4"/>
    </row>
    <row r="308" spans="1:14" x14ac:dyDescent="0.3">
      <c r="A308" s="4">
        <f t="shared" si="20"/>
        <v>2152</v>
      </c>
      <c r="G308" s="2">
        <f>CO2low!L408</f>
        <v>1013.8036934808021</v>
      </c>
      <c r="H308" s="4">
        <f t="shared" si="17"/>
        <v>6.9801100728974674</v>
      </c>
      <c r="I308" s="4">
        <f t="shared" si="19"/>
        <v>2.0081014092629461</v>
      </c>
      <c r="J308" s="4">
        <f t="shared" si="18"/>
        <v>0.70741326654068315</v>
      </c>
      <c r="K308" s="4"/>
      <c r="L308" s="4"/>
      <c r="M308" s="4"/>
      <c r="N308" s="4"/>
    </row>
    <row r="309" spans="1:14" x14ac:dyDescent="0.3">
      <c r="A309" s="4">
        <f t="shared" si="20"/>
        <v>2153</v>
      </c>
      <c r="G309" s="2">
        <f>CO2low!L409</f>
        <v>1018.9708029338227</v>
      </c>
      <c r="H309" s="4">
        <f t="shared" si="17"/>
        <v>7.0073084612686731</v>
      </c>
      <c r="I309" s="4">
        <f t="shared" si="19"/>
        <v>2.0196559275924835</v>
      </c>
      <c r="J309" s="4">
        <f t="shared" si="18"/>
        <v>0.71480117519134556</v>
      </c>
      <c r="K309" s="4"/>
      <c r="L309" s="4"/>
      <c r="M309" s="4"/>
      <c r="N309" s="4"/>
    </row>
    <row r="310" spans="1:14" x14ac:dyDescent="0.3">
      <c r="A310" s="4">
        <f t="shared" si="20"/>
        <v>2154</v>
      </c>
      <c r="G310" s="2">
        <f>CO2low!L410</f>
        <v>1024.1300116904508</v>
      </c>
      <c r="H310" s="4">
        <f t="shared" si="17"/>
        <v>7.0343280046203702</v>
      </c>
      <c r="I310" s="4">
        <f t="shared" si="19"/>
        <v>2.031163689254682</v>
      </c>
      <c r="J310" s="4">
        <f t="shared" si="18"/>
        <v>0.72221275018498399</v>
      </c>
      <c r="K310" s="4"/>
      <c r="L310" s="4"/>
      <c r="M310" s="4"/>
      <c r="N310" s="4"/>
    </row>
    <row r="311" spans="1:14" x14ac:dyDescent="0.3">
      <c r="A311" s="4">
        <f t="shared" si="20"/>
        <v>2155</v>
      </c>
      <c r="G311" s="2">
        <f>CO2low!L411</f>
        <v>1029.281166549375</v>
      </c>
      <c r="H311" s="4">
        <f t="shared" si="17"/>
        <v>7.0611699119756794</v>
      </c>
      <c r="I311" s="4">
        <f t="shared" si="19"/>
        <v>2.0426245715133446</v>
      </c>
      <c r="J311" s="4">
        <f t="shared" si="18"/>
        <v>0.72964759151889991</v>
      </c>
      <c r="K311" s="4"/>
      <c r="L311" s="4"/>
      <c r="M311" s="4"/>
      <c r="N311" s="4"/>
    </row>
    <row r="312" spans="1:14" x14ac:dyDescent="0.3">
      <c r="A312" s="4">
        <f t="shared" si="20"/>
        <v>2156</v>
      </c>
      <c r="G312" s="2">
        <f>CO2low!L412</f>
        <v>1034.4241193785649</v>
      </c>
      <c r="H312" s="4">
        <f t="shared" si="17"/>
        <v>7.087835400293832</v>
      </c>
      <c r="I312" s="4">
        <f t="shared" si="19"/>
        <v>2.0540384653297616</v>
      </c>
      <c r="J312" s="4">
        <f t="shared" si="18"/>
        <v>0.73710530076526837</v>
      </c>
      <c r="K312" s="4"/>
      <c r="L312" s="4"/>
      <c r="M312" s="4"/>
      <c r="N312" s="4"/>
    </row>
    <row r="313" spans="1:14" x14ac:dyDescent="0.3">
      <c r="A313" s="4">
        <f t="shared" si="20"/>
        <v>2157</v>
      </c>
      <c r="G313" s="2">
        <f>CO2low!L413</f>
        <v>1039.558727037396</v>
      </c>
      <c r="H313" s="4">
        <f t="shared" si="17"/>
        <v>7.1143256937365447</v>
      </c>
      <c r="I313" s="4">
        <f t="shared" si="19"/>
        <v>2.0654052749971719</v>
      </c>
      <c r="J313" s="4">
        <f t="shared" si="18"/>
        <v>0.74458548113999468</v>
      </c>
      <c r="K313" s="4"/>
      <c r="L313" s="4"/>
      <c r="M313" s="4"/>
      <c r="N313" s="4"/>
    </row>
    <row r="314" spans="1:14" x14ac:dyDescent="0.3">
      <c r="A314" s="4">
        <f t="shared" si="20"/>
        <v>2158</v>
      </c>
      <c r="G314" s="2">
        <f>CO2low!L414</f>
        <v>1044.6848512984886</v>
      </c>
      <c r="H314" s="4">
        <f t="shared" si="17"/>
        <v>7.1406420229595637</v>
      </c>
      <c r="I314" s="4">
        <f t="shared" si="19"/>
        <v>2.0767249177804521</v>
      </c>
      <c r="J314" s="4">
        <f t="shared" si="18"/>
        <v>0.75208773756910341</v>
      </c>
      <c r="K314" s="4"/>
      <c r="L314" s="4"/>
      <c r="M314" s="4"/>
      <c r="N314" s="4"/>
    </row>
    <row r="315" spans="1:14" x14ac:dyDescent="0.3">
      <c r="A315" s="4">
        <f t="shared" si="20"/>
        <v>2159</v>
      </c>
      <c r="G315" s="2">
        <f>CO2low!L415</f>
        <v>1049.802358769314</v>
      </c>
      <c r="H315" s="4">
        <f t="shared" si="17"/>
        <v>7.1667856244286439</v>
      </c>
      <c r="I315" s="4">
        <f t="shared" si="19"/>
        <v>2.0879973235610954</v>
      </c>
      <c r="J315" s="4">
        <f t="shared" si="18"/>
        <v>0.75961167675270391</v>
      </c>
      <c r="K315" s="4"/>
      <c r="L315" s="4"/>
      <c r="M315" s="4"/>
      <c r="N315" s="4"/>
    </row>
    <row r="316" spans="1:14" x14ac:dyDescent="0.3">
      <c r="A316" s="4">
        <f t="shared" si="20"/>
        <v>2160</v>
      </c>
      <c r="G316" s="2">
        <f>CO2low!L416</f>
        <v>1054.9111208136255</v>
      </c>
      <c r="H316" s="4">
        <f t="shared" si="17"/>
        <v>7.1927577397593589</v>
      </c>
      <c r="I316" s="4">
        <f t="shared" si="19"/>
        <v>2.099222434487535</v>
      </c>
      <c r="J316" s="4">
        <f t="shared" si="18"/>
        <v>0.76715690722657559</v>
      </c>
      <c r="K316" s="4"/>
      <c r="L316" s="4"/>
      <c r="M316" s="4"/>
      <c r="N316" s="4"/>
    </row>
    <row r="317" spans="1:14" x14ac:dyDescent="0.3">
      <c r="A317" s="4">
        <f t="shared" si="20"/>
        <v>2161</v>
      </c>
      <c r="G317" s="2">
        <f>CO2low!L417</f>
        <v>1060.0110134727699</v>
      </c>
      <c r="H317" s="4">
        <f t="shared" si="17"/>
        <v>7.2185596150800553</v>
      </c>
      <c r="I317" s="4">
        <f t="shared" si="19"/>
        <v>2.1104002046308579</v>
      </c>
      <c r="J317" s="4">
        <f t="shared" si="18"/>
        <v>0.77472303942141785</v>
      </c>
      <c r="K317" s="4"/>
      <c r="L317" s="4"/>
      <c r="M317" s="4"/>
      <c r="N317" s="4"/>
    </row>
    <row r="318" spans="1:14" x14ac:dyDescent="0.3">
      <c r="A318" s="4">
        <f t="shared" si="20"/>
        <v>2162</v>
      </c>
      <c r="G318" s="2">
        <f>CO2low!L418</f>
        <v>1065.1019173869295</v>
      </c>
      <c r="H318" s="4">
        <f t="shared" si="17"/>
        <v>7.2441925004173733</v>
      </c>
      <c r="I318" s="4">
        <f t="shared" si="19"/>
        <v>2.1215305996459466</v>
      </c>
      <c r="J318" s="4">
        <f t="shared" si="18"/>
        <v>0.78230968571980741</v>
      </c>
      <c r="K318" s="4"/>
      <c r="L318" s="4"/>
      <c r="M318" s="4"/>
      <c r="N318" s="4"/>
    </row>
    <row r="319" spans="1:14" x14ac:dyDescent="0.3">
      <c r="A319" s="4">
        <f t="shared" si="20"/>
        <v>2163</v>
      </c>
      <c r="G319" s="2">
        <f>CO2low!L419</f>
        <v>1070.1837177163461</v>
      </c>
      <c r="H319" s="4">
        <f t="shared" si="17"/>
        <v>7.2696576491036629</v>
      </c>
      <c r="I319" s="4">
        <f t="shared" si="19"/>
        <v>2.1326135964380817</v>
      </c>
      <c r="J319" s="4">
        <f t="shared" si="18"/>
        <v>0.78991646051090791</v>
      </c>
      <c r="K319" s="4"/>
      <c r="L319" s="4"/>
      <c r="M319" s="4"/>
      <c r="N319" s="4"/>
    </row>
    <row r="320" spans="1:14" x14ac:dyDescent="0.3">
      <c r="A320" s="4">
        <f t="shared" si="20"/>
        <v>2164</v>
      </c>
      <c r="G320" s="2">
        <f>CO2low!L420</f>
        <v>1075.2563040625782</v>
      </c>
      <c r="H320" s="4">
        <f t="shared" si="17"/>
        <v>7.294956317205739</v>
      </c>
      <c r="I320" s="4">
        <f t="shared" si="19"/>
        <v>2.1436491828350288</v>
      </c>
      <c r="J320" s="4">
        <f t="shared" si="18"/>
        <v>0.79754298024297421</v>
      </c>
      <c r="K320" s="4"/>
      <c r="L320" s="4"/>
      <c r="M320" s="4"/>
      <c r="N320" s="4"/>
    </row>
    <row r="321" spans="1:14" x14ac:dyDescent="0.3">
      <c r="A321" s="4">
        <f t="shared" si="20"/>
        <v>2165</v>
      </c>
      <c r="G321" s="2">
        <f>CO2low!L421</f>
        <v>1080.3195703898375</v>
      </c>
      <c r="H321" s="4">
        <f t="shared" si="17"/>
        <v>7.32008976297438</v>
      </c>
      <c r="I321" s="4">
        <f t="shared" si="19"/>
        <v>2.1546373572646238</v>
      </c>
      <c r="J321" s="4">
        <f t="shared" si="18"/>
        <v>0.80518886347369711</v>
      </c>
      <c r="K321" s="4"/>
      <c r="L321" s="4"/>
      <c r="M321" s="4"/>
      <c r="N321" s="4"/>
    </row>
    <row r="322" spans="1:14" x14ac:dyDescent="0.3">
      <c r="A322" s="4">
        <f t="shared" si="20"/>
        <v>2166</v>
      </c>
      <c r="G322" s="2">
        <f>CO2low!L422</f>
        <v>1085.3734149464528</v>
      </c>
      <c r="H322" s="4">
        <f t="shared" si="17"/>
        <v>7.3450592463139905</v>
      </c>
      <c r="I322" s="4">
        <f t="shared" si="19"/>
        <v>2.1655781284378754</v>
      </c>
      <c r="J322" s="4">
        <f t="shared" si="18"/>
        <v>0.81285373091842961</v>
      </c>
      <c r="K322" s="4"/>
      <c r="L322" s="4"/>
      <c r="M322" s="4"/>
      <c r="N322" s="4"/>
    </row>
    <row r="323" spans="1:14" x14ac:dyDescent="0.3">
      <c r="A323" s="4">
        <f t="shared" si="20"/>
        <v>2167</v>
      </c>
      <c r="G323" s="2">
        <f>CO2low!L423</f>
        <v>1090.4177401865034</v>
      </c>
      <c r="H323" s="4">
        <f t="shared" si="17"/>
        <v>7.3698660282718755</v>
      </c>
      <c r="I323" s="4">
        <f t="shared" si="19"/>
        <v>2.1764715150375835</v>
      </c>
      <c r="J323" s="4">
        <f t="shared" si="18"/>
        <v>0.82053720549634002</v>
      </c>
      <c r="K323" s="4"/>
      <c r="L323" s="4"/>
      <c r="M323" s="4"/>
      <c r="N323" s="4"/>
    </row>
    <row r="324" spans="1:14" x14ac:dyDescent="0.3">
      <c r="A324" s="4">
        <f t="shared" si="20"/>
        <v>2168</v>
      </c>
      <c r="G324" s="2">
        <f>CO2low!L424</f>
        <v>1095.4524526916682</v>
      </c>
      <c r="H324" s="4">
        <f t="shared" si="17"/>
        <v>7.3945113705465726</v>
      </c>
      <c r="I324" s="4">
        <f t="shared" si="19"/>
        <v>2.1873175454124776</v>
      </c>
      <c r="J324" s="4">
        <f t="shared" si="18"/>
        <v>0.82823891237453429</v>
      </c>
      <c r="K324" s="4"/>
      <c r="L324" s="4"/>
      <c r="M324" s="4"/>
      <c r="N324" s="4"/>
    </row>
    <row r="325" spans="1:14" x14ac:dyDescent="0.3">
      <c r="A325" s="4">
        <f t="shared" si="20"/>
        <v>2169</v>
      </c>
      <c r="G325" s="2">
        <f>CO2low!L425</f>
        <v>1100.4774630933307</v>
      </c>
      <c r="H325" s="4">
        <f t="shared" si="17"/>
        <v>7.4189965350147364</v>
      </c>
      <c r="I325" s="4">
        <f t="shared" si="19"/>
        <v>2.1981162572768693</v>
      </c>
      <c r="J325" s="4">
        <f t="shared" si="18"/>
        <v>0.83595847901018983</v>
      </c>
      <c r="K325" s="4"/>
      <c r="L325" s="4"/>
      <c r="M325" s="4"/>
      <c r="N325" s="4"/>
    </row>
    <row r="326" spans="1:14" x14ac:dyDescent="0.3">
      <c r="A326" s="4">
        <f t="shared" si="20"/>
        <v>2170</v>
      </c>
      <c r="G326" s="2">
        <f>CO2low!L426</f>
        <v>1105.4926859949803</v>
      </c>
      <c r="H326" s="4">
        <f t="shared" si="17"/>
        <v>7.4433227832760176</v>
      </c>
      <c r="I326" s="4">
        <f t="shared" si="19"/>
        <v>2.2088676974158066</v>
      </c>
      <c r="J326" s="4">
        <f t="shared" si="18"/>
        <v>0.84369553519074458</v>
      </c>
      <c r="K326" s="4"/>
      <c r="L326" s="4"/>
      <c r="M326" s="4"/>
      <c r="N326" s="4"/>
    </row>
    <row r="327" spans="1:14" x14ac:dyDescent="0.3">
      <c r="A327" s="4">
        <f t="shared" si="20"/>
        <v>2171</v>
      </c>
      <c r="G327" s="2">
        <f>CO2low!L427</f>
        <v>1110.4980398949483</v>
      </c>
      <c r="H327" s="4">
        <f t="shared" ref="H327:H390" si="21">H$3*LN(G327/G$3)</f>
        <v>7.4674913762154596</v>
      </c>
      <c r="I327" s="4">
        <f t="shared" si="19"/>
        <v>2.2195719213957186</v>
      </c>
      <c r="J327" s="4">
        <f t="shared" ref="J327:J390" si="22">J326+J$3*(I326-J326)</f>
        <v>0.85144971307218298</v>
      </c>
      <c r="K327" s="4"/>
      <c r="L327" s="4"/>
      <c r="M327" s="4"/>
      <c r="N327" s="4"/>
    </row>
    <row r="328" spans="1:14" x14ac:dyDescent="0.3">
      <c r="A328" s="4">
        <f t="shared" si="20"/>
        <v>2172</v>
      </c>
      <c r="G328" s="2">
        <f>CO2low!L428</f>
        <v>1115.4934471095171</v>
      </c>
      <c r="H328" s="4">
        <f t="shared" si="21"/>
        <v>7.4915035735829045</v>
      </c>
      <c r="I328" s="4">
        <f t="shared" ref="I328:I391" si="23">I327+I$3*(I$4*H328-I327)+I$5*(J327-I327)</f>
        <v>2.230228993280531</v>
      </c>
      <c r="J328" s="4">
        <f t="shared" si="22"/>
        <v>0.85922064721546065</v>
      </c>
      <c r="K328" s="4"/>
      <c r="L328" s="4"/>
      <c r="M328" s="4"/>
      <c r="N328" s="4"/>
    </row>
    <row r="329" spans="1:14" x14ac:dyDescent="0.3">
      <c r="A329" s="4">
        <f t="shared" si="20"/>
        <v>2173</v>
      </c>
      <c r="G329" s="2">
        <f>CO2low!L429</f>
        <v>1120.4788336964348</v>
      </c>
      <c r="H329" s="4">
        <f t="shared" si="21"/>
        <v>7.5153606335889238</v>
      </c>
      <c r="I329" s="4">
        <f t="shared" si="23"/>
        <v>2.2408389853532289</v>
      </c>
      <c r="J329" s="4">
        <f t="shared" si="22"/>
        <v>0.86700797462111023</v>
      </c>
      <c r="K329" s="4"/>
      <c r="L329" s="4"/>
      <c r="M329" s="4"/>
      <c r="N329" s="4"/>
    </row>
    <row r="330" spans="1:14" x14ac:dyDescent="0.3">
      <c r="A330" s="4">
        <f t="shared" si="20"/>
        <v>2174</v>
      </c>
      <c r="G330" s="2">
        <f>CO2low!L430</f>
        <v>1125.4541293788752</v>
      </c>
      <c r="H330" s="4">
        <f t="shared" si="21"/>
        <v>7.5390638125168108</v>
      </c>
      <c r="I330" s="4">
        <f t="shared" si="23"/>
        <v>2.2514019778428365</v>
      </c>
      <c r="J330" s="4">
        <f t="shared" si="22"/>
        <v>0.87481133476206863</v>
      </c>
      <c r="K330" s="4"/>
      <c r="L330" s="4"/>
      <c r="M330" s="4"/>
      <c r="N330" s="4"/>
    </row>
    <row r="331" spans="1:14" x14ac:dyDescent="0.3">
      <c r="A331" s="4">
        <f t="shared" si="20"/>
        <v>2175</v>
      </c>
      <c r="G331" s="2">
        <f>CO2low!L431</f>
        <v>1130.4192674698684</v>
      </c>
      <c r="H331" s="4">
        <f t="shared" si="21"/>
        <v>7.5626143643501695</v>
      </c>
      <c r="I331" s="4">
        <f t="shared" si="23"/>
        <v>2.2619180586567929</v>
      </c>
      <c r="J331" s="4">
        <f t="shared" si="22"/>
        <v>0.88263036961476737</v>
      </c>
      <c r="K331" s="4"/>
      <c r="L331" s="4"/>
      <c r="M331" s="4"/>
      <c r="N331" s="4"/>
    </row>
    <row r="332" spans="1:14" x14ac:dyDescent="0.3">
      <c r="A332" s="4">
        <f t="shared" si="20"/>
        <v>2176</v>
      </c>
      <c r="G332" s="2">
        <f>CO2low!L432</f>
        <v>1135.374184797241</v>
      </c>
      <c r="H332" s="4">
        <f t="shared" si="21"/>
        <v>7.5860135404156495</v>
      </c>
      <c r="I332" s="4">
        <f t="shared" si="23"/>
        <v>2.2723873231186782</v>
      </c>
      <c r="J332" s="4">
        <f t="shared" si="22"/>
        <v>0.89046472368852603</v>
      </c>
      <c r="K332" s="4"/>
      <c r="L332" s="4"/>
      <c r="M332" s="4"/>
      <c r="N332" s="4"/>
    </row>
    <row r="333" spans="1:14" x14ac:dyDescent="0.3">
      <c r="A333" s="4">
        <f t="shared" si="20"/>
        <v>2177</v>
      </c>
      <c r="G333" s="2">
        <f>CO2low!L433</f>
        <v>1140.3188216290901</v>
      </c>
      <c r="H333" s="4">
        <f t="shared" si="21"/>
        <v>7.6092625890403944</v>
      </c>
      <c r="I333" s="4">
        <f t="shared" si="23"/>
        <v>2.2828098737112645</v>
      </c>
      <c r="J333" s="4">
        <f t="shared" si="22"/>
        <v>0.8983140440532893</v>
      </c>
      <c r="K333" s="4"/>
      <c r="L333" s="4"/>
      <c r="M333" s="4"/>
      <c r="N333" s="4"/>
    </row>
    <row r="334" spans="1:14" x14ac:dyDescent="0.3">
      <c r="A334" s="4">
        <f t="shared" si="20"/>
        <v>2178</v>
      </c>
      <c r="G334" s="2">
        <f>CO2low!L434</f>
        <v>1145.2531215998201</v>
      </c>
      <c r="H334" s="4">
        <f t="shared" si="21"/>
        <v>7.6323627552237632</v>
      </c>
      <c r="I334" s="4">
        <f t="shared" si="23"/>
        <v>2.2931858198248412</v>
      </c>
      <c r="J334" s="4">
        <f t="shared" si="22"/>
        <v>0.90617798036574659</v>
      </c>
      <c r="K334" s="4"/>
      <c r="L334" s="4"/>
      <c r="M334" s="4"/>
      <c r="N334" s="4"/>
    </row>
    <row r="335" spans="1:14" x14ac:dyDescent="0.3">
      <c r="A335" s="4">
        <f t="shared" si="20"/>
        <v>2179</v>
      </c>
      <c r="G335" s="2">
        <f>CO2low!L435</f>
        <v>1150.1770316367738</v>
      </c>
      <c r="H335" s="4">
        <f t="shared" si="21"/>
        <v>7.655315280322931</v>
      </c>
      <c r="I335" s="4">
        <f t="shared" si="23"/>
        <v>2.3035152775107814</v>
      </c>
      <c r="J335" s="4">
        <f t="shared" si="22"/>
        <v>0.9140561848938743</v>
      </c>
      <c r="K335" s="4"/>
      <c r="L335" s="4"/>
      <c r="M335" s="4"/>
      <c r="N335" s="4"/>
    </row>
    <row r="336" spans="1:14" x14ac:dyDescent="0.3">
      <c r="A336" s="4">
        <f t="shared" si="20"/>
        <v>2180</v>
      </c>
      <c r="G336" s="2">
        <f>CO2low!L436</f>
        <v>1155.0905018874782</v>
      </c>
      <c r="H336" s="4">
        <f t="shared" si="21"/>
        <v>7.6781214017519428</v>
      </c>
      <c r="I336" s="4">
        <f t="shared" si="23"/>
        <v>2.3137983692403004</v>
      </c>
      <c r="J336" s="4">
        <f t="shared" si="22"/>
        <v>0.92194831253993836</v>
      </c>
      <c r="K336" s="4"/>
      <c r="L336" s="4"/>
      <c r="M336" s="4"/>
      <c r="N336" s="4"/>
    </row>
    <row r="337" spans="1:14" x14ac:dyDescent="0.3">
      <c r="A337" s="4">
        <f t="shared" si="20"/>
        <v>2181</v>
      </c>
      <c r="G337" s="2">
        <f>CO2low!L437</f>
        <v>1159.9934856475311</v>
      </c>
      <c r="H337" s="4">
        <f t="shared" si="21"/>
        <v>7.7007823526938237</v>
      </c>
      <c r="I337" s="4">
        <f t="shared" si="23"/>
        <v>2.3240352236683561</v>
      </c>
      <c r="J337" s="4">
        <f t="shared" si="22"/>
        <v>0.92985402086199642</v>
      </c>
      <c r="K337" s="4"/>
      <c r="L337" s="4"/>
      <c r="M337" s="4"/>
      <c r="N337" s="4"/>
    </row>
    <row r="338" spans="1:14" x14ac:dyDescent="0.3">
      <c r="A338" s="4">
        <f t="shared" si="20"/>
        <v>2182</v>
      </c>
      <c r="G338" s="2">
        <f>CO2low!L438</f>
        <v>1164.8859392891532</v>
      </c>
      <c r="H338" s="4">
        <f t="shared" si="21"/>
        <v>7.7232993618253776</v>
      </c>
      <c r="I338" s="4">
        <f t="shared" si="23"/>
        <v>2.334225975402648</v>
      </c>
      <c r="J338" s="4">
        <f t="shared" si="22"/>
        <v>0.93777297009393656</v>
      </c>
      <c r="K338" s="4"/>
      <c r="L338" s="4"/>
      <c r="M338" s="4"/>
      <c r="N338" s="4"/>
    </row>
    <row r="339" spans="1:14" x14ac:dyDescent="0.3">
      <c r="A339" s="4">
        <f t="shared" si="20"/>
        <v>2183</v>
      </c>
      <c r="G339" s="2">
        <f>CO2low!L439</f>
        <v>1169.7678221904257</v>
      </c>
      <c r="H339" s="4">
        <f t="shared" si="21"/>
        <v>7.7456736530542747</v>
      </c>
      <c r="I339" s="4">
        <f t="shared" si="23"/>
        <v>2.344370764777659</v>
      </c>
      <c r="J339" s="4">
        <f t="shared" si="22"/>
        <v>0.94570482316408999</v>
      </c>
      <c r="K339" s="4"/>
      <c r="L339" s="4"/>
      <c r="M339" s="4"/>
      <c r="N339" s="4"/>
    </row>
    <row r="340" spans="1:14" x14ac:dyDescent="0.3">
      <c r="A340" s="4">
        <f t="shared" si="20"/>
        <v>2184</v>
      </c>
      <c r="G340" s="2">
        <f>CO2low!L440</f>
        <v>1174.6390966652336</v>
      </c>
      <c r="H340" s="4">
        <f t="shared" si="21"/>
        <v>7.7679064452680837</v>
      </c>
      <c r="I340" s="4">
        <f t="shared" si="23"/>
        <v>2.3544697376336865</v>
      </c>
      <c r="J340" s="4">
        <f t="shared" si="22"/>
        <v>0.95364924571245502</v>
      </c>
      <c r="K340" s="4"/>
      <c r="L340" s="4"/>
      <c r="M340" s="4"/>
      <c r="N340" s="4"/>
    </row>
    <row r="341" spans="1:14" x14ac:dyDescent="0.3">
      <c r="A341" s="4">
        <f t="shared" si="20"/>
        <v>2185</v>
      </c>
      <c r="G341" s="2">
        <f>CO2low!L441</f>
        <v>1179.4997278939366</v>
      </c>
      <c r="H341" s="4">
        <f t="shared" si="21"/>
        <v>7.7899989520948587</v>
      </c>
      <c r="I341" s="4">
        <f t="shared" si="23"/>
        <v>2.3645230451008108</v>
      </c>
      <c r="J341" s="4">
        <f t="shared" si="22"/>
        <v>0.9616059061065676</v>
      </c>
      <c r="K341" s="4"/>
      <c r="L341" s="4"/>
      <c r="M341" s="4"/>
      <c r="N341" s="4"/>
    </row>
    <row r="342" spans="1:14" x14ac:dyDescent="0.3">
      <c r="A342" s="4">
        <f t="shared" si="20"/>
        <v>2186</v>
      </c>
      <c r="G342" s="2">
        <f>CO2low!L442</f>
        <v>1184.3496838547803</v>
      </c>
      <c r="H342" s="4">
        <f t="shared" si="21"/>
        <v>7.8119523816749643</v>
      </c>
      <c r="I342" s="4">
        <f t="shared" si="23"/>
        <v>2.3745308433877428</v>
      </c>
      <c r="J342" s="4">
        <f t="shared" si="22"/>
        <v>0.96957447545605491</v>
      </c>
      <c r="K342" s="4"/>
      <c r="L342" s="4"/>
      <c r="M342" s="4"/>
      <c r="N342" s="4"/>
    </row>
    <row r="343" spans="1:14" x14ac:dyDescent="0.3">
      <c r="A343" s="4">
        <f t="shared" si="20"/>
        <v>2187</v>
      </c>
      <c r="G343" s="2">
        <f>CO2low!L443</f>
        <v>1189.1889352560725</v>
      </c>
      <c r="H343" s="4">
        <f t="shared" si="21"/>
        <v>7.8337679364437856</v>
      </c>
      <c r="I343" s="4">
        <f t="shared" si="23"/>
        <v>2.384493293575491</v>
      </c>
      <c r="J343" s="4">
        <f t="shared" si="22"/>
        <v>0.97755462762590695</v>
      </c>
      <c r="K343" s="4"/>
      <c r="L343" s="4"/>
      <c r="M343" s="4"/>
      <c r="N343" s="4"/>
    </row>
    <row r="344" spans="1:14" x14ac:dyDescent="0.3">
      <c r="A344" s="4">
        <f t="shared" si="20"/>
        <v>2188</v>
      </c>
      <c r="G344" s="2">
        <f>CO2low!L444</f>
        <v>1194.0174554691314</v>
      </c>
      <c r="H344" s="4">
        <f t="shared" si="21"/>
        <v>7.8554468129249742</v>
      </c>
      <c r="I344" s="4">
        <f t="shared" si="23"/>
        <v>2.3944105614157918</v>
      </c>
      <c r="J344" s="4">
        <f t="shared" si="22"/>
        <v>0.98554603924850059</v>
      </c>
      <c r="K344" s="4"/>
      <c r="L344" s="4"/>
      <c r="M344" s="4"/>
      <c r="N344" s="4"/>
    </row>
    <row r="345" spans="1:14" x14ac:dyDescent="0.3">
      <c r="A345" s="4">
        <f t="shared" si="20"/>
        <v>2189</v>
      </c>
      <c r="G345" s="2">
        <f>CO2low!L445</f>
        <v>1198.8352204620289</v>
      </c>
      <c r="H345" s="4">
        <f t="shared" si="21"/>
        <v>7.8769902015339461</v>
      </c>
      <c r="I345" s="4">
        <f t="shared" si="23"/>
        <v>2.4042828171342414</v>
      </c>
      <c r="J345" s="4">
        <f t="shared" si="22"/>
        <v>0.99354838973441084</v>
      </c>
      <c r="K345" s="4"/>
      <c r="L345" s="4"/>
      <c r="M345" s="4"/>
      <c r="N345" s="4"/>
    </row>
    <row r="346" spans="1:14" x14ac:dyDescent="0.3">
      <c r="A346" s="4">
        <f t="shared" si="20"/>
        <v>2190</v>
      </c>
      <c r="G346" s="2">
        <f>CO2low!L446</f>
        <v>1203.6422087341359</v>
      </c>
      <c r="H346" s="4">
        <f t="shared" si="21"/>
        <v>7.8983992863912711</v>
      </c>
      <c r="I346" s="4">
        <f t="shared" si="23"/>
        <v>2.4141102352380677</v>
      </c>
      <c r="J346" s="4">
        <f t="shared" si="22"/>
        <v>1.001561361282042</v>
      </c>
      <c r="K346" s="4"/>
      <c r="L346" s="4"/>
      <c r="M346" s="4"/>
      <c r="N346" s="4"/>
    </row>
    <row r="347" spans="1:14" x14ac:dyDescent="0.3">
      <c r="A347" s="4">
        <f t="shared" si="20"/>
        <v>2191</v>
      </c>
      <c r="G347" s="2">
        <f>CO2low!L447</f>
        <v>1208.4384012514838</v>
      </c>
      <c r="H347" s="4">
        <f t="shared" si="21"/>
        <v>7.9196752451456724</v>
      </c>
      <c r="I347" s="4">
        <f t="shared" si="23"/>
        <v>2.423892994328479</v>
      </c>
      <c r="J347" s="4">
        <f t="shared" si="22"/>
        <v>1.0095846388861123</v>
      </c>
      <c r="K347" s="4"/>
      <c r="L347" s="4"/>
      <c r="M347" s="4"/>
      <c r="N347" s="4"/>
    </row>
    <row r="348" spans="1:14" x14ac:dyDescent="0.3">
      <c r="A348" s="4">
        <f t="shared" si="20"/>
        <v>2192</v>
      </c>
      <c r="G348" s="2">
        <f>CO2low!L448</f>
        <v>1213.2237813829581</v>
      </c>
      <c r="H348" s="4">
        <f t="shared" si="21"/>
        <v>7.940819248806358</v>
      </c>
      <c r="I348" s="4">
        <f t="shared" si="23"/>
        <v>2.4336312769175303</v>
      </c>
      <c r="J348" s="4">
        <f t="shared" si="22"/>
        <v>1.0176179103450249</v>
      </c>
      <c r="K348" s="4"/>
      <c r="L348" s="4"/>
      <c r="M348" s="4"/>
      <c r="N348" s="4"/>
    </row>
    <row r="349" spans="1:14" x14ac:dyDescent="0.3">
      <c r="A349" s="4">
        <f t="shared" si="20"/>
        <v>2193</v>
      </c>
      <c r="G349" s="2">
        <f>CO2low!L449</f>
        <v>1217.9983348373278</v>
      </c>
      <c r="H349" s="4">
        <f t="shared" si="21"/>
        <v>7.9618324615843266</v>
      </c>
      <c r="I349" s="4">
        <f t="shared" si="23"/>
        <v>2.4433252692494376</v>
      </c>
      <c r="J349" s="4">
        <f t="shared" si="22"/>
        <v>1.0256608662671567</v>
      </c>
      <c r="K349" s="4"/>
      <c r="L349" s="4"/>
      <c r="M349" s="4"/>
      <c r="N349" s="4"/>
    </row>
    <row r="350" spans="1:14" x14ac:dyDescent="0.3">
      <c r="A350" s="4">
        <f t="shared" si="20"/>
        <v>2194</v>
      </c>
      <c r="G350" s="2">
        <f>CO2low!L450</f>
        <v>1222.7620496011236</v>
      </c>
      <c r="H350" s="4">
        <f t="shared" si="21"/>
        <v>7.982716040742436</v>
      </c>
      <c r="I350" s="4">
        <f t="shared" si="23"/>
        <v>2.452975161126282</v>
      </c>
      <c r="J350" s="4">
        <f t="shared" si="22"/>
        <v>1.033713200076096</v>
      </c>
      <c r="K350" s="4"/>
      <c r="L350" s="4"/>
      <c r="M350" s="4"/>
      <c r="N350" s="4"/>
    </row>
    <row r="351" spans="1:14" x14ac:dyDescent="0.3">
      <c r="A351" s="4">
        <f t="shared" si="20"/>
        <v>2195</v>
      </c>
      <c r="G351" s="2">
        <f>CO2low!L451</f>
        <v>1227.5149158773743</v>
      </c>
      <c r="H351" s="4">
        <f t="shared" si="21"/>
        <v>8.0034711364539177</v>
      </c>
      <c r="I351" s="4">
        <f t="shared" si="23"/>
        <v>2.4625811457380324</v>
      </c>
      <c r="J351" s="4">
        <f t="shared" si="22"/>
        <v>1.0417746080148611</v>
      </c>
      <c r="K351" s="4"/>
      <c r="L351" s="4"/>
      <c r="M351" s="4"/>
      <c r="N351" s="4"/>
    </row>
    <row r="352" spans="1:14" x14ac:dyDescent="0.3">
      <c r="A352" s="4">
        <f t="shared" si="20"/>
        <v>2196</v>
      </c>
      <c r="G352" s="2">
        <f>CO2low!L452</f>
        <v>1232.2569260252053</v>
      </c>
      <c r="H352" s="4">
        <f t="shared" si="21"/>
        <v>8.0240988916690714</v>
      </c>
      <c r="I352" s="4">
        <f t="shared" si="23"/>
        <v>2.4721434194968284</v>
      </c>
      <c r="J352" s="4">
        <f t="shared" si="22"/>
        <v>1.0498447891491287</v>
      </c>
      <c r="K352" s="4"/>
      <c r="L352" s="4"/>
      <c r="M352" s="4"/>
      <c r="N352" s="4"/>
    </row>
    <row r="353" spans="1:14" x14ac:dyDescent="0.3">
      <c r="A353" s="4">
        <f t="shared" si="20"/>
        <v>2197</v>
      </c>
      <c r="G353" s="2">
        <f>CO2low!L453</f>
        <v>1236.9880745003118</v>
      </c>
      <c r="H353" s="4">
        <f t="shared" si="21"/>
        <v>8.0446004419898962</v>
      </c>
      <c r="I353" s="4">
        <f t="shared" si="23"/>
        <v>2.4816621818754507</v>
      </c>
      <c r="J353" s="4">
        <f t="shared" si="22"/>
        <v>1.0579234453695037</v>
      </c>
      <c r="K353" s="4"/>
      <c r="L353" s="4"/>
      <c r="M353" s="4"/>
      <c r="N353" s="4"/>
    </row>
    <row r="354" spans="1:14" x14ac:dyDescent="0.3">
      <c r="A354" s="4">
        <f t="shared" si="20"/>
        <v>2198</v>
      </c>
      <c r="G354" s="2">
        <f>CO2low!L454</f>
        <v>1241.7083577963053</v>
      </c>
      <c r="H354" s="4">
        <f t="shared" si="21"/>
        <v>8.0649769155523714</v>
      </c>
      <c r="I354" s="4">
        <f t="shared" si="23"/>
        <v>2.4911376352499195</v>
      </c>
      <c r="J354" s="4">
        <f t="shared" si="22"/>
        <v>1.0660102813928574</v>
      </c>
      <c r="K354" s="4"/>
      <c r="L354" s="4"/>
      <c r="M354" s="4"/>
      <c r="N354" s="4"/>
    </row>
    <row r="355" spans="1:14" x14ac:dyDescent="0.3">
      <c r="A355" s="4">
        <f t="shared" si="20"/>
        <v>2199</v>
      </c>
      <c r="G355" s="2">
        <f>CO2low!L455</f>
        <v>1246.4177743869443</v>
      </c>
      <c r="H355" s="4">
        <f t="shared" si="21"/>
        <v>8.0852294329161758</v>
      </c>
      <c r="I355" s="4">
        <f t="shared" si="23"/>
        <v>2.5005699847461496</v>
      </c>
      <c r="J355" s="4">
        <f t="shared" si="22"/>
        <v>1.0741050047627654</v>
      </c>
      <c r="K355" s="4"/>
      <c r="L355" s="4"/>
      <c r="M355" s="4"/>
      <c r="N355" s="4"/>
    </row>
    <row r="356" spans="1:14" x14ac:dyDescent="0.3">
      <c r="A356" s="4">
        <f t="shared" si="20"/>
        <v>2200</v>
      </c>
      <c r="G356" s="2">
        <f>CO2low!L456</f>
        <v>1251.1163246692504</v>
      </c>
      <c r="H356" s="4">
        <f t="shared" si="21"/>
        <v>8.1053591069615738</v>
      </c>
      <c r="I356" s="4">
        <f t="shared" si="23"/>
        <v>2.5099594380905996</v>
      </c>
      <c r="J356" s="4">
        <f t="shared" si="22"/>
        <v>1.082207325849071</v>
      </c>
      <c r="K356" s="4"/>
      <c r="L356" s="4"/>
      <c r="M356" s="4"/>
      <c r="N356" s="4"/>
    </row>
    <row r="357" spans="1:14" x14ac:dyDescent="0.3">
      <c r="A357" s="4">
        <f t="shared" si="20"/>
        <v>2201</v>
      </c>
      <c r="G357" s="2">
        <f>CO2low!L457</f>
        <v>1255.8040109075146</v>
      </c>
      <c r="H357" s="4">
        <f t="shared" si="21"/>
        <v>8.1253670427932363</v>
      </c>
      <c r="I357" s="4">
        <f t="shared" si="23"/>
        <v>2.5193062054648485</v>
      </c>
      <c r="J357" s="4">
        <f t="shared" si="22"/>
        <v>1.0903169578466028</v>
      </c>
      <c r="K357" s="4"/>
      <c r="L357" s="4"/>
      <c r="M357" s="4"/>
      <c r="N357" s="4"/>
    </row>
    <row r="358" spans="1:14" x14ac:dyDescent="0.3">
      <c r="A358" s="4">
        <f t="shared" si="20"/>
        <v>2202</v>
      </c>
      <c r="G358" s="2">
        <f>CO2low!L458</f>
        <v>1260.4808371781942</v>
      </c>
      <c r="H358" s="4">
        <f t="shared" si="21"/>
        <v>8.1452543376507975</v>
      </c>
      <c r="I358" s="4">
        <f t="shared" si="23"/>
        <v>2.5286104993640288</v>
      </c>
      <c r="J358" s="4">
        <f t="shared" si="22"/>
        <v>1.0984336167730744</v>
      </c>
      <c r="K358" s="4"/>
      <c r="L358" s="4"/>
      <c r="M358" s="4"/>
      <c r="N358" s="4"/>
    </row>
    <row r="359" spans="1:14" x14ac:dyDescent="0.3">
      <c r="A359" s="4">
        <f t="shared" si="20"/>
        <v>2203</v>
      </c>
      <c r="G359" s="2">
        <f>CO2low!L459</f>
        <v>1265.1468093157077</v>
      </c>
      <c r="H359" s="4">
        <f t="shared" si="21"/>
        <v>8.1650220808258744</v>
      </c>
      <c r="I359" s="4">
        <f t="shared" si="23"/>
        <v>2.5378725344590585</v>
      </c>
      <c r="J359" s="4">
        <f t="shared" si="22"/>
        <v>1.1065570214661911</v>
      </c>
      <c r="K359" s="4"/>
      <c r="L359" s="4"/>
      <c r="M359" s="4"/>
      <c r="N359" s="4"/>
    </row>
    <row r="360" spans="1:14" x14ac:dyDescent="0.3">
      <c r="A360" s="4">
        <f t="shared" si="20"/>
        <v>2204</v>
      </c>
      <c r="G360" s="2">
        <f>CO2low!L460</f>
        <v>1269.8019348591201</v>
      </c>
      <c r="H360" s="4">
        <f t="shared" si="21"/>
        <v>8.1846713535853759</v>
      </c>
      <c r="I360" s="4">
        <f t="shared" si="23"/>
        <v>2.5470925274625977</v>
      </c>
      <c r="J360" s="4">
        <f t="shared" si="22"/>
        <v>1.1146868935799905</v>
      </c>
      <c r="K360" s="4"/>
      <c r="L360" s="4"/>
      <c r="M360" s="4"/>
      <c r="N360" s="4"/>
    </row>
    <row r="361" spans="1:14" x14ac:dyDescent="0.3">
      <c r="A361" s="4">
        <f t="shared" si="20"/>
        <v>2205</v>
      </c>
      <c r="G361" s="2">
        <f>CO2low!L461</f>
        <v>1274.4462229997284</v>
      </c>
      <c r="H361" s="4">
        <f t="shared" si="21"/>
        <v>8.2042032291008553</v>
      </c>
      <c r="I361" s="4">
        <f t="shared" si="23"/>
        <v>2.5562706969986699</v>
      </c>
      <c r="J361" s="4">
        <f t="shared" si="22"/>
        <v>1.1228229575804438</v>
      </c>
      <c r="K361" s="4"/>
      <c r="L361" s="4"/>
      <c r="M361" s="4"/>
      <c r="N361" s="4"/>
    </row>
    <row r="362" spans="1:14" x14ac:dyDescent="0.3">
      <c r="A362" s="4">
        <f t="shared" ref="A362:A425" si="24">1+A361</f>
        <v>2206</v>
      </c>
      <c r="G362" s="2">
        <f>CO2low!L462</f>
        <v>1279.0796845295401</v>
      </c>
      <c r="H362" s="4">
        <f t="shared" si="21"/>
        <v>8.223618772383734</v>
      </c>
      <c r="I362" s="4">
        <f t="shared" si="23"/>
        <v>2.565407263475878</v>
      </c>
      <c r="J362" s="4">
        <f t="shared" si="22"/>
        <v>1.1309649407403393</v>
      </c>
      <c r="K362" s="4"/>
      <c r="L362" s="4"/>
      <c r="M362" s="4"/>
      <c r="N362" s="4"/>
    </row>
    <row r="363" spans="1:14" x14ac:dyDescent="0.3">
      <c r="A363" s="4">
        <f t="shared" si="24"/>
        <v>2207</v>
      </c>
      <c r="G363" s="2">
        <f>CO2low!L463</f>
        <v>1283.7023317906503</v>
      </c>
      <c r="H363" s="4">
        <f t="shared" si="21"/>
        <v>8.242919040226182</v>
      </c>
      <c r="I363" s="4">
        <f t="shared" si="23"/>
        <v>2.5745024489641515</v>
      </c>
      <c r="J363" s="4">
        <f t="shared" si="22"/>
        <v>1.139112573133477</v>
      </c>
      <c r="K363" s="4"/>
      <c r="L363" s="4"/>
      <c r="M363" s="4"/>
      <c r="N363" s="4"/>
    </row>
    <row r="364" spans="1:14" x14ac:dyDescent="0.3">
      <c r="A364" s="4">
        <f t="shared" si="24"/>
        <v>2208</v>
      </c>
      <c r="G364" s="2">
        <f>CO2low!L464</f>
        <v>1288.3141786255087</v>
      </c>
      <c r="H364" s="4">
        <f t="shared" si="21"/>
        <v>8.2621050811474248</v>
      </c>
      <c r="I364" s="4">
        <f t="shared" si="23"/>
        <v>2.5835564770749633</v>
      </c>
      <c r="J364" s="4">
        <f t="shared" si="22"/>
        <v>1.1472655876281952</v>
      </c>
      <c r="K364" s="4"/>
      <c r="L364" s="4"/>
      <c r="M364" s="4"/>
      <c r="N364" s="4"/>
    </row>
    <row r="365" spans="1:14" x14ac:dyDescent="0.3">
      <c r="A365" s="4">
        <f t="shared" si="24"/>
        <v>2209</v>
      </c>
      <c r="G365" s="2">
        <f>CO2low!L465</f>
        <v>1292.9152403280812</v>
      </c>
      <c r="H365" s="4">
        <f t="shared" si="21"/>
        <v>8.2811779353453581</v>
      </c>
      <c r="I365" s="4">
        <f t="shared" si="23"/>
        <v>2.5925695728449432</v>
      </c>
      <c r="J365" s="4">
        <f t="shared" si="22"/>
        <v>1.1554237198802528</v>
      </c>
      <c r="K365" s="4"/>
      <c r="L365" s="4"/>
      <c r="M365" s="4"/>
      <c r="N365" s="4"/>
    </row>
    <row r="366" spans="1:14" x14ac:dyDescent="0.3">
      <c r="A366" s="4">
        <f t="shared" si="24"/>
        <v>2210</v>
      </c>
      <c r="G366" s="2">
        <f>CO2low!L466</f>
        <v>1297.5055335959019</v>
      </c>
      <c r="H366" s="4">
        <f t="shared" si="21"/>
        <v>8.3001386346532371</v>
      </c>
      <c r="I366" s="4">
        <f t="shared" si="23"/>
        <v>2.6015419626228327</v>
      </c>
      <c r="J366" s="4">
        <f t="shared" si="22"/>
        <v>1.1635867083250924</v>
      </c>
      <c r="K366" s="4"/>
      <c r="L366" s="4"/>
      <c r="M366" s="4"/>
      <c r="N366" s="4"/>
    </row>
    <row r="367" spans="1:14" x14ac:dyDescent="0.3">
      <c r="A367" s="4">
        <f t="shared" si="24"/>
        <v>2211</v>
      </c>
      <c r="G367" s="2">
        <f>CO2low!L467</f>
        <v>1302.0850764830084</v>
      </c>
      <c r="H367" s="4">
        <f t="shared" si="21"/>
        <v>8.318988202501254</v>
      </c>
      <c r="I367" s="4">
        <f t="shared" si="23"/>
        <v>2.6104738739597102</v>
      </c>
      <c r="J367" s="4">
        <f t="shared" si="22"/>
        <v>1.1717542941695036</v>
      </c>
      <c r="K367" s="4"/>
      <c r="L367" s="4"/>
      <c r="M367" s="4"/>
      <c r="N367" s="4"/>
    </row>
    <row r="368" spans="1:14" x14ac:dyDescent="0.3">
      <c r="A368" s="4">
        <f t="shared" si="24"/>
        <v>2212</v>
      </c>
      <c r="G368" s="2">
        <f>CO2low!L468</f>
        <v>1306.6538883537646</v>
      </c>
      <c r="H368" s="4">
        <f t="shared" si="21"/>
        <v>8.3377276538828724</v>
      </c>
      <c r="I368" s="4">
        <f t="shared" si="23"/>
        <v>2.6193655355024283</v>
      </c>
      <c r="J368" s="4">
        <f t="shared" si="22"/>
        <v>1.179926221382712</v>
      </c>
      <c r="K368" s="4"/>
      <c r="L368" s="4"/>
      <c r="M368" s="4"/>
      <c r="N368" s="4"/>
    </row>
    <row r="369" spans="1:14" x14ac:dyDescent="0.3">
      <c r="A369" s="4">
        <f t="shared" si="24"/>
        <v>2213</v>
      </c>
      <c r="G369" s="2">
        <f>CO2low!L469</f>
        <v>1311.2119898375588</v>
      </c>
      <c r="H369" s="4">
        <f t="shared" si="21"/>
        <v>8.3563579953257072</v>
      </c>
      <c r="I369" s="4">
        <f t="shared" si="23"/>
        <v>2.6282171768901987</v>
      </c>
      <c r="J369" s="4">
        <f t="shared" si="22"/>
        <v>1.1881022366869121</v>
      </c>
      <c r="K369" s="4"/>
      <c r="L369" s="4"/>
      <c r="M369" s="4"/>
      <c r="N369" s="4"/>
    </row>
    <row r="370" spans="1:14" x14ac:dyDescent="0.3">
      <c r="A370" s="4">
        <f t="shared" si="24"/>
        <v>2214</v>
      </c>
      <c r="G370" s="2">
        <f>CO2low!L470</f>
        <v>1315.7594027843802</v>
      </c>
      <c r="H370" s="4">
        <f t="shared" si="21"/>
        <v>8.3748802248668088</v>
      </c>
      <c r="I370" s="4">
        <f t="shared" si="23"/>
        <v>2.6370290286542586</v>
      </c>
      <c r="J370" s="4">
        <f t="shared" si="22"/>
        <v>1.1962820895472668</v>
      </c>
      <c r="K370" s="4"/>
      <c r="L370" s="4"/>
      <c r="M370" s="4"/>
      <c r="N370" s="4"/>
    </row>
    <row r="371" spans="1:14" x14ac:dyDescent="0.3">
      <c r="A371" s="4">
        <f t="shared" si="24"/>
        <v>2215</v>
      </c>
      <c r="G371" s="2">
        <f>CO2low!L471</f>
        <v>1320.2961502212631</v>
      </c>
      <c r="H371" s="4">
        <f t="shared" si="21"/>
        <v>8.3932953320321921</v>
      </c>
      <c r="I371" s="4">
        <f t="shared" si="23"/>
        <v>2.6458013221205654</v>
      </c>
      <c r="J371" s="4">
        <f t="shared" si="22"/>
        <v>1.2044655321613944</v>
      </c>
      <c r="K371" s="4"/>
      <c r="L371" s="4"/>
      <c r="M371" s="4"/>
      <c r="N371" s="4"/>
    </row>
    <row r="372" spans="1:14" x14ac:dyDescent="0.3">
      <c r="A372" s="4">
        <f t="shared" si="24"/>
        <v>2216</v>
      </c>
      <c r="G372" s="2">
        <f>CO2low!L472</f>
        <v>1324.8222563095969</v>
      </c>
      <c r="H372" s="4">
        <f t="shared" si="21"/>
        <v>8.4116042978204248</v>
      </c>
      <c r="I372" s="4">
        <f t="shared" si="23"/>
        <v>2.6545342893154484</v>
      </c>
      <c r="J372" s="4">
        <f t="shared" si="22"/>
        <v>1.2126523194483625</v>
      </c>
      <c r="K372" s="4"/>
      <c r="L372" s="4"/>
      <c r="M372" s="4"/>
      <c r="N372" s="4"/>
    </row>
    <row r="373" spans="1:14" x14ac:dyDescent="0.3">
      <c r="A373" s="4">
        <f t="shared" si="24"/>
        <v>2217</v>
      </c>
      <c r="G373" s="2">
        <f>CO2low!L473</f>
        <v>1329.337746303295</v>
      </c>
      <c r="H373" s="4">
        <f t="shared" si="21"/>
        <v>8.4298080946901663</v>
      </c>
      <c r="I373" s="4">
        <f t="shared" si="23"/>
        <v>2.6632281628741645</v>
      </c>
      <c r="J373" s="4">
        <f t="shared" si="22"/>
        <v>1.2208422090372075</v>
      </c>
      <c r="K373" s="4"/>
      <c r="L373" s="4"/>
      <c r="M373" s="4"/>
      <c r="N373" s="4"/>
    </row>
    <row r="374" spans="1:14" x14ac:dyDescent="0.3">
      <c r="A374" s="4">
        <f t="shared" si="24"/>
        <v>2218</v>
      </c>
      <c r="G374" s="2">
        <f>CO2low!L474</f>
        <v>1333.8426465078182</v>
      </c>
      <c r="H374" s="4">
        <f t="shared" si="21"/>
        <v>8.4479076865514919</v>
      </c>
      <c r="I374" s="4">
        <f t="shared" si="23"/>
        <v>2.6718831759522939</v>
      </c>
      <c r="J374" s="4">
        <f t="shared" si="22"/>
        <v>1.2290349612550013</v>
      </c>
      <c r="K374" s="4"/>
      <c r="L374" s="4"/>
      <c r="M374" s="4"/>
      <c r="N374" s="4"/>
    </row>
    <row r="375" spans="1:14" x14ac:dyDescent="0.3">
      <c r="A375" s="4">
        <f t="shared" si="24"/>
        <v>2219</v>
      </c>
      <c r="G375" s="2">
        <f>CO2low!L475</f>
        <v>1338.3369842400423</v>
      </c>
      <c r="H375" s="4">
        <f t="shared" si="21"/>
        <v>8.4659040287608285</v>
      </c>
      <c r="I375" s="4">
        <f t="shared" si="23"/>
        <v>2.6804995621399184</v>
      </c>
      <c r="J375" s="4">
        <f t="shared" si="22"/>
        <v>1.2372303391144819</v>
      </c>
      <c r="K375" s="4"/>
      <c r="L375" s="4"/>
      <c r="M375" s="4"/>
      <c r="N375" s="4"/>
    </row>
    <row r="376" spans="1:14" x14ac:dyDescent="0.3">
      <c r="A376" s="4">
        <f t="shared" si="24"/>
        <v>2220</v>
      </c>
      <c r="G376" s="2">
        <f>CO2low!L476</f>
        <v>1342.8207877889686</v>
      </c>
      <c r="H376" s="4">
        <f t="shared" si="21"/>
        <v>8.4837980681194392</v>
      </c>
      <c r="I376" s="4">
        <f t="shared" si="23"/>
        <v>2.6890775553785216</v>
      </c>
      <c r="J376" s="4">
        <f t="shared" si="22"/>
        <v>1.2454281083012664</v>
      </c>
      <c r="K376" s="4"/>
      <c r="L376" s="4"/>
      <c r="M376" s="4"/>
      <c r="N376" s="4"/>
    </row>
    <row r="377" spans="1:14" x14ac:dyDescent="0.3">
      <c r="A377" s="4">
        <f t="shared" si="24"/>
        <v>2221</v>
      </c>
      <c r="G377" s="2">
        <f>CO2low!L477</f>
        <v>1347.2940863772665</v>
      </c>
      <c r="H377" s="4">
        <f t="shared" si="21"/>
        <v>8.501590742875214</v>
      </c>
      <c r="I377" s="4">
        <f t="shared" si="23"/>
        <v>2.6976173898805564</v>
      </c>
      <c r="J377" s="4">
        <f t="shared" si="22"/>
        <v>1.2536280371606652</v>
      </c>
      <c r="K377" s="4"/>
      <c r="L377" s="4"/>
      <c r="M377" s="4"/>
      <c r="N377" s="4"/>
    </row>
    <row r="378" spans="1:14" x14ac:dyDescent="0.3">
      <c r="A378" s="4">
        <f t="shared" si="24"/>
        <v>2222</v>
      </c>
      <c r="G378" s="2">
        <f>CO2low!L478</f>
        <v>1351.7569101236409</v>
      </c>
      <c r="H378" s="4">
        <f t="shared" si="21"/>
        <v>8.5192829827277556</v>
      </c>
      <c r="I378" s="4">
        <f t="shared" si="23"/>
        <v>2.7061193000516188</v>
      </c>
      <c r="J378" s="4">
        <f t="shared" si="22"/>
        <v>1.2618298966841142</v>
      </c>
      <c r="K378" s="4"/>
      <c r="L378" s="4"/>
      <c r="M378" s="4"/>
      <c r="N378" s="4"/>
    </row>
    <row r="379" spans="1:14" x14ac:dyDescent="0.3">
      <c r="A379" s="4">
        <f t="shared" si="24"/>
        <v>2223</v>
      </c>
      <c r="G379" s="2">
        <f>CO2low!L479</f>
        <v>1356.2092900060197</v>
      </c>
      <c r="H379" s="4">
        <f t="shared" si="21"/>
        <v>8.5368757088365363</v>
      </c>
      <c r="I379" s="4">
        <f t="shared" si="23"/>
        <v>2.714583520415172</v>
      </c>
      <c r="J379" s="4">
        <f t="shared" si="22"/>
        <v>1.2700334604952417</v>
      </c>
      <c r="K379" s="4"/>
      <c r="L379" s="4"/>
      <c r="M379" s="4"/>
      <c r="N379" s="4"/>
    </row>
    <row r="380" spans="1:14" x14ac:dyDescent="0.3">
      <c r="A380" s="4">
        <f t="shared" si="24"/>
        <v>2224</v>
      </c>
      <c r="G380" s="2">
        <f>CO2low!L480</f>
        <v>1360.6512578255513</v>
      </c>
      <c r="H380" s="4">
        <f t="shared" si="21"/>
        <v>8.5543698338320393</v>
      </c>
      <c r="I380" s="4">
        <f t="shared" si="23"/>
        <v>2.7230102855397673</v>
      </c>
      <c r="J380" s="4">
        <f t="shared" si="22"/>
        <v>1.2782385048355869</v>
      </c>
      <c r="K380" s="4"/>
      <c r="L380" s="4"/>
      <c r="M380" s="4"/>
      <c r="N380" s="4"/>
    </row>
    <row r="381" spans="1:14" x14ac:dyDescent="0.3">
      <c r="A381" s="4">
        <f t="shared" si="24"/>
        <v>2225</v>
      </c>
      <c r="G381" s="2">
        <f>CO2low!L481</f>
        <v>1365.0828461714016</v>
      </c>
      <c r="H381" s="4">
        <f t="shared" si="21"/>
        <v>8.571766261829783</v>
      </c>
      <c r="I381" s="4">
        <f t="shared" si="23"/>
        <v>2.731399829968705</v>
      </c>
      <c r="J381" s="4">
        <f t="shared" si="22"/>
        <v>1.2864448085499867</v>
      </c>
      <c r="K381" s="4"/>
      <c r="L381" s="4"/>
      <c r="M381" s="4"/>
      <c r="N381" s="4"/>
    </row>
    <row r="382" spans="1:14" x14ac:dyDescent="0.3">
      <c r="A382" s="4">
        <f t="shared" si="24"/>
        <v>2226</v>
      </c>
      <c r="G382" s="2">
        <f>CO2low!L482</f>
        <v>1369.5040883863494</v>
      </c>
      <c r="H382" s="4">
        <f t="shared" si="21"/>
        <v>8.5890658884470792</v>
      </c>
      <c r="I382" s="4">
        <f t="shared" si="23"/>
        <v>2.7397523881520782</v>
      </c>
      <c r="J382" s="4">
        <f t="shared" si="22"/>
        <v>1.2946521530716451</v>
      </c>
      <c r="K382" s="4"/>
      <c r="L382" s="4"/>
      <c r="M382" s="4"/>
      <c r="N382" s="4"/>
    </row>
    <row r="383" spans="1:14" x14ac:dyDescent="0.3">
      <c r="A383" s="4">
        <f t="shared" si="24"/>
        <v>2227</v>
      </c>
      <c r="G383" s="2">
        <f>CO2low!L483</f>
        <v>1373.9150185331653</v>
      </c>
      <c r="H383" s="4">
        <f t="shared" si="21"/>
        <v>8.6062696008224293</v>
      </c>
      <c r="I383" s="4">
        <f t="shared" si="23"/>
        <v>2.7480681943811538</v>
      </c>
      <c r="J383" s="4">
        <f t="shared" si="22"/>
        <v>1.302860322406902</v>
      </c>
      <c r="K383" s="4"/>
      <c r="L383" s="4"/>
      <c r="M383" s="4"/>
      <c r="N383" s="4"/>
    </row>
    <row r="384" spans="1:14" x14ac:dyDescent="0.3">
      <c r="A384" s="4">
        <f t="shared" si="24"/>
        <v>2228</v>
      </c>
      <c r="G384" s="2">
        <f>CO2low!L484</f>
        <v>1378.3156713617639</v>
      </c>
      <c r="H384" s="4">
        <f t="shared" si="21"/>
        <v>8.623378277637439</v>
      </c>
      <c r="I384" s="4">
        <f t="shared" si="23"/>
        <v>2.7563474827250252</v>
      </c>
      <c r="J384" s="4">
        <f t="shared" si="22"/>
        <v>1.3110691031197157</v>
      </c>
      <c r="K384" s="4"/>
      <c r="L384" s="4"/>
      <c r="M384" s="4"/>
      <c r="N384" s="4"/>
    </row>
    <row r="385" spans="1:14" x14ac:dyDescent="0.3">
      <c r="A385" s="4">
        <f t="shared" si="24"/>
        <v>2229</v>
      </c>
      <c r="G385" s="2">
        <f>CO2low!L485</f>
        <v>1382.7060822771307</v>
      </c>
      <c r="H385" s="4">
        <f t="shared" si="21"/>
        <v>8.6403927891411563</v>
      </c>
      <c r="I385" s="4">
        <f t="shared" si="23"/>
        <v>2.7645904869694982</v>
      </c>
      <c r="J385" s="4">
        <f t="shared" si="22"/>
        <v>1.3192782843158739</v>
      </c>
      <c r="K385" s="4"/>
      <c r="L385" s="4"/>
      <c r="M385" s="4"/>
      <c r="N385" s="4"/>
    </row>
    <row r="386" spans="1:14" x14ac:dyDescent="0.3">
      <c r="A386" s="4">
        <f t="shared" si="24"/>
        <v>2230</v>
      </c>
      <c r="G386" s="2">
        <f>CO2low!L486</f>
        <v>1387.0862873080011</v>
      </c>
      <c r="H386" s="4">
        <f t="shared" si="21"/>
        <v>8.657313997176729</v>
      </c>
      <c r="I386" s="4">
        <f t="shared" si="23"/>
        <v>2.772797440558147</v>
      </c>
      <c r="J386" s="4">
        <f t="shared" si="22"/>
        <v>1.3274876576269465</v>
      </c>
      <c r="K386" s="4"/>
      <c r="L386" s="4"/>
      <c r="M386" s="4"/>
      <c r="N386" s="4"/>
    </row>
    <row r="387" spans="1:14" x14ac:dyDescent="0.3">
      <c r="A387" s="4">
        <f t="shared" si="24"/>
        <v>2231</v>
      </c>
      <c r="G387" s="2">
        <f>CO2low!L487</f>
        <v>1391.4563230762924</v>
      </c>
      <c r="H387" s="4">
        <f t="shared" si="21"/>
        <v>8.6741427552102586</v>
      </c>
      <c r="I387" s="4">
        <f t="shared" si="23"/>
        <v>2.7809685765354977</v>
      </c>
      <c r="J387" s="4">
        <f t="shared" si="22"/>
        <v>1.3356970171939957</v>
      </c>
      <c r="K387" s="4"/>
      <c r="L387" s="4"/>
      <c r="M387" s="4"/>
      <c r="N387" s="4"/>
    </row>
    <row r="388" spans="1:14" x14ac:dyDescent="0.3">
      <c r="A388" s="4">
        <f t="shared" si="24"/>
        <v>2232</v>
      </c>
      <c r="G388" s="2">
        <f>CO2low!L488</f>
        <v>1395.816226767274</v>
      </c>
      <c r="H388" s="4">
        <f t="shared" si="21"/>
        <v>8.6908799083617865</v>
      </c>
      <c r="I388" s="4">
        <f t="shared" si="23"/>
        <v>2.7891041274922852</v>
      </c>
      <c r="J388" s="4">
        <f t="shared" si="22"/>
        <v>1.3439061596510555</v>
      </c>
      <c r="K388" s="4"/>
      <c r="L388" s="4"/>
      <c r="M388" s="4"/>
      <c r="N388" s="4"/>
    </row>
    <row r="389" spans="1:14" x14ac:dyDescent="0.3">
      <c r="A389" s="4">
        <f t="shared" si="24"/>
        <v>2233</v>
      </c>
      <c r="G389" s="2">
        <f>CO2low!L489</f>
        <v>1400.1660361004688</v>
      </c>
      <c r="H389" s="4">
        <f t="shared" si="21"/>
        <v>8.7075262934382849</v>
      </c>
      <c r="I389" s="4">
        <f t="shared" si="23"/>
        <v>2.7972043255127343</v>
      </c>
      <c r="J389" s="4">
        <f t="shared" si="22"/>
        <v>1.3521148841083936</v>
      </c>
      <c r="K389" s="4"/>
      <c r="L389" s="4"/>
      <c r="M389" s="4"/>
      <c r="N389" s="4"/>
    </row>
    <row r="390" spans="1:14" x14ac:dyDescent="0.3">
      <c r="A390" s="4">
        <f t="shared" si="24"/>
        <v>2234</v>
      </c>
      <c r="G390" s="2">
        <f>CO2low!L490</f>
        <v>1404.5057893012765</v>
      </c>
      <c r="H390" s="4">
        <f t="shared" si="21"/>
        <v>8.7240827389686029</v>
      </c>
      <c r="I390" s="4">
        <f t="shared" si="23"/>
        <v>2.8052694021238191</v>
      </c>
      <c r="J390" s="4">
        <f t="shared" si="22"/>
        <v>1.3603229921355704</v>
      </c>
      <c r="K390" s="4"/>
      <c r="L390" s="4"/>
      <c r="M390" s="4"/>
      <c r="N390" s="4"/>
    </row>
    <row r="391" spans="1:14" x14ac:dyDescent="0.3">
      <c r="A391" s="4">
        <f t="shared" si="24"/>
        <v>2235</v>
      </c>
      <c r="G391" s="2">
        <f>CO2low!L491</f>
        <v>1408.8355250733048</v>
      </c>
      <c r="H391" s="4">
        <f t="shared" ref="H391:H454" si="25">H$3*LN(G391/G$3)</f>
        <v>8.740550065240221</v>
      </c>
      <c r="I391" s="4">
        <f t="shared" si="23"/>
        <v>2.8132995882464518</v>
      </c>
      <c r="J391" s="4">
        <f t="shared" ref="J391:J454" si="26">J390+J$3*(I390-J390)</f>
        <v>1.3685302877443037</v>
      </c>
      <c r="K391" s="4"/>
      <c r="L391" s="4"/>
      <c r="M391" s="4"/>
      <c r="N391" s="4"/>
    </row>
    <row r="392" spans="1:14" x14ac:dyDescent="0.3">
      <c r="A392" s="4">
        <f t="shared" si="24"/>
        <v>2236</v>
      </c>
      <c r="G392" s="2">
        <f>CO2low!L492</f>
        <v>1413.1552825714041</v>
      </c>
      <c r="H392" s="4">
        <f t="shared" si="25"/>
        <v>8.7569290843377843</v>
      </c>
      <c r="I392" s="4">
        <f t="shared" ref="I392:I455" si="27">I391+I$3*(I$4*H392-I391)+I$5*(J391-I391)</f>
        <v>2.8212951141485516</v>
      </c>
      <c r="J392" s="4">
        <f t="shared" si="26"/>
        <v>1.376736577371156</v>
      </c>
      <c r="K392" s="4"/>
      <c r="L392" s="4"/>
      <c r="M392" s="4"/>
      <c r="N392" s="4"/>
    </row>
    <row r="393" spans="1:14" x14ac:dyDescent="0.3">
      <c r="A393" s="4">
        <f t="shared" si="24"/>
        <v>2237</v>
      </c>
      <c r="G393" s="2">
        <f>CO2low!L493</f>
        <v>1417.4651013753939</v>
      </c>
      <c r="H393" s="4">
        <f t="shared" si="25"/>
        <v>8.7732206001832989</v>
      </c>
      <c r="I393" s="4">
        <f t="shared" si="27"/>
        <v>2.829256209399952</v>
      </c>
      <c r="J393" s="4">
        <f t="shared" si="26"/>
        <v>1.3849416698600516</v>
      </c>
      <c r="K393" s="4"/>
      <c r="L393" s="4"/>
      <c r="M393" s="4"/>
      <c r="N393" s="4"/>
    </row>
    <row r="394" spans="1:14" x14ac:dyDescent="0.3">
      <c r="A394" s="4">
        <f t="shared" si="24"/>
        <v>2238</v>
      </c>
      <c r="G394" s="2">
        <f>CO2low!L494</f>
        <v>1421.765021464468</v>
      </c>
      <c r="H394" s="4">
        <f t="shared" si="25"/>
        <v>8.7894254085779053</v>
      </c>
      <c r="I394" s="4">
        <f t="shared" si="27"/>
        <v>2.8371831028290977</v>
      </c>
      <c r="J394" s="4">
        <f t="shared" si="26"/>
        <v>1.3931453764446382</v>
      </c>
      <c r="K394" s="4"/>
      <c r="L394" s="4"/>
      <c r="M394" s="4"/>
      <c r="N394" s="4"/>
    </row>
    <row r="395" spans="1:14" x14ac:dyDescent="0.3">
      <c r="A395" s="4">
        <f t="shared" si="24"/>
        <v>2239</v>
      </c>
      <c r="G395" s="2">
        <f>CO2low!L495</f>
        <v>1426.0550831922735</v>
      </c>
      <c r="H395" s="4">
        <f t="shared" si="25"/>
        <v>8.8055442972451949</v>
      </c>
      <c r="I395" s="4">
        <f t="shared" si="27"/>
        <v>2.8450760224814897</v>
      </c>
      <c r="J395" s="4">
        <f t="shared" si="26"/>
        <v>1.401347510730502</v>
      </c>
      <c r="K395" s="4"/>
      <c r="L395" s="4"/>
      <c r="M395" s="4"/>
      <c r="N395" s="4"/>
    </row>
    <row r="396" spans="1:14" x14ac:dyDescent="0.3">
      <c r="A396" s="4">
        <f t="shared" si="24"/>
        <v>2240</v>
      </c>
      <c r="G396" s="2">
        <f>CO2low!L496</f>
        <v>1430.3353272626482</v>
      </c>
      <c r="H396" s="4">
        <f t="shared" si="25"/>
        <v>8.821578045875917</v>
      </c>
      <c r="I396" s="4">
        <f t="shared" si="27"/>
        <v>2.8529351955798292</v>
      </c>
      <c r="J396" s="4">
        <f t="shared" si="26"/>
        <v>1.4095478886772477</v>
      </c>
      <c r="K396" s="4"/>
      <c r="L396" s="4"/>
      <c r="M396" s="4"/>
      <c r="N396" s="4"/>
    </row>
    <row r="397" spans="1:14" x14ac:dyDescent="0.3">
      <c r="A397" s="4">
        <f t="shared" si="24"/>
        <v>2241</v>
      </c>
      <c r="G397" s="2">
        <f>CO2low!L497</f>
        <v>1434.6057947060115</v>
      </c>
      <c r="H397" s="4">
        <f t="shared" si="25"/>
        <v>8.8375274261740842</v>
      </c>
      <c r="I397" s="4">
        <f t="shared" si="27"/>
        <v>2.8607608484858247</v>
      </c>
      <c r="J397" s="4">
        <f t="shared" si="26"/>
        <v>1.4177463285804544</v>
      </c>
      <c r="K397" s="4"/>
      <c r="L397" s="4"/>
      <c r="M397" s="4"/>
      <c r="N397" s="4"/>
    </row>
    <row r="398" spans="1:14" x14ac:dyDescent="0.3">
      <c r="A398" s="4">
        <f t="shared" si="24"/>
        <v>2242</v>
      </c>
      <c r="G398" s="2">
        <f>CO2low!L498</f>
        <v>1438.8665268563927</v>
      </c>
      <c r="H398" s="4">
        <f t="shared" si="25"/>
        <v>8.8533932019043462</v>
      </c>
      <c r="I398" s="4">
        <f t="shared" si="27"/>
        <v>2.8685532066636137</v>
      </c>
      <c r="J398" s="4">
        <f t="shared" si="26"/>
        <v>1.4259426510535169</v>
      </c>
      <c r="K398" s="4"/>
      <c r="L398" s="4"/>
      <c r="M398" s="4"/>
      <c r="N398" s="4"/>
    </row>
    <row r="399" spans="1:14" x14ac:dyDescent="0.3">
      <c r="A399" s="4">
        <f t="shared" si="24"/>
        <v>2243</v>
      </c>
      <c r="G399" s="2">
        <f>CO2low!L499</f>
        <v>1443.1175653290936</v>
      </c>
      <c r="H399" s="4">
        <f t="shared" si="25"/>
        <v>8.8691761289405928</v>
      </c>
      <c r="I399" s="4">
        <f t="shared" si="27"/>
        <v>2.876312494644762</v>
      </c>
      <c r="J399" s="4">
        <f t="shared" si="26"/>
        <v>1.4341366790093824</v>
      </c>
      <c r="K399" s="4"/>
      <c r="L399" s="4"/>
      <c r="M399" s="4"/>
      <c r="N399" s="4"/>
    </row>
    <row r="400" spans="1:14" x14ac:dyDescent="0.3">
      <c r="A400" s="4">
        <f t="shared" si="24"/>
        <v>2244</v>
      </c>
      <c r="G400" s="2">
        <f>CO2low!L500</f>
        <v>1447.3589519989691</v>
      </c>
      <c r="H400" s="4">
        <f t="shared" si="25"/>
        <v>8.8848769553157094</v>
      </c>
      <c r="I400" s="4">
        <f t="shared" si="27"/>
        <v>2.8840389359947953</v>
      </c>
      <c r="J400" s="4">
        <f t="shared" si="26"/>
        <v>1.4423282376421913</v>
      </c>
      <c r="K400" s="4"/>
      <c r="L400" s="4"/>
      <c r="M400" s="4"/>
      <c r="N400" s="4"/>
    </row>
    <row r="401" spans="1:14" x14ac:dyDescent="0.3">
      <c r="A401" s="4">
        <f t="shared" si="24"/>
        <v>2245</v>
      </c>
      <c r="G401" s="2">
        <f>CO2low!L501</f>
        <v>1451.5907289793172</v>
      </c>
      <c r="H401" s="4">
        <f t="shared" si="25"/>
        <v>8.9004964212724147</v>
      </c>
      <c r="I401" s="4">
        <f t="shared" si="27"/>
        <v>2.8917327532812274</v>
      </c>
      <c r="J401" s="4">
        <f t="shared" si="26"/>
        <v>1.450517154408834</v>
      </c>
      <c r="K401" s="4"/>
      <c r="L401" s="4"/>
      <c r="M401" s="4"/>
      <c r="N401" s="4"/>
    </row>
    <row r="402" spans="1:14" x14ac:dyDescent="0.3">
      <c r="A402" s="4">
        <f t="shared" si="24"/>
        <v>2246</v>
      </c>
      <c r="G402" s="2">
        <f>CO2low!L502</f>
        <v>1455.8129386013688</v>
      </c>
      <c r="H402" s="4">
        <f t="shared" si="25"/>
        <v>8.9160352593151231</v>
      </c>
      <c r="I402" s="4">
        <f t="shared" si="27"/>
        <v>2.899394168043044</v>
      </c>
      <c r="J402" s="4">
        <f t="shared" si="26"/>
        <v>1.4587032590104292</v>
      </c>
      <c r="K402" s="4"/>
      <c r="L402" s="4"/>
      <c r="M402" s="4"/>
      <c r="N402" s="4"/>
    </row>
    <row r="403" spans="1:14" x14ac:dyDescent="0.3">
      <c r="A403" s="4">
        <f t="shared" si="24"/>
        <v>2247</v>
      </c>
      <c r="G403" s="2">
        <f>CO2low!L503</f>
        <v>1460.0256233943712</v>
      </c>
      <c r="H403" s="4">
        <f t="shared" si="25"/>
        <v>8.9314941942627915</v>
      </c>
      <c r="I403" s="4">
        <f t="shared" si="27"/>
        <v>2.9070234007616018</v>
      </c>
      <c r="J403" s="4">
        <f t="shared" si="26"/>
        <v>1.4668863833737344</v>
      </c>
      <c r="K403" s="4"/>
      <c r="L403" s="4"/>
      <c r="M403" s="4"/>
      <c r="N403" s="4"/>
    </row>
    <row r="404" spans="1:14" x14ac:dyDescent="0.3">
      <c r="A404" s="4">
        <f t="shared" si="24"/>
        <v>2248</v>
      </c>
      <c r="G404" s="2">
        <f>CO2low!L504</f>
        <v>1464.2288260662426</v>
      </c>
      <c r="H404" s="4">
        <f t="shared" si="25"/>
        <v>8.9468739433026343</v>
      </c>
      <c r="I404" s="4">
        <f t="shared" si="27"/>
        <v>2.9146206708329072</v>
      </c>
      <c r="J404" s="4">
        <f t="shared" si="26"/>
        <v>1.4750663616324975</v>
      </c>
      <c r="K404" s="4"/>
      <c r="L404" s="4"/>
      <c r="M404" s="4"/>
      <c r="N404" s="4"/>
    </row>
    <row r="405" spans="1:14" x14ac:dyDescent="0.3">
      <c r="A405" s="4">
        <f t="shared" si="24"/>
        <v>2249</v>
      </c>
      <c r="G405" s="2">
        <f>CO2low!L505</f>
        <v>1468.4225894848043</v>
      </c>
      <c r="H405" s="4">
        <f t="shared" si="25"/>
        <v>8.9621752160447201</v>
      </c>
      <c r="I405" s="4">
        <f t="shared" si="27"/>
        <v>2.9221861965412375</v>
      </c>
      <c r="J405" s="4">
        <f t="shared" si="26"/>
        <v>1.4832430301087558</v>
      </c>
      <c r="K405" s="4"/>
      <c r="L405" s="4"/>
      <c r="M405" s="4"/>
      <c r="N405" s="4"/>
    </row>
    <row r="406" spans="1:14" x14ac:dyDescent="0.3">
      <c r="A406" s="4">
        <f t="shared" si="24"/>
        <v>2250</v>
      </c>
      <c r="G406" s="2">
        <f>CO2low!L506</f>
        <v>1472.606956659567</v>
      </c>
      <c r="H406" s="4">
        <f t="shared" si="25"/>
        <v>8.9773987145773546</v>
      </c>
      <c r="I406" s="4">
        <f t="shared" si="27"/>
        <v>2.9297201950340677</v>
      </c>
      <c r="J406" s="4">
        <f t="shared" si="26"/>
        <v>1.4914162272940923</v>
      </c>
      <c r="K406" s="4"/>
      <c r="L406" s="4"/>
      <c r="M406" s="4"/>
      <c r="N406" s="4"/>
    </row>
    <row r="407" spans="1:14" x14ac:dyDescent="0.3">
      <c r="A407" s="4">
        <f t="shared" si="24"/>
        <v>2251</v>
      </c>
      <c r="G407" s="2">
        <f>CO2low!L507</f>
        <v>1476.7819707240658</v>
      </c>
      <c r="H407" s="4">
        <f t="shared" si="25"/>
        <v>8.9925451335231852</v>
      </c>
      <c r="I407" s="4">
        <f t="shared" si="27"/>
        <v>2.9372228822982644</v>
      </c>
      <c r="J407" s="4">
        <f t="shared" si="26"/>
        <v>1.4995857938308554</v>
      </c>
      <c r="K407" s="4"/>
      <c r="L407" s="4"/>
      <c r="M407" s="4"/>
      <c r="N407" s="4"/>
    </row>
    <row r="408" spans="1:14" x14ac:dyDescent="0.3">
      <c r="A408" s="4">
        <f t="shared" si="24"/>
        <v>2252</v>
      </c>
      <c r="G408" s="2">
        <f>CO2low!L508</f>
        <v>1480.9476749187356</v>
      </c>
      <c r="H408" s="4">
        <f t="shared" si="25"/>
        <v>9.0076151600960177</v>
      </c>
      <c r="I408" s="4">
        <f t="shared" si="27"/>
        <v>2.9446944731375191</v>
      </c>
      <c r="J408" s="4">
        <f t="shared" si="26"/>
        <v>1.5077515724933503</v>
      </c>
      <c r="K408" s="4"/>
      <c r="L408" s="4"/>
      <c r="M408" s="4"/>
      <c r="N408" s="4"/>
    </row>
    <row r="409" spans="1:14" x14ac:dyDescent="0.3">
      <c r="A409" s="4">
        <f t="shared" si="24"/>
        <v>2253</v>
      </c>
      <c r="G409" s="2">
        <f>CO2low!L509</f>
        <v>1485.1041125743163</v>
      </c>
      <c r="H409" s="4">
        <f t="shared" si="25"/>
        <v>9.022609474158255</v>
      </c>
      <c r="I409" s="4">
        <f t="shared" si="27"/>
        <v>2.9521351811509757</v>
      </c>
      <c r="J409" s="4">
        <f t="shared" si="26"/>
        <v>1.5159134081690093</v>
      </c>
      <c r="K409" s="4"/>
      <c r="L409" s="4"/>
      <c r="M409" s="4"/>
      <c r="N409" s="4"/>
    </row>
    <row r="410" spans="1:14" x14ac:dyDescent="0.3">
      <c r="A410" s="4">
        <f t="shared" si="24"/>
        <v>2254</v>
      </c>
      <c r="G410" s="2">
        <f>CO2low!L510</f>
        <v>1489.251327095772</v>
      </c>
      <c r="H410" s="4">
        <f t="shared" si="25"/>
        <v>9.037528748278941</v>
      </c>
      <c r="I410" s="4">
        <f t="shared" si="27"/>
        <v>2.959545218713032</v>
      </c>
      <c r="J410" s="4">
        <f t="shared" si="26"/>
        <v>1.524071147839547</v>
      </c>
      <c r="K410" s="4"/>
      <c r="L410" s="4"/>
      <c r="M410" s="4"/>
      <c r="N410" s="4"/>
    </row>
    <row r="411" spans="1:14" x14ac:dyDescent="0.3">
      <c r="A411" s="4">
        <f t="shared" si="24"/>
        <v>2255</v>
      </c>
      <c r="G411" s="2">
        <f>CO2low!L511</f>
        <v>1493.3893619467242</v>
      </c>
      <c r="H411" s="4">
        <f t="shared" si="25"/>
        <v>9.0523736477923293</v>
      </c>
      <c r="I411" s="4">
        <f t="shared" si="27"/>
        <v>2.966924796954268</v>
      </c>
      <c r="J411" s="4">
        <f t="shared" si="26"/>
        <v>1.5322246405621085</v>
      </c>
      <c r="K411" s="4"/>
      <c r="L411" s="4"/>
      <c r="M411" s="4"/>
      <c r="N411" s="4"/>
    </row>
    <row r="412" spans="1:14" x14ac:dyDescent="0.3">
      <c r="A412" s="4">
        <f t="shared" si="24"/>
        <v>2256</v>
      </c>
      <c r="G412" s="2">
        <f>CO2low!L512</f>
        <v>1497.5182606343812</v>
      </c>
      <c r="H412" s="4">
        <f t="shared" si="25"/>
        <v>9.0671448308569715</v>
      </c>
      <c r="I412" s="4">
        <f t="shared" si="27"/>
        <v>2.9742741257434808</v>
      </c>
      <c r="J412" s="4">
        <f t="shared" si="26"/>
        <v>1.5403737374504161</v>
      </c>
      <c r="K412" s="4"/>
      <c r="L412" s="4"/>
      <c r="M412" s="4"/>
      <c r="N412" s="4"/>
    </row>
    <row r="413" spans="1:14" x14ac:dyDescent="0.3">
      <c r="A413" s="4">
        <f t="shared" si="24"/>
        <v>2257</v>
      </c>
      <c r="G413" s="2">
        <f>CO2low!L513</f>
        <v>1501.6380666949558</v>
      </c>
      <c r="H413" s="4">
        <f t="shared" si="25"/>
        <v>9.0818429485152503</v>
      </c>
      <c r="I413" s="4">
        <f t="shared" si="27"/>
        <v>2.9815934136707862</v>
      </c>
      <c r="J413" s="4">
        <f t="shared" si="26"/>
        <v>1.5485182916559206</v>
      </c>
      <c r="K413" s="4"/>
      <c r="L413" s="4"/>
      <c r="M413" s="4"/>
      <c r="N413" s="4"/>
    </row>
    <row r="414" spans="1:14" x14ac:dyDescent="0.3">
      <c r="A414" s="4">
        <f t="shared" si="24"/>
        <v>2258</v>
      </c>
      <c r="G414" s="2">
        <f>CO2low!L514</f>
        <v>1505.7488236795657</v>
      </c>
      <c r="H414" s="4">
        <f t="shared" si="25"/>
        <v>9.096468644753319</v>
      </c>
      <c r="I414" s="4">
        <f t="shared" si="27"/>
        <v>2.9888828680317618</v>
      </c>
      <c r="J414" s="4">
        <f t="shared" si="26"/>
        <v>1.5566581583489649</v>
      </c>
      <c r="K414" s="4"/>
      <c r="L414" s="4"/>
      <c r="M414" s="4"/>
      <c r="N414" s="4"/>
    </row>
    <row r="415" spans="1:14" x14ac:dyDescent="0.3">
      <c r="A415" s="4">
        <f t="shared" si="24"/>
        <v>2259</v>
      </c>
      <c r="G415" s="2">
        <f>CO2low!L515</f>
        <v>1509.8505751405983</v>
      </c>
      <c r="H415" s="4">
        <f t="shared" si="25"/>
        <v>9.1110225565614318</v>
      </c>
      <c r="I415" s="4">
        <f t="shared" si="27"/>
        <v>2.9961426948125967</v>
      </c>
      <c r="J415" s="4">
        <f t="shared" si="26"/>
        <v>1.5647931946999631</v>
      </c>
      <c r="K415" s="4"/>
      <c r="L415" s="4"/>
      <c r="M415" s="4"/>
      <c r="N415" s="4"/>
    </row>
    <row r="416" spans="1:14" x14ac:dyDescent="0.3">
      <c r="A416" s="4">
        <f t="shared" si="24"/>
        <v>2260</v>
      </c>
      <c r="G416" s="2">
        <f>CO2low!L516</f>
        <v>1513.9433646185419</v>
      </c>
      <c r="H416" s="4">
        <f t="shared" si="25"/>
        <v>9.1255053139945996</v>
      </c>
      <c r="I416" s="4">
        <f t="shared" si="27"/>
        <v>3.0033730986762204</v>
      </c>
      <c r="J416" s="4">
        <f t="shared" si="26"/>
        <v>1.5729232598606029</v>
      </c>
      <c r="K416" s="4"/>
      <c r="L416" s="4"/>
      <c r="M416" s="4"/>
      <c r="N416" s="4"/>
    </row>
    <row r="417" spans="1:14" x14ac:dyDescent="0.3">
      <c r="A417" s="4">
        <f t="shared" si="24"/>
        <v>2261</v>
      </c>
      <c r="G417" s="2">
        <f>CO2low!L517</f>
        <v>1518.027235629263</v>
      </c>
      <c r="H417" s="4">
        <f t="shared" si="25"/>
        <v>9.1399175402335349</v>
      </c>
      <c r="I417" s="4">
        <f t="shared" si="27"/>
        <v>3.0105742829493827</v>
      </c>
      <c r="J417" s="4">
        <f t="shared" si="26"/>
        <v>1.5810482149450755</v>
      </c>
      <c r="K417" s="4"/>
      <c r="L417" s="4"/>
      <c r="M417" s="4"/>
      <c r="N417" s="4"/>
    </row>
    <row r="418" spans="1:14" x14ac:dyDescent="0.3">
      <c r="A418" s="4">
        <f t="shared" si="24"/>
        <v>2262</v>
      </c>
      <c r="G418" s="2">
        <f>CO2low!L518</f>
        <v>1522.1022316517249</v>
      </c>
      <c r="H418" s="4">
        <f t="shared" si="25"/>
        <v>9.15425985164587</v>
      </c>
      <c r="I418" s="4">
        <f t="shared" si="27"/>
        <v>3.0177464496106556</v>
      </c>
      <c r="J418" s="4">
        <f t="shared" si="26"/>
        <v>1.58916792301134</v>
      </c>
      <c r="K418" s="4"/>
      <c r="L418" s="4"/>
      <c r="M418" s="4"/>
      <c r="N418" s="4"/>
    </row>
    <row r="419" spans="1:14" x14ac:dyDescent="0.3">
      <c r="A419" s="4">
        <f t="shared" si="24"/>
        <v>2263</v>
      </c>
      <c r="G419" s="2">
        <f>CO2low!L519</f>
        <v>1526.1683961161411</v>
      </c>
      <c r="H419" s="4">
        <f t="shared" si="25"/>
        <v>9.1685328578475946</v>
      </c>
      <c r="I419" s="4">
        <f t="shared" si="27"/>
        <v>3.0248897992793253</v>
      </c>
      <c r="J419" s="4">
        <f t="shared" si="26"/>
        <v>1.5972822490424241</v>
      </c>
      <c r="K419" s="4"/>
      <c r="L419" s="4"/>
      <c r="M419" s="4"/>
      <c r="N419" s="4"/>
    </row>
    <row r="420" spans="1:14" x14ac:dyDescent="0.3">
      <c r="A420" s="4">
        <f t="shared" si="24"/>
        <v>2264</v>
      </c>
      <c r="G420" s="2">
        <f>CO2low!L520</f>
        <v>1530.2257723925497</v>
      </c>
      <c r="H420" s="4">
        <f t="shared" si="25"/>
        <v>9.1827371617646829</v>
      </c>
      <c r="I420" s="4">
        <f t="shared" si="27"/>
        <v>3.0320045312051542</v>
      </c>
      <c r="J420" s="4">
        <f t="shared" si="26"/>
        <v>1.6053910599277696</v>
      </c>
      <c r="K420" s="4"/>
      <c r="L420" s="4"/>
      <c r="M420" s="4"/>
      <c r="N420" s="4"/>
    </row>
    <row r="421" spans="1:14" x14ac:dyDescent="0.3">
      <c r="A421" s="4">
        <f t="shared" si="24"/>
        <v>2265</v>
      </c>
      <c r="G421" s="2">
        <f>CO2low!L521</f>
        <v>1534.2744037797997</v>
      </c>
      <c r="H421" s="4">
        <f t="shared" si="25"/>
        <v>9.1968733596948855</v>
      </c>
      <c r="I421" s="4">
        <f t="shared" si="27"/>
        <v>3.0390908432589816</v>
      </c>
      <c r="J421" s="4">
        <f t="shared" si="26"/>
        <v>1.6134942244446251</v>
      </c>
      <c r="K421" s="4"/>
      <c r="L421" s="4"/>
      <c r="M421" s="4"/>
      <c r="N421" s="4"/>
    </row>
    <row r="422" spans="1:14" x14ac:dyDescent="0.3">
      <c r="A422" s="4">
        <f t="shared" si="24"/>
        <v>2266</v>
      </c>
      <c r="G422" s="2">
        <f>CO2low!L522</f>
        <v>1538.3143334949452</v>
      </c>
      <c r="H422" s="4">
        <f t="shared" si="25"/>
        <v>9.210942041369643</v>
      </c>
      <c r="I422" s="4">
        <f t="shared" si="27"/>
        <v>3.0461489319241384</v>
      </c>
      <c r="J422" s="4">
        <f t="shared" si="26"/>
        <v>1.6215916132394907</v>
      </c>
      <c r="K422" s="4"/>
      <c r="L422" s="4"/>
      <c r="M422" s="4"/>
      <c r="N422" s="4"/>
    </row>
    <row r="423" spans="1:14" x14ac:dyDescent="0.3">
      <c r="A423" s="4">
        <f t="shared" si="24"/>
        <v>2267</v>
      </c>
      <c r="G423" s="2">
        <f>CO2low!L523</f>
        <v>1542.3456046630306</v>
      </c>
      <c r="H423" s="4">
        <f t="shared" si="25"/>
        <v>9.2249437900160913</v>
      </c>
      <c r="I423" s="4">
        <f t="shared" si="27"/>
        <v>3.053178992288649</v>
      </c>
      <c r="J423" s="4">
        <f t="shared" si="26"/>
        <v>1.6296830988096196</v>
      </c>
      <c r="K423" s="4"/>
      <c r="L423" s="4"/>
      <c r="M423" s="4"/>
      <c r="N423" s="4"/>
    </row>
    <row r="424" spans="1:14" x14ac:dyDescent="0.3">
      <c r="A424" s="4">
        <f t="shared" si="24"/>
        <v>2268</v>
      </c>
      <c r="G424" s="2">
        <f>CO2low!L524</f>
        <v>1546.3682603072684</v>
      </c>
      <c r="H424" s="4">
        <f t="shared" si="25"/>
        <v>9.2388791824191667</v>
      </c>
      <c r="I424" s="4">
        <f t="shared" si="27"/>
        <v>3.0601812180381991</v>
      </c>
      <c r="J424" s="4">
        <f t="shared" si="26"/>
        <v>1.6377685554845804</v>
      </c>
      <c r="K424" s="4"/>
      <c r="L424" s="4"/>
      <c r="M424" s="4"/>
      <c r="N424" s="4"/>
    </row>
    <row r="425" spans="1:14" x14ac:dyDescent="0.3">
      <c r="A425" s="4">
        <f t="shared" si="24"/>
        <v>2269</v>
      </c>
      <c r="G425" s="2">
        <f>CO2low!L525</f>
        <v>1550.3823433395894</v>
      </c>
      <c r="H425" s="4">
        <f t="shared" si="25"/>
        <v>9.2527487889837001</v>
      </c>
      <c r="I425" s="4">
        <f t="shared" si="27"/>
        <v>3.0671558014498395</v>
      </c>
      <c r="J425" s="4">
        <f t="shared" si="26"/>
        <v>1.6458478594078849</v>
      </c>
      <c r="K425" s="4"/>
      <c r="L425" s="4"/>
      <c r="M425" s="4"/>
      <c r="N425" s="4"/>
    </row>
    <row r="426" spans="1:14" x14ac:dyDescent="0.3">
      <c r="A426" s="4">
        <f t="shared" ref="A426:A456" si="28">1+A425</f>
        <v>2270</v>
      </c>
      <c r="G426" s="2">
        <f>CO2low!L526</f>
        <v>1554.3878965515651</v>
      </c>
      <c r="H426" s="4">
        <f t="shared" si="25"/>
        <v>9.2665531737965772</v>
      </c>
      <c r="I426" s="4">
        <f t="shared" si="27"/>
        <v>3.0741029333864085</v>
      </c>
      <c r="J426" s="4">
        <f t="shared" si="26"/>
        <v>1.6539208885186831</v>
      </c>
      <c r="K426" s="4"/>
      <c r="L426" s="4"/>
      <c r="M426" s="4"/>
      <c r="N426" s="4"/>
    </row>
    <row r="427" spans="1:14" x14ac:dyDescent="0.3">
      <c r="A427" s="4">
        <f t="shared" si="28"/>
        <v>2271</v>
      </c>
      <c r="G427" s="2">
        <f>CO2low!L527</f>
        <v>1558.3849626056904</v>
      </c>
      <c r="H427" s="4">
        <f t="shared" si="25"/>
        <v>9.2802928946888503</v>
      </c>
      <c r="I427" s="4">
        <f t="shared" si="27"/>
        <v>3.0810228032916438</v>
      </c>
      <c r="J427" s="4">
        <f t="shared" si="26"/>
        <v>1.6619875225335319</v>
      </c>
      <c r="K427" s="4"/>
      <c r="L427" s="4"/>
      <c r="M427" s="4"/>
      <c r="N427" s="4"/>
    </row>
    <row r="428" spans="1:14" x14ac:dyDescent="0.3">
      <c r="A428" s="4">
        <f t="shared" si="28"/>
        <v>2272</v>
      </c>
      <c r="G428" s="2">
        <f>CO2low!L528</f>
        <v>1562.373584027019</v>
      </c>
      <c r="H428" s="4">
        <f t="shared" si="25"/>
        <v>9.2939685032978296</v>
      </c>
      <c r="I428" s="4">
        <f t="shared" si="27"/>
        <v>3.0879155991859668</v>
      </c>
      <c r="J428" s="4">
        <f t="shared" si="26"/>
        <v>1.670047642928238</v>
      </c>
      <c r="K428" s="4"/>
      <c r="L428" s="4"/>
      <c r="M428" s="4"/>
      <c r="N428" s="4"/>
    </row>
    <row r="429" spans="1:14" x14ac:dyDescent="0.3">
      <c r="A429" s="4">
        <f t="shared" si="28"/>
        <v>2273</v>
      </c>
      <c r="G429" s="2">
        <f>CO2low!L529</f>
        <v>1566.3538031951405</v>
      </c>
      <c r="H429" s="4">
        <f t="shared" si="25"/>
        <v>9.307580545129106</v>
      </c>
      <c r="I429" s="4">
        <f t="shared" si="27"/>
        <v>3.0947815076629106</v>
      </c>
      <c r="J429" s="4">
        <f t="shared" si="26"/>
        <v>1.6781011329197819</v>
      </c>
      <c r="K429" s="4"/>
      <c r="L429" s="4"/>
      <c r="M429" s="4"/>
      <c r="N429" s="4"/>
    </row>
    <row r="430" spans="1:14" x14ac:dyDescent="0.3">
      <c r="A430" s="4">
        <f t="shared" si="28"/>
        <v>2274</v>
      </c>
      <c r="G430" s="2">
        <f>CO2low!L530</f>
        <v>1570.3256623364982</v>
      </c>
      <c r="H430" s="4">
        <f t="shared" si="25"/>
        <v>9.3211295596185</v>
      </c>
      <c r="I430" s="4">
        <f t="shared" si="27"/>
        <v>3.1016207138861778</v>
      </c>
      <c r="J430" s="4">
        <f t="shared" si="26"/>
        <v>1.686147877448323</v>
      </c>
      <c r="K430" s="4"/>
      <c r="L430" s="4"/>
      <c r="M430" s="4"/>
      <c r="N430" s="4"/>
    </row>
    <row r="431" spans="1:14" x14ac:dyDescent="0.3">
      <c r="A431" s="4">
        <f t="shared" si="28"/>
        <v>2275</v>
      </c>
      <c r="G431" s="2">
        <f>CO2low!L531</f>
        <v>1574.2892035170298</v>
      </c>
      <c r="H431" s="4">
        <f t="shared" si="25"/>
        <v>9.3346160801939053</v>
      </c>
      <c r="I431" s="4">
        <f t="shared" si="27"/>
        <v>3.1084334015872992</v>
      </c>
      <c r="J431" s="4">
        <f t="shared" si="26"/>
        <v>1.6941877631592899</v>
      </c>
      <c r="K431" s="4"/>
      <c r="L431" s="4"/>
      <c r="M431" s="4"/>
      <c r="N431" s="4"/>
    </row>
    <row r="432" spans="1:14" x14ac:dyDescent="0.3">
      <c r="A432" s="4">
        <f t="shared" si="28"/>
        <v>2276</v>
      </c>
      <c r="G432" s="2">
        <f>CO2low!L532</f>
        <v>1578.24446863513</v>
      </c>
      <c r="H432" s="4">
        <f t="shared" si="25"/>
        <v>9.3480406343369786</v>
      </c>
      <c r="I432" s="4">
        <f t="shared" si="27"/>
        <v>3.1152197530638808</v>
      </c>
      <c r="J432" s="4">
        <f t="shared" si="26"/>
        <v>1.7022206783855609</v>
      </c>
      <c r="K432" s="4"/>
      <c r="L432" s="4"/>
      <c r="M432" s="4"/>
      <c r="N432" s="4"/>
    </row>
    <row r="433" spans="1:14" x14ac:dyDescent="0.3">
      <c r="A433" s="4">
        <f t="shared" si="28"/>
        <v>2277</v>
      </c>
      <c r="G433" s="2">
        <f>CO2low!L533</f>
        <v>1582.1914994149272</v>
      </c>
      <c r="H433" s="4">
        <f t="shared" si="25"/>
        <v>9.3614037436447308</v>
      </c>
      <c r="I433" s="4">
        <f t="shared" si="27"/>
        <v>3.1219799491784093</v>
      </c>
      <c r="J433" s="4">
        <f t="shared" si="26"/>
        <v>1.7102465131297337</v>
      </c>
      <c r="K433" s="4"/>
      <c r="L433" s="4"/>
      <c r="M433" s="4"/>
      <c r="N433" s="4"/>
    </row>
    <row r="434" spans="1:14" x14ac:dyDescent="0.3">
      <c r="A434" s="4">
        <f t="shared" si="28"/>
        <v>2278</v>
      </c>
      <c r="G434" s="2">
        <f>CO2low!L534</f>
        <v>1586.1303373998583</v>
      </c>
      <c r="H434" s="4">
        <f t="shared" si="25"/>
        <v>9.3747059238909074</v>
      </c>
      <c r="I434" s="4">
        <f t="shared" si="27"/>
        <v>3.1287141693576062</v>
      </c>
      <c r="J434" s="4">
        <f t="shared" si="26"/>
        <v>1.7182651590464901</v>
      </c>
      <c r="K434" s="4"/>
      <c r="L434" s="4"/>
      <c r="M434" s="4"/>
      <c r="N434" s="4"/>
    </row>
    <row r="435" spans="1:14" x14ac:dyDescent="0.3">
      <c r="A435" s="4">
        <f t="shared" si="28"/>
        <v>2279</v>
      </c>
      <c r="G435" s="2">
        <f>CO2low!L535</f>
        <v>1590.0610239465482</v>
      </c>
      <c r="H435" s="4">
        <f t="shared" si="25"/>
        <v>9.3879476850872106</v>
      </c>
      <c r="I435" s="4">
        <f t="shared" si="27"/>
        <v>3.1354225915923055</v>
      </c>
      <c r="J435" s="4">
        <f t="shared" si="26"/>
        <v>1.7262765094250572</v>
      </c>
      <c r="K435" s="4"/>
      <c r="L435" s="4"/>
      <c r="M435" s="4"/>
      <c r="N435" s="4"/>
    </row>
    <row r="436" spans="1:14" x14ac:dyDescent="0.3">
      <c r="A436" s="4">
        <f t="shared" si="28"/>
        <v>2280</v>
      </c>
      <c r="G436" s="2">
        <f>CO2low!L536</f>
        <v>1593.9836002189713</v>
      </c>
      <c r="H436" s="4">
        <f t="shared" si="25"/>
        <v>9.4011295315443046</v>
      </c>
      <c r="I436" s="4">
        <f t="shared" si="27"/>
        <v>3.1421053924378373</v>
      </c>
      <c r="J436" s="4">
        <f t="shared" si="26"/>
        <v>1.7342804591717671</v>
      </c>
      <c r="K436" s="4"/>
      <c r="L436" s="4"/>
      <c r="M436" s="4"/>
      <c r="N436" s="4"/>
    </row>
    <row r="437" spans="1:14" x14ac:dyDescent="0.3">
      <c r="A437" s="4">
        <f t="shared" si="28"/>
        <v>2281</v>
      </c>
      <c r="G437" s="2">
        <f>CO2low!L537</f>
        <v>1597.8981071828991</v>
      </c>
      <c r="H437" s="4">
        <f t="shared" si="25"/>
        <v>9.4142519619326226</v>
      </c>
      <c r="I437" s="4">
        <f t="shared" si="27"/>
        <v>3.1487627470149011</v>
      </c>
      <c r="J437" s="4">
        <f t="shared" si="26"/>
        <v>1.7422769047927185</v>
      </c>
      <c r="K437" s="4"/>
      <c r="L437" s="4"/>
      <c r="M437" s="4"/>
      <c r="N437" s="4"/>
    </row>
    <row r="438" spans="1:14" x14ac:dyDescent="0.3">
      <c r="A438" s="4">
        <f t="shared" si="28"/>
        <v>2282</v>
      </c>
      <c r="G438" s="2">
        <f>CO2low!L538</f>
        <v>1601.8045856006208</v>
      </c>
      <c r="H438" s="4">
        <f t="shared" si="25"/>
        <v>9.4273154693429042</v>
      </c>
      <c r="I438" s="4">
        <f t="shared" si="27"/>
        <v>3.1553948290109064</v>
      </c>
      <c r="J438" s="4">
        <f t="shared" si="26"/>
        <v>1.7502657443765404</v>
      </c>
      <c r="K438" s="4"/>
      <c r="L438" s="4"/>
      <c r="M438" s="4"/>
      <c r="N438" s="4"/>
    </row>
    <row r="439" spans="1:14" x14ac:dyDescent="0.3">
      <c r="A439" s="4">
        <f t="shared" si="28"/>
        <v>2283</v>
      </c>
      <c r="G439" s="2">
        <f>CO2low!L539</f>
        <v>1605.7030760259302</v>
      </c>
      <c r="H439" s="4">
        <f t="shared" si="25"/>
        <v>9.4403205413465141</v>
      </c>
      <c r="I439" s="4">
        <f t="shared" si="27"/>
        <v>3.1620018106817693</v>
      </c>
      <c r="J439" s="4">
        <f t="shared" si="26"/>
        <v>1.7582468775772635</v>
      </c>
      <c r="K439" s="4"/>
      <c r="L439" s="4"/>
      <c r="M439" s="4"/>
      <c r="N439" s="4"/>
    </row>
    <row r="440" spans="1:14" x14ac:dyDescent="0.3">
      <c r="A440" s="4">
        <f t="shared" si="28"/>
        <v>2284</v>
      </c>
      <c r="G440" s="2">
        <f>CO2low!L540</f>
        <v>1609.5936187993739</v>
      </c>
      <c r="H440" s="4">
        <f t="shared" si="25"/>
        <v>9.4532676600554861</v>
      </c>
      <c r="I440" s="4">
        <f t="shared" si="27"/>
        <v>3.168583862854145</v>
      </c>
      <c r="J440" s="4">
        <f t="shared" si="26"/>
        <v>1.7662202055972971</v>
      </c>
      <c r="K440" s="4"/>
      <c r="L440" s="4"/>
      <c r="M440" s="4"/>
      <c r="N440" s="4"/>
    </row>
    <row r="441" spans="1:14" x14ac:dyDescent="0.3">
      <c r="A441" s="4">
        <f t="shared" si="28"/>
        <v>2285</v>
      </c>
      <c r="G441" s="2">
        <f>CO2low!L541</f>
        <v>1613.4762540437541</v>
      </c>
      <c r="H441" s="4">
        <f t="shared" si="25"/>
        <v>9.4661573021822711</v>
      </c>
      <c r="I441" s="4">
        <f t="shared" si="27"/>
        <v>3.1751411549280775</v>
      </c>
      <c r="J441" s="4">
        <f t="shared" si="26"/>
        <v>1.774185631170516</v>
      </c>
      <c r="K441" s="4"/>
      <c r="L441" s="4"/>
      <c r="M441" s="4"/>
      <c r="N441" s="4"/>
    </row>
    <row r="442" spans="1:14" x14ac:dyDescent="0.3">
      <c r="A442" s="4">
        <f t="shared" si="28"/>
        <v>2286</v>
      </c>
      <c r="G442" s="2">
        <f>CO2low!L542</f>
        <v>1617.3510216598745</v>
      </c>
      <c r="H442" s="4">
        <f t="shared" si="25"/>
        <v>9.4789899390992183</v>
      </c>
      <c r="I442" s="4">
        <f t="shared" si="27"/>
        <v>3.1816738548800556</v>
      </c>
      <c r="J442" s="4">
        <f t="shared" si="26"/>
        <v>1.782143058545459</v>
      </c>
      <c r="K442" s="4"/>
      <c r="L442" s="4"/>
      <c r="M442" s="4"/>
      <c r="N442" s="4"/>
    </row>
    <row r="443" spans="1:14" x14ac:dyDescent="0.3">
      <c r="A443" s="4">
        <f t="shared" si="28"/>
        <v>2287</v>
      </c>
      <c r="G443" s="2">
        <f>CO2low!L543</f>
        <v>1621.2179613225285</v>
      </c>
      <c r="H443" s="4">
        <f t="shared" si="25"/>
        <v>9.4917660368977295</v>
      </c>
      <c r="I443" s="4">
        <f t="shared" si="27"/>
        <v>3.1881821292664552</v>
      </c>
      <c r="J443" s="4">
        <f t="shared" si="26"/>
        <v>1.7900923934686395</v>
      </c>
      <c r="K443" s="4"/>
      <c r="L443" s="4"/>
      <c r="M443" s="4"/>
      <c r="N443" s="4"/>
    </row>
    <row r="444" spans="1:14" x14ac:dyDescent="0.3">
      <c r="A444" s="4">
        <f t="shared" si="28"/>
        <v>2288</v>
      </c>
      <c r="G444" s="2">
        <f>CO2low!L544</f>
        <v>1625.0771124767205</v>
      </c>
      <c r="H444" s="4">
        <f t="shared" si="25"/>
        <v>9.5044860564471048</v>
      </c>
      <c r="I444" s="4">
        <f t="shared" si="27"/>
        <v>3.1946661432273538</v>
      </c>
      <c r="J444" s="4">
        <f t="shared" si="26"/>
        <v>1.798033543167971</v>
      </c>
      <c r="K444" s="4"/>
      <c r="L444" s="4"/>
      <c r="M444" s="4"/>
      <c r="N444" s="4"/>
    </row>
    <row r="445" spans="1:14" x14ac:dyDescent="0.3">
      <c r="A445" s="4">
        <f t="shared" si="28"/>
        <v>2289</v>
      </c>
      <c r="G445" s="2">
        <f>CO2low!L545</f>
        <v>1628.9285143341126</v>
      </c>
      <c r="H445" s="4">
        <f t="shared" si="25"/>
        <v>9.5171504534530573</v>
      </c>
      <c r="I445" s="4">
        <f t="shared" si="27"/>
        <v>3.2011260604907048</v>
      </c>
      <c r="J445" s="4">
        <f t="shared" si="26"/>
        <v>1.8059664163363083</v>
      </c>
      <c r="K445" s="4"/>
      <c r="L445" s="4"/>
      <c r="M445" s="4"/>
      <c r="N445" s="4"/>
    </row>
    <row r="446" spans="1:14" x14ac:dyDescent="0.3">
      <c r="A446" s="4">
        <f t="shared" si="28"/>
        <v>2290</v>
      </c>
      <c r="G446" s="2">
        <f>CO2low!L546</f>
        <v>1632.7722058696929</v>
      </c>
      <c r="H446" s="4">
        <f t="shared" si="25"/>
        <v>9.5297596785158927</v>
      </c>
      <c r="I446" s="4">
        <f t="shared" si="27"/>
        <v>3.2075620433768526</v>
      </c>
      <c r="J446" s="4">
        <f t="shared" si="26"/>
        <v>1.8138909231151052</v>
      </c>
      <c r="K446" s="4"/>
      <c r="L446" s="4"/>
      <c r="M446" s="4"/>
      <c r="N446" s="4"/>
    </row>
    <row r="447" spans="1:14" x14ac:dyDescent="0.3">
      <c r="A447" s="4">
        <f t="shared" si="28"/>
        <v>2291</v>
      </c>
      <c r="G447" s="2">
        <f>CO2low!L547</f>
        <v>1636.608225818658</v>
      </c>
      <c r="H447" s="4">
        <f t="shared" si="25"/>
        <v>9.5423141771883273</v>
      </c>
      <c r="I447" s="4">
        <f t="shared" si="27"/>
        <v>3.2139742528033794</v>
      </c>
      <c r="J447" s="4">
        <f t="shared" si="26"/>
        <v>1.821806975078192</v>
      </c>
      <c r="K447" s="4"/>
      <c r="L447" s="4"/>
      <c r="M447" s="4"/>
      <c r="N447" s="4"/>
    </row>
    <row r="448" spans="1:14" x14ac:dyDescent="0.3">
      <c r="A448" s="4">
        <f t="shared" si="28"/>
        <v>2292</v>
      </c>
      <c r="G448" s="2">
        <f>CO2low!L548</f>
        <v>1640.436612673501</v>
      </c>
      <c r="H448" s="4">
        <f t="shared" si="25"/>
        <v>9.5548143900329467</v>
      </c>
      <c r="I448" s="4">
        <f t="shared" si="27"/>
        <v>3.2203628482902662</v>
      </c>
      <c r="J448" s="4">
        <f t="shared" si="26"/>
        <v>1.829714485215671</v>
      </c>
      <c r="K448" s="4"/>
      <c r="L448" s="4"/>
      <c r="M448" s="4"/>
      <c r="N448" s="4"/>
    </row>
    <row r="449" spans="1:14" x14ac:dyDescent="0.3">
      <c r="A449" s="4">
        <f t="shared" si="28"/>
        <v>2293</v>
      </c>
      <c r="G449" s="2">
        <f>CO2low!L549</f>
        <v>1644.2574046813061</v>
      </c>
      <c r="H449" s="4">
        <f t="shared" si="25"/>
        <v>9.5672607526793101</v>
      </c>
      <c r="I449" s="4">
        <f t="shared" si="27"/>
        <v>3.2267279879653543</v>
      </c>
      <c r="J449" s="4">
        <f t="shared" si="26"/>
        <v>1.8376133679179347</v>
      </c>
      <c r="K449" s="4"/>
      <c r="L449" s="4"/>
      <c r="M449" s="4"/>
      <c r="N449" s="4"/>
    </row>
    <row r="450" spans="1:14" x14ac:dyDescent="0.3">
      <c r="A450" s="4">
        <f t="shared" si="28"/>
        <v>2294</v>
      </c>
      <c r="G450" s="2">
        <f>CO2low!L550</f>
        <v>1648.0706398412342</v>
      </c>
      <c r="H450" s="4">
        <f t="shared" si="25"/>
        <v>9.5796536958806549</v>
      </c>
      <c r="I450" s="4">
        <f t="shared" si="27"/>
        <v>3.2330698285701001</v>
      </c>
      <c r="J450" s="4">
        <f t="shared" si="26"/>
        <v>1.845503538959804</v>
      </c>
      <c r="K450" s="4"/>
      <c r="L450" s="4"/>
      <c r="M450" s="4"/>
      <c r="N450" s="4"/>
    </row>
    <row r="451" spans="1:14" x14ac:dyDescent="0.3">
      <c r="A451" s="4">
        <f t="shared" si="28"/>
        <v>2295</v>
      </c>
      <c r="G451" s="2">
        <f>CO2low!L551</f>
        <v>1651.8763559022038</v>
      </c>
      <c r="H451" s="4">
        <f t="shared" si="25"/>
        <v>9.5919936455702288</v>
      </c>
      <c r="I451" s="4">
        <f t="shared" si="27"/>
        <v>3.2393885254656021</v>
      </c>
      <c r="J451" s="4">
        <f t="shared" si="26"/>
        <v>1.8533849154847906</v>
      </c>
      <c r="K451" s="4"/>
      <c r="L451" s="4"/>
      <c r="M451" s="4"/>
      <c r="N451" s="4"/>
    </row>
    <row r="452" spans="1:14" x14ac:dyDescent="0.3">
      <c r="A452" s="4">
        <f t="shared" si="28"/>
        <v>2296</v>
      </c>
      <c r="G452" s="2">
        <f>CO2low!L552</f>
        <v>1655.6745903607521</v>
      </c>
      <c r="H452" s="4">
        <f t="shared" si="25"/>
        <v>9.6042810229172222</v>
      </c>
      <c r="I452" s="4">
        <f t="shared" si="27"/>
        <v>3.2456842326388955</v>
      </c>
      <c r="J452" s="4">
        <f t="shared" si="26"/>
        <v>1.8612574159894815</v>
      </c>
      <c r="K452" s="4"/>
      <c r="L452" s="4"/>
      <c r="M452" s="4"/>
      <c r="N452" s="4"/>
    </row>
    <row r="453" spans="1:14" x14ac:dyDescent="0.3">
      <c r="A453" s="4">
        <f t="shared" si="28"/>
        <v>2297</v>
      </c>
      <c r="G453" s="2">
        <f>CO2low!L553</f>
        <v>1659.4653804590771</v>
      </c>
      <c r="H453" s="4">
        <f t="shared" si="25"/>
        <v>9.6165162443822965</v>
      </c>
      <c r="I453" s="4">
        <f t="shared" si="27"/>
        <v>3.2519571027094956</v>
      </c>
      <c r="J453" s="4">
        <f t="shared" si="26"/>
        <v>1.8691209603080501</v>
      </c>
      <c r="K453" s="4"/>
      <c r="L453" s="4"/>
      <c r="M453" s="4"/>
      <c r="N453" s="4"/>
    </row>
    <row r="454" spans="1:14" x14ac:dyDescent="0.3">
      <c r="A454" s="4">
        <f t="shared" si="28"/>
        <v>2298</v>
      </c>
      <c r="G454" s="2">
        <f>CO2low!L554</f>
        <v>1663.2487631832553</v>
      </c>
      <c r="H454" s="4">
        <f t="shared" si="25"/>
        <v>9.6286997217727048</v>
      </c>
      <c r="I454" s="4">
        <f t="shared" si="27"/>
        <v>3.2582072869361856</v>
      </c>
      <c r="J454" s="4">
        <f t="shared" si="26"/>
        <v>1.8769754695968903</v>
      </c>
      <c r="K454" s="4"/>
      <c r="L454" s="4"/>
      <c r="M454" s="4"/>
      <c r="N454" s="4"/>
    </row>
    <row r="455" spans="1:14" x14ac:dyDescent="0.3">
      <c r="A455" s="4">
        <f t="shared" si="28"/>
        <v>2299</v>
      </c>
      <c r="G455" s="2">
        <f>CO2low!L555</f>
        <v>1667.0247752616237</v>
      </c>
      <c r="H455" s="4">
        <f t="shared" ref="H455:H456" si="29">H$3*LN(G455/G$3)</f>
        <v>9.6408318622970057</v>
      </c>
      <c r="I455" s="4">
        <f t="shared" si="27"/>
        <v>3.2644349352240307</v>
      </c>
      <c r="J455" s="4">
        <f t="shared" ref="J455:J456" si="30">J454+J$3*(I454-J454)</f>
        <v>1.8848208663193775</v>
      </c>
      <c r="K455" s="4"/>
      <c r="L455" s="4"/>
      <c r="M455" s="4"/>
      <c r="N455" s="4"/>
    </row>
    <row r="456" spans="1:14" x14ac:dyDescent="0.3">
      <c r="A456" s="4">
        <f t="shared" si="28"/>
        <v>2300</v>
      </c>
      <c r="G456" s="2">
        <f>CO2low!L556</f>
        <v>1670.793453163328</v>
      </c>
      <c r="H456" s="4">
        <f t="shared" si="29"/>
        <v>9.6529130686193376</v>
      </c>
      <c r="I456" s="4">
        <f t="shared" ref="I456" si="31">I455+I$3*(I$4*H456-I455)+I$5*(J455-I455)</f>
        <v>3.2706401961316125</v>
      </c>
      <c r="J456" s="4">
        <f t="shared" si="30"/>
        <v>1.892657074230756</v>
      </c>
      <c r="K456" s="4"/>
      <c r="L456" s="4"/>
      <c r="M456" s="4"/>
      <c r="N456" s="4"/>
    </row>
    <row r="457" spans="1:14" x14ac:dyDescent="0.3">
      <c r="A457" s="4"/>
    </row>
    <row r="458" spans="1:14" x14ac:dyDescent="0.3">
      <c r="A458" s="4"/>
    </row>
    <row r="459" spans="1:14" x14ac:dyDescent="0.3">
      <c r="A459" s="4"/>
    </row>
    <row r="460" spans="1:14" x14ac:dyDescent="0.3">
      <c r="A460" s="4"/>
    </row>
    <row r="461" spans="1:14" x14ac:dyDescent="0.3">
      <c r="A461" s="4"/>
    </row>
    <row r="462" spans="1:14" x14ac:dyDescent="0.3">
      <c r="A462" s="4"/>
    </row>
    <row r="463" spans="1:14" x14ac:dyDescent="0.3">
      <c r="A463" s="4"/>
    </row>
    <row r="464" spans="1:14" x14ac:dyDescent="0.3">
      <c r="A464" s="4"/>
    </row>
    <row r="465" spans="1:1" x14ac:dyDescent="0.3">
      <c r="A465" s="4"/>
    </row>
    <row r="466" spans="1:1" x14ac:dyDescent="0.3">
      <c r="A466" s="4"/>
    </row>
    <row r="467" spans="1:1" x14ac:dyDescent="0.3">
      <c r="A467" s="4"/>
    </row>
    <row r="468" spans="1:1" x14ac:dyDescent="0.3">
      <c r="A468" s="4"/>
    </row>
    <row r="469" spans="1:1" x14ac:dyDescent="0.3">
      <c r="A469" s="4"/>
    </row>
    <row r="470" spans="1:1" x14ac:dyDescent="0.3">
      <c r="A470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70"/>
  <sheetViews>
    <sheetView workbookViewId="0">
      <pane xSplit="1" ySplit="5" topLeftCell="B439" activePane="bottomRight" state="frozen"/>
      <selection pane="topRight" activeCell="B1" sqref="B1"/>
      <selection pane="bottomLeft" activeCell="A6" sqref="A6"/>
      <selection pane="bottomRight" activeCell="C4" sqref="C4"/>
    </sheetView>
  </sheetViews>
  <sheetFormatPr defaultColWidth="9.109375" defaultRowHeight="14.4" x14ac:dyDescent="0.3"/>
  <cols>
    <col min="1" max="16384" width="9.109375" style="2"/>
  </cols>
  <sheetData>
    <row r="1" spans="1:10" x14ac:dyDescent="0.3">
      <c r="B1" s="2" t="s">
        <v>10</v>
      </c>
      <c r="G1" s="2" t="s">
        <v>11</v>
      </c>
    </row>
    <row r="2" spans="1:10" x14ac:dyDescent="0.3">
      <c r="A2" s="2" t="s">
        <v>9</v>
      </c>
      <c r="B2" s="2" t="s">
        <v>13</v>
      </c>
      <c r="D2" s="2" t="s">
        <v>14</v>
      </c>
      <c r="G2" s="2" t="s">
        <v>21</v>
      </c>
      <c r="H2" s="2" t="s">
        <v>18</v>
      </c>
      <c r="I2" s="2" t="s">
        <v>19</v>
      </c>
      <c r="J2" s="2" t="s">
        <v>20</v>
      </c>
    </row>
    <row r="3" spans="1:10" x14ac:dyDescent="0.3">
      <c r="B3" s="2" t="s">
        <v>12</v>
      </c>
      <c r="G3" s="2">
        <f>CO2high!L5</f>
        <v>275</v>
      </c>
      <c r="H3" s="2">
        <v>5.35</v>
      </c>
      <c r="I3" s="2">
        <v>2.5600000000000001E-2</v>
      </c>
      <c r="J3" s="2">
        <v>5.6800000000000002E-3</v>
      </c>
    </row>
    <row r="4" spans="1:10" x14ac:dyDescent="0.3">
      <c r="C4" s="2">
        <f>AVERAGE(B6:B35)</f>
        <v>-0.29739999999999989</v>
      </c>
      <c r="D4" s="2" t="s">
        <v>15</v>
      </c>
      <c r="E4" s="2" t="s">
        <v>16</v>
      </c>
      <c r="F4" s="2" t="s">
        <v>17</v>
      </c>
      <c r="I4" s="2">
        <f>J4/H3/LN(2)</f>
        <v>0.80898787339568057</v>
      </c>
      <c r="J4" s="2">
        <v>3</v>
      </c>
    </row>
    <row r="5" spans="1:10" x14ac:dyDescent="0.3">
      <c r="I5" s="2">
        <v>7.3800000000000003E-3</v>
      </c>
    </row>
    <row r="6" spans="1:10" x14ac:dyDescent="0.3">
      <c r="A6" s="9">
        <v>1850</v>
      </c>
      <c r="B6" s="9">
        <v>-0.42299999999999999</v>
      </c>
      <c r="C6" s="9">
        <f>B6-C$4</f>
        <v>-0.1256000000000001</v>
      </c>
      <c r="G6" s="2">
        <f>CO2mid!L106</f>
        <v>275.39128752345135</v>
      </c>
      <c r="H6" s="2">
        <f>H$3*LN(G6/G$3)</f>
        <v>7.6069103948270171E-3</v>
      </c>
      <c r="I6" s="2">
        <v>0</v>
      </c>
      <c r="J6" s="2">
        <v>0</v>
      </c>
    </row>
    <row r="7" spans="1:10" x14ac:dyDescent="0.3">
      <c r="A7" s="9">
        <v>1851</v>
      </c>
      <c r="B7" s="9">
        <v>-0.03</v>
      </c>
      <c r="C7" s="9">
        <f t="shared" ref="C7:C70" si="0">B7-C$4</f>
        <v>0.26739999999999986</v>
      </c>
      <c r="G7" s="2">
        <f>CO2mid!L107</f>
        <v>275.40887009348887</v>
      </c>
      <c r="H7" s="2">
        <f t="shared" ref="H7:H70" si="1">H$3*LN(G7/G$3)</f>
        <v>7.9484743847123129E-3</v>
      </c>
      <c r="I7" s="2">
        <f>I6+I$3*(I$4*H7-I6)+I$5*(J6-I6)</f>
        <v>1.6461361636424844E-4</v>
      </c>
      <c r="J7" s="2">
        <f t="shared" ref="J7:J70" si="2">J6+J$3*(I6-J6)</f>
        <v>0</v>
      </c>
    </row>
    <row r="8" spans="1:10" x14ac:dyDescent="0.3">
      <c r="A8" s="9">
        <v>1852</v>
      </c>
      <c r="B8" s="9">
        <v>-0.20799999999999999</v>
      </c>
      <c r="C8" s="9">
        <f t="shared" si="0"/>
        <v>8.9399999999999896E-2</v>
      </c>
      <c r="G8" s="2">
        <f>CO2mid!L108</f>
        <v>275.42605175662203</v>
      </c>
      <c r="H8" s="2">
        <f t="shared" si="1"/>
        <v>8.2822291781934915E-3</v>
      </c>
      <c r="I8" s="2">
        <f t="shared" ref="I8:I71" si="3">I7+I$3*(I$4*H8-I7)+I$5*(J7-I7)</f>
        <v>3.3071036732452118E-4</v>
      </c>
      <c r="J8" s="2">
        <f t="shared" si="2"/>
        <v>9.3500534094893116E-7</v>
      </c>
    </row>
    <row r="9" spans="1:10" x14ac:dyDescent="0.3">
      <c r="A9" s="9">
        <v>1853</v>
      </c>
      <c r="B9" s="9">
        <v>-0.372</v>
      </c>
      <c r="C9" s="9">
        <f t="shared" si="0"/>
        <v>-7.4600000000000111E-2</v>
      </c>
      <c r="G9" s="2">
        <f>CO2mid!L109</f>
        <v>275.44430539223896</v>
      </c>
      <c r="H9" s="2">
        <f t="shared" si="1"/>
        <v>8.6367842901863973E-3</v>
      </c>
      <c r="I9" s="2">
        <f t="shared" si="3"/>
        <v>4.9867901590048961E-4</v>
      </c>
      <c r="J9" s="2">
        <f t="shared" si="2"/>
        <v>2.8081293970156219E-6</v>
      </c>
    </row>
    <row r="10" spans="1:10" x14ac:dyDescent="0.3">
      <c r="A10" s="9">
        <v>1854</v>
      </c>
      <c r="B10" s="9">
        <v>0.10299999999999999</v>
      </c>
      <c r="C10" s="9">
        <f t="shared" si="0"/>
        <v>0.40039999999999987</v>
      </c>
      <c r="G10" s="2">
        <f>CO2mid!L110</f>
        <v>275.4631218982143</v>
      </c>
      <c r="H10" s="2">
        <f t="shared" si="1"/>
        <v>9.0022478944896678E-3</v>
      </c>
      <c r="I10" s="2">
        <f t="shared" si="3"/>
        <v>6.6869066607760626E-4</v>
      </c>
      <c r="J10" s="2">
        <f t="shared" si="2"/>
        <v>5.624676032355354E-6</v>
      </c>
    </row>
    <row r="11" spans="1:10" x14ac:dyDescent="0.3">
      <c r="A11" s="9">
        <v>1855</v>
      </c>
      <c r="B11" s="9">
        <v>-0.13100000000000001</v>
      </c>
      <c r="C11" s="9">
        <f t="shared" si="0"/>
        <v>0.16639999999999988</v>
      </c>
      <c r="G11" s="2">
        <f>CO2mid!L111</f>
        <v>275.48625466998362</v>
      </c>
      <c r="H11" s="2">
        <f t="shared" si="1"/>
        <v>9.4515099657508806E-3</v>
      </c>
      <c r="I11" s="2">
        <f t="shared" si="3"/>
        <v>8.4242037587730029E-4</v>
      </c>
      <c r="J11" s="2">
        <f t="shared" si="2"/>
        <v>9.3908908558123788E-6</v>
      </c>
    </row>
    <row r="12" spans="1:10" x14ac:dyDescent="0.3">
      <c r="A12" s="9">
        <v>1856</v>
      </c>
      <c r="B12" s="9">
        <v>-0.35799999999999998</v>
      </c>
      <c r="C12" s="9">
        <f t="shared" si="0"/>
        <v>-6.0600000000000098E-2</v>
      </c>
      <c r="G12" s="2">
        <f>CO2mid!L112</f>
        <v>275.50972418366501</v>
      </c>
      <c r="H12" s="2">
        <f t="shared" si="1"/>
        <v>9.9072733581900621E-3</v>
      </c>
      <c r="I12" s="2">
        <f t="shared" si="3"/>
        <v>1.0198871751882943E-3</v>
      </c>
      <c r="J12" s="2">
        <f t="shared" si="2"/>
        <v>1.412249833073443E-5</v>
      </c>
    </row>
    <row r="13" spans="1:10" x14ac:dyDescent="0.3">
      <c r="A13" s="9">
        <v>1857</v>
      </c>
      <c r="B13" s="9">
        <v>-0.251</v>
      </c>
      <c r="C13" s="9">
        <f t="shared" si="0"/>
        <v>4.6399999999999886E-2</v>
      </c>
      <c r="G13" s="2">
        <f>CO2mid!L113</f>
        <v>275.53499543000555</v>
      </c>
      <c r="H13" s="2">
        <f t="shared" si="1"/>
        <v>1.0397981873141331E-2</v>
      </c>
      <c r="I13" s="2">
        <f t="shared" si="3"/>
        <v>1.201698656013147E-3</v>
      </c>
      <c r="J13" s="2">
        <f t="shared" si="2"/>
        <v>1.983524169528537E-5</v>
      </c>
    </row>
    <row r="14" spans="1:10" x14ac:dyDescent="0.3">
      <c r="A14" s="9">
        <v>1858</v>
      </c>
      <c r="B14" s="9">
        <v>-0.39300000000000002</v>
      </c>
      <c r="C14" s="9">
        <f t="shared" si="0"/>
        <v>-9.5600000000000129E-2</v>
      </c>
      <c r="G14" s="2">
        <f>CO2mid!L114</f>
        <v>275.56014116094445</v>
      </c>
      <c r="H14" s="2">
        <f t="shared" si="1"/>
        <v>1.0886208502934199E-2</v>
      </c>
      <c r="I14" s="2">
        <f t="shared" si="3"/>
        <v>1.3876673714744909E-3</v>
      </c>
      <c r="J14" s="2">
        <f t="shared" si="2"/>
        <v>2.6548225888610826E-5</v>
      </c>
    </row>
    <row r="15" spans="1:10" x14ac:dyDescent="0.3">
      <c r="A15" s="9">
        <v>1859</v>
      </c>
      <c r="B15" s="9">
        <v>-0.26700000000000002</v>
      </c>
      <c r="C15" s="9">
        <f t="shared" si="0"/>
        <v>3.0399999999999872E-2</v>
      </c>
      <c r="G15" s="2">
        <f>CO2mid!L115</f>
        <v>275.58523067875387</v>
      </c>
      <c r="H15" s="2">
        <f t="shared" si="1"/>
        <v>1.1373299304132212E-2</v>
      </c>
      <c r="I15" s="2">
        <f t="shared" si="3"/>
        <v>1.5776400746394081E-3</v>
      </c>
      <c r="J15" s="2">
        <f t="shared" si="2"/>
        <v>3.4279382635538625E-5</v>
      </c>
    </row>
    <row r="16" spans="1:10" x14ac:dyDescent="0.3">
      <c r="A16" s="9">
        <v>1860</v>
      </c>
      <c r="B16" s="9">
        <v>-0.35499999999999998</v>
      </c>
      <c r="C16" s="9">
        <f t="shared" si="0"/>
        <v>-5.7600000000000096E-2</v>
      </c>
      <c r="G16" s="2">
        <f>CO2mid!L116</f>
        <v>275.61218628021436</v>
      </c>
      <c r="H16" s="2">
        <f t="shared" si="1"/>
        <v>1.189656905646303E-2</v>
      </c>
      <c r="I16" s="2">
        <f t="shared" si="3"/>
        <v>1.7722414974249887E-3</v>
      </c>
      <c r="J16" s="2">
        <f t="shared" si="2"/>
        <v>4.3045671366120607E-5</v>
      </c>
    </row>
    <row r="17" spans="1:10" x14ac:dyDescent="0.3">
      <c r="A17" s="9">
        <v>1861</v>
      </c>
      <c r="B17" s="9">
        <v>-0.313</v>
      </c>
      <c r="C17" s="9">
        <f t="shared" si="0"/>
        <v>-1.5600000000000114E-2</v>
      </c>
      <c r="G17" s="2">
        <f>CO2mid!L117</f>
        <v>275.6423356972532</v>
      </c>
      <c r="H17" s="2">
        <f t="shared" si="1"/>
        <v>1.2481777430771621E-2</v>
      </c>
      <c r="I17" s="2">
        <f t="shared" si="3"/>
        <v>1.9726093783404984E-3</v>
      </c>
      <c r="J17" s="2">
        <f t="shared" si="2"/>
        <v>5.2867503658134981E-5</v>
      </c>
    </row>
    <row r="18" spans="1:10" x14ac:dyDescent="0.3">
      <c r="A18" s="9">
        <v>1862</v>
      </c>
      <c r="B18" s="9">
        <v>-0.58699999999999997</v>
      </c>
      <c r="C18" s="9">
        <f t="shared" si="0"/>
        <v>-0.28960000000000008</v>
      </c>
      <c r="G18" s="2">
        <f>CO2mid!L118</f>
        <v>275.67365923810985</v>
      </c>
      <c r="H18" s="2">
        <f t="shared" si="1"/>
        <v>1.3089708074188499E-2</v>
      </c>
      <c r="I18" s="2">
        <f t="shared" si="3"/>
        <v>2.1790319097365111E-3</v>
      </c>
      <c r="J18" s="2">
        <f t="shared" si="2"/>
        <v>6.3771637506330803E-5</v>
      </c>
    </row>
    <row r="19" spans="1:10" x14ac:dyDescent="0.3">
      <c r="A19" s="9">
        <v>1863</v>
      </c>
      <c r="B19" s="9">
        <v>-0.33100000000000002</v>
      </c>
      <c r="C19" s="9">
        <f t="shared" si="0"/>
        <v>-3.360000000000013E-2</v>
      </c>
      <c r="G19" s="2">
        <f>CO2mid!L119</f>
        <v>275.7052223869153</v>
      </c>
      <c r="H19" s="2">
        <f t="shared" si="1"/>
        <v>1.3702219187403443E-2</v>
      </c>
      <c r="I19" s="2">
        <f t="shared" si="3"/>
        <v>2.3914122585654042E-3</v>
      </c>
      <c r="J19" s="2">
        <f t="shared" si="2"/>
        <v>7.5786315852598222E-5</v>
      </c>
    </row>
    <row r="20" spans="1:10" x14ac:dyDescent="0.3">
      <c r="A20" s="9">
        <v>1864</v>
      </c>
      <c r="B20" s="9">
        <v>-0.61799999999999999</v>
      </c>
      <c r="C20" s="9">
        <f t="shared" si="0"/>
        <v>-0.32060000000000011</v>
      </c>
      <c r="G20" s="2">
        <f>CO2mid!L120</f>
        <v>275.73942410291102</v>
      </c>
      <c r="H20" s="2">
        <f t="shared" si="1"/>
        <v>1.4365854901255661E-2</v>
      </c>
      <c r="I20" s="2">
        <f t="shared" si="3"/>
        <v>2.6106209268844994E-3</v>
      </c>
      <c r="J20" s="2">
        <f t="shared" si="2"/>
        <v>8.8939071207206957E-5</v>
      </c>
    </row>
    <row r="21" spans="1:10" x14ac:dyDescent="0.3">
      <c r="A21" s="9">
        <v>1865</v>
      </c>
      <c r="B21" s="9">
        <v>-0.30599999999999999</v>
      </c>
      <c r="C21" s="9">
        <f t="shared" si="0"/>
        <v>-8.6000000000001076E-3</v>
      </c>
      <c r="G21" s="2">
        <f>CO2mid!L121</f>
        <v>275.77662827319648</v>
      </c>
      <c r="H21" s="2">
        <f t="shared" si="1"/>
        <v>1.5087655510582082E-2</v>
      </c>
      <c r="I21" s="2">
        <f t="shared" si="3"/>
        <v>2.8376457159197876E-3</v>
      </c>
      <c r="J21" s="2">
        <f t="shared" si="2"/>
        <v>1.0326222414745398E-4</v>
      </c>
    </row>
    <row r="22" spans="1:10" x14ac:dyDescent="0.3">
      <c r="A22" s="9">
        <v>1866</v>
      </c>
      <c r="B22" s="9">
        <v>-0.36199999999999999</v>
      </c>
      <c r="C22" s="9">
        <f t="shared" si="0"/>
        <v>-6.4600000000000102E-2</v>
      </c>
      <c r="G22" s="2">
        <f>CO2mid!L122</f>
        <v>275.81625864057219</v>
      </c>
      <c r="H22" s="2">
        <f t="shared" si="1"/>
        <v>1.5856419832439451E-2</v>
      </c>
      <c r="I22" s="2">
        <f t="shared" si="3"/>
        <v>3.073210110236767E-3</v>
      </c>
      <c r="J22" s="2">
        <f t="shared" si="2"/>
        <v>1.1879352238072083E-4</v>
      </c>
    </row>
    <row r="23" spans="1:10" x14ac:dyDescent="0.3">
      <c r="A23" s="9">
        <v>1867</v>
      </c>
      <c r="B23" s="9">
        <v>-0.38400000000000001</v>
      </c>
      <c r="C23" s="9">
        <f t="shared" si="0"/>
        <v>-8.6600000000000121E-2</v>
      </c>
      <c r="G23" s="2">
        <f>CO2mid!L123</f>
        <v>275.85638220089248</v>
      </c>
      <c r="H23" s="2">
        <f t="shared" si="1"/>
        <v>1.6634638769541674E-2</v>
      </c>
      <c r="I23" s="2">
        <f t="shared" si="3"/>
        <v>3.3172371956939756E-3</v>
      </c>
      <c r="J23" s="2">
        <f t="shared" si="2"/>
        <v>1.3557460859974318E-4</v>
      </c>
    </row>
    <row r="24" spans="1:10" x14ac:dyDescent="0.3">
      <c r="A24" s="9">
        <v>1868</v>
      </c>
      <c r="B24" s="9">
        <v>-0.32</v>
      </c>
      <c r="C24" s="9">
        <f t="shared" si="0"/>
        <v>-2.260000000000012E-2</v>
      </c>
      <c r="G24" s="2">
        <f>CO2mid!L124</f>
        <v>275.89940888331068</v>
      </c>
      <c r="H24" s="2">
        <f t="shared" si="1"/>
        <v>1.7469039622685659E-2</v>
      </c>
      <c r="I24" s="2">
        <f t="shared" si="3"/>
        <v>3.570620628685761E-3</v>
      </c>
      <c r="J24" s="2">
        <f t="shared" si="2"/>
        <v>1.5364645209443842E-4</v>
      </c>
    </row>
    <row r="25" spans="1:10" x14ac:dyDescent="0.3">
      <c r="A25" s="9">
        <v>1869</v>
      </c>
      <c r="B25" s="9">
        <v>-0.28199999999999997</v>
      </c>
      <c r="C25" s="9">
        <f t="shared" si="0"/>
        <v>1.5399999999999914E-2</v>
      </c>
      <c r="G25" s="2">
        <f>CO2mid!L125</f>
        <v>275.94383004378636</v>
      </c>
      <c r="H25" s="2">
        <f t="shared" si="1"/>
        <v>1.8330346574711675E-2</v>
      </c>
      <c r="I25" s="2">
        <f t="shared" si="3"/>
        <v>3.8336185903766556E-3</v>
      </c>
      <c r="J25" s="2">
        <f t="shared" si="2"/>
        <v>1.7305486541747714E-4</v>
      </c>
    </row>
    <row r="26" spans="1:10" x14ac:dyDescent="0.3">
      <c r="A26" s="9">
        <v>1870</v>
      </c>
      <c r="B26" s="9">
        <v>-0.28599999999999998</v>
      </c>
      <c r="C26" s="9">
        <f t="shared" si="0"/>
        <v>1.139999999999991E-2</v>
      </c>
      <c r="G26" s="2">
        <f>CO2mid!L126</f>
        <v>275.99058975469183</v>
      </c>
      <c r="H26" s="2">
        <f t="shared" si="1"/>
        <v>1.9236847220328326E-2</v>
      </c>
      <c r="I26" s="2">
        <f t="shared" si="3"/>
        <v>4.1068598229372566E-3</v>
      </c>
      <c r="J26" s="2">
        <f t="shared" si="2"/>
        <v>1.9384686737524526E-4</v>
      </c>
    </row>
    <row r="27" spans="1:10" x14ac:dyDescent="0.3">
      <c r="A27" s="9">
        <v>1871</v>
      </c>
      <c r="B27" s="9">
        <v>-0.41099999999999998</v>
      </c>
      <c r="C27" s="9">
        <f t="shared" si="0"/>
        <v>-0.11360000000000009</v>
      </c>
      <c r="G27" s="2">
        <f>CO2mid!L127</f>
        <v>276.0386907999096</v>
      </c>
      <c r="H27" s="2">
        <f t="shared" si="1"/>
        <v>2.0169191215950691E-2</v>
      </c>
      <c r="I27" s="2">
        <f t="shared" si="3"/>
        <v>4.3905519322715268E-3</v>
      </c>
      <c r="J27" s="2">
        <f t="shared" si="2"/>
        <v>2.1607278096283749E-4</v>
      </c>
    </row>
    <row r="28" spans="1:10" x14ac:dyDescent="0.3">
      <c r="A28" s="9">
        <v>1872</v>
      </c>
      <c r="B28" s="9">
        <v>-0.185</v>
      </c>
      <c r="C28" s="9">
        <f t="shared" si="0"/>
        <v>0.11239999999999989</v>
      </c>
      <c r="G28" s="2">
        <f>CO2mid!L128</f>
        <v>276.09001822498345</v>
      </c>
      <c r="H28" s="2">
        <f t="shared" si="1"/>
        <v>2.1163893068789845E-2</v>
      </c>
      <c r="I28" s="2">
        <f t="shared" si="3"/>
        <v>4.6856522675389608E-3</v>
      </c>
      <c r="J28" s="2">
        <f t="shared" si="2"/>
        <v>2.3978382254227084E-4</v>
      </c>
    </row>
    <row r="29" spans="1:10" x14ac:dyDescent="0.3">
      <c r="A29" s="9">
        <v>1873</v>
      </c>
      <c r="B29" s="9">
        <v>-0.251</v>
      </c>
      <c r="C29" s="9">
        <f t="shared" si="0"/>
        <v>4.6399999999999886E-2</v>
      </c>
      <c r="G29" s="2">
        <f>CO2mid!L129</f>
        <v>276.14821667084846</v>
      </c>
      <c r="H29" s="2">
        <f t="shared" si="1"/>
        <v>2.229152845096952E-2</v>
      </c>
      <c r="I29" s="2">
        <f t="shared" si="3"/>
        <v>4.9945486109908895E-3</v>
      </c>
      <c r="J29" s="2">
        <f t="shared" si="2"/>
        <v>2.6503635530985203E-4</v>
      </c>
    </row>
    <row r="30" spans="1:10" x14ac:dyDescent="0.3">
      <c r="A30" s="9">
        <v>1874</v>
      </c>
      <c r="B30" s="9">
        <v>-0.374</v>
      </c>
      <c r="C30" s="9">
        <f t="shared" si="0"/>
        <v>-7.6600000000000112E-2</v>
      </c>
      <c r="G30" s="2">
        <f>CO2mid!L130</f>
        <v>276.21016411661674</v>
      </c>
      <c r="H30" s="2">
        <f t="shared" si="1"/>
        <v>2.3491542238312429E-2</v>
      </c>
      <c r="I30" s="2">
        <f t="shared" si="3"/>
        <v>5.3182963097354206E-3</v>
      </c>
      <c r="J30" s="2">
        <f t="shared" si="2"/>
        <v>2.9189998492212029E-4</v>
      </c>
    </row>
    <row r="31" spans="1:10" x14ac:dyDescent="0.3">
      <c r="A31" s="9">
        <v>1875</v>
      </c>
      <c r="B31" s="9">
        <v>-0.57599999999999996</v>
      </c>
      <c r="C31" s="9">
        <f t="shared" si="0"/>
        <v>-0.27860000000000007</v>
      </c>
      <c r="G31" s="2">
        <f>CO2mid!L131</f>
        <v>276.26593877674793</v>
      </c>
      <c r="H31" s="2">
        <f t="shared" si="1"/>
        <v>2.4571749802595744E-2</v>
      </c>
      <c r="I31" s="2">
        <f t="shared" si="3"/>
        <v>5.6539362583604364E-3</v>
      </c>
      <c r="J31" s="2">
        <f t="shared" si="2"/>
        <v>3.2044991604705982E-4</v>
      </c>
    </row>
    <row r="32" spans="1:10" x14ac:dyDescent="0.3">
      <c r="A32" s="9">
        <v>1876</v>
      </c>
      <c r="B32" s="9">
        <v>-0.25700000000000001</v>
      </c>
      <c r="C32" s="9">
        <f t="shared" si="0"/>
        <v>4.039999999999988E-2</v>
      </c>
      <c r="G32" s="2">
        <f>CO2mid!L132</f>
        <v>276.32732503773082</v>
      </c>
      <c r="H32" s="2">
        <f t="shared" si="1"/>
        <v>2.5760387157102847E-2</v>
      </c>
      <c r="I32" s="2">
        <f t="shared" si="3"/>
        <v>6.0033342860364323E-3</v>
      </c>
      <c r="J32" s="2">
        <f t="shared" si="2"/>
        <v>3.5074411847139979E-4</v>
      </c>
    </row>
    <row r="33" spans="1:10" x14ac:dyDescent="0.3">
      <c r="A33" s="9">
        <v>1877</v>
      </c>
      <c r="B33" s="9">
        <v>-8.6999999999999994E-2</v>
      </c>
      <c r="C33" s="9">
        <f t="shared" si="0"/>
        <v>0.21039999999999989</v>
      </c>
      <c r="G33" s="2">
        <f>CO2mid!L133</f>
        <v>276.38885787380968</v>
      </c>
      <c r="H33" s="2">
        <f t="shared" si="1"/>
        <v>2.6951597708050813E-2</v>
      </c>
      <c r="I33" s="2">
        <f t="shared" si="3"/>
        <v>6.3661028151672395E-3</v>
      </c>
      <c r="J33" s="2">
        <f t="shared" si="2"/>
        <v>3.8285083062316916E-4</v>
      </c>
    </row>
    <row r="34" spans="1:10" x14ac:dyDescent="0.3">
      <c r="A34" s="9">
        <v>1878</v>
      </c>
      <c r="B34" s="9">
        <v>7.5999999999999998E-2</v>
      </c>
      <c r="C34" s="9">
        <f t="shared" si="0"/>
        <v>0.3733999999999999</v>
      </c>
      <c r="G34" s="2">
        <f>CO2mid!L134</f>
        <v>276.45062455370487</v>
      </c>
      <c r="H34" s="2">
        <f t="shared" si="1"/>
        <v>2.8147068542959609E-2</v>
      </c>
      <c r="I34" s="2">
        <f t="shared" si="3"/>
        <v>6.7419024937990417E-3</v>
      </c>
      <c r="J34" s="2">
        <f t="shared" si="2"/>
        <v>4.1683570189537949E-4</v>
      </c>
    </row>
    <row r="35" spans="1:10" x14ac:dyDescent="0.3">
      <c r="A35" s="9">
        <v>1879</v>
      </c>
      <c r="B35" s="9">
        <v>-0.38300000000000001</v>
      </c>
      <c r="C35" s="9">
        <f t="shared" si="0"/>
        <v>-8.560000000000012E-2</v>
      </c>
      <c r="G35" s="2">
        <f>CO2mid!L135</f>
        <v>276.51221191406171</v>
      </c>
      <c r="H35" s="2">
        <f t="shared" si="1"/>
        <v>2.9338802806247569E-2</v>
      </c>
      <c r="I35" s="2">
        <f t="shared" si="3"/>
        <v>7.1302400307026942E-3</v>
      </c>
      <c r="J35" s="2">
        <f t="shared" si="2"/>
        <v>4.5276208127339231E-4</v>
      </c>
    </row>
    <row r="36" spans="1:10" x14ac:dyDescent="0.3">
      <c r="A36" s="9">
        <v>1880</v>
      </c>
      <c r="B36" s="9">
        <v>-0.17100000000000001</v>
      </c>
      <c r="C36" s="9">
        <f t="shared" si="0"/>
        <v>0.12639999999999987</v>
      </c>
      <c r="G36" s="2">
        <f>CO2mid!L136</f>
        <v>276.57931851777255</v>
      </c>
      <c r="H36" s="2">
        <f t="shared" si="1"/>
        <v>3.0637033973642633E-2</v>
      </c>
      <c r="I36" s="2">
        <f t="shared" si="3"/>
        <v>7.532921816064019E-3</v>
      </c>
      <c r="J36" s="2">
        <f t="shared" si="2"/>
        <v>4.9069015602615077E-4</v>
      </c>
    </row>
    <row r="37" spans="1:10" x14ac:dyDescent="0.3">
      <c r="A37" s="9">
        <v>1881</v>
      </c>
      <c r="B37" s="9">
        <v>-0.315</v>
      </c>
      <c r="C37" s="9">
        <f t="shared" si="0"/>
        <v>-1.7600000000000116E-2</v>
      </c>
      <c r="G37" s="2">
        <f>CO2mid!L137</f>
        <v>276.65729405788596</v>
      </c>
      <c r="H37" s="2">
        <f t="shared" si="1"/>
        <v>3.2145137858622434E-2</v>
      </c>
      <c r="I37" s="2">
        <f t="shared" si="3"/>
        <v>7.9538360318579041E-3</v>
      </c>
      <c r="J37" s="2">
        <f t="shared" si="2"/>
        <v>5.3069003185516586E-4</v>
      </c>
    </row>
    <row r="38" spans="1:10" x14ac:dyDescent="0.3">
      <c r="A38" s="9">
        <v>1882</v>
      </c>
      <c r="B38" s="9">
        <v>-0.15</v>
      </c>
      <c r="C38" s="9">
        <f t="shared" si="0"/>
        <v>0.14739999999999989</v>
      </c>
      <c r="G38" s="2">
        <f>CO2mid!L138</f>
        <v>276.73668481347516</v>
      </c>
      <c r="H38" s="2">
        <f t="shared" si="1"/>
        <v>3.3680176408129578E-2</v>
      </c>
      <c r="I38" s="2">
        <f t="shared" si="3"/>
        <v>8.3929544817352257E-3</v>
      </c>
      <c r="J38" s="2">
        <f t="shared" si="2"/>
        <v>5.7285350113518143E-4</v>
      </c>
    </row>
    <row r="39" spans="1:10" x14ac:dyDescent="0.3">
      <c r="A39" s="9">
        <v>1883</v>
      </c>
      <c r="B39" s="9">
        <v>-0.41699999999999998</v>
      </c>
      <c r="C39" s="9">
        <f t="shared" si="0"/>
        <v>-0.1196000000000001</v>
      </c>
      <c r="G39" s="2">
        <f>CO2mid!L139</f>
        <v>276.82043777111102</v>
      </c>
      <c r="H39" s="2">
        <f t="shared" si="1"/>
        <v>3.5299081877826287E-2</v>
      </c>
      <c r="I39" s="2">
        <f t="shared" si="3"/>
        <v>8.8514296488037408E-3</v>
      </c>
      <c r="J39" s="2">
        <f t="shared" si="2"/>
        <v>6.1727167470498965E-4</v>
      </c>
    </row>
    <row r="40" spans="1:10" x14ac:dyDescent="0.3">
      <c r="A40" s="9">
        <v>1884</v>
      </c>
      <c r="B40" s="9">
        <v>-0.52400000000000002</v>
      </c>
      <c r="C40" s="9">
        <f t="shared" si="0"/>
        <v>-0.22660000000000013</v>
      </c>
      <c r="G40" s="2">
        <f>CO2mid!L140</f>
        <v>276.90986992486557</v>
      </c>
      <c r="H40" s="2">
        <f t="shared" si="1"/>
        <v>3.7027222888340809E-2</v>
      </c>
      <c r="I40" s="2">
        <f t="shared" si="3"/>
        <v>9.3309020660814965E-3</v>
      </c>
      <c r="J40" s="2">
        <f t="shared" si="2"/>
        <v>6.6404169199787055E-4</v>
      </c>
    </row>
    <row r="41" spans="1:10" x14ac:dyDescent="0.3">
      <c r="A41" s="9">
        <v>1885</v>
      </c>
      <c r="B41" s="9">
        <v>-0.505</v>
      </c>
      <c r="C41" s="9">
        <f t="shared" si="0"/>
        <v>-0.20760000000000012</v>
      </c>
      <c r="G41" s="2">
        <f>CO2mid!L141</f>
        <v>276.9987159188538</v>
      </c>
      <c r="H41" s="2">
        <f t="shared" si="1"/>
        <v>3.8743484683377155E-2</v>
      </c>
      <c r="I41" s="2">
        <f t="shared" si="3"/>
        <v>9.8304505812468242E-3</v>
      </c>
      <c r="J41" s="2">
        <f t="shared" si="2"/>
        <v>7.1326945892266559E-4</v>
      </c>
    </row>
    <row r="42" spans="1:10" x14ac:dyDescent="0.3">
      <c r="A42" s="9">
        <v>1886</v>
      </c>
      <c r="B42" s="9">
        <v>-0.42399999999999999</v>
      </c>
      <c r="C42" s="9">
        <f t="shared" si="0"/>
        <v>-0.1266000000000001</v>
      </c>
      <c r="G42" s="2">
        <f>CO2mid!L142</f>
        <v>277.08673221249552</v>
      </c>
      <c r="H42" s="2">
        <f t="shared" si="1"/>
        <v>4.0443176225655304E-2</v>
      </c>
      <c r="I42" s="2">
        <f t="shared" si="3"/>
        <v>1.034908805136504E-2</v>
      </c>
      <c r="J42" s="2">
        <f t="shared" si="2"/>
        <v>7.650550476974668E-4</v>
      </c>
    </row>
    <row r="43" spans="1:10" x14ac:dyDescent="0.3">
      <c r="A43" s="9">
        <v>1887</v>
      </c>
      <c r="B43" s="9">
        <v>-0.51100000000000001</v>
      </c>
      <c r="C43" s="9">
        <f t="shared" si="0"/>
        <v>-0.21360000000000012</v>
      </c>
      <c r="G43" s="2">
        <f>CO2mid!L143</f>
        <v>277.17503155299886</v>
      </c>
      <c r="H43" s="2">
        <f t="shared" si="1"/>
        <v>4.2147791288688688E-2</v>
      </c>
      <c r="I43" s="2">
        <f t="shared" si="3"/>
        <v>1.0886305765982837E-2</v>
      </c>
      <c r="J43" s="2">
        <f t="shared" si="2"/>
        <v>8.1949235515829861E-4</v>
      </c>
    </row>
    <row r="44" spans="1:10" x14ac:dyDescent="0.3">
      <c r="A44" s="9">
        <v>1888</v>
      </c>
      <c r="B44" s="9">
        <v>-0.48699999999999999</v>
      </c>
      <c r="C44" s="9">
        <f t="shared" si="0"/>
        <v>-0.1896000000000001</v>
      </c>
      <c r="G44" s="2">
        <f>CO2mid!L144</f>
        <v>277.26837113483089</v>
      </c>
      <c r="H44" s="2">
        <f t="shared" si="1"/>
        <v>4.394911768232275E-2</v>
      </c>
      <c r="I44" s="2">
        <f t="shared" si="3"/>
        <v>1.1443513418638623E-2</v>
      </c>
      <c r="J44" s="2">
        <f t="shared" si="2"/>
        <v>8.7667185533178195E-4</v>
      </c>
    </row>
    <row r="45" spans="1:10" x14ac:dyDescent="0.3">
      <c r="A45" s="9">
        <v>1889</v>
      </c>
      <c r="B45" s="9">
        <v>-0.26100000000000001</v>
      </c>
      <c r="C45" s="9">
        <f t="shared" si="0"/>
        <v>3.6399999999999877E-2</v>
      </c>
      <c r="G45" s="2">
        <f>CO2mid!L145</f>
        <v>277.37496991906568</v>
      </c>
      <c r="H45" s="2">
        <f t="shared" si="1"/>
        <v>4.600558698598263E-2</v>
      </c>
      <c r="I45" s="2">
        <f t="shared" si="3"/>
        <v>1.2025356011075088E-2</v>
      </c>
      <c r="J45" s="2">
        <f t="shared" si="2"/>
        <v>9.3669151541136476E-4</v>
      </c>
    </row>
    <row r="46" spans="1:10" x14ac:dyDescent="0.3">
      <c r="A46" s="9">
        <v>1890</v>
      </c>
      <c r="B46" s="9">
        <v>-0.47299999999999998</v>
      </c>
      <c r="C46" s="9">
        <f t="shared" si="0"/>
        <v>-0.17560000000000009</v>
      </c>
      <c r="G46" s="2">
        <f>CO2mid!L146</f>
        <v>277.47914312093167</v>
      </c>
      <c r="H46" s="2">
        <f t="shared" si="1"/>
        <v>4.8014499323237536E-2</v>
      </c>
      <c r="I46" s="2">
        <f t="shared" si="3"/>
        <v>1.2630057134324973E-2</v>
      </c>
      <c r="J46" s="2">
        <f t="shared" si="2"/>
        <v>9.9967512974673462E-4</v>
      </c>
    </row>
    <row r="47" spans="1:10" x14ac:dyDescent="0.3">
      <c r="A47" s="9">
        <v>1891</v>
      </c>
      <c r="B47" s="9">
        <v>-0.57799999999999996</v>
      </c>
      <c r="C47" s="9">
        <f t="shared" si="0"/>
        <v>-0.28060000000000007</v>
      </c>
      <c r="G47" s="2">
        <f>CO2mid!L147</f>
        <v>277.59490140810476</v>
      </c>
      <c r="H47" s="2">
        <f t="shared" si="1"/>
        <v>5.0245937998702382E-2</v>
      </c>
      <c r="I47" s="2">
        <f t="shared" si="3"/>
        <v>1.3261493328418007E-2</v>
      </c>
      <c r="J47" s="2">
        <f t="shared" si="2"/>
        <v>1.065735699532739E-3</v>
      </c>
    </row>
    <row r="48" spans="1:10" x14ac:dyDescent="0.3">
      <c r="A48" s="9">
        <v>1892</v>
      </c>
      <c r="B48" s="9">
        <v>-0.6</v>
      </c>
      <c r="C48" s="9">
        <f t="shared" si="0"/>
        <v>-0.30260000000000009</v>
      </c>
      <c r="G48" s="2">
        <f>CO2mid!L148</f>
        <v>277.7156070508355</v>
      </c>
      <c r="H48" s="2">
        <f t="shared" si="1"/>
        <v>5.2571754596598019E-2</v>
      </c>
      <c r="I48" s="2">
        <f t="shared" si="3"/>
        <v>1.3920760153874938E-2</v>
      </c>
      <c r="J48" s="2">
        <f t="shared" si="2"/>
        <v>1.1350076028648073E-3</v>
      </c>
    </row>
    <row r="49" spans="1:10" x14ac:dyDescent="0.3">
      <c r="A49" s="9">
        <v>1893</v>
      </c>
      <c r="B49" s="9">
        <v>-0.68500000000000005</v>
      </c>
      <c r="C49" s="9">
        <f t="shared" si="0"/>
        <v>-0.38760000000000017</v>
      </c>
      <c r="G49" s="2">
        <f>CO2mid!L149</f>
        <v>277.83465004564499</v>
      </c>
      <c r="H49" s="2">
        <f t="shared" si="1"/>
        <v>5.4864544578577715E-2</v>
      </c>
      <c r="I49" s="2">
        <f t="shared" si="3"/>
        <v>1.4606279471941505E-2</v>
      </c>
      <c r="J49" s="2">
        <f t="shared" si="2"/>
        <v>1.2076306773545448E-3</v>
      </c>
    </row>
    <row r="50" spans="1:10" x14ac:dyDescent="0.3">
      <c r="A50" s="9">
        <v>1894</v>
      </c>
      <c r="B50" s="9">
        <v>-0.54100000000000004</v>
      </c>
      <c r="C50" s="9">
        <f t="shared" si="0"/>
        <v>-0.24360000000000015</v>
      </c>
      <c r="G50" s="2">
        <f>CO2mid!L150</f>
        <v>277.94954885923289</v>
      </c>
      <c r="H50" s="2">
        <f t="shared" si="1"/>
        <v>5.7076585376656032E-2</v>
      </c>
      <c r="I50" s="2">
        <f t="shared" si="3"/>
        <v>1.5315537884224179E-2</v>
      </c>
      <c r="J50" s="2">
        <f t="shared" si="2"/>
        <v>1.2837350025077987E-3</v>
      </c>
    </row>
    <row r="51" spans="1:10" x14ac:dyDescent="0.3">
      <c r="A51" s="9">
        <v>1895</v>
      </c>
      <c r="B51" s="9">
        <v>-0.55900000000000005</v>
      </c>
      <c r="C51" s="9">
        <f t="shared" si="0"/>
        <v>-0.26160000000000017</v>
      </c>
      <c r="G51" s="2">
        <f>CO2mid!L151</f>
        <v>278.06867118152894</v>
      </c>
      <c r="H51" s="2">
        <f t="shared" si="1"/>
        <v>5.9368972248395324E-2</v>
      </c>
      <c r="I51" s="2">
        <f t="shared" si="3"/>
        <v>1.6049442141406838E-2</v>
      </c>
      <c r="J51" s="2">
        <f t="shared" si="2"/>
        <v>1.3634356428759477E-3</v>
      </c>
    </row>
    <row r="52" spans="1:10" x14ac:dyDescent="0.3">
      <c r="A52" s="9">
        <v>1896</v>
      </c>
      <c r="B52" s="9">
        <v>-0.38900000000000001</v>
      </c>
      <c r="C52" s="9">
        <f t="shared" si="0"/>
        <v>-9.1600000000000126E-2</v>
      </c>
      <c r="G52" s="2">
        <f>CO2mid!L152</f>
        <v>278.19651564576901</v>
      </c>
      <c r="H52" s="2">
        <f t="shared" si="1"/>
        <v>6.182811552007051E-2</v>
      </c>
      <c r="I52" s="2">
        <f t="shared" si="3"/>
        <v>1.681065950430816E-2</v>
      </c>
      <c r="J52" s="2">
        <f t="shared" si="2"/>
        <v>1.4468521597876031E-3</v>
      </c>
    </row>
    <row r="53" spans="1:10" x14ac:dyDescent="0.3">
      <c r="A53" s="9">
        <v>1897</v>
      </c>
      <c r="B53" s="9">
        <v>-0.31</v>
      </c>
      <c r="C53" s="9">
        <f t="shared" si="0"/>
        <v>-1.2600000000000111E-2</v>
      </c>
      <c r="G53" s="2">
        <f>CO2mid!L153</f>
        <v>278.3279751201917</v>
      </c>
      <c r="H53" s="2">
        <f t="shared" si="1"/>
        <v>6.435561687144549E-2</v>
      </c>
      <c r="I53" s="2">
        <f t="shared" si="3"/>
        <v>1.7599732311823095E-2</v>
      </c>
      <c r="J53" s="2">
        <f t="shared" si="2"/>
        <v>1.5341185855044799E-3</v>
      </c>
    </row>
    <row r="54" spans="1:10" x14ac:dyDescent="0.3">
      <c r="A54" s="9">
        <v>1898</v>
      </c>
      <c r="B54" s="9">
        <v>-0.38700000000000001</v>
      </c>
      <c r="C54" s="9">
        <f t="shared" si="0"/>
        <v>-8.9600000000000124E-2</v>
      </c>
      <c r="G54" s="2">
        <f>CO2mid!L154</f>
        <v>278.46678063337981</v>
      </c>
      <c r="H54" s="2">
        <f t="shared" si="1"/>
        <v>6.7023061215223945E-2</v>
      </c>
      <c r="I54" s="2">
        <f t="shared" si="3"/>
        <v>1.8418668535621092E-2</v>
      </c>
      <c r="J54" s="2">
        <f t="shared" si="2"/>
        <v>1.6253712714699696E-3</v>
      </c>
    </row>
    <row r="55" spans="1:10" x14ac:dyDescent="0.3">
      <c r="A55" s="9">
        <v>1899</v>
      </c>
      <c r="B55" s="9">
        <v>-0.32800000000000001</v>
      </c>
      <c r="C55" s="9">
        <f t="shared" si="0"/>
        <v>-3.0600000000000127E-2</v>
      </c>
      <c r="G55" s="2">
        <f>CO2mid!L155</f>
        <v>278.61455941588378</v>
      </c>
      <c r="H55" s="2">
        <f t="shared" si="1"/>
        <v>6.986148515120312E-2</v>
      </c>
      <c r="I55" s="2">
        <f t="shared" si="3"/>
        <v>1.9270053701500988E-2</v>
      </c>
      <c r="J55" s="2">
        <f t="shared" si="2"/>
        <v>1.7207571999303479E-3</v>
      </c>
    </row>
    <row r="56" spans="1:10" x14ac:dyDescent="0.3">
      <c r="A56" s="9">
        <v>1900</v>
      </c>
      <c r="B56" s="9">
        <v>-0.182</v>
      </c>
      <c r="C56" s="9">
        <f t="shared" si="0"/>
        <v>0.11539999999999989</v>
      </c>
      <c r="G56" s="2">
        <f>CO2mid!L156</f>
        <v>278.77899037401664</v>
      </c>
      <c r="H56" s="2">
        <f t="shared" si="1"/>
        <v>7.3017982573396104E-2</v>
      </c>
      <c r="I56" s="2">
        <f t="shared" si="3"/>
        <v>2.015943547706835E-2</v>
      </c>
      <c r="J56" s="2">
        <f t="shared" si="2"/>
        <v>1.8204372040592691E-3</v>
      </c>
    </row>
    <row r="57" spans="1:10" x14ac:dyDescent="0.3">
      <c r="A57" s="9">
        <v>1901</v>
      </c>
      <c r="B57" s="9">
        <v>-0.19500000000000001</v>
      </c>
      <c r="C57" s="9">
        <f t="shared" si="0"/>
        <v>0.10239999999999988</v>
      </c>
      <c r="G57" s="2">
        <f>CO2mid!L157</f>
        <v>278.95232990231432</v>
      </c>
      <c r="H57" s="2">
        <f t="shared" si="1"/>
        <v>7.634347810336678E-2</v>
      </c>
      <c r="I57" s="2">
        <f t="shared" si="3"/>
        <v>2.108909239036149E-2</v>
      </c>
      <c r="J57" s="2">
        <f t="shared" si="2"/>
        <v>1.9246027142499607E-3</v>
      </c>
    </row>
    <row r="58" spans="1:10" x14ac:dyDescent="0.3">
      <c r="A58" s="9">
        <v>1902</v>
      </c>
      <c r="B58" s="9">
        <v>-0.35599999999999998</v>
      </c>
      <c r="C58" s="9">
        <f t="shared" si="0"/>
        <v>-5.8600000000000096E-2</v>
      </c>
      <c r="G58" s="2">
        <f>CO2mid!L158</f>
        <v>279.13023678143645</v>
      </c>
      <c r="H58" s="2">
        <f t="shared" si="1"/>
        <v>7.975444949851522E-2</v>
      </c>
      <c r="I58" s="2">
        <f t="shared" si="3"/>
        <v>2.2059499483195896E-2</v>
      </c>
      <c r="J58" s="2">
        <f t="shared" si="2"/>
        <v>2.0334570156102742E-3</v>
      </c>
    </row>
    <row r="59" spans="1:10" x14ac:dyDescent="0.3">
      <c r="A59" s="9">
        <v>1903</v>
      </c>
      <c r="B59" s="9">
        <v>-0.42199999999999999</v>
      </c>
      <c r="C59" s="9">
        <f t="shared" si="0"/>
        <v>-0.1246000000000001</v>
      </c>
      <c r="G59" s="2">
        <f>CO2mid!L159</f>
        <v>279.31095881633962</v>
      </c>
      <c r="H59" s="2">
        <f t="shared" si="1"/>
        <v>8.3217170114782857E-2</v>
      </c>
      <c r="I59" s="2">
        <f t="shared" si="3"/>
        <v>2.3070419148933118E-2</v>
      </c>
      <c r="J59" s="2">
        <f t="shared" si="2"/>
        <v>2.1472049368261607E-3</v>
      </c>
    </row>
    <row r="60" spans="1:10" x14ac:dyDescent="0.3">
      <c r="A60" s="9">
        <v>1904</v>
      </c>
      <c r="B60" s="9">
        <v>-0.55400000000000005</v>
      </c>
      <c r="C60" s="9">
        <f t="shared" si="0"/>
        <v>-0.25660000000000016</v>
      </c>
      <c r="G60" s="2">
        <f>CO2mid!L160</f>
        <v>279.51203206643555</v>
      </c>
      <c r="H60" s="2">
        <f t="shared" si="1"/>
        <v>8.7067197590347326E-2</v>
      </c>
      <c r="I60" s="2">
        <f t="shared" si="3"/>
        <v>2.4128572557576177E-2</v>
      </c>
      <c r="J60" s="2">
        <f t="shared" si="2"/>
        <v>2.2660487935509282E-3</v>
      </c>
    </row>
    <row r="61" spans="1:10" x14ac:dyDescent="0.3">
      <c r="A61" s="9">
        <v>1905</v>
      </c>
      <c r="B61" s="9">
        <v>-0.44500000000000001</v>
      </c>
      <c r="C61" s="9">
        <f t="shared" si="0"/>
        <v>-0.14760000000000012</v>
      </c>
      <c r="G61" s="2">
        <f>CO2mid!L161</f>
        <v>279.71187595463942</v>
      </c>
      <c r="H61" s="2">
        <f t="shared" si="1"/>
        <v>9.0890942720225007E-2</v>
      </c>
      <c r="I61" s="2">
        <f t="shared" si="3"/>
        <v>2.5231895238555103E-2</v>
      </c>
      <c r="J61" s="2">
        <f t="shared" si="2"/>
        <v>2.3902279285305918E-3</v>
      </c>
    </row>
    <row r="62" spans="1:10" x14ac:dyDescent="0.3">
      <c r="A62" s="9">
        <v>1906</v>
      </c>
      <c r="B62" s="9">
        <v>-0.246</v>
      </c>
      <c r="C62" s="9">
        <f t="shared" si="0"/>
        <v>5.139999999999989E-2</v>
      </c>
      <c r="G62" s="2">
        <f>CO2mid!L162</f>
        <v>279.92603869132455</v>
      </c>
      <c r="H62" s="2">
        <f t="shared" si="1"/>
        <v>9.4985628470460007E-2</v>
      </c>
      <c r="I62" s="2">
        <f t="shared" si="3"/>
        <v>2.6384548088134535E-2</v>
      </c>
      <c r="J62" s="2">
        <f t="shared" si="2"/>
        <v>2.5199685988515309E-3</v>
      </c>
    </row>
    <row r="63" spans="1:10" x14ac:dyDescent="0.3">
      <c r="A63" s="9">
        <v>1907</v>
      </c>
      <c r="B63" s="9">
        <v>-0.6</v>
      </c>
      <c r="C63" s="9">
        <f t="shared" si="0"/>
        <v>-0.30260000000000009</v>
      </c>
      <c r="G63" s="2">
        <f>CO2mid!L163</f>
        <v>280.1563269502202</v>
      </c>
      <c r="H63" s="2">
        <f t="shared" si="1"/>
        <v>9.9385132293830836E-2</v>
      </c>
      <c r="I63" s="2">
        <f t="shared" si="3"/>
        <v>2.7591258051078666E-2</v>
      </c>
      <c r="J63" s="2">
        <f t="shared" si="2"/>
        <v>2.6555194103506582E-3</v>
      </c>
    </row>
    <row r="64" spans="1:10" x14ac:dyDescent="0.3">
      <c r="A64" s="9">
        <v>1908</v>
      </c>
      <c r="B64" s="9">
        <v>-0.48599999999999999</v>
      </c>
      <c r="C64" s="9">
        <f t="shared" si="0"/>
        <v>-0.1886000000000001</v>
      </c>
      <c r="G64" s="2">
        <f>CO2mid!L164</f>
        <v>280.41768683821363</v>
      </c>
      <c r="H64" s="2">
        <f t="shared" si="1"/>
        <v>0.10437385980416397</v>
      </c>
      <c r="I64" s="2">
        <f t="shared" si="3"/>
        <v>2.8862488077957861E-2</v>
      </c>
      <c r="J64" s="2">
        <f t="shared" si="2"/>
        <v>2.7971544058299934E-3</v>
      </c>
    </row>
    <row r="65" spans="1:10" x14ac:dyDescent="0.3">
      <c r="A65" s="9">
        <v>1909</v>
      </c>
      <c r="B65" s="9">
        <v>-0.46600000000000003</v>
      </c>
      <c r="C65" s="9">
        <f t="shared" si="0"/>
        <v>-0.16860000000000014</v>
      </c>
      <c r="G65" s="2">
        <f>CO2mid!L165</f>
        <v>280.65667420452883</v>
      </c>
      <c r="H65" s="2">
        <f t="shared" si="1"/>
        <v>0.10893148202284685</v>
      </c>
      <c r="I65" s="2">
        <f t="shared" si="3"/>
        <v>3.0187226969141907E-2</v>
      </c>
      <c r="J65" s="2">
        <f t="shared" si="2"/>
        <v>2.9452055010876798E-3</v>
      </c>
    </row>
    <row r="66" spans="1:10" x14ac:dyDescent="0.3">
      <c r="A66" s="9">
        <v>1910</v>
      </c>
      <c r="B66" s="9">
        <v>-0.34499999999999997</v>
      </c>
      <c r="C66" s="9">
        <f t="shared" si="0"/>
        <v>-4.7600000000000087E-2</v>
      </c>
      <c r="G66" s="2">
        <f>CO2mid!L166</f>
        <v>280.90773006382392</v>
      </c>
      <c r="H66" s="2">
        <f t="shared" si="1"/>
        <v>0.11371507915437259</v>
      </c>
      <c r="I66" s="2">
        <f t="shared" si="3"/>
        <v>3.156843731378544E-2</v>
      </c>
      <c r="J66" s="2">
        <f t="shared" si="2"/>
        <v>3.0999401830262277E-3</v>
      </c>
    </row>
    <row r="67" spans="1:10" x14ac:dyDescent="0.3">
      <c r="A67" s="9">
        <v>1911</v>
      </c>
      <c r="B67" s="9">
        <v>-0.45400000000000001</v>
      </c>
      <c r="C67" s="9">
        <f t="shared" si="0"/>
        <v>-0.15660000000000013</v>
      </c>
      <c r="G67" s="2">
        <f>CO2mid!L167</f>
        <v>281.16989392203794</v>
      </c>
      <c r="H67" s="2">
        <f t="shared" si="1"/>
        <v>0.11870576614599419</v>
      </c>
      <c r="I67" s="2">
        <f t="shared" si="3"/>
        <v>3.3008594857772404E-2</v>
      </c>
      <c r="J67" s="2">
        <f t="shared" si="2"/>
        <v>3.2616412467289398E-3</v>
      </c>
    </row>
    <row r="68" spans="1:10" x14ac:dyDescent="0.3">
      <c r="A68" s="9">
        <v>1912</v>
      </c>
      <c r="B68" s="9">
        <v>-0.38600000000000001</v>
      </c>
      <c r="C68" s="9">
        <f t="shared" si="0"/>
        <v>-8.8600000000000123E-2</v>
      </c>
      <c r="G68" s="2">
        <f>CO2mid!L168</f>
        <v>281.43485297940884</v>
      </c>
      <c r="H68" s="2">
        <f t="shared" si="1"/>
        <v>0.12374493820965522</v>
      </c>
      <c r="I68" s="2">
        <f t="shared" si="3"/>
        <v>3.4506811064550079E-2</v>
      </c>
      <c r="J68" s="2">
        <f t="shared" si="2"/>
        <v>3.4306039432396669E-3</v>
      </c>
    </row>
    <row r="69" spans="1:10" x14ac:dyDescent="0.3">
      <c r="A69" s="9">
        <v>1913</v>
      </c>
      <c r="B69" s="9">
        <v>-0.32600000000000001</v>
      </c>
      <c r="C69" s="9">
        <f t="shared" si="0"/>
        <v>-2.8600000000000125E-2</v>
      </c>
      <c r="G69" s="2">
        <f>CO2mid!L169</f>
        <v>281.71502369663347</v>
      </c>
      <c r="H69" s="2">
        <f t="shared" si="1"/>
        <v>0.12906825806782743</v>
      </c>
      <c r="I69" s="2">
        <f t="shared" si="3"/>
        <v>3.6067109476542042E-2</v>
      </c>
      <c r="J69" s="2">
        <f t="shared" si="2"/>
        <v>3.6071167996887098E-3</v>
      </c>
    </row>
    <row r="70" spans="1:10" x14ac:dyDescent="0.3">
      <c r="A70" s="9">
        <v>1914</v>
      </c>
      <c r="B70" s="9">
        <v>-8.1000000000000003E-2</v>
      </c>
      <c r="C70" s="9">
        <f t="shared" si="0"/>
        <v>0.21639999999999987</v>
      </c>
      <c r="G70" s="2">
        <f>CO2mid!L170</f>
        <v>282.01967829108679</v>
      </c>
      <c r="H70" s="2">
        <f t="shared" si="1"/>
        <v>0.13485077325893641</v>
      </c>
      <c r="I70" s="2">
        <f t="shared" si="3"/>
        <v>3.769700831927085E-2</v>
      </c>
      <c r="J70" s="2">
        <f t="shared" si="2"/>
        <v>3.7914895580932369E-3</v>
      </c>
    </row>
    <row r="71" spans="1:10" x14ac:dyDescent="0.3">
      <c r="A71" s="9">
        <v>1915</v>
      </c>
      <c r="B71" s="9">
        <v>-9.6000000000000002E-2</v>
      </c>
      <c r="C71" s="9">
        <f t="shared" ref="C71:C134" si="4">B71-C$4</f>
        <v>0.20139999999999988</v>
      </c>
      <c r="G71" s="2">
        <f>CO2mid!L171</f>
        <v>282.27409334305258</v>
      </c>
      <c r="H71" s="2">
        <f t="shared" ref="H71:H134" si="5">H$3*LN(G71/G$3)</f>
        <v>0.1396749293586953</v>
      </c>
      <c r="I71" s="2">
        <f t="shared" si="3"/>
        <v>3.9374422473995745E-2</v>
      </c>
      <c r="J71" s="2">
        <f t="shared" ref="J71:J134" si="6">J70+J$3*(I70-J70)</f>
        <v>3.9840729046567254E-3</v>
      </c>
    </row>
    <row r="72" spans="1:10" x14ac:dyDescent="0.3">
      <c r="A72" s="9">
        <v>1916</v>
      </c>
      <c r="B72" s="9">
        <v>-0.35699999999999998</v>
      </c>
      <c r="C72" s="9">
        <f t="shared" si="4"/>
        <v>-5.9600000000000097E-2</v>
      </c>
      <c r="G72" s="2">
        <f>CO2mid!L172</f>
        <v>282.51984749413043</v>
      </c>
      <c r="H72" s="2">
        <f t="shared" si="5"/>
        <v>0.1443307328161258</v>
      </c>
      <c r="I72" s="2">
        <f t="shared" ref="I72:I135" si="7">I71+I$3*(I$4*H72-I71)+I$5*(J71-I71)</f>
        <v>4.1094358881567608E-2</v>
      </c>
      <c r="J72" s="2">
        <f t="shared" si="6"/>
        <v>4.1850900902105706E-3</v>
      </c>
    </row>
    <row r="73" spans="1:10" x14ac:dyDescent="0.3">
      <c r="A73" s="9">
        <v>1917</v>
      </c>
      <c r="B73" s="9">
        <v>-0.66800000000000004</v>
      </c>
      <c r="C73" s="9">
        <f t="shared" si="4"/>
        <v>-0.37060000000000015</v>
      </c>
      <c r="G73" s="2">
        <f>CO2mid!L173</f>
        <v>282.79243384820057</v>
      </c>
      <c r="H73" s="2">
        <f t="shared" si="5"/>
        <v>0.14949013640748537</v>
      </c>
      <c r="I73" s="2">
        <f t="shared" si="7"/>
        <v>4.2865907003694866E-2</v>
      </c>
      <c r="J73" s="2">
        <f t="shared" si="6"/>
        <v>4.3947347369454786E-3</v>
      </c>
    </row>
    <row r="74" spans="1:10" x14ac:dyDescent="0.3">
      <c r="A74" s="9">
        <v>1918</v>
      </c>
      <c r="B74" s="9">
        <v>-0.46400000000000002</v>
      </c>
      <c r="C74" s="9">
        <f t="shared" si="4"/>
        <v>-0.16660000000000014</v>
      </c>
      <c r="G74" s="2">
        <f>CO2mid!L174</f>
        <v>283.08582201038428</v>
      </c>
      <c r="H74" s="2">
        <f t="shared" si="5"/>
        <v>0.15503771414907191</v>
      </c>
      <c r="I74" s="2">
        <f t="shared" si="7"/>
        <v>4.4695467478110644E-2</v>
      </c>
      <c r="J74" s="2">
        <f t="shared" si="6"/>
        <v>4.613250995420615E-3</v>
      </c>
    </row>
    <row r="75" spans="1:10" x14ac:dyDescent="0.3">
      <c r="A75" s="9">
        <v>1919</v>
      </c>
      <c r="B75" s="9">
        <v>-0.26700000000000002</v>
      </c>
      <c r="C75" s="9">
        <f t="shared" si="4"/>
        <v>3.0399999999999872E-2</v>
      </c>
      <c r="G75" s="2">
        <f>CO2mid!L175</f>
        <v>283.36473673587744</v>
      </c>
      <c r="H75" s="2">
        <f t="shared" si="5"/>
        <v>0.16030629012253247</v>
      </c>
      <c r="I75" s="2">
        <f t="shared" si="7"/>
        <v>4.657541437832613E-2</v>
      </c>
      <c r="J75" s="2">
        <f t="shared" si="6"/>
        <v>4.8409179850422944E-3</v>
      </c>
    </row>
    <row r="76" spans="1:10" x14ac:dyDescent="0.3">
      <c r="A76" s="9">
        <v>1920</v>
      </c>
      <c r="B76" s="9">
        <v>-0.307</v>
      </c>
      <c r="C76" s="9">
        <f t="shared" si="4"/>
        <v>-9.6000000000001084E-3</v>
      </c>
      <c r="G76" s="2">
        <f>CO2mid!L176</f>
        <v>283.57834066581739</v>
      </c>
      <c r="H76" s="2">
        <f t="shared" si="5"/>
        <v>0.16433766866758526</v>
      </c>
      <c r="I76" s="2">
        <f t="shared" si="7"/>
        <v>4.8478531022869906E-2</v>
      </c>
      <c r="J76" s="2">
        <f t="shared" si="6"/>
        <v>5.0779699245561468E-3</v>
      </c>
    </row>
    <row r="77" spans="1:10" x14ac:dyDescent="0.3">
      <c r="A77" s="9">
        <v>1921</v>
      </c>
      <c r="B77" s="9">
        <v>-0.16</v>
      </c>
      <c r="C77" s="9">
        <f t="shared" si="4"/>
        <v>0.13739999999999988</v>
      </c>
      <c r="G77" s="2">
        <f>CO2mid!L177</f>
        <v>283.85075497057267</v>
      </c>
      <c r="H77" s="2">
        <f t="shared" si="5"/>
        <v>0.16947458058704029</v>
      </c>
      <c r="I77" s="2">
        <f t="shared" si="7"/>
        <v>5.0427018229698486E-2</v>
      </c>
      <c r="J77" s="2">
        <f t="shared" si="6"/>
        <v>5.324485111594569E-3</v>
      </c>
    </row>
    <row r="78" spans="1:10" x14ac:dyDescent="0.3">
      <c r="A78" s="9">
        <v>1922</v>
      </c>
      <c r="B78" s="9">
        <v>-0.26500000000000001</v>
      </c>
      <c r="C78" s="9">
        <f t="shared" si="4"/>
        <v>3.2399999999999873E-2</v>
      </c>
      <c r="G78" s="2">
        <f>CO2mid!L178</f>
        <v>284.05807303274543</v>
      </c>
      <c r="H78" s="2">
        <f t="shared" si="5"/>
        <v>0.17338067123822554</v>
      </c>
      <c r="I78" s="2">
        <f t="shared" si="7"/>
        <v>5.2393959097737551E-2</v>
      </c>
      <c r="J78" s="2">
        <f t="shared" si="6"/>
        <v>5.5806674997053995E-3</v>
      </c>
    </row>
    <row r="79" spans="1:10" x14ac:dyDescent="0.3">
      <c r="A79" s="9">
        <v>1923</v>
      </c>
      <c r="B79" s="9">
        <v>-0.28799999999999998</v>
      </c>
      <c r="C79" s="9">
        <f t="shared" si="4"/>
        <v>9.3999999999999084E-3</v>
      </c>
      <c r="G79" s="2">
        <f>CO2mid!L179</f>
        <v>284.28467057452542</v>
      </c>
      <c r="H79" s="2">
        <f t="shared" si="5"/>
        <v>0.17764674809552605</v>
      </c>
      <c r="I79" s="2">
        <f t="shared" si="7"/>
        <v>5.4386271715752915E-2</v>
      </c>
      <c r="J79" s="2">
        <f t="shared" si="6"/>
        <v>5.8465669959822221E-3</v>
      </c>
    </row>
    <row r="80" spans="1:10" x14ac:dyDescent="0.3">
      <c r="A80" s="9">
        <v>1924</v>
      </c>
      <c r="B80" s="9">
        <v>-0.37</v>
      </c>
      <c r="C80" s="9">
        <f t="shared" si="4"/>
        <v>-7.2600000000000109E-2</v>
      </c>
      <c r="G80" s="2">
        <f>CO2mid!L180</f>
        <v>284.56774992684393</v>
      </c>
      <c r="H80" s="2">
        <f t="shared" si="5"/>
        <v>0.18297141440733752</v>
      </c>
      <c r="I80" s="2">
        <f t="shared" si="7"/>
        <v>5.6425114518097681E-2</v>
      </c>
      <c r="J80" s="2">
        <f t="shared" si="6"/>
        <v>6.1222725187905199E-3</v>
      </c>
    </row>
    <row r="81" spans="1:10" x14ac:dyDescent="0.3">
      <c r="A81" s="9">
        <v>1925</v>
      </c>
      <c r="B81" s="9">
        <v>-0.28000000000000003</v>
      </c>
      <c r="C81" s="9">
        <f t="shared" si="4"/>
        <v>1.739999999999986E-2</v>
      </c>
      <c r="G81" s="2">
        <f>CO2mid!L181</f>
        <v>284.84188260624722</v>
      </c>
      <c r="H81" s="2">
        <f t="shared" si="5"/>
        <v>0.18812274963007458</v>
      </c>
      <c r="I81" s="2">
        <f t="shared" si="7"/>
        <v>5.8505435605390392E-2</v>
      </c>
      <c r="J81" s="2">
        <f t="shared" si="6"/>
        <v>6.4079926613465846E-3</v>
      </c>
    </row>
    <row r="82" spans="1:10" x14ac:dyDescent="0.3">
      <c r="A82" s="9">
        <v>1926</v>
      </c>
      <c r="B82" s="9">
        <v>-6.7000000000000004E-2</v>
      </c>
      <c r="C82" s="9">
        <f t="shared" si="4"/>
        <v>0.23039999999999988</v>
      </c>
      <c r="G82" s="2">
        <f>CO2mid!L182</f>
        <v>285.11715389581775</v>
      </c>
      <c r="H82" s="2">
        <f t="shared" si="5"/>
        <v>0.19329049474644777</v>
      </c>
      <c r="I82" s="2">
        <f t="shared" si="7"/>
        <v>6.0626280782054065E-2</v>
      </c>
      <c r="J82" s="2">
        <f t="shared" si="6"/>
        <v>6.7039061372687536E-3</v>
      </c>
    </row>
    <row r="83" spans="1:10" x14ac:dyDescent="0.3">
      <c r="A83" s="9">
        <v>1927</v>
      </c>
      <c r="B83" s="9">
        <v>-0.23899999999999999</v>
      </c>
      <c r="C83" s="9">
        <f t="shared" si="4"/>
        <v>5.8399999999999896E-2</v>
      </c>
      <c r="G83" s="2">
        <f>CO2mid!L183</f>
        <v>285.39193708333994</v>
      </c>
      <c r="H83" s="2">
        <f t="shared" si="5"/>
        <v>0.1984441029541594</v>
      </c>
      <c r="I83" s="2">
        <f t="shared" si="7"/>
        <v>6.2786096013777007E-2</v>
      </c>
      <c r="J83" s="2">
        <f t="shared" si="6"/>
        <v>7.0101852252511341E-3</v>
      </c>
    </row>
    <row r="84" spans="1:10" x14ac:dyDescent="0.3">
      <c r="A84" s="9">
        <v>1928</v>
      </c>
      <c r="B84" s="9">
        <v>-0.161</v>
      </c>
      <c r="C84" s="9">
        <f t="shared" si="4"/>
        <v>0.13639999999999988</v>
      </c>
      <c r="G84" s="2">
        <f>CO2mid!L184</f>
        <v>285.69983132344504</v>
      </c>
      <c r="H84" s="2">
        <f t="shared" si="5"/>
        <v>0.20421282327297943</v>
      </c>
      <c r="I84" s="2">
        <f t="shared" si="7"/>
        <v>6.4996411593270229E-2</v>
      </c>
      <c r="J84" s="2">
        <f t="shared" si="6"/>
        <v>7.3269923985299608E-3</v>
      </c>
    </row>
    <row r="85" spans="1:10" x14ac:dyDescent="0.3">
      <c r="A85" s="9">
        <v>1929</v>
      </c>
      <c r="B85" s="9">
        <v>-0.42699999999999999</v>
      </c>
      <c r="C85" s="9">
        <f t="shared" si="4"/>
        <v>-0.1296000000000001</v>
      </c>
      <c r="G85" s="2">
        <f>CO2mid!L185</f>
        <v>286.00338371617079</v>
      </c>
      <c r="H85" s="2">
        <f t="shared" si="5"/>
        <v>0.20989411178412948</v>
      </c>
      <c r="I85" s="2">
        <f t="shared" si="7"/>
        <v>6.7253828995766596E-2</v>
      </c>
      <c r="J85" s="2">
        <f t="shared" si="6"/>
        <v>7.6545546995560858E-3</v>
      </c>
    </row>
    <row r="86" spans="1:10" x14ac:dyDescent="0.3">
      <c r="A86" s="9">
        <v>1930</v>
      </c>
      <c r="B86" s="9">
        <v>-0.14099999999999999</v>
      </c>
      <c r="C86" s="9">
        <f t="shared" si="4"/>
        <v>0.1563999999999999</v>
      </c>
      <c r="G86" s="2">
        <f>CO2mid!L186</f>
        <v>286.3395491918323</v>
      </c>
      <c r="H86" s="2">
        <f t="shared" si="5"/>
        <v>0.21617875477767559</v>
      </c>
      <c r="I86" s="2">
        <f t="shared" si="7"/>
        <v>6.956936970135244E-2</v>
      </c>
      <c r="J86" s="2">
        <f t="shared" si="6"/>
        <v>7.9930785775585607E-3</v>
      </c>
    </row>
    <row r="87" spans="1:10" x14ac:dyDescent="0.3">
      <c r="A87" s="9">
        <v>1931</v>
      </c>
      <c r="B87" s="9">
        <v>-0.13500000000000001</v>
      </c>
      <c r="C87" s="9">
        <f t="shared" si="4"/>
        <v>0.16239999999999988</v>
      </c>
      <c r="G87" s="2">
        <f>CO2mid!L187</f>
        <v>286.62599031076252</v>
      </c>
      <c r="H87" s="2">
        <f t="shared" si="5"/>
        <v>0.22152797740378574</v>
      </c>
      <c r="I87" s="2">
        <f t="shared" si="7"/>
        <v>7.1921825060345113E-2</v>
      </c>
      <c r="J87" s="2">
        <f t="shared" si="6"/>
        <v>8.3428319111417092E-3</v>
      </c>
    </row>
    <row r="88" spans="1:10" x14ac:dyDescent="0.3">
      <c r="A88" s="9">
        <v>1932</v>
      </c>
      <c r="B88" s="9">
        <v>-0.08</v>
      </c>
      <c r="C88" s="9">
        <f t="shared" si="4"/>
        <v>0.21739999999999987</v>
      </c>
      <c r="G88" s="2">
        <f>CO2mid!L188</f>
        <v>286.85640469937374</v>
      </c>
      <c r="H88" s="2">
        <f t="shared" si="5"/>
        <v>0.22582703542588944</v>
      </c>
      <c r="I88" s="2">
        <f t="shared" si="7"/>
        <v>7.4288311497856849E-2</v>
      </c>
      <c r="J88" s="2">
        <f t="shared" si="6"/>
        <v>8.7039605922291843E-3</v>
      </c>
    </row>
    <row r="89" spans="1:10" x14ac:dyDescent="0.3">
      <c r="A89" s="9">
        <v>1933</v>
      </c>
      <c r="B89" s="9">
        <v>-0.28100000000000003</v>
      </c>
      <c r="C89" s="9">
        <f t="shared" si="4"/>
        <v>1.6399999999999859E-2</v>
      </c>
      <c r="G89" s="2">
        <f>CO2mid!L189</f>
        <v>287.04325876279489</v>
      </c>
      <c r="H89" s="2">
        <f t="shared" si="5"/>
        <v>0.22931081260253522</v>
      </c>
      <c r="I89" s="2">
        <f t="shared" si="7"/>
        <v>7.6651565679657557E-2</v>
      </c>
      <c r="J89" s="2">
        <f t="shared" si="6"/>
        <v>9.0764797053731489E-3</v>
      </c>
    </row>
    <row r="90" spans="1:10" x14ac:dyDescent="0.3">
      <c r="A90" s="9">
        <v>1934</v>
      </c>
      <c r="B90" s="9">
        <v>-7.0000000000000007E-2</v>
      </c>
      <c r="C90" s="9">
        <f t="shared" si="4"/>
        <v>0.22739999999999988</v>
      </c>
      <c r="G90" s="2">
        <f>CO2mid!L190</f>
        <v>287.25352066893055</v>
      </c>
      <c r="H90" s="2">
        <f t="shared" si="5"/>
        <v>0.23322830365725103</v>
      </c>
      <c r="I90" s="2">
        <f t="shared" si="7"/>
        <v>7.9020760520186972E-2</v>
      </c>
      <c r="J90" s="2">
        <f t="shared" si="6"/>
        <v>9.460306193707085E-3</v>
      </c>
    </row>
    <row r="91" spans="1:10" x14ac:dyDescent="0.3">
      <c r="A91" s="9">
        <v>1935</v>
      </c>
      <c r="B91" s="9">
        <v>-0.16800000000000001</v>
      </c>
      <c r="C91" s="9">
        <f t="shared" si="4"/>
        <v>0.12939999999999988</v>
      </c>
      <c r="G91" s="2">
        <f>CO2mid!L191</f>
        <v>287.50068678885862</v>
      </c>
      <c r="H91" s="2">
        <f t="shared" si="5"/>
        <v>0.23782970998354333</v>
      </c>
      <c r="I91" s="2">
        <f t="shared" si="7"/>
        <v>8.1409947491474149E-2</v>
      </c>
      <c r="J91" s="2">
        <f t="shared" si="6"/>
        <v>9.8554095742814912E-3</v>
      </c>
    </row>
    <row r="92" spans="1:10" x14ac:dyDescent="0.3">
      <c r="A92" s="9">
        <v>1936</v>
      </c>
      <c r="B92" s="9">
        <v>-0.115</v>
      </c>
      <c r="C92" s="9">
        <f t="shared" si="4"/>
        <v>0.1823999999999999</v>
      </c>
      <c r="G92" s="2">
        <f>CO2mid!L192</f>
        <v>287.76998612133667</v>
      </c>
      <c r="H92" s="2">
        <f t="shared" si="5"/>
        <v>0.24283866177561847</v>
      </c>
      <c r="I92" s="2">
        <f t="shared" si="7"/>
        <v>8.3826990779607161E-2</v>
      </c>
      <c r="J92" s="2">
        <f t="shared" si="6"/>
        <v>1.0261839349651145E-2</v>
      </c>
    </row>
    <row r="93" spans="1:10" x14ac:dyDescent="0.3">
      <c r="A93" s="9">
        <v>1937</v>
      </c>
      <c r="B93" s="9">
        <v>-7.1999999999999995E-2</v>
      </c>
      <c r="C93" s="9">
        <f t="shared" si="4"/>
        <v>0.22539999999999988</v>
      </c>
      <c r="G93" s="2">
        <f>CO2mid!L193</f>
        <v>288.08334642406845</v>
      </c>
      <c r="H93" s="2">
        <f t="shared" si="5"/>
        <v>0.24866124780697024</v>
      </c>
      <c r="I93" s="2">
        <f t="shared" si="7"/>
        <v>8.6287905710013643E-2</v>
      </c>
      <c r="J93" s="2">
        <f t="shared" si="6"/>
        <v>1.0679689409773294E-2</v>
      </c>
    </row>
    <row r="94" spans="1:10" x14ac:dyDescent="0.3">
      <c r="A94" s="9">
        <v>1938</v>
      </c>
      <c r="B94" s="9">
        <v>0.10199999999999999</v>
      </c>
      <c r="C94" s="9">
        <f t="shared" si="4"/>
        <v>0.39939999999999987</v>
      </c>
      <c r="G94" s="2">
        <f>CO2mid!L194</f>
        <v>288.42735816366667</v>
      </c>
      <c r="H94" s="2">
        <f t="shared" si="5"/>
        <v>0.25504608337254531</v>
      </c>
      <c r="I94" s="2">
        <f t="shared" si="7"/>
        <v>8.8802973915841119E-2</v>
      </c>
      <c r="J94" s="2">
        <f t="shared" si="6"/>
        <v>1.1109144078358659E-2</v>
      </c>
    </row>
    <row r="95" spans="1:10" x14ac:dyDescent="0.3">
      <c r="A95" s="9">
        <v>1939</v>
      </c>
      <c r="B95" s="9">
        <v>-5.2999999999999999E-2</v>
      </c>
      <c r="C95" s="9">
        <f t="shared" si="4"/>
        <v>0.2443999999999999</v>
      </c>
      <c r="G95" s="2">
        <f>CO2mid!L195</f>
        <v>288.73254627004951</v>
      </c>
      <c r="H95" s="2">
        <f t="shared" si="5"/>
        <v>0.26070398340607281</v>
      </c>
      <c r="I95" s="2">
        <f t="shared" si="7"/>
        <v>9.1355440164104379E-2</v>
      </c>
      <c r="J95" s="2">
        <f t="shared" si="6"/>
        <v>1.155044503183556E-2</v>
      </c>
    </row>
    <row r="96" spans="1:10" x14ac:dyDescent="0.3">
      <c r="A96" s="9">
        <v>1940</v>
      </c>
      <c r="B96" s="9">
        <v>-3.6999999999999998E-2</v>
      </c>
      <c r="C96" s="9">
        <f t="shared" si="4"/>
        <v>0.26039999999999991</v>
      </c>
      <c r="G96" s="2">
        <f>CO2mid!L196</f>
        <v>289.05708165529205</v>
      </c>
      <c r="H96" s="2">
        <f t="shared" si="5"/>
        <v>0.26671400646541016</v>
      </c>
      <c r="I96" s="2">
        <f t="shared" si="7"/>
        <v>9.3951450992346683E-2</v>
      </c>
      <c r="J96" s="2">
        <f t="shared" si="6"/>
        <v>1.2003737404186846E-2</v>
      </c>
    </row>
    <row r="97" spans="1:10" x14ac:dyDescent="0.3">
      <c r="A97" s="9">
        <v>1941</v>
      </c>
      <c r="B97" s="9">
        <v>-1.7999999999999999E-2</v>
      </c>
      <c r="C97" s="9">
        <f t="shared" si="4"/>
        <v>0.27939999999999987</v>
      </c>
      <c r="G97" s="2">
        <f>CO2mid!L197</f>
        <v>289.42674120904542</v>
      </c>
      <c r="H97" s="2">
        <f t="shared" si="5"/>
        <v>0.27355146260022906</v>
      </c>
      <c r="I97" s="2">
        <f t="shared" si="7"/>
        <v>9.6606795010088869E-2</v>
      </c>
      <c r="J97" s="2">
        <f t="shared" si="6"/>
        <v>1.2469200417367593E-2</v>
      </c>
    </row>
    <row r="98" spans="1:10" x14ac:dyDescent="0.3">
      <c r="A98" s="9">
        <v>1942</v>
      </c>
      <c r="B98" s="9">
        <v>-3.2000000000000001E-2</v>
      </c>
      <c r="C98" s="9">
        <f t="shared" si="4"/>
        <v>0.26539999999999986</v>
      </c>
      <c r="G98" s="2">
        <f>CO2mid!L198</f>
        <v>289.80544566670903</v>
      </c>
      <c r="H98" s="2">
        <f t="shared" si="5"/>
        <v>0.28054716892696563</v>
      </c>
      <c r="I98" s="2">
        <f t="shared" si="7"/>
        <v>9.9322882603717869E-2</v>
      </c>
      <c r="J98" s="2">
        <f t="shared" si="6"/>
        <v>1.2947101954654251E-2</v>
      </c>
    </row>
    <row r="99" spans="1:10" x14ac:dyDescent="0.3">
      <c r="A99" s="9">
        <v>1943</v>
      </c>
      <c r="B99" s="9">
        <v>-6.8000000000000005E-2</v>
      </c>
      <c r="C99" s="9">
        <f t="shared" si="4"/>
        <v>0.22939999999999988</v>
      </c>
      <c r="G99" s="2">
        <f>CO2mid!L199</f>
        <v>290.18082678020602</v>
      </c>
      <c r="H99" s="2">
        <f t="shared" si="5"/>
        <v>0.28747246813847915</v>
      </c>
      <c r="I99" s="2">
        <f t="shared" si="7"/>
        <v>0.10209634410874699</v>
      </c>
      <c r="J99" s="2">
        <f t="shared" si="6"/>
        <v>1.3437716388740932E-2</v>
      </c>
    </row>
    <row r="100" spans="1:10" x14ac:dyDescent="0.3">
      <c r="A100" s="9">
        <v>1944</v>
      </c>
      <c r="B100" s="9">
        <v>7.3999999999999996E-2</v>
      </c>
      <c r="C100" s="9">
        <f t="shared" si="4"/>
        <v>0.3713999999999999</v>
      </c>
      <c r="G100" s="2">
        <f>CO2mid!L200</f>
        <v>290.5730107039663</v>
      </c>
      <c r="H100" s="2">
        <f t="shared" si="5"/>
        <v>0.29469819503217703</v>
      </c>
      <c r="I100" s="2">
        <f t="shared" si="7"/>
        <v>0.10493160303896065</v>
      </c>
      <c r="J100" s="2">
        <f t="shared" si="6"/>
        <v>1.3941297394190567E-2</v>
      </c>
    </row>
    <row r="101" spans="1:10" x14ac:dyDescent="0.3">
      <c r="A101" s="9">
        <v>1945</v>
      </c>
      <c r="B101" s="9">
        <v>-0.109</v>
      </c>
      <c r="C101" s="9">
        <f t="shared" si="4"/>
        <v>0.1883999999999999</v>
      </c>
      <c r="G101" s="2">
        <f>CO2mid!L201</f>
        <v>290.9546790874428</v>
      </c>
      <c r="H101" s="2">
        <f t="shared" si="5"/>
        <v>0.30172082243457093</v>
      </c>
      <c r="I101" s="2">
        <f t="shared" si="7"/>
        <v>0.10782251079991867</v>
      </c>
      <c r="J101" s="2">
        <f t="shared" si="6"/>
        <v>1.4458122330252862E-2</v>
      </c>
    </row>
    <row r="102" spans="1:10" x14ac:dyDescent="0.3">
      <c r="A102" s="9">
        <v>1946</v>
      </c>
      <c r="B102" s="9">
        <v>-7.9000000000000001E-2</v>
      </c>
      <c r="C102" s="9">
        <f t="shared" si="4"/>
        <v>0.21839999999999987</v>
      </c>
      <c r="G102" s="2">
        <f>CO2mid!L202</f>
        <v>291.2260251318898</v>
      </c>
      <c r="H102" s="2">
        <f t="shared" si="5"/>
        <v>0.30670793874533481</v>
      </c>
      <c r="I102" s="2">
        <f t="shared" si="7"/>
        <v>0.11072517421638514</v>
      </c>
      <c r="J102" s="2">
        <f t="shared" si="6"/>
        <v>1.4988432056760564E-2</v>
      </c>
    </row>
    <row r="103" spans="1:10" x14ac:dyDescent="0.3">
      <c r="A103" s="9">
        <v>1947</v>
      </c>
      <c r="B103" s="9">
        <v>-3.4000000000000002E-2</v>
      </c>
      <c r="C103" s="9">
        <f t="shared" si="4"/>
        <v>0.26339999999999986</v>
      </c>
      <c r="G103" s="2">
        <f>CO2mid!L203</f>
        <v>291.53503995286815</v>
      </c>
      <c r="H103" s="2">
        <f t="shared" si="5"/>
        <v>0.3123817201498732</v>
      </c>
      <c r="I103" s="2">
        <f t="shared" si="7"/>
        <v>0.11365352600018395</v>
      </c>
      <c r="J103" s="2">
        <f t="shared" si="6"/>
        <v>1.5532216752227232E-2</v>
      </c>
    </row>
    <row r="104" spans="1:10" x14ac:dyDescent="0.3">
      <c r="A104" s="9">
        <v>1948</v>
      </c>
      <c r="B104" s="9">
        <v>-6.2E-2</v>
      </c>
      <c r="C104" s="9">
        <f t="shared" si="4"/>
        <v>0.23539999999999989</v>
      </c>
      <c r="G104" s="2">
        <f>CO2mid!L204</f>
        <v>291.9139452257117</v>
      </c>
      <c r="H104" s="2">
        <f t="shared" si="5"/>
        <v>0.31933054874051797</v>
      </c>
      <c r="I104" s="2">
        <f t="shared" si="7"/>
        <v>0.11663322473564754</v>
      </c>
      <c r="J104" s="2">
        <f t="shared" si="6"/>
        <v>1.6089545788755627E-2</v>
      </c>
    </row>
    <row r="105" spans="1:10" x14ac:dyDescent="0.3">
      <c r="A105" s="9">
        <v>1949</v>
      </c>
      <c r="B105" s="9">
        <v>-0.14499999999999999</v>
      </c>
      <c r="C105" s="9">
        <f t="shared" si="4"/>
        <v>0.1523999999999999</v>
      </c>
      <c r="G105" s="2">
        <f>CO2mid!L205</f>
        <v>292.32218703515588</v>
      </c>
      <c r="H105" s="2">
        <f t="shared" si="5"/>
        <v>0.32680729971635664</v>
      </c>
      <c r="I105" s="2">
        <f t="shared" si="7"/>
        <v>0.11967361027742453</v>
      </c>
      <c r="J105" s="2">
        <f t="shared" si="6"/>
        <v>1.6660633885173973E-2</v>
      </c>
    </row>
    <row r="106" spans="1:10" x14ac:dyDescent="0.3">
      <c r="A106" s="9">
        <v>1950</v>
      </c>
      <c r="B106" s="9">
        <v>-0.30499999999999999</v>
      </c>
      <c r="C106" s="9">
        <f t="shared" si="4"/>
        <v>-7.6000000000001067E-3</v>
      </c>
      <c r="G106" s="2">
        <f>CO2mid!L206</f>
        <v>292.69913708981255</v>
      </c>
      <c r="H106" s="2">
        <f t="shared" si="5"/>
        <v>0.3337016913849582</v>
      </c>
      <c r="I106" s="2">
        <f t="shared" si="7"/>
        <v>0.12276072200309637</v>
      </c>
      <c r="J106" s="2">
        <f t="shared" si="6"/>
        <v>1.7245747591081956E-2</v>
      </c>
    </row>
    <row r="107" spans="1:10" x14ac:dyDescent="0.3">
      <c r="A107" s="9">
        <v>1951</v>
      </c>
      <c r="B107" s="9">
        <v>-0.13</v>
      </c>
      <c r="C107" s="9">
        <f t="shared" si="4"/>
        <v>0.16739999999999988</v>
      </c>
      <c r="G107" s="2">
        <f>CO2mid!L207</f>
        <v>293.17002172932069</v>
      </c>
      <c r="H107" s="2">
        <f t="shared" si="5"/>
        <v>0.34230167766488251</v>
      </c>
      <c r="I107" s="2">
        <f t="shared" si="7"/>
        <v>0.12592844540926795</v>
      </c>
      <c r="J107" s="2">
        <f t="shared" si="6"/>
        <v>1.7845072645742199E-2</v>
      </c>
    </row>
    <row r="108" spans="1:10" x14ac:dyDescent="0.3">
      <c r="A108" s="9">
        <v>1952</v>
      </c>
      <c r="B108" s="9">
        <v>-4.8000000000000001E-2</v>
      </c>
      <c r="C108" s="9">
        <f t="shared" si="4"/>
        <v>0.2493999999999999</v>
      </c>
      <c r="G108" s="2">
        <f>CO2mid!L208</f>
        <v>293.69478442929693</v>
      </c>
      <c r="H108" s="2">
        <f t="shared" si="5"/>
        <v>0.35186940489493213</v>
      </c>
      <c r="I108" s="2">
        <f t="shared" si="7"/>
        <v>0.12919426880421711</v>
      </c>
      <c r="J108" s="2">
        <f t="shared" si="6"/>
        <v>1.8458986203039027E-2</v>
      </c>
    </row>
    <row r="109" spans="1:10" x14ac:dyDescent="0.3">
      <c r="A109" s="9">
        <v>1953</v>
      </c>
      <c r="B109" s="9">
        <v>4.5999999999999999E-2</v>
      </c>
      <c r="C109" s="9">
        <f t="shared" si="4"/>
        <v>0.34339999999999987</v>
      </c>
      <c r="G109" s="2">
        <f>CO2mid!L209</f>
        <v>294.22045251891308</v>
      </c>
      <c r="H109" s="2">
        <f t="shared" si="5"/>
        <v>0.3614365154310934</v>
      </c>
      <c r="I109" s="2">
        <f t="shared" si="7"/>
        <v>0.13255505174167778</v>
      </c>
      <c r="J109" s="2">
        <f t="shared" si="6"/>
        <v>1.9087962608213719E-2</v>
      </c>
    </row>
    <row r="110" spans="1:10" x14ac:dyDescent="0.3">
      <c r="A110" s="9">
        <v>1954</v>
      </c>
      <c r="B110" s="9">
        <v>-0.185</v>
      </c>
      <c r="C110" s="9">
        <f t="shared" si="4"/>
        <v>0.11239999999999989</v>
      </c>
      <c r="G110" s="2">
        <f>CO2mid!L210</f>
        <v>294.75702892844942</v>
      </c>
      <c r="H110" s="2">
        <f t="shared" si="5"/>
        <v>0.37118454375355259</v>
      </c>
      <c r="I110" s="2">
        <f t="shared" si="7"/>
        <v>0.1360115204433123</v>
      </c>
      <c r="J110" s="2">
        <f t="shared" si="6"/>
        <v>1.9732455674491795E-2</v>
      </c>
    </row>
    <row r="111" spans="1:10" x14ac:dyDescent="0.3">
      <c r="A111" s="9">
        <v>1955</v>
      </c>
      <c r="B111" s="9">
        <v>-0.20499999999999999</v>
      </c>
      <c r="C111" s="9">
        <f t="shared" si="4"/>
        <v>9.2399999999999899E-2</v>
      </c>
      <c r="D111" s="2">
        <v>-0.13300000000000001</v>
      </c>
      <c r="E111" s="2">
        <v>-3.4000000000000002E-2</v>
      </c>
      <c r="F111" s="2">
        <v>-1.2999999999999999E-2</v>
      </c>
      <c r="G111" s="2">
        <f>CO2mid!L211</f>
        <v>295.29463880968268</v>
      </c>
      <c r="H111" s="2">
        <f t="shared" si="5"/>
        <v>0.38093356682306151</v>
      </c>
      <c r="I111" s="2">
        <f t="shared" si="7"/>
        <v>0.13956065430687764</v>
      </c>
      <c r="J111" s="2">
        <f t="shared" si="6"/>
        <v>2.0392920762378697E-2</v>
      </c>
    </row>
    <row r="112" spans="1:10" x14ac:dyDescent="0.3">
      <c r="A112" s="9">
        <v>1956</v>
      </c>
      <c r="B112" s="9">
        <v>-0.41699999999999998</v>
      </c>
      <c r="C112" s="9">
        <f t="shared" si="4"/>
        <v>-0.1196000000000001</v>
      </c>
      <c r="D112" s="2">
        <v>-0.123</v>
      </c>
      <c r="E112" s="2">
        <v>-2.8000000000000001E-2</v>
      </c>
      <c r="F112" s="2">
        <v>-1.0999999999999999E-2</v>
      </c>
      <c r="G112" s="2">
        <f>CO2mid!L212</f>
        <v>295.90641118542766</v>
      </c>
      <c r="H112" s="2">
        <f t="shared" si="5"/>
        <v>0.39200588605694109</v>
      </c>
      <c r="I112" s="2">
        <f t="shared" si="7"/>
        <v>0.1432269206909299</v>
      </c>
      <c r="J112" s="2">
        <f t="shared" si="6"/>
        <v>2.1069793488911449E-2</v>
      </c>
    </row>
    <row r="113" spans="1:10" x14ac:dyDescent="0.3">
      <c r="A113" s="9">
        <v>1957</v>
      </c>
      <c r="B113" s="9">
        <v>-0.06</v>
      </c>
      <c r="C113" s="9">
        <f t="shared" si="4"/>
        <v>0.23739999999999989</v>
      </c>
      <c r="D113" s="2">
        <v>-0.09</v>
      </c>
      <c r="E113" s="2">
        <v>-4.9000000000000002E-2</v>
      </c>
      <c r="F113" s="2">
        <v>-2.4E-2</v>
      </c>
      <c r="G113" s="2">
        <f>CO2mid!L213</f>
        <v>296.56798333456965</v>
      </c>
      <c r="H113" s="2">
        <f t="shared" si="5"/>
        <v>0.40395378625883893</v>
      </c>
      <c r="I113" s="2">
        <f t="shared" si="7"/>
        <v>0.14702471101358039</v>
      </c>
      <c r="J113" s="2">
        <f t="shared" si="6"/>
        <v>2.1763645971418916E-2</v>
      </c>
    </row>
    <row r="114" spans="1:10" x14ac:dyDescent="0.3">
      <c r="A114" s="9">
        <v>1958</v>
      </c>
      <c r="B114" s="9">
        <v>7.0000000000000007E-2</v>
      </c>
      <c r="C114" s="9">
        <f t="shared" si="4"/>
        <v>0.36739999999999989</v>
      </c>
      <c r="D114" s="2">
        <v>-2.7E-2</v>
      </c>
      <c r="E114" s="2">
        <v>-1.6E-2</v>
      </c>
      <c r="F114" s="2">
        <v>-0.01</v>
      </c>
      <c r="G114" s="2">
        <f>CO2mid!L214</f>
        <v>297.25860425044135</v>
      </c>
      <c r="H114" s="2">
        <f t="shared" si="5"/>
        <v>0.41639790258168025</v>
      </c>
      <c r="I114" s="2">
        <f t="shared" si="7"/>
        <v>0.15096008960623852</v>
      </c>
      <c r="J114" s="2">
        <f t="shared" si="6"/>
        <v>2.2475128820858392E-2</v>
      </c>
    </row>
    <row r="115" spans="1:10" x14ac:dyDescent="0.3">
      <c r="A115" s="9">
        <v>1959</v>
      </c>
      <c r="B115" s="9">
        <v>-1.2999999999999999E-2</v>
      </c>
      <c r="C115" s="9">
        <f t="shared" si="4"/>
        <v>0.28439999999999988</v>
      </c>
      <c r="D115" s="2">
        <v>-7.0999999999999994E-2</v>
      </c>
      <c r="E115" s="2">
        <v>-2.3E-2</v>
      </c>
      <c r="F115" s="2">
        <v>-1.2999999999999999E-2</v>
      </c>
      <c r="G115" s="2">
        <f>CO2mid!L215</f>
        <v>297.96269024586809</v>
      </c>
      <c r="H115" s="2">
        <f t="shared" si="5"/>
        <v>0.4290549155860453</v>
      </c>
      <c r="I115" s="2">
        <f t="shared" si="7"/>
        <v>0.15503305802920861</v>
      </c>
      <c r="J115" s="2">
        <f t="shared" si="6"/>
        <v>2.3204923398119352E-2</v>
      </c>
    </row>
    <row r="116" spans="1:10" x14ac:dyDescent="0.3">
      <c r="A116" s="9">
        <v>1960</v>
      </c>
      <c r="B116" s="9">
        <v>-9.0999999999999998E-2</v>
      </c>
      <c r="C116" s="9">
        <f t="shared" si="4"/>
        <v>0.20639999999999989</v>
      </c>
      <c r="D116" s="2">
        <v>-4.7E-2</v>
      </c>
      <c r="E116" s="2">
        <v>-1.4999999999999999E-2</v>
      </c>
      <c r="F116" s="2">
        <v>-1.0999999999999999E-2</v>
      </c>
      <c r="G116" s="2">
        <f>CO2mid!L216</f>
        <v>298.71097489646547</v>
      </c>
      <c r="H116" s="2">
        <f t="shared" si="5"/>
        <v>0.44247372460449386</v>
      </c>
      <c r="I116" s="2">
        <f t="shared" si="7"/>
        <v>0.15925499057411557</v>
      </c>
      <c r="J116" s="2">
        <f t="shared" si="6"/>
        <v>2.3953707202823939E-2</v>
      </c>
    </row>
    <row r="117" spans="1:10" x14ac:dyDescent="0.3">
      <c r="A117" s="9">
        <v>1961</v>
      </c>
      <c r="B117" s="9">
        <v>3.7999999999999999E-2</v>
      </c>
      <c r="C117" s="9">
        <f t="shared" si="4"/>
        <v>0.33539999999999986</v>
      </c>
      <c r="D117" s="2">
        <v>-5.5E-2</v>
      </c>
      <c r="E117" s="2">
        <v>-2.1999999999999999E-2</v>
      </c>
      <c r="F117" s="2">
        <v>-1.2999999999999999E-2</v>
      </c>
      <c r="G117" s="2">
        <f>CO2mid!L217</f>
        <v>299.49783757631923</v>
      </c>
      <c r="H117" s="2">
        <f t="shared" si="5"/>
        <v>0.4565481336646986</v>
      </c>
      <c r="I117" s="2">
        <f t="shared" si="7"/>
        <v>0.16363469208029607</v>
      </c>
      <c r="J117" s="2">
        <f t="shared" si="6"/>
        <v>2.4722218492372876E-2</v>
      </c>
    </row>
    <row r="118" spans="1:10" x14ac:dyDescent="0.3">
      <c r="A118" s="9">
        <v>1962</v>
      </c>
      <c r="B118" s="9">
        <v>-2E-3</v>
      </c>
      <c r="C118" s="9">
        <f t="shared" si="4"/>
        <v>0.29539999999999988</v>
      </c>
      <c r="D118" s="2">
        <v>-7.0000000000000007E-2</v>
      </c>
      <c r="E118" s="2">
        <v>-1.0999999999999999E-2</v>
      </c>
      <c r="F118" s="2">
        <v>-8.0000000000000002E-3</v>
      </c>
      <c r="G118" s="2">
        <f>CO2mid!L218</f>
        <v>300.27359972053625</v>
      </c>
      <c r="H118" s="2">
        <f t="shared" si="5"/>
        <v>0.47038783835191411</v>
      </c>
      <c r="I118" s="2">
        <f t="shared" si="7"/>
        <v>0.16816224416766098</v>
      </c>
      <c r="J118" s="2">
        <f t="shared" si="6"/>
        <v>2.5511241342352279E-2</v>
      </c>
    </row>
    <row r="119" spans="1:10" x14ac:dyDescent="0.3">
      <c r="A119" s="9">
        <v>1963</v>
      </c>
      <c r="B119" s="9">
        <v>-4.0000000000000001E-3</v>
      </c>
      <c r="C119" s="9">
        <f t="shared" si="4"/>
        <v>0.29339999999999988</v>
      </c>
      <c r="D119" s="2">
        <v>-1.9E-2</v>
      </c>
      <c r="E119" s="2">
        <v>-2.4E-2</v>
      </c>
      <c r="F119" s="2">
        <v>-1.4999999999999999E-2</v>
      </c>
      <c r="G119" s="2">
        <f>CO2mid!L219</f>
        <v>301.08498582896891</v>
      </c>
      <c r="H119" s="2">
        <f t="shared" si="5"/>
        <v>0.48482487614808284</v>
      </c>
      <c r="I119" s="2">
        <f t="shared" si="7"/>
        <v>0.17284529292154174</v>
      </c>
      <c r="J119" s="2">
        <f t="shared" si="6"/>
        <v>2.6321499038400031E-2</v>
      </c>
    </row>
    <row r="120" spans="1:10" x14ac:dyDescent="0.3">
      <c r="A120" s="9">
        <v>1964</v>
      </c>
      <c r="B120" s="9">
        <v>-0.27100000000000002</v>
      </c>
      <c r="C120" s="9">
        <f t="shared" si="4"/>
        <v>2.6399999999999868E-2</v>
      </c>
      <c r="D120" s="2">
        <v>-0.14299999999999999</v>
      </c>
      <c r="E120" s="2">
        <v>-3.3000000000000002E-2</v>
      </c>
      <c r="F120" s="2">
        <v>-1.4999999999999999E-2</v>
      </c>
      <c r="G120" s="2">
        <f>CO2mid!L220</f>
        <v>301.95004347737819</v>
      </c>
      <c r="H120" s="2">
        <f t="shared" si="5"/>
        <v>0.50017410585657951</v>
      </c>
      <c r="I120" s="2">
        <f t="shared" si="7"/>
        <v>0.17769775835123991</v>
      </c>
      <c r="J120" s="2">
        <f t="shared" si="6"/>
        <v>2.7153754187656275E-2</v>
      </c>
    </row>
    <row r="121" spans="1:10" x14ac:dyDescent="0.3">
      <c r="A121" s="9">
        <v>1965</v>
      </c>
      <c r="B121" s="9">
        <v>-0.19500000000000001</v>
      </c>
      <c r="C121" s="9">
        <f t="shared" si="4"/>
        <v>0.10239999999999988</v>
      </c>
      <c r="D121" s="2">
        <v>-0.115</v>
      </c>
      <c r="E121" s="2">
        <v>-3.2000000000000001E-2</v>
      </c>
      <c r="F121" s="2">
        <v>-1.4E-2</v>
      </c>
      <c r="G121" s="2">
        <f>CO2mid!L221</f>
        <v>302.87377651516817</v>
      </c>
      <c r="H121" s="2">
        <f t="shared" si="5"/>
        <v>0.51651597412078054</v>
      </c>
      <c r="I121" s="2">
        <f t="shared" si="7"/>
        <v>0.18273477306937996</v>
      </c>
      <c r="J121" s="2">
        <f t="shared" si="6"/>
        <v>2.800884413130543E-2</v>
      </c>
    </row>
    <row r="122" spans="1:10" x14ac:dyDescent="0.3">
      <c r="A122" s="9">
        <v>1966</v>
      </c>
      <c r="B122" s="9">
        <v>-0.123</v>
      </c>
      <c r="C122" s="9">
        <f t="shared" si="4"/>
        <v>0.17439999999999989</v>
      </c>
      <c r="D122" s="2">
        <v>-9.4E-2</v>
      </c>
      <c r="E122" s="2">
        <v>-4.2000000000000003E-2</v>
      </c>
      <c r="F122" s="2">
        <v>-1.7000000000000001E-2</v>
      </c>
      <c r="G122" s="2">
        <f>CO2mid!L222</f>
        <v>303.84155571014884</v>
      </c>
      <c r="H122" s="2">
        <f t="shared" si="5"/>
        <v>0.53358369207491796</v>
      </c>
      <c r="I122" s="2">
        <f t="shared" si="7"/>
        <v>0.18796545157329664</v>
      </c>
      <c r="J122" s="2">
        <f t="shared" si="6"/>
        <v>2.8887687407673692E-2</v>
      </c>
    </row>
    <row r="123" spans="1:10" x14ac:dyDescent="0.3">
      <c r="A123" s="9">
        <v>1967</v>
      </c>
      <c r="B123" s="9">
        <v>-0.121</v>
      </c>
      <c r="C123" s="9">
        <f t="shared" si="4"/>
        <v>0.17639999999999989</v>
      </c>
      <c r="D123" s="2">
        <v>-0.16200000000000001</v>
      </c>
      <c r="E123" s="2">
        <v>-4.5999999999999999E-2</v>
      </c>
      <c r="F123" s="2">
        <v>-2.1000000000000001E-2</v>
      </c>
      <c r="G123" s="2">
        <f>CO2mid!L223</f>
        <v>304.86339645633899</v>
      </c>
      <c r="H123" s="2">
        <f t="shared" si="5"/>
        <v>0.55154593505651406</v>
      </c>
      <c r="I123" s="2">
        <f t="shared" si="7"/>
        <v>0.19340210782436185</v>
      </c>
      <c r="J123" s="2">
        <f t="shared" si="6"/>
        <v>2.9791249108134431E-2</v>
      </c>
    </row>
    <row r="124" spans="1:10" x14ac:dyDescent="0.3">
      <c r="A124" s="9">
        <v>1968</v>
      </c>
      <c r="B124" s="9">
        <v>-0.20599999999999999</v>
      </c>
      <c r="C124" s="9">
        <f t="shared" si="4"/>
        <v>9.1399999999999898E-2</v>
      </c>
      <c r="D124" s="2">
        <v>-0.13700000000000001</v>
      </c>
      <c r="E124" s="2">
        <v>-6.0999999999999999E-2</v>
      </c>
      <c r="F124" s="2">
        <v>-2.8000000000000001E-2</v>
      </c>
      <c r="G124" s="2">
        <f>CO2mid!L224</f>
        <v>305.91306899560601</v>
      </c>
      <c r="H124" s="2">
        <f t="shared" si="5"/>
        <v>0.56993483486363039</v>
      </c>
      <c r="I124" s="2">
        <f t="shared" si="7"/>
        <v>0.19904696719951187</v>
      </c>
      <c r="J124" s="2">
        <f t="shared" si="6"/>
        <v>3.0720558785642602E-2</v>
      </c>
    </row>
    <row r="125" spans="1:10" x14ac:dyDescent="0.3">
      <c r="A125" s="9">
        <v>1969</v>
      </c>
      <c r="B125" s="9">
        <v>-6.8000000000000005E-2</v>
      </c>
      <c r="C125" s="9">
        <f t="shared" si="4"/>
        <v>0.22939999999999988</v>
      </c>
      <c r="D125" s="2">
        <v>-6.9000000000000006E-2</v>
      </c>
      <c r="E125" s="2">
        <v>-4.7E-2</v>
      </c>
      <c r="F125" s="2">
        <v>-2.1999999999999999E-2</v>
      </c>
      <c r="G125" s="2">
        <f>CO2mid!L225</f>
        <v>307.02283284658216</v>
      </c>
      <c r="H125" s="2">
        <f t="shared" si="5"/>
        <v>0.58930796367739735</v>
      </c>
      <c r="I125" s="2">
        <f t="shared" si="7"/>
        <v>0.20491373665065923</v>
      </c>
      <c r="J125" s="2">
        <f t="shared" si="6"/>
        <v>3.1676652785433378E-2</v>
      </c>
    </row>
    <row r="126" spans="1:10" x14ac:dyDescent="0.3">
      <c r="A126" s="9">
        <v>1970</v>
      </c>
      <c r="B126" s="9">
        <v>-2.5000000000000001E-2</v>
      </c>
      <c r="C126" s="9">
        <f t="shared" si="4"/>
        <v>0.27239999999999986</v>
      </c>
      <c r="D126" s="2">
        <v>-0.14299999999999999</v>
      </c>
      <c r="E126" s="2">
        <v>-5.6000000000000001E-2</v>
      </c>
      <c r="F126" s="2">
        <v>-2.5000000000000001E-2</v>
      </c>
      <c r="G126" s="2">
        <f>CO2mid!L226</f>
        <v>308.21014746015669</v>
      </c>
      <c r="H126" s="2">
        <f t="shared" si="5"/>
        <v>0.60995751034300372</v>
      </c>
      <c r="I126" s="2">
        <f t="shared" si="7"/>
        <v>0.21102172997982224</v>
      </c>
      <c r="J126" s="2">
        <f t="shared" si="6"/>
        <v>3.266063942178786E-2</v>
      </c>
    </row>
    <row r="127" spans="1:10" x14ac:dyDescent="0.3">
      <c r="A127" s="9">
        <v>1971</v>
      </c>
      <c r="B127" s="9">
        <v>-0.19900000000000001</v>
      </c>
      <c r="C127" s="9">
        <f t="shared" si="4"/>
        <v>9.8399999999999876E-2</v>
      </c>
      <c r="D127" s="2">
        <v>-0.25900000000000001</v>
      </c>
      <c r="E127" s="2">
        <v>-0.04</v>
      </c>
      <c r="F127" s="2">
        <v>-1.6E-2</v>
      </c>
      <c r="G127" s="2">
        <f>CO2mid!L227</f>
        <v>309.50016780010583</v>
      </c>
      <c r="H127" s="2">
        <f t="shared" si="5"/>
        <v>0.63230332093335151</v>
      </c>
      <c r="I127" s="2">
        <f t="shared" si="7"/>
        <v>0.21739832724895869</v>
      </c>
      <c r="J127" s="2">
        <f t="shared" si="6"/>
        <v>3.3673730416157496E-2</v>
      </c>
    </row>
    <row r="128" spans="1:10" x14ac:dyDescent="0.3">
      <c r="A128" s="9">
        <v>1972</v>
      </c>
      <c r="B128" s="9">
        <v>-0.17199999999999999</v>
      </c>
      <c r="C128" s="9">
        <f t="shared" si="4"/>
        <v>0.1253999999999999</v>
      </c>
      <c r="D128" s="2">
        <v>-0.13400000000000001</v>
      </c>
      <c r="E128" s="2">
        <v>-5.5E-2</v>
      </c>
      <c r="F128" s="2">
        <v>-2.5000000000000001E-2</v>
      </c>
      <c r="G128" s="2">
        <f>CO2mid!L228</f>
        <v>310.83388349146423</v>
      </c>
      <c r="H128" s="2">
        <f t="shared" si="5"/>
        <v>0.65530831293187208</v>
      </c>
      <c r="I128" s="2">
        <f t="shared" si="7"/>
        <v>0.2240485363962893</v>
      </c>
      <c r="J128" s="2">
        <f t="shared" si="6"/>
        <v>3.4717286126167805E-2</v>
      </c>
    </row>
    <row r="129" spans="1:10" x14ac:dyDescent="0.3">
      <c r="A129" s="9">
        <v>1973</v>
      </c>
      <c r="B129" s="9">
        <v>0.13100000000000001</v>
      </c>
      <c r="C129" s="9">
        <f t="shared" si="4"/>
        <v>0.42839999999999989</v>
      </c>
      <c r="D129" s="2">
        <v>-0.09</v>
      </c>
      <c r="E129" s="2">
        <v>-3.6999999999999998E-2</v>
      </c>
      <c r="F129" s="2">
        <v>-1.6E-2</v>
      </c>
      <c r="G129" s="2">
        <f>CO2mid!L229</f>
        <v>312.2178328595374</v>
      </c>
      <c r="H129" s="2">
        <f t="shared" si="5"/>
        <v>0.67907565391512381</v>
      </c>
      <c r="I129" s="2">
        <f t="shared" si="7"/>
        <v>0.23097934684742158</v>
      </c>
      <c r="J129" s="2">
        <f t="shared" si="6"/>
        <v>3.5792687627702095E-2</v>
      </c>
    </row>
    <row r="130" spans="1:10" x14ac:dyDescent="0.3">
      <c r="A130" s="9">
        <v>1974</v>
      </c>
      <c r="B130" s="9">
        <v>-0.29499999999999998</v>
      </c>
      <c r="C130" s="9">
        <f t="shared" si="4"/>
        <v>2.3999999999999022E-3</v>
      </c>
      <c r="D130" s="2">
        <v>-0.14299999999999999</v>
      </c>
      <c r="E130" s="2">
        <v>-2.9000000000000001E-2</v>
      </c>
      <c r="F130" s="2">
        <v>-1.2E-2</v>
      </c>
      <c r="G130" s="2">
        <f>CO2mid!L230</f>
        <v>313.68503640675294</v>
      </c>
      <c r="H130" s="2">
        <f t="shared" si="5"/>
        <v>0.70415799093832032</v>
      </c>
      <c r="I130" s="2">
        <f t="shared" si="7"/>
        <v>0.23820897307905448</v>
      </c>
      <c r="J130" s="2">
        <f t="shared" si="6"/>
        <v>3.6901347852070103E-2</v>
      </c>
    </row>
    <row r="131" spans="1:10" x14ac:dyDescent="0.3">
      <c r="A131" s="9">
        <v>1975</v>
      </c>
      <c r="B131" s="9">
        <v>-0.109</v>
      </c>
      <c r="C131" s="9">
        <f t="shared" si="4"/>
        <v>0.1883999999999999</v>
      </c>
      <c r="D131" s="2">
        <v>-0.156</v>
      </c>
      <c r="E131" s="2">
        <v>-1.6E-2</v>
      </c>
      <c r="F131" s="2">
        <v>-5.0000000000000001E-3</v>
      </c>
      <c r="G131" s="2">
        <f>CO2mid!L231</f>
        <v>315.12465207114838</v>
      </c>
      <c r="H131" s="2">
        <f t="shared" si="5"/>
        <v>0.72865493302505169</v>
      </c>
      <c r="I131" s="2">
        <f t="shared" si="7"/>
        <v>0.24571568201456009</v>
      </c>
      <c r="J131" s="2">
        <f t="shared" si="6"/>
        <v>3.8044775163359378E-2</v>
      </c>
    </row>
    <row r="132" spans="1:10" x14ac:dyDescent="0.3">
      <c r="A132" s="9">
        <v>1976</v>
      </c>
      <c r="B132" s="9">
        <v>-0.34899999999999998</v>
      </c>
      <c r="C132" s="9">
        <f t="shared" si="4"/>
        <v>-5.160000000000009E-2</v>
      </c>
      <c r="D132" s="2">
        <v>-0.13900000000000001</v>
      </c>
      <c r="E132" s="2">
        <v>-2.7E-2</v>
      </c>
      <c r="F132" s="2">
        <v>-8.9999999999999993E-3</v>
      </c>
      <c r="G132" s="2">
        <f>CO2mid!L232</f>
        <v>316.52467421250219</v>
      </c>
      <c r="H132" s="2">
        <f t="shared" si="5"/>
        <v>0.75237103754730339</v>
      </c>
      <c r="I132" s="2">
        <f t="shared" si="7"/>
        <v>0.25347442083157479</v>
      </c>
      <c r="J132" s="2">
        <f t="shared" si="6"/>
        <v>3.9224345914274199E-2</v>
      </c>
    </row>
    <row r="133" spans="1:10" x14ac:dyDescent="0.3">
      <c r="A133" s="9">
        <v>1977</v>
      </c>
      <c r="B133" s="9">
        <v>6.5000000000000002E-2</v>
      </c>
      <c r="C133" s="9">
        <f t="shared" si="4"/>
        <v>0.36239999999999989</v>
      </c>
      <c r="D133" s="2">
        <v>2.7E-2</v>
      </c>
      <c r="E133" s="2">
        <v>0</v>
      </c>
      <c r="F133" s="2">
        <v>1E-3</v>
      </c>
      <c r="G133" s="2">
        <f>CO2mid!L233</f>
        <v>318.02752121879541</v>
      </c>
      <c r="H133" s="2">
        <f t="shared" si="5"/>
        <v>0.77771251953881215</v>
      </c>
      <c r="I133" s="2">
        <f t="shared" si="7"/>
        <v>0.26151080603614624</v>
      </c>
      <c r="J133" s="2">
        <f t="shared" si="6"/>
        <v>4.0441286339804469E-2</v>
      </c>
    </row>
    <row r="134" spans="1:10" x14ac:dyDescent="0.3">
      <c r="A134" s="9">
        <v>1978</v>
      </c>
      <c r="B134" s="9">
        <v>-4.7E-2</v>
      </c>
      <c r="C134" s="9">
        <f t="shared" si="4"/>
        <v>0.2503999999999999</v>
      </c>
      <c r="D134" s="2">
        <v>0.02</v>
      </c>
      <c r="E134" s="2">
        <v>1E-3</v>
      </c>
      <c r="F134" s="2">
        <v>2E-3</v>
      </c>
      <c r="G134" s="2">
        <f>CO2mid!L234</f>
        <v>319.5780774360698</v>
      </c>
      <c r="H134" s="2">
        <f t="shared" si="5"/>
        <v>0.80373328263351618</v>
      </c>
      <c r="I134" s="2">
        <f t="shared" si="7"/>
        <v>0.26983002461109434</v>
      </c>
      <c r="J134" s="2">
        <f t="shared" si="6"/>
        <v>4.1696961211679692E-2</v>
      </c>
    </row>
    <row r="135" spans="1:10" x14ac:dyDescent="0.3">
      <c r="A135" s="9">
        <v>1979</v>
      </c>
      <c r="B135" s="9">
        <v>6.8000000000000005E-2</v>
      </c>
      <c r="C135" s="9">
        <f t="shared" ref="C135:C168" si="8">B135-C$4</f>
        <v>0.36539999999999989</v>
      </c>
      <c r="D135" s="2">
        <v>3.2000000000000001E-2</v>
      </c>
      <c r="E135" s="2">
        <v>-0.01</v>
      </c>
      <c r="F135" s="2">
        <v>-4.0000000000000001E-3</v>
      </c>
      <c r="G135" s="2">
        <f>CO2mid!L235</f>
        <v>321.12802027624508</v>
      </c>
      <c r="H135" s="2">
        <f t="shared" ref="H135:H198" si="9">H$3*LN(G135/G$3)</f>
        <v>0.82961788214101762</v>
      </c>
      <c r="I135" s="2">
        <f t="shared" si="7"/>
        <v>0.27842021461199246</v>
      </c>
      <c r="J135" s="2">
        <f t="shared" ref="J135:J198" si="10">J134+J$3*(I134-J134)</f>
        <v>4.2992757011788368E-2</v>
      </c>
    </row>
    <row r="136" spans="1:10" x14ac:dyDescent="0.3">
      <c r="A136" s="9">
        <v>1980</v>
      </c>
      <c r="B136" s="9">
        <v>0.128</v>
      </c>
      <c r="C136" s="9">
        <f t="shared" si="8"/>
        <v>0.42539999999999989</v>
      </c>
      <c r="D136" s="2">
        <v>7.5999999999999998E-2</v>
      </c>
      <c r="E136" s="2">
        <v>1.2E-2</v>
      </c>
      <c r="F136" s="2">
        <v>6.0000000000000001E-3</v>
      </c>
      <c r="G136" s="2">
        <f>CO2mid!L236</f>
        <v>322.78311465500713</v>
      </c>
      <c r="H136" s="2">
        <f t="shared" si="9"/>
        <v>0.85712097673509802</v>
      </c>
      <c r="I136" s="2">
        <f t="shared" ref="I136:I199" si="11">I135+I$3*(I$4*H136-I135)+I$5*(J135-I135)</f>
        <v>0.28730625467185689</v>
      </c>
      <c r="J136" s="2">
        <f t="shared" si="10"/>
        <v>4.4329984970957526E-2</v>
      </c>
    </row>
    <row r="137" spans="1:10" x14ac:dyDescent="0.3">
      <c r="A137" s="9">
        <v>1981</v>
      </c>
      <c r="B137" s="9">
        <v>0.23100000000000001</v>
      </c>
      <c r="C137" s="9">
        <f t="shared" si="8"/>
        <v>0.52839999999999987</v>
      </c>
      <c r="D137" s="2">
        <v>2.7E-2</v>
      </c>
      <c r="E137" s="2">
        <v>1E-3</v>
      </c>
      <c r="F137" s="2">
        <v>-1E-3</v>
      </c>
      <c r="G137" s="2">
        <f>CO2mid!L237</f>
        <v>324.38134318563186</v>
      </c>
      <c r="H137" s="2">
        <f t="shared" si="9"/>
        <v>0.88354560471989507</v>
      </c>
      <c r="I137" s="2">
        <f t="shared" si="11"/>
        <v>0.29645635828501216</v>
      </c>
      <c r="J137" s="2">
        <f t="shared" si="10"/>
        <v>4.5710090182858633E-2</v>
      </c>
    </row>
    <row r="138" spans="1:10" x14ac:dyDescent="0.3">
      <c r="A138" s="9">
        <v>1982</v>
      </c>
      <c r="B138" s="9">
        <v>3.1E-2</v>
      </c>
      <c r="C138" s="9">
        <f t="shared" si="8"/>
        <v>0.32839999999999991</v>
      </c>
      <c r="D138" s="2">
        <v>-2E-3</v>
      </c>
      <c r="E138" s="2">
        <v>-2.4E-2</v>
      </c>
      <c r="F138" s="2">
        <v>-1.2E-2</v>
      </c>
      <c r="G138" s="2">
        <f>CO2mid!L238</f>
        <v>325.87632581499628</v>
      </c>
      <c r="H138" s="2">
        <f t="shared" si="9"/>
        <v>0.90814561034951224</v>
      </c>
      <c r="I138" s="2">
        <f t="shared" si="11"/>
        <v>0.30582434497720901</v>
      </c>
      <c r="J138" s="2">
        <f t="shared" si="10"/>
        <v>4.7134328985678868E-2</v>
      </c>
    </row>
    <row r="139" spans="1:10" x14ac:dyDescent="0.3">
      <c r="A139" s="9">
        <v>1983</v>
      </c>
      <c r="B139" s="9">
        <v>0.30499999999999999</v>
      </c>
      <c r="C139" s="9">
        <f t="shared" si="8"/>
        <v>0.60239999999999982</v>
      </c>
      <c r="D139" s="2">
        <v>6.4000000000000001E-2</v>
      </c>
      <c r="E139" s="2">
        <v>-2.9000000000000001E-2</v>
      </c>
      <c r="F139" s="2">
        <v>-0.01</v>
      </c>
      <c r="G139" s="2">
        <f>CO2mid!L239</f>
        <v>327.3337538345445</v>
      </c>
      <c r="H139" s="2">
        <f t="shared" si="9"/>
        <v>0.93201925555544629</v>
      </c>
      <c r="I139" s="2">
        <f t="shared" si="11"/>
        <v>0.31538831168097498</v>
      </c>
      <c r="J139" s="2">
        <f t="shared" si="10"/>
        <v>4.8603688276510758E-2</v>
      </c>
    </row>
    <row r="140" spans="1:10" x14ac:dyDescent="0.3">
      <c r="A140" s="9">
        <v>1984</v>
      </c>
      <c r="B140" s="9">
        <v>-4.8000000000000001E-2</v>
      </c>
      <c r="C140" s="9">
        <f t="shared" si="8"/>
        <v>0.2493999999999999</v>
      </c>
      <c r="D140" s="2">
        <v>-3.5999999999999997E-2</v>
      </c>
      <c r="E140" s="2">
        <v>-5.0000000000000001E-3</v>
      </c>
      <c r="F140" s="2">
        <v>-2E-3</v>
      </c>
      <c r="G140" s="2">
        <f>CO2mid!L240</f>
        <v>328.76510865971892</v>
      </c>
      <c r="H140" s="2">
        <f t="shared" si="9"/>
        <v>0.95536256828266342</v>
      </c>
      <c r="I140" s="2">
        <f t="shared" si="11"/>
        <v>0.32513114473159987</v>
      </c>
      <c r="J140" s="2">
        <f t="shared" si="10"/>
        <v>5.0119024937448117E-2</v>
      </c>
    </row>
    <row r="141" spans="1:10" x14ac:dyDescent="0.3">
      <c r="A141" s="9">
        <v>1985</v>
      </c>
      <c r="B141" s="9">
        <v>-2E-3</v>
      </c>
      <c r="C141" s="9">
        <f t="shared" si="8"/>
        <v>0.29539999999999988</v>
      </c>
      <c r="D141" s="2">
        <v>-4.2000000000000003E-2</v>
      </c>
      <c r="E141" s="2">
        <v>1E-3</v>
      </c>
      <c r="F141" s="2">
        <v>3.0000000000000001E-3</v>
      </c>
      <c r="G141" s="2">
        <f>CO2mid!L241</f>
        <v>330.26788783446779</v>
      </c>
      <c r="H141" s="2">
        <f t="shared" si="9"/>
        <v>0.97976159704940036</v>
      </c>
      <c r="I141" s="2">
        <f t="shared" si="11"/>
        <v>0.3350691484036829</v>
      </c>
      <c r="J141" s="2">
        <f t="shared" si="10"/>
        <v>5.1681093777878898E-2</v>
      </c>
    </row>
    <row r="142" spans="1:10" x14ac:dyDescent="0.3">
      <c r="A142" s="9">
        <v>1986</v>
      </c>
      <c r="B142" s="9">
        <v>0.124</v>
      </c>
      <c r="C142" s="9">
        <f t="shared" si="8"/>
        <v>0.42139999999999989</v>
      </c>
      <c r="D142" s="2">
        <v>-1.0999999999999999E-2</v>
      </c>
      <c r="E142" s="2">
        <v>-1.0999999999999999E-2</v>
      </c>
      <c r="F142" s="2">
        <v>-3.0000000000000001E-3</v>
      </c>
      <c r="G142" s="2">
        <f>CO2mid!L242</f>
        <v>331.82311969899791</v>
      </c>
      <c r="H142" s="2">
        <f t="shared" si="9"/>
        <v>1.0048956214775397</v>
      </c>
      <c r="I142" s="2">
        <f t="shared" si="11"/>
        <v>0.34521145267958608</v>
      </c>
      <c r="J142" s="2">
        <f t="shared" si="10"/>
        <v>5.3290737928153462E-2</v>
      </c>
    </row>
    <row r="143" spans="1:10" x14ac:dyDescent="0.3">
      <c r="A143" s="9">
        <v>1987</v>
      </c>
      <c r="B143" s="9">
        <v>0.28399999999999997</v>
      </c>
      <c r="C143" s="9">
        <f t="shared" si="8"/>
        <v>0.58139999999999992</v>
      </c>
      <c r="D143" s="2">
        <v>0.13200000000000001</v>
      </c>
      <c r="E143" s="2">
        <v>-8.9999999999999993E-3</v>
      </c>
      <c r="F143" s="2">
        <v>-4.0000000000000001E-3</v>
      </c>
      <c r="G143" s="2">
        <f>CO2mid!L243</f>
        <v>333.43299346979262</v>
      </c>
      <c r="H143" s="2">
        <f t="shared" si="9"/>
        <v>1.0307889317853733</v>
      </c>
      <c r="I143" s="2">
        <f t="shared" si="11"/>
        <v>0.35556739570975138</v>
      </c>
      <c r="J143" s="2">
        <f t="shared" si="10"/>
        <v>5.49488475879416E-2</v>
      </c>
    </row>
    <row r="144" spans="1:10" x14ac:dyDescent="0.3">
      <c r="A144" s="9">
        <v>1988</v>
      </c>
      <c r="B144" s="9">
        <v>0.33800000000000002</v>
      </c>
      <c r="C144" s="9">
        <f t="shared" si="8"/>
        <v>0.63539999999999996</v>
      </c>
      <c r="D144" s="2">
        <v>5.8000000000000003E-2</v>
      </c>
      <c r="E144" s="2">
        <v>1.2E-2</v>
      </c>
      <c r="F144" s="2">
        <v>4.0000000000000001E-3</v>
      </c>
      <c r="G144" s="2">
        <f>CO2mid!L244</f>
        <v>335.08513007162856</v>
      </c>
      <c r="H144" s="2">
        <f t="shared" si="9"/>
        <v>1.0572323399842118</v>
      </c>
      <c r="I144" s="2">
        <f t="shared" si="11"/>
        <v>0.36614168194011237</v>
      </c>
      <c r="J144" s="2">
        <f t="shared" si="10"/>
        <v>5.6656360941273479E-2</v>
      </c>
    </row>
    <row r="145" spans="1:10" x14ac:dyDescent="0.3">
      <c r="A145" s="9">
        <v>1989</v>
      </c>
      <c r="B145" s="9">
        <v>0.21</v>
      </c>
      <c r="C145" s="9">
        <f t="shared" si="8"/>
        <v>0.50739999999999985</v>
      </c>
      <c r="D145" s="2">
        <v>4.2000000000000003E-2</v>
      </c>
      <c r="E145" s="2">
        <v>0.01</v>
      </c>
      <c r="F145" s="2">
        <v>3.0000000000000001E-3</v>
      </c>
      <c r="G145" s="2">
        <f>CO2mid!L245</f>
        <v>336.8100679671719</v>
      </c>
      <c r="H145" s="2">
        <f t="shared" si="9"/>
        <v>1.0847022133890509</v>
      </c>
      <c r="I145" s="2">
        <f t="shared" si="11"/>
        <v>0.37694873319753031</v>
      </c>
      <c r="J145" s="2">
        <f t="shared" si="10"/>
        <v>5.8414237564546882E-2</v>
      </c>
    </row>
    <row r="146" spans="1:10" x14ac:dyDescent="0.3">
      <c r="A146" s="9">
        <v>1990</v>
      </c>
      <c r="B146" s="9">
        <v>0.42499999999999999</v>
      </c>
      <c r="C146" s="9">
        <f t="shared" si="8"/>
        <v>0.72239999999999993</v>
      </c>
      <c r="D146" s="2">
        <v>0.13300000000000001</v>
      </c>
      <c r="E146" s="2">
        <v>2E-3</v>
      </c>
      <c r="F146" s="2">
        <v>1E-3</v>
      </c>
      <c r="G146" s="2">
        <f>CO2mid!L246</f>
        <v>338.56155218651242</v>
      </c>
      <c r="H146" s="2">
        <f t="shared" si="9"/>
        <v>1.1124512668020434</v>
      </c>
      <c r="I146" s="2">
        <f t="shared" si="11"/>
        <v>0.3879870264153169</v>
      </c>
      <c r="J146" s="2">
        <f t="shared" si="10"/>
        <v>6.0223513499742226E-2</v>
      </c>
    </row>
    <row r="147" spans="1:10" x14ac:dyDescent="0.3">
      <c r="A147" s="9">
        <v>1991</v>
      </c>
      <c r="B147" s="9">
        <v>0.33100000000000002</v>
      </c>
      <c r="C147" s="9">
        <f t="shared" si="8"/>
        <v>0.62839999999999985</v>
      </c>
      <c r="D147" s="2">
        <v>0.14000000000000001</v>
      </c>
      <c r="E147" s="2">
        <v>2.8000000000000001E-2</v>
      </c>
      <c r="F147" s="2">
        <v>8.0000000000000002E-3</v>
      </c>
      <c r="G147" s="2">
        <f>CO2mid!L247</f>
        <v>340.31340318166463</v>
      </c>
      <c r="H147" s="2">
        <f t="shared" si="9"/>
        <v>1.1400629014747341</v>
      </c>
      <c r="I147" s="2">
        <f t="shared" si="11"/>
        <v>0.39924646860612256</v>
      </c>
      <c r="J147" s="2">
        <f t="shared" si="10"/>
        <v>6.2085210253102693E-2</v>
      </c>
    </row>
    <row r="148" spans="1:10" x14ac:dyDescent="0.3">
      <c r="A148" s="9">
        <v>1992</v>
      </c>
      <c r="B148" s="9">
        <v>0.11600000000000001</v>
      </c>
      <c r="C148" s="9">
        <f t="shared" si="8"/>
        <v>0.41339999999999988</v>
      </c>
      <c r="D148" s="2">
        <v>0.13500000000000001</v>
      </c>
      <c r="E148" s="2">
        <v>6.0000000000000001E-3</v>
      </c>
      <c r="F148" s="2">
        <v>0</v>
      </c>
      <c r="G148" s="2">
        <f>CO2mid!L248</f>
        <v>342.07918263701623</v>
      </c>
      <c r="H148" s="2">
        <f t="shared" si="9"/>
        <v>1.1677506031512332</v>
      </c>
      <c r="I148" s="2">
        <f t="shared" si="11"/>
        <v>0.41072172849691646</v>
      </c>
      <c r="J148" s="2">
        <f t="shared" si="10"/>
        <v>6.4000286200547846E-2</v>
      </c>
    </row>
    <row r="149" spans="1:10" x14ac:dyDescent="0.3">
      <c r="A149" s="9">
        <v>1993</v>
      </c>
      <c r="B149" s="9">
        <v>0.19600000000000001</v>
      </c>
      <c r="C149" s="9">
        <f t="shared" si="8"/>
        <v>0.49339999999999989</v>
      </c>
      <c r="D149" s="2">
        <v>0.128</v>
      </c>
      <c r="E149" s="2">
        <v>7.0000000000000001E-3</v>
      </c>
      <c r="F149" s="2">
        <v>4.0000000000000001E-3</v>
      </c>
      <c r="G149" s="2">
        <f>CO2mid!L249</f>
        <v>343.78944575568528</v>
      </c>
      <c r="H149" s="2">
        <f t="shared" si="9"/>
        <v>1.19443188370727</v>
      </c>
      <c r="I149" s="2">
        <f t="shared" si="11"/>
        <v>0.42238523928686655</v>
      </c>
      <c r="J149" s="2">
        <f t="shared" si="10"/>
        <v>6.5969663992791222E-2</v>
      </c>
    </row>
    <row r="150" spans="1:10" x14ac:dyDescent="0.3">
      <c r="A150" s="9">
        <v>1994</v>
      </c>
      <c r="B150" s="9">
        <v>0.33</v>
      </c>
      <c r="C150" s="9">
        <f t="shared" si="8"/>
        <v>0.62739999999999996</v>
      </c>
      <c r="D150" s="2">
        <v>7.8E-2</v>
      </c>
      <c r="E150" s="2">
        <v>1.6E-2</v>
      </c>
      <c r="F150" s="2">
        <v>7.0000000000000001E-3</v>
      </c>
      <c r="G150" s="2">
        <f>CO2mid!L250</f>
        <v>345.47441714684123</v>
      </c>
      <c r="H150" s="2">
        <f t="shared" si="9"/>
        <v>1.2205891084949083</v>
      </c>
      <c r="I150" s="2">
        <f t="shared" si="11"/>
        <v>0.43422033996703585</v>
      </c>
      <c r="J150" s="2">
        <f t="shared" si="10"/>
        <v>6.7994104460461571E-2</v>
      </c>
    </row>
    <row r="151" spans="1:10" x14ac:dyDescent="0.3">
      <c r="A151" s="9">
        <v>1995</v>
      </c>
      <c r="B151" s="9">
        <v>0.46</v>
      </c>
      <c r="C151" s="9">
        <f t="shared" si="8"/>
        <v>0.75739999999999985</v>
      </c>
      <c r="D151" s="2">
        <v>0.115</v>
      </c>
      <c r="E151" s="2">
        <v>2.3E-2</v>
      </c>
      <c r="F151" s="2">
        <v>0.01</v>
      </c>
      <c r="G151" s="2">
        <f>CO2mid!L251</f>
        <v>347.19112436073488</v>
      </c>
      <c r="H151" s="2">
        <f t="shared" si="9"/>
        <v>1.2471081190391364</v>
      </c>
      <c r="I151" s="2">
        <f t="shared" si="11"/>
        <v>0.44622927048080974</v>
      </c>
      <c r="J151" s="2">
        <f t="shared" si="10"/>
        <v>7.0074269478138912E-2</v>
      </c>
    </row>
    <row r="152" spans="1:10" x14ac:dyDescent="0.3">
      <c r="A152" s="9">
        <v>1996</v>
      </c>
      <c r="B152" s="9">
        <v>0.20699999999999999</v>
      </c>
      <c r="C152" s="9">
        <f t="shared" si="8"/>
        <v>0.50439999999999985</v>
      </c>
      <c r="D152" s="2">
        <v>9.2999999999999999E-2</v>
      </c>
      <c r="E152" s="2">
        <v>4.3999999999999997E-2</v>
      </c>
      <c r="F152" s="2">
        <v>1.9E-2</v>
      </c>
      <c r="G152" s="2">
        <f>CO2mid!L252</f>
        <v>348.94979598741145</v>
      </c>
      <c r="H152" s="2">
        <f t="shared" si="9"/>
        <v>1.2741397528491138</v>
      </c>
      <c r="I152" s="2">
        <f t="shared" si="11"/>
        <v>0.45841732564119864</v>
      </c>
      <c r="J152" s="2">
        <f t="shared" si="10"/>
        <v>7.221082988383408E-2</v>
      </c>
    </row>
    <row r="153" spans="1:10" x14ac:dyDescent="0.3">
      <c r="A153" s="9">
        <v>1997</v>
      </c>
      <c r="B153" s="9">
        <v>0.47199999999999998</v>
      </c>
      <c r="C153" s="9">
        <f t="shared" si="8"/>
        <v>0.76939999999999986</v>
      </c>
      <c r="D153" s="2">
        <v>0.13800000000000001</v>
      </c>
      <c r="E153" s="2">
        <v>1.9E-2</v>
      </c>
      <c r="F153" s="2">
        <v>8.9999999999999993E-3</v>
      </c>
      <c r="G153" s="2">
        <f>CO2mid!L253</f>
        <v>350.74371546597212</v>
      </c>
      <c r="H153" s="2">
        <f t="shared" si="9"/>
        <v>1.3015731650006379</v>
      </c>
      <c r="I153" s="2">
        <f t="shared" si="11"/>
        <v>0.47078733498075703</v>
      </c>
      <c r="J153" s="2">
        <f t="shared" si="10"/>
        <v>7.4404482779735909E-2</v>
      </c>
    </row>
    <row r="154" spans="1:10" x14ac:dyDescent="0.3">
      <c r="A154" s="9">
        <v>1998</v>
      </c>
      <c r="B154" s="9">
        <v>0.79800000000000004</v>
      </c>
      <c r="C154" s="9">
        <f t="shared" si="8"/>
        <v>1.0953999999999999</v>
      </c>
      <c r="D154" s="2">
        <v>0.215</v>
      </c>
      <c r="E154" s="2">
        <v>0.03</v>
      </c>
      <c r="F154" s="2">
        <v>1.2E-2</v>
      </c>
      <c r="G154" s="2">
        <f>CO2mid!L254</f>
        <v>352.56470309445297</v>
      </c>
      <c r="H154" s="2">
        <f t="shared" si="9"/>
        <v>1.3292773850143107</v>
      </c>
      <c r="I154" s="2">
        <f t="shared" si="11"/>
        <v>0.48333932744831204</v>
      </c>
      <c r="J154" s="2">
        <f t="shared" si="10"/>
        <v>7.665593738023771E-2</v>
      </c>
    </row>
    <row r="155" spans="1:10" x14ac:dyDescent="0.3">
      <c r="A155" s="9">
        <v>1999</v>
      </c>
      <c r="B155" s="9">
        <v>0.502</v>
      </c>
      <c r="C155" s="9">
        <f t="shared" si="8"/>
        <v>0.79939999999999989</v>
      </c>
      <c r="D155" s="2">
        <v>4.2999999999999997E-2</v>
      </c>
      <c r="E155" s="2">
        <v>4.1000000000000002E-2</v>
      </c>
      <c r="F155" s="2">
        <v>1.4999999999999999E-2</v>
      </c>
      <c r="G155" s="2">
        <f>CO2mid!L255</f>
        <v>354.34754466009747</v>
      </c>
      <c r="H155" s="2">
        <f t="shared" si="9"/>
        <v>1.3562629765903571</v>
      </c>
      <c r="I155" s="2">
        <f t="shared" si="11"/>
        <v>0.49605284495757934</v>
      </c>
      <c r="J155" s="2">
        <f t="shared" si="10"/>
        <v>7.8965899035824377E-2</v>
      </c>
    </row>
    <row r="156" spans="1:10" x14ac:dyDescent="0.3">
      <c r="A156" s="9">
        <v>2000</v>
      </c>
      <c r="B156" s="9">
        <v>0.379</v>
      </c>
      <c r="C156" s="9">
        <f t="shared" si="8"/>
        <v>0.67639999999999989</v>
      </c>
      <c r="D156" s="2">
        <v>7.4999999999999997E-2</v>
      </c>
      <c r="E156" s="2">
        <v>4.2999999999999997E-2</v>
      </c>
      <c r="F156" s="2">
        <v>1.7999999999999999E-2</v>
      </c>
      <c r="G156" s="2">
        <f>CO2mid!L256</f>
        <v>356.08206037649791</v>
      </c>
      <c r="H156" s="2">
        <f t="shared" si="9"/>
        <v>1.3823871061466175</v>
      </c>
      <c r="I156" s="2">
        <f t="shared" si="11"/>
        <v>0.50890515123916857</v>
      </c>
      <c r="J156" s="2">
        <f t="shared" si="10"/>
        <v>8.1334952888659939E-2</v>
      </c>
    </row>
    <row r="157" spans="1:10" x14ac:dyDescent="0.3">
      <c r="A157" s="9">
        <v>2001</v>
      </c>
      <c r="B157" s="9">
        <v>0.55900000000000005</v>
      </c>
      <c r="C157" s="9">
        <f t="shared" si="8"/>
        <v>0.85639999999999994</v>
      </c>
      <c r="D157" s="2">
        <v>0.14000000000000001</v>
      </c>
      <c r="E157" s="2">
        <v>3.4000000000000002E-2</v>
      </c>
      <c r="F157" s="2">
        <v>1.2999999999999999E-2</v>
      </c>
      <c r="G157" s="2">
        <f>CO2mid!L257</f>
        <v>357.87475509017264</v>
      </c>
      <c r="H157" s="2">
        <f t="shared" si="9"/>
        <v>1.4092541005267196</v>
      </c>
      <c r="I157" s="2">
        <f t="shared" si="11"/>
        <v>0.52190748993681602</v>
      </c>
      <c r="J157" s="2">
        <f t="shared" si="10"/>
        <v>8.3763551615290824E-2</v>
      </c>
    </row>
    <row r="158" spans="1:10" x14ac:dyDescent="0.3">
      <c r="A158" s="9">
        <v>2002</v>
      </c>
      <c r="B158" s="9">
        <v>0.65200000000000002</v>
      </c>
      <c r="C158" s="9">
        <f t="shared" si="8"/>
        <v>0.94939999999999991</v>
      </c>
      <c r="D158" s="2">
        <v>0.20599999999999999</v>
      </c>
      <c r="E158" s="2">
        <v>6.8000000000000005E-2</v>
      </c>
      <c r="F158" s="2">
        <v>2.7E-2</v>
      </c>
      <c r="G158" s="2">
        <f>CO2mid!L258</f>
        <v>359.72195426131492</v>
      </c>
      <c r="H158" s="2">
        <f t="shared" si="9"/>
        <v>1.4367975306034066</v>
      </c>
      <c r="I158" s="2">
        <f t="shared" si="11"/>
        <v>0.53506936146646578</v>
      </c>
      <c r="J158" s="2">
        <f t="shared" si="10"/>
        <v>8.6252209184957088E-2</v>
      </c>
    </row>
    <row r="159" spans="1:10" x14ac:dyDescent="0.3">
      <c r="A159" s="9">
        <v>2003</v>
      </c>
      <c r="B159" s="9">
        <v>0.64600000000000002</v>
      </c>
      <c r="C159" s="9">
        <f t="shared" si="8"/>
        <v>0.94339999999999991</v>
      </c>
      <c r="D159" s="2">
        <v>0.22700000000000001</v>
      </c>
      <c r="E159" s="2">
        <v>9.0999999999999998E-2</v>
      </c>
      <c r="F159" s="2">
        <v>4.1000000000000002E-2</v>
      </c>
      <c r="G159" s="2">
        <f>CO2mid!L259</f>
        <v>361.57371780769779</v>
      </c>
      <c r="H159" s="2">
        <f t="shared" si="9"/>
        <v>1.4642674215844711</v>
      </c>
      <c r="I159" s="2">
        <f t="shared" si="11"/>
        <v>0.54838442466832382</v>
      </c>
      <c r="J159" s="2">
        <f t="shared" si="10"/>
        <v>8.8801490609916059E-2</v>
      </c>
    </row>
    <row r="160" spans="1:10" x14ac:dyDescent="0.3">
      <c r="A160" s="9">
        <v>2004</v>
      </c>
      <c r="B160" s="9">
        <v>0.621</v>
      </c>
      <c r="C160" s="9">
        <f t="shared" si="8"/>
        <v>0.91839999999999988</v>
      </c>
      <c r="D160" s="2">
        <v>0.25900000000000001</v>
      </c>
      <c r="E160" s="2">
        <v>0.105</v>
      </c>
      <c r="F160" s="2">
        <v>4.9000000000000002E-2</v>
      </c>
      <c r="G160" s="2">
        <f>CO2mid!L260</f>
        <v>363.59579605631433</v>
      </c>
      <c r="H160" s="2">
        <f t="shared" si="9"/>
        <v>1.4941036087418835</v>
      </c>
      <c r="I160" s="2">
        <f t="shared" si="11"/>
        <v>0.56189708089082779</v>
      </c>
      <c r="J160" s="2">
        <f t="shared" si="10"/>
        <v>9.141192167536781E-2</v>
      </c>
    </row>
    <row r="161" spans="1:14" x14ac:dyDescent="0.3">
      <c r="A161" s="9">
        <v>2005</v>
      </c>
      <c r="B161" s="9">
        <v>0.73899999999999999</v>
      </c>
      <c r="C161" s="9">
        <f t="shared" si="8"/>
        <v>1.0364</v>
      </c>
      <c r="D161" s="2">
        <v>0.247</v>
      </c>
      <c r="E161" s="2">
        <v>8.6999999999999994E-2</v>
      </c>
      <c r="F161" s="2">
        <v>3.9E-2</v>
      </c>
      <c r="G161" s="2">
        <f>CO2mid!L261</f>
        <v>365.76462802191975</v>
      </c>
      <c r="H161" s="2">
        <f t="shared" si="9"/>
        <v>1.5259213077370404</v>
      </c>
      <c r="I161" s="2">
        <f t="shared" si="11"/>
        <v>0.57564230208812528</v>
      </c>
      <c r="J161" s="2">
        <f t="shared" si="10"/>
        <v>9.4084277379711617E-2</v>
      </c>
    </row>
    <row r="162" spans="1:14" x14ac:dyDescent="0.3">
      <c r="A162" s="9">
        <v>2006</v>
      </c>
      <c r="B162" s="9">
        <v>0.67</v>
      </c>
      <c r="C162" s="9">
        <f t="shared" si="8"/>
        <v>0.96739999999999993</v>
      </c>
      <c r="D162" s="2">
        <v>0.23699999999999999</v>
      </c>
      <c r="E162" s="2">
        <v>0.10199999999999999</v>
      </c>
      <c r="F162" s="2">
        <v>4.8000000000000001E-2</v>
      </c>
      <c r="G162" s="2">
        <f>CO2mid!L262</f>
        <v>368.03652007621258</v>
      </c>
      <c r="H162" s="2">
        <f t="shared" si="9"/>
        <v>1.5590492508005818</v>
      </c>
      <c r="I162" s="2">
        <f t="shared" si="11"/>
        <v>0.58964001054318305</v>
      </c>
      <c r="J162" s="2">
        <f t="shared" si="10"/>
        <v>9.6819526960055413E-2</v>
      </c>
    </row>
    <row r="163" spans="1:14" x14ac:dyDescent="0.3">
      <c r="A163" s="9">
        <v>2007</v>
      </c>
      <c r="B163" s="9">
        <v>0.66800000000000004</v>
      </c>
      <c r="C163" s="9">
        <f t="shared" si="8"/>
        <v>0.96539999999999992</v>
      </c>
      <c r="D163" s="2">
        <v>0.19</v>
      </c>
      <c r="E163" s="2">
        <v>9.6000000000000002E-2</v>
      </c>
      <c r="F163" s="2">
        <v>4.7E-2</v>
      </c>
      <c r="G163" s="2">
        <f>CO2mid!L263</f>
        <v>370.39056958277882</v>
      </c>
      <c r="H163" s="2">
        <f t="shared" si="9"/>
        <v>1.593160154100324</v>
      </c>
      <c r="I163" s="2">
        <f t="shared" si="11"/>
        <v>0.60390270057756956</v>
      </c>
      <c r="J163" s="2">
        <f t="shared" si="10"/>
        <v>9.9618747306807573E-2</v>
      </c>
    </row>
    <row r="164" spans="1:14" x14ac:dyDescent="0.3">
      <c r="A164" s="9">
        <v>2008</v>
      </c>
      <c r="B164" s="9">
        <v>0.54</v>
      </c>
      <c r="C164" s="9">
        <f t="shared" si="8"/>
        <v>0.83739999999999992</v>
      </c>
      <c r="D164" s="2">
        <v>0.14899999999999999</v>
      </c>
      <c r="E164" s="2">
        <v>0.10299999999999999</v>
      </c>
      <c r="F164" s="2">
        <v>0.05</v>
      </c>
      <c r="G164" s="2">
        <f>CO2mid!L264</f>
        <v>372.79263492279495</v>
      </c>
      <c r="H164" s="2">
        <f t="shared" si="9"/>
        <v>1.6277440743011036</v>
      </c>
      <c r="I164" s="2">
        <f t="shared" si="11"/>
        <v>0.61843190142543814</v>
      </c>
      <c r="J164" s="2">
        <f t="shared" si="10"/>
        <v>0.10248308016138551</v>
      </c>
    </row>
    <row r="165" spans="1:14" x14ac:dyDescent="0.3">
      <c r="A165" s="9">
        <v>2009</v>
      </c>
      <c r="B165" s="9">
        <v>0.63300000000000001</v>
      </c>
      <c r="C165" s="9">
        <f t="shared" si="8"/>
        <v>0.93039999999999989</v>
      </c>
      <c r="D165" s="2">
        <v>0.255</v>
      </c>
      <c r="E165" s="2">
        <v>0.105</v>
      </c>
      <c r="F165" s="2">
        <v>5.0999999999999997E-2</v>
      </c>
      <c r="G165" s="2">
        <f>CO2mid!L265</f>
        <v>375.2498104521967</v>
      </c>
      <c r="H165" s="4">
        <f t="shared" si="9"/>
        <v>1.6628916423170492</v>
      </c>
      <c r="I165" s="4">
        <f t="shared" si="11"/>
        <v>0.63323097728719946</v>
      </c>
      <c r="J165" s="4">
        <f t="shared" si="10"/>
        <v>0.10541366946616533</v>
      </c>
      <c r="K165" s="4"/>
      <c r="L165" s="4"/>
      <c r="M165" s="4"/>
      <c r="N165" s="4"/>
    </row>
    <row r="166" spans="1:14" x14ac:dyDescent="0.3">
      <c r="A166" s="9">
        <v>2010</v>
      </c>
      <c r="B166" s="9">
        <v>0.70599999999999996</v>
      </c>
      <c r="C166" s="9">
        <f t="shared" si="8"/>
        <v>1.0033999999999998</v>
      </c>
      <c r="D166" s="2">
        <v>0.26700000000000002</v>
      </c>
      <c r="E166" s="2">
        <v>0.11</v>
      </c>
      <c r="F166" s="2">
        <v>5.5E-2</v>
      </c>
      <c r="G166" s="2">
        <f>CO2mid!L266</f>
        <v>377.66488722913277</v>
      </c>
      <c r="H166" s="4">
        <f t="shared" si="9"/>
        <v>1.6972134721603038</v>
      </c>
      <c r="I166" s="4">
        <f t="shared" si="11"/>
        <v>0.64827441554598941</v>
      </c>
      <c r="J166" s="4">
        <f t="shared" si="10"/>
        <v>0.1084116717745888</v>
      </c>
      <c r="K166" s="4"/>
      <c r="L166" s="4"/>
      <c r="M166" s="4"/>
      <c r="N166" s="4"/>
    </row>
    <row r="167" spans="1:14" x14ac:dyDescent="0.3">
      <c r="A167" s="9">
        <v>2011</v>
      </c>
      <c r="B167" s="9">
        <v>0.54200000000000004</v>
      </c>
      <c r="C167" s="9">
        <f t="shared" si="8"/>
        <v>0.83939999999999992</v>
      </c>
      <c r="D167" s="2">
        <v>0.19700000000000001</v>
      </c>
      <c r="E167" s="2">
        <v>0.115</v>
      </c>
      <c r="F167" s="2">
        <v>5.8000000000000003E-2</v>
      </c>
      <c r="G167" s="2">
        <f>CO2mid!L267</f>
        <v>380.01331910607092</v>
      </c>
      <c r="H167" s="4">
        <f t="shared" si="9"/>
        <v>1.7303783452452985</v>
      </c>
      <c r="I167" s="4">
        <f t="shared" si="11"/>
        <v>0.66353069395984143</v>
      </c>
      <c r="J167" s="4">
        <f t="shared" si="10"/>
        <v>0.11147809215921035</v>
      </c>
      <c r="K167" s="4"/>
      <c r="L167" s="4"/>
      <c r="M167" s="4"/>
      <c r="N167" s="4"/>
    </row>
    <row r="168" spans="1:14" x14ac:dyDescent="0.3">
      <c r="A168" s="9">
        <v>2012</v>
      </c>
      <c r="B168" s="9">
        <v>0.623</v>
      </c>
      <c r="C168" s="9">
        <f t="shared" si="8"/>
        <v>0.92039999999999988</v>
      </c>
      <c r="D168" s="2">
        <v>0.215</v>
      </c>
      <c r="E168" s="2">
        <v>0.11600000000000001</v>
      </c>
      <c r="F168" s="2">
        <v>6.0999999999999999E-2</v>
      </c>
      <c r="G168" s="2">
        <f>CO2mid!L268</f>
        <v>382.4322730970452</v>
      </c>
      <c r="H168" s="4">
        <f t="shared" si="9"/>
        <v>1.7643255472623276</v>
      </c>
      <c r="I168" s="4">
        <f t="shared" si="11"/>
        <v>0.6790095000880908</v>
      </c>
      <c r="J168" s="4">
        <f t="shared" si="10"/>
        <v>0.11461375093743793</v>
      </c>
      <c r="K168" s="4"/>
      <c r="L168" s="4"/>
      <c r="M168" s="4"/>
      <c r="N168" s="4"/>
    </row>
    <row r="169" spans="1:14" x14ac:dyDescent="0.3">
      <c r="A169" s="4">
        <f>1+A168</f>
        <v>2013</v>
      </c>
      <c r="G169" s="2">
        <f>CO2mid!L269</f>
        <v>384.92454799073164</v>
      </c>
      <c r="H169" s="4">
        <f t="shared" si="9"/>
        <v>1.7990778742090634</v>
      </c>
      <c r="I169" s="4">
        <f t="shared" si="11"/>
        <v>0.69472068015546196</v>
      </c>
      <c r="J169" s="4">
        <f t="shared" si="10"/>
        <v>0.11781951879261364</v>
      </c>
      <c r="K169" s="4"/>
      <c r="L169" s="4"/>
      <c r="M169" s="4"/>
      <c r="N169" s="4"/>
    </row>
    <row r="170" spans="1:14" x14ac:dyDescent="0.3">
      <c r="A170" s="4">
        <f t="shared" ref="A170:A233" si="12">1+A169</f>
        <v>2014</v>
      </c>
      <c r="G170" s="2">
        <f>CO2mid!L270</f>
        <v>387.48785163786459</v>
      </c>
      <c r="H170" s="4">
        <f t="shared" si="9"/>
        <v>1.8345866901253363</v>
      </c>
      <c r="I170" s="4">
        <f t="shared" si="11"/>
        <v>0.71067275482873993</v>
      </c>
      <c r="J170" s="4">
        <f t="shared" si="10"/>
        <v>0.12109631738915462</v>
      </c>
      <c r="K170" s="4"/>
      <c r="L170" s="4"/>
      <c r="M170" s="4"/>
      <c r="N170" s="4"/>
    </row>
    <row r="171" spans="1:14" x14ac:dyDescent="0.3">
      <c r="A171" s="4">
        <f t="shared" si="12"/>
        <v>2015</v>
      </c>
      <c r="G171" s="2">
        <f>CO2mid!L271</f>
        <v>390.12061313352865</v>
      </c>
      <c r="H171" s="4">
        <f t="shared" si="9"/>
        <v>1.8708139907797623</v>
      </c>
      <c r="I171" s="4">
        <f t="shared" si="11"/>
        <v>0.72687318349396712</v>
      </c>
      <c r="J171" s="4">
        <f t="shared" si="10"/>
        <v>0.12444511155381147</v>
      </c>
      <c r="K171" s="4"/>
      <c r="L171" s="4"/>
      <c r="M171" s="4"/>
      <c r="N171" s="4"/>
    </row>
    <row r="172" spans="1:14" x14ac:dyDescent="0.3">
      <c r="A172" s="4">
        <f t="shared" si="12"/>
        <v>2016</v>
      </c>
      <c r="G172" s="2">
        <f>CO2mid!L272</f>
        <v>392.82168754394274</v>
      </c>
      <c r="H172" s="4">
        <f t="shared" si="9"/>
        <v>1.9077280913813393</v>
      </c>
      <c r="I172" s="4">
        <f t="shared" si="11"/>
        <v>0.74332853045219627</v>
      </c>
      <c r="J172" s="4">
        <f t="shared" si="10"/>
        <v>0.12786690300243156</v>
      </c>
      <c r="K172" s="4"/>
      <c r="L172" s="4"/>
      <c r="M172" s="4"/>
      <c r="N172" s="4"/>
    </row>
    <row r="173" spans="1:14" x14ac:dyDescent="0.3">
      <c r="A173" s="4">
        <f t="shared" si="12"/>
        <v>2017</v>
      </c>
      <c r="G173" s="2">
        <f>CO2mid!L273</f>
        <v>395.36266951739992</v>
      </c>
      <c r="H173" s="4">
        <f t="shared" si="9"/>
        <v>1.9422233221791636</v>
      </c>
      <c r="I173" s="4">
        <f t="shared" si="11"/>
        <v>0.75998083220781265</v>
      </c>
      <c r="J173" s="4">
        <f t="shared" si="10"/>
        <v>0.13136272504634622</v>
      </c>
      <c r="K173" s="4"/>
      <c r="L173" s="4"/>
      <c r="M173" s="4"/>
      <c r="N173" s="4"/>
    </row>
    <row r="174" spans="1:14" x14ac:dyDescent="0.3">
      <c r="A174" s="4">
        <f t="shared" si="12"/>
        <v>2018</v>
      </c>
      <c r="G174" s="2">
        <f>CO2mid!L274</f>
        <v>397.97932591281938</v>
      </c>
      <c r="H174" s="4">
        <f t="shared" si="9"/>
        <v>1.9775149430941867</v>
      </c>
      <c r="I174" s="4">
        <f t="shared" si="11"/>
        <v>0.77684063284804283</v>
      </c>
      <c r="J174" s="4">
        <f t="shared" si="10"/>
        <v>0.13493327589502335</v>
      </c>
      <c r="K174" s="4"/>
      <c r="L174" s="4"/>
      <c r="M174" s="4"/>
      <c r="N174" s="4"/>
    </row>
    <row r="175" spans="1:14" x14ac:dyDescent="0.3">
      <c r="A175" s="4">
        <f t="shared" si="12"/>
        <v>2019</v>
      </c>
      <c r="G175" s="2">
        <f>CO2mid!L275</f>
        <v>400.67007192073311</v>
      </c>
      <c r="H175" s="4">
        <f t="shared" si="9"/>
        <v>2.0135646681659578</v>
      </c>
      <c r="I175" s="4">
        <f t="shared" si="11"/>
        <v>0.79391734096323263</v>
      </c>
      <c r="J175" s="4">
        <f t="shared" si="10"/>
        <v>0.1385793096825165</v>
      </c>
      <c r="K175" s="4"/>
      <c r="L175" s="4"/>
      <c r="M175" s="4"/>
      <c r="N175" s="4"/>
    </row>
    <row r="176" spans="1:14" x14ac:dyDescent="0.3">
      <c r="A176" s="4">
        <f t="shared" si="12"/>
        <v>2020</v>
      </c>
      <c r="G176" s="2">
        <f>CO2mid!L276</f>
        <v>403.43181223094712</v>
      </c>
      <c r="H176" s="4">
        <f t="shared" si="9"/>
        <v>2.0503146598000073</v>
      </c>
      <c r="I176" s="4">
        <f t="shared" si="11"/>
        <v>0.81121886259216625</v>
      </c>
      <c r="J176" s="4">
        <f t="shared" si="10"/>
        <v>0.14230162970019097</v>
      </c>
      <c r="K176" s="4"/>
      <c r="L176" s="4"/>
      <c r="M176" s="4"/>
      <c r="N176" s="4"/>
    </row>
    <row r="177" spans="1:14" x14ac:dyDescent="0.3">
      <c r="A177" s="4">
        <f t="shared" si="12"/>
        <v>2021</v>
      </c>
      <c r="G177" s="2">
        <f>CO2mid!L277</f>
        <v>406.26235143691019</v>
      </c>
      <c r="H177" s="4">
        <f t="shared" si="9"/>
        <v>2.0877200089293098</v>
      </c>
      <c r="I177" s="4">
        <f t="shared" si="11"/>
        <v>0.82875191888995903</v>
      </c>
      <c r="J177" s="4">
        <f t="shared" si="10"/>
        <v>0.14610107958301738</v>
      </c>
      <c r="K177" s="4"/>
      <c r="L177" s="4"/>
      <c r="M177" s="4"/>
      <c r="N177" s="4"/>
    </row>
    <row r="178" spans="1:14" x14ac:dyDescent="0.3">
      <c r="A178" s="4">
        <f t="shared" si="12"/>
        <v>2022</v>
      </c>
      <c r="G178" s="2">
        <f>CO2mid!L278</f>
        <v>409.16002756497903</v>
      </c>
      <c r="H178" s="4">
        <f t="shared" si="9"/>
        <v>2.1257435730117447</v>
      </c>
      <c r="I178" s="4">
        <f t="shared" si="11"/>
        <v>0.84652224634868267</v>
      </c>
      <c r="J178" s="4">
        <f t="shared" si="10"/>
        <v>0.1499785363502808</v>
      </c>
      <c r="K178" s="4"/>
      <c r="L178" s="4"/>
      <c r="M178" s="4"/>
      <c r="N178" s="4"/>
    </row>
    <row r="179" spans="1:14" x14ac:dyDescent="0.3">
      <c r="A179" s="4">
        <f t="shared" si="12"/>
        <v>2023</v>
      </c>
      <c r="G179" s="2">
        <f>CO2mid!L279</f>
        <v>412.12350100406536</v>
      </c>
      <c r="H179" s="4">
        <f t="shared" si="9"/>
        <v>2.1643530206818684</v>
      </c>
      <c r="I179" s="4">
        <f t="shared" si="11"/>
        <v>0.86453472915782914</v>
      </c>
      <c r="J179" s="4">
        <f t="shared" si="10"/>
        <v>0.15393490462307172</v>
      </c>
      <c r="K179" s="4"/>
      <c r="L179" s="4"/>
      <c r="M179" s="4"/>
      <c r="N179" s="4"/>
    </row>
    <row r="180" spans="1:14" x14ac:dyDescent="0.3">
      <c r="A180" s="4">
        <f t="shared" si="12"/>
        <v>2024</v>
      </c>
      <c r="G180" s="2">
        <f>CO2mid!L280</f>
        <v>415.15162639049913</v>
      </c>
      <c r="H180" s="4">
        <f t="shared" si="9"/>
        <v>2.2035190553760979</v>
      </c>
      <c r="I180" s="4">
        <f t="shared" si="11"/>
        <v>0.88279349036796873</v>
      </c>
      <c r="J180" s="4">
        <f t="shared" si="10"/>
        <v>0.15797111162642913</v>
      </c>
      <c r="K180" s="4"/>
      <c r="L180" s="4"/>
      <c r="M180" s="4"/>
      <c r="N180" s="4"/>
    </row>
    <row r="181" spans="1:14" x14ac:dyDescent="0.3">
      <c r="A181" s="4">
        <f t="shared" si="12"/>
        <v>2025</v>
      </c>
      <c r="G181" s="2">
        <f>CO2mid!L281</f>
        <v>418.24337488794947</v>
      </c>
      <c r="H181" s="4">
        <f t="shared" si="9"/>
        <v>2.24321435069078</v>
      </c>
      <c r="I181" s="4">
        <f t="shared" si="11"/>
        <v>0.90130195796211798</v>
      </c>
      <c r="J181" s="4">
        <f t="shared" si="10"/>
        <v>0.16208810273768107</v>
      </c>
      <c r="K181" s="4"/>
      <c r="L181" s="4"/>
      <c r="M181" s="4"/>
      <c r="N181" s="4"/>
    </row>
    <row r="182" spans="1:14" x14ac:dyDescent="0.3">
      <c r="A182" s="4">
        <f t="shared" si="12"/>
        <v>2026</v>
      </c>
      <c r="G182" s="2">
        <f>CO2mid!L282</f>
        <v>421.39778703906393</v>
      </c>
      <c r="H182" s="4">
        <f t="shared" si="9"/>
        <v>2.2834129144837396</v>
      </c>
      <c r="I182" s="4">
        <f t="shared" si="11"/>
        <v>0.92006291554570563</v>
      </c>
      <c r="J182" s="4">
        <f t="shared" si="10"/>
        <v>0.16628683743535586</v>
      </c>
      <c r="K182" s="4"/>
      <c r="L182" s="4"/>
      <c r="M182" s="4"/>
      <c r="N182" s="4"/>
    </row>
    <row r="183" spans="1:14" x14ac:dyDescent="0.3">
      <c r="A183" s="4">
        <f t="shared" si="12"/>
        <v>2027</v>
      </c>
      <c r="G183" s="2">
        <f>CO2mid!L283</f>
        <v>424.16964489816894</v>
      </c>
      <c r="H183" s="4">
        <f t="shared" si="9"/>
        <v>2.3184887513840757</v>
      </c>
      <c r="I183" s="4">
        <f t="shared" si="11"/>
        <v>0.93896254713381577</v>
      </c>
      <c r="J183" s="4">
        <f t="shared" si="10"/>
        <v>0.17056828555902265</v>
      </c>
      <c r="K183" s="4"/>
      <c r="L183" s="4"/>
      <c r="M183" s="4"/>
      <c r="N183" s="4"/>
    </row>
    <row r="184" spans="1:14" x14ac:dyDescent="0.3">
      <c r="A184" s="4">
        <f t="shared" si="12"/>
        <v>2028</v>
      </c>
      <c r="G184" s="2">
        <f>CO2mid!L284</f>
        <v>427.01226989415233</v>
      </c>
      <c r="H184" s="4">
        <f t="shared" si="9"/>
        <v>2.3542228289141041</v>
      </c>
      <c r="I184" s="4">
        <f t="shared" si="11"/>
        <v>0.95801052190525537</v>
      </c>
      <c r="J184" s="4">
        <f t="shared" si="10"/>
        <v>0.17493276496476748</v>
      </c>
      <c r="K184" s="4"/>
      <c r="L184" s="4"/>
      <c r="M184" s="4"/>
      <c r="N184" s="4"/>
    </row>
    <row r="185" spans="1:14" x14ac:dyDescent="0.3">
      <c r="A185" s="4">
        <f t="shared" si="12"/>
        <v>2029</v>
      </c>
      <c r="G185" s="2">
        <f>CO2mid!L285</f>
        <v>429.92593152261793</v>
      </c>
      <c r="H185" s="4">
        <f t="shared" si="9"/>
        <v>2.3906038649234675</v>
      </c>
      <c r="I185" s="4">
        <f t="shared" si="11"/>
        <v>0.97721595884074786</v>
      </c>
      <c r="J185" s="4">
        <f t="shared" si="10"/>
        <v>0.17938064662418945</v>
      </c>
      <c r="K185" s="4"/>
      <c r="L185" s="4"/>
      <c r="M185" s="4"/>
      <c r="N185" s="4"/>
    </row>
    <row r="186" spans="1:14" x14ac:dyDescent="0.3">
      <c r="A186" s="4">
        <f t="shared" si="12"/>
        <v>2030</v>
      </c>
      <c r="G186" s="2">
        <f>CO2mid!L286</f>
        <v>432.90545586651479</v>
      </c>
      <c r="H186" s="4">
        <f t="shared" si="9"/>
        <v>2.4275531897491587</v>
      </c>
      <c r="I186" s="4">
        <f t="shared" si="11"/>
        <v>0.99658604965903641</v>
      </c>
      <c r="J186" s="4">
        <f t="shared" si="10"/>
        <v>0.18391235119757951</v>
      </c>
      <c r="K186" s="4"/>
      <c r="L186" s="4"/>
      <c r="M186" s="4"/>
      <c r="N186" s="4"/>
    </row>
    <row r="187" spans="1:14" x14ac:dyDescent="0.3">
      <c r="A187" s="4">
        <f t="shared" si="12"/>
        <v>2031</v>
      </c>
      <c r="G187" s="2">
        <f>CO2mid!L287</f>
        <v>435.94733392381738</v>
      </c>
      <c r="H187" s="4">
        <f t="shared" si="9"/>
        <v>2.4650143437897474</v>
      </c>
      <c r="I187" s="4">
        <f t="shared" si="11"/>
        <v>1.0161265827170509</v>
      </c>
      <c r="J187" s="4">
        <f t="shared" si="10"/>
        <v>0.18852833780484057</v>
      </c>
      <c r="K187" s="4"/>
      <c r="L187" s="4"/>
      <c r="M187" s="4"/>
      <c r="N187" s="4"/>
    </row>
    <row r="188" spans="1:14" x14ac:dyDescent="0.3">
      <c r="A188" s="4">
        <f t="shared" si="12"/>
        <v>2032</v>
      </c>
      <c r="G188" s="2">
        <f>CO2mid!L288</f>
        <v>439.04904380054745</v>
      </c>
      <c r="H188" s="4">
        <f t="shared" si="9"/>
        <v>2.5029441404601873</v>
      </c>
      <c r="I188" s="4">
        <f t="shared" si="11"/>
        <v>1.0358422644619705</v>
      </c>
      <c r="J188" s="4">
        <f t="shared" si="10"/>
        <v>0.19322909583594192</v>
      </c>
      <c r="K188" s="4"/>
      <c r="L188" s="4"/>
      <c r="M188" s="4"/>
      <c r="N188" s="4"/>
    </row>
    <row r="189" spans="1:14" x14ac:dyDescent="0.3">
      <c r="A189" s="4">
        <f t="shared" si="12"/>
        <v>2033</v>
      </c>
      <c r="G189" s="2">
        <f>CO2mid!L289</f>
        <v>442.20866604733419</v>
      </c>
      <c r="H189" s="4">
        <f t="shared" si="9"/>
        <v>2.5413076095436318</v>
      </c>
      <c r="I189" s="4">
        <f t="shared" si="11"/>
        <v>1.0557369254977216</v>
      </c>
      <c r="J189" s="4">
        <f t="shared" si="10"/>
        <v>0.19801513863373776</v>
      </c>
      <c r="K189" s="4"/>
      <c r="L189" s="4"/>
      <c r="M189" s="4"/>
      <c r="N189" s="4"/>
    </row>
    <row r="190" spans="1:14" x14ac:dyDescent="0.3">
      <c r="A190" s="4">
        <f t="shared" si="12"/>
        <v>2034</v>
      </c>
      <c r="G190" s="2">
        <f>CO2mid!L290</f>
        <v>445.42464998518312</v>
      </c>
      <c r="H190" s="4">
        <f t="shared" si="9"/>
        <v>2.5800749452036502</v>
      </c>
      <c r="I190" s="4">
        <f t="shared" si="11"/>
        <v>1.0758136566018413</v>
      </c>
      <c r="J190" s="4">
        <f t="shared" si="10"/>
        <v>0.20288699838312518</v>
      </c>
      <c r="K190" s="4"/>
      <c r="L190" s="4"/>
      <c r="M190" s="4"/>
      <c r="N190" s="4"/>
    </row>
    <row r="191" spans="1:14" x14ac:dyDescent="0.3">
      <c r="A191" s="4">
        <f t="shared" si="12"/>
        <v>2035</v>
      </c>
      <c r="G191" s="2">
        <f>CO2mid!L291</f>
        <v>448.69567178614875</v>
      </c>
      <c r="H191" s="4">
        <f t="shared" si="9"/>
        <v>2.6192196649486039</v>
      </c>
      <c r="I191" s="4">
        <f t="shared" si="11"/>
        <v>1.0960749020907747</v>
      </c>
      <c r="J191" s="4">
        <f t="shared" si="10"/>
        <v>0.20784522180180748</v>
      </c>
      <c r="K191" s="4"/>
      <c r="L191" s="4"/>
      <c r="M191" s="4"/>
      <c r="N191" s="4"/>
    </row>
    <row r="192" spans="1:14" x14ac:dyDescent="0.3">
      <c r="A192" s="4">
        <f t="shared" si="12"/>
        <v>2036</v>
      </c>
      <c r="G192" s="2">
        <f>CO2mid!L292</f>
        <v>452.02054821782411</v>
      </c>
      <c r="H192" s="4">
        <f t="shared" si="9"/>
        <v>2.6587174985832318</v>
      </c>
      <c r="I192" s="4">
        <f t="shared" si="11"/>
        <v>1.1165225270642698</v>
      </c>
      <c r="J192" s="4">
        <f t="shared" si="10"/>
        <v>0.21289036638584882</v>
      </c>
      <c r="K192" s="4"/>
      <c r="L192" s="4"/>
      <c r="M192" s="4"/>
      <c r="N192" s="4"/>
    </row>
    <row r="193" spans="1:14" x14ac:dyDescent="0.3">
      <c r="A193" s="4">
        <f t="shared" si="12"/>
        <v>2037</v>
      </c>
      <c r="G193" s="2">
        <f>CO2mid!L293</f>
        <v>455.39818416229963</v>
      </c>
      <c r="H193" s="4">
        <f t="shared" si="9"/>
        <v>2.6985457170548832</v>
      </c>
      <c r="I193" s="4">
        <f t="shared" si="11"/>
        <v>1.1371578685046897</v>
      </c>
      <c r="J193" s="4">
        <f t="shared" si="10"/>
        <v>0.21802299705850225</v>
      </c>
      <c r="K193" s="4"/>
      <c r="L193" s="4"/>
      <c r="M193" s="4"/>
      <c r="N193" s="4"/>
    </row>
    <row r="194" spans="1:14" x14ac:dyDescent="0.3">
      <c r="A194" s="4">
        <f t="shared" si="12"/>
        <v>2038</v>
      </c>
      <c r="G194" s="2">
        <f>CO2mid!L294</f>
        <v>458.82754063281777</v>
      </c>
      <c r="H194" s="4">
        <f t="shared" si="9"/>
        <v>2.7386827262702407</v>
      </c>
      <c r="I194" s="4">
        <f t="shared" si="11"/>
        <v>1.1579817762542466</v>
      </c>
      <c r="J194" s="4">
        <f t="shared" si="10"/>
        <v>0.22324368312831661</v>
      </c>
      <c r="K194" s="4"/>
      <c r="L194" s="4"/>
      <c r="M194" s="4"/>
      <c r="N194" s="4"/>
    </row>
    <row r="195" spans="1:14" x14ac:dyDescent="0.3">
      <c r="A195" s="4">
        <f t="shared" si="12"/>
        <v>2039</v>
      </c>
      <c r="G195" s="2">
        <f>CO2mid!L295</f>
        <v>462.30761523506749</v>
      </c>
      <c r="H195" s="4">
        <f t="shared" si="9"/>
        <v>2.7791078204323991</v>
      </c>
      <c r="I195" s="4">
        <f t="shared" si="11"/>
        <v>1.1789946475099446</v>
      </c>
      <c r="J195" s="4">
        <f t="shared" si="10"/>
        <v>0.2285529954972719</v>
      </c>
      <c r="K195" s="4"/>
      <c r="L195" s="4"/>
      <c r="M195" s="4"/>
      <c r="N195" s="4"/>
    </row>
    <row r="196" spans="1:14" x14ac:dyDescent="0.3">
      <c r="A196" s="4">
        <f t="shared" si="12"/>
        <v>2040</v>
      </c>
      <c r="G196" s="2">
        <f>CO2mid!L296</f>
        <v>465.83743018836617</v>
      </c>
      <c r="H196" s="4">
        <f t="shared" si="9"/>
        <v>2.8198010313462949</v>
      </c>
      <c r="I196" s="4">
        <f t="shared" si="11"/>
        <v>1.2001964570393797</v>
      </c>
      <c r="J196" s="4">
        <f t="shared" si="10"/>
        <v>0.23395150408070389</v>
      </c>
      <c r="K196" s="4"/>
      <c r="L196" s="4"/>
      <c r="M196" s="4"/>
      <c r="N196" s="4"/>
    </row>
    <row r="197" spans="1:14" x14ac:dyDescent="0.3">
      <c r="A197" s="4">
        <f t="shared" si="12"/>
        <v>2041</v>
      </c>
      <c r="G197" s="2">
        <f>CO2mid!L297</f>
        <v>469.41602494363013</v>
      </c>
      <c r="H197" s="4">
        <f t="shared" si="9"/>
        <v>2.8607430354026828</v>
      </c>
      <c r="I197" s="4">
        <f t="shared" si="11"/>
        <v>1.2215867844546096</v>
      </c>
      <c r="J197" s="4">
        <f t="shared" si="10"/>
        <v>0.23943977541350916</v>
      </c>
      <c r="K197" s="4"/>
      <c r="L197" s="4"/>
      <c r="M197" s="4"/>
      <c r="N197" s="4"/>
    </row>
    <row r="198" spans="1:14" x14ac:dyDescent="0.3">
      <c r="A198" s="4">
        <f t="shared" si="12"/>
        <v>2042</v>
      </c>
      <c r="G198" s="2">
        <f>CO2mid!L298</f>
        <v>473.04245160056087</v>
      </c>
      <c r="H198" s="4">
        <f t="shared" si="9"/>
        <v>2.90191509517956</v>
      </c>
      <c r="I198" s="4">
        <f t="shared" si="11"/>
        <v>1.2431648393594261</v>
      </c>
      <c r="J198" s="4">
        <f t="shared" si="10"/>
        <v>0.2450183704248626</v>
      </c>
      <c r="K198" s="4"/>
      <c r="L198" s="4"/>
      <c r="M198" s="4"/>
      <c r="N198" s="4"/>
    </row>
    <row r="199" spans="1:14" x14ac:dyDescent="0.3">
      <c r="A199" s="4">
        <f t="shared" si="12"/>
        <v>2043</v>
      </c>
      <c r="G199" s="2">
        <f>CO2mid!L299</f>
        <v>476.7157720333978</v>
      </c>
      <c r="H199" s="4">
        <f t="shared" ref="H199:H262" si="13">H$3*LN(G199/G$3)</f>
        <v>2.9432990217784973</v>
      </c>
      <c r="I199" s="4">
        <f t="shared" si="11"/>
        <v>1.2649294848708297</v>
      </c>
      <c r="J199" s="4">
        <f t="shared" ref="J199:J262" si="14">J198+J$3*(I198-J198)</f>
        <v>0.25068784236841091</v>
      </c>
      <c r="K199" s="4"/>
      <c r="L199" s="4"/>
      <c r="M199" s="4"/>
      <c r="N199" s="4"/>
    </row>
    <row r="200" spans="1:14" x14ac:dyDescent="0.3">
      <c r="A200" s="4">
        <f t="shared" si="12"/>
        <v>2044</v>
      </c>
      <c r="G200" s="2">
        <f>CO2mid!L300</f>
        <v>480.43505606335742</v>
      </c>
      <c r="H200" s="4">
        <f t="shared" si="13"/>
        <v>2.9848771495444066</v>
      </c>
      <c r="I200" s="4">
        <f t="shared" ref="I200:I263" si="15">I199+I$3*(I$4*H200-I199)+I$5*(J199-I199)</f>
        <v>1.2868792598259353</v>
      </c>
      <c r="J200" s="4">
        <f t="shared" si="14"/>
        <v>0.25644873489782466</v>
      </c>
      <c r="K200" s="4"/>
      <c r="L200" s="4"/>
      <c r="M200" s="4"/>
      <c r="N200" s="4"/>
    </row>
    <row r="201" spans="1:14" x14ac:dyDescent="0.3">
      <c r="A201" s="4">
        <f t="shared" si="12"/>
        <v>2045</v>
      </c>
      <c r="G201" s="2">
        <f>CO2mid!L301</f>
        <v>484.19938027593685</v>
      </c>
      <c r="H201" s="4">
        <f t="shared" si="13"/>
        <v>3.0266323181494954</v>
      </c>
      <c r="I201" s="4">
        <f t="shared" si="15"/>
        <v>1.3090123998712482</v>
      </c>
      <c r="J201" s="4">
        <f t="shared" si="14"/>
        <v>0.2623015802794163</v>
      </c>
      <c r="K201" s="4"/>
      <c r="L201" s="4"/>
      <c r="M201" s="4"/>
      <c r="N201" s="4"/>
    </row>
    <row r="202" spans="1:14" x14ac:dyDescent="0.3">
      <c r="A202" s="4">
        <f t="shared" si="12"/>
        <v>2046</v>
      </c>
      <c r="G202" s="2">
        <f>CO2mid!L302</f>
        <v>488.00782723899482</v>
      </c>
      <c r="H202" s="4">
        <f t="shared" si="13"/>
        <v>3.0685478590293171</v>
      </c>
      <c r="I202" s="4">
        <f t="shared" si="15"/>
        <v>1.3313268575623147</v>
      </c>
      <c r="J202" s="4">
        <f t="shared" si="14"/>
        <v>0.2682468977346979</v>
      </c>
      <c r="K202" s="4"/>
      <c r="L202" s="4"/>
      <c r="M202" s="4"/>
      <c r="N202" s="4"/>
    </row>
    <row r="203" spans="1:14" x14ac:dyDescent="0.3">
      <c r="A203" s="4">
        <f t="shared" si="12"/>
        <v>2047</v>
      </c>
      <c r="G203" s="2">
        <f>CO2mid!L303</f>
        <v>491.85948497319316</v>
      </c>
      <c r="H203" s="4">
        <f t="shared" si="13"/>
        <v>3.1106075843672891</v>
      </c>
      <c r="I203" s="4">
        <f t="shared" si="15"/>
        <v>1.3538203215601232</v>
      </c>
      <c r="J203" s="4">
        <f t="shared" si="14"/>
        <v>0.27428519190651879</v>
      </c>
      <c r="K203" s="4"/>
      <c r="L203" s="4"/>
      <c r="M203" s="4"/>
      <c r="N203" s="4"/>
    </row>
    <row r="204" spans="1:14" x14ac:dyDescent="0.3">
      <c r="A204" s="4">
        <f t="shared" si="12"/>
        <v>2048</v>
      </c>
      <c r="G204" s="2">
        <f>CO2mid!L304</f>
        <v>495.75344658440883</v>
      </c>
      <c r="H204" s="4">
        <f t="shared" si="13"/>
        <v>3.1527957775513813</v>
      </c>
      <c r="I204" s="4">
        <f t="shared" si="15"/>
        <v>1.3764902349854442</v>
      </c>
      <c r="J204" s="4">
        <f t="shared" si="14"/>
        <v>0.28041695144295126</v>
      </c>
      <c r="K204" s="4"/>
      <c r="L204" s="4"/>
      <c r="M204" s="4"/>
      <c r="N204" s="4"/>
    </row>
    <row r="205" spans="1:14" x14ac:dyDescent="0.3">
      <c r="A205" s="4">
        <f t="shared" si="12"/>
        <v>2049</v>
      </c>
      <c r="G205" s="2">
        <f>CO2mid!L305</f>
        <v>499.68881000292333</v>
      </c>
      <c r="H205" s="4">
        <f t="shared" si="13"/>
        <v>3.1950971844641236</v>
      </c>
      <c r="I205" s="4">
        <f t="shared" si="15"/>
        <v>1.3993338129770083</v>
      </c>
      <c r="J205" s="4">
        <f t="shared" si="14"/>
        <v>0.28664264769347264</v>
      </c>
      <c r="K205" s="4"/>
      <c r="L205" s="4"/>
      <c r="M205" s="4"/>
      <c r="N205" s="4"/>
    </row>
    <row r="206" spans="1:14" x14ac:dyDescent="0.3">
      <c r="A206" s="4">
        <f t="shared" si="12"/>
        <v>2050</v>
      </c>
      <c r="G206" s="2">
        <f>CO2mid!L306</f>
        <v>503.66467779554154</v>
      </c>
      <c r="H206" s="4">
        <f t="shared" si="13"/>
        <v>3.2374970052298417</v>
      </c>
      <c r="I206" s="4">
        <f t="shared" si="15"/>
        <v>1.4223480594900804</v>
      </c>
      <c r="J206" s="4">
        <f t="shared" si="14"/>
        <v>0.29296273351228314</v>
      </c>
      <c r="K206" s="4"/>
      <c r="L206" s="4"/>
      <c r="M206" s="4"/>
      <c r="N206" s="4"/>
    </row>
    <row r="207" spans="1:14" x14ac:dyDescent="0.3">
      <c r="A207" s="4">
        <f t="shared" si="12"/>
        <v>2051</v>
      </c>
      <c r="G207" s="2">
        <f>CO2mid!L307</f>
        <v>507.68015702974213</v>
      </c>
      <c r="H207" s="4">
        <f t="shared" si="13"/>
        <v>3.2799808862007298</v>
      </c>
      <c r="I207" s="4">
        <f t="shared" si="15"/>
        <v>1.445529783366212</v>
      </c>
      <c r="J207" s="4">
        <f t="shared" si="14"/>
        <v>0.299377642163837</v>
      </c>
      <c r="K207" s="4"/>
      <c r="L207" s="4"/>
      <c r="M207" s="4"/>
      <c r="N207" s="4"/>
    </row>
    <row r="208" spans="1:14" x14ac:dyDescent="0.3">
      <c r="A208" s="4">
        <f t="shared" si="12"/>
        <v>2052</v>
      </c>
      <c r="G208" s="2">
        <f>CO2mid!L308</f>
        <v>511.73435917681604</v>
      </c>
      <c r="H208" s="4">
        <f t="shared" si="13"/>
        <v>3.3225349120576917</v>
      </c>
      <c r="I208" s="4">
        <f t="shared" si="15"/>
        <v>1.4688756137013479</v>
      </c>
      <c r="J208" s="4">
        <f t="shared" si="14"/>
        <v>0.3058877863258665</v>
      </c>
      <c r="K208" s="4"/>
      <c r="L208" s="4"/>
      <c r="M208" s="4"/>
      <c r="N208" s="4"/>
    </row>
    <row r="209" spans="1:14" x14ac:dyDescent="0.3">
      <c r="A209" s="4">
        <f t="shared" si="12"/>
        <v>2053</v>
      </c>
      <c r="G209" s="2">
        <f>CO2mid!L309</f>
        <v>515.82640004571238</v>
      </c>
      <c r="H209" s="4">
        <f t="shared" si="13"/>
        <v>3.3651455979581146</v>
      </c>
      <c r="I209" s="4">
        <f t="shared" si="15"/>
        <v>1.4923820145371121</v>
      </c>
      <c r="J209" s="4">
        <f t="shared" si="14"/>
        <v>0.31249355718535921</v>
      </c>
      <c r="K209" s="4"/>
      <c r="L209" s="4"/>
      <c r="M209" s="4"/>
      <c r="N209" s="4"/>
    </row>
    <row r="210" spans="1:14" x14ac:dyDescent="0.3">
      <c r="A210" s="4">
        <f t="shared" si="12"/>
        <v>2054</v>
      </c>
      <c r="G210" s="2">
        <f>CO2mid!L310</f>
        <v>519.95539974220515</v>
      </c>
      <c r="H210" s="4">
        <f t="shared" si="13"/>
        <v>3.4077998816960782</v>
      </c>
      <c r="I210" s="4">
        <f t="shared" si="15"/>
        <v>1.5160452988985409</v>
      </c>
      <c r="J210" s="4">
        <f t="shared" si="14"/>
        <v>0.31919532362311714</v>
      </c>
      <c r="K210" s="4"/>
      <c r="L210" s="4"/>
      <c r="M210" s="4"/>
      <c r="N210" s="4"/>
    </row>
    <row r="211" spans="1:14" x14ac:dyDescent="0.3">
      <c r="A211" s="4">
        <f t="shared" si="12"/>
        <v>2055</v>
      </c>
      <c r="G211" s="2">
        <f>CO2mid!L311</f>
        <v>524.12048264974749</v>
      </c>
      <c r="H211" s="4">
        <f t="shared" si="13"/>
        <v>3.4504851158600611</v>
      </c>
      <c r="I211" s="4">
        <f t="shared" si="15"/>
        <v>1.5398616422004203</v>
      </c>
      <c r="J211" s="4">
        <f t="shared" si="14"/>
        <v>0.32599343148268156</v>
      </c>
      <c r="K211" s="4"/>
      <c r="L211" s="4"/>
      <c r="M211" s="4"/>
      <c r="N211" s="4"/>
    </row>
    <row r="212" spans="1:14" x14ac:dyDescent="0.3">
      <c r="A212" s="4">
        <f t="shared" si="12"/>
        <v>2056</v>
      </c>
      <c r="G212" s="2">
        <f>CO2mid!L312</f>
        <v>528.32077742944773</v>
      </c>
      <c r="H212" s="4">
        <f t="shared" si="13"/>
        <v>3.4931890599844921</v>
      </c>
      <c r="I212" s="4">
        <f t="shared" si="15"/>
        <v>1.563827095043544</v>
      </c>
      <c r="J212" s="4">
        <f t="shared" si="14"/>
        <v>0.33288820291955834</v>
      </c>
      <c r="K212" s="4"/>
      <c r="L212" s="4"/>
      <c r="M212" s="4"/>
      <c r="N212" s="4"/>
    </row>
    <row r="213" spans="1:14" x14ac:dyDescent="0.3">
      <c r="A213" s="4">
        <f t="shared" si="12"/>
        <v>2057</v>
      </c>
      <c r="G213" s="2">
        <f>CO2mid!L313</f>
        <v>532.55541703725248</v>
      </c>
      <c r="H213" s="4">
        <f t="shared" si="13"/>
        <v>3.5358998726978577</v>
      </c>
      <c r="I213" s="4">
        <f t="shared" si="15"/>
        <v>1.587937595421534</v>
      </c>
      <c r="J213" s="4">
        <f t="shared" si="14"/>
        <v>0.33987993582682258</v>
      </c>
      <c r="K213" s="4"/>
      <c r="L213" s="4"/>
      <c r="M213" s="4"/>
      <c r="N213" s="4"/>
    </row>
    <row r="214" spans="1:14" x14ac:dyDescent="0.3">
      <c r="A214" s="4">
        <f t="shared" si="12"/>
        <v>2058</v>
      </c>
      <c r="G214" s="2">
        <f>CO2mid!L314</f>
        <v>536.82353875681747</v>
      </c>
      <c r="H214" s="4">
        <f t="shared" si="13"/>
        <v>3.5786061038734842</v>
      </c>
      <c r="I214" s="4">
        <f t="shared" si="15"/>
        <v>1.612188980358285</v>
      </c>
      <c r="J214" s="4">
        <f t="shared" si="14"/>
        <v>0.34696890333332053</v>
      </c>
      <c r="K214" s="4"/>
      <c r="L214" s="4"/>
      <c r="M214" s="4"/>
      <c r="N214" s="4"/>
    </row>
    <row r="215" spans="1:14" x14ac:dyDescent="0.3">
      <c r="A215" s="4">
        <f t="shared" si="12"/>
        <v>2059</v>
      </c>
      <c r="G215" s="2">
        <f>CO2mid!L315</f>
        <v>541.12428424679342</v>
      </c>
      <c r="H215" s="4">
        <f t="shared" si="13"/>
        <v>3.6212966867907577</v>
      </c>
      <c r="I215" s="4">
        <f t="shared" si="15"/>
        <v>1.6365769969955597</v>
      </c>
      <c r="J215" s="4">
        <f t="shared" si="14"/>
        <v>0.35415535337082232</v>
      </c>
      <c r="K215" s="4"/>
      <c r="L215" s="4"/>
      <c r="M215" s="4"/>
      <c r="N215" s="4"/>
    </row>
    <row r="216" spans="1:14" x14ac:dyDescent="0.3">
      <c r="A216" s="4">
        <f t="shared" si="12"/>
        <v>2060</v>
      </c>
      <c r="G216" s="2">
        <f>CO2mid!L316</f>
        <v>545.45679960140455</v>
      </c>
      <c r="H216" s="4">
        <f t="shared" si="13"/>
        <v>3.6639609303151803</v>
      </c>
      <c r="I216" s="4">
        <f t="shared" si="15"/>
        <v>1.6610973131497686</v>
      </c>
      <c r="J216" s="4">
        <f t="shared" si="14"/>
        <v>0.36143950830661081</v>
      </c>
      <c r="K216" s="4"/>
      <c r="L216" s="4"/>
      <c r="M216" s="4"/>
      <c r="N216" s="4"/>
    </row>
    <row r="217" spans="1:14" x14ac:dyDescent="0.3">
      <c r="A217" s="4">
        <f t="shared" si="12"/>
        <v>2061</v>
      </c>
      <c r="G217" s="2">
        <f>CO2mid!L317</f>
        <v>549.82023542329944</v>
      </c>
      <c r="H217" s="4">
        <f t="shared" si="13"/>
        <v>3.7065885111057328</v>
      </c>
      <c r="I217" s="4">
        <f t="shared" si="15"/>
        <v>1.6857455273564905</v>
      </c>
      <c r="J217" s="4">
        <f t="shared" si="14"/>
        <v>0.36882156463811994</v>
      </c>
      <c r="K217" s="4"/>
      <c r="L217" s="4"/>
      <c r="M217" s="4"/>
      <c r="N217" s="4"/>
    </row>
    <row r="218" spans="1:14" x14ac:dyDescent="0.3">
      <c r="A218" s="4">
        <f t="shared" si="12"/>
        <v>2062</v>
      </c>
      <c r="G218" s="2">
        <f>CO2mid!L318</f>
        <v>554.21374690771086</v>
      </c>
      <c r="H218" s="4">
        <f t="shared" si="13"/>
        <v>3.7491694658576549</v>
      </c>
      <c r="I218" s="4">
        <f t="shared" si="15"/>
        <v>1.7105171784208184</v>
      </c>
      <c r="J218" s="4">
        <f t="shared" si="14"/>
        <v>0.37630169274636027</v>
      </c>
      <c r="K218" s="4"/>
      <c r="L218" s="4"/>
      <c r="M218" s="4"/>
      <c r="N218" s="4"/>
    </row>
    <row r="219" spans="1:14" x14ac:dyDescent="0.3">
      <c r="A219" s="4">
        <f t="shared" si="12"/>
        <v>2063</v>
      </c>
      <c r="G219" s="2">
        <f>CO2mid!L319</f>
        <v>558.63649393701553</v>
      </c>
      <c r="H219" s="4">
        <f t="shared" si="13"/>
        <v>3.7916941835883815</v>
      </c>
      <c r="I219" s="4">
        <f t="shared" si="15"/>
        <v>1.735407754491155</v>
      </c>
      <c r="J219" s="4">
        <f t="shared" si="14"/>
        <v>0.38388003670499121</v>
      </c>
      <c r="K219" s="4"/>
      <c r="L219" s="4"/>
      <c r="M219" s="4"/>
      <c r="N219" s="4"/>
    </row>
    <row r="220" spans="1:14" x14ac:dyDescent="0.3">
      <c r="A220" s="4">
        <f t="shared" si="12"/>
        <v>2064</v>
      </c>
      <c r="G220" s="2">
        <f>CO2mid!L320</f>
        <v>563.08764118480974</v>
      </c>
      <c r="H220" s="4">
        <f t="shared" si="13"/>
        <v>3.8341533979737172</v>
      </c>
      <c r="I220" s="4">
        <f t="shared" si="15"/>
        <v>1.7604127016736288</v>
      </c>
      <c r="J220" s="4">
        <f t="shared" si="14"/>
        <v>0.39155671414201665</v>
      </c>
      <c r="K220" s="4"/>
      <c r="L220" s="4"/>
      <c r="M220" s="4"/>
      <c r="N220" s="4"/>
    </row>
    <row r="221" spans="1:14" x14ac:dyDescent="0.3">
      <c r="A221" s="4">
        <f t="shared" si="12"/>
        <v>2065</v>
      </c>
      <c r="G221" s="2">
        <f>CO2mid!L321</f>
        <v>567.56635822865042</v>
      </c>
      <c r="H221" s="4">
        <f t="shared" si="13"/>
        <v>3.8765381797408613</v>
      </c>
      <c r="I221" s="4">
        <f t="shared" si="15"/>
        <v>1.785527432203843</v>
      </c>
      <c r="J221" s="4">
        <f t="shared" si="14"/>
        <v>0.39933181615119623</v>
      </c>
      <c r="K221" s="4"/>
      <c r="L221" s="4"/>
      <c r="M221" s="4"/>
      <c r="N221" s="4"/>
    </row>
    <row r="222" spans="1:14" x14ac:dyDescent="0.3">
      <c r="A222" s="4">
        <f t="shared" si="12"/>
        <v>2066</v>
      </c>
      <c r="G222" s="2">
        <f>CO2mid!L322</f>
        <v>572.07181967063025</v>
      </c>
      <c r="H222" s="4">
        <f t="shared" si="13"/>
        <v>3.9188399291241902</v>
      </c>
      <c r="I222" s="4">
        <f t="shared" si="15"/>
        <v>1.8107473321922267</v>
      </c>
      <c r="J222" s="4">
        <f t="shared" si="14"/>
        <v>0.40720540725037524</v>
      </c>
      <c r="K222" s="4"/>
      <c r="L222" s="4"/>
      <c r="M222" s="4"/>
      <c r="N222" s="4"/>
    </row>
    <row r="223" spans="1:14" x14ac:dyDescent="0.3">
      <c r="A223" s="4">
        <f t="shared" si="12"/>
        <v>2067</v>
      </c>
      <c r="G223" s="2">
        <f>CO2mid!L323</f>
        <v>576.60320526498322</v>
      </c>
      <c r="H223" s="4">
        <f t="shared" si="13"/>
        <v>3.9610503683892895</v>
      </c>
      <c r="I223" s="4">
        <f t="shared" si="15"/>
        <v>1.8360677689588074</v>
      </c>
      <c r="J223" s="4">
        <f t="shared" si="14"/>
        <v>0.41517752538404495</v>
      </c>
      <c r="K223" s="4"/>
      <c r="L223" s="4"/>
      <c r="M223" s="4"/>
      <c r="N223" s="4"/>
    </row>
    <row r="224" spans="1:14" x14ac:dyDescent="0.3">
      <c r="A224" s="4">
        <f t="shared" si="12"/>
        <v>2068</v>
      </c>
      <c r="G224" s="2">
        <f>CO2mid!L324</f>
        <v>581.15970005192992</v>
      </c>
      <c r="H224" s="4">
        <f t="shared" si="13"/>
        <v>4.0031615344300286</v>
      </c>
      <c r="I224" s="4">
        <f t="shared" si="15"/>
        <v>1.8614840979727874</v>
      </c>
      <c r="J224" s="4">
        <f t="shared" si="14"/>
        <v>0.4232481819675496</v>
      </c>
      <c r="K224" s="4"/>
      <c r="L224" s="4"/>
      <c r="M224" s="4"/>
      <c r="N224" s="4"/>
    </row>
    <row r="225" spans="1:14" x14ac:dyDescent="0.3">
      <c r="A225" s="4">
        <f t="shared" si="12"/>
        <v>2069</v>
      </c>
      <c r="G225" s="2">
        <f>CO2mid!L325</f>
        <v>585.7404944970051</v>
      </c>
      <c r="H225" s="4">
        <f t="shared" si="13"/>
        <v>4.0451657714431377</v>
      </c>
      <c r="I225" s="4">
        <f t="shared" si="15"/>
        <v>1.8869916694118687</v>
      </c>
      <c r="J225" s="4">
        <f t="shared" si="14"/>
        <v>0.43141736197045932</v>
      </c>
      <c r="K225" s="4"/>
      <c r="L225" s="4"/>
      <c r="M225" s="4"/>
      <c r="N225" s="4"/>
    </row>
    <row r="226" spans="1:14" x14ac:dyDescent="0.3">
      <c r="A226" s="4">
        <f t="shared" si="12"/>
        <v>2070</v>
      </c>
      <c r="G226" s="2">
        <f>CO2mid!L326</f>
        <v>590.3447846351205</v>
      </c>
      <c r="H226" s="4">
        <f t="shared" si="13"/>
        <v>4.0870557236841449</v>
      </c>
      <c r="I226" s="4">
        <f t="shared" si="15"/>
        <v>1.9125858343558408</v>
      </c>
      <c r="J226" s="4">
        <f t="shared" si="14"/>
        <v>0.43968502403672655</v>
      </c>
      <c r="K226" s="4"/>
      <c r="L226" s="4"/>
      <c r="M226" s="4"/>
      <c r="N226" s="4"/>
    </row>
    <row r="227" spans="1:14" x14ac:dyDescent="0.3">
      <c r="A227" s="4">
        <f t="shared" si="12"/>
        <v>2071</v>
      </c>
      <c r="G227" s="2">
        <f>CO2mid!L327</f>
        <v>594.97177221864695</v>
      </c>
      <c r="H227" s="4">
        <f t="shared" si="13"/>
        <v>4.128824328308192</v>
      </c>
      <c r="I227" s="4">
        <f t="shared" si="15"/>
        <v>1.9382619506285255</v>
      </c>
      <c r="J227" s="4">
        <f t="shared" si="14"/>
        <v>0.44805110063933912</v>
      </c>
      <c r="K227" s="4"/>
      <c r="L227" s="4"/>
      <c r="M227" s="4"/>
      <c r="N227" s="4"/>
    </row>
    <row r="228" spans="1:14" x14ac:dyDescent="0.3">
      <c r="A228" s="4">
        <f t="shared" si="12"/>
        <v>2072</v>
      </c>
      <c r="G228" s="2">
        <f>CO2mid!L328</f>
        <v>599.62066486881577</v>
      </c>
      <c r="H228" s="4">
        <f t="shared" si="13"/>
        <v>4.1704648082987834</v>
      </c>
      <c r="I228" s="4">
        <f t="shared" si="15"/>
        <v>1.9640153883017462</v>
      </c>
      <c r="J228" s="4">
        <f t="shared" si="14"/>
        <v>0.45651549826727772</v>
      </c>
      <c r="K228" s="4"/>
      <c r="L228" s="4"/>
      <c r="M228" s="4"/>
      <c r="N228" s="4"/>
    </row>
    <row r="229" spans="1:14" x14ac:dyDescent="0.3">
      <c r="A229" s="4">
        <f t="shared" si="12"/>
        <v>2073</v>
      </c>
      <c r="G229" s="2">
        <f>CO2mid!L329</f>
        <v>604.2906762297705</v>
      </c>
      <c r="H229" s="4">
        <f t="shared" si="13"/>
        <v>4.2119706654872147</v>
      </c>
      <c r="I229" s="4">
        <f t="shared" si="15"/>
        <v>1.9898415348745906</v>
      </c>
      <c r="J229" s="4">
        <f t="shared" si="14"/>
        <v>0.46507809764267349</v>
      </c>
      <c r="K229" s="4"/>
      <c r="L229" s="4"/>
      <c r="M229" s="4"/>
      <c r="N229" s="4"/>
    </row>
    <row r="230" spans="1:14" x14ac:dyDescent="0.3">
      <c r="A230" s="4">
        <f t="shared" si="12"/>
        <v>2074</v>
      </c>
      <c r="G230" s="2">
        <f>CO2mid!L330</f>
        <v>608.98102612461696</v>
      </c>
      <c r="H230" s="4">
        <f t="shared" si="13"/>
        <v>4.2533356736650472</v>
      </c>
      <c r="I230" s="4">
        <f t="shared" si="15"/>
        <v>2.0157358001408219</v>
      </c>
      <c r="J230" s="4">
        <f t="shared" si="14"/>
        <v>0.47373875396615078</v>
      </c>
      <c r="K230" s="4"/>
      <c r="L230" s="4"/>
      <c r="M230" s="4"/>
      <c r="N230" s="4"/>
    </row>
    <row r="231" spans="1:14" x14ac:dyDescent="0.3">
      <c r="A231" s="4">
        <f t="shared" si="12"/>
        <v>2075</v>
      </c>
      <c r="G231" s="2">
        <f>CO2mid!L331</f>
        <v>613.69094071284837</v>
      </c>
      <c r="H231" s="4">
        <f t="shared" si="13"/>
        <v>4.2945538717916971</v>
      </c>
      <c r="I231" s="4">
        <f t="shared" si="15"/>
        <v>2.041693620756901</v>
      </c>
      <c r="J231" s="4">
        <f t="shared" si="14"/>
        <v>0.48249729718842294</v>
      </c>
      <c r="K231" s="4"/>
      <c r="L231" s="4"/>
      <c r="M231" s="4"/>
      <c r="N231" s="4"/>
    </row>
    <row r="232" spans="1:14" x14ac:dyDescent="0.3">
      <c r="A232" s="4">
        <f t="shared" si="12"/>
        <v>2076</v>
      </c>
      <c r="G232" s="2">
        <f>CO2mid!L332</f>
        <v>618.41965264854639</v>
      </c>
      <c r="H232" s="4">
        <f t="shared" si="13"/>
        <v>4.3356195572989344</v>
      </c>
      <c r="I232" s="4">
        <f t="shared" si="15"/>
        <v>2.0677104645226958</v>
      </c>
      <c r="J232" s="4">
        <f t="shared" si="14"/>
        <v>0.49135353230629186</v>
      </c>
      <c r="K232" s="4"/>
      <c r="L232" s="4"/>
      <c r="M232" s="4"/>
      <c r="N232" s="4"/>
    </row>
    <row r="233" spans="1:14" x14ac:dyDescent="0.3">
      <c r="A233" s="4">
        <f t="shared" si="12"/>
        <v>2077</v>
      </c>
      <c r="G233" s="2">
        <f>CO2mid!L333</f>
        <v>623.16640123878392</v>
      </c>
      <c r="H233" s="4">
        <f t="shared" si="13"/>
        <v>4.3765272794938213</v>
      </c>
      <c r="I233" s="4">
        <f t="shared" si="15"/>
        <v>2.0937818343865722</v>
      </c>
      <c r="J233" s="4">
        <f t="shared" si="14"/>
        <v>0.50030723968128099</v>
      </c>
      <c r="K233" s="4"/>
      <c r="L233" s="4"/>
      <c r="M233" s="4"/>
      <c r="N233" s="4"/>
    </row>
    <row r="234" spans="1:14" x14ac:dyDescent="0.3">
      <c r="A234" s="4">
        <f t="shared" ref="A234:A297" si="16">1+A233</f>
        <v>2078</v>
      </c>
      <c r="G234" s="2">
        <f>CO2mid!L334</f>
        <v>627.93043260168042</v>
      </c>
      <c r="H234" s="4">
        <f t="shared" si="13"/>
        <v>4.4172718330613687</v>
      </c>
      <c r="I234" s="4">
        <f t="shared" si="15"/>
        <v>2.1199032721861881</v>
      </c>
      <c r="J234" s="4">
        <f t="shared" si="14"/>
        <v>0.50935817537920702</v>
      </c>
      <c r="K234" s="4"/>
      <c r="L234" s="4"/>
      <c r="M234" s="4"/>
      <c r="N234" s="4"/>
    </row>
    <row r="235" spans="1:14" x14ac:dyDescent="0.3">
      <c r="A235" s="4">
        <f t="shared" si="16"/>
        <v>2079</v>
      </c>
      <c r="G235" s="2">
        <f>CO2mid!L335</f>
        <v>632.71099982358874</v>
      </c>
      <c r="H235" s="4">
        <f t="shared" si="13"/>
        <v>4.4578482516679978</v>
      </c>
      <c r="I235" s="4">
        <f t="shared" si="15"/>
        <v>2.1460703621359474</v>
      </c>
      <c r="J235" s="4">
        <f t="shared" si="14"/>
        <v>0.51850607152907069</v>
      </c>
      <c r="K235" s="4"/>
      <c r="L235" s="4"/>
      <c r="M235" s="4"/>
      <c r="N235" s="4"/>
    </row>
    <row r="236" spans="1:14" x14ac:dyDescent="0.3">
      <c r="A236" s="4">
        <f t="shared" si="16"/>
        <v>2080</v>
      </c>
      <c r="G236" s="2">
        <f>CO2mid!L336</f>
        <v>637.50736311491482</v>
      </c>
      <c r="H236" s="4">
        <f t="shared" si="13"/>
        <v>4.4982518016666688</v>
      </c>
      <c r="I236" s="4">
        <f t="shared" si="15"/>
        <v>2.1722787340717207</v>
      </c>
      <c r="J236" s="4">
        <f t="shared" si="14"/>
        <v>0.52775063669971778</v>
      </c>
      <c r="K236" s="4"/>
      <c r="L236" s="4"/>
      <c r="M236" s="4"/>
      <c r="N236" s="4"/>
    </row>
    <row r="237" spans="1:14" x14ac:dyDescent="0.3">
      <c r="A237" s="4">
        <f t="shared" si="16"/>
        <v>2081</v>
      </c>
      <c r="G237" s="2">
        <f>CO2mid!L337</f>
        <v>642.31878996410182</v>
      </c>
      <c r="H237" s="4">
        <f t="shared" si="13"/>
        <v>4.538477975904363</v>
      </c>
      <c r="I237" s="4">
        <f t="shared" si="15"/>
        <v>2.1985240664630874</v>
      </c>
      <c r="J237" s="4">
        <f t="shared" si="14"/>
        <v>0.53709155629279071</v>
      </c>
      <c r="K237" s="4"/>
      <c r="L237" s="4"/>
      <c r="M237" s="4"/>
      <c r="N237" s="4"/>
    </row>
    <row r="238" spans="1:14" x14ac:dyDescent="0.3">
      <c r="A238" s="4">
        <f t="shared" si="16"/>
        <v>2082</v>
      </c>
      <c r="G238" s="2">
        <f>CO2mid!L338</f>
        <v>647.1445552893299</v>
      </c>
      <c r="H238" s="4">
        <f t="shared" si="13"/>
        <v>4.5785224876324486</v>
      </c>
      <c r="I238" s="4">
        <f t="shared" si="15"/>
        <v>2.224802089203016</v>
      </c>
      <c r="J238" s="4">
        <f t="shared" si="14"/>
        <v>0.54652849295055794</v>
      </c>
      <c r="K238" s="4"/>
      <c r="L238" s="4"/>
      <c r="M238" s="4"/>
      <c r="N238" s="4"/>
    </row>
    <row r="239" spans="1:14" x14ac:dyDescent="0.3">
      <c r="A239" s="4">
        <f t="shared" si="16"/>
        <v>2083</v>
      </c>
      <c r="G239" s="2">
        <f>CO2mid!L339</f>
        <v>651.98394158751876</v>
      </c>
      <c r="H239" s="4">
        <f t="shared" si="13"/>
        <v>4.6183812645202984</v>
      </c>
      <c r="I239" s="4">
        <f t="shared" si="15"/>
        <v>2.2511085861845728</v>
      </c>
      <c r="J239" s="4">
        <f t="shared" si="14"/>
        <v>0.55606108697727186</v>
      </c>
      <c r="K239" s="4"/>
      <c r="L239" s="4"/>
      <c r="M239" s="4"/>
      <c r="N239" s="4"/>
    </row>
    <row r="240" spans="1:14" x14ac:dyDescent="0.3">
      <c r="A240" s="4">
        <f t="shared" si="16"/>
        <v>2084</v>
      </c>
      <c r="G240" s="2">
        <f>CO2mid!L340</f>
        <v>656.83623908023219</v>
      </c>
      <c r="H240" s="4">
        <f t="shared" si="13"/>
        <v>4.6580504427723666</v>
      </c>
      <c r="I240" s="4">
        <f t="shared" si="15"/>
        <v>2.2774393976739242</v>
      </c>
      <c r="J240" s="4">
        <f t="shared" si="14"/>
        <v>0.56568895677276931</v>
      </c>
      <c r="K240" s="4"/>
      <c r="L240" s="4"/>
      <c r="M240" s="4"/>
      <c r="N240" s="4"/>
    </row>
    <row r="241" spans="1:14" x14ac:dyDescent="0.3">
      <c r="A241" s="4">
        <f t="shared" si="16"/>
        <v>2085</v>
      </c>
      <c r="G241" s="2">
        <f>CO2mid!L341</f>
        <v>661.70074585612372</v>
      </c>
      <c r="H241" s="4">
        <f t="shared" si="13"/>
        <v>4.6975263613488556</v>
      </c>
      <c r="I241" s="4">
        <f t="shared" si="15"/>
        <v>2.3037904224885879</v>
      </c>
      <c r="J241" s="4">
        <f t="shared" si="14"/>
        <v>0.57541169927708791</v>
      </c>
      <c r="K241" s="4"/>
      <c r="L241" s="4"/>
      <c r="M241" s="4"/>
      <c r="N241" s="4"/>
    </row>
    <row r="242" spans="1:14" x14ac:dyDescent="0.3">
      <c r="A242" s="4">
        <f t="shared" si="16"/>
        <v>2086</v>
      </c>
      <c r="G242" s="2">
        <f>CO2mid!L342</f>
        <v>666.57676800957529</v>
      </c>
      <c r="H242" s="4">
        <f t="shared" si="13"/>
        <v>4.7368055562899212</v>
      </c>
      <c r="I242" s="4">
        <f t="shared" si="15"/>
        <v>2.3301576199895782</v>
      </c>
      <c r="J242" s="4">
        <f t="shared" si="14"/>
        <v>0.5852288904249292</v>
      </c>
      <c r="K242" s="4"/>
      <c r="L242" s="4"/>
      <c r="M242" s="4"/>
      <c r="N242" s="4"/>
    </row>
    <row r="243" spans="1:14" x14ac:dyDescent="0.3">
      <c r="A243" s="4">
        <f t="shared" si="16"/>
        <v>2087</v>
      </c>
      <c r="G243" s="2">
        <f>CO2mid!L343</f>
        <v>671.46361977521372</v>
      </c>
      <c r="H243" s="4">
        <f t="shared" si="13"/>
        <v>4.775884755143303</v>
      </c>
      <c r="I243" s="4">
        <f t="shared" si="15"/>
        <v>2.3565370118958011</v>
      </c>
      <c r="J243" s="4">
        <f t="shared" si="14"/>
        <v>0.59514008560885645</v>
      </c>
      <c r="K243" s="4"/>
      <c r="L243" s="4"/>
      <c r="M243" s="4"/>
      <c r="N243" s="4"/>
    </row>
    <row r="244" spans="1:14" x14ac:dyDescent="0.3">
      <c r="A244" s="4">
        <f t="shared" si="16"/>
        <v>2088</v>
      </c>
      <c r="G244" s="2">
        <f>CO2mid!L344</f>
        <v>676.36062365801172</v>
      </c>
      <c r="H244" s="4">
        <f t="shared" si="13"/>
        <v>4.8147608714951549</v>
      </c>
      <c r="I244" s="4">
        <f t="shared" si="15"/>
        <v>2.3829246839287643</v>
      </c>
      <c r="J244" s="4">
        <f t="shared" si="14"/>
        <v>0.60514482015016635</v>
      </c>
      <c r="K244" s="4"/>
      <c r="L244" s="4"/>
      <c r="M244" s="4"/>
      <c r="N244" s="4"/>
    </row>
    <row r="245" spans="1:14" x14ac:dyDescent="0.3">
      <c r="A245" s="4">
        <f t="shared" si="16"/>
        <v>2089</v>
      </c>
      <c r="G245" s="2">
        <f>CO2mid!L345</f>
        <v>681.26711055870101</v>
      </c>
      <c r="H245" s="4">
        <f t="shared" si="13"/>
        <v>4.8534309996037317</v>
      </c>
      <c r="I245" s="4">
        <f t="shared" si="15"/>
        <v>2.4093167872953796</v>
      </c>
      <c r="J245" s="4">
        <f t="shared" si="14"/>
        <v>0.61524260977642875</v>
      </c>
      <c r="K245" s="4"/>
      <c r="L245" s="4"/>
      <c r="M245" s="4"/>
      <c r="N245" s="4"/>
    </row>
    <row r="246" spans="1:14" x14ac:dyDescent="0.3">
      <c r="A246" s="4">
        <f t="shared" si="16"/>
        <v>2090</v>
      </c>
      <c r="G246" s="2">
        <f>CO2mid!L346</f>
        <v>686.18241989425564</v>
      </c>
      <c r="H246" s="4">
        <f t="shared" si="13"/>
        <v>4.8918924091355516</v>
      </c>
      <c r="I246" s="4">
        <f t="shared" si="15"/>
        <v>2.4357095400163722</v>
      </c>
      <c r="J246" s="4">
        <f t="shared" si="14"/>
        <v>0.6254329511047364</v>
      </c>
      <c r="K246" s="4"/>
      <c r="L246" s="4"/>
      <c r="M246" s="4"/>
      <c r="N246" s="4"/>
    </row>
    <row r="247" spans="1:14" x14ac:dyDescent="0.3">
      <c r="A247" s="4">
        <f t="shared" si="16"/>
        <v>2091</v>
      </c>
      <c r="G247" s="2">
        <f>CO2mid!L347</f>
        <v>691.10589971321861</v>
      </c>
      <c r="H247" s="4">
        <f t="shared" si="13"/>
        <v>4.9301425400035468</v>
      </c>
      <c r="I247" s="4">
        <f t="shared" si="15"/>
        <v>2.4620992281075464</v>
      </c>
      <c r="J247" s="4">
        <f t="shared" si="14"/>
        <v>0.63571532212975446</v>
      </c>
      <c r="K247" s="4"/>
      <c r="L247" s="4"/>
      <c r="M247" s="4"/>
      <c r="N247" s="4"/>
    </row>
    <row r="248" spans="1:14" x14ac:dyDescent="0.3">
      <c r="A248" s="4">
        <f t="shared" si="16"/>
        <v>2092</v>
      </c>
      <c r="G248" s="2">
        <f>CO2mid!L348</f>
        <v>696.0369068056732</v>
      </c>
      <c r="H248" s="4">
        <f t="shared" si="13"/>
        <v>4.9681789973066186</v>
      </c>
      <c r="I248" s="4">
        <f t="shared" si="15"/>
        <v>2.4884822066208896</v>
      </c>
      <c r="J248" s="4">
        <f t="shared" si="14"/>
        <v>0.64608918271570837</v>
      </c>
      <c r="K248" s="4"/>
      <c r="L248" s="4"/>
      <c r="M248" s="4"/>
      <c r="N248" s="4"/>
    </row>
    <row r="249" spans="1:14" x14ac:dyDescent="0.3">
      <c r="A249" s="4">
        <f t="shared" si="16"/>
        <v>2093</v>
      </c>
      <c r="G249" s="2">
        <f>CO2mid!L349</f>
        <v>700.97480680767967</v>
      </c>
      <c r="H249" s="4">
        <f t="shared" si="13"/>
        <v>5.0059995463700258</v>
      </c>
      <c r="I249" s="4">
        <f t="shared" si="15"/>
        <v>2.5148549005522582</v>
      </c>
      <c r="J249" s="4">
        <f t="shared" si="14"/>
        <v>0.65655397509148983</v>
      </c>
      <c r="K249" s="4"/>
      <c r="L249" s="4"/>
      <c r="M249" s="4"/>
      <c r="N249" s="4"/>
    </row>
    <row r="250" spans="1:14" x14ac:dyDescent="0.3">
      <c r="A250" s="4">
        <f t="shared" si="16"/>
        <v>2094</v>
      </c>
      <c r="G250" s="2">
        <f>CO2mid!L350</f>
        <v>705.91897430002007</v>
      </c>
      <c r="H250" s="4">
        <f t="shared" si="13"/>
        <v>5.0436021078858806</v>
      </c>
      <c r="I250" s="4">
        <f t="shared" si="15"/>
        <v>2.5412138056221418</v>
      </c>
      <c r="J250" s="4">
        <f t="shared" si="14"/>
        <v>0.66710912434810699</v>
      </c>
      <c r="K250" s="4"/>
      <c r="L250" s="4"/>
      <c r="M250" s="4"/>
      <c r="N250" s="4"/>
    </row>
    <row r="251" spans="1:14" x14ac:dyDescent="0.3">
      <c r="A251" s="4">
        <f t="shared" si="16"/>
        <v>2095</v>
      </c>
      <c r="G251" s="2">
        <f>CO2mid!L351</f>
        <v>710.86879290111256</v>
      </c>
      <c r="H251" s="4">
        <f t="shared" si="13"/>
        <v>5.0809847531530314</v>
      </c>
      <c r="I251" s="4">
        <f t="shared" si="15"/>
        <v>2.567555488935767</v>
      </c>
      <c r="J251" s="4">
        <f t="shared" si="14"/>
        <v>0.67775403893774355</v>
      </c>
      <c r="K251" s="4"/>
      <c r="L251" s="4"/>
      <c r="M251" s="4"/>
      <c r="N251" s="4"/>
    </row>
    <row r="252" spans="1:14" x14ac:dyDescent="0.3">
      <c r="A252" s="4">
        <f t="shared" si="16"/>
        <v>2096</v>
      </c>
      <c r="G252" s="2">
        <f>CO2mid!L352</f>
        <v>715.82365535397935</v>
      </c>
      <c r="H252" s="4">
        <f t="shared" si="13"/>
        <v>5.1181456994155496</v>
      </c>
      <c r="I252" s="4">
        <f t="shared" si="15"/>
        <v>2.5938765895285711</v>
      </c>
      <c r="J252" s="4">
        <f t="shared" si="14"/>
        <v>0.68848811117373232</v>
      </c>
      <c r="K252" s="4"/>
      <c r="L252" s="4"/>
      <c r="M252" s="4"/>
      <c r="N252" s="4"/>
    </row>
    <row r="253" spans="1:14" x14ac:dyDescent="0.3">
      <c r="A253" s="4">
        <f t="shared" si="16"/>
        <v>2097</v>
      </c>
      <c r="G253" s="2">
        <f>CO2mid!L353</f>
        <v>720.78296360717047</v>
      </c>
      <c r="H253" s="4">
        <f t="shared" si="13"/>
        <v>5.1550833052989722</v>
      </c>
      <c r="I253" s="4">
        <f t="shared" si="15"/>
        <v>2.6201738188028645</v>
      </c>
      <c r="J253" s="4">
        <f t="shared" si="14"/>
        <v>0.69931071773078779</v>
      </c>
      <c r="K253" s="4"/>
      <c r="L253" s="4"/>
      <c r="M253" s="4"/>
      <c r="N253" s="4"/>
    </row>
    <row r="254" spans="1:14" x14ac:dyDescent="0.3">
      <c r="A254" s="4">
        <f t="shared" si="16"/>
        <v>2098</v>
      </c>
      <c r="G254" s="2">
        <f>CO2mid!L354</f>
        <v>725.74612888956233</v>
      </c>
      <c r="H254" s="4">
        <f t="shared" si="13"/>
        <v>5.1917960663434179</v>
      </c>
      <c r="I254" s="4">
        <f t="shared" si="15"/>
        <v>2.6464439608612689</v>
      </c>
      <c r="J254" s="4">
        <f t="shared" si="14"/>
        <v>0.71022122014487721</v>
      </c>
      <c r="K254" s="4"/>
      <c r="L254" s="4"/>
      <c r="M254" s="4"/>
      <c r="N254" s="4"/>
    </row>
    <row r="255" spans="1:14" x14ac:dyDescent="0.3">
      <c r="A255" s="4">
        <f t="shared" si="16"/>
        <v>2099</v>
      </c>
      <c r="G255" s="2">
        <f>CO2mid!L355</f>
        <v>730.71257177896939</v>
      </c>
      <c r="H255" s="4">
        <f t="shared" si="13"/>
        <v>5.2282826106326654</v>
      </c>
      <c r="I255" s="4">
        <f t="shared" si="15"/>
        <v>2.6726838727423292</v>
      </c>
      <c r="J255" s="4">
        <f t="shared" si="14"/>
        <v>0.72121896531214635</v>
      </c>
      <c r="K255" s="4"/>
      <c r="L255" s="4"/>
      <c r="M255" s="4"/>
      <c r="N255" s="4"/>
    </row>
    <row r="256" spans="1:14" x14ac:dyDescent="0.3">
      <c r="A256" s="4">
        <f t="shared" si="16"/>
        <v>2100</v>
      </c>
      <c r="G256" s="2">
        <f>CO2mid!L356</f>
        <v>735.68172226452612</v>
      </c>
      <c r="H256" s="4">
        <f t="shared" si="13"/>
        <v>5.264541694518222</v>
      </c>
      <c r="I256" s="4">
        <f t="shared" si="15"/>
        <v>2.6988904845634809</v>
      </c>
      <c r="J256" s="4">
        <f t="shared" si="14"/>
        <v>0.73230328598634975</v>
      </c>
      <c r="K256" s="4"/>
      <c r="L256" s="4"/>
      <c r="M256" s="4"/>
      <c r="N256" s="4"/>
    </row>
    <row r="257" spans="1:14" x14ac:dyDescent="0.3">
      <c r="A257" s="4">
        <f t="shared" si="16"/>
        <v>2101</v>
      </c>
      <c r="G257" s="2">
        <f>CO2mid!L357</f>
        <v>740.65301980280833</v>
      </c>
      <c r="H257" s="4">
        <f t="shared" si="13"/>
        <v>5.3005721984374015</v>
      </c>
      <c r="I257" s="4">
        <f t="shared" si="15"/>
        <v>2.7250607995763665</v>
      </c>
      <c r="J257" s="4">
        <f t="shared" si="14"/>
        <v>0.74347350127426781</v>
      </c>
      <c r="K257" s="4"/>
      <c r="L257" s="4"/>
      <c r="M257" s="4"/>
      <c r="N257" s="4"/>
    </row>
    <row r="258" spans="1:14" x14ac:dyDescent="0.3">
      <c r="A258" s="4">
        <f t="shared" si="16"/>
        <v>2102</v>
      </c>
      <c r="G258" s="2">
        <f>CO2mid!L358</f>
        <v>745.62591336768219</v>
      </c>
      <c r="H258" s="4">
        <f t="shared" si="13"/>
        <v>5.3363731228243765</v>
      </c>
      <c r="I258" s="4">
        <f t="shared" si="15"/>
        <v>2.7511918941392985</v>
      </c>
      <c r="J258" s="4">
        <f t="shared" si="14"/>
        <v>0.75472891712862378</v>
      </c>
      <c r="K258" s="4"/>
      <c r="L258" s="4"/>
      <c r="M258" s="4"/>
      <c r="N258" s="4"/>
    </row>
    <row r="259" spans="1:14" x14ac:dyDescent="0.3">
      <c r="A259" s="4">
        <f t="shared" si="16"/>
        <v>2103</v>
      </c>
      <c r="G259" s="2">
        <f>CO2mid!L359</f>
        <v>750.59986149388226</v>
      </c>
      <c r="H259" s="4">
        <f t="shared" si="13"/>
        <v>5.3719435841131462</v>
      </c>
      <c r="I259" s="4">
        <f t="shared" si="15"/>
        <v>2.7772809176114932</v>
      </c>
      <c r="J259" s="4">
        <f t="shared" si="14"/>
        <v>0.76606882683804445</v>
      </c>
      <c r="K259" s="4"/>
      <c r="L259" s="4"/>
      <c r="M259" s="4"/>
      <c r="N259" s="4"/>
    </row>
    <row r="260" spans="1:14" x14ac:dyDescent="0.3">
      <c r="A260" s="4">
        <f t="shared" si="16"/>
        <v>2104</v>
      </c>
      <c r="G260" s="2">
        <f>CO2mid!L360</f>
        <v>755.57433231433515</v>
      </c>
      <c r="H260" s="4">
        <f t="shared" si="13"/>
        <v>5.4072828108313598</v>
      </c>
      <c r="I260" s="4">
        <f t="shared" si="15"/>
        <v>2.803325092173508</v>
      </c>
      <c r="J260" s="4">
        <f t="shared" si="14"/>
        <v>0.77749251151363763</v>
      </c>
      <c r="K260" s="4"/>
      <c r="L260" s="4"/>
      <c r="M260" s="4"/>
      <c r="N260" s="4"/>
    </row>
    <row r="261" spans="1:14" x14ac:dyDescent="0.3">
      <c r="A261" s="4">
        <f t="shared" si="16"/>
        <v>2105</v>
      </c>
      <c r="G261" s="2">
        <f>CO2mid!L361</f>
        <v>760.54880359125764</v>
      </c>
      <c r="H261" s="4">
        <f t="shared" si="13"/>
        <v>5.4423901397838641</v>
      </c>
      <c r="I261" s="4">
        <f t="shared" si="15"/>
        <v>2.8293217125781545</v>
      </c>
      <c r="J261" s="4">
        <f t="shared" si="14"/>
        <v>0.78899924057178572</v>
      </c>
      <c r="K261" s="4"/>
      <c r="L261" s="4"/>
      <c r="M261" s="4"/>
      <c r="N261" s="4"/>
    </row>
    <row r="262" spans="1:14" x14ac:dyDescent="0.3">
      <c r="A262" s="4">
        <f t="shared" si="16"/>
        <v>2106</v>
      </c>
      <c r="G262" s="2">
        <f>CO2mid!L362</f>
        <v>765.52276274107021</v>
      </c>
      <c r="H262" s="4">
        <f t="shared" si="13"/>
        <v>5.4772650123248559</v>
      </c>
      <c r="I262" s="4">
        <f t="shared" si="15"/>
        <v>2.8552681458359848</v>
      </c>
      <c r="J262" s="4">
        <f t="shared" si="14"/>
        <v>0.80058827221278195</v>
      </c>
      <c r="K262" s="4"/>
      <c r="L262" s="4"/>
      <c r="M262" s="4"/>
      <c r="N262" s="4"/>
    </row>
    <row r="263" spans="1:14" x14ac:dyDescent="0.3">
      <c r="A263" s="4">
        <f t="shared" si="16"/>
        <v>2107</v>
      </c>
      <c r="G263" s="2">
        <f>CO2mid!L363</f>
        <v>770.49570685318281</v>
      </c>
      <c r="H263" s="4">
        <f t="shared" ref="H263:H326" si="17">H$3*LN(G263/G$3)</f>
        <v>5.511906970717515</v>
      </c>
      <c r="I263" s="4">
        <f t="shared" si="15"/>
        <v>2.8811618308392912</v>
      </c>
      <c r="J263" s="4">
        <f t="shared" ref="J263:J326" si="18">J262+J$3*(I262-J262)</f>
        <v>0.81225885389496177</v>
      </c>
      <c r="K263" s="4"/>
      <c r="L263" s="4"/>
      <c r="M263" s="4"/>
      <c r="N263" s="4"/>
    </row>
    <row r="264" spans="1:14" x14ac:dyDescent="0.3">
      <c r="A264" s="4">
        <f t="shared" si="16"/>
        <v>2108</v>
      </c>
      <c r="G264" s="2">
        <f>CO2mid!L364</f>
        <v>775.46714270271377</v>
      </c>
      <c r="H264" s="4">
        <f t="shared" si="17"/>
        <v>5.5463156545799084</v>
      </c>
      <c r="I264" s="4">
        <f t="shared" ref="I264:I327" si="19">I263+I$3*(I$4*H264-I263)+I$5*(J263-I263)</f>
        <v>2.9070002779283981</v>
      </c>
      <c r="J264" s="4">
        <f t="shared" si="18"/>
        <v>0.8240102228040056</v>
      </c>
      <c r="K264" s="4"/>
      <c r="L264" s="4"/>
      <c r="M264" s="4"/>
      <c r="N264" s="4"/>
    </row>
    <row r="265" spans="1:14" x14ac:dyDescent="0.3">
      <c r="A265" s="4">
        <f t="shared" si="16"/>
        <v>2109</v>
      </c>
      <c r="G265" s="2">
        <f>CO2mid!L365</f>
        <v>780.43658675722133</v>
      </c>
      <c r="H265" s="4">
        <f t="shared" si="17"/>
        <v>5.5804907974160161</v>
      </c>
      <c r="I265" s="4">
        <f t="shared" si="19"/>
        <v>2.9327810684038802</v>
      </c>
      <c r="J265" s="4">
        <f t="shared" si="18"/>
        <v>0.83584160631711213</v>
      </c>
      <c r="K265" s="4"/>
      <c r="L265" s="4"/>
      <c r="M265" s="4"/>
      <c r="N265" s="4"/>
    </row>
    <row r="266" spans="1:14" x14ac:dyDescent="0.3">
      <c r="A266" s="4">
        <f t="shared" si="16"/>
        <v>2110</v>
      </c>
      <c r="G266" s="2">
        <f>CO2mid!L366</f>
        <v>785.40356517752889</v>
      </c>
      <c r="H266" s="4">
        <f t="shared" si="17"/>
        <v>5.6144322232306729</v>
      </c>
      <c r="I266" s="4">
        <f t="shared" si="19"/>
        <v>2.9585018539881873</v>
      </c>
      <c r="J266" s="4">
        <f t="shared" si="18"/>
        <v>0.84775222246176496</v>
      </c>
      <c r="K266" s="4"/>
      <c r="L266" s="4"/>
      <c r="M266" s="4"/>
      <c r="N266" s="4"/>
    </row>
    <row r="267" spans="1:14" x14ac:dyDescent="0.3">
      <c r="A267" s="4">
        <f t="shared" si="16"/>
        <v>2111</v>
      </c>
      <c r="G267" s="2">
        <f>CO2mid!L367</f>
        <v>790.36761381274187</v>
      </c>
      <c r="H267" s="4">
        <f t="shared" si="17"/>
        <v>5.6481398432272085</v>
      </c>
      <c r="I267" s="4">
        <f t="shared" si="19"/>
        <v>2.9841603562400176</v>
      </c>
      <c r="J267" s="4">
        <f t="shared" si="18"/>
        <v>0.85974128036883501</v>
      </c>
      <c r="K267" s="4"/>
      <c r="L267" s="4"/>
      <c r="M267" s="4"/>
      <c r="N267" s="4"/>
    </row>
    <row r="268" spans="1:14" x14ac:dyDescent="0.3">
      <c r="A268" s="4">
        <f t="shared" si="16"/>
        <v>2112</v>
      </c>
      <c r="G268" s="2">
        <f>CO2mid!L368</f>
        <v>795.32827818955809</v>
      </c>
      <c r="H268" s="4">
        <f t="shared" si="17"/>
        <v>5.6816136525865835</v>
      </c>
      <c r="I268" s="4">
        <f t="shared" si="19"/>
        <v>3.009754365924648</v>
      </c>
      <c r="J268" s="4">
        <f t="shared" si="18"/>
        <v>0.87180798071978338</v>
      </c>
      <c r="K268" s="4"/>
      <c r="L268" s="4"/>
      <c r="M268" s="4"/>
      <c r="N268" s="4"/>
    </row>
    <row r="269" spans="1:14" x14ac:dyDescent="0.3">
      <c r="A269" s="4">
        <f t="shared" si="16"/>
        <v>2113</v>
      </c>
      <c r="G269" s="2">
        <f>CO2mid!L369</f>
        <v>800.28511349597943</v>
      </c>
      <c r="H269" s="4">
        <f t="shared" si="17"/>
        <v>5.7148537273267559</v>
      </c>
      <c r="I269" s="4">
        <f t="shared" si="19"/>
        <v>3.0352817423432841</v>
      </c>
      <c r="J269" s="4">
        <f t="shared" si="18"/>
        <v>0.88395151618774703</v>
      </c>
      <c r="K269" s="4"/>
      <c r="L269" s="4"/>
      <c r="M269" s="4"/>
      <c r="N269" s="4"/>
    </row>
    <row r="270" spans="1:14" x14ac:dyDescent="0.3">
      <c r="A270" s="4">
        <f t="shared" si="16"/>
        <v>2114</v>
      </c>
      <c r="G270" s="2">
        <f>CO2mid!L370</f>
        <v>805.23768455954621</v>
      </c>
      <c r="H270" s="4">
        <f t="shared" si="17"/>
        <v>5.7478602212410754</v>
      </c>
      <c r="I270" s="4">
        <f t="shared" si="19"/>
        <v>3.0607404126243787</v>
      </c>
      <c r="J270" s="4">
        <f t="shared" si="18"/>
        <v>0.89617107187231049</v>
      </c>
      <c r="K270" s="4"/>
      <c r="L270" s="4"/>
      <c r="M270" s="4"/>
      <c r="N270" s="4"/>
    </row>
    <row r="271" spans="1:14" x14ac:dyDescent="0.3">
      <c r="A271" s="4">
        <f t="shared" si="16"/>
        <v>2115</v>
      </c>
      <c r="G271" s="2">
        <f>CO2mid!L371</f>
        <v>810.18556582021586</v>
      </c>
      <c r="H271" s="4">
        <f t="shared" si="17"/>
        <v>5.7806333629144397</v>
      </c>
      <c r="I271" s="4">
        <f t="shared" si="19"/>
        <v>3.0861283709797376</v>
      </c>
      <c r="J271" s="4">
        <f t="shared" si="18"/>
        <v>0.90846582572778223</v>
      </c>
      <c r="K271" s="4"/>
      <c r="L271" s="4"/>
      <c r="M271" s="4"/>
      <c r="N271" s="4"/>
    </row>
    <row r="272" spans="1:14" x14ac:dyDescent="0.3">
      <c r="A272" s="4">
        <f t="shared" si="16"/>
        <v>2116</v>
      </c>
      <c r="G272" s="2">
        <f>CO2mid!L372</f>
        <v>815.12834129801729</v>
      </c>
      <c r="H272" s="4">
        <f t="shared" si="17"/>
        <v>5.8131734528159624</v>
      </c>
      <c r="I272" s="4">
        <f t="shared" si="19"/>
        <v>3.1114436779281061</v>
      </c>
      <c r="J272" s="4">
        <f t="shared" si="18"/>
        <v>0.92083494898481333</v>
      </c>
      <c r="K272" s="4"/>
      <c r="L272" s="4"/>
      <c r="M272" s="4"/>
      <c r="N272" s="4"/>
    </row>
    <row r="273" spans="1:14" x14ac:dyDescent="0.3">
      <c r="A273" s="4">
        <f t="shared" si="16"/>
        <v>2117</v>
      </c>
      <c r="G273" s="2">
        <f>CO2mid!L373</f>
        <v>820.06560455561532</v>
      </c>
      <c r="H273" s="4">
        <f t="shared" si="17"/>
        <v>5.8454808604668882</v>
      </c>
      <c r="I273" s="4">
        <f t="shared" si="19"/>
        <v>3.1366844594888224</v>
      </c>
      <c r="J273" s="4">
        <f t="shared" si="18"/>
        <v>0.93327760656521119</v>
      </c>
      <c r="K273" s="4"/>
      <c r="L273" s="4"/>
      <c r="M273" s="4"/>
      <c r="N273" s="4"/>
    </row>
    <row r="274" spans="1:14" x14ac:dyDescent="0.3">
      <c r="A274" s="4">
        <f t="shared" si="16"/>
        <v>2118</v>
      </c>
      <c r="G274" s="2">
        <f>CO2mid!L374</f>
        <v>824.99695865592594</v>
      </c>
      <c r="H274" s="4">
        <f t="shared" si="17"/>
        <v>5.8775560216825227</v>
      </c>
      <c r="I274" s="4">
        <f t="shared" si="19"/>
        <v>3.1618489063480024</v>
      </c>
      <c r="J274" s="4">
        <f t="shared" si="18"/>
        <v>0.94579295748981729</v>
      </c>
      <c r="K274" s="4"/>
      <c r="L274" s="4"/>
      <c r="M274" s="4"/>
      <c r="N274" s="4"/>
    </row>
    <row r="275" spans="1:14" x14ac:dyDescent="0.3">
      <c r="A275" s="4">
        <f t="shared" si="16"/>
        <v>2119</v>
      </c>
      <c r="G275" s="2">
        <f>CO2mid!L375</f>
        <v>829.92201611492646</v>
      </c>
      <c r="H275" s="4">
        <f t="shared" si="17"/>
        <v>5.9093994358868684</v>
      </c>
      <c r="I275" s="4">
        <f t="shared" si="19"/>
        <v>3.1869352729996239</v>
      </c>
      <c r="J275" s="4">
        <f t="shared" si="18"/>
        <v>0.95838015527933174</v>
      </c>
      <c r="K275" s="4"/>
      <c r="L275" s="4"/>
      <c r="M275" s="4"/>
      <c r="N275" s="4"/>
    </row>
    <row r="276" spans="1:14" x14ac:dyDescent="0.3">
      <c r="A276" s="4">
        <f t="shared" si="16"/>
        <v>2120</v>
      </c>
      <c r="G276" s="2">
        <f>CO2mid!L376</f>
        <v>834.84039884980825</v>
      </c>
      <c r="H276" s="4">
        <f t="shared" si="17"/>
        <v>5.9410116634987586</v>
      </c>
      <c r="I276" s="4">
        <f t="shared" si="19"/>
        <v>3.2119418768637611</v>
      </c>
      <c r="J276" s="4">
        <f t="shared" si="18"/>
        <v>0.97103834834798297</v>
      </c>
      <c r="K276" s="4"/>
      <c r="L276" s="4"/>
      <c r="M276" s="4"/>
      <c r="N276" s="4"/>
    </row>
    <row r="277" spans="1:14" x14ac:dyDescent="0.3">
      <c r="A277" s="4">
        <f t="shared" si="16"/>
        <v>2121</v>
      </c>
      <c r="G277" s="2">
        <f>CO2mid!L377</f>
        <v>839.75173812262483</v>
      </c>
      <c r="H277" s="4">
        <f t="shared" si="17"/>
        <v>5.9723933233881787</v>
      </c>
      <c r="I277" s="4">
        <f t="shared" si="19"/>
        <v>3.2368670973841236</v>
      </c>
      <c r="J277" s="4">
        <f t="shared" si="18"/>
        <v>0.98376668038995263</v>
      </c>
      <c r="K277" s="4"/>
      <c r="L277" s="4"/>
      <c r="M277" s="4"/>
      <c r="N277" s="4"/>
    </row>
    <row r="278" spans="1:14" x14ac:dyDescent="0.3">
      <c r="A278" s="4">
        <f t="shared" si="16"/>
        <v>2122</v>
      </c>
      <c r="G278" s="2">
        <f>CO2mid!L378</f>
        <v>844.6556744795862</v>
      </c>
      <c r="H278" s="4">
        <f t="shared" si="17"/>
        <v>6.0035450904015475</v>
      </c>
      <c r="I278" s="4">
        <f t="shared" si="19"/>
        <v>3.2617093751069604</v>
      </c>
      <c r="J278" s="4">
        <f t="shared" si="18"/>
        <v>0.99656429075847952</v>
      </c>
      <c r="K278" s="4"/>
      <c r="L278" s="4"/>
      <c r="M278" s="4"/>
      <c r="N278" s="4"/>
    </row>
    <row r="279" spans="1:14" x14ac:dyDescent="0.3">
      <c r="A279" s="4">
        <f t="shared" si="16"/>
        <v>2123</v>
      </c>
      <c r="G279" s="2">
        <f>CO2mid!L379</f>
        <v>849.55185768615922</v>
      </c>
      <c r="H279" s="4">
        <f t="shared" si="17"/>
        <v>6.0344676929546708</v>
      </c>
      <c r="I279" s="4">
        <f t="shared" si="19"/>
        <v>3.2864672107432877</v>
      </c>
      <c r="J279" s="4">
        <f t="shared" si="18"/>
        <v>1.0094303148375789</v>
      </c>
      <c r="K279" s="4"/>
      <c r="L279" s="4"/>
      <c r="M279" s="4"/>
      <c r="N279" s="4"/>
    </row>
    <row r="280" spans="1:14" x14ac:dyDescent="0.3">
      <c r="A280" s="4">
        <f t="shared" si="16"/>
        <v>2124</v>
      </c>
      <c r="G280" s="2">
        <f>CO2mid!L380</f>
        <v>854.43994665812852</v>
      </c>
      <c r="H280" s="4">
        <f t="shared" si="17"/>
        <v>6.0651619106921384</v>
      </c>
      <c r="I280" s="4">
        <f t="shared" si="19"/>
        <v>3.3111391642163173</v>
      </c>
      <c r="J280" s="4">
        <f t="shared" si="18"/>
        <v>1.0223638844063234</v>
      </c>
      <c r="K280" s="4"/>
      <c r="L280" s="4"/>
      <c r="M280" s="4"/>
      <c r="N280" s="4"/>
    </row>
    <row r="281" spans="1:14" x14ac:dyDescent="0.3">
      <c r="A281" s="4">
        <f t="shared" si="16"/>
        <v>2125</v>
      </c>
      <c r="G281" s="2">
        <f>CO2mid!L381</f>
        <v>859.31960938877978</v>
      </c>
      <c r="H281" s="4">
        <f t="shared" si="17"/>
        <v>6.0956285722118944</v>
      </c>
      <c r="I281" s="4">
        <f t="shared" si="19"/>
        <v>3.3357238536958596</v>
      </c>
      <c r="J281" s="4">
        <f t="shared" si="18"/>
        <v>1.0353641279956443</v>
      </c>
      <c r="K281" s="4"/>
      <c r="L281" s="4"/>
      <c r="M281" s="4"/>
      <c r="N281" s="4"/>
    </row>
    <row r="282" spans="1:14" x14ac:dyDescent="0.3">
      <c r="A282" s="4">
        <f t="shared" si="16"/>
        <v>2126</v>
      </c>
      <c r="G282" s="2">
        <f>CO2mid!L382</f>
        <v>864.1905228723648</v>
      </c>
      <c r="H282" s="4">
        <f t="shared" si="17"/>
        <v>6.1258685528537375</v>
      </c>
      <c r="I282" s="4">
        <f t="shared" si="19"/>
        <v>3.3602199546214084</v>
      </c>
      <c r="J282" s="4">
        <f t="shared" si="18"/>
        <v>1.0484301712376214</v>
      </c>
      <c r="K282" s="4"/>
      <c r="L282" s="4"/>
      <c r="M282" s="4"/>
      <c r="N282" s="4"/>
    </row>
    <row r="283" spans="1:14" x14ac:dyDescent="0.3">
      <c r="A283" s="4">
        <f t="shared" si="16"/>
        <v>2127</v>
      </c>
      <c r="G283" s="2">
        <f>CO2mid!L383</f>
        <v>869.05237302400747</v>
      </c>
      <c r="H283" s="4">
        <f t="shared" si="17"/>
        <v>6.1558827725505161</v>
      </c>
      <c r="I283" s="4">
        <f t="shared" si="19"/>
        <v>3.38462619871552</v>
      </c>
      <c r="J283" s="4">
        <f t="shared" si="18"/>
        <v>1.0615611372072413</v>
      </c>
      <c r="K283" s="4"/>
      <c r="L283" s="4"/>
      <c r="M283" s="4"/>
      <c r="N283" s="4"/>
    </row>
    <row r="284" spans="1:14" x14ac:dyDescent="0.3">
      <c r="A284" s="4">
        <f t="shared" si="16"/>
        <v>2128</v>
      </c>
      <c r="G284" s="2">
        <f>CO2mid!L384</f>
        <v>873.90485459621573</v>
      </c>
      <c r="H284" s="4">
        <f t="shared" si="17"/>
        <v>6.1856721937407748</v>
      </c>
      <c r="I284" s="4">
        <f t="shared" si="19"/>
        <v>3.4089413729890223</v>
      </c>
      <c r="J284" s="4">
        <f t="shared" si="18"/>
        <v>1.0747561467566082</v>
      </c>
      <c r="K284" s="4"/>
      <c r="L284" s="4"/>
      <c r="M284" s="4"/>
      <c r="N284" s="4"/>
    </row>
    <row r="285" spans="1:14" x14ac:dyDescent="0.3">
      <c r="A285" s="4">
        <f t="shared" si="16"/>
        <v>2129</v>
      </c>
      <c r="G285" s="2">
        <f>CO2mid!L385</f>
        <v>878.74767109215531</v>
      </c>
      <c r="H285" s="4">
        <f t="shared" si="17"/>
        <v>6.215237819341632</v>
      </c>
      <c r="I285" s="4">
        <f t="shared" si="19"/>
        <v>3.4331643187395184</v>
      </c>
      <c r="J285" s="4">
        <f t="shared" si="18"/>
        <v>1.0880143188416083</v>
      </c>
      <c r="K285" s="4"/>
      <c r="L285" s="4"/>
      <c r="M285" s="4"/>
      <c r="N285" s="4"/>
    </row>
    <row r="286" spans="1:14" x14ac:dyDescent="0.3">
      <c r="A286" s="4">
        <f t="shared" si="16"/>
        <v>2130</v>
      </c>
      <c r="G286" s="2">
        <f>CO2mid!L386</f>
        <v>883.58053467585046</v>
      </c>
      <c r="H286" s="4">
        <f t="shared" si="17"/>
        <v>6.2445806907806674</v>
      </c>
      <c r="I286" s="4">
        <f t="shared" si="19"/>
        <v>3.4572939305445693</v>
      </c>
      <c r="J286" s="4">
        <f t="shared" si="18"/>
        <v>1.1013347708410284</v>
      </c>
      <c r="K286" s="4"/>
      <c r="L286" s="4"/>
      <c r="M286" s="4"/>
      <c r="N286" s="4"/>
    </row>
    <row r="287" spans="1:14" x14ac:dyDescent="0.3">
      <c r="A287" s="4">
        <f t="shared" si="16"/>
        <v>2131</v>
      </c>
      <c r="G287" s="2">
        <f>CO2mid!L387</f>
        <v>888.40316607946818</v>
      </c>
      <c r="H287" s="4">
        <f t="shared" si="17"/>
        <v>6.2737018860856049</v>
      </c>
      <c r="I287" s="4">
        <f t="shared" si="19"/>
        <v>3.4813291552508736</v>
      </c>
      <c r="J287" s="4">
        <f t="shared" si="18"/>
        <v>1.1147166188681445</v>
      </c>
      <c r="K287" s="4"/>
      <c r="L287" s="4"/>
      <c r="M287" s="4"/>
      <c r="N287" s="4"/>
    </row>
    <row r="288" spans="1:14" x14ac:dyDescent="0.3">
      <c r="A288" s="4">
        <f t="shared" si="16"/>
        <v>2132</v>
      </c>
      <c r="G288" s="2">
        <f>CO2mid!L388</f>
        <v>893.2152945078459</v>
      </c>
      <c r="H288" s="4">
        <f t="shared" si="17"/>
        <v>6.3026025180305991</v>
      </c>
      <c r="I288" s="4">
        <f t="shared" si="19"/>
        <v>3.5052689909606949</v>
      </c>
      <c r="J288" s="4">
        <f t="shared" si="18"/>
        <v>1.1281589780747985</v>
      </c>
      <c r="K288" s="4"/>
      <c r="L288" s="4"/>
      <c r="M288" s="4"/>
      <c r="N288" s="4"/>
    </row>
    <row r="289" spans="1:14" x14ac:dyDescent="0.3">
      <c r="A289" s="4">
        <f t="shared" si="16"/>
        <v>2133</v>
      </c>
      <c r="G289" s="2">
        <f>CO2mid!L389</f>
        <v>898.01665754041949</v>
      </c>
      <c r="H289" s="4">
        <f t="shared" si="17"/>
        <v>6.331283732337921</v>
      </c>
      <c r="I289" s="4">
        <f t="shared" si="19"/>
        <v>3.5291124860167145</v>
      </c>
      <c r="J289" s="4">
        <f t="shared" si="18"/>
        <v>1.1416609629479904</v>
      </c>
      <c r="K289" s="4"/>
      <c r="L289" s="4"/>
      <c r="M289" s="4"/>
      <c r="N289" s="4"/>
    </row>
    <row r="290" spans="1:14" x14ac:dyDescent="0.3">
      <c r="A290" s="4">
        <f t="shared" si="16"/>
        <v>2134</v>
      </c>
      <c r="G290" s="2">
        <f>CO2mid!L390</f>
        <v>902.80700103070853</v>
      </c>
      <c r="H290" s="4">
        <f t="shared" si="17"/>
        <v>6.3597467059338779</v>
      </c>
      <c r="I290" s="4">
        <f t="shared" si="19"/>
        <v>3.5528587379864365</v>
      </c>
      <c r="J290" s="4">
        <f t="shared" si="18"/>
        <v>1.1552216875990207</v>
      </c>
      <c r="K290" s="4"/>
      <c r="L290" s="4"/>
      <c r="M290" s="4"/>
      <c r="N290" s="4"/>
    </row>
    <row r="291" spans="1:14" x14ac:dyDescent="0.3">
      <c r="A291" s="4">
        <f t="shared" si="16"/>
        <v>2135</v>
      </c>
      <c r="G291" s="2">
        <f>CO2mid!L391</f>
        <v>907.58607900351114</v>
      </c>
      <c r="H291" s="4">
        <f t="shared" si="17"/>
        <v>6.3879926452577847</v>
      </c>
      <c r="I291" s="4">
        <f t="shared" si="19"/>
        <v>3.5765068926471955</v>
      </c>
      <c r="J291" s="4">
        <f t="shared" si="18"/>
        <v>1.1688402660452213</v>
      </c>
      <c r="K291" s="4"/>
      <c r="L291" s="4"/>
      <c r="M291" s="4"/>
      <c r="N291" s="4"/>
    </row>
    <row r="292" spans="1:14" x14ac:dyDescent="0.3">
      <c r="A292" s="4">
        <f t="shared" si="16"/>
        <v>2136</v>
      </c>
      <c r="G292" s="2">
        <f>CO2mid!L392</f>
        <v>912.35365354996134</v>
      </c>
      <c r="H292" s="4">
        <f t="shared" si="17"/>
        <v>6.4160227846228377</v>
      </c>
      <c r="I292" s="4">
        <f t="shared" si="19"/>
        <v>3.6000561429727753</v>
      </c>
      <c r="J292" s="4">
        <f t="shared" si="18"/>
        <v>1.1825158124843205</v>
      </c>
      <c r="K292" s="4"/>
      <c r="L292" s="4"/>
      <c r="M292" s="4"/>
      <c r="N292" s="4"/>
    </row>
    <row r="293" spans="1:14" x14ac:dyDescent="0.3">
      <c r="A293" s="4">
        <f t="shared" si="16"/>
        <v>2137</v>
      </c>
      <c r="G293" s="2">
        <f>CO2mid!L393</f>
        <v>917.10949472059804</v>
      </c>
      <c r="H293" s="4">
        <f t="shared" si="17"/>
        <v>6.4438383846277354</v>
      </c>
      <c r="I293" s="4">
        <f t="shared" si="19"/>
        <v>3.6235057281225749</v>
      </c>
      <c r="J293" s="4">
        <f t="shared" si="18"/>
        <v>1.196247441561495</v>
      </c>
      <c r="K293" s="4"/>
      <c r="L293" s="4"/>
      <c r="M293" s="4"/>
      <c r="N293" s="4"/>
    </row>
    <row r="294" spans="1:14" x14ac:dyDescent="0.3">
      <c r="A294" s="4">
        <f t="shared" si="16"/>
        <v>2138</v>
      </c>
      <c r="G294" s="2">
        <f>CO2mid!L394</f>
        <v>921.85338041659588</v>
      </c>
      <c r="H294" s="4">
        <f t="shared" si="17"/>
        <v>6.4714407306179318</v>
      </c>
      <c r="I294" s="4">
        <f t="shared" si="19"/>
        <v>3.6468549324342172</v>
      </c>
      <c r="J294" s="4">
        <f t="shared" si="18"/>
        <v>1.2100342686291619</v>
      </c>
      <c r="K294" s="4"/>
      <c r="L294" s="4"/>
      <c r="M294" s="4"/>
      <c r="N294" s="4"/>
    </row>
    <row r="295" spans="1:14" x14ac:dyDescent="0.3">
      <c r="A295" s="4">
        <f t="shared" si="16"/>
        <v>2139</v>
      </c>
      <c r="G295" s="2">
        <f>CO2mid!L395</f>
        <v>926.58509627929686</v>
      </c>
      <c r="H295" s="4">
        <f t="shared" si="17"/>
        <v>6.4988311311953764</v>
      </c>
      <c r="I295" s="4">
        <f t="shared" si="19"/>
        <v>3.6701030844204348</v>
      </c>
      <c r="J295" s="4">
        <f t="shared" si="18"/>
        <v>1.2238754099995746</v>
      </c>
      <c r="K295" s="4"/>
      <c r="L295" s="4"/>
      <c r="M295" s="4"/>
      <c r="N295" s="4"/>
    </row>
    <row r="296" spans="1:14" x14ac:dyDescent="0.3">
      <c r="A296" s="4">
        <f t="shared" si="16"/>
        <v>2140</v>
      </c>
      <c r="G296" s="2">
        <f>CO2mid!L396</f>
        <v>931.30443557819206</v>
      </c>
      <c r="H296" s="4">
        <f t="shared" si="17"/>
        <v>6.5260109167756566</v>
      </c>
      <c r="I296" s="4">
        <f t="shared" si="19"/>
        <v>3.693249555771021</v>
      </c>
      <c r="J296" s="4">
        <f t="shared" si="18"/>
        <v>1.2377699831902851</v>
      </c>
      <c r="K296" s="4"/>
      <c r="L296" s="4"/>
      <c r="M296" s="4"/>
      <c r="N296" s="4"/>
    </row>
    <row r="297" spans="1:14" x14ac:dyDescent="0.3">
      <c r="A297" s="4">
        <f t="shared" si="16"/>
        <v>2141</v>
      </c>
      <c r="G297" s="2">
        <f>CO2mid!L397</f>
        <v>936.01119909748581</v>
      </c>
      <c r="H297" s="4">
        <f t="shared" si="17"/>
        <v>6.5529814381914324</v>
      </c>
      <c r="I297" s="4">
        <f t="shared" si="19"/>
        <v>3.7162937603605837</v>
      </c>
      <c r="J297" s="4">
        <f t="shared" si="18"/>
        <v>1.2517171071625437</v>
      </c>
      <c r="K297" s="4"/>
      <c r="L297" s="4"/>
      <c r="M297" s="4"/>
      <c r="N297" s="4"/>
    </row>
    <row r="298" spans="1:14" x14ac:dyDescent="0.3">
      <c r="A298" s="4">
        <f t="shared" ref="A298:A361" si="20">1+A297</f>
        <v>2142</v>
      </c>
      <c r="G298" s="2">
        <f>CO2mid!L398</f>
        <v>940.70519502138518</v>
      </c>
      <c r="H298" s="4">
        <f t="shared" si="17"/>
        <v>6.5797440653411057</v>
      </c>
      <c r="I298" s="4">
        <f t="shared" si="19"/>
        <v>3.7392351532627996</v>
      </c>
      <c r="J298" s="4">
        <f t="shared" si="18"/>
        <v>1.2657159025527085</v>
      </c>
      <c r="K298" s="4"/>
      <c r="L298" s="4"/>
      <c r="M298" s="4"/>
      <c r="N298" s="4"/>
    </row>
    <row r="299" spans="1:14" x14ac:dyDescent="0.3">
      <c r="A299" s="4">
        <f t="shared" si="20"/>
        <v>2143</v>
      </c>
      <c r="G299" s="2">
        <f>CO2mid!L399</f>
        <v>945.38623881824265</v>
      </c>
      <c r="H299" s="4">
        <f t="shared" si="17"/>
        <v>6.6063001858816248</v>
      </c>
      <c r="I299" s="4">
        <f t="shared" si="19"/>
        <v>3.7620732297718122</v>
      </c>
      <c r="J299" s="4">
        <f t="shared" si="18"/>
        <v>1.2797654918967418</v>
      </c>
      <c r="K299" s="4"/>
      <c r="L299" s="4"/>
      <c r="M299" s="4"/>
      <c r="N299" s="4"/>
    </row>
    <row r="300" spans="1:14" x14ac:dyDescent="0.3">
      <c r="A300" s="4">
        <f t="shared" si="20"/>
        <v>2144</v>
      </c>
      <c r="G300" s="2">
        <f>CO2mid!L400</f>
        <v>950.05415312368427</v>
      </c>
      <c r="H300" s="4">
        <f t="shared" si="17"/>
        <v>6.632651203964409</v>
      </c>
      <c r="I300" s="4">
        <f t="shared" si="19"/>
        <v>3.7848075244313799</v>
      </c>
      <c r="J300" s="4">
        <f t="shared" si="18"/>
        <v>1.2938649998478722</v>
      </c>
      <c r="K300" s="4"/>
      <c r="L300" s="4"/>
      <c r="M300" s="4"/>
      <c r="N300" s="4"/>
    </row>
    <row r="301" spans="1:14" x14ac:dyDescent="0.3">
      <c r="A301" s="4">
        <f t="shared" si="20"/>
        <v>2145</v>
      </c>
      <c r="G301" s="2">
        <f>CO2mid!L401</f>
        <v>954.70876762285206</v>
      </c>
      <c r="H301" s="4">
        <f t="shared" si="17"/>
        <v>6.6587985390133442</v>
      </c>
      <c r="I301" s="4">
        <f t="shared" si="19"/>
        <v>3.8074376100723448</v>
      </c>
      <c r="J301" s="4">
        <f t="shared" si="18"/>
        <v>1.3080135533875066</v>
      </c>
      <c r="K301" s="4"/>
      <c r="L301" s="4"/>
      <c r="M301" s="4"/>
      <c r="N301" s="4"/>
    </row>
    <row r="302" spans="1:14" x14ac:dyDescent="0.3">
      <c r="A302" s="4">
        <f t="shared" si="20"/>
        <v>2146</v>
      </c>
      <c r="G302" s="2">
        <f>CO2mid!L402</f>
        <v>959.34991893187885</v>
      </c>
      <c r="H302" s="4">
        <f t="shared" si="17"/>
        <v>6.6847436245438141</v>
      </c>
      <c r="I302" s="4">
        <f t="shared" si="19"/>
        <v>3.8299630968589438</v>
      </c>
      <c r="J302" s="4">
        <f t="shared" si="18"/>
        <v>1.3222102820294765</v>
      </c>
      <c r="K302" s="4"/>
      <c r="L302" s="4"/>
      <c r="M302" s="4"/>
      <c r="N302" s="4"/>
    </row>
    <row r="303" spans="1:14" x14ac:dyDescent="0.3">
      <c r="A303" s="4">
        <f t="shared" si="20"/>
        <v>2147</v>
      </c>
      <c r="G303" s="2">
        <f>CO2mid!L403</f>
        <v>963.97745047872161</v>
      </c>
      <c r="H303" s="4">
        <f t="shared" si="17"/>
        <v>6.7104879070217942</v>
      </c>
      <c r="I303" s="4">
        <f t="shared" si="19"/>
        <v>3.8523836313444475</v>
      </c>
      <c r="J303" s="4">
        <f t="shared" si="18"/>
        <v>1.336454318017708</v>
      </c>
      <c r="K303" s="4"/>
      <c r="L303" s="4"/>
      <c r="M303" s="4"/>
      <c r="N303" s="4"/>
    </row>
    <row r="304" spans="1:14" x14ac:dyDescent="0.3">
      <c r="A304" s="4">
        <f t="shared" si="20"/>
        <v>2148</v>
      </c>
      <c r="G304" s="2">
        <f>CO2mid!L404</f>
        <v>968.59121238346563</v>
      </c>
      <c r="H304" s="4">
        <f t="shared" si="17"/>
        <v>6.7360328447619757</v>
      </c>
      <c r="I304" s="4">
        <f t="shared" si="19"/>
        <v>3.8746988955365889</v>
      </c>
      <c r="J304" s="4">
        <f t="shared" si="18"/>
        <v>1.3507447965174038</v>
      </c>
      <c r="K304" s="4"/>
      <c r="L304" s="4"/>
      <c r="M304" s="4"/>
      <c r="N304" s="4"/>
    </row>
    <row r="305" spans="1:14" x14ac:dyDescent="0.3">
      <c r="A305" s="4">
        <f t="shared" si="20"/>
        <v>2149</v>
      </c>
      <c r="G305" s="2">
        <f>CO2mid!L405</f>
        <v>973.19106133821424</v>
      </c>
      <c r="H305" s="4">
        <f t="shared" si="17"/>
        <v>6.7613799068639899</v>
      </c>
      <c r="I305" s="4">
        <f t="shared" si="19"/>
        <v>3.8969086059731897</v>
      </c>
      <c r="J305" s="4">
        <f t="shared" si="18"/>
        <v>1.3650808557998326</v>
      </c>
      <c r="K305" s="4"/>
      <c r="L305" s="4"/>
      <c r="M305" s="4"/>
      <c r="N305" s="4"/>
    </row>
    <row r="306" spans="1:14" x14ac:dyDescent="0.3">
      <c r="A306" s="4">
        <f t="shared" si="20"/>
        <v>2150</v>
      </c>
      <c r="G306" s="2">
        <f>CO2mid!L406</f>
        <v>977.77686048667442</v>
      </c>
      <c r="H306" s="4">
        <f t="shared" si="17"/>
        <v>6.7865305721857458</v>
      </c>
      <c r="I306" s="4">
        <f t="shared" si="19"/>
        <v>3.9190125128083761</v>
      </c>
      <c r="J306" s="4">
        <f t="shared" si="18"/>
        <v>1.3794616374208173</v>
      </c>
      <c r="K306" s="4"/>
      <c r="L306" s="4"/>
      <c r="M306" s="4"/>
      <c r="N306" s="4"/>
    </row>
    <row r="307" spans="1:14" x14ac:dyDescent="0.3">
      <c r="A307" s="4">
        <f t="shared" si="20"/>
        <v>2151</v>
      </c>
      <c r="G307" s="2">
        <f>CO2mid!L407</f>
        <v>982.34847930354215</v>
      </c>
      <c r="H307" s="4">
        <f t="shared" si="17"/>
        <v>6.8114863283529417</v>
      </c>
      <c r="I307" s="4">
        <f t="shared" si="19"/>
        <v>3.9410103989097345</v>
      </c>
      <c r="J307" s="4">
        <f t="shared" si="18"/>
        <v>1.3938862863930186</v>
      </c>
      <c r="K307" s="4"/>
      <c r="L307" s="4"/>
      <c r="M307" s="4"/>
      <c r="N307" s="4"/>
    </row>
    <row r="308" spans="1:14" x14ac:dyDescent="0.3">
      <c r="A308" s="4">
        <f t="shared" si="20"/>
        <v>2152</v>
      </c>
      <c r="G308" s="2">
        <f>CO2mid!L408</f>
        <v>986.90579347379185</v>
      </c>
      <c r="H308" s="4">
        <f t="shared" si="17"/>
        <v>6.8362486708038217</v>
      </c>
      <c r="I308" s="4">
        <f t="shared" si="19"/>
        <v>3.9629020789667311</v>
      </c>
      <c r="J308" s="4">
        <f t="shared" si="18"/>
        <v>1.4083539513521135</v>
      </c>
      <c r="K308" s="4"/>
      <c r="L308" s="4"/>
      <c r="M308" s="4"/>
      <c r="N308" s="4"/>
    </row>
    <row r="309" spans="1:14" x14ac:dyDescent="0.3">
      <c r="A309" s="4">
        <f t="shared" si="20"/>
        <v>2153</v>
      </c>
      <c r="G309" s="2">
        <f>CO2mid!L409</f>
        <v>991.44868477196894</v>
      </c>
      <c r="H309" s="4">
        <f t="shared" si="17"/>
        <v>6.8608191018682883</v>
      </c>
      <c r="I309" s="4">
        <f t="shared" si="19"/>
        <v>3.9846873986106925</v>
      </c>
      <c r="J309" s="4">
        <f t="shared" si="18"/>
        <v>1.4228637847169645</v>
      </c>
      <c r="K309" s="4"/>
      <c r="L309" s="4"/>
      <c r="M309" s="4"/>
      <c r="N309" s="4"/>
    </row>
    <row r="310" spans="1:14" x14ac:dyDescent="0.3">
      <c r="A310" s="4">
        <f t="shared" si="20"/>
        <v>2154</v>
      </c>
      <c r="G310" s="2">
        <f>CO2mid!L410</f>
        <v>995.97704094157825</v>
      </c>
      <c r="H310" s="4">
        <f t="shared" si="17"/>
        <v>6.8851991298804371</v>
      </c>
      <c r="I310" s="4">
        <f t="shared" si="19"/>
        <v>4.0063662335466095</v>
      </c>
      <c r="J310" s="4">
        <f t="shared" si="18"/>
        <v>1.4374149428438809</v>
      </c>
      <c r="K310" s="4"/>
      <c r="L310" s="4"/>
      <c r="M310" s="4"/>
      <c r="N310" s="4"/>
    </row>
    <row r="311" spans="1:14" x14ac:dyDescent="0.3">
      <c r="A311" s="4">
        <f t="shared" si="20"/>
        <v>2155</v>
      </c>
      <c r="G311" s="2">
        <f>CO2mid!L411</f>
        <v>1000.4907555746647</v>
      </c>
      <c r="H311" s="4">
        <f t="shared" si="17"/>
        <v>6.9093902683236683</v>
      </c>
      <c r="I311" s="4">
        <f t="shared" si="19"/>
        <v>4.027938488697008</v>
      </c>
      <c r="J311" s="4">
        <f t="shared" si="18"/>
        <v>1.4520065861750724</v>
      </c>
      <c r="K311" s="4"/>
      <c r="L311" s="4"/>
      <c r="M311" s="4"/>
      <c r="N311" s="4"/>
    </row>
    <row r="312" spans="1:14" x14ac:dyDescent="0.3">
      <c r="A312" s="4">
        <f t="shared" si="20"/>
        <v>2156</v>
      </c>
      <c r="G312" s="2">
        <f>CO2mid!L412</f>
        <v>1004.9897279916684</v>
      </c>
      <c r="H312" s="4">
        <f t="shared" si="17"/>
        <v>6.9333940350074883</v>
      </c>
      <c r="I312" s="4">
        <f t="shared" si="19"/>
        <v>4.0494040973581047</v>
      </c>
      <c r="J312" s="4">
        <f t="shared" si="18"/>
        <v>1.466637879381397</v>
      </c>
      <c r="K312" s="4"/>
      <c r="L312" s="4"/>
      <c r="M312" s="4"/>
      <c r="N312" s="4"/>
    </row>
    <row r="313" spans="1:14" x14ac:dyDescent="0.3">
      <c r="A313" s="4">
        <f t="shared" si="20"/>
        <v>2157</v>
      </c>
      <c r="G313" s="2">
        <f>CO2mid!L413</f>
        <v>1009.4738631216455</v>
      </c>
      <c r="H313" s="4">
        <f t="shared" si="17"/>
        <v>6.9572119512751689</v>
      </c>
      <c r="I313" s="4">
        <f t="shared" si="19"/>
        <v>4.0707630203684317</v>
      </c>
      <c r="J313" s="4">
        <f t="shared" si="18"/>
        <v>1.4813079914995047</v>
      </c>
      <c r="K313" s="4"/>
      <c r="L313" s="4"/>
      <c r="M313" s="4"/>
      <c r="N313" s="4"/>
    </row>
    <row r="314" spans="1:14" x14ac:dyDescent="0.3">
      <c r="A314" s="4">
        <f t="shared" si="20"/>
        <v>2158</v>
      </c>
      <c r="G314" s="2">
        <f>CO2mid!L414</f>
        <v>1013.94307138293</v>
      </c>
      <c r="H314" s="4">
        <f t="shared" si="17"/>
        <v>6.9808455412414245</v>
      </c>
      <c r="I314" s="4">
        <f t="shared" si="19"/>
        <v>4.09201524529011</v>
      </c>
      <c r="J314" s="4">
        <f t="shared" si="18"/>
        <v>1.4960160960634801</v>
      </c>
      <c r="K314" s="4"/>
      <c r="L314" s="4"/>
      <c r="M314" s="4"/>
      <c r="N314" s="4"/>
    </row>
    <row r="315" spans="1:14" x14ac:dyDescent="0.3">
      <c r="A315" s="4">
        <f t="shared" si="20"/>
        <v>2159</v>
      </c>
      <c r="G315" s="2">
        <f>CO2mid!L415</f>
        <v>1018.3972685643193</v>
      </c>
      <c r="H315" s="4">
        <f t="shared" si="17"/>
        <v>7.0042963310592903</v>
      </c>
      <c r="I315" s="4">
        <f t="shared" si="19"/>
        <v>4.1131607856029095</v>
      </c>
      <c r="J315" s="4">
        <f t="shared" si="18"/>
        <v>1.5107613712310872</v>
      </c>
      <c r="K315" s="4"/>
      <c r="L315" s="4"/>
      <c r="M315" s="4"/>
      <c r="N315" s="4"/>
    </row>
    <row r="316" spans="1:14" x14ac:dyDescent="0.3">
      <c r="A316" s="4">
        <f t="shared" si="20"/>
        <v>2160</v>
      </c>
      <c r="G316" s="2">
        <f>CO2mid!L416</f>
        <v>1022.8363757068532</v>
      </c>
      <c r="H316" s="4">
        <f t="shared" si="17"/>
        <v>7.027565848215402</v>
      </c>
      <c r="I316" s="4">
        <f t="shared" si="19"/>
        <v>4.1341996799112257</v>
      </c>
      <c r="J316" s="4">
        <f t="shared" si="18"/>
        <v>1.5255429999047192</v>
      </c>
      <c r="K316" s="4"/>
      <c r="L316" s="4"/>
      <c r="M316" s="4"/>
      <c r="N316" s="4"/>
    </row>
    <row r="317" spans="1:14" x14ac:dyDescent="0.3">
      <c r="A317" s="4">
        <f t="shared" si="20"/>
        <v>2161</v>
      </c>
      <c r="G317" s="2">
        <f>CO2mid!L417</f>
        <v>1027.2603189862612</v>
      </c>
      <c r="H317" s="4">
        <f t="shared" si="17"/>
        <v>7.0506556208529041</v>
      </c>
      <c r="I317" s="4">
        <f t="shared" si="19"/>
        <v>4.1551319911640832</v>
      </c>
      <c r="J317" s="4">
        <f t="shared" si="18"/>
        <v>1.5403601698471561</v>
      </c>
      <c r="K317" s="4"/>
      <c r="L317" s="4"/>
      <c r="M317" s="4"/>
      <c r="N317" s="4"/>
    </row>
    <row r="318" spans="1:14" x14ac:dyDescent="0.3">
      <c r="A318" s="4">
        <f t="shared" si="20"/>
        <v>2162</v>
      </c>
      <c r="G318" s="2">
        <f>CO2mid!L418</f>
        <v>1031.6690295961439</v>
      </c>
      <c r="H318" s="4">
        <f t="shared" si="17"/>
        <v>7.0735671771211956</v>
      </c>
      <c r="I318" s="4">
        <f t="shared" si="19"/>
        <v>4.1759578058882472</v>
      </c>
      <c r="J318" s="4">
        <f t="shared" si="18"/>
        <v>1.5552120737922361</v>
      </c>
      <c r="K318" s="4"/>
      <c r="L318" s="4"/>
      <c r="M318" s="4"/>
      <c r="N318" s="4"/>
    </row>
    <row r="319" spans="1:14" x14ac:dyDescent="0.3">
      <c r="A319" s="4">
        <f t="shared" si="20"/>
        <v>2163</v>
      </c>
      <c r="G319" s="2">
        <f>CO2mid!L419</f>
        <v>1036.0624436319522</v>
      </c>
      <c r="H319" s="4">
        <f t="shared" si="17"/>
        <v>7.0963020445517762</v>
      </c>
      <c r="I319" s="4">
        <f t="shared" si="19"/>
        <v>4.1966772334345208</v>
      </c>
      <c r="J319" s="4">
        <f t="shared" si="18"/>
        <v>1.5700979095505414</v>
      </c>
      <c r="K319" s="4"/>
      <c r="L319" s="4"/>
      <c r="M319" s="4"/>
      <c r="N319" s="4"/>
    </row>
    <row r="320" spans="1:14" x14ac:dyDescent="0.3">
      <c r="A320" s="4">
        <f t="shared" si="20"/>
        <v>2164</v>
      </c>
      <c r="G320" s="2">
        <f>CO2mid!L420</f>
        <v>1040.4405019758265</v>
      </c>
      <c r="H320" s="4">
        <f t="shared" si="17"/>
        <v>7.1188617494594553</v>
      </c>
      <c r="I320" s="4">
        <f t="shared" si="19"/>
        <v>4.2172904052372759</v>
      </c>
      <c r="J320" s="4">
        <f t="shared" si="18"/>
        <v>1.5850168801102025</v>
      </c>
      <c r="K320" s="4"/>
      <c r="L320" s="4"/>
      <c r="M320" s="4"/>
      <c r="N320" s="4"/>
    </row>
    <row r="321" spans="1:14" x14ac:dyDescent="0.3">
      <c r="A321" s="4">
        <f t="shared" si="20"/>
        <v>2165</v>
      </c>
      <c r="G321" s="2">
        <f>CO2mid!L421</f>
        <v>1044.8031501823536</v>
      </c>
      <c r="H321" s="4">
        <f t="shared" si="17"/>
        <v>7.1412478163681925</v>
      </c>
      <c r="I321" s="4">
        <f t="shared" si="19"/>
        <v>4.2377974740872579</v>
      </c>
      <c r="J321" s="4">
        <f t="shared" si="18"/>
        <v>1.5999681937329242</v>
      </c>
      <c r="K321" s="4"/>
      <c r="L321" s="4"/>
      <c r="M321" s="4"/>
      <c r="N321" s="4"/>
    </row>
    <row r="322" spans="1:14" x14ac:dyDescent="0.3">
      <c r="A322" s="4">
        <f t="shared" si="20"/>
        <v>2166</v>
      </c>
      <c r="G322" s="2">
        <f>CO2mid!L422</f>
        <v>1049.1503383652964</v>
      </c>
      <c r="H322" s="4">
        <f t="shared" si="17"/>
        <v>7.1634617674608716</v>
      </c>
      <c r="I322" s="4">
        <f t="shared" si="19"/>
        <v>4.2581986134176901</v>
      </c>
      <c r="J322" s="4">
        <f t="shared" si="18"/>
        <v>1.6149510640453368</v>
      </c>
      <c r="K322" s="4"/>
      <c r="L322" s="4"/>
      <c r="M322" s="4"/>
      <c r="N322" s="4"/>
    </row>
    <row r="323" spans="1:14" x14ac:dyDescent="0.3">
      <c r="A323" s="4">
        <f t="shared" si="20"/>
        <v>2167</v>
      </c>
      <c r="G323" s="2">
        <f>CO2mid!L423</f>
        <v>1053.4820210853463</v>
      </c>
      <c r="H323" s="4">
        <f t="shared" si="17"/>
        <v>7.1855051220523016</v>
      </c>
      <c r="I323" s="4">
        <f t="shared" si="19"/>
        <v>4.2784940166036787</v>
      </c>
      <c r="J323" s="4">
        <f t="shared" si="18"/>
        <v>1.6299647101257717</v>
      </c>
      <c r="K323" s="4"/>
      <c r="L323" s="4"/>
      <c r="M323" s="4"/>
      <c r="N323" s="4"/>
    </row>
    <row r="324" spans="1:14" x14ac:dyDescent="0.3">
      <c r="A324" s="4">
        <f t="shared" si="20"/>
        <v>2168</v>
      </c>
      <c r="G324" s="2">
        <f>CO2mid!L424</f>
        <v>1057.7981572389492</v>
      </c>
      <c r="H324" s="4">
        <f t="shared" si="17"/>
        <v>7.2073793960847912</v>
      </c>
      <c r="I324" s="4">
        <f t="shared" si="19"/>
        <v>4.2986838962749161</v>
      </c>
      <c r="J324" s="4">
        <f t="shared" si="18"/>
        <v>1.6450083565865663</v>
      </c>
      <c r="K324" s="4"/>
      <c r="L324" s="4"/>
      <c r="M324" s="4"/>
      <c r="N324" s="4"/>
    </row>
    <row r="325" spans="1:14" x14ac:dyDescent="0.3">
      <c r="A325" s="4">
        <f t="shared" si="20"/>
        <v>2169</v>
      </c>
      <c r="G325" s="2">
        <f>CO2mid!L425</f>
        <v>1062.0987099482502</v>
      </c>
      <c r="H325" s="4">
        <f t="shared" si="17"/>
        <v>7.2290861016456063</v>
      </c>
      <c r="I325" s="4">
        <f t="shared" si="19"/>
        <v>4.3187684836416711</v>
      </c>
      <c r="J325" s="4">
        <f t="shared" si="18"/>
        <v>1.6600812336519961</v>
      </c>
      <c r="K325" s="4"/>
      <c r="L325" s="4"/>
      <c r="M325" s="4"/>
      <c r="N325" s="4"/>
    </row>
    <row r="326" spans="1:14" x14ac:dyDescent="0.3">
      <c r="A326" s="4">
        <f t="shared" si="20"/>
        <v>2170</v>
      </c>
      <c r="G326" s="2">
        <f>CO2mid!L426</f>
        <v>1066.3836464521996</v>
      </c>
      <c r="H326" s="4">
        <f t="shared" si="17"/>
        <v>7.2506267465056942</v>
      </c>
      <c r="I326" s="4">
        <f t="shared" si="19"/>
        <v>4.3387480278340229</v>
      </c>
      <c r="J326" s="4">
        <f t="shared" si="18"/>
        <v>1.6751825772319375</v>
      </c>
      <c r="K326" s="4"/>
      <c r="L326" s="4"/>
      <c r="M326" s="4"/>
      <c r="N326" s="4"/>
    </row>
    <row r="327" spans="1:14" x14ac:dyDescent="0.3">
      <c r="A327" s="4">
        <f t="shared" si="20"/>
        <v>2171</v>
      </c>
      <c r="G327" s="2">
        <f>CO2mid!L427</f>
        <v>1070.6529379988601</v>
      </c>
      <c r="H327" s="4">
        <f t="shared" ref="H327:H390" si="21">H$3*LN(G327/G$3)</f>
        <v>7.2720028336789975</v>
      </c>
      <c r="I327" s="4">
        <f t="shared" si="19"/>
        <v>4.3586227952543091</v>
      </c>
      <c r="J327" s="4">
        <f t="shared" ref="J327:J390" si="22">J326+J$3*(I326-J326)</f>
        <v>1.6903116289913573</v>
      </c>
      <c r="K327" s="4"/>
      <c r="L327" s="4"/>
      <c r="M327" s="4"/>
      <c r="N327" s="4"/>
    </row>
    <row r="328" spans="1:14" x14ac:dyDescent="0.3">
      <c r="A328" s="4">
        <f t="shared" si="20"/>
        <v>2172</v>
      </c>
      <c r="G328" s="2">
        <f>CO2mid!L428</f>
        <v>1074.9065597389526</v>
      </c>
      <c r="H328" s="4">
        <f t="shared" si="21"/>
        <v>7.2932158610017934</v>
      </c>
      <c r="I328" s="4">
        <f t="shared" ref="I328:I391" si="23">I327+I$3*(I$4*H328-I327)+I$5*(J327-I327)</f>
        <v>4.3783930689427297</v>
      </c>
      <c r="J328" s="4">
        <f t="shared" si="22"/>
        <v>1.7054676364157308</v>
      </c>
      <c r="K328" s="4"/>
      <c r="L328" s="4"/>
      <c r="M328" s="4"/>
      <c r="N328" s="4"/>
    </row>
    <row r="329" spans="1:14" x14ac:dyDescent="0.3">
      <c r="A329" s="4">
        <f t="shared" si="20"/>
        <v>2173</v>
      </c>
      <c r="G329" s="2">
        <f>CO2mid!L429</f>
        <v>1079.1444906206793</v>
      </c>
      <c r="H329" s="4">
        <f t="shared" si="21"/>
        <v>7.3142673207314139</v>
      </c>
      <c r="I329" s="4">
        <f t="shared" si="23"/>
        <v>4.3980591479560447</v>
      </c>
      <c r="J329" s="4">
        <f t="shared" si="22"/>
        <v>1.7206498528724843</v>
      </c>
      <c r="K329" s="4"/>
      <c r="L329" s="4"/>
      <c r="M329" s="4"/>
      <c r="N329" s="4"/>
    </row>
    <row r="330" spans="1:14" x14ac:dyDescent="0.3">
      <c r="A330" s="4">
        <f t="shared" si="20"/>
        <v>2174</v>
      </c>
      <c r="G330" s="2">
        <f>CO2mid!L430</f>
        <v>1083.3667132858463</v>
      </c>
      <c r="H330" s="4">
        <f t="shared" si="21"/>
        <v>7.3351586991637561</v>
      </c>
      <c r="I330" s="4">
        <f t="shared" si="23"/>
        <v>4.4176213467592955</v>
      </c>
      <c r="J330" s="4">
        <f t="shared" si="22"/>
        <v>1.735857537668559</v>
      </c>
      <c r="K330" s="4"/>
      <c r="L330" s="4"/>
      <c r="M330" s="4"/>
      <c r="N330" s="4"/>
    </row>
    <row r="331" spans="1:14" x14ac:dyDescent="0.3">
      <c r="A331" s="4">
        <f t="shared" si="20"/>
        <v>2175</v>
      </c>
      <c r="G331" s="2">
        <f>CO2mid!L431</f>
        <v>1087.5732139673289</v>
      </c>
      <c r="H331" s="4">
        <f t="shared" si="21"/>
        <v>7.3558914762690399</v>
      </c>
      <c r="I331" s="4">
        <f t="shared" si="23"/>
        <v>4.4370799946304658</v>
      </c>
      <c r="J331" s="4">
        <f t="shared" si="22"/>
        <v>1.7510899561041944</v>
      </c>
      <c r="K331" s="4"/>
      <c r="L331" s="4"/>
      <c r="M331" s="4"/>
      <c r="N331" s="4"/>
    </row>
    <row r="332" spans="1:14" x14ac:dyDescent="0.3">
      <c r="A332" s="4">
        <f t="shared" si="20"/>
        <v>2176</v>
      </c>
      <c r="G332" s="2">
        <f>CO2mid!L432</f>
        <v>1091.7639823878935</v>
      </c>
      <c r="H332" s="4">
        <f t="shared" si="21"/>
        <v>7.3764671253451972</v>
      </c>
      <c r="I332" s="4">
        <f t="shared" si="23"/>
        <v>4.4564354350780002</v>
      </c>
      <c r="J332" s="4">
        <f t="shared" si="22"/>
        <v>1.7663463795230236</v>
      </c>
      <c r="K332" s="4"/>
      <c r="L332" s="4"/>
      <c r="M332" s="4"/>
      <c r="N332" s="4"/>
    </row>
    <row r="333" spans="1:14" x14ac:dyDescent="0.3">
      <c r="A333" s="4">
        <f t="shared" si="20"/>
        <v>2177</v>
      </c>
      <c r="G333" s="2">
        <f>CO2mid!L433</f>
        <v>1095.9390116604145</v>
      </c>
      <c r="H333" s="4">
        <f t="shared" si="21"/>
        <v>7.3968871126884146</v>
      </c>
      <c r="I333" s="4">
        <f t="shared" si="23"/>
        <v>4.4756880252710758</v>
      </c>
      <c r="J333" s="4">
        <f t="shared" si="22"/>
        <v>1.7816260853585759</v>
      </c>
      <c r="K333" s="4"/>
      <c r="L333" s="4"/>
      <c r="M333" s="4"/>
      <c r="N333" s="4"/>
    </row>
    <row r="334" spans="1:14" x14ac:dyDescent="0.3">
      <c r="A334" s="4">
        <f t="shared" si="20"/>
        <v>2178</v>
      </c>
      <c r="G334" s="2">
        <f>CO2mid!L434</f>
        <v>1100.0982981894931</v>
      </c>
      <c r="H334" s="4">
        <f t="shared" si="21"/>
        <v>7.4171528972801983</v>
      </c>
      <c r="I334" s="4">
        <f t="shared" si="23"/>
        <v>4.494838135482528</v>
      </c>
      <c r="J334" s="4">
        <f t="shared" si="22"/>
        <v>1.7969283571772789</v>
      </c>
      <c r="K334" s="4"/>
      <c r="L334" s="4"/>
      <c r="M334" s="4"/>
      <c r="N334" s="4"/>
    </row>
    <row r="335" spans="1:14" x14ac:dyDescent="0.3">
      <c r="A335" s="4">
        <f t="shared" si="20"/>
        <v>2179</v>
      </c>
      <c r="G335" s="2">
        <f>CO2mid!L435</f>
        <v>1104.2418415745155</v>
      </c>
      <c r="H335" s="4">
        <f t="shared" si="21"/>
        <v>7.43726593049053</v>
      </c>
      <c r="I335" s="4">
        <f t="shared" si="23"/>
        <v>4.5138861485443158</v>
      </c>
      <c r="J335" s="4">
        <f t="shared" si="22"/>
        <v>1.8122524847180528</v>
      </c>
      <c r="K335" s="4"/>
      <c r="L335" s="4"/>
      <c r="M335" s="4"/>
      <c r="N335" s="4"/>
    </row>
    <row r="336" spans="1:14" x14ac:dyDescent="0.3">
      <c r="A336" s="4">
        <f t="shared" si="20"/>
        <v>2180</v>
      </c>
      <c r="G336" s="2">
        <f>CO2mid!L436</f>
        <v>1108.369644514155</v>
      </c>
      <c r="H336" s="4">
        <f t="shared" si="21"/>
        <v>7.4572276557965473</v>
      </c>
      <c r="I336" s="4">
        <f t="shared" si="23"/>
        <v>4.532832459315415</v>
      </c>
      <c r="J336" s="4">
        <f t="shared" si="22"/>
        <v>1.8275977639285859</v>
      </c>
      <c r="K336" s="4"/>
      <c r="L336" s="4"/>
      <c r="M336" s="4"/>
      <c r="N336" s="4"/>
    </row>
    <row r="337" spans="1:14" x14ac:dyDescent="0.3">
      <c r="A337" s="4">
        <f t="shared" si="20"/>
        <v>2181</v>
      </c>
      <c r="G337" s="2">
        <f>CO2mid!L437</f>
        <v>1112.4817127123388</v>
      </c>
      <c r="H337" s="4">
        <f t="shared" si="21"/>
        <v>7.4770395085162553</v>
      </c>
      <c r="I337" s="4">
        <f t="shared" si="23"/>
        <v>4.5516774741620107</v>
      </c>
      <c r="J337" s="4">
        <f t="shared" si="22"/>
        <v>1.842963496998383</v>
      </c>
      <c r="K337" s="4"/>
      <c r="L337" s="4"/>
      <c r="M337" s="4"/>
      <c r="N337" s="4"/>
    </row>
    <row r="338" spans="1:14" x14ac:dyDescent="0.3">
      <c r="A338" s="4">
        <f t="shared" si="20"/>
        <v>2182</v>
      </c>
      <c r="G338" s="2">
        <f>CO2mid!L438</f>
        <v>1116.5780547856998</v>
      </c>
      <c r="H338" s="4">
        <f t="shared" si="21"/>
        <v>7.4967029155568108</v>
      </c>
      <c r="I338" s="4">
        <f t="shared" si="23"/>
        <v>4.5704216104498645</v>
      </c>
      <c r="J338" s="4">
        <f t="shared" si="22"/>
        <v>1.8583489923886725</v>
      </c>
      <c r="K338" s="4"/>
      <c r="L338" s="4"/>
      <c r="M338" s="4"/>
      <c r="N338" s="4"/>
    </row>
    <row r="339" spans="1:14" x14ac:dyDescent="0.3">
      <c r="A339" s="4">
        <f t="shared" si="20"/>
        <v>2183</v>
      </c>
      <c r="G339" s="2">
        <f>CO2mid!L439</f>
        <v>1120.6586821725157</v>
      </c>
      <c r="H339" s="4">
        <f t="shared" si="21"/>
        <v>7.5162192951768754</v>
      </c>
      <c r="I339" s="4">
        <f t="shared" si="23"/>
        <v>4.589065296048723</v>
      </c>
      <c r="J339" s="4">
        <f t="shared" si="22"/>
        <v>1.87375356485926</v>
      </c>
      <c r="K339" s="4"/>
      <c r="L339" s="4"/>
      <c r="M339" s="4"/>
      <c r="N339" s="4"/>
    </row>
    <row r="340" spans="1:14" x14ac:dyDescent="0.3">
      <c r="A340" s="4">
        <f t="shared" si="20"/>
        <v>2184</v>
      </c>
      <c r="G340" s="2">
        <f>CO2mid!L440</f>
        <v>1124.7236090431509</v>
      </c>
      <c r="H340" s="4">
        <f t="shared" si="21"/>
        <v>7.5355900567625884</v>
      </c>
      <c r="I340" s="4">
        <f t="shared" si="23"/>
        <v>4.6076089688486288</v>
      </c>
      <c r="J340" s="4">
        <f t="shared" si="22"/>
        <v>1.8891765354924162</v>
      </c>
      <c r="K340" s="4"/>
      <c r="L340" s="4"/>
      <c r="M340" s="4"/>
      <c r="N340" s="4"/>
    </row>
    <row r="341" spans="1:14" x14ac:dyDescent="0.3">
      <c r="A341" s="4">
        <f t="shared" si="20"/>
        <v>2185</v>
      </c>
      <c r="G341" s="2">
        <f>CO2mid!L441</f>
        <v>1128.7728522120115</v>
      </c>
      <c r="H341" s="4">
        <f t="shared" si="21"/>
        <v>7.5548166006167081</v>
      </c>
      <c r="I341" s="4">
        <f t="shared" si="23"/>
        <v>4.6260530762879943</v>
      </c>
      <c r="J341" s="4">
        <f t="shared" si="22"/>
        <v>1.9046172317138794</v>
      </c>
      <c r="K341" s="4"/>
      <c r="L341" s="4"/>
      <c r="M341" s="4"/>
      <c r="N341" s="4"/>
    </row>
    <row r="342" spans="1:14" x14ac:dyDescent="0.3">
      <c r="A342" s="4">
        <f t="shared" si="20"/>
        <v>2186</v>
      </c>
      <c r="G342" s="2">
        <f>CO2mid!L442</f>
        <v>1132.8064310510163</v>
      </c>
      <c r="H342" s="4">
        <f t="shared" si="21"/>
        <v>7.5739003177604873</v>
      </c>
      <c r="I342" s="4">
        <f t="shared" si="23"/>
        <v>4.6443980748932887</v>
      </c>
      <c r="J342" s="4">
        <f t="shared" si="22"/>
        <v>1.9200749873110603</v>
      </c>
      <c r="K342" s="4"/>
      <c r="L342" s="4"/>
      <c r="M342" s="4"/>
      <c r="N342" s="4"/>
    </row>
    <row r="343" spans="1:14" x14ac:dyDescent="0.3">
      <c r="A343" s="4">
        <f t="shared" si="20"/>
        <v>2187</v>
      </c>
      <c r="G343" s="2">
        <f>CO2mid!L443</f>
        <v>1136.824367404593</v>
      </c>
      <c r="H343" s="4">
        <f t="shared" si="21"/>
        <v>7.5928425897478489</v>
      </c>
      <c r="I343" s="4">
        <f t="shared" si="23"/>
        <v>4.6626444298301957</v>
      </c>
      <c r="J343" s="4">
        <f t="shared" si="22"/>
        <v>1.9355491424485274</v>
      </c>
      <c r="K343" s="4"/>
      <c r="L343" s="4"/>
      <c r="M343" s="4"/>
      <c r="N343" s="4"/>
    </row>
    <row r="344" spans="1:14" x14ac:dyDescent="0.3">
      <c r="A344" s="4">
        <f t="shared" si="20"/>
        <v>2188</v>
      </c>
      <c r="G344" s="2">
        <f>CO2mid!L444</f>
        <v>1140.8266855061995</v>
      </c>
      <c r="H344" s="4">
        <f t="shared" si="21"/>
        <v>7.6116447884914402</v>
      </c>
      <c r="I344" s="4">
        <f t="shared" si="23"/>
        <v>4.6807926144660819</v>
      </c>
      <c r="J344" s="4">
        <f t="shared" si="22"/>
        <v>1.9510390436808553</v>
      </c>
      <c r="K344" s="4"/>
      <c r="L344" s="4"/>
      <c r="M344" s="4"/>
      <c r="N344" s="4"/>
    </row>
    <row r="345" spans="1:14" x14ac:dyDescent="0.3">
      <c r="A345" s="4">
        <f t="shared" si="20"/>
        <v>2189</v>
      </c>
      <c r="G345" s="2">
        <f>CO2mid!L445</f>
        <v>1144.8134118963767</v>
      </c>
      <c r="H345" s="4">
        <f t="shared" si="21"/>
        <v>7.6303082761001892</v>
      </c>
      <c r="I345" s="4">
        <f t="shared" si="23"/>
        <v>4.6988431099436303</v>
      </c>
      <c r="J345" s="4">
        <f t="shared" si="22"/>
        <v>1.9665440439629154</v>
      </c>
      <c r="K345" s="4"/>
      <c r="L345" s="4"/>
      <c r="M345" s="4"/>
      <c r="N345" s="4"/>
    </row>
    <row r="346" spans="1:14" x14ac:dyDescent="0.3">
      <c r="A346" s="4">
        <f t="shared" si="20"/>
        <v>2190</v>
      </c>
      <c r="G346" s="2">
        <f>CO2mid!L446</f>
        <v>1148.7845753423285</v>
      </c>
      <c r="H346" s="4">
        <f t="shared" si="21"/>
        <v>7.6488344047279169</v>
      </c>
      <c r="I346" s="4">
        <f t="shared" si="23"/>
        <v>4.7167964047654714</v>
      </c>
      <c r="J346" s="4">
        <f t="shared" si="22"/>
        <v>1.9820635026576858</v>
      </c>
      <c r="K346" s="4"/>
      <c r="L346" s="4"/>
      <c r="M346" s="4"/>
      <c r="N346" s="4"/>
    </row>
    <row r="347" spans="1:14" x14ac:dyDescent="0.3">
      <c r="A347" s="4">
        <f t="shared" si="20"/>
        <v>2191</v>
      </c>
      <c r="G347" s="2">
        <f>CO2mid!L447</f>
        <v>1152.7402067590356</v>
      </c>
      <c r="H347" s="4">
        <f t="shared" si="21"/>
        <v>7.6672245164326824</v>
      </c>
      <c r="I347" s="4">
        <f t="shared" si="23"/>
        <v>4.73465299438966</v>
      </c>
      <c r="J347" s="4">
        <f t="shared" si="22"/>
        <v>1.9975967855416581</v>
      </c>
      <c r="K347" s="4"/>
      <c r="L347" s="4"/>
      <c r="M347" s="4"/>
      <c r="N347" s="4"/>
    </row>
    <row r="348" spans="1:14" x14ac:dyDescent="0.3">
      <c r="A348" s="4">
        <f t="shared" si="20"/>
        <v>2192</v>
      </c>
      <c r="G348" s="2">
        <f>CO2mid!L448</f>
        <v>1156.6803391318913</v>
      </c>
      <c r="H348" s="4">
        <f t="shared" si="21"/>
        <v>7.6854799430464373</v>
      </c>
      <c r="I348" s="4">
        <f t="shared" si="23"/>
        <v>4.7524133808358338</v>
      </c>
      <c r="J348" s="4">
        <f t="shared" si="22"/>
        <v>2.0131432648079146</v>
      </c>
      <c r="K348" s="4"/>
      <c r="L348" s="4"/>
      <c r="M348" s="4"/>
      <c r="N348" s="4"/>
    </row>
    <row r="349" spans="1:14" x14ac:dyDescent="0.3">
      <c r="A349" s="4">
        <f t="shared" si="20"/>
        <v>2193</v>
      </c>
      <c r="G349" s="2">
        <f>CO2mid!L449</f>
        <v>1160.6050074408688</v>
      </c>
      <c r="H349" s="4">
        <f t="shared" si="21"/>
        <v>7.703602006054652</v>
      </c>
      <c r="I349" s="4">
        <f t="shared" si="23"/>
        <v>4.7700780723018905</v>
      </c>
      <c r="J349" s="4">
        <f t="shared" si="22"/>
        <v>2.0287023190669533</v>
      </c>
      <c r="K349" s="4"/>
      <c r="L349" s="4"/>
      <c r="M349" s="4"/>
      <c r="N349" s="4"/>
    </row>
    <row r="350" spans="1:14" x14ac:dyDescent="0.3">
      <c r="A350" s="4">
        <f t="shared" si="20"/>
        <v>2194</v>
      </c>
      <c r="G350" s="2">
        <f>CO2mid!L450</f>
        <v>1164.5142485862018</v>
      </c>
      <c r="H350" s="4">
        <f t="shared" si="21"/>
        <v>7.7215920164855625</v>
      </c>
      <c r="I350" s="4">
        <f t="shared" si="23"/>
        <v>4.7876475827910188</v>
      </c>
      <c r="J350" s="4">
        <f t="shared" si="22"/>
        <v>2.0442733333453278</v>
      </c>
      <c r="K350" s="4"/>
      <c r="L350" s="4"/>
      <c r="M350" s="4"/>
      <c r="N350" s="4"/>
    </row>
    <row r="351" spans="1:14" x14ac:dyDescent="0.3">
      <c r="A351" s="4">
        <f t="shared" si="20"/>
        <v>2195</v>
      </c>
      <c r="G351" s="2">
        <f>CO2mid!L451</f>
        <v>1168.4081013155846</v>
      </c>
      <c r="H351" s="4">
        <f t="shared" si="21"/>
        <v>7.7394512748086575</v>
      </c>
      <c r="I351" s="4">
        <f t="shared" si="23"/>
        <v>4.8051224317489174</v>
      </c>
      <c r="J351" s="4">
        <f t="shared" si="22"/>
        <v>2.0598556990821795</v>
      </c>
      <c r="K351" s="4"/>
      <c r="L351" s="4"/>
      <c r="M351" s="4"/>
      <c r="N351" s="4"/>
    </row>
    <row r="352" spans="1:14" x14ac:dyDescent="0.3">
      <c r="A352" s="4">
        <f t="shared" si="20"/>
        <v>2196</v>
      </c>
      <c r="G352" s="2">
        <f>CO2mid!L452</f>
        <v>1172.2866061528794</v>
      </c>
      <c r="H352" s="4">
        <f t="shared" si="21"/>
        <v>7.7571810708421456</v>
      </c>
      <c r="I352" s="4">
        <f t="shared" si="23"/>
        <v>4.8225031437110379</v>
      </c>
      <c r="J352" s="4">
        <f t="shared" si="22"/>
        <v>2.0754488141237264</v>
      </c>
      <c r="K352" s="4"/>
      <c r="L352" s="4"/>
      <c r="M352" s="4"/>
      <c r="N352" s="4"/>
    </row>
    <row r="353" spans="1:14" x14ac:dyDescent="0.3">
      <c r="A353" s="4">
        <f t="shared" si="20"/>
        <v>2197</v>
      </c>
      <c r="G353" s="2">
        <f>CO2mid!L453</f>
        <v>1176.1498053283203</v>
      </c>
      <c r="H353" s="4">
        <f t="shared" si="21"/>
        <v>7.7747826836689731</v>
      </c>
      <c r="I353" s="4">
        <f t="shared" si="23"/>
        <v>4.8397902479596793</v>
      </c>
      <c r="J353" s="4">
        <f t="shared" si="22"/>
        <v>2.0910520827157821</v>
      </c>
      <c r="K353" s="4"/>
      <c r="L353" s="4"/>
      <c r="M353" s="4"/>
      <c r="N353" s="4"/>
    </row>
    <row r="354" spans="1:14" x14ac:dyDescent="0.3">
      <c r="A354" s="4">
        <f t="shared" si="20"/>
        <v>2198</v>
      </c>
      <c r="G354" s="2">
        <f>CO2mid!L454</f>
        <v>1179.9977427102172</v>
      </c>
      <c r="H354" s="4">
        <f t="shared" si="21"/>
        <v>7.7922573815611846</v>
      </c>
      <c r="I354" s="4">
        <f t="shared" si="23"/>
        <v>4.8569842781907724</v>
      </c>
      <c r="J354" s="4">
        <f t="shared" si="22"/>
        <v>2.1066649154943673</v>
      </c>
      <c r="K354" s="4"/>
      <c r="L354" s="4"/>
      <c r="M354" s="4"/>
      <c r="N354" s="4"/>
    </row>
    <row r="355" spans="1:14" x14ac:dyDescent="0.3">
      <c r="A355" s="4">
        <f t="shared" si="20"/>
        <v>2199</v>
      </c>
      <c r="G355" s="2">
        <f>CO2mid!L455</f>
        <v>1183.8304637381341</v>
      </c>
      <c r="H355" s="4">
        <f t="shared" si="21"/>
        <v>7.8096064219122407</v>
      </c>
      <c r="I355" s="4">
        <f t="shared" si="23"/>
        <v>4.874085772190182</v>
      </c>
      <c r="J355" s="4">
        <f t="shared" si="22"/>
        <v>2.1222867294744829</v>
      </c>
      <c r="K355" s="4"/>
      <c r="L355" s="4"/>
      <c r="M355" s="4"/>
      <c r="N355" s="4"/>
    </row>
    <row r="356" spans="1:14" x14ac:dyDescent="0.3">
      <c r="A356" s="4">
        <f t="shared" si="20"/>
        <v>2200</v>
      </c>
      <c r="G356" s="2">
        <f>CO2mid!L456</f>
        <v>1187.6480153575449</v>
      </c>
      <c r="H356" s="4">
        <f t="shared" si="21"/>
        <v>7.8268310511770265</v>
      </c>
      <c r="I356" s="4">
        <f t="shared" si="23"/>
        <v>4.8910952715193572</v>
      </c>
      <c r="J356" s="4">
        <f t="shared" si="22"/>
        <v>2.1379169480371081</v>
      </c>
      <c r="K356" s="4"/>
      <c r="L356" s="4"/>
      <c r="M356" s="4"/>
      <c r="N356" s="4"/>
    </row>
    <row r="357" spans="1:14" x14ac:dyDescent="0.3">
      <c r="A357" s="4">
        <f t="shared" si="20"/>
        <v>2201</v>
      </c>
      <c r="G357" s="2">
        <f>CO2mid!L457</f>
        <v>1191.4504459559475</v>
      </c>
      <c r="H357" s="4">
        <f t="shared" si="21"/>
        <v>7.8439325048192527</v>
      </c>
      <c r="I357" s="4">
        <f t="shared" si="23"/>
        <v>4.9080133212101664</v>
      </c>
      <c r="J357" s="4">
        <f t="shared" si="22"/>
        <v>2.153555000914487</v>
      </c>
      <c r="K357" s="4"/>
      <c r="L357" s="4"/>
      <c r="M357" s="4"/>
      <c r="N357" s="4"/>
    </row>
    <row r="358" spans="1:14" x14ac:dyDescent="0.3">
      <c r="A358" s="4">
        <f t="shared" si="20"/>
        <v>2202</v>
      </c>
      <c r="G358" s="2">
        <f>CO2mid!L458</f>
        <v>1195.2378053004297</v>
      </c>
      <c r="H358" s="4">
        <f t="shared" si="21"/>
        <v>7.8609120072659922</v>
      </c>
      <c r="I358" s="4">
        <f t="shared" si="23"/>
        <v>4.9248404694687462</v>
      </c>
      <c r="J358" s="4">
        <f t="shared" si="22"/>
        <v>2.1692003241737665</v>
      </c>
      <c r="K358" s="4"/>
      <c r="L358" s="4"/>
      <c r="M358" s="4"/>
      <c r="N358" s="4"/>
    </row>
    <row r="359" spans="1:14" x14ac:dyDescent="0.3">
      <c r="A359" s="4">
        <f t="shared" si="20"/>
        <v>2203</v>
      </c>
      <c r="G359" s="2">
        <f>CO2mid!L459</f>
        <v>1199.0101444766699</v>
      </c>
      <c r="H359" s="4">
        <f t="shared" si="21"/>
        <v>7.8777707718690255</v>
      </c>
      <c r="I359" s="4">
        <f t="shared" si="23"/>
        <v>4.9415772673881939</v>
      </c>
      <c r="J359" s="4">
        <f t="shared" si="22"/>
        <v>2.1848523601990419</v>
      </c>
      <c r="K359" s="4"/>
      <c r="L359" s="4"/>
      <c r="M359" s="4"/>
      <c r="N359" s="4"/>
    </row>
    <row r="360" spans="1:14" x14ac:dyDescent="0.3">
      <c r="A360" s="4">
        <f t="shared" si="20"/>
        <v>2204</v>
      </c>
      <c r="G360" s="2">
        <f>CO2mid!L460</f>
        <v>1202.7675158293603</v>
      </c>
      <c r="H360" s="4">
        <f t="shared" si="21"/>
        <v>7.8945100008727866</v>
      </c>
      <c r="I360" s="4">
        <f t="shared" si="23"/>
        <v>4.95822426866994</v>
      </c>
      <c r="J360" s="4">
        <f t="shared" si="22"/>
        <v>2.2005105576718762</v>
      </c>
      <c r="K360" s="4"/>
      <c r="L360" s="4"/>
      <c r="M360" s="4"/>
      <c r="N360" s="4"/>
    </row>
    <row r="361" spans="1:14" x14ac:dyDescent="0.3">
      <c r="A361" s="4">
        <f t="shared" si="20"/>
        <v>2205</v>
      </c>
      <c r="G361" s="2">
        <f>CO2mid!L461</f>
        <v>1206.5099729040421</v>
      </c>
      <c r="H361" s="4">
        <f t="shared" si="21"/>
        <v>7.9111308853886122</v>
      </c>
      <c r="I361" s="4">
        <f t="shared" si="23"/>
        <v>4.9747820293536344</v>
      </c>
      <c r="J361" s="4">
        <f t="shared" si="22"/>
        <v>2.2161743715503452</v>
      </c>
      <c r="K361" s="4"/>
      <c r="L361" s="4"/>
      <c r="M361" s="4"/>
      <c r="N361" s="4"/>
    </row>
    <row r="362" spans="1:14" x14ac:dyDescent="0.3">
      <c r="A362" s="4">
        <f t="shared" ref="A362:A425" si="24">1+A361</f>
        <v>2206</v>
      </c>
      <c r="G362" s="2">
        <f>CO2mid!L462</f>
        <v>1210.2375703903331</v>
      </c>
      <c r="H362" s="4">
        <f t="shared" si="21"/>
        <v>7.9276346053750615</v>
      </c>
      <c r="I362" s="4">
        <f t="shared" si="23"/>
        <v>4.9912511075553789</v>
      </c>
      <c r="J362" s="4">
        <f t="shared" si="22"/>
        <v>2.231843263046668</v>
      </c>
      <c r="K362" s="4"/>
      <c r="L362" s="4"/>
      <c r="M362" s="4"/>
      <c r="N362" s="4"/>
    </row>
    <row r="363" spans="1:14" x14ac:dyDescent="0.3">
      <c r="A363" s="4">
        <f t="shared" si="24"/>
        <v>2207</v>
      </c>
      <c r="G363" s="2">
        <f>CO2mid!L463</f>
        <v>1213.9503640665366</v>
      </c>
      <c r="H363" s="4">
        <f t="shared" si="21"/>
        <v>7.9440223296240626</v>
      </c>
      <c r="I363" s="4">
        <f t="shared" si="23"/>
        <v>5.0076320632141362</v>
      </c>
      <c r="J363" s="4">
        <f t="shared" si="22"/>
        <v>2.2475166996034774</v>
      </c>
      <c r="K363" s="4"/>
      <c r="L363" s="4"/>
      <c r="M363" s="4"/>
      <c r="N363" s="4"/>
    </row>
    <row r="364" spans="1:14" x14ac:dyDescent="0.3">
      <c r="A364" s="4">
        <f t="shared" si="24"/>
        <v>2208</v>
      </c>
      <c r="G364" s="2">
        <f>CO2mid!L464</f>
        <v>1217.6484107456149</v>
      </c>
      <c r="H364" s="4">
        <f t="shared" si="21"/>
        <v>7.9602952157526472</v>
      </c>
      <c r="I364" s="4">
        <f t="shared" si="23"/>
        <v>5.023925457846163</v>
      </c>
      <c r="J364" s="4">
        <f t="shared" si="22"/>
        <v>2.2631941548687862</v>
      </c>
      <c r="K364" s="4"/>
      <c r="L364" s="4"/>
      <c r="M364" s="4"/>
      <c r="N364" s="4"/>
    </row>
    <row r="365" spans="1:14" x14ac:dyDescent="0.3">
      <c r="A365" s="4">
        <f t="shared" si="24"/>
        <v>2209</v>
      </c>
      <c r="G365" s="2">
        <f>CO2mid!L465</f>
        <v>1221.3317682225086</v>
      </c>
      <c r="H365" s="4">
        <f t="shared" si="21"/>
        <v>7.9764544102000352</v>
      </c>
      <c r="I365" s="4">
        <f t="shared" si="23"/>
        <v>5.0401318543072886</v>
      </c>
      <c r="J365" s="4">
        <f t="shared" si="22"/>
        <v>2.2788751086696974</v>
      </c>
      <c r="K365" s="4"/>
      <c r="L365" s="4"/>
      <c r="M365" s="4"/>
      <c r="N365" s="4"/>
    </row>
    <row r="366" spans="1:14" x14ac:dyDescent="0.3">
      <c r="A366" s="4">
        <f t="shared" si="24"/>
        <v>2210</v>
      </c>
      <c r="G366" s="2">
        <f>CO2mid!L466</f>
        <v>1225.0004952227898</v>
      </c>
      <c r="H366" s="4">
        <f t="shared" si="21"/>
        <v>7.992501048229868</v>
      </c>
      <c r="I366" s="4">
        <f t="shared" si="23"/>
        <v>5.0562518165628942</v>
      </c>
      <c r="J366" s="4">
        <f t="shared" si="22"/>
        <v>2.2945590469849191</v>
      </c>
      <c r="K366" s="4"/>
      <c r="L366" s="4"/>
      <c r="M366" s="4"/>
      <c r="N366" s="4"/>
    </row>
    <row r="367" spans="1:14" x14ac:dyDescent="0.3">
      <c r="A367" s="4">
        <f t="shared" si="24"/>
        <v>2211</v>
      </c>
      <c r="G367" s="2">
        <f>CO2mid!L467</f>
        <v>1228.6546513526309</v>
      </c>
      <c r="H367" s="4">
        <f t="shared" si="21"/>
        <v>8.0084362539373579</v>
      </c>
      <c r="I367" s="4">
        <f t="shared" si="23"/>
        <v>5.0722859094654185</v>
      </c>
      <c r="J367" s="4">
        <f t="shared" si="22"/>
        <v>2.3102454619161219</v>
      </c>
      <c r="K367" s="4"/>
      <c r="L367" s="4"/>
      <c r="M367" s="4"/>
      <c r="N367" s="4"/>
    </row>
    <row r="368" spans="1:14" x14ac:dyDescent="0.3">
      <c r="A368" s="4">
        <f t="shared" si="24"/>
        <v>2212</v>
      </c>
      <c r="G368" s="2">
        <f>CO2mid!L468</f>
        <v>1232.2942970500676</v>
      </c>
      <c r="H368" s="4">
        <f t="shared" si="21"/>
        <v>8.024261140261153</v>
      </c>
      <c r="I368" s="4">
        <f t="shared" si="23"/>
        <v>5.0882346985392353</v>
      </c>
      <c r="J368" s="4">
        <f t="shared" si="22"/>
        <v>2.3259338516582018</v>
      </c>
      <c r="K368" s="4"/>
      <c r="L368" s="4"/>
      <c r="M368" s="4"/>
      <c r="N368" s="4"/>
    </row>
    <row r="369" spans="1:14" x14ac:dyDescent="0.3">
      <c r="A369" s="4">
        <f t="shared" si="24"/>
        <v>2213</v>
      </c>
      <c r="G369" s="2">
        <f>CO2mid!L469</f>
        <v>1235.9194935375476</v>
      </c>
      <c r="H369" s="4">
        <f t="shared" si="21"/>
        <v>8.0399768089997217</v>
      </c>
      <c r="I369" s="4">
        <f t="shared" si="23"/>
        <v>5.1040987497727484</v>
      </c>
      <c r="J369" s="4">
        <f t="shared" si="22"/>
        <v>2.341623720468486</v>
      </c>
      <c r="K369" s="4"/>
      <c r="L369" s="4"/>
      <c r="M369" s="4"/>
      <c r="N369" s="4"/>
    </row>
    <row r="370" spans="1:14" x14ac:dyDescent="0.3">
      <c r="A370" s="4">
        <f t="shared" si="24"/>
        <v>2214</v>
      </c>
      <c r="G370" s="2">
        <f>CO2mid!L470</f>
        <v>1239.5303027757352</v>
      </c>
      <c r="H370" s="4">
        <f t="shared" si="21"/>
        <v>8.0555843508320297</v>
      </c>
      <c r="I370" s="4">
        <f t="shared" si="23"/>
        <v>5.119878629417542</v>
      </c>
      <c r="J370" s="4">
        <f t="shared" si="22"/>
        <v>2.3573145786349343</v>
      </c>
      <c r="K370" s="4"/>
      <c r="L370" s="4"/>
      <c r="M370" s="4"/>
      <c r="N370" s="4"/>
    </row>
    <row r="371" spans="1:14" x14ac:dyDescent="0.3">
      <c r="A371" s="4">
        <f t="shared" si="24"/>
        <v>2215</v>
      </c>
      <c r="G371" s="2">
        <f>CO2mid!L471</f>
        <v>1243.126787418566</v>
      </c>
      <c r="H371" s="4">
        <f t="shared" si="21"/>
        <v>8.0710848453423711</v>
      </c>
      <c r="I371" s="4">
        <f t="shared" si="23"/>
        <v>5.1355749037944358</v>
      </c>
      <c r="J371" s="4">
        <f t="shared" si="22"/>
        <v>2.3730059424433794</v>
      </c>
      <c r="K371" s="4"/>
      <c r="L371" s="4"/>
      <c r="M371" s="4"/>
      <c r="N371" s="4"/>
    </row>
    <row r="372" spans="1:14" x14ac:dyDescent="0.3">
      <c r="A372" s="4">
        <f t="shared" si="24"/>
        <v>2216</v>
      </c>
      <c r="G372" s="2">
        <f>CO2mid!L472</f>
        <v>1246.709010769523</v>
      </c>
      <c r="H372" s="4">
        <f t="shared" si="21"/>
        <v>8.0864793610491219</v>
      </c>
      <c r="I372" s="4">
        <f t="shared" si="23"/>
        <v>5.1511881391062895</v>
      </c>
      <c r="J372" s="4">
        <f t="shared" si="22"/>
        <v>2.3886973341438535</v>
      </c>
      <c r="K372" s="4"/>
      <c r="L372" s="4"/>
      <c r="M372" s="4"/>
      <c r="N372" s="4"/>
    </row>
    <row r="373" spans="1:14" x14ac:dyDescent="0.3">
      <c r="A373" s="4">
        <f t="shared" si="24"/>
        <v>2217</v>
      </c>
      <c r="G373" s="2">
        <f>CO2mid!L473</f>
        <v>1250.2770367391242</v>
      </c>
      <c r="H373" s="4">
        <f t="shared" si="21"/>
        <v>8.1017689554372652</v>
      </c>
      <c r="I373" s="4">
        <f t="shared" si="23"/>
        <v>5.1667189012574051</v>
      </c>
      <c r="J373" s="4">
        <f t="shared" si="22"/>
        <v>2.4043882819160403</v>
      </c>
      <c r="K373" s="4"/>
      <c r="L373" s="4"/>
      <c r="M373" s="4"/>
      <c r="N373" s="4"/>
    </row>
    <row r="374" spans="1:14" x14ac:dyDescent="0.3">
      <c r="A374" s="4">
        <f t="shared" si="24"/>
        <v>2218</v>
      </c>
      <c r="G374" s="2">
        <f>CO2mid!L474</f>
        <v>1253.8309298035956</v>
      </c>
      <c r="H374" s="4">
        <f t="shared" si="21"/>
        <v>8.1169546749945063</v>
      </c>
      <c r="I374" s="4">
        <f t="shared" si="23"/>
        <v>5.1821677556793837</v>
      </c>
      <c r="J374" s="4">
        <f t="shared" si="22"/>
        <v>2.4200783198338991</v>
      </c>
      <c r="K374" s="4"/>
      <c r="L374" s="4"/>
      <c r="M374" s="4"/>
      <c r="N374" s="4"/>
    </row>
    <row r="375" spans="1:14" x14ac:dyDescent="0.3">
      <c r="A375" s="4">
        <f t="shared" si="24"/>
        <v>2219</v>
      </c>
      <c r="G375" s="2">
        <f>CO2mid!L475</f>
        <v>1257.3707549647152</v>
      </c>
      <c r="H375" s="4">
        <f t="shared" si="21"/>
        <v>8.1320375552508075</v>
      </c>
      <c r="I375" s="4">
        <f t="shared" si="23"/>
        <v>5.1975352671632731</v>
      </c>
      <c r="J375" s="4">
        <f t="shared" si="22"/>
        <v>2.4357669878295014</v>
      </c>
      <c r="K375" s="4"/>
      <c r="L375" s="4"/>
      <c r="M375" s="4"/>
      <c r="N375" s="4"/>
    </row>
    <row r="376" spans="1:14" x14ac:dyDescent="0.3">
      <c r="A376" s="4">
        <f t="shared" si="24"/>
        <v>2220</v>
      </c>
      <c r="G376" s="2">
        <f>CO2mid!L476</f>
        <v>1260.896577710809</v>
      </c>
      <c r="H376" s="4">
        <f t="shared" si="21"/>
        <v>8.1470186208211892</v>
      </c>
      <c r="I376" s="4">
        <f t="shared" si="23"/>
        <v>5.2128219996978826</v>
      </c>
      <c r="J376" s="4">
        <f t="shared" si="22"/>
        <v>2.4514538316561172</v>
      </c>
      <c r="K376" s="4"/>
      <c r="L376" s="4"/>
      <c r="M376" s="4"/>
      <c r="N376" s="4"/>
    </row>
    <row r="377" spans="1:14" x14ac:dyDescent="0.3">
      <c r="A377" s="4">
        <f t="shared" si="24"/>
        <v>2221</v>
      </c>
      <c r="G377" s="2">
        <f>CO2mid!L477</f>
        <v>1264.408463978878</v>
      </c>
      <c r="H377" s="4">
        <f t="shared" si="21"/>
        <v>8.1618988854516328</v>
      </c>
      <c r="I377" s="4">
        <f t="shared" si="23"/>
        <v>5.2280285163140983</v>
      </c>
      <c r="J377" s="4">
        <f t="shared" si="22"/>
        <v>2.4671384028505945</v>
      </c>
      <c r="K377" s="4"/>
      <c r="L377" s="4"/>
      <c r="M377" s="4"/>
      <c r="N377" s="4"/>
    </row>
    <row r="378" spans="1:14" x14ac:dyDescent="0.3">
      <c r="A378" s="4">
        <f t="shared" si="24"/>
        <v>2222</v>
      </c>
      <c r="G378" s="2">
        <f>CO2mid!L478</f>
        <v>1267.9064801178361</v>
      </c>
      <c r="H378" s="4">
        <f t="shared" si="21"/>
        <v>8.1766793520679482</v>
      </c>
      <c r="I378" s="4">
        <f t="shared" si="23"/>
        <v>5.2431553789350733</v>
      </c>
      <c r="J378" s="4">
        <f t="shared" si="22"/>
        <v>2.4828202586950674</v>
      </c>
      <c r="K378" s="4"/>
      <c r="L378" s="4"/>
      <c r="M378" s="4"/>
      <c r="N378" s="4"/>
    </row>
    <row r="379" spans="1:14" x14ac:dyDescent="0.3">
      <c r="A379" s="4">
        <f t="shared" si="24"/>
        <v>2223</v>
      </c>
      <c r="G379" s="2">
        <f>CO2mid!L479</f>
        <v>1271.3906928528454</v>
      </c>
      <c r="H379" s="4">
        <f t="shared" si="21"/>
        <v>8.1913610128274215</v>
      </c>
      <c r="I379" s="4">
        <f t="shared" si="23"/>
        <v>5.258203148232143</v>
      </c>
      <c r="J379" s="4">
        <f t="shared" si="22"/>
        <v>2.4984989621780307</v>
      </c>
      <c r="K379" s="4"/>
      <c r="L379" s="4"/>
      <c r="M379" s="4"/>
      <c r="N379" s="4"/>
    </row>
    <row r="380" spans="1:14" x14ac:dyDescent="0.3">
      <c r="A380" s="4">
        <f t="shared" si="24"/>
        <v>2224</v>
      </c>
      <c r="G380" s="2">
        <f>CO2mid!L480</f>
        <v>1274.8611692507222</v>
      </c>
      <c r="H380" s="4">
        <f t="shared" si="21"/>
        <v>8.2059448491731697</v>
      </c>
      <c r="I380" s="4">
        <f t="shared" si="23"/>
        <v>5.2731723834863331</v>
      </c>
      <c r="J380" s="4">
        <f t="shared" si="22"/>
        <v>2.5141740819548182</v>
      </c>
      <c r="K380" s="4"/>
      <c r="L380" s="4"/>
      <c r="M380" s="4"/>
      <c r="N380" s="4"/>
    </row>
    <row r="381" spans="1:14" x14ac:dyDescent="0.3">
      <c r="A381" s="4">
        <f t="shared" si="24"/>
        <v>2225</v>
      </c>
      <c r="G381" s="2">
        <f>CO2mid!L481</f>
        <v>1278.3179766863991</v>
      </c>
      <c r="H381" s="4">
        <f t="shared" si="21"/>
        <v>8.2204318318909753</v>
      </c>
      <c r="I381" s="4">
        <f t="shared" si="23"/>
        <v>5.2880636424553167</v>
      </c>
      <c r="J381" s="4">
        <f t="shared" si="22"/>
        <v>2.5298451923075174</v>
      </c>
      <c r="K381" s="4"/>
      <c r="L381" s="4"/>
      <c r="M381" s="4"/>
      <c r="N381" s="4"/>
    </row>
    <row r="382" spans="1:14" x14ac:dyDescent="0.3">
      <c r="A382" s="4">
        <f t="shared" si="24"/>
        <v>2226</v>
      </c>
      <c r="G382" s="2">
        <f>CO2mid!L482</f>
        <v>1281.7611828104227</v>
      </c>
      <c r="H382" s="4">
        <f t="shared" si="21"/>
        <v>8.2348229211685577</v>
      </c>
      <c r="I382" s="4">
        <f t="shared" si="23"/>
        <v>5.3028774812456954</v>
      </c>
      <c r="J382" s="4">
        <f t="shared" si="22"/>
        <v>2.5455118731043567</v>
      </c>
      <c r="K382" s="4"/>
      <c r="L382" s="4"/>
      <c r="M382" s="4"/>
      <c r="N382" s="4"/>
    </row>
    <row r="383" spans="1:14" x14ac:dyDescent="0.3">
      <c r="A383" s="4">
        <f t="shared" si="24"/>
        <v>2227</v>
      </c>
      <c r="G383" s="2">
        <f>CO2mid!L483</f>
        <v>1285.1908555174682</v>
      </c>
      <c r="H383" s="4">
        <f t="shared" si="21"/>
        <v>8.2491190666570873</v>
      </c>
      <c r="I383" s="4">
        <f t="shared" si="23"/>
        <v>5.3176144541904629</v>
      </c>
      <c r="J383" s="4">
        <f t="shared" si="22"/>
        <v>2.5611737097585996</v>
      </c>
      <c r="K383" s="4"/>
      <c r="L383" s="4"/>
      <c r="M383" s="4"/>
      <c r="N383" s="4"/>
    </row>
    <row r="384" spans="1:14" x14ac:dyDescent="0.3">
      <c r="A384" s="4">
        <f t="shared" si="24"/>
        <v>2228</v>
      </c>
      <c r="G384" s="2">
        <f>CO2mid!L484</f>
        <v>1288.6070629158498</v>
      </c>
      <c r="H384" s="4">
        <f t="shared" si="21"/>
        <v>8.2633212075348457</v>
      </c>
      <c r="I384" s="4">
        <f t="shared" si="23"/>
        <v>5.3322751137315274</v>
      </c>
      <c r="J384" s="4">
        <f t="shared" si="22"/>
        <v>2.5768302931869727</v>
      </c>
      <c r="K384" s="4"/>
      <c r="L384" s="4"/>
      <c r="M384" s="4"/>
      <c r="N384" s="4"/>
    </row>
    <row r="385" spans="1:14" x14ac:dyDescent="0.3">
      <c r="A385" s="4">
        <f t="shared" si="24"/>
        <v>2229</v>
      </c>
      <c r="G385" s="2">
        <f>CO2mid!L485</f>
        <v>1292.0098732980105</v>
      </c>
      <c r="H385" s="4">
        <f t="shared" si="21"/>
        <v>8.2774302725729161</v>
      </c>
      <c r="I385" s="4">
        <f t="shared" si="23"/>
        <v>5.34686001030716</v>
      </c>
      <c r="J385" s="4">
        <f t="shared" si="22"/>
        <v>2.5924812197676657</v>
      </c>
      <c r="K385" s="4"/>
      <c r="L385" s="4"/>
      <c r="M385" s="4"/>
      <c r="N385" s="4"/>
    </row>
    <row r="386" spans="1:14" x14ac:dyDescent="0.3">
      <c r="A386" s="4">
        <f t="shared" si="24"/>
        <v>2230</v>
      </c>
      <c r="G386" s="2">
        <f>CO2mid!L486</f>
        <v>1295.3993551119702</v>
      </c>
      <c r="H386" s="4">
        <f t="shared" si="21"/>
        <v>8.2914471802027805</v>
      </c>
      <c r="I386" s="4">
        <f t="shared" si="23"/>
        <v>5.3613696922442475</v>
      </c>
      <c r="J386" s="4">
        <f t="shared" si="22"/>
        <v>2.60812609129793</v>
      </c>
      <c r="K386" s="4"/>
      <c r="L386" s="4"/>
      <c r="M386" s="4"/>
      <c r="N386" s="4"/>
    </row>
    <row r="387" spans="1:14" x14ac:dyDescent="0.3">
      <c r="A387" s="4">
        <f t="shared" si="24"/>
        <v>2231</v>
      </c>
      <c r="G387" s="2">
        <f>CO2mid!L487</f>
        <v>1298.7755769337123</v>
      </c>
      <c r="H387" s="4">
        <f t="shared" si="21"/>
        <v>8.3053728385857077</v>
      </c>
      <c r="I387" s="4">
        <f t="shared" si="23"/>
        <v>5.3758047056552209</v>
      </c>
      <c r="J387" s="4">
        <f t="shared" si="22"/>
        <v>2.6237645149513051</v>
      </c>
      <c r="K387" s="4"/>
      <c r="L387" s="4"/>
      <c r="M387" s="4"/>
      <c r="N387" s="4"/>
    </row>
    <row r="388" spans="1:14" x14ac:dyDescent="0.3">
      <c r="A388" s="4">
        <f t="shared" si="24"/>
        <v>2232</v>
      </c>
      <c r="G388" s="2">
        <f>CO2mid!L488</f>
        <v>1302.1386074404936</v>
      </c>
      <c r="H388" s="4">
        <f t="shared" si="21"/>
        <v>8.3192081456838256</v>
      </c>
      <c r="I388" s="4">
        <f t="shared" si="23"/>
        <v>5.3901655943395399</v>
      </c>
      <c r="J388" s="4">
        <f t="shared" si="22"/>
        <v>2.6393961032345032</v>
      </c>
      <c r="K388" s="4"/>
      <c r="L388" s="4"/>
      <c r="M388" s="4"/>
      <c r="N388" s="4"/>
    </row>
    <row r="389" spans="1:14" x14ac:dyDescent="0.3">
      <c r="A389" s="4">
        <f t="shared" si="24"/>
        <v>2233</v>
      </c>
      <c r="G389" s="2">
        <f>CO2mid!L489</f>
        <v>1305.4885153850541</v>
      </c>
      <c r="H389" s="4">
        <f t="shared" si="21"/>
        <v>8.332953989332788</v>
      </c>
      <c r="I389" s="4">
        <f t="shared" si="23"/>
        <v>5.4044528996896126</v>
      </c>
      <c r="J389" s="4">
        <f t="shared" si="22"/>
        <v>2.65502047394398</v>
      </c>
      <c r="K389" s="4"/>
      <c r="L389" s="4"/>
      <c r="M389" s="4"/>
      <c r="N389" s="4"/>
    </row>
    <row r="390" spans="1:14" x14ac:dyDescent="0.3">
      <c r="A390" s="4">
        <f t="shared" si="24"/>
        <v>2234</v>
      </c>
      <c r="G390" s="2">
        <f>CO2mid!L490</f>
        <v>1308.8253695707117</v>
      </c>
      <c r="H390" s="4">
        <f t="shared" si="21"/>
        <v>8.3466112473159111</v>
      </c>
      <c r="I390" s="4">
        <f t="shared" si="23"/>
        <v>5.4186671606010357</v>
      </c>
      <c r="J390" s="4">
        <f t="shared" si="22"/>
        <v>2.6706372501222151</v>
      </c>
      <c r="K390" s="4"/>
      <c r="L390" s="4"/>
      <c r="M390" s="4"/>
      <c r="N390" s="4"/>
    </row>
    <row r="391" spans="1:14" x14ac:dyDescent="0.3">
      <c r="A391" s="4">
        <f t="shared" si="24"/>
        <v>2235</v>
      </c>
      <c r="G391" s="2">
        <f>CO2mid!L491</f>
        <v>1312.1492388273196</v>
      </c>
      <c r="H391" s="4">
        <f t="shared" ref="H391:H454" si="25">H$3*LN(G391/G$3)</f>
        <v>8.3601807874397132</v>
      </c>
      <c r="I391" s="4">
        <f t="shared" si="23"/>
        <v>5.4328089133870332</v>
      </c>
      <c r="J391" s="4">
        <f t="shared" ref="J391:J454" si="26">J390+J$3*(I390-J390)</f>
        <v>2.686246060013735</v>
      </c>
      <c r="K391" s="4"/>
      <c r="L391" s="4"/>
      <c r="M391" s="4"/>
      <c r="N391" s="4"/>
    </row>
    <row r="392" spans="1:14" x14ac:dyDescent="0.3">
      <c r="A392" s="4">
        <f t="shared" si="24"/>
        <v>2236</v>
      </c>
      <c r="G392" s="2">
        <f>CO2mid!L492</f>
        <v>1315.4601919880733</v>
      </c>
      <c r="H392" s="4">
        <f t="shared" si="25"/>
        <v>8.3736634676107293</v>
      </c>
      <c r="I392" s="4">
        <f t="shared" ref="I392:I455" si="27">I391+I$3*(I$4*H392-I391)+I$5*(J391-I391)</f>
        <v>5.446878691696984</v>
      </c>
      <c r="J392" s="4">
        <f t="shared" si="26"/>
        <v>2.7018465370208955</v>
      </c>
      <c r="K392" s="4"/>
      <c r="L392" s="4"/>
      <c r="M392" s="4"/>
      <c r="N392" s="4"/>
    </row>
    <row r="393" spans="1:14" x14ac:dyDescent="0.3">
      <c r="A393" s="4">
        <f t="shared" si="24"/>
        <v>2237</v>
      </c>
      <c r="G393" s="2">
        <f>CO2mid!L493</f>
        <v>1318.7582978671405</v>
      </c>
      <c r="H393" s="4">
        <f t="shared" si="25"/>
        <v>8.3870601359135257</v>
      </c>
      <c r="I393" s="4">
        <f t="shared" si="27"/>
        <v>5.4608770264389275</v>
      </c>
      <c r="J393" s="4">
        <f t="shared" si="26"/>
        <v>2.7174383196594558</v>
      </c>
      <c r="K393" s="4"/>
      <c r="L393" s="4"/>
      <c r="M393" s="4"/>
      <c r="N393" s="4"/>
    </row>
    <row r="394" spans="1:14" x14ac:dyDescent="0.3">
      <c r="A394" s="4">
        <f t="shared" si="24"/>
        <v>2238</v>
      </c>
      <c r="G394" s="2">
        <f>CO2mid!L494</f>
        <v>1322.0436252381064</v>
      </c>
      <c r="H394" s="4">
        <f t="shared" si="25"/>
        <v>8.4003716306898575</v>
      </c>
      <c r="I394" s="4">
        <f t="shared" si="27"/>
        <v>5.4748044457059351</v>
      </c>
      <c r="J394" s="4">
        <f t="shared" si="26"/>
        <v>2.7330210515139632</v>
      </c>
      <c r="K394" s="4"/>
      <c r="L394" s="4"/>
      <c r="M394" s="4"/>
      <c r="N394" s="4"/>
    </row>
    <row r="395" spans="1:14" x14ac:dyDescent="0.3">
      <c r="A395" s="4">
        <f t="shared" si="24"/>
        <v>2239</v>
      </c>
      <c r="G395" s="2">
        <f>CO2mid!L495</f>
        <v>1325.3162428132071</v>
      </c>
      <c r="H395" s="4">
        <f t="shared" si="25"/>
        <v>8.4135987806188126</v>
      </c>
      <c r="I395" s="4">
        <f t="shared" si="27"/>
        <v>5.488661474706241</v>
      </c>
      <c r="J395" s="4">
        <f t="shared" si="26"/>
        <v>2.7485943811929738</v>
      </c>
      <c r="K395" s="4"/>
      <c r="L395" s="4"/>
      <c r="M395" s="4"/>
      <c r="N395" s="4"/>
    </row>
    <row r="396" spans="1:14" x14ac:dyDescent="0.3">
      <c r="A396" s="4">
        <f t="shared" si="24"/>
        <v>2240</v>
      </c>
      <c r="G396" s="2">
        <f>CO2mid!L496</f>
        <v>1328.5762192233376</v>
      </c>
      <c r="H396" s="4">
        <f t="shared" si="25"/>
        <v>8.4267424047979453</v>
      </c>
      <c r="I396" s="4">
        <f t="shared" si="27"/>
        <v>5.5024486356970268</v>
      </c>
      <c r="J396" s="4">
        <f t="shared" si="26"/>
        <v>2.7641579622841292</v>
      </c>
      <c r="K396" s="4"/>
      <c r="L396" s="4"/>
      <c r="M396" s="4"/>
      <c r="N396" s="4"/>
    </row>
    <row r="397" spans="1:14" x14ac:dyDescent="0.3">
      <c r="A397" s="4">
        <f t="shared" si="24"/>
        <v>2241</v>
      </c>
      <c r="G397" s="2">
        <f>CO2mid!L497</f>
        <v>1331.8236229988172</v>
      </c>
      <c r="H397" s="4">
        <f t="shared" si="25"/>
        <v>8.439803312825255</v>
      </c>
      <c r="I397" s="4">
        <f t="shared" si="27"/>
        <v>5.5161664479217558</v>
      </c>
      <c r="J397" s="4">
        <f t="shared" si="26"/>
        <v>2.7797114533091145</v>
      </c>
      <c r="K397" s="4"/>
      <c r="L397" s="4"/>
      <c r="M397" s="4"/>
      <c r="N397" s="4"/>
    </row>
    <row r="398" spans="1:14" x14ac:dyDescent="0.3">
      <c r="A398" s="4">
        <f t="shared" si="24"/>
        <v>2242</v>
      </c>
      <c r="G398" s="2">
        <f>CO2mid!L498</f>
        <v>1335.0585225508933</v>
      </c>
      <c r="H398" s="4">
        <f t="shared" si="25"/>
        <v>8.4527823048819783</v>
      </c>
      <c r="I398" s="4">
        <f t="shared" si="27"/>
        <v>5.5298154275509575</v>
      </c>
      <c r="J398" s="4">
        <f t="shared" si="26"/>
        <v>2.7952545176785142</v>
      </c>
      <c r="K398" s="4"/>
      <c r="L398" s="4"/>
      <c r="M398" s="4"/>
      <c r="N398" s="4"/>
    </row>
    <row r="399" spans="1:14" x14ac:dyDescent="0.3">
      <c r="A399" s="4">
        <f t="shared" si="24"/>
        <v>2243</v>
      </c>
      <c r="G399" s="2">
        <f>CO2mid!L499</f>
        <v>1338.2809861539668</v>
      </c>
      <c r="H399" s="4">
        <f t="shared" si="25"/>
        <v>8.4656801718160875</v>
      </c>
      <c r="I399" s="4">
        <f t="shared" si="27"/>
        <v>5.5433960876263582</v>
      </c>
      <c r="J399" s="4">
        <f t="shared" si="26"/>
        <v>2.8107868236465898</v>
      </c>
      <c r="K399" s="4"/>
      <c r="L399" s="4"/>
      <c r="M399" s="4"/>
      <c r="N399" s="4"/>
    </row>
    <row r="400" spans="1:14" x14ac:dyDescent="0.3">
      <c r="A400" s="4">
        <f t="shared" si="24"/>
        <v>2244</v>
      </c>
      <c r="G400" s="2">
        <f>CO2mid!L500</f>
        <v>1341.4910819285233</v>
      </c>
      <c r="H400" s="4">
        <f t="shared" si="25"/>
        <v>8.4784976952264692</v>
      </c>
      <c r="I400" s="4">
        <f t="shared" si="27"/>
        <v>5.5569089380082692</v>
      </c>
      <c r="J400" s="4">
        <f t="shared" si="26"/>
        <v>2.8263080442659949</v>
      </c>
      <c r="K400" s="4"/>
      <c r="L400" s="4"/>
      <c r="M400" s="4"/>
      <c r="N400" s="4"/>
    </row>
    <row r="401" spans="1:14" x14ac:dyDescent="0.3">
      <c r="A401" s="4">
        <f t="shared" si="24"/>
        <v>2245</v>
      </c>
      <c r="G401" s="2">
        <f>CO2mid!L501</f>
        <v>1344.6888778247485</v>
      </c>
      <c r="H401" s="4">
        <f t="shared" si="25"/>
        <v>8.491235647547656</v>
      </c>
      <c r="I401" s="4">
        <f t="shared" si="27"/>
        <v>5.570354485326126</v>
      </c>
      <c r="J401" s="4">
        <f t="shared" si="26"/>
        <v>2.8418178573424511</v>
      </c>
      <c r="K401" s="4"/>
      <c r="L401" s="4"/>
      <c r="M401" s="4"/>
      <c r="N401" s="4"/>
    </row>
    <row r="402" spans="1:14" x14ac:dyDescent="0.3">
      <c r="A402" s="4">
        <f t="shared" si="24"/>
        <v>2246</v>
      </c>
      <c r="G402" s="2">
        <f>CO2mid!L502</f>
        <v>1347.8744416068209</v>
      </c>
      <c r="H402" s="4">
        <f t="shared" si="25"/>
        <v>8.5038947921351156</v>
      </c>
      <c r="I402" s="4">
        <f t="shared" si="27"/>
        <v>5.5837332329320892</v>
      </c>
      <c r="J402" s="4">
        <f t="shared" si="26"/>
        <v>2.8573159453893981</v>
      </c>
      <c r="K402" s="4"/>
      <c r="L402" s="4"/>
      <c r="M402" s="4"/>
      <c r="N402" s="4"/>
    </row>
    <row r="403" spans="1:14" x14ac:dyDescent="0.3">
      <c r="A403" s="4">
        <f t="shared" si="24"/>
        <v>2247</v>
      </c>
      <c r="G403" s="2">
        <f>CO2mid!L503</f>
        <v>1351.0478408378538</v>
      </c>
      <c r="H403" s="4">
        <f t="shared" si="25"/>
        <v>8.5164758833509779</v>
      </c>
      <c r="I403" s="4">
        <f t="shared" si="27"/>
        <v>5.5970456808576241</v>
      </c>
      <c r="J403" s="4">
        <f t="shared" si="26"/>
        <v>2.8728019955826407</v>
      </c>
      <c r="K403" s="4"/>
      <c r="L403" s="4"/>
      <c r="M403" s="4"/>
      <c r="N403" s="4"/>
    </row>
    <row r="404" spans="1:14" x14ac:dyDescent="0.3">
      <c r="A404" s="4">
        <f t="shared" si="24"/>
        <v>2248</v>
      </c>
      <c r="G404" s="2">
        <f>CO2mid!L504</f>
        <v>1354.2091428654774</v>
      </c>
      <c r="H404" s="4">
        <f t="shared" si="25"/>
        <v>8.5289796666501658</v>
      </c>
      <c r="I404" s="4">
        <f t="shared" si="27"/>
        <v>5.610292325772952</v>
      </c>
      <c r="J404" s="4">
        <f t="shared" si="26"/>
        <v>2.8882756997150025</v>
      </c>
      <c r="K404" s="4"/>
      <c r="L404" s="4"/>
      <c r="M404" s="4"/>
      <c r="N404" s="4"/>
    </row>
    <row r="405" spans="1:14" x14ac:dyDescent="0.3">
      <c r="A405" s="4">
        <f t="shared" si="24"/>
        <v>2249</v>
      </c>
      <c r="G405" s="2">
        <f>CO2mid!L505</f>
        <v>1357.3584148080461</v>
      </c>
      <c r="H405" s="4">
        <f t="shared" si="25"/>
        <v>8.5414068786668889</v>
      </c>
      <c r="I405" s="4">
        <f t="shared" si="27"/>
        <v>5.6234736609493039</v>
      </c>
      <c r="J405" s="4">
        <f t="shared" si="26"/>
        <v>2.9037367541510117</v>
      </c>
      <c r="K405" s="4"/>
      <c r="L405" s="4"/>
      <c r="M405" s="4"/>
      <c r="N405" s="4"/>
    </row>
    <row r="406" spans="1:14" x14ac:dyDescent="0.3">
      <c r="A406" s="4">
        <f t="shared" si="24"/>
        <v>2250</v>
      </c>
      <c r="G406" s="2">
        <f>CO2mid!L506</f>
        <v>1360.4957235414499</v>
      </c>
      <c r="H406" s="4">
        <f t="shared" si="25"/>
        <v>8.5537582473013991</v>
      </c>
      <c r="I406" s="4">
        <f t="shared" si="27"/>
        <v>5.6365901762238728</v>
      </c>
      <c r="J406" s="4">
        <f t="shared" si="26"/>
        <v>2.9191848597816259</v>
      </c>
      <c r="K406" s="4"/>
      <c r="L406" s="4"/>
      <c r="M406" s="4"/>
      <c r="N406" s="4"/>
    </row>
    <row r="407" spans="1:14" x14ac:dyDescent="0.3">
      <c r="A407" s="4">
        <f t="shared" si="24"/>
        <v>2251</v>
      </c>
      <c r="G407" s="2">
        <f>CO2mid!L507</f>
        <v>1363.6211356865167</v>
      </c>
      <c r="H407" s="4">
        <f t="shared" si="25"/>
        <v>8.5660344918069953</v>
      </c>
      <c r="I407" s="4">
        <f t="shared" si="27"/>
        <v>5.6496423579673989</v>
      </c>
      <c r="J407" s="4">
        <f t="shared" si="26"/>
        <v>2.934619721979018</v>
      </c>
      <c r="K407" s="4"/>
      <c r="L407" s="4"/>
      <c r="M407" s="4"/>
      <c r="N407" s="4"/>
    </row>
    <row r="408" spans="1:14" x14ac:dyDescent="0.3">
      <c r="A408" s="4">
        <f t="shared" si="24"/>
        <v>2252</v>
      </c>
      <c r="G408" s="2">
        <f>CO2mid!L508</f>
        <v>1366.7347175969953</v>
      </c>
      <c r="H408" s="4">
        <f t="shared" si="25"/>
        <v>8.5782363228772276</v>
      </c>
      <c r="I408" s="4">
        <f t="shared" si="27"/>
        <v>5.6626306890542875</v>
      </c>
      <c r="J408" s="4">
        <f t="shared" si="26"/>
        <v>2.9500410505514321</v>
      </c>
      <c r="K408" s="4"/>
      <c r="L408" s="4"/>
      <c r="M408" s="4"/>
      <c r="N408" s="4"/>
    </row>
    <row r="409" spans="1:14" x14ac:dyDescent="0.3">
      <c r="A409" s="4">
        <f t="shared" si="24"/>
        <v>2253</v>
      </c>
      <c r="G409" s="2">
        <f>CO2mid!L509</f>
        <v>1369.8365353480926</v>
      </c>
      <c r="H409" s="4">
        <f t="shared" si="25"/>
        <v>8.5903644427332075</v>
      </c>
      <c r="I409" s="4">
        <f t="shared" si="27"/>
        <v>5.6755556488351937</v>
      </c>
      <c r="J409" s="4">
        <f t="shared" si="26"/>
        <v>2.9654485596981282</v>
      </c>
      <c r="K409" s="4"/>
      <c r="L409" s="4"/>
      <c r="M409" s="4"/>
      <c r="N409" s="4"/>
    </row>
    <row r="410" spans="1:14" x14ac:dyDescent="0.3">
      <c r="A410" s="4">
        <f t="shared" si="24"/>
        <v>2254</v>
      </c>
      <c r="G410" s="2">
        <f>CO2mid!L510</f>
        <v>1372.9266547255622</v>
      </c>
      <c r="H410" s="4">
        <f t="shared" si="25"/>
        <v>8.6024195452110312</v>
      </c>
      <c r="I410" s="4">
        <f t="shared" si="27"/>
        <v>5.6884177131119866</v>
      </c>
      <c r="J410" s="4">
        <f t="shared" si="26"/>
        <v>2.9808419679644267</v>
      </c>
      <c r="K410" s="4"/>
      <c r="L410" s="4"/>
      <c r="M410" s="4"/>
      <c r="N410" s="4"/>
    </row>
    <row r="411" spans="1:14" x14ac:dyDescent="0.3">
      <c r="A411" s="4">
        <f t="shared" si="24"/>
        <v>2255</v>
      </c>
      <c r="G411" s="2">
        <f>CO2mid!L511</f>
        <v>1376.0051412153239</v>
      </c>
      <c r="H411" s="4">
        <f t="shared" si="25"/>
        <v>8.6144023158492455</v>
      </c>
      <c r="I411" s="4">
        <f t="shared" si="27"/>
        <v>5.7012173541150171</v>
      </c>
      <c r="J411" s="4">
        <f t="shared" si="26"/>
        <v>2.9962209981968648</v>
      </c>
      <c r="K411" s="4"/>
      <c r="L411" s="4"/>
      <c r="M411" s="4"/>
      <c r="N411" s="4"/>
    </row>
    <row r="412" spans="1:14" x14ac:dyDescent="0.3">
      <c r="A412" s="4">
        <f t="shared" si="24"/>
        <v>2256</v>
      </c>
      <c r="G412" s="2">
        <f>CO2mid!L512</f>
        <v>1379.0720599935985</v>
      </c>
      <c r="H412" s="4">
        <f t="shared" si="25"/>
        <v>8.6263134319763068</v>
      </c>
      <c r="I412" s="4">
        <f t="shared" si="27"/>
        <v>5.7139550404826212</v>
      </c>
      <c r="J412" s="4">
        <f t="shared" si="26"/>
        <v>3.0115853774984798</v>
      </c>
      <c r="K412" s="4"/>
      <c r="L412" s="4"/>
      <c r="M412" s="4"/>
      <c r="N412" s="4"/>
    </row>
    <row r="413" spans="1:14" x14ac:dyDescent="0.3">
      <c r="A413" s="4">
        <f t="shared" si="24"/>
        <v>2257</v>
      </c>
      <c r="G413" s="2">
        <f>CO2mid!L513</f>
        <v>1382.1274759175481</v>
      </c>
      <c r="H413" s="4">
        <f t="shared" si="25"/>
        <v>8.6381535627980135</v>
      </c>
      <c r="I413" s="4">
        <f t="shared" si="27"/>
        <v>5.7266312372427759</v>
      </c>
      <c r="J413" s="4">
        <f t="shared" si="26"/>
        <v>3.0269348371842297</v>
      </c>
      <c r="K413" s="4"/>
      <c r="L413" s="4"/>
      <c r="M413" s="4"/>
      <c r="N413" s="4"/>
    </row>
    <row r="414" spans="1:14" x14ac:dyDescent="0.3">
      <c r="A414" s="4">
        <f t="shared" si="24"/>
        <v>2258</v>
      </c>
      <c r="G414" s="2">
        <f>CO2mid!L514</f>
        <v>1385.1714535164031</v>
      </c>
      <c r="H414" s="4">
        <f t="shared" si="25"/>
        <v>8.6499233694848421</v>
      </c>
      <c r="I414" s="4">
        <f t="shared" si="27"/>
        <v>5.7392464057968366</v>
      </c>
      <c r="J414" s="4">
        <f t="shared" si="26"/>
        <v>3.0422691127365624</v>
      </c>
      <c r="K414" s="4"/>
      <c r="L414" s="4"/>
      <c r="M414" s="4"/>
      <c r="N414" s="4"/>
    </row>
    <row r="415" spans="1:14" x14ac:dyDescent="0.3">
      <c r="A415" s="4">
        <f t="shared" si="24"/>
        <v>2259</v>
      </c>
      <c r="G415" s="2">
        <f>CO2mid!L515</f>
        <v>1388.2040569830685</v>
      </c>
      <c r="H415" s="4">
        <f t="shared" si="25"/>
        <v>8.6616235052591986</v>
      </c>
      <c r="I415" s="4">
        <f t="shared" si="27"/>
        <v>5.7518010039052987</v>
      </c>
      <c r="J415" s="4">
        <f t="shared" si="26"/>
        <v>3.0575879437611446</v>
      </c>
      <c r="K415" s="4"/>
      <c r="L415" s="4"/>
      <c r="M415" s="4"/>
      <c r="N415" s="4"/>
    </row>
    <row r="416" spans="1:14" x14ac:dyDescent="0.3">
      <c r="A416" s="4">
        <f t="shared" si="24"/>
        <v>2260</v>
      </c>
      <c r="G416" s="2">
        <f>CO2mid!L516</f>
        <v>1391.2253501661889</v>
      </c>
      <c r="H416" s="4">
        <f t="shared" si="25"/>
        <v>8.6732546154824757</v>
      </c>
      <c r="I416" s="4">
        <f t="shared" si="27"/>
        <v>5.7642954856754995</v>
      </c>
      <c r="J416" s="4">
        <f t="shared" si="26"/>
        <v>3.0728910739427633</v>
      </c>
      <c r="K416" s="4"/>
      <c r="L416" s="4"/>
      <c r="M416" s="4"/>
      <c r="N416" s="4"/>
    </row>
    <row r="417" spans="1:14" x14ac:dyDescent="0.3">
      <c r="A417" s="4">
        <f t="shared" si="24"/>
        <v>2261</v>
      </c>
      <c r="G417" s="2">
        <f>CO2mid!L517</f>
        <v>1394.2353965626658</v>
      </c>
      <c r="H417" s="4">
        <f t="shared" si="25"/>
        <v>8.6848173377419684</v>
      </c>
      <c r="I417" s="4">
        <f t="shared" si="27"/>
        <v>5.7767303015511988</v>
      </c>
      <c r="J417" s="4">
        <f t="shared" si="26"/>
        <v>3.0881782510014051</v>
      </c>
      <c r="K417" s="4"/>
      <c r="L417" s="4"/>
      <c r="M417" s="4"/>
      <c r="N417" s="4"/>
    </row>
    <row r="418" spans="1:14" x14ac:dyDescent="0.3">
      <c r="A418" s="4">
        <f t="shared" si="24"/>
        <v>2262</v>
      </c>
      <c r="G418" s="2">
        <f>CO2mid!L518</f>
        <v>1397.234259310608</v>
      </c>
      <c r="H418" s="4">
        <f t="shared" si="25"/>
        <v>8.6963123019375423</v>
      </c>
      <c r="I418" s="4">
        <f t="shared" si="27"/>
        <v>5.7891058983039771</v>
      </c>
      <c r="J418" s="4">
        <f t="shared" si="26"/>
        <v>3.1034492266485278</v>
      </c>
      <c r="K418" s="4"/>
      <c r="L418" s="4"/>
      <c r="M418" s="4"/>
      <c r="N418" s="4"/>
    </row>
    <row r="419" spans="1:14" x14ac:dyDescent="0.3">
      <c r="A419" s="4">
        <f t="shared" si="24"/>
        <v>2263</v>
      </c>
      <c r="G419" s="2">
        <f>CO2mid!L519</f>
        <v>1400.2220011827085</v>
      </c>
      <c r="H419" s="4">
        <f t="shared" si="25"/>
        <v>8.7077401303680499</v>
      </c>
      <c r="I419" s="4">
        <f t="shared" si="27"/>
        <v>5.8014227190263838</v>
      </c>
      <c r="J419" s="4">
        <f t="shared" si="26"/>
        <v>3.1187037565435309</v>
      </c>
      <c r="K419" s="4"/>
      <c r="L419" s="4"/>
      <c r="M419" s="4"/>
      <c r="N419" s="4"/>
    </row>
    <row r="420" spans="1:14" x14ac:dyDescent="0.3">
      <c r="A420" s="4">
        <f t="shared" si="24"/>
        <v>2264</v>
      </c>
      <c r="G420" s="2">
        <f>CO2mid!L520</f>
        <v>1403.1986845800318</v>
      </c>
      <c r="H420" s="4">
        <f t="shared" si="25"/>
        <v>8.7191014378174945</v>
      </c>
      <c r="I420" s="4">
        <f t="shared" si="27"/>
        <v>5.8136812031267748</v>
      </c>
      <c r="J420" s="4">
        <f t="shared" si="26"/>
        <v>3.1339416002504334</v>
      </c>
      <c r="K420" s="4"/>
      <c r="L420" s="4"/>
      <c r="M420" s="4"/>
      <c r="N420" s="4"/>
    </row>
    <row r="421" spans="1:14" x14ac:dyDescent="0.3">
      <c r="A421" s="4">
        <f t="shared" si="24"/>
        <v>2265</v>
      </c>
      <c r="G421" s="2">
        <f>CO2mid!L521</f>
        <v>1406.1643715261976</v>
      </c>
      <c r="H421" s="4">
        <f t="shared" si="25"/>
        <v>8.7303968316408529</v>
      </c>
      <c r="I421" s="4">
        <f t="shared" si="27"/>
        <v>5.8258817863257777</v>
      </c>
      <c r="J421" s="4">
        <f t="shared" si="26"/>
        <v>3.1491625211947709</v>
      </c>
      <c r="K421" s="4"/>
      <c r="L421" s="4"/>
      <c r="M421" s="4"/>
      <c r="N421" s="4"/>
    </row>
    <row r="422" spans="1:14" x14ac:dyDescent="0.3">
      <c r="A422" s="4">
        <f t="shared" si="24"/>
        <v>2266</v>
      </c>
      <c r="G422" s="2">
        <f>CO2mid!L522</f>
        <v>1409.1191236619563</v>
      </c>
      <c r="H422" s="4">
        <f t="shared" si="25"/>
        <v>8.7416269118495791</v>
      </c>
      <c r="I422" s="4">
        <f t="shared" si="27"/>
        <v>5.8380249006543234</v>
      </c>
      <c r="J422" s="4">
        <f t="shared" si="26"/>
        <v>3.164366286620715</v>
      </c>
      <c r="K422" s="4"/>
      <c r="L422" s="4"/>
      <c r="M422" s="4"/>
      <c r="N422" s="4"/>
    </row>
    <row r="423" spans="1:14" x14ac:dyDescent="0.3">
      <c r="A423" s="4">
        <f t="shared" si="24"/>
        <v>2267</v>
      </c>
      <c r="G423" s="2">
        <f>CO2mid!L523</f>
        <v>1412.0630022401351</v>
      </c>
      <c r="H423" s="4">
        <f t="shared" si="25"/>
        <v>8.7527922711967499</v>
      </c>
      <c r="I423" s="4">
        <f t="shared" si="27"/>
        <v>5.8501109744531954</v>
      </c>
      <c r="J423" s="4">
        <f t="shared" si="26"/>
        <v>3.179552667548426</v>
      </c>
      <c r="K423" s="4"/>
      <c r="L423" s="4"/>
      <c r="M423" s="4"/>
      <c r="N423" s="4"/>
    </row>
    <row r="424" spans="1:14" x14ac:dyDescent="0.3">
      <c r="A424" s="4">
        <f t="shared" si="24"/>
        <v>2268</v>
      </c>
      <c r="G424" s="2">
        <f>CO2mid!L524</f>
        <v>1414.9960681209509</v>
      </c>
      <c r="H424" s="4">
        <f t="shared" si="25"/>
        <v>8.7638934952618133</v>
      </c>
      <c r="I424" s="4">
        <f t="shared" si="27"/>
        <v>5.8621404323740274</v>
      </c>
      <c r="J424" s="4">
        <f t="shared" si="26"/>
        <v>3.1947214387316452</v>
      </c>
      <c r="K424" s="4"/>
      <c r="L424" s="4"/>
      <c r="M424" s="4"/>
      <c r="N424" s="4"/>
    </row>
    <row r="425" spans="1:14" x14ac:dyDescent="0.3">
      <c r="A425" s="4">
        <f t="shared" si="24"/>
        <v>2269</v>
      </c>
      <c r="G425" s="2">
        <f>CO2mid!L525</f>
        <v>1417.9183817676737</v>
      </c>
      <c r="H425" s="4">
        <f t="shared" si="25"/>
        <v>8.7749311625349318</v>
      </c>
      <c r="I425" s="4">
        <f t="shared" si="27"/>
        <v>5.8741136953817108</v>
      </c>
      <c r="J425" s="4">
        <f t="shared" si="26"/>
        <v>3.2098723786155339</v>
      </c>
      <c r="K425" s="4"/>
      <c r="L425" s="4"/>
      <c r="M425" s="4"/>
      <c r="N425" s="4"/>
    </row>
    <row r="426" spans="1:14" x14ac:dyDescent="0.3">
      <c r="A426" s="4">
        <f t="shared" ref="A426:A456" si="28">1+A425</f>
        <v>2270</v>
      </c>
      <c r="G426" s="2">
        <f>CO2mid!L526</f>
        <v>1420.8300032426346</v>
      </c>
      <c r="H426" s="4">
        <f t="shared" si="25"/>
        <v>8.7859058445008991</v>
      </c>
      <c r="I426" s="4">
        <f t="shared" si="27"/>
        <v>5.88603118075814</v>
      </c>
      <c r="J426" s="4">
        <f t="shared" si="26"/>
        <v>3.2250052692947659</v>
      </c>
      <c r="K426" s="4"/>
      <c r="L426" s="4"/>
      <c r="M426" s="4"/>
      <c r="N426" s="4"/>
    </row>
    <row r="427" spans="1:14" x14ac:dyDescent="0.3">
      <c r="A427" s="4">
        <f t="shared" si="28"/>
        <v>2271</v>
      </c>
      <c r="G427" s="2">
        <f>CO2mid!L527</f>
        <v>1423.7309922035583</v>
      </c>
      <c r="H427" s="4">
        <f t="shared" si="25"/>
        <v>8.7968181057225827</v>
      </c>
      <c r="I427" s="4">
        <f t="shared" si="27"/>
        <v>5.897893302107259</v>
      </c>
      <c r="J427" s="4">
        <f t="shared" si="26"/>
        <v>3.240119896471878</v>
      </c>
      <c r="K427" s="4"/>
      <c r="L427" s="4"/>
      <c r="M427" s="4"/>
      <c r="N427" s="4"/>
    </row>
    <row r="428" spans="1:14" x14ac:dyDescent="0.3">
      <c r="A428" s="4">
        <f t="shared" si="28"/>
        <v>2272</v>
      </c>
      <c r="G428" s="2">
        <f>CO2mid!L528</f>
        <v>1426.6214079002234</v>
      </c>
      <c r="H428" s="4">
        <f t="shared" si="25"/>
        <v>8.8076685039239386</v>
      </c>
      <c r="I428" s="4">
        <f t="shared" si="27"/>
        <v>5.9097004693613506</v>
      </c>
      <c r="J428" s="4">
        <f t="shared" si="26"/>
        <v>3.2552160494158868</v>
      </c>
      <c r="K428" s="4"/>
      <c r="L428" s="4"/>
      <c r="M428" s="4"/>
      <c r="N428" s="4"/>
    </row>
    <row r="429" spans="1:14" x14ac:dyDescent="0.3">
      <c r="A429" s="4">
        <f t="shared" si="28"/>
        <v>2273</v>
      </c>
      <c r="G429" s="2">
        <f>CO2mid!L529</f>
        <v>1429.5013091714277</v>
      </c>
      <c r="H429" s="4">
        <f t="shared" si="25"/>
        <v>8.8184575900724766</v>
      </c>
      <c r="I429" s="4">
        <f t="shared" si="27"/>
        <v>5.9214530887885237</v>
      </c>
      <c r="J429" s="4">
        <f t="shared" si="26"/>
        <v>3.270293520921177</v>
      </c>
      <c r="K429" s="4"/>
      <c r="L429" s="4"/>
      <c r="M429" s="4"/>
      <c r="N429" s="4"/>
    </row>
    <row r="430" spans="1:14" x14ac:dyDescent="0.3">
      <c r="A430" s="4">
        <f t="shared" si="28"/>
        <v>2274</v>
      </c>
      <c r="G430" s="2">
        <f>CO2mid!L530</f>
        <v>1432.3707544422527</v>
      </c>
      <c r="H430" s="4">
        <f t="shared" si="25"/>
        <v>8.8291859084612643</v>
      </c>
      <c r="I430" s="4">
        <f t="shared" si="27"/>
        <v>5.9331515630013474</v>
      </c>
      <c r="J430" s="4">
        <f t="shared" si="26"/>
        <v>3.2853521072666636</v>
      </c>
      <c r="K430" s="4"/>
      <c r="L430" s="4"/>
      <c r="M430" s="4"/>
      <c r="N430" s="4"/>
    </row>
    <row r="431" spans="1:14" x14ac:dyDescent="0.3">
      <c r="A431" s="4">
        <f t="shared" si="28"/>
        <v>2275</v>
      </c>
      <c r="G431" s="2">
        <f>CO2mid!L531</f>
        <v>1435.2298017216201</v>
      </c>
      <c r="H431" s="4">
        <f t="shared" si="25"/>
        <v>8.8398539967903762</v>
      </c>
      <c r="I431" s="4">
        <f t="shared" si="27"/>
        <v>5.9447962909665799</v>
      </c>
      <c r="J431" s="4">
        <f t="shared" si="26"/>
        <v>3.3003916081752367</v>
      </c>
      <c r="K431" s="4"/>
      <c r="L431" s="4"/>
      <c r="M431" s="4"/>
      <c r="N431" s="4"/>
    </row>
    <row r="432" spans="1:14" x14ac:dyDescent="0.3">
      <c r="A432" s="4">
        <f t="shared" si="28"/>
        <v>2276</v>
      </c>
      <c r="G432" s="2">
        <f>CO2mid!L532</f>
        <v>1438.0785086001272</v>
      </c>
      <c r="H432" s="4">
        <f t="shared" si="25"/>
        <v>8.8504623862478109</v>
      </c>
      <c r="I432" s="4">
        <f t="shared" si="27"/>
        <v>5.9563876680159638</v>
      </c>
      <c r="J432" s="4">
        <f t="shared" si="26"/>
        <v>3.3154118267734916</v>
      </c>
      <c r="K432" s="4"/>
      <c r="L432" s="4"/>
      <c r="M432" s="4"/>
      <c r="N432" s="4"/>
    </row>
    <row r="433" spans="1:14" x14ac:dyDescent="0.3">
      <c r="A433" s="4">
        <f t="shared" si="28"/>
        <v>2277</v>
      </c>
      <c r="G433" s="2">
        <f>CO2mid!L533</f>
        <v>1440.9169322481523</v>
      </c>
      <c r="H433" s="4">
        <f t="shared" si="25"/>
        <v>8.8610116015898512</v>
      </c>
      <c r="I433" s="4">
        <f t="shared" si="27"/>
        <v>5.9679260858580241</v>
      </c>
      <c r="J433" s="4">
        <f t="shared" si="26"/>
        <v>3.3304125695517488</v>
      </c>
      <c r="K433" s="4"/>
      <c r="L433" s="4"/>
      <c r="M433" s="4"/>
      <c r="N433" s="4"/>
    </row>
    <row r="434" spans="1:14" x14ac:dyDescent="0.3">
      <c r="A434" s="4">
        <f t="shared" si="28"/>
        <v>2278</v>
      </c>
      <c r="G434" s="2">
        <f>CO2mid!L534</f>
        <v>1443.7451294142227</v>
      </c>
      <c r="H434" s="4">
        <f t="shared" si="25"/>
        <v>8.8715021612208549</v>
      </c>
      <c r="I434" s="4">
        <f t="shared" si="27"/>
        <v>5.9794119325908381</v>
      </c>
      <c r="J434" s="4">
        <f t="shared" si="26"/>
        <v>3.3453936463243683</v>
      </c>
      <c r="K434" s="4"/>
      <c r="L434" s="4"/>
      <c r="M434" s="4"/>
      <c r="N434" s="4"/>
    </row>
    <row r="435" spans="1:14" x14ac:dyDescent="0.3">
      <c r="A435" s="4">
        <f t="shared" si="28"/>
        <v>2279</v>
      </c>
      <c r="G435" s="2">
        <f>CO2mid!L535</f>
        <v>1446.5631564236317</v>
      </c>
      <c r="H435" s="4">
        <f t="shared" si="25"/>
        <v>8.8819345772724443</v>
      </c>
      <c r="I435" s="4">
        <f t="shared" si="27"/>
        <v>5.9908455927157309</v>
      </c>
      <c r="J435" s="4">
        <f t="shared" si="26"/>
        <v>3.3603548701903621</v>
      </c>
      <c r="K435" s="4"/>
      <c r="L435" s="4"/>
      <c r="M435" s="4"/>
      <c r="N435" s="4"/>
    </row>
    <row r="436" spans="1:14" x14ac:dyDescent="0.3">
      <c r="A436" s="4">
        <f t="shared" si="28"/>
        <v>2280</v>
      </c>
      <c r="G436" s="2">
        <f>CO2mid!L536</f>
        <v>1449.3710691773038</v>
      </c>
      <c r="H436" s="4">
        <f t="shared" si="25"/>
        <v>8.89230935568213</v>
      </c>
      <c r="I436" s="4">
        <f t="shared" si="27"/>
        <v>6.0022274471518537</v>
      </c>
      <c r="J436" s="4">
        <f t="shared" si="26"/>
        <v>3.3752960574943063</v>
      </c>
      <c r="K436" s="4"/>
      <c r="L436" s="4"/>
      <c r="M436" s="4"/>
      <c r="N436" s="4"/>
    </row>
    <row r="437" spans="1:14" x14ac:dyDescent="0.3">
      <c r="A437" s="4">
        <f t="shared" si="28"/>
        <v>2281</v>
      </c>
      <c r="G437" s="2">
        <f>CO2mid!L537</f>
        <v>1452.1689231508894</v>
      </c>
      <c r="H437" s="4">
        <f t="shared" si="25"/>
        <v>8.9026269962712963</v>
      </c>
      <c r="I437" s="4">
        <f t="shared" si="27"/>
        <v>6.0135578732516146</v>
      </c>
      <c r="J437" s="4">
        <f t="shared" si="26"/>
        <v>3.390217027787561</v>
      </c>
      <c r="K437" s="4"/>
      <c r="L437" s="4"/>
      <c r="M437" s="4"/>
      <c r="N437" s="4"/>
    </row>
    <row r="438" spans="1:14" x14ac:dyDescent="0.3">
      <c r="A438" s="4">
        <f t="shared" si="28"/>
        <v>2282</v>
      </c>
      <c r="G438" s="2">
        <f>CO2mid!L538</f>
        <v>1454.9567733940894</v>
      </c>
      <c r="H438" s="4">
        <f t="shared" si="25"/>
        <v>8.9128879928225775</v>
      </c>
      <c r="I438" s="4">
        <f t="shared" si="27"/>
        <v>6.0248372448169114</v>
      </c>
      <c r="J438" s="4">
        <f t="shared" si="26"/>
        <v>3.405117603789797</v>
      </c>
      <c r="K438" s="4"/>
      <c r="L438" s="4"/>
      <c r="M438" s="4"/>
      <c r="N438" s="4"/>
    </row>
    <row r="439" spans="1:14" x14ac:dyDescent="0.3">
      <c r="A439" s="4">
        <f t="shared" si="28"/>
        <v>2283</v>
      </c>
      <c r="G439" s="2">
        <f>CO2mid!L539</f>
        <v>1457.7346745301957</v>
      </c>
      <c r="H439" s="4">
        <f t="shared" si="25"/>
        <v>8.9230928331566197</v>
      </c>
      <c r="I439" s="4">
        <f t="shared" si="27"/>
        <v>6.0360659321161334</v>
      </c>
      <c r="J439" s="4">
        <f t="shared" si="26"/>
        <v>3.4199976113508308</v>
      </c>
      <c r="K439" s="4"/>
      <c r="L439" s="4"/>
      <c r="M439" s="4"/>
      <c r="N439" s="4"/>
    </row>
    <row r="440" spans="1:14" x14ac:dyDescent="0.3">
      <c r="A440" s="4">
        <f t="shared" si="28"/>
        <v>2284</v>
      </c>
      <c r="G440" s="2">
        <f>CO2mid!L540</f>
        <v>1460.5026807558413</v>
      </c>
      <c r="H440" s="4">
        <f t="shared" si="25"/>
        <v>8.9332419992081782</v>
      </c>
      <c r="I440" s="4">
        <f t="shared" si="27"/>
        <v>6.0472443019019035</v>
      </c>
      <c r="J440" s="4">
        <f t="shared" si="26"/>
        <v>3.4348568794127776</v>
      </c>
      <c r="K440" s="4"/>
      <c r="L440" s="4"/>
      <c r="M440" s="4"/>
      <c r="N440" s="4"/>
    </row>
    <row r="441" spans="1:14" x14ac:dyDescent="0.3">
      <c r="A441" s="4">
        <f t="shared" si="28"/>
        <v>2285</v>
      </c>
      <c r="G441" s="2">
        <f>CO2mid!L541</f>
        <v>1463.2608458409545</v>
      </c>
      <c r="H441" s="4">
        <f t="shared" si="25"/>
        <v>8.9433359671015786</v>
      </c>
      <c r="I441" s="4">
        <f t="shared" si="27"/>
        <v>6.0583727174295134</v>
      </c>
      <c r="J441" s="4">
        <f t="shared" si="26"/>
        <v>3.4496952399725158</v>
      </c>
      <c r="K441" s="4"/>
      <c r="L441" s="4"/>
      <c r="M441" s="4"/>
      <c r="N441" s="4"/>
    </row>
    <row r="442" spans="1:14" x14ac:dyDescent="0.3">
      <c r="A442" s="4">
        <f t="shared" si="28"/>
        <v>2286</v>
      </c>
      <c r="G442" s="2">
        <f>CO2mid!L542</f>
        <v>1466.0092231289054</v>
      </c>
      <c r="H442" s="4">
        <f t="shared" si="25"/>
        <v>8.953375207225541</v>
      </c>
      <c r="I442" s="4">
        <f t="shared" si="27"/>
        <v>6.0694515384760246</v>
      </c>
      <c r="J442" s="4">
        <f t="shared" si="26"/>
        <v>3.4645125280444717</v>
      </c>
      <c r="K442" s="4"/>
      <c r="L442" s="4"/>
      <c r="M442" s="4"/>
      <c r="N442" s="4"/>
    </row>
    <row r="443" spans="1:14" x14ac:dyDescent="0.3">
      <c r="A443" s="4">
        <f t="shared" si="28"/>
        <v>2287</v>
      </c>
      <c r="G443" s="2">
        <f>CO2mid!L543</f>
        <v>1468.74786553684</v>
      </c>
      <c r="H443" s="4">
        <f t="shared" si="25"/>
        <v>8.9633601843073087</v>
      </c>
      <c r="I443" s="4">
        <f t="shared" si="27"/>
        <v>6.0804811213600001</v>
      </c>
      <c r="J443" s="4">
        <f t="shared" si="26"/>
        <v>3.479308581623723</v>
      </c>
      <c r="K443" s="4"/>
      <c r="L443" s="4"/>
      <c r="M443" s="4"/>
      <c r="N443" s="4"/>
    </row>
    <row r="444" spans="1:14" x14ac:dyDescent="0.3">
      <c r="A444" s="4">
        <f t="shared" si="28"/>
        <v>2288</v>
      </c>
      <c r="G444" s="2">
        <f>CO2mid!L544</f>
        <v>1471.4768255561919</v>
      </c>
      <c r="H444" s="4">
        <f t="shared" si="25"/>
        <v>8.9732913574861239</v>
      </c>
      <c r="I444" s="4">
        <f t="shared" si="27"/>
        <v>6.091461818961835</v>
      </c>
      <c r="J444" s="4">
        <f t="shared" si="26"/>
        <v>3.4940832416494252</v>
      </c>
      <c r="K444" s="4"/>
      <c r="L444" s="4"/>
      <c r="M444" s="4"/>
      <c r="N444" s="4"/>
    </row>
    <row r="445" spans="1:14" x14ac:dyDescent="0.3">
      <c r="A445" s="4">
        <f t="shared" si="28"/>
        <v>2289</v>
      </c>
      <c r="G445" s="2">
        <f>CO2mid!L545</f>
        <v>1474.1961552533719</v>
      </c>
      <c r="H445" s="4">
        <f t="shared" si="25"/>
        <v>8.9831691803860441</v>
      </c>
      <c r="I445" s="4">
        <f t="shared" si="27"/>
        <v>6.1023939807446563</v>
      </c>
      <c r="J445" s="4">
        <f t="shared" si="26"/>
        <v>3.5088363519685597</v>
      </c>
      <c r="K445" s="4"/>
      <c r="L445" s="4"/>
      <c r="M445" s="4"/>
      <c r="N445" s="4"/>
    </row>
    <row r="446" spans="1:14" x14ac:dyDescent="0.3">
      <c r="A446" s="4">
        <f t="shared" si="28"/>
        <v>2290</v>
      </c>
      <c r="G446" s="2">
        <f>CO2mid!L546</f>
        <v>1476.905906270616</v>
      </c>
      <c r="H446" s="4">
        <f t="shared" si="25"/>
        <v>8.9929941011880477</v>
      </c>
      <c r="I446" s="4">
        <f t="shared" si="27"/>
        <v>6.1132779527757544</v>
      </c>
      <c r="J446" s="4">
        <f t="shared" si="26"/>
        <v>3.5235677593000081</v>
      </c>
      <c r="K446" s="4"/>
      <c r="L446" s="4"/>
      <c r="M446" s="4"/>
      <c r="N446" s="4"/>
    </row>
    <row r="447" spans="1:14" x14ac:dyDescent="0.3">
      <c r="A447" s="4">
        <f t="shared" si="28"/>
        <v>2291</v>
      </c>
      <c r="G447" s="2">
        <f>CO2mid!L547</f>
        <v>1479.6061298269972</v>
      </c>
      <c r="H447" s="4">
        <f t="shared" si="25"/>
        <v>9.0027665627014724</v>
      </c>
      <c r="I447" s="4">
        <f t="shared" si="27"/>
        <v>6.1241140777485263</v>
      </c>
      <c r="J447" s="4">
        <f t="shared" si="26"/>
        <v>3.5382773131989502</v>
      </c>
      <c r="K447" s="4"/>
      <c r="L447" s="4"/>
      <c r="M447" s="4"/>
      <c r="N447" s="4"/>
    </row>
    <row r="448" spans="1:14" x14ac:dyDescent="0.3">
      <c r="A448" s="4">
        <f t="shared" si="28"/>
        <v>2292</v>
      </c>
      <c r="G448" s="2">
        <f>CO2mid!L548</f>
        <v>1482.2968767195864</v>
      </c>
      <c r="H448" s="4">
        <f t="shared" si="25"/>
        <v>9.0124870024347548</v>
      </c>
      <c r="I448" s="4">
        <f t="shared" si="27"/>
        <v>6.1349026950048993</v>
      </c>
      <c r="J448" s="4">
        <f t="shared" si="26"/>
        <v>3.552964866021592</v>
      </c>
      <c r="K448" s="4"/>
      <c r="L448" s="4"/>
      <c r="M448" s="4"/>
      <c r="N448" s="4"/>
    </row>
    <row r="449" spans="1:14" x14ac:dyDescent="0.3">
      <c r="A449" s="4">
        <f t="shared" si="28"/>
        <v>2293</v>
      </c>
      <c r="G449" s="2">
        <f>CO2mid!L549</f>
        <v>1484.9781973247611</v>
      </c>
      <c r="H449" s="4">
        <f t="shared" si="25"/>
        <v>9.0221558526654917</v>
      </c>
      <c r="I449" s="4">
        <f t="shared" si="27"/>
        <v>6.1456441405581987</v>
      </c>
      <c r="J449" s="4">
        <f t="shared" si="26"/>
        <v>3.5676302728902174</v>
      </c>
      <c r="K449" s="4"/>
      <c r="L449" s="4"/>
      <c r="M449" s="4"/>
      <c r="N449" s="4"/>
    </row>
    <row r="450" spans="1:14" x14ac:dyDescent="0.3">
      <c r="A450" s="4">
        <f t="shared" si="28"/>
        <v>2294</v>
      </c>
      <c r="G450" s="2">
        <f>CO2mid!L550</f>
        <v>1487.6501415996527</v>
      </c>
      <c r="H450" s="4">
        <f t="shared" si="25"/>
        <v>9.0317735405097803</v>
      </c>
      <c r="I450" s="4">
        <f t="shared" si="27"/>
        <v>6.1563387471164459</v>
      </c>
      <c r="J450" s="4">
        <f t="shared" si="26"/>
        <v>3.5822733916585716</v>
      </c>
      <c r="K450" s="4"/>
      <c r="L450" s="4"/>
      <c r="M450" s="4"/>
      <c r="N450" s="4"/>
    </row>
    <row r="451" spans="1:14" x14ac:dyDescent="0.3">
      <c r="A451" s="4">
        <f t="shared" si="28"/>
        <v>2295</v>
      </c>
      <c r="G451" s="2">
        <f>CO2mid!L551</f>
        <v>1490.3127590837266</v>
      </c>
      <c r="H451" s="4">
        <f t="shared" si="25"/>
        <v>9.0413404879908779</v>
      </c>
      <c r="I451" s="4">
        <f t="shared" si="27"/>
        <v>6.1669868441060522</v>
      </c>
      <c r="J451" s="4">
        <f t="shared" si="26"/>
        <v>3.5968940828775722</v>
      </c>
      <c r="K451" s="4"/>
      <c r="L451" s="4"/>
      <c r="M451" s="4"/>
      <c r="N451" s="4"/>
    </row>
    <row r="452" spans="1:14" x14ac:dyDescent="0.3">
      <c r="A452" s="4">
        <f t="shared" si="28"/>
        <v>2296</v>
      </c>
      <c r="G452" s="2">
        <f>CO2mid!L552</f>
        <v>1492.9660989004919</v>
      </c>
      <c r="H452" s="4">
        <f t="shared" si="25"/>
        <v>9.0508571121071473</v>
      </c>
      <c r="I452" s="4">
        <f t="shared" si="27"/>
        <v>6.1775887576958839</v>
      </c>
      <c r="J452" s="4">
        <f t="shared" si="26"/>
        <v>3.6114922097613498</v>
      </c>
      <c r="K452" s="4"/>
      <c r="L452" s="4"/>
      <c r="M452" s="4"/>
      <c r="N452" s="4"/>
    </row>
    <row r="453" spans="1:14" x14ac:dyDescent="0.3">
      <c r="A453" s="4">
        <f t="shared" si="28"/>
        <v>2297</v>
      </c>
      <c r="G453" s="2">
        <f>CO2mid!L553</f>
        <v>1495.6102097593284</v>
      </c>
      <c r="H453" s="4">
        <f t="shared" si="25"/>
        <v>9.0603238248993065</v>
      </c>
      <c r="I453" s="4">
        <f t="shared" si="27"/>
        <v>6.1881448108216786</v>
      </c>
      <c r="J453" s="4">
        <f t="shared" si="26"/>
        <v>3.6260676381536179</v>
      </c>
      <c r="K453" s="4"/>
      <c r="L453" s="4"/>
      <c r="M453" s="4"/>
      <c r="N453" s="4"/>
    </row>
    <row r="454" spans="1:14" x14ac:dyDescent="0.3">
      <c r="A454" s="4">
        <f t="shared" si="28"/>
        <v>2298</v>
      </c>
      <c r="G454" s="2">
        <f>CO2mid!L554</f>
        <v>1498.2451399574347</v>
      </c>
      <c r="H454" s="4">
        <f t="shared" si="25"/>
        <v>9.0697410335169568</v>
      </c>
      <c r="I454" s="4">
        <f t="shared" si="27"/>
        <v>6.1986553232107866</v>
      </c>
      <c r="J454" s="4">
        <f t="shared" si="26"/>
        <v>3.6406202364943723</v>
      </c>
      <c r="K454" s="4"/>
      <c r="L454" s="4"/>
      <c r="M454" s="4"/>
      <c r="N454" s="4"/>
    </row>
    <row r="455" spans="1:14" x14ac:dyDescent="0.3">
      <c r="A455" s="4">
        <f t="shared" si="28"/>
        <v>2299</v>
      </c>
      <c r="G455" s="2">
        <f>CO2mid!L555</f>
        <v>1500.8709373818849</v>
      </c>
      <c r="H455" s="4">
        <f t="shared" ref="H455:H456" si="29">H$3*LN(G455/G$3)</f>
        <v>9.0791091402844266</v>
      </c>
      <c r="I455" s="4">
        <f t="shared" si="27"/>
        <v>6.2091206114072088</v>
      </c>
      <c r="J455" s="4">
        <f t="shared" ref="J455:J456" si="30">J454+J$3*(I454-J454)</f>
        <v>3.6551498757869214</v>
      </c>
      <c r="K455" s="4"/>
      <c r="L455" s="4"/>
      <c r="M455" s="4"/>
      <c r="N455" s="4"/>
    </row>
    <row r="456" spans="1:14" x14ac:dyDescent="0.3">
      <c r="A456" s="4">
        <f t="shared" si="28"/>
        <v>2300</v>
      </c>
      <c r="G456" s="2">
        <f>CO2mid!L556</f>
        <v>1503.4876495117887</v>
      </c>
      <c r="H456" s="4">
        <f t="shared" si="29"/>
        <v>9.0884285427658789</v>
      </c>
      <c r="I456" s="4">
        <f t="shared" ref="I456" si="31">I455+I$3*(I$4*H456-I455)+I$5*(J455-I455)</f>
        <v>6.2195409887969184</v>
      </c>
      <c r="J456" s="4">
        <f t="shared" si="30"/>
        <v>3.6696564295652445</v>
      </c>
      <c r="K456" s="4"/>
      <c r="L456" s="4"/>
      <c r="M456" s="4"/>
      <c r="N456" s="4"/>
    </row>
    <row r="457" spans="1:14" x14ac:dyDescent="0.3">
      <c r="A457" s="4"/>
    </row>
    <row r="458" spans="1:14" x14ac:dyDescent="0.3">
      <c r="A458" s="4"/>
    </row>
    <row r="459" spans="1:14" x14ac:dyDescent="0.3">
      <c r="A459" s="4"/>
    </row>
    <row r="460" spans="1:14" x14ac:dyDescent="0.3">
      <c r="A460" s="4"/>
    </row>
    <row r="461" spans="1:14" x14ac:dyDescent="0.3">
      <c r="A461" s="4"/>
    </row>
    <row r="462" spans="1:14" x14ac:dyDescent="0.3">
      <c r="A462" s="4"/>
    </row>
    <row r="463" spans="1:14" x14ac:dyDescent="0.3">
      <c r="A463" s="4"/>
    </row>
    <row r="464" spans="1:14" x14ac:dyDescent="0.3">
      <c r="A464" s="4"/>
    </row>
    <row r="465" spans="1:1" x14ac:dyDescent="0.3">
      <c r="A465" s="4"/>
    </row>
    <row r="466" spans="1:1" x14ac:dyDescent="0.3">
      <c r="A466" s="4"/>
    </row>
    <row r="467" spans="1:1" x14ac:dyDescent="0.3">
      <c r="A467" s="4"/>
    </row>
    <row r="468" spans="1:1" x14ac:dyDescent="0.3">
      <c r="A468" s="4"/>
    </row>
    <row r="469" spans="1:1" x14ac:dyDescent="0.3">
      <c r="A469" s="4"/>
    </row>
    <row r="470" spans="1:1" x14ac:dyDescent="0.3">
      <c r="A470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470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C4" sqref="C4"/>
    </sheetView>
  </sheetViews>
  <sheetFormatPr defaultColWidth="9.109375" defaultRowHeight="14.4" x14ac:dyDescent="0.3"/>
  <cols>
    <col min="1" max="16384" width="9.109375" style="2"/>
  </cols>
  <sheetData>
    <row r="1" spans="1:10" x14ac:dyDescent="0.3">
      <c r="B1" s="2" t="s">
        <v>10</v>
      </c>
      <c r="G1" s="2" t="s">
        <v>11</v>
      </c>
    </row>
    <row r="2" spans="1:10" x14ac:dyDescent="0.3">
      <c r="A2" s="2" t="s">
        <v>9</v>
      </c>
      <c r="B2" s="2" t="s">
        <v>13</v>
      </c>
      <c r="D2" s="2" t="s">
        <v>14</v>
      </c>
      <c r="G2" s="2" t="s">
        <v>21</v>
      </c>
      <c r="H2" s="2" t="s">
        <v>18</v>
      </c>
      <c r="I2" s="2" t="s">
        <v>19</v>
      </c>
      <c r="J2" s="2" t="s">
        <v>20</v>
      </c>
    </row>
    <row r="3" spans="1:10" x14ac:dyDescent="0.3">
      <c r="B3" s="2" t="s">
        <v>12</v>
      </c>
      <c r="G3" s="2">
        <f>CO2high!L5</f>
        <v>275</v>
      </c>
      <c r="H3" s="2">
        <v>5.35</v>
      </c>
      <c r="I3" s="2">
        <v>2.5600000000000001E-2</v>
      </c>
      <c r="J3" s="2">
        <v>5.6800000000000002E-3</v>
      </c>
    </row>
    <row r="4" spans="1:10" x14ac:dyDescent="0.3">
      <c r="C4" s="2">
        <f>AVERAGE(B6:B35)</f>
        <v>-0.29739999999999989</v>
      </c>
      <c r="D4" s="2" t="s">
        <v>15</v>
      </c>
      <c r="E4" s="2" t="s">
        <v>16</v>
      </c>
      <c r="F4" s="2" t="s">
        <v>17</v>
      </c>
      <c r="I4" s="2">
        <f>J4/H3/LN(2)</f>
        <v>1.2134818100935207</v>
      </c>
      <c r="J4" s="2">
        <v>4.5</v>
      </c>
    </row>
    <row r="5" spans="1:10" x14ac:dyDescent="0.3">
      <c r="I5" s="2">
        <v>7.3800000000000003E-3</v>
      </c>
    </row>
    <row r="6" spans="1:10" x14ac:dyDescent="0.3">
      <c r="A6" s="9">
        <v>1850</v>
      </c>
      <c r="B6" s="9">
        <v>-0.42299999999999999</v>
      </c>
      <c r="C6" s="9">
        <f>B6-C$4</f>
        <v>-0.1256000000000001</v>
      </c>
      <c r="G6" s="2">
        <f>CO2high!L106</f>
        <v>275.39128752345135</v>
      </c>
      <c r="H6" s="2">
        <f>H$3*LN(G6/G$3)</f>
        <v>7.6069103948270171E-3</v>
      </c>
      <c r="I6" s="2">
        <v>0</v>
      </c>
      <c r="J6" s="2">
        <v>0</v>
      </c>
    </row>
    <row r="7" spans="1:10" x14ac:dyDescent="0.3">
      <c r="A7" s="9">
        <v>1851</v>
      </c>
      <c r="B7" s="9">
        <v>-0.03</v>
      </c>
      <c r="C7" s="9">
        <f t="shared" ref="C7:C70" si="0">B7-C$4</f>
        <v>0.26739999999999986</v>
      </c>
      <c r="G7" s="2">
        <f>CO2high!L107</f>
        <v>275.40887009348887</v>
      </c>
      <c r="H7" s="2">
        <f t="shared" ref="H7:H70" si="1">H$3*LN(G7/G$3)</f>
        <v>7.9484743847123129E-3</v>
      </c>
      <c r="I7" s="2">
        <f>I6+I$3*(I$4*H7-I6)+I$5*(J6-I6)</f>
        <v>2.4692042454637264E-4</v>
      </c>
      <c r="J7" s="2">
        <f t="shared" ref="J7:J70" si="2">J6+J$3*(I6-J6)</f>
        <v>0</v>
      </c>
    </row>
    <row r="8" spans="1:10" x14ac:dyDescent="0.3">
      <c r="A8" s="9">
        <v>1852</v>
      </c>
      <c r="B8" s="9">
        <v>-0.20799999999999999</v>
      </c>
      <c r="C8" s="9">
        <f t="shared" si="0"/>
        <v>8.9399999999999896E-2</v>
      </c>
      <c r="G8" s="2">
        <f>CO2high!L108</f>
        <v>275.42605175662203</v>
      </c>
      <c r="H8" s="2">
        <f t="shared" si="1"/>
        <v>8.2822291781934915E-3</v>
      </c>
      <c r="I8" s="2">
        <f t="shared" ref="I8:I71" si="3">I7+I$3*(I$4*H8-I7)+I$5*(J7-I7)</f>
        <v>4.9606555098678177E-4</v>
      </c>
      <c r="J8" s="2">
        <f t="shared" si="2"/>
        <v>1.4025080114233967E-6</v>
      </c>
    </row>
    <row r="9" spans="1:10" x14ac:dyDescent="0.3">
      <c r="A9" s="9">
        <v>1853</v>
      </c>
      <c r="B9" s="9">
        <v>-0.372</v>
      </c>
      <c r="C9" s="9">
        <f t="shared" si="0"/>
        <v>-7.4600000000000111E-2</v>
      </c>
      <c r="G9" s="2">
        <f>CO2high!L109</f>
        <v>275.44430539223896</v>
      </c>
      <c r="H9" s="2">
        <f t="shared" si="1"/>
        <v>8.6367842901863973E-3</v>
      </c>
      <c r="I9" s="2">
        <f t="shared" si="3"/>
        <v>7.4801852385073442E-4</v>
      </c>
      <c r="J9" s="2">
        <f t="shared" si="2"/>
        <v>4.2121940955234329E-6</v>
      </c>
    </row>
    <row r="10" spans="1:10" x14ac:dyDescent="0.3">
      <c r="A10" s="9">
        <v>1854</v>
      </c>
      <c r="B10" s="9">
        <v>0.10299999999999999</v>
      </c>
      <c r="C10" s="9">
        <f t="shared" si="0"/>
        <v>0.40039999999999987</v>
      </c>
      <c r="G10" s="2">
        <f>CO2high!L110</f>
        <v>275.4631218982143</v>
      </c>
      <c r="H10" s="2">
        <f t="shared" si="1"/>
        <v>9.0022478944896678E-3</v>
      </c>
      <c r="I10" s="2">
        <f t="shared" si="3"/>
        <v>1.0030359991164096E-3</v>
      </c>
      <c r="J10" s="2">
        <f t="shared" si="2"/>
        <v>8.4370140485330319E-6</v>
      </c>
    </row>
    <row r="11" spans="1:10" x14ac:dyDescent="0.3">
      <c r="A11" s="9">
        <v>1855</v>
      </c>
      <c r="B11" s="9">
        <v>-0.13100000000000001</v>
      </c>
      <c r="C11" s="9">
        <f t="shared" si="0"/>
        <v>0.16639999999999988</v>
      </c>
      <c r="G11" s="2">
        <f>CO2high!L111</f>
        <v>275.48625466998362</v>
      </c>
      <c r="H11" s="2">
        <f t="shared" si="1"/>
        <v>9.4515099657508806E-3</v>
      </c>
      <c r="I11" s="2">
        <f t="shared" si="3"/>
        <v>1.2636305638159507E-3</v>
      </c>
      <c r="J11" s="2">
        <f t="shared" si="2"/>
        <v>1.4086336283718571E-5</v>
      </c>
    </row>
    <row r="12" spans="1:10" x14ac:dyDescent="0.3">
      <c r="A12" s="9">
        <v>1856</v>
      </c>
      <c r="B12" s="9">
        <v>-0.35799999999999998</v>
      </c>
      <c r="C12" s="9">
        <f t="shared" si="0"/>
        <v>-6.0600000000000098E-2</v>
      </c>
      <c r="G12" s="2">
        <f>CO2high!L112</f>
        <v>275.50972418366501</v>
      </c>
      <c r="H12" s="2">
        <f t="shared" si="1"/>
        <v>9.9072733581900621E-3</v>
      </c>
      <c r="I12" s="2">
        <f t="shared" si="3"/>
        <v>1.5298307627824418E-3</v>
      </c>
      <c r="J12" s="2">
        <f t="shared" si="2"/>
        <v>2.1183747496101648E-5</v>
      </c>
    </row>
    <row r="13" spans="1:10" x14ac:dyDescent="0.3">
      <c r="A13" s="9">
        <v>1857</v>
      </c>
      <c r="B13" s="9">
        <v>-0.251</v>
      </c>
      <c r="C13" s="9">
        <f t="shared" si="0"/>
        <v>4.6399999999999886E-2</v>
      </c>
      <c r="G13" s="2">
        <f>CO2high!L113</f>
        <v>275.53499543000555</v>
      </c>
      <c r="H13" s="2">
        <f t="shared" si="1"/>
        <v>1.0397981873141331E-2</v>
      </c>
      <c r="I13" s="2">
        <f t="shared" si="3"/>
        <v>1.8025479840197206E-3</v>
      </c>
      <c r="J13" s="2">
        <f t="shared" si="2"/>
        <v>2.9752862542928062E-5</v>
      </c>
    </row>
    <row r="14" spans="1:10" x14ac:dyDescent="0.3">
      <c r="A14" s="9">
        <v>1858</v>
      </c>
      <c r="B14" s="9">
        <v>-0.39300000000000002</v>
      </c>
      <c r="C14" s="9">
        <f t="shared" si="0"/>
        <v>-9.5600000000000129E-2</v>
      </c>
      <c r="G14" s="2">
        <f>CO2high!L114</f>
        <v>275.56014116094445</v>
      </c>
      <c r="H14" s="2">
        <f t="shared" si="1"/>
        <v>1.0886208502934199E-2</v>
      </c>
      <c r="I14" s="2">
        <f t="shared" si="3"/>
        <v>2.0815010572117366E-3</v>
      </c>
      <c r="J14" s="2">
        <f t="shared" si="2"/>
        <v>3.9822338832916246E-5</v>
      </c>
    </row>
    <row r="15" spans="1:10" x14ac:dyDescent="0.3">
      <c r="A15" s="9">
        <v>1859</v>
      </c>
      <c r="B15" s="9">
        <v>-0.26700000000000002</v>
      </c>
      <c r="C15" s="9">
        <f t="shared" si="0"/>
        <v>3.0399999999999872E-2</v>
      </c>
      <c r="G15" s="2">
        <f>CO2high!L115</f>
        <v>275.58523067875387</v>
      </c>
      <c r="H15" s="2">
        <f t="shared" si="1"/>
        <v>1.1373299304132212E-2</v>
      </c>
      <c r="I15" s="2">
        <f t="shared" si="3"/>
        <v>2.366460111959112E-3</v>
      </c>
      <c r="J15" s="2">
        <f t="shared" si="2"/>
        <v>5.1419073953307945E-5</v>
      </c>
    </row>
    <row r="16" spans="1:10" x14ac:dyDescent="0.3">
      <c r="A16" s="9">
        <v>1860</v>
      </c>
      <c r="B16" s="9">
        <v>-0.35499999999999998</v>
      </c>
      <c r="C16" s="9">
        <f t="shared" si="0"/>
        <v>-5.7600000000000096E-2</v>
      </c>
      <c r="G16" s="2">
        <f>CO2high!L116</f>
        <v>275.61218628021436</v>
      </c>
      <c r="H16" s="2">
        <f t="shared" si="1"/>
        <v>1.189656905646303E-2</v>
      </c>
      <c r="I16" s="2">
        <f t="shared" si="3"/>
        <v>2.6583622461374828E-3</v>
      </c>
      <c r="J16" s="2">
        <f t="shared" si="2"/>
        <v>6.4568507049180918E-5</v>
      </c>
    </row>
    <row r="17" spans="1:10" x14ac:dyDescent="0.3">
      <c r="A17" s="9">
        <v>1861</v>
      </c>
      <c r="B17" s="9">
        <v>-0.313</v>
      </c>
      <c r="C17" s="9">
        <f t="shared" si="0"/>
        <v>-1.5600000000000114E-2</v>
      </c>
      <c r="G17" s="2">
        <f>CO2high!L117</f>
        <v>275.6423356972532</v>
      </c>
      <c r="H17" s="2">
        <f t="shared" si="1"/>
        <v>1.2481777430771621E-2</v>
      </c>
      <c r="I17" s="2">
        <f t="shared" si="3"/>
        <v>2.9589140675107483E-3</v>
      </c>
      <c r="J17" s="2">
        <f t="shared" si="2"/>
        <v>7.9301255487202471E-5</v>
      </c>
    </row>
    <row r="18" spans="1:10" x14ac:dyDescent="0.3">
      <c r="A18" s="9">
        <v>1862</v>
      </c>
      <c r="B18" s="9">
        <v>-0.58699999999999997</v>
      </c>
      <c r="C18" s="9">
        <f t="shared" si="0"/>
        <v>-0.28960000000000008</v>
      </c>
      <c r="G18" s="2">
        <f>CO2high!L118</f>
        <v>275.67365923810985</v>
      </c>
      <c r="H18" s="2">
        <f t="shared" si="1"/>
        <v>1.3089708074188499E-2</v>
      </c>
      <c r="I18" s="2">
        <f t="shared" si="3"/>
        <v>3.2685478646047672E-3</v>
      </c>
      <c r="J18" s="2">
        <f t="shared" si="2"/>
        <v>9.5657456259496217E-5</v>
      </c>
    </row>
    <row r="19" spans="1:10" x14ac:dyDescent="0.3">
      <c r="A19" s="9">
        <v>1863</v>
      </c>
      <c r="B19" s="9">
        <v>-0.33100000000000002</v>
      </c>
      <c r="C19" s="9">
        <f t="shared" si="0"/>
        <v>-3.360000000000013E-2</v>
      </c>
      <c r="G19" s="2">
        <f>CO2high!L119</f>
        <v>275.7052223869153</v>
      </c>
      <c r="H19" s="2">
        <f t="shared" si="1"/>
        <v>1.3702219187403443E-2</v>
      </c>
      <c r="I19" s="2">
        <f t="shared" si="3"/>
        <v>3.5871183878481067E-3</v>
      </c>
      <c r="J19" s="2">
        <f t="shared" si="2"/>
        <v>1.1367947377889736E-4</v>
      </c>
    </row>
    <row r="20" spans="1:10" x14ac:dyDescent="0.3">
      <c r="A20" s="9">
        <v>1864</v>
      </c>
      <c r="B20" s="9">
        <v>-0.61799999999999999</v>
      </c>
      <c r="C20" s="9">
        <f t="shared" si="0"/>
        <v>-0.32060000000000011</v>
      </c>
      <c r="G20" s="2">
        <f>CO2high!L120</f>
        <v>275.73942410291102</v>
      </c>
      <c r="H20" s="2">
        <f t="shared" si="1"/>
        <v>1.4365854901255661E-2</v>
      </c>
      <c r="I20" s="2">
        <f t="shared" si="3"/>
        <v>3.9159313903267493E-3</v>
      </c>
      <c r="J20" s="2">
        <f t="shared" si="2"/>
        <v>1.3340860681081048E-4</v>
      </c>
    </row>
    <row r="21" spans="1:10" x14ac:dyDescent="0.3">
      <c r="A21" s="9">
        <v>1865</v>
      </c>
      <c r="B21" s="9">
        <v>-0.30599999999999999</v>
      </c>
      <c r="C21" s="9">
        <f t="shared" si="0"/>
        <v>-8.6000000000001076E-3</v>
      </c>
      <c r="G21" s="2">
        <f>CO2high!L121</f>
        <v>275.77662827319648</v>
      </c>
      <c r="H21" s="2">
        <f t="shared" si="1"/>
        <v>1.5087655510582082E-2</v>
      </c>
      <c r="I21" s="2">
        <f t="shared" si="3"/>
        <v>4.2564685738796819E-3</v>
      </c>
      <c r="J21" s="2">
        <f t="shared" si="2"/>
        <v>1.5489333622118102E-4</v>
      </c>
    </row>
    <row r="22" spans="1:10" x14ac:dyDescent="0.3">
      <c r="A22" s="9">
        <v>1866</v>
      </c>
      <c r="B22" s="9">
        <v>-0.36199999999999999</v>
      </c>
      <c r="C22" s="9">
        <f t="shared" si="0"/>
        <v>-6.4600000000000102E-2</v>
      </c>
      <c r="G22" s="2">
        <f>CO2high!L122</f>
        <v>275.81625864057219</v>
      </c>
      <c r="H22" s="2">
        <f t="shared" si="1"/>
        <v>1.5856419832439451E-2</v>
      </c>
      <c r="I22" s="2">
        <f t="shared" si="3"/>
        <v>4.6098151653551503E-3</v>
      </c>
      <c r="J22" s="2">
        <f t="shared" si="2"/>
        <v>1.781902835710813E-4</v>
      </c>
    </row>
    <row r="23" spans="1:10" x14ac:dyDescent="0.3">
      <c r="A23" s="9">
        <v>1867</v>
      </c>
      <c r="B23" s="9">
        <v>-0.38400000000000001</v>
      </c>
      <c r="C23" s="9">
        <f t="shared" si="0"/>
        <v>-8.6600000000000121E-2</v>
      </c>
      <c r="G23" s="2">
        <f>CO2high!L123</f>
        <v>275.85638220089248</v>
      </c>
      <c r="H23" s="2">
        <f t="shared" si="1"/>
        <v>1.6634638769541674E-2</v>
      </c>
      <c r="I23" s="2">
        <f t="shared" si="3"/>
        <v>4.9758557935409634E-3</v>
      </c>
      <c r="J23" s="2">
        <f t="shared" si="2"/>
        <v>2.0336191289961481E-4</v>
      </c>
    </row>
    <row r="24" spans="1:10" x14ac:dyDescent="0.3">
      <c r="A24" s="9">
        <v>1868</v>
      </c>
      <c r="B24" s="9">
        <v>-0.32</v>
      </c>
      <c r="C24" s="9">
        <f t="shared" si="0"/>
        <v>-2.260000000000012E-2</v>
      </c>
      <c r="G24" s="2">
        <f>CO2high!L124</f>
        <v>275.89940888331068</v>
      </c>
      <c r="H24" s="2">
        <f t="shared" si="1"/>
        <v>1.7469039622685659E-2</v>
      </c>
      <c r="I24" s="2">
        <f t="shared" si="3"/>
        <v>5.3559309430286422E-3</v>
      </c>
      <c r="J24" s="2">
        <f t="shared" si="2"/>
        <v>2.3046967814165767E-4</v>
      </c>
    </row>
    <row r="25" spans="1:10" x14ac:dyDescent="0.3">
      <c r="A25" s="9">
        <v>1869</v>
      </c>
      <c r="B25" s="9">
        <v>-0.28199999999999997</v>
      </c>
      <c r="C25" s="9">
        <f t="shared" si="0"/>
        <v>1.5399999999999914E-2</v>
      </c>
      <c r="G25" s="2">
        <f>CO2high!L125</f>
        <v>275.94383004378636</v>
      </c>
      <c r="H25" s="2">
        <f t="shared" si="1"/>
        <v>1.8330346574711675E-2</v>
      </c>
      <c r="I25" s="2">
        <f t="shared" si="3"/>
        <v>5.750427885564984E-3</v>
      </c>
      <c r="J25" s="2">
        <f t="shared" si="2"/>
        <v>2.5958229812621573E-4</v>
      </c>
    </row>
    <row r="26" spans="1:10" x14ac:dyDescent="0.3">
      <c r="A26" s="9">
        <v>1870</v>
      </c>
      <c r="B26" s="9">
        <v>-0.28599999999999998</v>
      </c>
      <c r="C26" s="9">
        <f t="shared" si="0"/>
        <v>1.139999999999991E-2</v>
      </c>
      <c r="G26" s="2">
        <f>CO2high!L126</f>
        <v>275.99058975469183</v>
      </c>
      <c r="H26" s="2">
        <f t="shared" si="1"/>
        <v>1.9236847220328326E-2</v>
      </c>
      <c r="I26" s="2">
        <f t="shared" si="3"/>
        <v>6.1602897344058853E-3</v>
      </c>
      <c r="J26" s="2">
        <f t="shared" si="2"/>
        <v>2.9077030106286792E-4</v>
      </c>
    </row>
    <row r="27" spans="1:10" x14ac:dyDescent="0.3">
      <c r="A27" s="9">
        <v>1871</v>
      </c>
      <c r="B27" s="9">
        <v>-0.41099999999999998</v>
      </c>
      <c r="C27" s="9">
        <f t="shared" si="0"/>
        <v>-0.11360000000000009</v>
      </c>
      <c r="G27" s="2">
        <f>CO2high!L127</f>
        <v>276.0386907999096</v>
      </c>
      <c r="H27" s="2">
        <f t="shared" si="1"/>
        <v>2.0169191215950691E-2</v>
      </c>
      <c r="I27" s="2">
        <f t="shared" si="3"/>
        <v>6.5858278984072902E-3</v>
      </c>
      <c r="J27" s="2">
        <f t="shared" si="2"/>
        <v>3.2410917144425625E-4</v>
      </c>
    </row>
    <row r="28" spans="1:10" x14ac:dyDescent="0.3">
      <c r="A28" s="9">
        <v>1872</v>
      </c>
      <c r="B28" s="9">
        <v>-0.185</v>
      </c>
      <c r="C28" s="9">
        <f t="shared" si="0"/>
        <v>0.11239999999999989</v>
      </c>
      <c r="G28" s="2">
        <f>CO2high!L128</f>
        <v>276.09001822498345</v>
      </c>
      <c r="H28" s="2">
        <f t="shared" si="1"/>
        <v>2.1163893068789845E-2</v>
      </c>
      <c r="I28" s="2">
        <f t="shared" si="3"/>
        <v>7.0284784013084417E-3</v>
      </c>
      <c r="J28" s="2">
        <f t="shared" si="2"/>
        <v>3.5967573381340631E-4</v>
      </c>
    </row>
    <row r="29" spans="1:10" x14ac:dyDescent="0.3">
      <c r="A29" s="9">
        <v>1873</v>
      </c>
      <c r="B29" s="9">
        <v>-0.251</v>
      </c>
      <c r="C29" s="9">
        <f t="shared" si="0"/>
        <v>4.6399999999999886E-2</v>
      </c>
      <c r="G29" s="2">
        <f>CO2high!L129</f>
        <v>276.14821667084846</v>
      </c>
      <c r="H29" s="2">
        <f t="shared" si="1"/>
        <v>2.229152845096952E-2</v>
      </c>
      <c r="I29" s="2">
        <f t="shared" si="3"/>
        <v>7.4918229164863352E-3</v>
      </c>
      <c r="J29" s="2">
        <f t="shared" si="2"/>
        <v>3.975545329647781E-4</v>
      </c>
    </row>
    <row r="30" spans="1:10" x14ac:dyDescent="0.3">
      <c r="A30" s="9">
        <v>1874</v>
      </c>
      <c r="B30" s="9">
        <v>-0.374</v>
      </c>
      <c r="C30" s="9">
        <f t="shared" si="0"/>
        <v>-7.6600000000000112E-2</v>
      </c>
      <c r="G30" s="2">
        <f>CO2high!L130</f>
        <v>276.21016411661674</v>
      </c>
      <c r="H30" s="2">
        <f t="shared" si="1"/>
        <v>2.3491542238312429E-2</v>
      </c>
      <c r="I30" s="2">
        <f t="shared" si="3"/>
        <v>7.9774444646031322E-3</v>
      </c>
      <c r="J30" s="2">
        <f t="shared" si="2"/>
        <v>4.3784997738318055E-4</v>
      </c>
    </row>
    <row r="31" spans="1:10" x14ac:dyDescent="0.3">
      <c r="A31" s="9">
        <v>1875</v>
      </c>
      <c r="B31" s="9">
        <v>-0.57599999999999996</v>
      </c>
      <c r="C31" s="9">
        <f t="shared" si="0"/>
        <v>-0.27860000000000007</v>
      </c>
      <c r="G31" s="2">
        <f>CO2high!L131</f>
        <v>276.26593877674793</v>
      </c>
      <c r="H31" s="2">
        <f t="shared" si="1"/>
        <v>2.4571749802595744E-2</v>
      </c>
      <c r="I31" s="2">
        <f t="shared" si="3"/>
        <v>8.480904387540655E-3</v>
      </c>
      <c r="J31" s="2">
        <f t="shared" si="2"/>
        <v>4.8067487407058989E-4</v>
      </c>
    </row>
    <row r="32" spans="1:10" x14ac:dyDescent="0.3">
      <c r="A32" s="9">
        <v>1876</v>
      </c>
      <c r="B32" s="9">
        <v>-0.25700000000000001</v>
      </c>
      <c r="C32" s="9">
        <f t="shared" si="0"/>
        <v>4.039999999999988E-2</v>
      </c>
      <c r="G32" s="2">
        <f>CO2high!L132</f>
        <v>276.32732503773082</v>
      </c>
      <c r="H32" s="2">
        <f t="shared" si="1"/>
        <v>2.5760387157102847E-2</v>
      </c>
      <c r="I32" s="2">
        <f t="shared" si="3"/>
        <v>9.005001429054648E-3</v>
      </c>
      <c r="J32" s="2">
        <f t="shared" si="2"/>
        <v>5.2611617770709988E-4</v>
      </c>
    </row>
    <row r="33" spans="1:10" x14ac:dyDescent="0.3">
      <c r="A33" s="9">
        <v>1877</v>
      </c>
      <c r="B33" s="9">
        <v>-8.6999999999999994E-2</v>
      </c>
      <c r="C33" s="9">
        <f t="shared" si="0"/>
        <v>0.21039999999999989</v>
      </c>
      <c r="G33" s="2">
        <f>CO2high!L133</f>
        <v>276.38885787380968</v>
      </c>
      <c r="H33" s="2">
        <f t="shared" si="1"/>
        <v>2.6951597708050813E-2</v>
      </c>
      <c r="I33" s="2">
        <f t="shared" si="3"/>
        <v>9.5491542227508584E-3</v>
      </c>
      <c r="J33" s="2">
        <f t="shared" si="2"/>
        <v>5.7427624593475398E-4</v>
      </c>
    </row>
    <row r="34" spans="1:10" x14ac:dyDescent="0.3">
      <c r="A34" s="9">
        <v>1878</v>
      </c>
      <c r="B34" s="9">
        <v>7.5999999999999998E-2</v>
      </c>
      <c r="C34" s="9">
        <f t="shared" si="0"/>
        <v>0.3733999999999999</v>
      </c>
      <c r="G34" s="2">
        <f>CO2high!L134</f>
        <v>276.45062455370487</v>
      </c>
      <c r="H34" s="2">
        <f t="shared" si="1"/>
        <v>2.8147068542959609E-2</v>
      </c>
      <c r="I34" s="2">
        <f t="shared" si="3"/>
        <v>1.0112853740698561E-2</v>
      </c>
      <c r="J34" s="2">
        <f t="shared" si="2"/>
        <v>6.2525355284306949E-4</v>
      </c>
    </row>
    <row r="35" spans="1:10" x14ac:dyDescent="0.3">
      <c r="A35" s="9">
        <v>1879</v>
      </c>
      <c r="B35" s="9">
        <v>-0.38300000000000001</v>
      </c>
      <c r="C35" s="9">
        <f t="shared" si="0"/>
        <v>-8.560000000000012E-2</v>
      </c>
      <c r="G35" s="2">
        <f>CO2high!L135</f>
        <v>276.51221191406171</v>
      </c>
      <c r="H35" s="2">
        <f t="shared" si="1"/>
        <v>2.9338802806247569E-2</v>
      </c>
      <c r="I35" s="2">
        <f t="shared" si="3"/>
        <v>1.069536004605404E-2</v>
      </c>
      <c r="J35" s="2">
        <f t="shared" si="2"/>
        <v>6.7914312191008869E-4</v>
      </c>
    </row>
    <row r="36" spans="1:10" x14ac:dyDescent="0.3">
      <c r="A36" s="9">
        <v>1880</v>
      </c>
      <c r="B36" s="9">
        <v>-0.17100000000000001</v>
      </c>
      <c r="C36" s="9">
        <f t="shared" si="0"/>
        <v>0.12639999999999987</v>
      </c>
      <c r="G36" s="2">
        <f>CO2high!L136</f>
        <v>276.57931851777255</v>
      </c>
      <c r="H36" s="2">
        <f t="shared" si="1"/>
        <v>3.0637033973642633E-2</v>
      </c>
      <c r="I36" s="2">
        <f t="shared" si="3"/>
        <v>1.1299382724096028E-2</v>
      </c>
      <c r="J36" s="2">
        <f t="shared" si="2"/>
        <v>7.3603523403922638E-4</v>
      </c>
    </row>
    <row r="37" spans="1:10" x14ac:dyDescent="0.3">
      <c r="A37" s="9">
        <v>1881</v>
      </c>
      <c r="B37" s="9">
        <v>-0.315</v>
      </c>
      <c r="C37" s="9">
        <f t="shared" si="0"/>
        <v>-1.7600000000000116E-2</v>
      </c>
      <c r="G37" s="2">
        <f>CO2high!L137</f>
        <v>276.65729405788596</v>
      </c>
      <c r="H37" s="2">
        <f t="shared" si="1"/>
        <v>3.2145137858622434E-2</v>
      </c>
      <c r="I37" s="2">
        <f t="shared" si="3"/>
        <v>1.1930754047786856E-2</v>
      </c>
      <c r="J37" s="2">
        <f t="shared" si="2"/>
        <v>7.9603504778274895E-4</v>
      </c>
    </row>
    <row r="38" spans="1:10" x14ac:dyDescent="0.3">
      <c r="A38" s="9">
        <v>1882</v>
      </c>
      <c r="B38" s="9">
        <v>-0.15</v>
      </c>
      <c r="C38" s="9">
        <f t="shared" si="0"/>
        <v>0.14739999999999989</v>
      </c>
      <c r="G38" s="2">
        <f>CO2high!L138</f>
        <v>276.73668481347516</v>
      </c>
      <c r="H38" s="2">
        <f t="shared" si="1"/>
        <v>3.3680176408129578E-2</v>
      </c>
      <c r="I38" s="2">
        <f t="shared" si="3"/>
        <v>1.258943172260284E-2</v>
      </c>
      <c r="J38" s="2">
        <f t="shared" si="2"/>
        <v>8.5928025170277226E-4</v>
      </c>
    </row>
    <row r="39" spans="1:10" x14ac:dyDescent="0.3">
      <c r="A39" s="9">
        <v>1883</v>
      </c>
      <c r="B39" s="9">
        <v>-0.41699999999999998</v>
      </c>
      <c r="C39" s="9">
        <f t="shared" si="0"/>
        <v>-0.1196000000000001</v>
      </c>
      <c r="G39" s="2">
        <f>CO2high!L139</f>
        <v>276.82043777111102</v>
      </c>
      <c r="H39" s="2">
        <f t="shared" si="1"/>
        <v>3.5299081877826287E-2</v>
      </c>
      <c r="I39" s="2">
        <f t="shared" si="3"/>
        <v>1.3277144473205613E-2</v>
      </c>
      <c r="J39" s="2">
        <f t="shared" si="2"/>
        <v>9.2590751205748464E-4</v>
      </c>
    </row>
    <row r="40" spans="1:10" x14ac:dyDescent="0.3">
      <c r="A40" s="9">
        <v>1884</v>
      </c>
      <c r="B40" s="9">
        <v>-0.52400000000000002</v>
      </c>
      <c r="C40" s="9">
        <f t="shared" si="0"/>
        <v>-0.22660000000000013</v>
      </c>
      <c r="G40" s="2">
        <f>CO2high!L140</f>
        <v>276.90986992486557</v>
      </c>
      <c r="H40" s="2">
        <f t="shared" si="1"/>
        <v>3.7027222888340809E-2</v>
      </c>
      <c r="I40" s="2">
        <f t="shared" si="3"/>
        <v>1.3996353099122245E-2</v>
      </c>
      <c r="J40" s="2">
        <f t="shared" si="2"/>
        <v>9.9606253799680599E-4</v>
      </c>
    </row>
    <row r="41" spans="1:10" x14ac:dyDescent="0.3">
      <c r="A41" s="9">
        <v>1885</v>
      </c>
      <c r="B41" s="9">
        <v>-0.505</v>
      </c>
      <c r="C41" s="9">
        <f t="shared" si="0"/>
        <v>-0.20760000000000012</v>
      </c>
      <c r="G41" s="2">
        <f>CO2high!L141</f>
        <v>276.9987159188538</v>
      </c>
      <c r="H41" s="2">
        <f t="shared" si="1"/>
        <v>3.8743484683377155E-2</v>
      </c>
      <c r="I41" s="2">
        <f t="shared" si="3"/>
        <v>1.4745675871870237E-2</v>
      </c>
      <c r="J41" s="2">
        <f t="shared" si="2"/>
        <v>1.0699041883839985E-3</v>
      </c>
    </row>
    <row r="42" spans="1:10" x14ac:dyDescent="0.3">
      <c r="A42" s="9">
        <v>1886</v>
      </c>
      <c r="B42" s="9">
        <v>-0.42399999999999999</v>
      </c>
      <c r="C42" s="9">
        <f t="shared" si="0"/>
        <v>-0.1266000000000001</v>
      </c>
      <c r="G42" s="2">
        <f>CO2high!L142</f>
        <v>277.08673221249552</v>
      </c>
      <c r="H42" s="2">
        <f t="shared" si="1"/>
        <v>4.0443176225655304E-2</v>
      </c>
      <c r="I42" s="2">
        <f t="shared" si="3"/>
        <v>1.5523632077047562E-2</v>
      </c>
      <c r="J42" s="2">
        <f t="shared" si="2"/>
        <v>1.1475825715462004E-3</v>
      </c>
    </row>
    <row r="43" spans="1:10" x14ac:dyDescent="0.3">
      <c r="A43" s="9">
        <v>1887</v>
      </c>
      <c r="B43" s="9">
        <v>-0.51100000000000001</v>
      </c>
      <c r="C43" s="9">
        <f t="shared" si="0"/>
        <v>-0.21360000000000012</v>
      </c>
      <c r="G43" s="2">
        <f>CO2high!L143</f>
        <v>277.17503155299886</v>
      </c>
      <c r="H43" s="2">
        <f t="shared" si="1"/>
        <v>4.2147791288688688E-2</v>
      </c>
      <c r="I43" s="2">
        <f t="shared" si="3"/>
        <v>1.6329458648974254E-2</v>
      </c>
      <c r="J43" s="2">
        <f t="shared" si="2"/>
        <v>1.2292385327374482E-3</v>
      </c>
    </row>
    <row r="44" spans="1:10" x14ac:dyDescent="0.3">
      <c r="A44" s="9">
        <v>1888</v>
      </c>
      <c r="B44" s="9">
        <v>-0.48699999999999999</v>
      </c>
      <c r="C44" s="9">
        <f t="shared" si="0"/>
        <v>-0.1896000000000001</v>
      </c>
      <c r="G44" s="2">
        <f>CO2high!L144</f>
        <v>277.26837113483089</v>
      </c>
      <c r="H44" s="2">
        <f t="shared" si="1"/>
        <v>4.394911768232275E-2</v>
      </c>
      <c r="I44" s="2">
        <f t="shared" si="3"/>
        <v>1.7165270127957936E-2</v>
      </c>
      <c r="J44" s="2">
        <f t="shared" si="2"/>
        <v>1.3150077829976732E-3</v>
      </c>
    </row>
    <row r="45" spans="1:10" x14ac:dyDescent="0.3">
      <c r="A45" s="9">
        <v>1889</v>
      </c>
      <c r="B45" s="9">
        <v>-0.26100000000000001</v>
      </c>
      <c r="C45" s="9">
        <f t="shared" si="0"/>
        <v>3.6399999999999877E-2</v>
      </c>
      <c r="G45" s="2">
        <f>CO2high!L145</f>
        <v>277.37496991906568</v>
      </c>
      <c r="H45" s="2">
        <f t="shared" si="1"/>
        <v>4.600558698598263E-2</v>
      </c>
      <c r="I45" s="2">
        <f t="shared" si="3"/>
        <v>1.8038034016612633E-2</v>
      </c>
      <c r="J45" s="2">
        <f t="shared" si="2"/>
        <v>1.4050372731170475E-3</v>
      </c>
    </row>
    <row r="46" spans="1:10" x14ac:dyDescent="0.3">
      <c r="A46" s="9">
        <v>1890</v>
      </c>
      <c r="B46" s="9">
        <v>-0.47299999999999998</v>
      </c>
      <c r="C46" s="9">
        <f t="shared" si="0"/>
        <v>-0.17560000000000009</v>
      </c>
      <c r="G46" s="2">
        <f>CO2high!L146</f>
        <v>277.47914312093167</v>
      </c>
      <c r="H46" s="2">
        <f t="shared" si="1"/>
        <v>4.8014499323237536E-2</v>
      </c>
      <c r="I46" s="2">
        <f t="shared" si="3"/>
        <v>1.8945085701487459E-2</v>
      </c>
      <c r="J46" s="2">
        <f t="shared" si="2"/>
        <v>1.4995126946201025E-3</v>
      </c>
    </row>
    <row r="47" spans="1:10" x14ac:dyDescent="0.3">
      <c r="A47" s="9">
        <v>1891</v>
      </c>
      <c r="B47" s="9">
        <v>-0.57799999999999996</v>
      </c>
      <c r="C47" s="9">
        <f t="shared" si="0"/>
        <v>-0.28060000000000007</v>
      </c>
      <c r="G47" s="2">
        <f>CO2high!L147</f>
        <v>277.59490140810476</v>
      </c>
      <c r="H47" s="2">
        <f t="shared" si="1"/>
        <v>5.0245937998702382E-2</v>
      </c>
      <c r="I47" s="2">
        <f t="shared" si="3"/>
        <v>1.9892239992627011E-2</v>
      </c>
      <c r="J47" s="2">
        <f t="shared" si="2"/>
        <v>1.5986035492991091E-3</v>
      </c>
    </row>
    <row r="48" spans="1:10" x14ac:dyDescent="0.3">
      <c r="A48" s="9">
        <v>1892</v>
      </c>
      <c r="B48" s="9">
        <v>-0.6</v>
      </c>
      <c r="C48" s="9">
        <f t="shared" si="0"/>
        <v>-0.30260000000000009</v>
      </c>
      <c r="G48" s="2">
        <f>CO2high!L148</f>
        <v>277.7156070508355</v>
      </c>
      <c r="H48" s="2">
        <f t="shared" si="1"/>
        <v>5.2571754596598019E-2</v>
      </c>
      <c r="I48" s="2">
        <f t="shared" si="3"/>
        <v>2.0881140230812407E-2</v>
      </c>
      <c r="J48" s="2">
        <f t="shared" si="2"/>
        <v>1.7025114042972117E-3</v>
      </c>
    </row>
    <row r="49" spans="1:10" x14ac:dyDescent="0.3">
      <c r="A49" s="9">
        <v>1893</v>
      </c>
      <c r="B49" s="9">
        <v>-0.68500000000000005</v>
      </c>
      <c r="C49" s="9">
        <f t="shared" si="0"/>
        <v>-0.38760000000000017</v>
      </c>
      <c r="G49" s="2">
        <f>CO2high!L149</f>
        <v>277.83465004564499</v>
      </c>
      <c r="H49" s="2">
        <f t="shared" si="1"/>
        <v>5.4864544578577715E-2</v>
      </c>
      <c r="I49" s="2">
        <f t="shared" si="3"/>
        <v>2.1909419207912256E-2</v>
      </c>
      <c r="J49" s="2">
        <f t="shared" si="2"/>
        <v>1.811446016031818E-3</v>
      </c>
    </row>
    <row r="50" spans="1:10" x14ac:dyDescent="0.3">
      <c r="A50" s="9">
        <v>1894</v>
      </c>
      <c r="B50" s="9">
        <v>-0.54100000000000004</v>
      </c>
      <c r="C50" s="9">
        <f t="shared" si="0"/>
        <v>-0.24360000000000015</v>
      </c>
      <c r="G50" s="2">
        <f>CO2high!L150</f>
        <v>277.94954885923289</v>
      </c>
      <c r="H50" s="2">
        <f t="shared" si="1"/>
        <v>5.7076585376656032E-2</v>
      </c>
      <c r="I50" s="2">
        <f t="shared" si="3"/>
        <v>2.2973306826336269E-2</v>
      </c>
      <c r="J50" s="2">
        <f t="shared" si="2"/>
        <v>1.9256025037616988E-3</v>
      </c>
    </row>
    <row r="51" spans="1:10" x14ac:dyDescent="0.3">
      <c r="A51" s="9">
        <v>1895</v>
      </c>
      <c r="B51" s="9">
        <v>-0.55900000000000005</v>
      </c>
      <c r="C51" s="9">
        <f t="shared" si="0"/>
        <v>-0.26160000000000017</v>
      </c>
      <c r="G51" s="2">
        <f>CO2high!L151</f>
        <v>278.06867118152894</v>
      </c>
      <c r="H51" s="2">
        <f t="shared" si="1"/>
        <v>5.9368972248395324E-2</v>
      </c>
      <c r="I51" s="2">
        <f t="shared" si="3"/>
        <v>2.4074163212110252E-2</v>
      </c>
      <c r="J51" s="2">
        <f t="shared" si="2"/>
        <v>2.0451534643139225E-3</v>
      </c>
    </row>
    <row r="52" spans="1:10" x14ac:dyDescent="0.3">
      <c r="A52" s="9">
        <v>1896</v>
      </c>
      <c r="B52" s="9">
        <v>-0.38900000000000001</v>
      </c>
      <c r="C52" s="9">
        <f t="shared" si="0"/>
        <v>-9.1600000000000126E-2</v>
      </c>
      <c r="G52" s="2">
        <f>CO2high!L152</f>
        <v>278.19651564576901</v>
      </c>
      <c r="H52" s="2">
        <f t="shared" si="1"/>
        <v>6.182811552007051E-2</v>
      </c>
      <c r="I52" s="2">
        <f t="shared" si="3"/>
        <v>2.5215989256462235E-2</v>
      </c>
      <c r="J52" s="2">
        <f t="shared" si="2"/>
        <v>2.1702782396814057E-3</v>
      </c>
    </row>
    <row r="53" spans="1:10" x14ac:dyDescent="0.3">
      <c r="A53" s="9">
        <v>1897</v>
      </c>
      <c r="B53" s="9">
        <v>-0.31</v>
      </c>
      <c r="C53" s="9">
        <f t="shared" si="0"/>
        <v>-1.2600000000000111E-2</v>
      </c>
      <c r="G53" s="2">
        <f>CO2high!L153</f>
        <v>278.3279751201917</v>
      </c>
      <c r="H53" s="2">
        <f t="shared" si="1"/>
        <v>6.435561687144549E-2</v>
      </c>
      <c r="I53" s="2">
        <f t="shared" si="3"/>
        <v>2.6399598467734636E-2</v>
      </c>
      <c r="J53" s="2">
        <f t="shared" si="2"/>
        <v>2.301177878256721E-3</v>
      </c>
    </row>
    <row r="54" spans="1:10" x14ac:dyDescent="0.3">
      <c r="A54" s="9">
        <v>1898</v>
      </c>
      <c r="B54" s="9">
        <v>-0.38700000000000001</v>
      </c>
      <c r="C54" s="9">
        <f t="shared" si="0"/>
        <v>-8.9600000000000124E-2</v>
      </c>
      <c r="G54" s="2">
        <f>CO2high!L154</f>
        <v>278.46678063337981</v>
      </c>
      <c r="H54" s="2">
        <f t="shared" si="1"/>
        <v>6.7023061215223945E-2</v>
      </c>
      <c r="I54" s="2">
        <f t="shared" si="3"/>
        <v>2.7628002803431629E-2</v>
      </c>
      <c r="J54" s="2">
        <f t="shared" si="2"/>
        <v>2.4380569072049553E-3</v>
      </c>
    </row>
    <row r="55" spans="1:10" x14ac:dyDescent="0.3">
      <c r="A55" s="9">
        <v>1899</v>
      </c>
      <c r="B55" s="9">
        <v>-0.32800000000000001</v>
      </c>
      <c r="C55" s="9">
        <f t="shared" si="0"/>
        <v>-3.0600000000000127E-2</v>
      </c>
      <c r="G55" s="2">
        <f>CO2high!L155</f>
        <v>278.61455941588378</v>
      </c>
      <c r="H55" s="2">
        <f t="shared" si="1"/>
        <v>6.986148515120312E-2</v>
      </c>
      <c r="I55" s="2">
        <f t="shared" si="3"/>
        <v>2.8905080552251477E-2</v>
      </c>
      <c r="J55" s="2">
        <f t="shared" si="2"/>
        <v>2.5811357998955227E-3</v>
      </c>
    </row>
    <row r="56" spans="1:10" x14ac:dyDescent="0.3">
      <c r="A56" s="9">
        <v>1900</v>
      </c>
      <c r="B56" s="9">
        <v>-0.182</v>
      </c>
      <c r="C56" s="9">
        <f t="shared" si="0"/>
        <v>0.11539999999999989</v>
      </c>
      <c r="G56" s="2">
        <f>CO2high!L156</f>
        <v>278.77899037401664</v>
      </c>
      <c r="H56" s="2">
        <f t="shared" si="1"/>
        <v>7.3017982573396104E-2</v>
      </c>
      <c r="I56" s="2">
        <f t="shared" si="3"/>
        <v>3.0239153215602523E-2</v>
      </c>
      <c r="J56" s="2">
        <f t="shared" si="2"/>
        <v>2.7306558060889046E-3</v>
      </c>
    </row>
    <row r="57" spans="1:10" x14ac:dyDescent="0.3">
      <c r="A57" s="9">
        <v>1901</v>
      </c>
      <c r="B57" s="9">
        <v>-0.19500000000000001</v>
      </c>
      <c r="C57" s="9">
        <f t="shared" si="0"/>
        <v>0.10239999999999988</v>
      </c>
      <c r="G57" s="2">
        <f>CO2high!L157</f>
        <v>278.95232990231432</v>
      </c>
      <c r="H57" s="2">
        <f t="shared" si="1"/>
        <v>7.634347810336678E-2</v>
      </c>
      <c r="I57" s="2">
        <f t="shared" si="3"/>
        <v>3.1633638585542231E-2</v>
      </c>
      <c r="J57" s="2">
        <f t="shared" si="2"/>
        <v>2.886904071374942E-3</v>
      </c>
    </row>
    <row r="58" spans="1:10" x14ac:dyDescent="0.3">
      <c r="A58" s="9">
        <v>1902</v>
      </c>
      <c r="B58" s="9">
        <v>-0.35599999999999998</v>
      </c>
      <c r="C58" s="9">
        <f t="shared" si="0"/>
        <v>-5.8600000000000096E-2</v>
      </c>
      <c r="G58" s="2">
        <f>CO2high!L158</f>
        <v>279.13023678143645</v>
      </c>
      <c r="H58" s="2">
        <f t="shared" si="1"/>
        <v>7.975444949851522E-2</v>
      </c>
      <c r="I58" s="2">
        <f t="shared" si="3"/>
        <v>3.3089249224793844E-2</v>
      </c>
      <c r="J58" s="2">
        <f t="shared" si="2"/>
        <v>3.0501855234154121E-3</v>
      </c>
    </row>
    <row r="59" spans="1:10" x14ac:dyDescent="0.3">
      <c r="A59" s="9">
        <v>1903</v>
      </c>
      <c r="B59" s="9">
        <v>-0.42199999999999999</v>
      </c>
      <c r="C59" s="9">
        <f t="shared" si="0"/>
        <v>-0.1246000000000001</v>
      </c>
      <c r="G59" s="2">
        <f>CO2high!L159</f>
        <v>279.31095881633962</v>
      </c>
      <c r="H59" s="2">
        <f t="shared" si="1"/>
        <v>8.3217170114782857E-2</v>
      </c>
      <c r="I59" s="2">
        <f t="shared" si="3"/>
        <v>3.460562872339968E-2</v>
      </c>
      <c r="J59" s="2">
        <f t="shared" si="2"/>
        <v>3.2208074052392415E-3</v>
      </c>
    </row>
    <row r="60" spans="1:10" x14ac:dyDescent="0.3">
      <c r="A60" s="9">
        <v>1904</v>
      </c>
      <c r="B60" s="9">
        <v>-0.55400000000000005</v>
      </c>
      <c r="C60" s="9">
        <f t="shared" si="0"/>
        <v>-0.25660000000000016</v>
      </c>
      <c r="G60" s="2">
        <f>CO2high!L160</f>
        <v>279.51203206643555</v>
      </c>
      <c r="H60" s="2">
        <f t="shared" si="1"/>
        <v>8.7067197590347326E-2</v>
      </c>
      <c r="I60" s="2">
        <f t="shared" si="3"/>
        <v>3.6192858836364271E-2</v>
      </c>
      <c r="J60" s="2">
        <f t="shared" si="2"/>
        <v>3.399073190326393E-3</v>
      </c>
    </row>
    <row r="61" spans="1:10" x14ac:dyDescent="0.3">
      <c r="A61" s="9">
        <v>1905</v>
      </c>
      <c r="B61" s="9">
        <v>-0.44500000000000001</v>
      </c>
      <c r="C61" s="9">
        <f t="shared" si="0"/>
        <v>-0.14760000000000012</v>
      </c>
      <c r="G61" s="2">
        <f>CO2high!L161</f>
        <v>279.71187595463942</v>
      </c>
      <c r="H61" s="2">
        <f t="shared" si="1"/>
        <v>9.0890942720225007E-2</v>
      </c>
      <c r="I61" s="2">
        <f t="shared" si="3"/>
        <v>3.7847842857832659E-2</v>
      </c>
      <c r="J61" s="2">
        <f t="shared" si="2"/>
        <v>3.5853418927958881E-3</v>
      </c>
    </row>
    <row r="62" spans="1:10" x14ac:dyDescent="0.3">
      <c r="A62" s="9">
        <v>1906</v>
      </c>
      <c r="B62" s="9">
        <v>-0.246</v>
      </c>
      <c r="C62" s="9">
        <f t="shared" si="0"/>
        <v>5.139999999999989E-2</v>
      </c>
      <c r="G62" s="2">
        <f>CO2high!L162</f>
        <v>279.92603869132455</v>
      </c>
      <c r="H62" s="2">
        <f t="shared" si="1"/>
        <v>9.4985628470460007E-2</v>
      </c>
      <c r="I62" s="2">
        <f t="shared" si="3"/>
        <v>3.9576822132201803E-2</v>
      </c>
      <c r="J62" s="2">
        <f t="shared" si="2"/>
        <v>3.7799528982772972E-3</v>
      </c>
    </row>
    <row r="63" spans="1:10" x14ac:dyDescent="0.3">
      <c r="A63" s="9">
        <v>1907</v>
      </c>
      <c r="B63" s="9">
        <v>-0.6</v>
      </c>
      <c r="C63" s="9">
        <f t="shared" si="0"/>
        <v>-0.30260000000000009</v>
      </c>
      <c r="G63" s="2">
        <f>CO2high!L163</f>
        <v>280.1563269502202</v>
      </c>
      <c r="H63" s="2">
        <f t="shared" si="1"/>
        <v>9.9385132293830836E-2</v>
      </c>
      <c r="I63" s="2">
        <f t="shared" si="3"/>
        <v>4.1386887076618001E-2</v>
      </c>
      <c r="J63" s="2">
        <f t="shared" si="2"/>
        <v>3.9832791155259882E-3</v>
      </c>
    </row>
    <row r="64" spans="1:10" x14ac:dyDescent="0.3">
      <c r="A64" s="9">
        <v>1908</v>
      </c>
      <c r="B64" s="9">
        <v>-0.48599999999999999</v>
      </c>
      <c r="C64" s="9">
        <f t="shared" si="0"/>
        <v>-0.1886000000000001</v>
      </c>
      <c r="G64" s="2">
        <f>CO2high!L164</f>
        <v>280.41768683821363</v>
      </c>
      <c r="H64" s="2">
        <f t="shared" si="1"/>
        <v>0.10437385980416397</v>
      </c>
      <c r="I64" s="2">
        <f t="shared" si="3"/>
        <v>4.3293732116936795E-2</v>
      </c>
      <c r="J64" s="2">
        <f t="shared" si="2"/>
        <v>4.1957316087449905E-3</v>
      </c>
    </row>
    <row r="65" spans="1:10" x14ac:dyDescent="0.3">
      <c r="A65" s="9">
        <v>1909</v>
      </c>
      <c r="B65" s="9">
        <v>-0.46600000000000003</v>
      </c>
      <c r="C65" s="9">
        <f t="shared" si="0"/>
        <v>-0.16860000000000014</v>
      </c>
      <c r="G65" s="2">
        <f>CO2high!L165</f>
        <v>280.65667420452883</v>
      </c>
      <c r="H65" s="2">
        <f t="shared" si="1"/>
        <v>0.10893148202284685</v>
      </c>
      <c r="I65" s="2">
        <f t="shared" si="3"/>
        <v>4.5280840453712862E-2</v>
      </c>
      <c r="J65" s="2">
        <f t="shared" si="2"/>
        <v>4.4178082516315199E-3</v>
      </c>
    </row>
    <row r="66" spans="1:10" x14ac:dyDescent="0.3">
      <c r="A66" s="9">
        <v>1910</v>
      </c>
      <c r="B66" s="9">
        <v>-0.34499999999999997</v>
      </c>
      <c r="C66" s="9">
        <f t="shared" si="0"/>
        <v>-4.7600000000000087E-2</v>
      </c>
      <c r="G66" s="2">
        <f>CO2high!L166</f>
        <v>280.90773006382392</v>
      </c>
      <c r="H66" s="2">
        <f t="shared" si="1"/>
        <v>0.11371507915437259</v>
      </c>
      <c r="I66" s="2">
        <f t="shared" si="3"/>
        <v>4.7352655970678156E-2</v>
      </c>
      <c r="J66" s="2">
        <f t="shared" si="2"/>
        <v>4.6499102745393419E-3</v>
      </c>
    </row>
    <row r="67" spans="1:10" x14ac:dyDescent="0.3">
      <c r="A67" s="9">
        <v>1911</v>
      </c>
      <c r="B67" s="9">
        <v>-0.45400000000000001</v>
      </c>
      <c r="C67" s="9">
        <f t="shared" si="0"/>
        <v>-0.15660000000000013</v>
      </c>
      <c r="G67" s="2">
        <f>CO2high!L167</f>
        <v>281.16989392203794</v>
      </c>
      <c r="H67" s="2">
        <f t="shared" si="1"/>
        <v>0.11870576614599419</v>
      </c>
      <c r="I67" s="2">
        <f t="shared" si="3"/>
        <v>4.9512892286658602E-2</v>
      </c>
      <c r="J67" s="2">
        <f t="shared" si="2"/>
        <v>4.8924618700934104E-3</v>
      </c>
    </row>
    <row r="68" spans="1:10" x14ac:dyDescent="0.3">
      <c r="A68" s="9">
        <v>1912</v>
      </c>
      <c r="B68" s="9">
        <v>-0.38600000000000001</v>
      </c>
      <c r="C68" s="9">
        <f t="shared" si="0"/>
        <v>-8.8600000000000123E-2</v>
      </c>
      <c r="G68" s="2">
        <f>CO2high!L168</f>
        <v>281.43485297940884</v>
      </c>
      <c r="H68" s="2">
        <f t="shared" si="1"/>
        <v>0.12374493820965522</v>
      </c>
      <c r="I68" s="2">
        <f t="shared" si="3"/>
        <v>5.1760216596825108E-2</v>
      </c>
      <c r="J68" s="2">
        <f t="shared" si="2"/>
        <v>5.1459059148595008E-3</v>
      </c>
    </row>
    <row r="69" spans="1:10" x14ac:dyDescent="0.3">
      <c r="A69" s="9">
        <v>1913</v>
      </c>
      <c r="B69" s="9">
        <v>-0.32600000000000001</v>
      </c>
      <c r="C69" s="9">
        <f t="shared" si="0"/>
        <v>-2.8600000000000125E-2</v>
      </c>
      <c r="G69" s="2">
        <f>CO2high!L169</f>
        <v>281.71502369663347</v>
      </c>
      <c r="H69" s="2">
        <f t="shared" si="1"/>
        <v>0.12906825806782743</v>
      </c>
      <c r="I69" s="2">
        <f t="shared" si="3"/>
        <v>5.4100664214813063E-2</v>
      </c>
      <c r="J69" s="2">
        <f t="shared" si="2"/>
        <v>5.4106751995330656E-3</v>
      </c>
    </row>
    <row r="70" spans="1:10" x14ac:dyDescent="0.3">
      <c r="A70" s="9">
        <v>1914</v>
      </c>
      <c r="B70" s="9">
        <v>-8.1000000000000003E-2</v>
      </c>
      <c r="C70" s="9">
        <f t="shared" si="0"/>
        <v>0.21639999999999987</v>
      </c>
      <c r="G70" s="2">
        <f>CO2high!L170</f>
        <v>282.01967829108679</v>
      </c>
      <c r="H70" s="2">
        <f t="shared" si="1"/>
        <v>0.13485077325893641</v>
      </c>
      <c r="I70" s="2">
        <f t="shared" si="3"/>
        <v>5.6545512478906275E-2</v>
      </c>
      <c r="J70" s="2">
        <f t="shared" si="2"/>
        <v>5.6872343371398562E-3</v>
      </c>
    </row>
    <row r="71" spans="1:10" x14ac:dyDescent="0.3">
      <c r="A71" s="9">
        <v>1915</v>
      </c>
      <c r="B71" s="9">
        <v>-9.6000000000000002E-2</v>
      </c>
      <c r="C71" s="9">
        <f t="shared" ref="C71:C134" si="4">B71-C$4</f>
        <v>0.20139999999999988</v>
      </c>
      <c r="G71" s="2">
        <f>CO2high!L171</f>
        <v>282.27409334305258</v>
      </c>
      <c r="H71" s="2">
        <f t="shared" ref="H71:H134" si="5">H$3*LN(G71/G$3)</f>
        <v>0.1396749293586953</v>
      </c>
      <c r="I71" s="2">
        <f t="shared" si="3"/>
        <v>5.9061633710993613E-2</v>
      </c>
      <c r="J71" s="2">
        <f t="shared" ref="J71:J134" si="6">J70+J$3*(I70-J70)</f>
        <v>5.9761093569850893E-3</v>
      </c>
    </row>
    <row r="72" spans="1:10" x14ac:dyDescent="0.3">
      <c r="A72" s="9">
        <v>1916</v>
      </c>
      <c r="B72" s="9">
        <v>-0.35699999999999998</v>
      </c>
      <c r="C72" s="9">
        <f t="shared" si="4"/>
        <v>-5.9600000000000097E-2</v>
      </c>
      <c r="G72" s="2">
        <f>CO2high!L172</f>
        <v>282.51984749413043</v>
      </c>
      <c r="H72" s="2">
        <f t="shared" si="5"/>
        <v>0.1443307328161258</v>
      </c>
      <c r="I72" s="2">
        <f t="shared" ref="I72:I135" si="7">I71+I$3*(I$4*H72-I71)+I$5*(J71-I71)</f>
        <v>6.1641538322351412E-2</v>
      </c>
      <c r="J72" s="2">
        <f t="shared" si="6"/>
        <v>6.2776351353158576E-3</v>
      </c>
    </row>
    <row r="73" spans="1:10" x14ac:dyDescent="0.3">
      <c r="A73" s="9">
        <v>1917</v>
      </c>
      <c r="B73" s="9">
        <v>-0.66800000000000004</v>
      </c>
      <c r="C73" s="9">
        <f t="shared" si="4"/>
        <v>-0.37060000000000015</v>
      </c>
      <c r="G73" s="2">
        <f>CO2high!L173</f>
        <v>282.79243384820057</v>
      </c>
      <c r="H73" s="2">
        <f t="shared" si="5"/>
        <v>0.14949013640748537</v>
      </c>
      <c r="I73" s="2">
        <f t="shared" si="7"/>
        <v>6.4298860505542302E-2</v>
      </c>
      <c r="J73" s="2">
        <f t="shared" si="6"/>
        <v>6.59210210541822E-3</v>
      </c>
    </row>
    <row r="74" spans="1:10" x14ac:dyDescent="0.3">
      <c r="A74" s="9">
        <v>1918</v>
      </c>
      <c r="B74" s="9">
        <v>-0.46400000000000002</v>
      </c>
      <c r="C74" s="9">
        <f t="shared" si="4"/>
        <v>-0.16660000000000014</v>
      </c>
      <c r="G74" s="2">
        <f>CO2high!L174</f>
        <v>283.08582201038428</v>
      </c>
      <c r="H74" s="2">
        <f t="shared" si="5"/>
        <v>0.15503771414907191</v>
      </c>
      <c r="I74" s="2">
        <f t="shared" si="7"/>
        <v>6.7043201217165976E-2</v>
      </c>
      <c r="J74" s="2">
        <f t="shared" si="6"/>
        <v>6.9198764931309251E-3</v>
      </c>
    </row>
    <row r="75" spans="1:10" x14ac:dyDescent="0.3">
      <c r="A75" s="9">
        <v>1919</v>
      </c>
      <c r="B75" s="9">
        <v>-0.26700000000000002</v>
      </c>
      <c r="C75" s="9">
        <f t="shared" si="4"/>
        <v>3.0399999999999872E-2</v>
      </c>
      <c r="G75" s="2">
        <f>CO2high!L175</f>
        <v>283.36473673587744</v>
      </c>
      <c r="H75" s="2">
        <f t="shared" si="5"/>
        <v>0.16030629012253247</v>
      </c>
      <c r="I75" s="2">
        <f t="shared" si="7"/>
        <v>6.9863121567489195E-2</v>
      </c>
      <c r="J75" s="2">
        <f t="shared" si="6"/>
        <v>7.2613769775634442E-3</v>
      </c>
    </row>
    <row r="76" spans="1:10" x14ac:dyDescent="0.3">
      <c r="A76" s="9">
        <v>1920</v>
      </c>
      <c r="B76" s="9">
        <v>-0.307</v>
      </c>
      <c r="C76" s="9">
        <f t="shared" si="4"/>
        <v>-9.6000000000001084E-3</v>
      </c>
      <c r="G76" s="2">
        <f>CO2high!L176</f>
        <v>283.57834066581739</v>
      </c>
      <c r="H76" s="2">
        <f t="shared" si="5"/>
        <v>0.16433766866758526</v>
      </c>
      <c r="I76" s="2">
        <f t="shared" si="7"/>
        <v>7.2717796534304852E-2</v>
      </c>
      <c r="J76" s="2">
        <f t="shared" si="6"/>
        <v>7.6169548868342228E-3</v>
      </c>
    </row>
    <row r="77" spans="1:10" x14ac:dyDescent="0.3">
      <c r="A77" s="9">
        <v>1921</v>
      </c>
      <c r="B77" s="9">
        <v>-0.16</v>
      </c>
      <c r="C77" s="9">
        <f t="shared" si="4"/>
        <v>0.13739999999999988</v>
      </c>
      <c r="G77" s="2">
        <f>CO2high!L177</f>
        <v>283.85075497057267</v>
      </c>
      <c r="H77" s="2">
        <f t="shared" si="5"/>
        <v>0.16947458058704029</v>
      </c>
      <c r="I77" s="2">
        <f t="shared" si="7"/>
        <v>7.5640527344547723E-2</v>
      </c>
      <c r="J77" s="2">
        <f t="shared" si="6"/>
        <v>7.9867276673918561E-3</v>
      </c>
    </row>
    <row r="78" spans="1:10" x14ac:dyDescent="0.3">
      <c r="A78" s="9">
        <v>1922</v>
      </c>
      <c r="B78" s="9">
        <v>-0.26500000000000001</v>
      </c>
      <c r="C78" s="9">
        <f t="shared" si="4"/>
        <v>3.2399999999999873E-2</v>
      </c>
      <c r="G78" s="2">
        <f>CO2high!L178</f>
        <v>284.05807303274543</v>
      </c>
      <c r="H78" s="2">
        <f t="shared" si="5"/>
        <v>0.17338067123822554</v>
      </c>
      <c r="I78" s="2">
        <f t="shared" si="7"/>
        <v>7.8590938646606323E-2</v>
      </c>
      <c r="J78" s="2">
        <f t="shared" si="6"/>
        <v>8.3710012495581011E-3</v>
      </c>
    </row>
    <row r="79" spans="1:10" x14ac:dyDescent="0.3">
      <c r="A79" s="9">
        <v>1923</v>
      </c>
      <c r="B79" s="9">
        <v>-0.28799999999999998</v>
      </c>
      <c r="C79" s="9">
        <f t="shared" si="4"/>
        <v>9.3999999999999084E-3</v>
      </c>
      <c r="G79" s="2">
        <f>CO2high!L179</f>
        <v>284.28467057452542</v>
      </c>
      <c r="H79" s="2">
        <f t="shared" si="5"/>
        <v>0.17764674809552605</v>
      </c>
      <c r="I79" s="2">
        <f t="shared" si="7"/>
        <v>8.1579407573629359E-2</v>
      </c>
      <c r="J79" s="2">
        <f t="shared" si="6"/>
        <v>8.7698504939733354E-3</v>
      </c>
    </row>
    <row r="80" spans="1:10" x14ac:dyDescent="0.3">
      <c r="A80" s="9">
        <v>1924</v>
      </c>
      <c r="B80" s="9">
        <v>-0.37</v>
      </c>
      <c r="C80" s="9">
        <f t="shared" si="4"/>
        <v>-7.2600000000000109E-2</v>
      </c>
      <c r="G80" s="2">
        <f>CO2high!L180</f>
        <v>284.56774992684393</v>
      </c>
      <c r="H80" s="2">
        <f t="shared" si="5"/>
        <v>0.18297141440733752</v>
      </c>
      <c r="I80" s="2">
        <f t="shared" si="7"/>
        <v>8.4637671777146511E-2</v>
      </c>
      <c r="J80" s="2">
        <f t="shared" si="6"/>
        <v>9.183408778185782E-3</v>
      </c>
    </row>
    <row r="81" spans="1:10" x14ac:dyDescent="0.3">
      <c r="A81" s="9">
        <v>1925</v>
      </c>
      <c r="B81" s="9">
        <v>-0.28000000000000003</v>
      </c>
      <c r="C81" s="9">
        <f t="shared" si="4"/>
        <v>1.739999999999986E-2</v>
      </c>
      <c r="G81" s="2">
        <f>CO2high!L181</f>
        <v>284.84188260624722</v>
      </c>
      <c r="H81" s="2">
        <f t="shared" si="5"/>
        <v>0.18812274963007458</v>
      </c>
      <c r="I81" s="2">
        <f t="shared" si="7"/>
        <v>8.7758153408085585E-2</v>
      </c>
      <c r="J81" s="2">
        <f t="shared" si="6"/>
        <v>9.6119889920198796E-3</v>
      </c>
    </row>
    <row r="82" spans="1:10" x14ac:dyDescent="0.3">
      <c r="A82" s="9">
        <v>1926</v>
      </c>
      <c r="B82" s="9">
        <v>-6.7000000000000004E-2</v>
      </c>
      <c r="C82" s="9">
        <f t="shared" si="4"/>
        <v>0.23039999999999988</v>
      </c>
      <c r="G82" s="2">
        <f>CO2high!L182</f>
        <v>285.11715389581775</v>
      </c>
      <c r="H82" s="2">
        <f t="shared" si="5"/>
        <v>0.19329049474644777</v>
      </c>
      <c r="I82" s="2">
        <f t="shared" si="7"/>
        <v>9.0939421173081084E-2</v>
      </c>
      <c r="J82" s="2">
        <f t="shared" si="6"/>
        <v>1.0055859205903133E-2</v>
      </c>
    </row>
    <row r="83" spans="1:10" x14ac:dyDescent="0.3">
      <c r="A83" s="9">
        <v>1927</v>
      </c>
      <c r="B83" s="9">
        <v>-0.23899999999999999</v>
      </c>
      <c r="C83" s="9">
        <f t="shared" si="4"/>
        <v>5.8399999999999896E-2</v>
      </c>
      <c r="G83" s="2">
        <f>CO2high!L183</f>
        <v>285.39193708333994</v>
      </c>
      <c r="H83" s="2">
        <f t="shared" si="5"/>
        <v>0.1984441029541594</v>
      </c>
      <c r="I83" s="2">
        <f t="shared" si="7"/>
        <v>9.4179144020665517E-2</v>
      </c>
      <c r="J83" s="2">
        <f t="shared" si="6"/>
        <v>1.0515277837876704E-2</v>
      </c>
    </row>
    <row r="84" spans="1:10" x14ac:dyDescent="0.3">
      <c r="A84" s="9">
        <v>1928</v>
      </c>
      <c r="B84" s="9">
        <v>-0.161</v>
      </c>
      <c r="C84" s="9">
        <f t="shared" si="4"/>
        <v>0.13639999999999988</v>
      </c>
      <c r="G84" s="2">
        <f>CO2high!L184</f>
        <v>285.69983132344504</v>
      </c>
      <c r="H84" s="2">
        <f t="shared" si="5"/>
        <v>0.20421282327297943</v>
      </c>
      <c r="I84" s="2">
        <f t="shared" si="7"/>
        <v>9.7494617389905336E-2</v>
      </c>
      <c r="J84" s="2">
        <f t="shared" si="6"/>
        <v>1.0990488597794943E-2</v>
      </c>
    </row>
    <row r="85" spans="1:10" x14ac:dyDescent="0.3">
      <c r="A85" s="9">
        <v>1929</v>
      </c>
      <c r="B85" s="9">
        <v>-0.42699999999999999</v>
      </c>
      <c r="C85" s="9">
        <f t="shared" si="4"/>
        <v>-0.1296000000000001</v>
      </c>
      <c r="G85" s="2">
        <f>CO2high!L185</f>
        <v>286.00338371617079</v>
      </c>
      <c r="H85" s="2">
        <f t="shared" si="5"/>
        <v>0.20989411178412948</v>
      </c>
      <c r="I85" s="2">
        <f t="shared" si="7"/>
        <v>0.10088074349364988</v>
      </c>
      <c r="J85" s="2">
        <f t="shared" si="6"/>
        <v>1.148183204933413E-2</v>
      </c>
    </row>
    <row r="86" spans="1:10" x14ac:dyDescent="0.3">
      <c r="A86" s="9">
        <v>1930</v>
      </c>
      <c r="B86" s="9">
        <v>-0.14099999999999999</v>
      </c>
      <c r="C86" s="9">
        <f t="shared" si="4"/>
        <v>0.1563999999999999</v>
      </c>
      <c r="G86" s="2">
        <f>CO2high!L186</f>
        <v>286.3395491918323</v>
      </c>
      <c r="H86" s="2">
        <f t="shared" si="5"/>
        <v>0.21617875477767559</v>
      </c>
      <c r="I86" s="2">
        <f t="shared" si="7"/>
        <v>0.10435405455202865</v>
      </c>
      <c r="J86" s="2">
        <f t="shared" si="6"/>
        <v>1.1989617866337843E-2</v>
      </c>
    </row>
    <row r="87" spans="1:10" x14ac:dyDescent="0.3">
      <c r="A87" s="9">
        <v>1931</v>
      </c>
      <c r="B87" s="9">
        <v>-0.13500000000000001</v>
      </c>
      <c r="C87" s="9">
        <f t="shared" si="4"/>
        <v>0.16239999999999988</v>
      </c>
      <c r="G87" s="2">
        <f>CO2high!L187</f>
        <v>286.62599031076252</v>
      </c>
      <c r="H87" s="2">
        <f t="shared" si="5"/>
        <v>0.22152797740378574</v>
      </c>
      <c r="I87" s="2">
        <f t="shared" si="7"/>
        <v>0.10788273759051765</v>
      </c>
      <c r="J87" s="2">
        <f t="shared" si="6"/>
        <v>1.2514247866712567E-2</v>
      </c>
    </row>
    <row r="88" spans="1:10" x14ac:dyDescent="0.3">
      <c r="A88" s="9">
        <v>1932</v>
      </c>
      <c r="B88" s="9">
        <v>-0.08</v>
      </c>
      <c r="C88" s="9">
        <f t="shared" si="4"/>
        <v>0.21739999999999987</v>
      </c>
      <c r="G88" s="2">
        <f>CO2high!L188</f>
        <v>286.85640469937374</v>
      </c>
      <c r="H88" s="2">
        <f t="shared" si="5"/>
        <v>0.22582703542588944</v>
      </c>
      <c r="I88" s="2">
        <f t="shared" si="7"/>
        <v>0.11143246724678528</v>
      </c>
      <c r="J88" s="2">
        <f t="shared" si="6"/>
        <v>1.3055940888343781E-2</v>
      </c>
    </row>
    <row r="89" spans="1:10" x14ac:dyDescent="0.3">
      <c r="A89" s="9">
        <v>1933</v>
      </c>
      <c r="B89" s="9">
        <v>-0.28100000000000003</v>
      </c>
      <c r="C89" s="9">
        <f t="shared" si="4"/>
        <v>1.6399999999999859E-2</v>
      </c>
      <c r="G89" s="2">
        <f>CO2high!L189</f>
        <v>287.04325876279489</v>
      </c>
      <c r="H89" s="2">
        <f t="shared" si="5"/>
        <v>0.22931081260253522</v>
      </c>
      <c r="I89" s="2">
        <f t="shared" si="7"/>
        <v>0.11497734851948635</v>
      </c>
      <c r="J89" s="2">
        <f t="shared" si="6"/>
        <v>1.3614719558059728E-2</v>
      </c>
    </row>
    <row r="90" spans="1:10" x14ac:dyDescent="0.3">
      <c r="A90" s="9">
        <v>1934</v>
      </c>
      <c r="B90" s="9">
        <v>-7.0000000000000007E-2</v>
      </c>
      <c r="C90" s="9">
        <f t="shared" si="4"/>
        <v>0.22739999999999988</v>
      </c>
      <c r="G90" s="2">
        <f>CO2high!L190</f>
        <v>287.25352066893055</v>
      </c>
      <c r="H90" s="2">
        <f t="shared" si="5"/>
        <v>0.23322830365725103</v>
      </c>
      <c r="I90" s="2">
        <f t="shared" si="7"/>
        <v>0.11853114078028044</v>
      </c>
      <c r="J90" s="2">
        <f t="shared" si="6"/>
        <v>1.419045929056063E-2</v>
      </c>
    </row>
    <row r="91" spans="1:10" x14ac:dyDescent="0.3">
      <c r="A91" s="9">
        <v>1935</v>
      </c>
      <c r="B91" s="9">
        <v>-0.16800000000000001</v>
      </c>
      <c r="C91" s="9">
        <f t="shared" si="4"/>
        <v>0.12939999999999988</v>
      </c>
      <c r="G91" s="2">
        <f>CO2high!L191</f>
        <v>287.50068678885862</v>
      </c>
      <c r="H91" s="2">
        <f t="shared" si="5"/>
        <v>0.23782970998354333</v>
      </c>
      <c r="I91" s="2">
        <f t="shared" si="7"/>
        <v>0.12211492123721122</v>
      </c>
      <c r="J91" s="2">
        <f t="shared" si="6"/>
        <v>1.4783114361422239E-2</v>
      </c>
    </row>
    <row r="92" spans="1:10" x14ac:dyDescent="0.3">
      <c r="A92" s="9">
        <v>1936</v>
      </c>
      <c r="B92" s="9">
        <v>-0.115</v>
      </c>
      <c r="C92" s="9">
        <f t="shared" si="4"/>
        <v>0.1823999999999999</v>
      </c>
      <c r="G92" s="2">
        <f>CO2high!L192</f>
        <v>287.76998612133667</v>
      </c>
      <c r="H92" s="2">
        <f t="shared" si="5"/>
        <v>0.24283866177561847</v>
      </c>
      <c r="I92" s="2">
        <f t="shared" si="7"/>
        <v>0.12574048616941072</v>
      </c>
      <c r="J92" s="2">
        <f t="shared" si="6"/>
        <v>1.5392759024476722E-2</v>
      </c>
    </row>
    <row r="93" spans="1:10" x14ac:dyDescent="0.3">
      <c r="A93" s="9">
        <v>1937</v>
      </c>
      <c r="B93" s="9">
        <v>-7.1999999999999995E-2</v>
      </c>
      <c r="C93" s="9">
        <f t="shared" si="4"/>
        <v>0.22539999999999988</v>
      </c>
      <c r="G93" s="2">
        <f>CO2high!L193</f>
        <v>288.08334642406845</v>
      </c>
      <c r="H93" s="2">
        <f t="shared" si="5"/>
        <v>0.24866124780697024</v>
      </c>
      <c r="I93" s="2">
        <f t="shared" si="7"/>
        <v>0.12943185856502046</v>
      </c>
      <c r="J93" s="2">
        <f t="shared" si="6"/>
        <v>1.6019534114659947E-2</v>
      </c>
    </row>
    <row r="94" spans="1:10" x14ac:dyDescent="0.3">
      <c r="A94" s="9">
        <v>1938</v>
      </c>
      <c r="B94" s="9">
        <v>0.10199999999999999</v>
      </c>
      <c r="C94" s="9">
        <f t="shared" si="4"/>
        <v>0.39939999999999987</v>
      </c>
      <c r="G94" s="2">
        <f>CO2high!L194</f>
        <v>288.42735816366667</v>
      </c>
      <c r="H94" s="2">
        <f t="shared" si="5"/>
        <v>0.25504608337254531</v>
      </c>
      <c r="I94" s="2">
        <f t="shared" si="7"/>
        <v>0.13320446087376167</v>
      </c>
      <c r="J94" s="2">
        <f t="shared" si="6"/>
        <v>1.6663716117537995E-2</v>
      </c>
    </row>
    <row r="95" spans="1:10" x14ac:dyDescent="0.3">
      <c r="A95" s="9">
        <v>1939</v>
      </c>
      <c r="B95" s="9">
        <v>-5.2999999999999999E-2</v>
      </c>
      <c r="C95" s="9">
        <f t="shared" si="4"/>
        <v>0.2443999999999999</v>
      </c>
      <c r="G95" s="2">
        <f>CO2high!L195</f>
        <v>288.73254627004951</v>
      </c>
      <c r="H95" s="2">
        <f t="shared" si="5"/>
        <v>0.26070398340607281</v>
      </c>
      <c r="I95" s="2">
        <f t="shared" si="7"/>
        <v>0.13703316024615658</v>
      </c>
      <c r="J95" s="2">
        <f t="shared" si="6"/>
        <v>1.7325667547753346E-2</v>
      </c>
    </row>
    <row r="96" spans="1:10" x14ac:dyDescent="0.3">
      <c r="A96" s="9">
        <v>1940</v>
      </c>
      <c r="B96" s="9">
        <v>-3.6999999999999998E-2</v>
      </c>
      <c r="C96" s="9">
        <f t="shared" si="4"/>
        <v>0.26039999999999991</v>
      </c>
      <c r="G96" s="2">
        <f>CO2high!L196</f>
        <v>289.05708165529205</v>
      </c>
      <c r="H96" s="2">
        <f t="shared" si="5"/>
        <v>0.26671400646541016</v>
      </c>
      <c r="I96" s="2">
        <f t="shared" si="7"/>
        <v>0.14092717648852005</v>
      </c>
      <c r="J96" s="2">
        <f t="shared" si="6"/>
        <v>1.8005606106280277E-2</v>
      </c>
    </row>
    <row r="97" spans="1:10" x14ac:dyDescent="0.3">
      <c r="A97" s="9">
        <v>1941</v>
      </c>
      <c r="B97" s="9">
        <v>-1.7999999999999999E-2</v>
      </c>
      <c r="C97" s="9">
        <f t="shared" si="4"/>
        <v>0.27939999999999987</v>
      </c>
      <c r="G97" s="2">
        <f>CO2high!L197</f>
        <v>289.42674120904542</v>
      </c>
      <c r="H97" s="2">
        <f t="shared" si="5"/>
        <v>0.27355146260022906</v>
      </c>
      <c r="I97" s="2">
        <f t="shared" si="7"/>
        <v>0.14491019251513332</v>
      </c>
      <c r="J97" s="2">
        <f t="shared" si="6"/>
        <v>1.8703800626051398E-2</v>
      </c>
    </row>
    <row r="98" spans="1:10" x14ac:dyDescent="0.3">
      <c r="A98" s="9">
        <v>1942</v>
      </c>
      <c r="B98" s="9">
        <v>-3.2000000000000001E-2</v>
      </c>
      <c r="C98" s="9">
        <f t="shared" si="4"/>
        <v>0.26539999999999986</v>
      </c>
      <c r="G98" s="2">
        <f>CO2high!L198</f>
        <v>289.80544566670903</v>
      </c>
      <c r="H98" s="2">
        <f t="shared" si="5"/>
        <v>0.28054716892696563</v>
      </c>
      <c r="I98" s="2">
        <f t="shared" si="7"/>
        <v>0.14898432390557681</v>
      </c>
      <c r="J98" s="2">
        <f t="shared" si="6"/>
        <v>1.9420652931981384E-2</v>
      </c>
    </row>
    <row r="99" spans="1:10" x14ac:dyDescent="0.3">
      <c r="A99" s="9">
        <v>1943</v>
      </c>
      <c r="B99" s="9">
        <v>-6.8000000000000005E-2</v>
      </c>
      <c r="C99" s="9">
        <f t="shared" si="4"/>
        <v>0.22939999999999988</v>
      </c>
      <c r="G99" s="2">
        <f>CO2high!L199</f>
        <v>290.18082678020602</v>
      </c>
      <c r="H99" s="2">
        <f t="shared" si="5"/>
        <v>0.28747246813847915</v>
      </c>
      <c r="I99" s="2">
        <f t="shared" si="7"/>
        <v>0.15314451616312047</v>
      </c>
      <c r="J99" s="2">
        <f t="shared" si="6"/>
        <v>2.0156574583111406E-2</v>
      </c>
    </row>
    <row r="100" spans="1:10" x14ac:dyDescent="0.3">
      <c r="A100" s="9">
        <v>1944</v>
      </c>
      <c r="B100" s="9">
        <v>7.3999999999999996E-2</v>
      </c>
      <c r="C100" s="9">
        <f t="shared" si="4"/>
        <v>0.3713999999999999</v>
      </c>
      <c r="G100" s="2">
        <f>CO2high!L200</f>
        <v>290.5730107039663</v>
      </c>
      <c r="H100" s="2">
        <f t="shared" si="5"/>
        <v>0.29469819503217703</v>
      </c>
      <c r="I100" s="2">
        <f t="shared" si="7"/>
        <v>0.15739740455844098</v>
      </c>
      <c r="J100" s="2">
        <f t="shared" si="6"/>
        <v>2.0911946091285858E-2</v>
      </c>
    </row>
    <row r="101" spans="1:10" x14ac:dyDescent="0.3">
      <c r="A101" s="9">
        <v>1945</v>
      </c>
      <c r="B101" s="9">
        <v>-0.109</v>
      </c>
      <c r="C101" s="9">
        <f t="shared" si="4"/>
        <v>0.1883999999999999</v>
      </c>
      <c r="G101" s="2">
        <f>CO2high!L201</f>
        <v>290.9546790874428</v>
      </c>
      <c r="H101" s="2">
        <f t="shared" si="5"/>
        <v>0.30172082243457093</v>
      </c>
      <c r="I101" s="2">
        <f t="shared" si="7"/>
        <v>0.16173376619987798</v>
      </c>
      <c r="J101" s="2">
        <f t="shared" si="6"/>
        <v>2.1687183495379299E-2</v>
      </c>
    </row>
    <row r="102" spans="1:10" x14ac:dyDescent="0.3">
      <c r="A102" s="9">
        <v>1946</v>
      </c>
      <c r="B102" s="9">
        <v>-7.9000000000000001E-2</v>
      </c>
      <c r="C102" s="9">
        <f t="shared" si="4"/>
        <v>0.21839999999999987</v>
      </c>
      <c r="G102" s="2">
        <f>CO2high!L202</f>
        <v>291.2260251318898</v>
      </c>
      <c r="H102" s="2">
        <f t="shared" si="5"/>
        <v>0.30670793874533481</v>
      </c>
      <c r="I102" s="2">
        <f t="shared" si="7"/>
        <v>0.1660877613245777</v>
      </c>
      <c r="J102" s="2">
        <f t="shared" si="6"/>
        <v>2.248264808514085E-2</v>
      </c>
    </row>
    <row r="103" spans="1:10" x14ac:dyDescent="0.3">
      <c r="A103" s="9">
        <v>1947</v>
      </c>
      <c r="B103" s="9">
        <v>-3.4000000000000002E-2</v>
      </c>
      <c r="C103" s="9">
        <f t="shared" si="4"/>
        <v>0.26339999999999986</v>
      </c>
      <c r="G103" s="2">
        <f>CO2high!L203</f>
        <v>291.53503995286815</v>
      </c>
      <c r="H103" s="2">
        <f t="shared" si="5"/>
        <v>0.3123817201498732</v>
      </c>
      <c r="I103" s="2">
        <f t="shared" si="7"/>
        <v>0.17048028900027593</v>
      </c>
      <c r="J103" s="2">
        <f t="shared" si="6"/>
        <v>2.329832512834085E-2</v>
      </c>
    </row>
    <row r="104" spans="1:10" x14ac:dyDescent="0.3">
      <c r="A104" s="9">
        <v>1948</v>
      </c>
      <c r="B104" s="9">
        <v>-6.2E-2</v>
      </c>
      <c r="C104" s="9">
        <f t="shared" si="4"/>
        <v>0.23539999999999989</v>
      </c>
      <c r="G104" s="2">
        <f>CO2high!L204</f>
        <v>291.9139452257117</v>
      </c>
      <c r="H104" s="2">
        <f t="shared" si="5"/>
        <v>0.31933054874051797</v>
      </c>
      <c r="I104" s="2">
        <f t="shared" si="7"/>
        <v>0.17494983710347128</v>
      </c>
      <c r="J104" s="2">
        <f t="shared" si="6"/>
        <v>2.4134318683133441E-2</v>
      </c>
    </row>
    <row r="105" spans="1:10" x14ac:dyDescent="0.3">
      <c r="A105" s="9">
        <v>1949</v>
      </c>
      <c r="B105" s="9">
        <v>-0.14499999999999999</v>
      </c>
      <c r="C105" s="9">
        <f t="shared" si="4"/>
        <v>0.1523999999999999</v>
      </c>
      <c r="G105" s="2">
        <f>CO2high!L205</f>
        <v>292.32218703515588</v>
      </c>
      <c r="H105" s="2">
        <f t="shared" si="5"/>
        <v>0.32680729971635664</v>
      </c>
      <c r="I105" s="2">
        <f t="shared" si="7"/>
        <v>0.17951041541613677</v>
      </c>
      <c r="J105" s="2">
        <f t="shared" si="6"/>
        <v>2.4990950827760958E-2</v>
      </c>
    </row>
    <row r="106" spans="1:10" x14ac:dyDescent="0.3">
      <c r="A106" s="9">
        <v>1950</v>
      </c>
      <c r="B106" s="9">
        <v>-0.30499999999999999</v>
      </c>
      <c r="C106" s="9">
        <f t="shared" si="4"/>
        <v>-7.6000000000001067E-3</v>
      </c>
      <c r="G106" s="2">
        <f>CO2high!L206</f>
        <v>292.69913708981255</v>
      </c>
      <c r="H106" s="2">
        <f t="shared" si="5"/>
        <v>0.3337016913849582</v>
      </c>
      <c r="I106" s="2">
        <f t="shared" si="7"/>
        <v>0.18414108300464452</v>
      </c>
      <c r="J106" s="2">
        <f t="shared" si="6"/>
        <v>2.5868621386622933E-2</v>
      </c>
    </row>
    <row r="107" spans="1:10" x14ac:dyDescent="0.3">
      <c r="A107" s="9">
        <v>1951</v>
      </c>
      <c r="B107" s="9">
        <v>-0.13</v>
      </c>
      <c r="C107" s="9">
        <f t="shared" si="4"/>
        <v>0.16739999999999988</v>
      </c>
      <c r="G107" s="2">
        <f>CO2high!L207</f>
        <v>293.17002172932069</v>
      </c>
      <c r="H107" s="2">
        <f t="shared" si="5"/>
        <v>0.34230167766488251</v>
      </c>
      <c r="I107" s="2">
        <f t="shared" si="7"/>
        <v>0.18889266811390187</v>
      </c>
      <c r="J107" s="2">
        <f t="shared" si="6"/>
        <v>2.6767608968613296E-2</v>
      </c>
    </row>
    <row r="108" spans="1:10" x14ac:dyDescent="0.3">
      <c r="A108" s="9">
        <v>1952</v>
      </c>
      <c r="B108" s="9">
        <v>-4.8000000000000001E-2</v>
      </c>
      <c r="C108" s="9">
        <f t="shared" si="4"/>
        <v>0.2493999999999999</v>
      </c>
      <c r="G108" s="2">
        <f>CO2high!L208</f>
        <v>293.69478442929693</v>
      </c>
      <c r="H108" s="2">
        <f t="shared" si="5"/>
        <v>0.35186940489493213</v>
      </c>
      <c r="I108" s="2">
        <f t="shared" si="7"/>
        <v>0.1937914032063256</v>
      </c>
      <c r="J108" s="2">
        <f t="shared" si="6"/>
        <v>2.7688479304558533E-2</v>
      </c>
    </row>
    <row r="109" spans="1:10" x14ac:dyDescent="0.3">
      <c r="A109" s="9">
        <v>1953</v>
      </c>
      <c r="B109" s="9">
        <v>4.5999999999999999E-2</v>
      </c>
      <c r="C109" s="9">
        <f t="shared" si="4"/>
        <v>0.34339999999999987</v>
      </c>
      <c r="G109" s="2">
        <f>CO2high!L209</f>
        <v>294.22045251891308</v>
      </c>
      <c r="H109" s="2">
        <f t="shared" si="5"/>
        <v>0.3614365154310934</v>
      </c>
      <c r="I109" s="2">
        <f t="shared" si="7"/>
        <v>0.1988325776125166</v>
      </c>
      <c r="J109" s="2">
        <f t="shared" si="6"/>
        <v>2.863194391232057E-2</v>
      </c>
    </row>
    <row r="110" spans="1:10" x14ac:dyDescent="0.3">
      <c r="A110" s="9">
        <v>1954</v>
      </c>
      <c r="B110" s="9">
        <v>-0.185</v>
      </c>
      <c r="C110" s="9">
        <f t="shared" si="4"/>
        <v>0.11239999999999989</v>
      </c>
      <c r="G110" s="2">
        <f>CO2high!L210</f>
        <v>294.75702892844942</v>
      </c>
      <c r="H110" s="2">
        <f t="shared" si="5"/>
        <v>0.37118454375355259</v>
      </c>
      <c r="I110" s="2">
        <f t="shared" si="7"/>
        <v>0.20401728066496838</v>
      </c>
      <c r="J110" s="2">
        <f t="shared" si="6"/>
        <v>2.9598683511737684E-2</v>
      </c>
    </row>
    <row r="111" spans="1:10" x14ac:dyDescent="0.3">
      <c r="A111" s="9">
        <v>1955</v>
      </c>
      <c r="B111" s="9">
        <v>-0.20499999999999999</v>
      </c>
      <c r="C111" s="9">
        <f t="shared" si="4"/>
        <v>9.2399999999999899E-2</v>
      </c>
      <c r="D111" s="2">
        <v>-0.13300000000000001</v>
      </c>
      <c r="E111" s="2">
        <v>-3.4000000000000002E-2</v>
      </c>
      <c r="F111" s="2">
        <v>-1.2999999999999999E-2</v>
      </c>
      <c r="G111" s="2">
        <f>CO2high!L211</f>
        <v>295.29463880968268</v>
      </c>
      <c r="H111" s="2">
        <f t="shared" si="5"/>
        <v>0.38093356682306151</v>
      </c>
      <c r="I111" s="2">
        <f t="shared" si="7"/>
        <v>0.20934098146031638</v>
      </c>
      <c r="J111" s="2">
        <f t="shared" si="6"/>
        <v>3.0589381143568035E-2</v>
      </c>
    </row>
    <row r="112" spans="1:10" x14ac:dyDescent="0.3">
      <c r="A112" s="9">
        <v>1956</v>
      </c>
      <c r="B112" s="9">
        <v>-0.41699999999999998</v>
      </c>
      <c r="C112" s="9">
        <f t="shared" si="4"/>
        <v>-0.1196000000000001</v>
      </c>
      <c r="D112" s="2">
        <v>-0.123</v>
      </c>
      <c r="E112" s="2">
        <v>-2.8000000000000001E-2</v>
      </c>
      <c r="F112" s="2">
        <v>-1.0999999999999999E-2</v>
      </c>
      <c r="G112" s="2">
        <f>CO2high!L212</f>
        <v>295.90641118542766</v>
      </c>
      <c r="H112" s="2">
        <f t="shared" si="5"/>
        <v>0.39200588605694109</v>
      </c>
      <c r="I112" s="2">
        <f t="shared" si="7"/>
        <v>0.21484038103639477</v>
      </c>
      <c r="J112" s="2">
        <f t="shared" si="6"/>
        <v>3.1604690233367164E-2</v>
      </c>
    </row>
    <row r="113" spans="1:10" x14ac:dyDescent="0.3">
      <c r="A113" s="9">
        <v>1957</v>
      </c>
      <c r="B113" s="9">
        <v>-0.06</v>
      </c>
      <c r="C113" s="9">
        <f t="shared" si="4"/>
        <v>0.23739999999999989</v>
      </c>
      <c r="D113" s="2">
        <v>-0.09</v>
      </c>
      <c r="E113" s="2">
        <v>-4.9000000000000002E-2</v>
      </c>
      <c r="F113" s="2">
        <v>-2.4E-2</v>
      </c>
      <c r="G113" s="2">
        <f>CO2high!L213</f>
        <v>296.56798333456965</v>
      </c>
      <c r="H113" s="2">
        <f t="shared" si="5"/>
        <v>0.40395378625883893</v>
      </c>
      <c r="I113" s="2">
        <f t="shared" si="7"/>
        <v>0.2205370665203705</v>
      </c>
      <c r="J113" s="2">
        <f t="shared" si="6"/>
        <v>3.264546895712836E-2</v>
      </c>
    </row>
    <row r="114" spans="1:10" x14ac:dyDescent="0.3">
      <c r="A114" s="9">
        <v>1958</v>
      </c>
      <c r="B114" s="9">
        <v>7.0000000000000007E-2</v>
      </c>
      <c r="C114" s="9">
        <f t="shared" si="4"/>
        <v>0.36739999999999989</v>
      </c>
      <c r="D114" s="2">
        <v>-2.7E-2</v>
      </c>
      <c r="E114" s="2">
        <v>-1.6E-2</v>
      </c>
      <c r="F114" s="2">
        <v>-0.01</v>
      </c>
      <c r="G114" s="2">
        <f>CO2high!L214</f>
        <v>297.25860425044135</v>
      </c>
      <c r="H114" s="2">
        <f t="shared" si="5"/>
        <v>0.41639790258168025</v>
      </c>
      <c r="I114" s="2">
        <f t="shared" si="7"/>
        <v>0.22644013440935773</v>
      </c>
      <c r="J114" s="2">
        <f t="shared" si="6"/>
        <v>3.3712693231287574E-2</v>
      </c>
    </row>
    <row r="115" spans="1:10" x14ac:dyDescent="0.3">
      <c r="A115" s="9">
        <v>1959</v>
      </c>
      <c r="B115" s="9">
        <v>-1.2999999999999999E-2</v>
      </c>
      <c r="C115" s="9">
        <f t="shared" si="4"/>
        <v>0.28439999999999988</v>
      </c>
      <c r="D115" s="2">
        <v>-7.0999999999999994E-2</v>
      </c>
      <c r="E115" s="2">
        <v>-2.3E-2</v>
      </c>
      <c r="F115" s="2">
        <v>-1.2999999999999999E-2</v>
      </c>
      <c r="G115" s="2">
        <f>CO2high!L215</f>
        <v>297.96269024586809</v>
      </c>
      <c r="H115" s="2">
        <f t="shared" si="5"/>
        <v>0.4290549155860453</v>
      </c>
      <c r="I115" s="2">
        <f t="shared" si="7"/>
        <v>0.23254958704381287</v>
      </c>
      <c r="J115" s="2">
        <f t="shared" si="6"/>
        <v>3.4807385097179011E-2</v>
      </c>
    </row>
    <row r="116" spans="1:10" x14ac:dyDescent="0.3">
      <c r="A116" s="9">
        <v>1960</v>
      </c>
      <c r="B116" s="9">
        <v>-9.0999999999999998E-2</v>
      </c>
      <c r="C116" s="9">
        <f t="shared" si="4"/>
        <v>0.20639999999999989</v>
      </c>
      <c r="D116" s="2">
        <v>-4.7E-2</v>
      </c>
      <c r="E116" s="2">
        <v>-1.4999999999999999E-2</v>
      </c>
      <c r="F116" s="2">
        <v>-1.0999999999999999E-2</v>
      </c>
      <c r="G116" s="2">
        <f>CO2high!L216</f>
        <v>298.71097489646547</v>
      </c>
      <c r="H116" s="2">
        <f t="shared" si="5"/>
        <v>0.44247372460449386</v>
      </c>
      <c r="I116" s="2">
        <f t="shared" si="7"/>
        <v>0.2388824858611733</v>
      </c>
      <c r="J116" s="2">
        <f t="shared" si="6"/>
        <v>3.5930560804235893E-2</v>
      </c>
    </row>
    <row r="117" spans="1:10" x14ac:dyDescent="0.3">
      <c r="A117" s="9">
        <v>1961</v>
      </c>
      <c r="B117" s="9">
        <v>3.7999999999999999E-2</v>
      </c>
      <c r="C117" s="9">
        <f t="shared" si="4"/>
        <v>0.33539999999999986</v>
      </c>
      <c r="D117" s="2">
        <v>-5.5E-2</v>
      </c>
      <c r="E117" s="2">
        <v>-2.1999999999999999E-2</v>
      </c>
      <c r="F117" s="2">
        <v>-1.2999999999999999E-2</v>
      </c>
      <c r="G117" s="2">
        <f>CO2high!L217</f>
        <v>299.49783757631923</v>
      </c>
      <c r="H117" s="2">
        <f t="shared" si="5"/>
        <v>0.4565481336646986</v>
      </c>
      <c r="I117" s="2">
        <f t="shared" si="7"/>
        <v>0.24545203812044405</v>
      </c>
      <c r="J117" s="2">
        <f t="shared" si="6"/>
        <v>3.7083327738559296E-2</v>
      </c>
    </row>
    <row r="118" spans="1:10" x14ac:dyDescent="0.3">
      <c r="A118" s="9">
        <v>1962</v>
      </c>
      <c r="B118" s="9">
        <v>-2E-3</v>
      </c>
      <c r="C118" s="9">
        <f t="shared" si="4"/>
        <v>0.29539999999999988</v>
      </c>
      <c r="D118" s="2">
        <v>-7.0000000000000007E-2</v>
      </c>
      <c r="E118" s="2">
        <v>-1.0999999999999999E-2</v>
      </c>
      <c r="F118" s="2">
        <v>-8.0000000000000002E-3</v>
      </c>
      <c r="G118" s="2">
        <f>CO2high!L218</f>
        <v>300.27359972053625</v>
      </c>
      <c r="H118" s="2">
        <f t="shared" si="5"/>
        <v>0.47038783835191411</v>
      </c>
      <c r="I118" s="2">
        <f t="shared" si="7"/>
        <v>0.25224336625149141</v>
      </c>
      <c r="J118" s="2">
        <f t="shared" si="6"/>
        <v>3.8266862013528399E-2</v>
      </c>
    </row>
    <row r="119" spans="1:10" x14ac:dyDescent="0.3">
      <c r="A119" s="9">
        <v>1963</v>
      </c>
      <c r="B119" s="9">
        <v>-4.0000000000000001E-3</v>
      </c>
      <c r="C119" s="9">
        <f t="shared" si="4"/>
        <v>0.29339999999999988</v>
      </c>
      <c r="D119" s="2">
        <v>-1.9E-2</v>
      </c>
      <c r="E119" s="2">
        <v>-2.4E-2</v>
      </c>
      <c r="F119" s="2">
        <v>-1.4999999999999999E-2</v>
      </c>
      <c r="G119" s="2">
        <f>CO2high!L219</f>
        <v>301.08498582896891</v>
      </c>
      <c r="H119" s="2">
        <f t="shared" si="5"/>
        <v>0.48482487614808284</v>
      </c>
      <c r="I119" s="2">
        <f t="shared" si="7"/>
        <v>0.25926793938231257</v>
      </c>
      <c r="J119" s="2">
        <f t="shared" si="6"/>
        <v>3.9482248557600026E-2</v>
      </c>
    </row>
    <row r="120" spans="1:10" x14ac:dyDescent="0.3">
      <c r="A120" s="9">
        <v>1964</v>
      </c>
      <c r="B120" s="9">
        <v>-0.27100000000000002</v>
      </c>
      <c r="C120" s="9">
        <f t="shared" si="4"/>
        <v>2.6399999999999868E-2</v>
      </c>
      <c r="D120" s="2">
        <v>-0.14299999999999999</v>
      </c>
      <c r="E120" s="2">
        <v>-3.3000000000000002E-2</v>
      </c>
      <c r="F120" s="2">
        <v>-1.4999999999999999E-2</v>
      </c>
      <c r="G120" s="2">
        <f>CO2high!L220</f>
        <v>301.95004347737819</v>
      </c>
      <c r="H120" s="2">
        <f t="shared" si="5"/>
        <v>0.50017410585657951</v>
      </c>
      <c r="I120" s="2">
        <f t="shared" si="7"/>
        <v>0.26654663752685981</v>
      </c>
      <c r="J120" s="2">
        <f t="shared" si="6"/>
        <v>4.0730631281484395E-2</v>
      </c>
    </row>
    <row r="121" spans="1:10" x14ac:dyDescent="0.3">
      <c r="A121" s="9">
        <v>1965</v>
      </c>
      <c r="B121" s="9">
        <v>-0.19500000000000001</v>
      </c>
      <c r="C121" s="9">
        <f t="shared" si="4"/>
        <v>0.10239999999999988</v>
      </c>
      <c r="D121" s="2">
        <v>-0.115</v>
      </c>
      <c r="E121" s="2">
        <v>-3.2000000000000001E-2</v>
      </c>
      <c r="F121" s="2">
        <v>-1.4E-2</v>
      </c>
      <c r="G121" s="2">
        <f>CO2high!L221</f>
        <v>302.87377651516817</v>
      </c>
      <c r="H121" s="2">
        <f t="shared" si="5"/>
        <v>0.51651597412078054</v>
      </c>
      <c r="I121" s="2">
        <f t="shared" si="7"/>
        <v>0.27410215960406986</v>
      </c>
      <c r="J121" s="2">
        <f t="shared" si="6"/>
        <v>4.2013266196958124E-2</v>
      </c>
    </row>
    <row r="122" spans="1:10" x14ac:dyDescent="0.3">
      <c r="A122" s="9">
        <v>1966</v>
      </c>
      <c r="B122" s="9">
        <v>-0.123</v>
      </c>
      <c r="C122" s="9">
        <f t="shared" si="4"/>
        <v>0.17439999999999989</v>
      </c>
      <c r="D122" s="2">
        <v>-9.4E-2</v>
      </c>
      <c r="E122" s="2">
        <v>-4.2000000000000003E-2</v>
      </c>
      <c r="F122" s="2">
        <v>-1.7000000000000001E-2</v>
      </c>
      <c r="G122" s="2">
        <f>CO2high!L222</f>
        <v>303.84155571014884</v>
      </c>
      <c r="H122" s="2">
        <f t="shared" si="5"/>
        <v>0.53358369207491796</v>
      </c>
      <c r="I122" s="2">
        <f t="shared" si="7"/>
        <v>0.28194817735994482</v>
      </c>
      <c r="J122" s="2">
        <f t="shared" si="6"/>
        <v>4.3331531111510516E-2</v>
      </c>
    </row>
    <row r="123" spans="1:10" x14ac:dyDescent="0.3">
      <c r="A123" s="9">
        <v>1967</v>
      </c>
      <c r="B123" s="9">
        <v>-0.121</v>
      </c>
      <c r="C123" s="9">
        <f t="shared" si="4"/>
        <v>0.17639999999999989</v>
      </c>
      <c r="D123" s="2">
        <v>-0.16200000000000001</v>
      </c>
      <c r="E123" s="2">
        <v>-4.5999999999999999E-2</v>
      </c>
      <c r="F123" s="2">
        <v>-2.1000000000000001E-2</v>
      </c>
      <c r="G123" s="2">
        <f>CO2high!L223</f>
        <v>304.86339645633899</v>
      </c>
      <c r="H123" s="2">
        <f t="shared" si="5"/>
        <v>0.55154593505651406</v>
      </c>
      <c r="I123" s="2">
        <f t="shared" si="7"/>
        <v>0.2901031617365426</v>
      </c>
      <c r="J123" s="2">
        <f t="shared" si="6"/>
        <v>4.4686873662201622E-2</v>
      </c>
    </row>
    <row r="124" spans="1:10" x14ac:dyDescent="0.3">
      <c r="A124" s="9">
        <v>1968</v>
      </c>
      <c r="B124" s="9">
        <v>-0.20599999999999999</v>
      </c>
      <c r="C124" s="9">
        <f t="shared" si="4"/>
        <v>9.1399999999999898E-2</v>
      </c>
      <c r="D124" s="2">
        <v>-0.13700000000000001</v>
      </c>
      <c r="E124" s="2">
        <v>-6.0999999999999999E-2</v>
      </c>
      <c r="F124" s="2">
        <v>-2.8000000000000001E-2</v>
      </c>
      <c r="G124" s="2">
        <f>CO2high!L224</f>
        <v>305.91306899560601</v>
      </c>
      <c r="H124" s="2">
        <f t="shared" si="5"/>
        <v>0.56993483486363039</v>
      </c>
      <c r="I124" s="2">
        <f t="shared" si="7"/>
        <v>0.29857045079926764</v>
      </c>
      <c r="J124" s="2">
        <f t="shared" si="6"/>
        <v>4.6080838178463882E-2</v>
      </c>
    </row>
    <row r="125" spans="1:10" x14ac:dyDescent="0.3">
      <c r="A125" s="9">
        <v>1969</v>
      </c>
      <c r="B125" s="9">
        <v>-6.8000000000000005E-2</v>
      </c>
      <c r="C125" s="9">
        <f t="shared" si="4"/>
        <v>0.22939999999999988</v>
      </c>
      <c r="D125" s="2">
        <v>-6.9000000000000006E-2</v>
      </c>
      <c r="E125" s="2">
        <v>-4.7E-2</v>
      </c>
      <c r="F125" s="2">
        <v>-2.1999999999999999E-2</v>
      </c>
      <c r="G125" s="2">
        <f>CO2high!L225</f>
        <v>307.02283284658216</v>
      </c>
      <c r="H125" s="2">
        <f t="shared" si="5"/>
        <v>0.58930796367739735</v>
      </c>
      <c r="I125" s="2">
        <f t="shared" si="7"/>
        <v>0.30737060497598873</v>
      </c>
      <c r="J125" s="2">
        <f t="shared" si="6"/>
        <v>4.7514979178150049E-2</v>
      </c>
    </row>
    <row r="126" spans="1:10" x14ac:dyDescent="0.3">
      <c r="A126" s="9">
        <v>1970</v>
      </c>
      <c r="B126" s="9">
        <v>-2.5000000000000001E-2</v>
      </c>
      <c r="C126" s="9">
        <f t="shared" si="4"/>
        <v>0.27239999999999986</v>
      </c>
      <c r="D126" s="2">
        <v>-0.14299999999999999</v>
      </c>
      <c r="E126" s="2">
        <v>-5.6000000000000001E-2</v>
      </c>
      <c r="F126" s="2">
        <v>-2.5000000000000001E-2</v>
      </c>
      <c r="G126" s="2">
        <f>CO2high!L226</f>
        <v>308.21014746015669</v>
      </c>
      <c r="H126" s="2">
        <f t="shared" si="5"/>
        <v>0.60995751034300372</v>
      </c>
      <c r="I126" s="2">
        <f t="shared" si="7"/>
        <v>0.31653259496973318</v>
      </c>
      <c r="J126" s="2">
        <f t="shared" si="6"/>
        <v>4.8990959132681776E-2</v>
      </c>
    </row>
    <row r="127" spans="1:10" x14ac:dyDescent="0.3">
      <c r="A127" s="9">
        <v>1971</v>
      </c>
      <c r="B127" s="9">
        <v>-0.19900000000000001</v>
      </c>
      <c r="C127" s="9">
        <f t="shared" si="4"/>
        <v>9.8399999999999876E-2</v>
      </c>
      <c r="D127" s="2">
        <v>-0.25900000000000001</v>
      </c>
      <c r="E127" s="2">
        <v>-0.04</v>
      </c>
      <c r="F127" s="2">
        <v>-1.6E-2</v>
      </c>
      <c r="G127" s="2">
        <f>CO2high!L227</f>
        <v>309.50016780010583</v>
      </c>
      <c r="H127" s="2">
        <f t="shared" si="5"/>
        <v>0.63230332093335151</v>
      </c>
      <c r="I127" s="2">
        <f t="shared" si="7"/>
        <v>0.32609749087343792</v>
      </c>
      <c r="J127" s="2">
        <f t="shared" si="6"/>
        <v>5.0510595624236231E-2</v>
      </c>
    </row>
    <row r="128" spans="1:10" x14ac:dyDescent="0.3">
      <c r="A128" s="9">
        <v>1972</v>
      </c>
      <c r="B128" s="9">
        <v>-0.17199999999999999</v>
      </c>
      <c r="C128" s="9">
        <f t="shared" si="4"/>
        <v>0.1253999999999999</v>
      </c>
      <c r="D128" s="2">
        <v>-0.13400000000000001</v>
      </c>
      <c r="E128" s="2">
        <v>-5.5E-2</v>
      </c>
      <c r="F128" s="2">
        <v>-2.5000000000000001E-2</v>
      </c>
      <c r="G128" s="2">
        <f>CO2high!L228</f>
        <v>310.83388349146423</v>
      </c>
      <c r="H128" s="2">
        <f t="shared" si="5"/>
        <v>0.65530831293187208</v>
      </c>
      <c r="I128" s="2">
        <f t="shared" si="7"/>
        <v>0.33607280459443384</v>
      </c>
      <c r="J128" s="2">
        <f t="shared" si="6"/>
        <v>5.2075929189251698E-2</v>
      </c>
    </row>
    <row r="129" spans="1:10" x14ac:dyDescent="0.3">
      <c r="A129" s="9">
        <v>1973</v>
      </c>
      <c r="B129" s="9">
        <v>0.13100000000000001</v>
      </c>
      <c r="C129" s="9">
        <f t="shared" si="4"/>
        <v>0.42839999999999989</v>
      </c>
      <c r="D129" s="2">
        <v>-0.09</v>
      </c>
      <c r="E129" s="2">
        <v>-3.6999999999999998E-2</v>
      </c>
      <c r="F129" s="2">
        <v>-1.6E-2</v>
      </c>
      <c r="G129" s="2">
        <f>CO2high!L229</f>
        <v>312.2178328595374</v>
      </c>
      <c r="H129" s="2">
        <f t="shared" si="5"/>
        <v>0.67907565391512381</v>
      </c>
      <c r="I129" s="2">
        <f t="shared" si="7"/>
        <v>0.34646902027113224</v>
      </c>
      <c r="J129" s="2">
        <f t="shared" si="6"/>
        <v>5.3689031441553133E-2</v>
      </c>
    </row>
    <row r="130" spans="1:10" x14ac:dyDescent="0.3">
      <c r="A130" s="9">
        <v>1974</v>
      </c>
      <c r="B130" s="9">
        <v>-0.29499999999999998</v>
      </c>
      <c r="C130" s="9">
        <f t="shared" si="4"/>
        <v>2.3999999999999022E-3</v>
      </c>
      <c r="D130" s="2">
        <v>-0.14299999999999999</v>
      </c>
      <c r="E130" s="2">
        <v>-2.9000000000000001E-2</v>
      </c>
      <c r="F130" s="2">
        <v>-1.2E-2</v>
      </c>
      <c r="G130" s="2">
        <f>CO2high!L230</f>
        <v>313.68503640675294</v>
      </c>
      <c r="H130" s="2">
        <f t="shared" si="5"/>
        <v>0.70415799093832032</v>
      </c>
      <c r="I130" s="2">
        <f t="shared" si="7"/>
        <v>0.35731345961858157</v>
      </c>
      <c r="J130" s="2">
        <f t="shared" si="6"/>
        <v>5.5352021778105144E-2</v>
      </c>
    </row>
    <row r="131" spans="1:10" x14ac:dyDescent="0.3">
      <c r="A131" s="9">
        <v>1975</v>
      </c>
      <c r="B131" s="9">
        <v>-0.109</v>
      </c>
      <c r="C131" s="9">
        <f t="shared" si="4"/>
        <v>0.1883999999999999</v>
      </c>
      <c r="D131" s="2">
        <v>-0.156</v>
      </c>
      <c r="E131" s="2">
        <v>-1.6E-2</v>
      </c>
      <c r="F131" s="2">
        <v>-5.0000000000000001E-3</v>
      </c>
      <c r="G131" s="2">
        <f>CO2high!L231</f>
        <v>315.12465207114838</v>
      </c>
      <c r="H131" s="2">
        <f t="shared" si="5"/>
        <v>0.72865493302505169</v>
      </c>
      <c r="I131" s="2">
        <f t="shared" si="7"/>
        <v>0.36857352302183999</v>
      </c>
      <c r="J131" s="2">
        <f t="shared" si="6"/>
        <v>5.7067162745039049E-2</v>
      </c>
    </row>
    <row r="132" spans="1:10" x14ac:dyDescent="0.3">
      <c r="A132" s="9">
        <v>1976</v>
      </c>
      <c r="B132" s="9">
        <v>-0.34899999999999998</v>
      </c>
      <c r="C132" s="9">
        <f t="shared" si="4"/>
        <v>-5.160000000000009E-2</v>
      </c>
      <c r="D132" s="2">
        <v>-0.13900000000000001</v>
      </c>
      <c r="E132" s="2">
        <v>-2.7E-2</v>
      </c>
      <c r="F132" s="2">
        <v>-8.9999999999999993E-3</v>
      </c>
      <c r="G132" s="2">
        <f>CO2high!L232</f>
        <v>316.52467421250219</v>
      </c>
      <c r="H132" s="2">
        <f t="shared" si="5"/>
        <v>0.75237103754730339</v>
      </c>
      <c r="I132" s="2">
        <f t="shared" si="7"/>
        <v>0.38021163124736207</v>
      </c>
      <c r="J132" s="2">
        <f t="shared" si="6"/>
        <v>5.8836518871411281E-2</v>
      </c>
    </row>
    <row r="133" spans="1:10" x14ac:dyDescent="0.3">
      <c r="A133" s="9">
        <v>1977</v>
      </c>
      <c r="B133" s="9">
        <v>6.5000000000000002E-2</v>
      </c>
      <c r="C133" s="9">
        <f t="shared" si="4"/>
        <v>0.36239999999999989</v>
      </c>
      <c r="D133" s="2">
        <v>2.7E-2</v>
      </c>
      <c r="E133" s="2">
        <v>0</v>
      </c>
      <c r="F133" s="2">
        <v>1E-3</v>
      </c>
      <c r="G133" s="2">
        <f>CO2high!L233</f>
        <v>318.02752121879541</v>
      </c>
      <c r="H133" s="2">
        <f t="shared" si="5"/>
        <v>0.77771251953881215</v>
      </c>
      <c r="I133" s="2">
        <f t="shared" si="7"/>
        <v>0.39226620905421927</v>
      </c>
      <c r="J133" s="2">
        <f t="shared" si="6"/>
        <v>6.0661929509706683E-2</v>
      </c>
    </row>
    <row r="134" spans="1:10" x14ac:dyDescent="0.3">
      <c r="A134" s="9">
        <v>1978</v>
      </c>
      <c r="B134" s="9">
        <v>-4.7E-2</v>
      </c>
      <c r="C134" s="9">
        <f t="shared" si="4"/>
        <v>0.2503999999999999</v>
      </c>
      <c r="D134" s="2">
        <v>0.02</v>
      </c>
      <c r="E134" s="2">
        <v>1E-3</v>
      </c>
      <c r="F134" s="2">
        <v>2E-3</v>
      </c>
      <c r="G134" s="2">
        <f>CO2high!L234</f>
        <v>319.5780774360698</v>
      </c>
      <c r="H134" s="2">
        <f t="shared" si="5"/>
        <v>0.80373328263351618</v>
      </c>
      <c r="I134" s="2">
        <f t="shared" si="7"/>
        <v>0.40474503691664143</v>
      </c>
      <c r="J134" s="2">
        <f t="shared" si="6"/>
        <v>6.2545441817519518E-2</v>
      </c>
    </row>
    <row r="135" spans="1:10" x14ac:dyDescent="0.3">
      <c r="A135" s="9">
        <v>1979</v>
      </c>
      <c r="B135" s="9">
        <v>6.8000000000000005E-2</v>
      </c>
      <c r="C135" s="9">
        <f t="shared" ref="C135:C168" si="8">B135-C$4</f>
        <v>0.36539999999999989</v>
      </c>
      <c r="D135" s="2">
        <v>3.2000000000000001E-2</v>
      </c>
      <c r="E135" s="2">
        <v>-0.01</v>
      </c>
      <c r="F135" s="2">
        <v>-4.0000000000000001E-3</v>
      </c>
      <c r="G135" s="2">
        <f>CO2high!L235</f>
        <v>321.12802027624508</v>
      </c>
      <c r="H135" s="2">
        <f t="shared" ref="H135:H198" si="9">H$3*LN(G135/G$3)</f>
        <v>0.82961788214101762</v>
      </c>
      <c r="I135" s="2">
        <f t="shared" si="7"/>
        <v>0.41763032191798866</v>
      </c>
      <c r="J135" s="2">
        <f t="shared" ref="J135:J198" si="10">J134+J$3*(I134-J134)</f>
        <v>6.4489135517682525E-2</v>
      </c>
    </row>
    <row r="136" spans="1:10" x14ac:dyDescent="0.3">
      <c r="A136" s="9">
        <v>1980</v>
      </c>
      <c r="B136" s="9">
        <v>0.128</v>
      </c>
      <c r="C136" s="9">
        <f t="shared" si="8"/>
        <v>0.42539999999999989</v>
      </c>
      <c r="D136" s="2">
        <v>7.5999999999999998E-2</v>
      </c>
      <c r="E136" s="2">
        <v>1.2E-2</v>
      </c>
      <c r="F136" s="2">
        <v>6.0000000000000001E-3</v>
      </c>
      <c r="G136" s="2">
        <f>CO2high!L236</f>
        <v>322.78311465500713</v>
      </c>
      <c r="H136" s="2">
        <f t="shared" si="9"/>
        <v>0.85712097673509802</v>
      </c>
      <c r="I136" s="2">
        <f t="shared" ref="I136:I199" si="11">I135+I$3*(I$4*H136-I135)+I$5*(J135-I135)</f>
        <v>0.43095938200778527</v>
      </c>
      <c r="J136" s="2">
        <f t="shared" si="10"/>
        <v>6.6494977456436261E-2</v>
      </c>
    </row>
    <row r="137" spans="1:10" x14ac:dyDescent="0.3">
      <c r="A137" s="9">
        <v>1981</v>
      </c>
      <c r="B137" s="9">
        <v>0.23100000000000001</v>
      </c>
      <c r="C137" s="9">
        <f t="shared" si="8"/>
        <v>0.52839999999999987</v>
      </c>
      <c r="D137" s="2">
        <v>2.7E-2</v>
      </c>
      <c r="E137" s="2">
        <v>1E-3</v>
      </c>
      <c r="F137" s="2">
        <v>-1E-3</v>
      </c>
      <c r="G137" s="2">
        <f>CO2high!L237</f>
        <v>324.38134318563186</v>
      </c>
      <c r="H137" s="2">
        <f t="shared" si="9"/>
        <v>0.88354560471989507</v>
      </c>
      <c r="I137" s="2">
        <f t="shared" si="11"/>
        <v>0.44468453742751823</v>
      </c>
      <c r="J137" s="2">
        <f t="shared" si="10"/>
        <v>6.8565135274287925E-2</v>
      </c>
    </row>
    <row r="138" spans="1:10" x14ac:dyDescent="0.3">
      <c r="A138" s="9">
        <v>1982</v>
      </c>
      <c r="B138" s="9">
        <v>3.1E-2</v>
      </c>
      <c r="C138" s="9">
        <f t="shared" si="8"/>
        <v>0.32839999999999991</v>
      </c>
      <c r="D138" s="2">
        <v>-2E-3</v>
      </c>
      <c r="E138" s="2">
        <v>-2.4E-2</v>
      </c>
      <c r="F138" s="2">
        <v>-1.2E-2</v>
      </c>
      <c r="G138" s="2">
        <f>CO2high!L238</f>
        <v>325.87632581499628</v>
      </c>
      <c r="H138" s="2">
        <f t="shared" si="9"/>
        <v>0.90814561034951224</v>
      </c>
      <c r="I138" s="2">
        <f t="shared" si="11"/>
        <v>0.45873651746581345</v>
      </c>
      <c r="J138" s="2">
        <f t="shared" si="10"/>
        <v>7.0701493478518271E-2</v>
      </c>
    </row>
    <row r="139" spans="1:10" x14ac:dyDescent="0.3">
      <c r="A139" s="9">
        <v>1983</v>
      </c>
      <c r="B139" s="9">
        <v>0.30499999999999999</v>
      </c>
      <c r="C139" s="9">
        <f t="shared" si="8"/>
        <v>0.60239999999999982</v>
      </c>
      <c r="D139" s="2">
        <v>6.4000000000000001E-2</v>
      </c>
      <c r="E139" s="2">
        <v>-2.9000000000000001E-2</v>
      </c>
      <c r="F139" s="2">
        <v>-0.01</v>
      </c>
      <c r="G139" s="2">
        <f>CO2high!L239</f>
        <v>327.3337538345445</v>
      </c>
      <c r="H139" s="2">
        <f t="shared" si="9"/>
        <v>0.93201925555544629</v>
      </c>
      <c r="I139" s="2">
        <f t="shared" si="11"/>
        <v>0.47308246752146244</v>
      </c>
      <c r="J139" s="2">
        <f t="shared" si="10"/>
        <v>7.2905532414766105E-2</v>
      </c>
    </row>
    <row r="140" spans="1:10" x14ac:dyDescent="0.3">
      <c r="A140" s="9">
        <v>1984</v>
      </c>
      <c r="B140" s="9">
        <v>-4.8000000000000001E-2</v>
      </c>
      <c r="C140" s="9">
        <f t="shared" si="8"/>
        <v>0.2493999999999999</v>
      </c>
      <c r="D140" s="2">
        <v>-3.5999999999999997E-2</v>
      </c>
      <c r="E140" s="2">
        <v>-5.0000000000000001E-3</v>
      </c>
      <c r="F140" s="2">
        <v>-2E-3</v>
      </c>
      <c r="G140" s="2">
        <f>CO2high!L240</f>
        <v>328.76510865971892</v>
      </c>
      <c r="H140" s="2">
        <f t="shared" si="9"/>
        <v>0.95536256828266342</v>
      </c>
      <c r="I140" s="2">
        <f t="shared" si="11"/>
        <v>0.48769671709739976</v>
      </c>
      <c r="J140" s="2">
        <f t="shared" si="10"/>
        <v>7.5178537406172141E-2</v>
      </c>
    </row>
    <row r="141" spans="1:10" x14ac:dyDescent="0.3">
      <c r="A141" s="9">
        <v>1985</v>
      </c>
      <c r="B141" s="9">
        <v>-2E-3</v>
      </c>
      <c r="C141" s="9">
        <f t="shared" si="8"/>
        <v>0.29539999999999988</v>
      </c>
      <c r="D141" s="2">
        <v>-4.2000000000000003E-2</v>
      </c>
      <c r="E141" s="2">
        <v>1E-3</v>
      </c>
      <c r="F141" s="2">
        <v>3.0000000000000001E-3</v>
      </c>
      <c r="G141" s="2">
        <f>CO2high!L241</f>
        <v>330.26788783446779</v>
      </c>
      <c r="H141" s="2">
        <f t="shared" si="9"/>
        <v>0.97976159704940036</v>
      </c>
      <c r="I141" s="2">
        <f t="shared" si="11"/>
        <v>0.50260372260552422</v>
      </c>
      <c r="J141" s="2">
        <f t="shared" si="10"/>
        <v>7.7521640666818312E-2</v>
      </c>
    </row>
    <row r="142" spans="1:10" x14ac:dyDescent="0.3">
      <c r="A142" s="9">
        <v>1986</v>
      </c>
      <c r="B142" s="9">
        <v>0.124</v>
      </c>
      <c r="C142" s="9">
        <f t="shared" si="8"/>
        <v>0.42139999999999989</v>
      </c>
      <c r="D142" s="2">
        <v>-1.0999999999999999E-2</v>
      </c>
      <c r="E142" s="2">
        <v>-1.0999999999999999E-2</v>
      </c>
      <c r="F142" s="2">
        <v>-3.0000000000000001E-3</v>
      </c>
      <c r="G142" s="2">
        <f>CO2high!L242</f>
        <v>331.82311969899791</v>
      </c>
      <c r="H142" s="2">
        <f t="shared" si="9"/>
        <v>1.0048956214775397</v>
      </c>
      <c r="I142" s="2">
        <f t="shared" si="11"/>
        <v>0.51781717901937907</v>
      </c>
      <c r="J142" s="2">
        <f t="shared" si="10"/>
        <v>7.9936106892230158E-2</v>
      </c>
    </row>
    <row r="143" spans="1:10" x14ac:dyDescent="0.3">
      <c r="A143" s="9">
        <v>1987</v>
      </c>
      <c r="B143" s="9">
        <v>0.28399999999999997</v>
      </c>
      <c r="C143" s="9">
        <f t="shared" si="8"/>
        <v>0.58139999999999992</v>
      </c>
      <c r="D143" s="2">
        <v>0.13200000000000001</v>
      </c>
      <c r="E143" s="2">
        <v>-8.9999999999999993E-3</v>
      </c>
      <c r="F143" s="2">
        <v>-4.0000000000000001E-3</v>
      </c>
      <c r="G143" s="2">
        <f>CO2high!L243</f>
        <v>333.43299346979262</v>
      </c>
      <c r="H143" s="2">
        <f t="shared" si="9"/>
        <v>1.0307889317853733</v>
      </c>
      <c r="I143" s="2">
        <f t="shared" si="11"/>
        <v>0.53335109356462695</v>
      </c>
      <c r="J143" s="2">
        <f t="shared" si="10"/>
        <v>8.2423271381912369E-2</v>
      </c>
    </row>
    <row r="144" spans="1:10" x14ac:dyDescent="0.3">
      <c r="A144" s="9">
        <v>1988</v>
      </c>
      <c r="B144" s="9">
        <v>0.33800000000000002</v>
      </c>
      <c r="C144" s="9">
        <f t="shared" si="8"/>
        <v>0.63539999999999996</v>
      </c>
      <c r="D144" s="2">
        <v>5.8000000000000003E-2</v>
      </c>
      <c r="E144" s="2">
        <v>1.2E-2</v>
      </c>
      <c r="F144" s="2">
        <v>4.0000000000000001E-3</v>
      </c>
      <c r="G144" s="2">
        <f>CO2high!L244</f>
        <v>335.08513007162856</v>
      </c>
      <c r="H144" s="2">
        <f t="shared" si="9"/>
        <v>1.0572323399842118</v>
      </c>
      <c r="I144" s="2">
        <f t="shared" si="11"/>
        <v>0.54921252291016842</v>
      </c>
      <c r="J144" s="2">
        <f t="shared" si="10"/>
        <v>8.4984541411910183E-2</v>
      </c>
    </row>
    <row r="145" spans="1:10" x14ac:dyDescent="0.3">
      <c r="A145" s="9">
        <v>1989</v>
      </c>
      <c r="B145" s="9">
        <v>0.21</v>
      </c>
      <c r="C145" s="9">
        <f t="shared" si="8"/>
        <v>0.50739999999999985</v>
      </c>
      <c r="D145" s="2">
        <v>4.2000000000000003E-2</v>
      </c>
      <c r="E145" s="2">
        <v>0.01</v>
      </c>
      <c r="F145" s="2">
        <v>3.0000000000000001E-3</v>
      </c>
      <c r="G145" s="2">
        <f>CO2high!L245</f>
        <v>336.8100679671719</v>
      </c>
      <c r="H145" s="2">
        <f t="shared" si="9"/>
        <v>1.0847022133890509</v>
      </c>
      <c r="I145" s="2">
        <f t="shared" si="11"/>
        <v>0.56542309979629524</v>
      </c>
      <c r="J145" s="2">
        <f t="shared" si="10"/>
        <v>8.7621356346820292E-2</v>
      </c>
    </row>
    <row r="146" spans="1:10" x14ac:dyDescent="0.3">
      <c r="A146" s="9">
        <v>1990</v>
      </c>
      <c r="B146" s="9">
        <v>0.42499999999999999</v>
      </c>
      <c r="C146" s="9">
        <f t="shared" si="8"/>
        <v>0.72239999999999993</v>
      </c>
      <c r="D146" s="2">
        <v>0.13300000000000001</v>
      </c>
      <c r="E146" s="2">
        <v>2E-3</v>
      </c>
      <c r="F146" s="2">
        <v>1E-3</v>
      </c>
      <c r="G146" s="2">
        <f>CO2high!L246</f>
        <v>338.56155218651242</v>
      </c>
      <c r="H146" s="2">
        <f t="shared" si="9"/>
        <v>1.1124512668020434</v>
      </c>
      <c r="I146" s="2">
        <f t="shared" si="11"/>
        <v>0.58198053962297513</v>
      </c>
      <c r="J146" s="2">
        <f t="shared" si="10"/>
        <v>9.0335270249613311E-2</v>
      </c>
    </row>
    <row r="147" spans="1:10" x14ac:dyDescent="0.3">
      <c r="A147" s="9">
        <v>1991</v>
      </c>
      <c r="B147" s="9">
        <v>0.33100000000000002</v>
      </c>
      <c r="C147" s="9">
        <f t="shared" si="8"/>
        <v>0.62839999999999985</v>
      </c>
      <c r="D147" s="2">
        <v>0.14000000000000001</v>
      </c>
      <c r="E147" s="2">
        <v>2.8000000000000001E-2</v>
      </c>
      <c r="F147" s="2">
        <v>8.0000000000000002E-3</v>
      </c>
      <c r="G147" s="2">
        <f>CO2high!L247</f>
        <v>340.31340318166463</v>
      </c>
      <c r="H147" s="2">
        <f t="shared" si="9"/>
        <v>1.1400629014747341</v>
      </c>
      <c r="I147" s="2">
        <f t="shared" si="11"/>
        <v>0.59886970290918362</v>
      </c>
      <c r="J147" s="2">
        <f t="shared" si="10"/>
        <v>9.3127815379654005E-2</v>
      </c>
    </row>
    <row r="148" spans="1:10" x14ac:dyDescent="0.3">
      <c r="A148" s="9">
        <v>1992</v>
      </c>
      <c r="B148" s="9">
        <v>0.11600000000000001</v>
      </c>
      <c r="C148" s="9">
        <f t="shared" si="8"/>
        <v>0.41339999999999988</v>
      </c>
      <c r="D148" s="2">
        <v>0.13500000000000001</v>
      </c>
      <c r="E148" s="2">
        <v>6.0000000000000001E-3</v>
      </c>
      <c r="F148" s="2">
        <v>0</v>
      </c>
      <c r="G148" s="2">
        <f>CO2high!L248</f>
        <v>342.07918263701623</v>
      </c>
      <c r="H148" s="2">
        <f t="shared" si="9"/>
        <v>1.1677506031512332</v>
      </c>
      <c r="I148" s="2">
        <f t="shared" si="11"/>
        <v>0.61608259274537447</v>
      </c>
      <c r="J148" s="2">
        <f t="shared" si="10"/>
        <v>9.6000429300821727E-2</v>
      </c>
    </row>
    <row r="149" spans="1:10" x14ac:dyDescent="0.3">
      <c r="A149" s="9">
        <v>1993</v>
      </c>
      <c r="B149" s="9">
        <v>0.19600000000000001</v>
      </c>
      <c r="C149" s="9">
        <f t="shared" si="8"/>
        <v>0.49339999999999989</v>
      </c>
      <c r="D149" s="2">
        <v>0.128</v>
      </c>
      <c r="E149" s="2">
        <v>7.0000000000000001E-3</v>
      </c>
      <c r="F149" s="2">
        <v>4.0000000000000001E-3</v>
      </c>
      <c r="G149" s="2">
        <f>CO2high!L249</f>
        <v>343.78944575568528</v>
      </c>
      <c r="H149" s="2">
        <f t="shared" si="9"/>
        <v>1.19443188370727</v>
      </c>
      <c r="I149" s="2">
        <f t="shared" si="11"/>
        <v>0.63357785893029961</v>
      </c>
      <c r="J149" s="2">
        <f t="shared" si="10"/>
        <v>9.8954495989186791E-2</v>
      </c>
    </row>
    <row r="150" spans="1:10" x14ac:dyDescent="0.3">
      <c r="A150" s="9">
        <v>1994</v>
      </c>
      <c r="B150" s="9">
        <v>0.33</v>
      </c>
      <c r="C150" s="9">
        <f t="shared" si="8"/>
        <v>0.62739999999999996</v>
      </c>
      <c r="D150" s="2">
        <v>7.8E-2</v>
      </c>
      <c r="E150" s="2">
        <v>1.6E-2</v>
      </c>
      <c r="F150" s="2">
        <v>7.0000000000000001E-3</v>
      </c>
      <c r="G150" s="2">
        <f>CO2high!L250</f>
        <v>345.47441714684123</v>
      </c>
      <c r="H150" s="2">
        <f t="shared" si="9"/>
        <v>1.2205891084949083</v>
      </c>
      <c r="I150" s="2">
        <f t="shared" si="11"/>
        <v>0.65133050995055364</v>
      </c>
      <c r="J150" s="2">
        <f t="shared" si="10"/>
        <v>0.10199115669069231</v>
      </c>
    </row>
    <row r="151" spans="1:10" x14ac:dyDescent="0.3">
      <c r="A151" s="9">
        <v>1995</v>
      </c>
      <c r="B151" s="9">
        <v>0.46</v>
      </c>
      <c r="C151" s="9">
        <f t="shared" si="8"/>
        <v>0.75739999999999985</v>
      </c>
      <c r="D151" s="2">
        <v>0.115</v>
      </c>
      <c r="E151" s="2">
        <v>2.3E-2</v>
      </c>
      <c r="F151" s="2">
        <v>0.01</v>
      </c>
      <c r="G151" s="2">
        <f>CO2high!L251</f>
        <v>347.19112436073488</v>
      </c>
      <c r="H151" s="2">
        <f t="shared" si="9"/>
        <v>1.2471081190391364</v>
      </c>
      <c r="I151" s="2">
        <f t="shared" si="11"/>
        <v>0.66934390572121449</v>
      </c>
      <c r="J151" s="2">
        <f t="shared" si="10"/>
        <v>0.10511140421720833</v>
      </c>
    </row>
    <row r="152" spans="1:10" x14ac:dyDescent="0.3">
      <c r="A152" s="9">
        <v>1996</v>
      </c>
      <c r="B152" s="9">
        <v>0.20699999999999999</v>
      </c>
      <c r="C152" s="9">
        <f t="shared" si="8"/>
        <v>0.50439999999999985</v>
      </c>
      <c r="D152" s="2">
        <v>9.2999999999999999E-2</v>
      </c>
      <c r="E152" s="2">
        <v>4.3999999999999997E-2</v>
      </c>
      <c r="F152" s="2">
        <v>1.9E-2</v>
      </c>
      <c r="G152" s="2">
        <f>CO2high!L252</f>
        <v>348.94979598741145</v>
      </c>
      <c r="H152" s="2">
        <f t="shared" si="9"/>
        <v>1.2741397528491138</v>
      </c>
      <c r="I152" s="2">
        <f t="shared" si="11"/>
        <v>0.68762598846179779</v>
      </c>
      <c r="J152" s="2">
        <f t="shared" si="10"/>
        <v>0.10831624482575108</v>
      </c>
    </row>
    <row r="153" spans="1:10" x14ac:dyDescent="0.3">
      <c r="A153" s="9">
        <v>1997</v>
      </c>
      <c r="B153" s="9">
        <v>0.47199999999999998</v>
      </c>
      <c r="C153" s="9">
        <f t="shared" si="8"/>
        <v>0.76939999999999986</v>
      </c>
      <c r="D153" s="2">
        <v>0.13800000000000001</v>
      </c>
      <c r="E153" s="2">
        <v>1.9E-2</v>
      </c>
      <c r="F153" s="2">
        <v>8.9999999999999993E-3</v>
      </c>
      <c r="G153" s="2">
        <f>CO2high!L253</f>
        <v>350.74371546597212</v>
      </c>
      <c r="H153" s="2">
        <f t="shared" si="9"/>
        <v>1.3015731650006379</v>
      </c>
      <c r="I153" s="2">
        <f t="shared" si="11"/>
        <v>0.70618100247113536</v>
      </c>
      <c r="J153" s="2">
        <f t="shared" si="10"/>
        <v>0.11160672416960384</v>
      </c>
    </row>
    <row r="154" spans="1:10" x14ac:dyDescent="0.3">
      <c r="A154" s="9">
        <v>1998</v>
      </c>
      <c r="B154" s="9">
        <v>0.79800000000000004</v>
      </c>
      <c r="C154" s="9">
        <f t="shared" si="8"/>
        <v>1.0953999999999999</v>
      </c>
      <c r="D154" s="2">
        <v>0.215</v>
      </c>
      <c r="E154" s="2">
        <v>0.03</v>
      </c>
      <c r="F154" s="2">
        <v>1.2E-2</v>
      </c>
      <c r="G154" s="2">
        <f>CO2high!L254</f>
        <v>352.56470309445297</v>
      </c>
      <c r="H154" s="2">
        <f t="shared" si="9"/>
        <v>1.3292773850143107</v>
      </c>
      <c r="I154" s="2">
        <f t="shared" si="11"/>
        <v>0.72500899117246786</v>
      </c>
      <c r="J154" s="2">
        <f t="shared" si="10"/>
        <v>0.11498390607035654</v>
      </c>
    </row>
    <row r="155" spans="1:10" x14ac:dyDescent="0.3">
      <c r="A155" s="9">
        <v>1999</v>
      </c>
      <c r="B155" s="9">
        <v>0.502</v>
      </c>
      <c r="C155" s="9">
        <f t="shared" si="8"/>
        <v>0.79939999999999989</v>
      </c>
      <c r="D155" s="2">
        <v>4.2999999999999997E-2</v>
      </c>
      <c r="E155" s="2">
        <v>4.1000000000000002E-2</v>
      </c>
      <c r="F155" s="2">
        <v>1.4999999999999999E-2</v>
      </c>
      <c r="G155" s="2">
        <f>CO2high!L255</f>
        <v>354.34754466009747</v>
      </c>
      <c r="H155" s="2">
        <f t="shared" si="9"/>
        <v>1.3562629765903571</v>
      </c>
      <c r="I155" s="2">
        <f t="shared" si="11"/>
        <v>0.74407926743636887</v>
      </c>
      <c r="J155" s="2">
        <f t="shared" si="10"/>
        <v>0.11844884855373652</v>
      </c>
    </row>
    <row r="156" spans="1:10" x14ac:dyDescent="0.3">
      <c r="A156" s="9">
        <v>2000</v>
      </c>
      <c r="B156" s="9">
        <v>0.379</v>
      </c>
      <c r="C156" s="9">
        <f t="shared" si="8"/>
        <v>0.67639999999999989</v>
      </c>
      <c r="D156" s="2">
        <v>7.4999999999999997E-2</v>
      </c>
      <c r="E156" s="2">
        <v>4.2999999999999997E-2</v>
      </c>
      <c r="F156" s="2">
        <v>1.7999999999999999E-2</v>
      </c>
      <c r="G156" s="2">
        <f>CO2high!L256</f>
        <v>356.08206037649791</v>
      </c>
      <c r="H156" s="2">
        <f t="shared" si="9"/>
        <v>1.3823871061466175</v>
      </c>
      <c r="I156" s="2">
        <f t="shared" si="11"/>
        <v>0.76335772685875258</v>
      </c>
      <c r="J156" s="2">
        <f t="shared" si="10"/>
        <v>0.12200242933298988</v>
      </c>
    </row>
    <row r="157" spans="1:10" x14ac:dyDescent="0.3">
      <c r="A157" s="9">
        <v>2001</v>
      </c>
      <c r="B157" s="9">
        <v>0.55900000000000005</v>
      </c>
      <c r="C157" s="9">
        <f t="shared" si="8"/>
        <v>0.85639999999999994</v>
      </c>
      <c r="D157" s="2">
        <v>0.14000000000000001</v>
      </c>
      <c r="E157" s="2">
        <v>3.4000000000000002E-2</v>
      </c>
      <c r="F157" s="2">
        <v>1.2999999999999999E-2</v>
      </c>
      <c r="G157" s="2">
        <f>CO2high!L257</f>
        <v>357.87475509017264</v>
      </c>
      <c r="H157" s="2">
        <f t="shared" si="9"/>
        <v>1.4092541005267196</v>
      </c>
      <c r="I157" s="2">
        <f t="shared" si="11"/>
        <v>0.78286123490522375</v>
      </c>
      <c r="J157" s="2">
        <f t="shared" si="10"/>
        <v>0.12564532742293621</v>
      </c>
    </row>
    <row r="158" spans="1:10" x14ac:dyDescent="0.3">
      <c r="A158" s="9">
        <v>2002</v>
      </c>
      <c r="B158" s="9">
        <v>0.65200000000000002</v>
      </c>
      <c r="C158" s="9">
        <f t="shared" si="8"/>
        <v>0.94939999999999991</v>
      </c>
      <c r="D158" s="2">
        <v>0.20599999999999999</v>
      </c>
      <c r="E158" s="2">
        <v>6.8000000000000005E-2</v>
      </c>
      <c r="F158" s="2">
        <v>2.7E-2</v>
      </c>
      <c r="G158" s="2">
        <f>CO2high!L258</f>
        <v>359.72195426131492</v>
      </c>
      <c r="H158" s="2">
        <f t="shared" si="9"/>
        <v>1.4367975306034066</v>
      </c>
      <c r="I158" s="2">
        <f t="shared" si="11"/>
        <v>0.80260404219969861</v>
      </c>
      <c r="J158" s="2">
        <f t="shared" si="10"/>
        <v>0.12937831377743561</v>
      </c>
    </row>
    <row r="159" spans="1:10" x14ac:dyDescent="0.3">
      <c r="A159" s="9">
        <v>2003</v>
      </c>
      <c r="B159" s="9">
        <v>0.64600000000000002</v>
      </c>
      <c r="C159" s="9">
        <f t="shared" si="8"/>
        <v>0.94339999999999991</v>
      </c>
      <c r="D159" s="2">
        <v>0.22700000000000001</v>
      </c>
      <c r="E159" s="2">
        <v>9.0999999999999998E-2</v>
      </c>
      <c r="F159" s="2">
        <v>4.1000000000000002E-2</v>
      </c>
      <c r="G159" s="2">
        <f>CO2high!L259</f>
        <v>361.57371780769779</v>
      </c>
      <c r="H159" s="2">
        <f t="shared" si="9"/>
        <v>1.4642674215844711</v>
      </c>
      <c r="I159" s="2">
        <f t="shared" si="11"/>
        <v>0.82257663700248562</v>
      </c>
      <c r="J159" s="2">
        <f t="shared" si="10"/>
        <v>0.13320223591487407</v>
      </c>
    </row>
    <row r="160" spans="1:10" x14ac:dyDescent="0.3">
      <c r="A160" s="9">
        <v>2004</v>
      </c>
      <c r="B160" s="9">
        <v>0.621</v>
      </c>
      <c r="C160" s="9">
        <f t="shared" si="8"/>
        <v>0.91839999999999988</v>
      </c>
      <c r="D160" s="2">
        <v>0.25900000000000001</v>
      </c>
      <c r="E160" s="2">
        <v>0.105</v>
      </c>
      <c r="F160" s="2">
        <v>4.9000000000000002E-2</v>
      </c>
      <c r="G160" s="2">
        <f>CO2high!L260</f>
        <v>363.59579605631433</v>
      </c>
      <c r="H160" s="2">
        <f t="shared" si="9"/>
        <v>1.4941036087418835</v>
      </c>
      <c r="I160" s="2">
        <f t="shared" si="11"/>
        <v>0.84284562133624152</v>
      </c>
      <c r="J160" s="2">
        <f t="shared" si="10"/>
        <v>0.13711788251305171</v>
      </c>
    </row>
    <row r="161" spans="1:14" x14ac:dyDescent="0.3">
      <c r="A161" s="9">
        <v>2005</v>
      </c>
      <c r="B161" s="9">
        <v>0.73899999999999999</v>
      </c>
      <c r="C161" s="9">
        <f t="shared" si="8"/>
        <v>1.0364</v>
      </c>
      <c r="D161" s="2">
        <v>0.247</v>
      </c>
      <c r="E161" s="2">
        <v>8.6999999999999994E-2</v>
      </c>
      <c r="F161" s="2">
        <v>3.9E-2</v>
      </c>
      <c r="G161" s="2">
        <f>CO2high!L261</f>
        <v>365.76462802191975</v>
      </c>
      <c r="H161" s="2">
        <f t="shared" si="9"/>
        <v>1.5259213077370404</v>
      </c>
      <c r="I161" s="2">
        <f t="shared" si="11"/>
        <v>0.86346345313218775</v>
      </c>
      <c r="J161" s="2">
        <f t="shared" si="10"/>
        <v>0.14112641606956744</v>
      </c>
    </row>
    <row r="162" spans="1:14" x14ac:dyDescent="0.3">
      <c r="A162" s="9">
        <v>2006</v>
      </c>
      <c r="B162" s="9">
        <v>0.67</v>
      </c>
      <c r="C162" s="9">
        <f t="shared" si="8"/>
        <v>0.96739999999999993</v>
      </c>
      <c r="D162" s="2">
        <v>0.23699999999999999</v>
      </c>
      <c r="E162" s="2">
        <v>0.10199999999999999</v>
      </c>
      <c r="F162" s="2">
        <v>4.8000000000000001E-2</v>
      </c>
      <c r="G162" s="2">
        <f>CO2high!L262</f>
        <v>368.03652007621258</v>
      </c>
      <c r="H162" s="2">
        <f t="shared" si="9"/>
        <v>1.5590492508005818</v>
      </c>
      <c r="I162" s="2">
        <f t="shared" si="11"/>
        <v>0.8844600158147744</v>
      </c>
      <c r="J162" s="2">
        <f t="shared" si="10"/>
        <v>0.14522929044008312</v>
      </c>
    </row>
    <row r="163" spans="1:14" x14ac:dyDescent="0.3">
      <c r="A163" s="9">
        <v>2007</v>
      </c>
      <c r="B163" s="9">
        <v>0.66800000000000004</v>
      </c>
      <c r="C163" s="9">
        <f t="shared" si="8"/>
        <v>0.96539999999999992</v>
      </c>
      <c r="D163" s="2">
        <v>0.19</v>
      </c>
      <c r="E163" s="2">
        <v>9.6000000000000002E-2</v>
      </c>
      <c r="F163" s="2">
        <v>4.7E-2</v>
      </c>
      <c r="G163" s="2">
        <f>CO2high!L263</f>
        <v>370.39056958277882</v>
      </c>
      <c r="H163" s="2">
        <f t="shared" si="9"/>
        <v>1.593160154100324</v>
      </c>
      <c r="I163" s="2">
        <f t="shared" si="11"/>
        <v>0.90585405086635418</v>
      </c>
      <c r="J163" s="2">
        <f t="shared" si="10"/>
        <v>0.14942812096021135</v>
      </c>
    </row>
    <row r="164" spans="1:14" x14ac:dyDescent="0.3">
      <c r="A164" s="9">
        <v>2008</v>
      </c>
      <c r="B164" s="9">
        <v>0.54</v>
      </c>
      <c r="C164" s="9">
        <f t="shared" si="8"/>
        <v>0.83739999999999992</v>
      </c>
      <c r="D164" s="2">
        <v>0.14899999999999999</v>
      </c>
      <c r="E164" s="2">
        <v>0.10299999999999999</v>
      </c>
      <c r="F164" s="2">
        <v>0.05</v>
      </c>
      <c r="G164" s="2">
        <f>CO2high!L264</f>
        <v>372.79263492279495</v>
      </c>
      <c r="H164" s="2">
        <f t="shared" si="9"/>
        <v>1.6277440743011036</v>
      </c>
      <c r="I164" s="2">
        <f t="shared" si="11"/>
        <v>0.92764785213815693</v>
      </c>
      <c r="J164" s="2">
        <f t="shared" si="10"/>
        <v>0.15372462024207825</v>
      </c>
    </row>
    <row r="165" spans="1:14" x14ac:dyDescent="0.3">
      <c r="A165" s="9">
        <v>2009</v>
      </c>
      <c r="B165" s="9">
        <v>0.63300000000000001</v>
      </c>
      <c r="C165" s="9">
        <f t="shared" si="8"/>
        <v>0.93039999999999989</v>
      </c>
      <c r="D165" s="2">
        <v>0.255</v>
      </c>
      <c r="E165" s="2">
        <v>0.105</v>
      </c>
      <c r="F165" s="2">
        <v>5.0999999999999997E-2</v>
      </c>
      <c r="G165" s="4">
        <f>CO2high!L265</f>
        <v>375.2498104521967</v>
      </c>
      <c r="H165" s="4">
        <f t="shared" si="9"/>
        <v>1.6628916423170492</v>
      </c>
      <c r="I165" s="4">
        <f t="shared" si="11"/>
        <v>0.94984646593079902</v>
      </c>
      <c r="J165" s="4">
        <f t="shared" si="10"/>
        <v>0.15812050419924797</v>
      </c>
      <c r="K165" s="4"/>
      <c r="L165" s="4"/>
      <c r="M165" s="4"/>
      <c r="N165" s="4"/>
    </row>
    <row r="166" spans="1:14" x14ac:dyDescent="0.3">
      <c r="A166" s="9">
        <v>2010</v>
      </c>
      <c r="B166" s="9">
        <v>0.70599999999999996</v>
      </c>
      <c r="C166" s="9">
        <f t="shared" si="8"/>
        <v>1.0033999999999998</v>
      </c>
      <c r="D166" s="2">
        <v>0.26700000000000002</v>
      </c>
      <c r="E166" s="2">
        <v>0.11</v>
      </c>
      <c r="F166" s="2">
        <v>5.5E-2</v>
      </c>
      <c r="G166" s="4">
        <f>CO2high!L266</f>
        <v>377.66488722913277</v>
      </c>
      <c r="H166" s="4">
        <f t="shared" si="9"/>
        <v>1.6972134721603038</v>
      </c>
      <c r="I166" s="4">
        <f t="shared" si="11"/>
        <v>0.9724116233189839</v>
      </c>
      <c r="J166" s="4">
        <f t="shared" si="10"/>
        <v>0.16261750766188318</v>
      </c>
      <c r="K166" s="4"/>
      <c r="L166" s="4"/>
      <c r="M166" s="4"/>
      <c r="N166" s="4"/>
    </row>
    <row r="167" spans="1:14" x14ac:dyDescent="0.3">
      <c r="A167" s="9">
        <v>2011</v>
      </c>
      <c r="B167" s="9">
        <v>0.54200000000000004</v>
      </c>
      <c r="C167" s="9">
        <f t="shared" si="8"/>
        <v>0.83939999999999992</v>
      </c>
      <c r="D167" s="2">
        <v>0.19700000000000001</v>
      </c>
      <c r="E167" s="2">
        <v>0.115</v>
      </c>
      <c r="F167" s="2">
        <v>5.8000000000000003E-2</v>
      </c>
      <c r="G167" s="4">
        <f>CO2high!L267</f>
        <v>380.01331910607092</v>
      </c>
      <c r="H167" s="4">
        <f t="shared" si="9"/>
        <v>1.7303783452452985</v>
      </c>
      <c r="I167" s="4">
        <f t="shared" si="11"/>
        <v>0.99529604093976187</v>
      </c>
      <c r="J167" s="4">
        <f t="shared" si="10"/>
        <v>0.16721713823881551</v>
      </c>
      <c r="K167" s="4"/>
      <c r="L167" s="4"/>
      <c r="M167" s="4"/>
      <c r="N167" s="4"/>
    </row>
    <row r="168" spans="1:14" x14ac:dyDescent="0.3">
      <c r="A168" s="9">
        <v>2012</v>
      </c>
      <c r="B168" s="9">
        <v>0.623</v>
      </c>
      <c r="C168" s="9">
        <f t="shared" si="8"/>
        <v>0.92039999999999988</v>
      </c>
      <c r="D168" s="2">
        <v>0.215</v>
      </c>
      <c r="E168" s="2">
        <v>0.11600000000000001</v>
      </c>
      <c r="F168" s="2">
        <v>6.0999999999999999E-2</v>
      </c>
      <c r="G168" s="4">
        <f>CO2high!L268</f>
        <v>382.4322730970452</v>
      </c>
      <c r="H168" s="4">
        <f t="shared" si="9"/>
        <v>1.7643255472623276</v>
      </c>
      <c r="I168" s="4">
        <f t="shared" si="11"/>
        <v>1.0185142501321358</v>
      </c>
      <c r="J168" s="4">
        <f t="shared" si="10"/>
        <v>0.17192062640615688</v>
      </c>
      <c r="K168" s="4"/>
      <c r="L168" s="4"/>
      <c r="M168" s="4"/>
      <c r="N168" s="4"/>
    </row>
    <row r="169" spans="1:14" x14ac:dyDescent="0.3">
      <c r="A169" s="4">
        <f>1+A168</f>
        <v>2013</v>
      </c>
      <c r="G169" s="4">
        <f>CO2high!L269</f>
        <v>384.92454799073164</v>
      </c>
      <c r="H169" s="4">
        <f t="shared" si="9"/>
        <v>1.7990778742090634</v>
      </c>
      <c r="I169" s="4">
        <f t="shared" si="11"/>
        <v>1.0420810202331925</v>
      </c>
      <c r="J169" s="4">
        <f t="shared" si="10"/>
        <v>0.17672927818892045</v>
      </c>
      <c r="K169" s="4"/>
      <c r="L169" s="4"/>
      <c r="M169" s="4"/>
      <c r="N169" s="4"/>
    </row>
    <row r="170" spans="1:14" x14ac:dyDescent="0.3">
      <c r="A170" s="4">
        <f t="shared" ref="A170:A233" si="12">1+A169</f>
        <v>2014</v>
      </c>
      <c r="G170" s="4">
        <f>CO2high!L270</f>
        <v>387.48785163786459</v>
      </c>
      <c r="H170" s="4">
        <f t="shared" si="9"/>
        <v>1.8345866901253363</v>
      </c>
      <c r="I170" s="4">
        <f t="shared" si="11"/>
        <v>1.0660091322431093</v>
      </c>
      <c r="J170" s="4">
        <f t="shared" si="10"/>
        <v>0.18164447608373191</v>
      </c>
      <c r="K170" s="4"/>
      <c r="L170" s="4"/>
      <c r="M170" s="4"/>
      <c r="N170" s="4"/>
    </row>
    <row r="171" spans="1:14" x14ac:dyDescent="0.3">
      <c r="A171" s="4">
        <f t="shared" si="12"/>
        <v>2015</v>
      </c>
      <c r="G171" s="4">
        <f>CO2high!L271</f>
        <v>390.12061313352865</v>
      </c>
      <c r="H171" s="4">
        <f t="shared" si="9"/>
        <v>1.8708139907797623</v>
      </c>
      <c r="I171" s="4">
        <f t="shared" si="11"/>
        <v>1.0903097752409501</v>
      </c>
      <c r="J171" s="4">
        <f t="shared" si="10"/>
        <v>0.18666766733071719</v>
      </c>
      <c r="K171" s="4"/>
      <c r="L171" s="4"/>
      <c r="M171" s="4"/>
      <c r="N171" s="4"/>
    </row>
    <row r="172" spans="1:14" x14ac:dyDescent="0.3">
      <c r="A172" s="4">
        <f t="shared" si="12"/>
        <v>2016</v>
      </c>
      <c r="G172" s="4">
        <f>CO2high!L272</f>
        <v>392.82168754394274</v>
      </c>
      <c r="H172" s="4">
        <f t="shared" si="9"/>
        <v>1.9077280913813393</v>
      </c>
      <c r="I172" s="4">
        <f t="shared" si="11"/>
        <v>1.1149927956782937</v>
      </c>
      <c r="J172" s="4">
        <f t="shared" si="10"/>
        <v>0.1918003545036473</v>
      </c>
      <c r="K172" s="4"/>
      <c r="L172" s="4"/>
      <c r="M172" s="4"/>
      <c r="N172" s="4"/>
    </row>
    <row r="173" spans="1:14" x14ac:dyDescent="0.3">
      <c r="A173" s="4">
        <f t="shared" si="12"/>
        <v>2017</v>
      </c>
      <c r="G173" s="4">
        <f>CO2high!L273</f>
        <v>395.3753185077428</v>
      </c>
      <c r="H173" s="4">
        <f t="shared" si="9"/>
        <v>1.9423944840541849</v>
      </c>
      <c r="I173" s="4">
        <f t="shared" si="11"/>
        <v>1.1399765654783593</v>
      </c>
      <c r="J173" s="4">
        <f t="shared" si="10"/>
        <v>0.1970440875695193</v>
      </c>
      <c r="K173" s="4"/>
      <c r="L173" s="4"/>
      <c r="M173" s="4"/>
      <c r="N173" s="4"/>
    </row>
    <row r="174" spans="1:14" x14ac:dyDescent="0.3">
      <c r="A174" s="4">
        <f t="shared" si="12"/>
        <v>2018</v>
      </c>
      <c r="G174" s="4">
        <f>CO2high!L274</f>
        <v>398.00327188942089</v>
      </c>
      <c r="H174" s="4">
        <f t="shared" si="9"/>
        <v>1.9778368370029493</v>
      </c>
      <c r="I174" s="4">
        <f t="shared" si="11"/>
        <v>1.1652760907560673</v>
      </c>
      <c r="J174" s="4">
        <f t="shared" si="10"/>
        <v>0.20239994404404152</v>
      </c>
      <c r="K174" s="4"/>
      <c r="L174" s="4"/>
      <c r="M174" s="4"/>
      <c r="N174" s="4"/>
    </row>
    <row r="175" spans="1:14" x14ac:dyDescent="0.3">
      <c r="A175" s="4">
        <f t="shared" si="12"/>
        <v>2019</v>
      </c>
      <c r="G175" s="4">
        <f>CO2high!L275</f>
        <v>400.70422943801827</v>
      </c>
      <c r="H175" s="4">
        <f t="shared" si="9"/>
        <v>2.0140207414822013</v>
      </c>
      <c r="I175" s="4">
        <f t="shared" si="11"/>
        <v>1.190904821764434</v>
      </c>
      <c r="J175" s="4">
        <f t="shared" si="10"/>
        <v>0.20786908055736583</v>
      </c>
      <c r="K175" s="4"/>
      <c r="L175" s="4"/>
      <c r="M175" s="4"/>
      <c r="N175" s="4"/>
    </row>
    <row r="176" spans="1:14" x14ac:dyDescent="0.3">
      <c r="A176" s="4">
        <f t="shared" si="12"/>
        <v>2020</v>
      </c>
      <c r="G176" s="4">
        <f>CO2high!L276</f>
        <v>403.47509175267669</v>
      </c>
      <c r="H176" s="4">
        <f t="shared" si="9"/>
        <v>2.0508885684884377</v>
      </c>
      <c r="I176" s="4">
        <f t="shared" si="11"/>
        <v>1.2168739834503266</v>
      </c>
      <c r="J176" s="4">
        <f t="shared" si="10"/>
        <v>0.21345272356742198</v>
      </c>
      <c r="K176" s="4"/>
      <c r="L176" s="4"/>
      <c r="M176" s="4"/>
      <c r="N176" s="4"/>
    </row>
    <row r="177" spans="1:14" x14ac:dyDescent="0.3">
      <c r="A177" s="4">
        <f t="shared" si="12"/>
        <v>2021</v>
      </c>
      <c r="G177" s="4">
        <f>CO2high!L277</f>
        <v>406.31361655080389</v>
      </c>
      <c r="H177" s="4">
        <f t="shared" si="9"/>
        <v>2.0883950679280994</v>
      </c>
      <c r="I177" s="4">
        <f t="shared" si="11"/>
        <v>1.2431930339128885</v>
      </c>
      <c r="J177" s="4">
        <f t="shared" si="10"/>
        <v>0.21915215632355689</v>
      </c>
      <c r="K177" s="4"/>
      <c r="L177" s="4"/>
      <c r="M177" s="4"/>
      <c r="N177" s="4"/>
    </row>
    <row r="178" spans="1:14" x14ac:dyDescent="0.3">
      <c r="A178" s="4">
        <f t="shared" si="12"/>
        <v>2022</v>
      </c>
      <c r="G178" s="4">
        <f>CO2high!L278</f>
        <v>409.21806528029083</v>
      </c>
      <c r="H178" s="4">
        <f t="shared" si="9"/>
        <v>2.1265023953217588</v>
      </c>
      <c r="I178" s="4">
        <f t="shared" si="11"/>
        <v>1.2698699531496966</v>
      </c>
      <c r="J178" s="4">
        <f t="shared" si="10"/>
        <v>0.22496870850826428</v>
      </c>
      <c r="K178" s="4"/>
      <c r="L178" s="4"/>
      <c r="M178" s="4"/>
      <c r="N178" s="4"/>
    </row>
    <row r="179" spans="1:14" x14ac:dyDescent="0.3">
      <c r="A179" s="4">
        <f t="shared" si="12"/>
        <v>2023</v>
      </c>
      <c r="G179" s="4">
        <f>CO2high!L279</f>
        <v>412.18700283754606</v>
      </c>
      <c r="H179" s="4">
        <f t="shared" si="9"/>
        <v>2.1651773091222331</v>
      </c>
      <c r="I179" s="4">
        <f t="shared" si="11"/>
        <v>1.2969114351379356</v>
      </c>
      <c r="J179" s="4">
        <f t="shared" si="10"/>
        <v>0.23090374757782761</v>
      </c>
      <c r="K179" s="4"/>
      <c r="L179" s="4"/>
      <c r="M179" s="4"/>
      <c r="N179" s="4"/>
    </row>
    <row r="180" spans="1:14" x14ac:dyDescent="0.3">
      <c r="A180" s="4">
        <f t="shared" si="12"/>
        <v>2024</v>
      </c>
      <c r="G180" s="4">
        <f>CO2high!L280</f>
        <v>415.21917585481054</v>
      </c>
      <c r="H180" s="4">
        <f t="shared" si="9"/>
        <v>2.2043894849092327</v>
      </c>
      <c r="I180" s="4">
        <f t="shared" si="11"/>
        <v>1.3243230211470596</v>
      </c>
      <c r="J180" s="4">
        <f t="shared" si="10"/>
        <v>0.23695867124316902</v>
      </c>
      <c r="K180" s="4"/>
      <c r="L180" s="4"/>
      <c r="M180" s="4"/>
      <c r="N180" s="4"/>
    </row>
    <row r="181" spans="1:14" x14ac:dyDescent="0.3">
      <c r="A181" s="4">
        <f t="shared" si="12"/>
        <v>2025</v>
      </c>
      <c r="G181" s="4">
        <f>CO2high!L281</f>
        <v>418.31343877152858</v>
      </c>
      <c r="H181" s="4">
        <f t="shared" si="9"/>
        <v>2.2441105044771197</v>
      </c>
      <c r="I181" s="4">
        <f t="shared" si="11"/>
        <v>1.3521091971951873</v>
      </c>
      <c r="J181" s="4">
        <f t="shared" si="10"/>
        <v>0.24313490075062311</v>
      </c>
      <c r="K181" s="4"/>
      <c r="L181" s="4"/>
      <c r="M181" s="4"/>
      <c r="N181" s="4"/>
    </row>
    <row r="182" spans="1:14" x14ac:dyDescent="0.3">
      <c r="A182" s="4">
        <f t="shared" si="12"/>
        <v>2026</v>
      </c>
      <c r="G182" s="4">
        <f>CO2high!L282</f>
        <v>421.46870890519978</v>
      </c>
      <c r="H182" s="4">
        <f t="shared" si="9"/>
        <v>2.2843132515751963</v>
      </c>
      <c r="I182" s="4">
        <f t="shared" si="11"/>
        <v>1.3802734694703871</v>
      </c>
      <c r="J182" s="4">
        <f t="shared" si="10"/>
        <v>0.24943387475442824</v>
      </c>
      <c r="K182" s="4"/>
      <c r="L182" s="4"/>
      <c r="M182" s="4"/>
      <c r="N182" s="4"/>
    </row>
    <row r="183" spans="1:14" x14ac:dyDescent="0.3">
      <c r="A183" s="4">
        <f t="shared" si="12"/>
        <v>2027</v>
      </c>
      <c r="G183" s="4">
        <f>CO2high!L283</f>
        <v>424.23946393228766</v>
      </c>
      <c r="H183" s="4">
        <f t="shared" si="9"/>
        <v>2.3193692978786635</v>
      </c>
      <c r="I183" s="4">
        <f t="shared" si="11"/>
        <v>1.4086443912618889</v>
      </c>
      <c r="J183" s="4">
        <f t="shared" si="10"/>
        <v>0.25585704365241491</v>
      </c>
      <c r="K183" s="4"/>
      <c r="L183" s="4"/>
      <c r="M183" s="4"/>
      <c r="N183" s="4"/>
    </row>
    <row r="184" spans="1:14" x14ac:dyDescent="0.3">
      <c r="A184" s="4">
        <f t="shared" si="12"/>
        <v>2028</v>
      </c>
      <c r="G184" s="4">
        <f>CO2high!L284</f>
        <v>427.07924186012576</v>
      </c>
      <c r="H184" s="4">
        <f t="shared" si="9"/>
        <v>2.3550618491215669</v>
      </c>
      <c r="I184" s="4">
        <f t="shared" si="11"/>
        <v>1.4372358369384151</v>
      </c>
      <c r="J184" s="4">
        <f t="shared" si="10"/>
        <v>0.26240487578683674</v>
      </c>
      <c r="K184" s="4"/>
      <c r="L184" s="4"/>
      <c r="M184" s="4"/>
      <c r="N184" s="4"/>
    </row>
    <row r="185" spans="1:14" x14ac:dyDescent="0.3">
      <c r="A185" s="4">
        <f t="shared" si="12"/>
        <v>2029</v>
      </c>
      <c r="G185" s="4">
        <f>CO2high!L285</f>
        <v>429.98818097476999</v>
      </c>
      <c r="H185" s="4">
        <f t="shared" si="9"/>
        <v>2.3913784412788393</v>
      </c>
      <c r="I185" s="4">
        <f t="shared" si="11"/>
        <v>1.4660608395517596</v>
      </c>
      <c r="J185" s="4">
        <f t="shared" si="10"/>
        <v>0.26907791564617772</v>
      </c>
      <c r="K185" s="4"/>
      <c r="L185" s="4"/>
      <c r="M185" s="4"/>
      <c r="N185" s="4"/>
    </row>
    <row r="186" spans="1:14" x14ac:dyDescent="0.3">
      <c r="A186" s="4">
        <f t="shared" si="12"/>
        <v>2030</v>
      </c>
      <c r="G186" s="4">
        <f>CO2high!L286</f>
        <v>432.96098409377288</v>
      </c>
      <c r="H186" s="4">
        <f t="shared" si="9"/>
        <v>2.4282393833756299</v>
      </c>
      <c r="I186" s="4">
        <f t="shared" si="11"/>
        <v>1.4951295307311545</v>
      </c>
      <c r="J186" s="4">
        <f t="shared" si="10"/>
        <v>0.27587677865396143</v>
      </c>
      <c r="K186" s="4"/>
      <c r="L186" s="4"/>
      <c r="M186" s="4"/>
      <c r="N186" s="4"/>
    </row>
    <row r="187" spans="1:14" x14ac:dyDescent="0.3">
      <c r="A187" s="4">
        <f t="shared" si="12"/>
        <v>2031</v>
      </c>
      <c r="G187" s="4">
        <f>CO2high!L287</f>
        <v>435.9940185376359</v>
      </c>
      <c r="H187" s="4">
        <f t="shared" si="9"/>
        <v>2.4655872325131978</v>
      </c>
      <c r="I187" s="4">
        <f t="shared" si="11"/>
        <v>1.5244499280351591</v>
      </c>
      <c r="J187" s="4">
        <f t="shared" si="10"/>
        <v>0.2828021342857599</v>
      </c>
      <c r="K187" s="4"/>
      <c r="L187" s="4"/>
      <c r="M187" s="4"/>
      <c r="N187" s="4"/>
    </row>
    <row r="188" spans="1:14" x14ac:dyDescent="0.3">
      <c r="A188" s="4">
        <f t="shared" si="12"/>
        <v>2032</v>
      </c>
      <c r="G188" s="4">
        <f>CO2high!L288</f>
        <v>439.08463688710708</v>
      </c>
      <c r="H188" s="4">
        <f t="shared" si="9"/>
        <v>2.5033778398328148</v>
      </c>
      <c r="I188" s="4">
        <f t="shared" si="11"/>
        <v>1.5540284180537538</v>
      </c>
      <c r="J188" s="4">
        <f t="shared" si="10"/>
        <v>0.28985469375425649</v>
      </c>
      <c r="K188" s="4"/>
      <c r="L188" s="4"/>
      <c r="M188" s="4"/>
      <c r="N188" s="4"/>
    </row>
    <row r="189" spans="1:14" x14ac:dyDescent="0.3">
      <c r="A189" s="4">
        <f t="shared" si="12"/>
        <v>2033</v>
      </c>
      <c r="G189" s="4">
        <f>CO2high!L289</f>
        <v>442.23079204963409</v>
      </c>
      <c r="H189" s="4">
        <f t="shared" si="9"/>
        <v>2.5415752912062834</v>
      </c>
      <c r="I189" s="4">
        <f t="shared" si="11"/>
        <v>1.5838700663187137</v>
      </c>
      <c r="J189" s="4">
        <f t="shared" si="10"/>
        <v>0.29703520050827764</v>
      </c>
      <c r="K189" s="4"/>
      <c r="L189" s="4"/>
      <c r="M189" s="4"/>
      <c r="N189" s="4"/>
    </row>
    <row r="190" spans="1:14" x14ac:dyDescent="0.3">
      <c r="A190" s="4">
        <f t="shared" si="12"/>
        <v>2034</v>
      </c>
      <c r="G190" s="4">
        <f>CO2high!L290</f>
        <v>445.43080338886364</v>
      </c>
      <c r="H190" s="4">
        <f t="shared" si="9"/>
        <v>2.5801488532873171</v>
      </c>
      <c r="I190" s="4">
        <f t="shared" si="11"/>
        <v>1.6139788220516977</v>
      </c>
      <c r="J190" s="4">
        <f t="shared" si="10"/>
        <v>0.30434442254608091</v>
      </c>
      <c r="K190" s="4"/>
      <c r="L190" s="4"/>
      <c r="M190" s="4"/>
      <c r="N190" s="4"/>
    </row>
    <row r="191" spans="1:14" x14ac:dyDescent="0.3">
      <c r="A191" s="4">
        <f t="shared" si="12"/>
        <v>2035</v>
      </c>
      <c r="G191" s="4">
        <f>CO2high!L291</f>
        <v>448.6832146762514</v>
      </c>
      <c r="H191" s="4">
        <f t="shared" si="9"/>
        <v>2.619071131171042</v>
      </c>
      <c r="I191" s="4">
        <f t="shared" si="11"/>
        <v>1.6443576588704611</v>
      </c>
      <c r="J191" s="4">
        <f t="shared" si="10"/>
        <v>0.31178314593527279</v>
      </c>
      <c r="K191" s="4"/>
      <c r="L191" s="4"/>
      <c r="M191" s="4"/>
      <c r="N191" s="4"/>
    </row>
    <row r="192" spans="1:14" x14ac:dyDescent="0.3">
      <c r="A192" s="4">
        <f t="shared" si="12"/>
        <v>2036</v>
      </c>
      <c r="G192" s="4">
        <f>CO2high!L292</f>
        <v>451.98670775364315</v>
      </c>
      <c r="H192" s="4">
        <f t="shared" si="9"/>
        <v>2.6583169564808165</v>
      </c>
      <c r="I192" s="4">
        <f t="shared" si="11"/>
        <v>1.6750086762650231</v>
      </c>
      <c r="J192" s="4">
        <f t="shared" si="10"/>
        <v>0.31935216916874465</v>
      </c>
      <c r="K192" s="4"/>
      <c r="L192" s="4"/>
      <c r="M192" s="4"/>
      <c r="N192" s="4"/>
    </row>
    <row r="193" spans="1:14" x14ac:dyDescent="0.3">
      <c r="A193" s="4">
        <f t="shared" si="12"/>
        <v>2037</v>
      </c>
      <c r="G193" s="4">
        <f>CO2high!L293</f>
        <v>455.34005000524684</v>
      </c>
      <c r="H193" s="4">
        <f t="shared" si="9"/>
        <v>2.6978627156632946</v>
      </c>
      <c r="I193" s="4">
        <f t="shared" si="11"/>
        <v>1.705933176818893</v>
      </c>
      <c r="J193" s="4">
        <f t="shared" si="10"/>
        <v>0.32705229812905151</v>
      </c>
      <c r="K193" s="4"/>
      <c r="L193" s="4"/>
      <c r="M193" s="4"/>
      <c r="N193" s="4"/>
    </row>
    <row r="194" spans="1:14" x14ac:dyDescent="0.3">
      <c r="A194" s="4">
        <f t="shared" si="12"/>
        <v>2038</v>
      </c>
      <c r="G194" s="4">
        <f>CO2high!L294</f>
        <v>458.74206235451811</v>
      </c>
      <c r="H194" s="4">
        <f t="shared" si="9"/>
        <v>2.7376859434894314</v>
      </c>
      <c r="I194" s="4">
        <f t="shared" si="11"/>
        <v>1.7371317282184309</v>
      </c>
      <c r="J194" s="4">
        <f t="shared" si="10"/>
        <v>0.33488434152000979</v>
      </c>
      <c r="K194" s="4"/>
      <c r="L194" s="4"/>
      <c r="M194" s="4"/>
      <c r="N194" s="4"/>
    </row>
    <row r="195" spans="1:14" x14ac:dyDescent="0.3">
      <c r="A195" s="4">
        <f t="shared" si="12"/>
        <v>2039</v>
      </c>
      <c r="G195" s="4">
        <f>CO2high!L295</f>
        <v>462.19159972795148</v>
      </c>
      <c r="H195" s="4">
        <f t="shared" si="9"/>
        <v>2.7777650762606729</v>
      </c>
      <c r="I195" s="4">
        <f t="shared" si="11"/>
        <v>1.7686042155167421</v>
      </c>
      <c r="J195" s="4">
        <f t="shared" si="10"/>
        <v>0.34284910667645679</v>
      </c>
      <c r="K195" s="4"/>
      <c r="L195" s="4"/>
      <c r="M195" s="4"/>
      <c r="N195" s="4"/>
    </row>
    <row r="196" spans="1:14" x14ac:dyDescent="0.3">
      <c r="A196" s="4">
        <f t="shared" si="12"/>
        <v>2040</v>
      </c>
      <c r="G196" s="4">
        <f>CO2high!L296</f>
        <v>465.68753909774193</v>
      </c>
      <c r="H196" s="4">
        <f t="shared" si="9"/>
        <v>2.8180793011335767</v>
      </c>
      <c r="I196" s="4">
        <f t="shared" si="11"/>
        <v>1.8003498869622345</v>
      </c>
      <c r="J196" s="4">
        <f t="shared" si="10"/>
        <v>0.35094739569466959</v>
      </c>
      <c r="K196" s="4"/>
      <c r="L196" s="4"/>
      <c r="M196" s="4"/>
      <c r="N196" s="4"/>
    </row>
    <row r="197" spans="1:14" x14ac:dyDescent="0.3">
      <c r="A197" s="4">
        <f t="shared" si="12"/>
        <v>2041</v>
      </c>
      <c r="G197" s="4">
        <f>CO2high!L297</f>
        <v>469.22877213794919</v>
      </c>
      <c r="H197" s="4">
        <f t="shared" si="9"/>
        <v>2.8586084632475983</v>
      </c>
      <c r="I197" s="4">
        <f t="shared" si="11"/>
        <v>1.8323673954021036</v>
      </c>
      <c r="J197" s="4">
        <f t="shared" si="10"/>
        <v>0.35918000184506937</v>
      </c>
      <c r="K197" s="4"/>
      <c r="L197" s="4"/>
      <c r="M197" s="4"/>
      <c r="N197" s="4"/>
    </row>
    <row r="198" spans="1:14" x14ac:dyDescent="0.3">
      <c r="A198" s="4">
        <f t="shared" si="12"/>
        <v>2042</v>
      </c>
      <c r="G198" s="4">
        <f>CO2high!L298</f>
        <v>472.81420069494698</v>
      </c>
      <c r="H198" s="4">
        <f t="shared" si="9"/>
        <v>2.8993330075751129</v>
      </c>
      <c r="I198" s="4">
        <f t="shared" si="11"/>
        <v>1.86465483648742</v>
      </c>
      <c r="J198" s="4">
        <f t="shared" si="10"/>
        <v>0.36754770624047334</v>
      </c>
      <c r="K198" s="4"/>
      <c r="L198" s="4"/>
      <c r="M198" s="4"/>
      <c r="N198" s="4"/>
    </row>
    <row r="199" spans="1:14" x14ac:dyDescent="0.3">
      <c r="A199" s="4">
        <f t="shared" si="12"/>
        <v>2043</v>
      </c>
      <c r="G199" s="4">
        <f>CO2high!L299</f>
        <v>476.44273398023699</v>
      </c>
      <c r="H199" s="4">
        <f t="shared" ref="H199:H262" si="13">H$3*LN(G199/G$3)</f>
        <v>2.9402339415947729</v>
      </c>
      <c r="I199" s="4">
        <f t="shared" si="11"/>
        <v>1.8972097844340674</v>
      </c>
      <c r="J199" s="4">
        <f t="shared" ref="J199:J262" si="14">J198+J$3*(I198-J198)</f>
        <v>0.376051274740276</v>
      </c>
      <c r="K199" s="4"/>
      <c r="L199" s="4"/>
      <c r="M199" s="4"/>
      <c r="N199" s="4"/>
    </row>
    <row r="200" spans="1:14" x14ac:dyDescent="0.3">
      <c r="A200" s="4">
        <f t="shared" si="12"/>
        <v>2044</v>
      </c>
      <c r="G200" s="4">
        <f>CO2high!L300</f>
        <v>480.11328682271392</v>
      </c>
      <c r="H200" s="4">
        <f t="shared" si="13"/>
        <v>2.9812928104227305</v>
      </c>
      <c r="I200" s="4">
        <f t="shared" ref="I200:I263" si="15">I199+I$3*(I$4*H200-I199)+I$5*(J199-I199)</f>
        <v>1.9300293258088859</v>
      </c>
      <c r="J200" s="4">
        <f t="shared" si="14"/>
        <v>0.38469145507533675</v>
      </c>
      <c r="K200" s="4"/>
      <c r="L200" s="4"/>
      <c r="M200" s="4"/>
      <c r="N200" s="4"/>
    </row>
    <row r="201" spans="1:14" x14ac:dyDescent="0.3">
      <c r="A201" s="4">
        <f t="shared" si="12"/>
        <v>2045</v>
      </c>
      <c r="G201" s="4">
        <f>CO2high!L301</f>
        <v>483.82477857766611</v>
      </c>
      <c r="H201" s="4">
        <f t="shared" si="13"/>
        <v>3.0224916793700647</v>
      </c>
      <c r="I201" s="4">
        <f t="shared" si="15"/>
        <v>1.9631100916384743</v>
      </c>
      <c r="J201" s="4">
        <f t="shared" si="14"/>
        <v>0.39346897418110333</v>
      </c>
      <c r="K201" s="4"/>
      <c r="L201" s="4"/>
      <c r="M201" s="4"/>
      <c r="N201" s="4"/>
    </row>
    <row r="202" spans="1:14" x14ac:dyDescent="0.3">
      <c r="A202" s="4">
        <f t="shared" si="12"/>
        <v>2046</v>
      </c>
      <c r="G202" s="4">
        <f>CO2high!L302</f>
        <v>487.5761324476216</v>
      </c>
      <c r="H202" s="4">
        <f t="shared" si="13"/>
        <v>3.0638131209031791</v>
      </c>
      <c r="I202" s="4">
        <f t="shared" si="15"/>
        <v>1.9964482880342858</v>
      </c>
      <c r="J202" s="4">
        <f t="shared" si="14"/>
        <v>0.40238453572826122</v>
      </c>
      <c r="K202" s="4"/>
      <c r="L202" s="4"/>
      <c r="M202" s="4"/>
      <c r="N202" s="4"/>
    </row>
    <row r="203" spans="1:14" x14ac:dyDescent="0.3">
      <c r="A203" s="4">
        <f t="shared" si="12"/>
        <v>2047</v>
      </c>
      <c r="G203" s="4">
        <f>CO2high!L303</f>
        <v>491.36627506587695</v>
      </c>
      <c r="H203" s="4">
        <f t="shared" si="13"/>
        <v>3.105240204193366</v>
      </c>
      <c r="I203" s="4">
        <f t="shared" si="15"/>
        <v>2.0300397254648388</v>
      </c>
      <c r="J203" s="4">
        <f t="shared" si="14"/>
        <v>0.41143881784135944</v>
      </c>
      <c r="K203" s="4"/>
      <c r="L203" s="4"/>
      <c r="M203" s="4"/>
      <c r="N203" s="4"/>
    </row>
    <row r="204" spans="1:14" x14ac:dyDescent="0.3">
      <c r="A204" s="4">
        <f t="shared" si="12"/>
        <v>2048</v>
      </c>
      <c r="G204" s="4">
        <f>CO2high!L304</f>
        <v>495.19413625160473</v>
      </c>
      <c r="H204" s="4">
        <f t="shared" si="13"/>
        <v>3.1467564861699109</v>
      </c>
      <c r="I204" s="4">
        <f t="shared" si="15"/>
        <v>2.063879846767759</v>
      </c>
      <c r="J204" s="4">
        <f t="shared" si="14"/>
        <v>0.42063247099666079</v>
      </c>
      <c r="K204" s="4"/>
      <c r="L204" s="4"/>
      <c r="M204" s="4"/>
      <c r="N204" s="4"/>
    </row>
    <row r="205" spans="1:14" x14ac:dyDescent="0.3">
      <c r="A205" s="4">
        <f t="shared" si="12"/>
        <v>2049</v>
      </c>
      <c r="G205" s="4">
        <f>CO2high!L305</f>
        <v>499.05864888065918</v>
      </c>
      <c r="H205" s="4">
        <f t="shared" si="13"/>
        <v>3.1883460034293072</v>
      </c>
      <c r="I205" s="4">
        <f t="shared" si="15"/>
        <v>2.0979637539711273</v>
      </c>
      <c r="J205" s="4">
        <f t="shared" si="14"/>
        <v>0.42996611609104063</v>
      </c>
      <c r="K205" s="4"/>
      <c r="L205" s="4"/>
      <c r="M205" s="4"/>
      <c r="N205" s="4"/>
    </row>
    <row r="206" spans="1:14" x14ac:dyDescent="0.3">
      <c r="A206" s="4">
        <f t="shared" si="12"/>
        <v>2050</v>
      </c>
      <c r="G206" s="4">
        <f>CO2high!L306</f>
        <v>502.95874883755948</v>
      </c>
      <c r="H206" s="4">
        <f t="shared" si="13"/>
        <v>3.2299932646166005</v>
      </c>
      <c r="I206" s="4">
        <f t="shared" si="15"/>
        <v>2.1322862339793343</v>
      </c>
      <c r="J206" s="4">
        <f t="shared" si="14"/>
        <v>0.43944034267419951</v>
      </c>
      <c r="K206" s="4"/>
      <c r="L206" s="4"/>
      <c r="M206" s="4"/>
      <c r="N206" s="4"/>
    </row>
    <row r="207" spans="1:14" x14ac:dyDescent="0.3">
      <c r="A207" s="4">
        <f t="shared" si="12"/>
        <v>2051</v>
      </c>
      <c r="G207" s="4">
        <f>CO2high!L307</f>
        <v>506.89337502709111</v>
      </c>
      <c r="H207" s="4">
        <f t="shared" si="13"/>
        <v>3.2716832430532117</v>
      </c>
      <c r="I207" s="4">
        <f t="shared" si="15"/>
        <v>2.1668417831697524</v>
      </c>
      <c r="J207" s="4">
        <f t="shared" si="14"/>
        <v>0.44905570733681266</v>
      </c>
      <c r="K207" s="4"/>
      <c r="L207" s="4"/>
      <c r="M207" s="4"/>
      <c r="N207" s="4"/>
    </row>
    <row r="208" spans="1:14" x14ac:dyDescent="0.3">
      <c r="A208" s="4">
        <f t="shared" si="12"/>
        <v>2052</v>
      </c>
      <c r="G208" s="4">
        <f>CO2high!L308</f>
        <v>510.86146943182928</v>
      </c>
      <c r="H208" s="4">
        <f t="shared" si="13"/>
        <v>3.3134013694805278</v>
      </c>
      <c r="I208" s="4">
        <f t="shared" si="15"/>
        <v>2.2016246309408913</v>
      </c>
      <c r="J208" s="4">
        <f t="shared" si="14"/>
        <v>0.45881273224754376</v>
      </c>
      <c r="K208" s="4"/>
      <c r="L208" s="4"/>
      <c r="M208" s="4"/>
      <c r="N208" s="4"/>
    </row>
    <row r="209" spans="1:14" x14ac:dyDescent="0.3">
      <c r="A209" s="4">
        <f t="shared" si="12"/>
        <v>2053</v>
      </c>
      <c r="G209" s="4">
        <f>CO2high!L309</f>
        <v>514.86197720666087</v>
      </c>
      <c r="H209" s="4">
        <f t="shared" si="13"/>
        <v>3.355133524845336</v>
      </c>
      <c r="I209" s="4">
        <f t="shared" si="15"/>
        <v>2.2366287622490177</v>
      </c>
      <c r="J209" s="4">
        <f t="shared" si="14"/>
        <v>0.46871190383212197</v>
      </c>
      <c r="K209" s="4"/>
      <c r="L209" s="4"/>
      <c r="M209" s="4"/>
      <c r="N209" s="4"/>
    </row>
    <row r="210" spans="1:14" x14ac:dyDescent="0.3">
      <c r="A210" s="4">
        <f t="shared" si="12"/>
        <v>2054</v>
      </c>
      <c r="G210" s="4">
        <f>CO2high!L310</f>
        <v>518.89384680428168</v>
      </c>
      <c r="H210" s="4">
        <f t="shared" si="13"/>
        <v>3.3968660330871003</v>
      </c>
      <c r="I210" s="4">
        <f t="shared" si="15"/>
        <v>2.2718479391677051</v>
      </c>
      <c r="J210" s="4">
        <f t="shared" si="14"/>
        <v>0.47875367158792992</v>
      </c>
      <c r="K210" s="4"/>
      <c r="L210" s="4"/>
      <c r="M210" s="4"/>
      <c r="N210" s="4"/>
    </row>
    <row r="211" spans="1:14" x14ac:dyDescent="0.3">
      <c r="A211" s="4">
        <f t="shared" si="12"/>
        <v>2055</v>
      </c>
      <c r="G211" s="4">
        <f>CO2high!L311</f>
        <v>522.95603012740628</v>
      </c>
      <c r="H211" s="4">
        <f t="shared" si="13"/>
        <v>3.4385856539071309</v>
      </c>
      <c r="I211" s="4">
        <f t="shared" si="15"/>
        <v>2.3072757215029731</v>
      </c>
      <c r="J211" s="4">
        <f t="shared" si="14"/>
        <v>0.48893844702778305</v>
      </c>
      <c r="K211" s="4"/>
      <c r="L211" s="4"/>
      <c r="M211" s="4"/>
      <c r="N211" s="4"/>
    </row>
    <row r="212" spans="1:14" x14ac:dyDescent="0.3">
      <c r="A212" s="4">
        <f t="shared" si="12"/>
        <v>2056</v>
      </c>
      <c r="G212" s="4">
        <f>CO2high!L312</f>
        <v>527.04748270450523</v>
      </c>
      <c r="H212" s="4">
        <f t="shared" si="13"/>
        <v>3.4802795755114908</v>
      </c>
      <c r="I212" s="4">
        <f t="shared" si="15"/>
        <v>2.3429054864953036</v>
      </c>
      <c r="J212" s="4">
        <f t="shared" si="14"/>
        <v>0.49926660274680212</v>
      </c>
      <c r="K212" s="4"/>
      <c r="L212" s="4"/>
      <c r="M212" s="4"/>
      <c r="N212" s="4"/>
    </row>
    <row r="213" spans="1:14" x14ac:dyDescent="0.3">
      <c r="A213" s="4">
        <f t="shared" si="12"/>
        <v>2057</v>
      </c>
      <c r="G213" s="4">
        <f>CO2high!L313</f>
        <v>531.1671638865439</v>
      </c>
      <c r="H213" s="4">
        <f t="shared" si="13"/>
        <v>3.5219354073263829</v>
      </c>
      <c r="I213" s="4">
        <f t="shared" si="15"/>
        <v>2.3787304476387008</v>
      </c>
      <c r="J213" s="4">
        <f t="shared" si="14"/>
        <v>0.50973847160649366</v>
      </c>
      <c r="K213" s="4"/>
      <c r="L213" s="4"/>
      <c r="M213" s="4"/>
      <c r="N213" s="4"/>
    </row>
    <row r="214" spans="1:14" x14ac:dyDescent="0.3">
      <c r="A214" s="4">
        <f t="shared" si="12"/>
        <v>2058</v>
      </c>
      <c r="G214" s="4">
        <f>CO2high!L314</f>
        <v>535.31403706259948</v>
      </c>
      <c r="H214" s="4">
        <f t="shared" si="13"/>
        <v>3.5635411726885042</v>
      </c>
      <c r="I214" s="4">
        <f t="shared" si="15"/>
        <v>2.4147436726459994</v>
      </c>
      <c r="J214" s="4">
        <f t="shared" si="14"/>
        <v>0.52035434603035657</v>
      </c>
      <c r="K214" s="4"/>
      <c r="L214" s="4"/>
      <c r="M214" s="4"/>
      <c r="N214" s="4"/>
    </row>
    <row r="215" spans="1:14" x14ac:dyDescent="0.3">
      <c r="A215" s="4">
        <f t="shared" si="12"/>
        <v>2059</v>
      </c>
      <c r="G215" s="4">
        <f>CO2high!L315</f>
        <v>539.48706989249513</v>
      </c>
      <c r="H215" s="4">
        <f t="shared" si="13"/>
        <v>3.6050853015151154</v>
      </c>
      <c r="I215" s="4">
        <f t="shared" si="15"/>
        <v>2.4509381005887754</v>
      </c>
      <c r="J215" s="4">
        <f t="shared" si="14"/>
        <v>0.53111447740553341</v>
      </c>
      <c r="K215" s="4"/>
      <c r="L215" s="4"/>
      <c r="M215" s="4"/>
      <c r="N215" s="4"/>
    </row>
    <row r="216" spans="1:14" x14ac:dyDescent="0.3">
      <c r="A216" s="4">
        <f t="shared" si="12"/>
        <v>2060</v>
      </c>
      <c r="G216" s="4">
        <f>CO2high!L316</f>
        <v>543.68523455474769</v>
      </c>
      <c r="H216" s="4">
        <f t="shared" si="13"/>
        <v>3.6465566229594457</v>
      </c>
      <c r="I216" s="4">
        <f t="shared" si="15"/>
        <v>2.4873065582394065</v>
      </c>
      <c r="J216" s="4">
        <f t="shared" si="14"/>
        <v>0.54201907558521423</v>
      </c>
      <c r="K216" s="4"/>
      <c r="L216" s="4"/>
      <c r="M216" s="4"/>
      <c r="N216" s="4"/>
    </row>
    <row r="217" spans="1:14" x14ac:dyDescent="0.3">
      <c r="A217" s="4">
        <f t="shared" si="12"/>
        <v>2061</v>
      </c>
      <c r="G217" s="4">
        <f>CO2high!L317</f>
        <v>547.90750800823946</v>
      </c>
      <c r="H217" s="4">
        <f t="shared" si="13"/>
        <v>3.6879443580576372</v>
      </c>
      <c r="I217" s="4">
        <f t="shared" si="15"/>
        <v>2.5238417756420728</v>
      </c>
      <c r="J217" s="4">
        <f t="shared" si="14"/>
        <v>0.55306830848669009</v>
      </c>
      <c r="K217" s="4"/>
      <c r="L217" s="4"/>
      <c r="M217" s="4"/>
      <c r="N217" s="4"/>
    </row>
    <row r="218" spans="1:14" x14ac:dyDescent="0.3">
      <c r="A218" s="4">
        <f t="shared" si="12"/>
        <v>2062</v>
      </c>
      <c r="G218" s="4">
        <f>CO2high!L318</f>
        <v>552.15287226610189</v>
      </c>
      <c r="H218" s="4">
        <f t="shared" si="13"/>
        <v>3.7292381123734262</v>
      </c>
      <c r="I218" s="4">
        <f t="shared" si="15"/>
        <v>2.5605364009387688</v>
      </c>
      <c r="J218" s="4">
        <f t="shared" si="14"/>
        <v>0.5642623017801327</v>
      </c>
      <c r="K218" s="4"/>
      <c r="L218" s="4"/>
      <c r="M218" s="4"/>
      <c r="N218" s="4"/>
    </row>
    <row r="219" spans="1:14" x14ac:dyDescent="0.3">
      <c r="A219" s="4">
        <f t="shared" si="12"/>
        <v>2063</v>
      </c>
      <c r="G219" s="4">
        <f>CO2high!L319</f>
        <v>556.4203146803552</v>
      </c>
      <c r="H219" s="4">
        <f t="shared" si="13"/>
        <v>3.7704278686466703</v>
      </c>
      <c r="I219" s="4">
        <f t="shared" si="15"/>
        <v>2.5973830144756795</v>
      </c>
      <c r="J219" s="4">
        <f t="shared" si="14"/>
        <v>0.57560113866335372</v>
      </c>
      <c r="K219" s="4"/>
      <c r="L219" s="4"/>
      <c r="M219" s="4"/>
      <c r="N219" s="4"/>
    </row>
    <row r="220" spans="1:14" x14ac:dyDescent="0.3">
      <c r="A220" s="4">
        <f t="shared" si="12"/>
        <v>2064</v>
      </c>
      <c r="G220" s="4">
        <f>CO2high!L320</f>
        <v>560.70882823590341</v>
      </c>
      <c r="H220" s="4">
        <f t="shared" si="13"/>
        <v>3.8115039794516381</v>
      </c>
      <c r="I220" s="4">
        <f t="shared" si="15"/>
        <v>2.6343741422145963</v>
      </c>
      <c r="J220" s="4">
        <f t="shared" si="14"/>
        <v>0.58708485971796776</v>
      </c>
      <c r="K220" s="4"/>
      <c r="L220" s="4"/>
      <c r="M220" s="4"/>
      <c r="N220" s="4"/>
    </row>
    <row r="221" spans="1:14" x14ac:dyDescent="0.3">
      <c r="A221" s="4">
        <f t="shared" si="12"/>
        <v>2065</v>
      </c>
      <c r="G221" s="4">
        <f>CO2high!L321</f>
        <v>565.01741185251808</v>
      </c>
      <c r="H221" s="4">
        <f t="shared" si="13"/>
        <v>3.8524571598706241</v>
      </c>
      <c r="I221" s="4">
        <f t="shared" si="15"/>
        <v>2.6715022684733665</v>
      </c>
      <c r="J221" s="4">
        <f t="shared" si="14"/>
        <v>0.59871346284254856</v>
      </c>
      <c r="K221" s="4"/>
      <c r="L221" s="4"/>
      <c r="M221" s="4"/>
      <c r="N221" s="4"/>
    </row>
    <row r="222" spans="1:14" x14ac:dyDescent="0.3">
      <c r="A222" s="4">
        <f t="shared" si="12"/>
        <v>2066</v>
      </c>
      <c r="G222" s="4">
        <f>CO2high!L322</f>
        <v>569.3450706934957</v>
      </c>
      <c r="H222" s="4">
        <f t="shared" si="13"/>
        <v>3.8932784801882785</v>
      </c>
      <c r="I222" s="4">
        <f t="shared" si="15"/>
        <v>2.7087598480187207</v>
      </c>
      <c r="J222" s="4">
        <f t="shared" si="14"/>
        <v>0.61048690325853161</v>
      </c>
      <c r="K222" s="4"/>
      <c r="L222" s="4"/>
      <c r="M222" s="4"/>
      <c r="N222" s="4"/>
    </row>
    <row r="223" spans="1:14" x14ac:dyDescent="0.3">
      <c r="A223" s="4">
        <f t="shared" si="12"/>
        <v>2067</v>
      </c>
      <c r="G223" s="4">
        <f>CO2high!L323</f>
        <v>573.69081647970484</v>
      </c>
      <c r="H223" s="4">
        <f t="shared" si="13"/>
        <v>3.9339593586116406</v>
      </c>
      <c r="I223" s="4">
        <f t="shared" si="15"/>
        <v>2.7461393175341646</v>
      </c>
      <c r="J223" s="4">
        <f t="shared" si="14"/>
        <v>0.62240509358476948</v>
      </c>
      <c r="K223" s="4"/>
      <c r="L223" s="4"/>
      <c r="M223" s="4"/>
      <c r="N223" s="4"/>
    </row>
    <row r="224" spans="1:14" x14ac:dyDescent="0.3">
      <c r="A224" s="4">
        <f t="shared" si="12"/>
        <v>2068</v>
      </c>
      <c r="G224" s="4">
        <f>CO2high!L324</f>
        <v>578.053667807784</v>
      </c>
      <c r="H224" s="4">
        <f t="shared" si="13"/>
        <v>3.974491554020628</v>
      </c>
      <c r="I224" s="4">
        <f t="shared" si="15"/>
        <v>2.7836331064850071</v>
      </c>
      <c r="J224" s="4">
        <f t="shared" si="14"/>
        <v>0.63446790397680208</v>
      </c>
      <c r="K224" s="4"/>
      <c r="L224" s="4"/>
      <c r="M224" s="4"/>
      <c r="N224" s="4"/>
    </row>
    <row r="225" spans="1:14" x14ac:dyDescent="0.3">
      <c r="A225" s="4">
        <f t="shared" si="12"/>
        <v>2069</v>
      </c>
      <c r="G225" s="4">
        <f>CO2high!L325</f>
        <v>582.43265047128921</v>
      </c>
      <c r="H225" s="4">
        <f t="shared" si="13"/>
        <v>4.0148671587534599</v>
      </c>
      <c r="I225" s="4">
        <f t="shared" si="15"/>
        <v>2.821233647401963</v>
      </c>
      <c r="J225" s="4">
        <f t="shared" si="14"/>
        <v>0.64667516232704869</v>
      </c>
      <c r="K225" s="4"/>
      <c r="L225" s="4"/>
      <c r="M225" s="4"/>
      <c r="N225" s="4"/>
    </row>
    <row r="226" spans="1:14" x14ac:dyDescent="0.3">
      <c r="A226" s="4">
        <f t="shared" si="12"/>
        <v>2070</v>
      </c>
      <c r="G226" s="4">
        <f>CO2high!L326</f>
        <v>586.82679778363524</v>
      </c>
      <c r="H226" s="4">
        <f t="shared" si="13"/>
        <v>4.0550785914312426</v>
      </c>
      <c r="I226" s="4">
        <f t="shared" si="15"/>
        <v>2.8589333856041774</v>
      </c>
      <c r="J226" s="4">
        <f t="shared" si="14"/>
        <v>0.65902665452227416</v>
      </c>
      <c r="K226" s="4"/>
      <c r="L226" s="4"/>
      <c r="M226" s="4"/>
      <c r="N226" s="4"/>
    </row>
    <row r="227" spans="1:14" x14ac:dyDescent="0.3">
      <c r="A227" s="4">
        <f t="shared" si="12"/>
        <v>2071</v>
      </c>
      <c r="G227" s="4">
        <f>CO2high!L327</f>
        <v>591.23515090171372</v>
      </c>
      <c r="H227" s="4">
        <f t="shared" si="13"/>
        <v>4.0951185898256668</v>
      </c>
      <c r="I227" s="4">
        <f t="shared" si="15"/>
        <v>2.8967247883819152</v>
      </c>
      <c r="J227" s="4">
        <f t="shared" si="14"/>
        <v>0.67152212475481932</v>
      </c>
      <c r="K227" s="4"/>
      <c r="L227" s="4"/>
      <c r="M227" s="4"/>
      <c r="N227" s="4"/>
    </row>
    <row r="228" spans="1:14" x14ac:dyDescent="0.3">
      <c r="A228" s="4">
        <f t="shared" si="12"/>
        <v>2072</v>
      </c>
      <c r="G228" s="4">
        <f>CO2high!L328</f>
        <v>595.65675914911549</v>
      </c>
      <c r="H228" s="4">
        <f t="shared" si="13"/>
        <v>4.1349802037735959</v>
      </c>
      <c r="I228" s="4">
        <f t="shared" si="15"/>
        <v>2.9346003536585972</v>
      </c>
      <c r="J228" s="4">
        <f t="shared" si="14"/>
        <v>0.68416127588422126</v>
      </c>
      <c r="K228" s="4"/>
      <c r="L228" s="4"/>
      <c r="M228" s="4"/>
      <c r="N228" s="4"/>
    </row>
    <row r="229" spans="1:14" x14ac:dyDescent="0.3">
      <c r="A229" s="4">
        <f t="shared" si="12"/>
        <v>2073</v>
      </c>
      <c r="G229" s="4">
        <f>CO2high!L329</f>
        <v>600.09068033793289</v>
      </c>
      <c r="H229" s="4">
        <f t="shared" si="13"/>
        <v>4.1746567881420598</v>
      </c>
      <c r="I229" s="4">
        <f t="shared" si="15"/>
        <v>2.9725526181512842</v>
      </c>
      <c r="J229" s="4">
        <f t="shared" si="14"/>
        <v>0.69694376984597972</v>
      </c>
      <c r="K229" s="4"/>
      <c r="L229" s="4"/>
      <c r="M229" s="4"/>
      <c r="N229" s="4"/>
    </row>
    <row r="230" spans="1:14" x14ac:dyDescent="0.3">
      <c r="A230" s="4">
        <f t="shared" si="12"/>
        <v>2074</v>
      </c>
      <c r="G230" s="4">
        <f>CO2high!L330</f>
        <v>604.53598108815686</v>
      </c>
      <c r="H230" s="4">
        <f t="shared" si="13"/>
        <v>4.2141419958470081</v>
      </c>
      <c r="I230" s="4">
        <f t="shared" si="15"/>
        <v>3.0105741650481739</v>
      </c>
      <c r="J230" s="4">
        <f t="shared" si="14"/>
        <v>0.70986922810435382</v>
      </c>
      <c r="K230" s="4"/>
      <c r="L230" s="4"/>
      <c r="M230" s="4"/>
      <c r="N230" s="4"/>
    </row>
    <row r="231" spans="1:14" x14ac:dyDescent="0.3">
      <c r="A231" s="4">
        <f t="shared" si="12"/>
        <v>2075</v>
      </c>
      <c r="G231" s="4">
        <f>CO2high!L331</f>
        <v>608.9917371437366</v>
      </c>
      <c r="H231" s="4">
        <f t="shared" si="13"/>
        <v>4.2534297709289923</v>
      </c>
      <c r="I231" s="4">
        <f t="shared" si="15"/>
        <v>3.0486576312211291</v>
      </c>
      <c r="J231" s="4">
        <f t="shared" si="14"/>
        <v>0.72293723214619476</v>
      </c>
      <c r="K231" s="4"/>
      <c r="L231" s="4"/>
      <c r="M231" s="4"/>
      <c r="N231" s="4"/>
    </row>
    <row r="232" spans="1:14" x14ac:dyDescent="0.3">
      <c r="A232" s="4">
        <f t="shared" si="12"/>
        <v>2076</v>
      </c>
      <c r="G232" s="4">
        <f>CO2high!L332</f>
        <v>613.45703368441036</v>
      </c>
      <c r="H232" s="4">
        <f t="shared" si="13"/>
        <v>4.2925143416887144</v>
      </c>
      <c r="I232" s="4">
        <f t="shared" si="15"/>
        <v>3.0867957139907389</v>
      </c>
      <c r="J232" s="4">
        <f t="shared" si="14"/>
        <v>0.73614732401294036</v>
      </c>
      <c r="K232" s="4"/>
      <c r="L232" s="4"/>
      <c r="M232" s="4"/>
      <c r="N232" s="4"/>
    </row>
    <row r="233" spans="1:14" x14ac:dyDescent="0.3">
      <c r="A233" s="4">
        <f t="shared" si="12"/>
        <v>2077</v>
      </c>
      <c r="G233" s="4">
        <f>CO2high!L333</f>
        <v>617.93096563246763</v>
      </c>
      <c r="H233" s="4">
        <f t="shared" si="13"/>
        <v>4.3313902138853093</v>
      </c>
      <c r="I233" s="4">
        <f t="shared" si="15"/>
        <v>3.1249811774608927</v>
      </c>
      <c r="J233" s="4">
        <f t="shared" si="14"/>
        <v>0.74949900686801429</v>
      </c>
      <c r="K233" s="4"/>
      <c r="L233" s="4"/>
      <c r="M233" s="4"/>
      <c r="N233" s="4"/>
    </row>
    <row r="234" spans="1:14" x14ac:dyDescent="0.3">
      <c r="A234" s="4">
        <f t="shared" ref="A234:A297" si="16">1+A233</f>
        <v>2078</v>
      </c>
      <c r="G234" s="4">
        <f>CO2high!L334</f>
        <v>622.4126379536483</v>
      </c>
      <c r="H234" s="4">
        <f t="shared" si="13"/>
        <v>4.3700521639999854</v>
      </c>
      <c r="I234" s="4">
        <f t="shared" si="15"/>
        <v>3.1632068584393678</v>
      </c>
      <c r="J234" s="4">
        <f t="shared" si="14"/>
        <v>0.7629917455969818</v>
      </c>
      <c r="K234" s="4"/>
      <c r="L234" s="4"/>
      <c r="M234" s="4"/>
      <c r="N234" s="4"/>
    </row>
    <row r="235" spans="1:14" x14ac:dyDescent="0.3">
      <c r="A235" s="4">
        <f t="shared" si="16"/>
        <v>2079</v>
      </c>
      <c r="G235" s="4">
        <f>CO2high!L335</f>
        <v>626.90116595143127</v>
      </c>
      <c r="H235" s="4">
        <f t="shared" si="13"/>
        <v>4.4084952325675317</v>
      </c>
      <c r="I235" s="4">
        <f t="shared" si="15"/>
        <v>3.2014656719604235</v>
      </c>
      <c r="J235" s="4">
        <f t="shared" si="14"/>
        <v>0.77662496743792653</v>
      </c>
      <c r="K235" s="4"/>
      <c r="L235" s="4"/>
      <c r="M235" s="4"/>
      <c r="N235" s="4"/>
    </row>
    <row r="236" spans="1:14" x14ac:dyDescent="0.3">
      <c r="A236" s="4">
        <f t="shared" si="16"/>
        <v>2080</v>
      </c>
      <c r="G236" s="4">
        <f>CO2high!L336</f>
        <v>631.39567555401538</v>
      </c>
      <c r="H236" s="4">
        <f t="shared" si="13"/>
        <v>4.4467147175780735</v>
      </c>
      <c r="I236" s="4">
        <f t="shared" si="15"/>
        <v>3.2397506164249377</v>
      </c>
      <c r="J236" s="4">
        <f t="shared" si="14"/>
        <v>0.79039806263961432</v>
      </c>
      <c r="K236" s="4"/>
      <c r="L236" s="4"/>
      <c r="M236" s="4"/>
      <c r="N236" s="4"/>
    </row>
    <row r="237" spans="1:14" x14ac:dyDescent="0.3">
      <c r="A237" s="4">
        <f t="shared" si="16"/>
        <v>2081</v>
      </c>
      <c r="G237" s="4">
        <f>CO2high!L337</f>
        <v>635.8953035933398</v>
      </c>
      <c r="H237" s="4">
        <f t="shared" si="13"/>
        <v>4.4847061679512921</v>
      </c>
      <c r="I237" s="4">
        <f t="shared" si="15"/>
        <v>3.2780547783731553</v>
      </c>
      <c r="J237" s="4">
        <f t="shared" si="14"/>
        <v>0.80431038514511499</v>
      </c>
      <c r="K237" s="4"/>
      <c r="L237" s="4"/>
      <c r="M237" s="4"/>
      <c r="N237" s="4"/>
    </row>
    <row r="238" spans="1:14" x14ac:dyDescent="0.3">
      <c r="A238" s="4">
        <f t="shared" si="16"/>
        <v>2082</v>
      </c>
      <c r="G238" s="4">
        <f>CO2high!L338</f>
        <v>640.39919807554134</v>
      </c>
      <c r="H238" s="4">
        <f t="shared" si="13"/>
        <v>4.5224653770851955</v>
      </c>
      <c r="I238" s="4">
        <f t="shared" si="15"/>
        <v>3.3163713369046675</v>
      </c>
      <c r="J238" s="4">
        <f t="shared" si="14"/>
        <v>0.81836125329865028</v>
      </c>
      <c r="K238" s="4"/>
      <c r="L238" s="4"/>
      <c r="M238" s="4"/>
      <c r="N238" s="4"/>
    </row>
    <row r="239" spans="1:14" x14ac:dyDescent="0.3">
      <c r="A239" s="4">
        <f t="shared" si="16"/>
        <v>2083</v>
      </c>
      <c r="G239" s="4">
        <f>CO2high!L339</f>
        <v>644.90651844228955</v>
      </c>
      <c r="H239" s="4">
        <f t="shared" si="13"/>
        <v>4.5599883764814271</v>
      </c>
      <c r="I239" s="4">
        <f t="shared" si="15"/>
        <v>3.3546935677598064</v>
      </c>
      <c r="J239" s="4">
        <f t="shared" si="14"/>
        <v>0.83254995057353243</v>
      </c>
      <c r="K239" s="4"/>
      <c r="L239" s="4"/>
      <c r="M239" s="4"/>
      <c r="N239" s="4"/>
    </row>
    <row r="240" spans="1:14" x14ac:dyDescent="0.3">
      <c r="A240" s="4">
        <f t="shared" si="16"/>
        <v>2084</v>
      </c>
      <c r="G240" s="4">
        <f>CO2high!L340</f>
        <v>649.41643582248912</v>
      </c>
      <c r="H240" s="4">
        <f t="shared" si="13"/>
        <v>4.5972714294489192</v>
      </c>
      <c r="I240" s="4">
        <f t="shared" si="15"/>
        <v>3.3930148470762127</v>
      </c>
      <c r="J240" s="4">
        <f t="shared" si="14"/>
        <v>0.84687572631915042</v>
      </c>
      <c r="K240" s="4"/>
      <c r="L240" s="4"/>
      <c r="M240" s="4"/>
      <c r="N240" s="4"/>
    </row>
    <row r="241" spans="1:14" x14ac:dyDescent="0.3">
      <c r="A241" s="4">
        <f t="shared" si="16"/>
        <v>2085</v>
      </c>
      <c r="G241" s="4">
        <f>CO2high!L341</f>
        <v>653.92813327388581</v>
      </c>
      <c r="H241" s="4">
        <f t="shared" si="13"/>
        <v>4.6343110248876487</v>
      </c>
      <c r="I241" s="4">
        <f t="shared" si="15"/>
        <v>3.4313286548339099</v>
      </c>
      <c r="J241" s="4">
        <f t="shared" si="14"/>
        <v>0.86133779652505049</v>
      </c>
      <c r="K241" s="4"/>
      <c r="L241" s="4"/>
      <c r="M241" s="4"/>
      <c r="N241" s="4"/>
    </row>
    <row r="242" spans="1:14" x14ac:dyDescent="0.3">
      <c r="A242" s="4">
        <f t="shared" si="16"/>
        <v>2086</v>
      </c>
      <c r="G242" s="4">
        <f>CO2high!L342</f>
        <v>658.44080601415271</v>
      </c>
      <c r="H242" s="4">
        <f t="shared" si="13"/>
        <v>4.6711038711540791</v>
      </c>
      <c r="I242" s="4">
        <f t="shared" si="15"/>
        <v>3.4696285780018368</v>
      </c>
      <c r="J242" s="4">
        <f t="shared" si="14"/>
        <v>0.8759353446002448</v>
      </c>
      <c r="K242" s="4"/>
      <c r="L242" s="4"/>
      <c r="M242" s="4"/>
      <c r="N242" s="4"/>
    </row>
    <row r="243" spans="1:14" x14ac:dyDescent="0.3">
      <c r="A243" s="4">
        <f t="shared" si="16"/>
        <v>2087</v>
      </c>
      <c r="G243" s="4">
        <f>CO2high!L343</f>
        <v>662.95366164108123</v>
      </c>
      <c r="H243" s="4">
        <f t="shared" si="13"/>
        <v>4.707646890009757</v>
      </c>
      <c r="I243" s="4">
        <f t="shared" si="15"/>
        <v>3.5079083133983624</v>
      </c>
      <c r="J243" s="4">
        <f t="shared" si="14"/>
        <v>0.8906675221659659</v>
      </c>
      <c r="K243" s="4"/>
      <c r="L243" s="4"/>
      <c r="M243" s="4"/>
      <c r="N243" s="4"/>
    </row>
    <row r="244" spans="1:14" x14ac:dyDescent="0.3">
      <c r="A244" s="4">
        <f t="shared" si="16"/>
        <v>2088</v>
      </c>
      <c r="G244" s="4">
        <f>CO2high!L344</f>
        <v>667.46592034154492</v>
      </c>
      <c r="H244" s="4">
        <f t="shared" si="13"/>
        <v>4.7439372106544768</v>
      </c>
      <c r="I244" s="4">
        <f t="shared" si="15"/>
        <v>3.5461616702779573</v>
      </c>
      <c r="J244" s="4">
        <f t="shared" si="14"/>
        <v>0.90553344986016593</v>
      </c>
      <c r="K244" s="4"/>
      <c r="L244" s="4"/>
      <c r="M244" s="4"/>
      <c r="N244" s="4"/>
    </row>
    <row r="245" spans="1:14" x14ac:dyDescent="0.3">
      <c r="A245" s="4">
        <f t="shared" si="16"/>
        <v>2089</v>
      </c>
      <c r="G245" s="4">
        <f>CO2high!L345</f>
        <v>671.9768150889422</v>
      </c>
      <c r="H245" s="4">
        <f t="shared" si="13"/>
        <v>4.7799721638452386</v>
      </c>
      <c r="I245" s="4">
        <f t="shared" si="15"/>
        <v>3.584382572655795</v>
      </c>
      <c r="J245" s="4">
        <f t="shared" si="14"/>
        <v>0.92053221815213904</v>
      </c>
      <c r="K245" s="4"/>
      <c r="L245" s="4"/>
      <c r="M245" s="4"/>
      <c r="N245" s="4"/>
    </row>
    <row r="246" spans="1:14" x14ac:dyDescent="0.3">
      <c r="A246" s="4">
        <f t="shared" si="16"/>
        <v>2090</v>
      </c>
      <c r="G246" s="4">
        <f>CO2high!L346</f>
        <v>676.48559182886925</v>
      </c>
      <c r="H246" s="4">
        <f t="shared" si="13"/>
        <v>4.815749276102177</v>
      </c>
      <c r="I246" s="4">
        <f t="shared" si="15"/>
        <v>3.622565061381708</v>
      </c>
      <c r="J246" s="4">
        <f t="shared" si="14"/>
        <v>0.93566288816571985</v>
      </c>
      <c r="K246" s="4"/>
      <c r="L246" s="4"/>
      <c r="M246" s="4"/>
      <c r="N246" s="4"/>
    </row>
    <row r="247" spans="1:14" x14ac:dyDescent="0.3">
      <c r="A247" s="4">
        <f t="shared" si="16"/>
        <v>2091</v>
      </c>
      <c r="G247" s="4">
        <f>CO2high!L347</f>
        <v>680.99150965281228</v>
      </c>
      <c r="H247" s="4">
        <f t="shared" si="13"/>
        <v>4.8512662640025104</v>
      </c>
      <c r="I247" s="4">
        <f t="shared" si="15"/>
        <v>3.6607032959745598</v>
      </c>
      <c r="J247" s="4">
        <f t="shared" si="14"/>
        <v>0.95092449250958666</v>
      </c>
      <c r="K247" s="4"/>
      <c r="L247" s="4"/>
      <c r="M247" s="4"/>
      <c r="N247" s="4"/>
    </row>
    <row r="248" spans="1:14" x14ac:dyDescent="0.3">
      <c r="A248" s="4">
        <f t="shared" si="16"/>
        <v>2092</v>
      </c>
      <c r="G248" s="4">
        <f>CO2high!L348</f>
        <v>685.4938409596856</v>
      </c>
      <c r="H248" s="4">
        <f t="shared" si="13"/>
        <v>4.8865210285634255</v>
      </c>
      <c r="I248" s="4">
        <f t="shared" si="15"/>
        <v>3.6987915562277505</v>
      </c>
      <c r="J248" s="4">
        <f t="shared" si="14"/>
        <v>0.96631603611326766</v>
      </c>
      <c r="K248" s="4"/>
      <c r="L248" s="4"/>
      <c r="M248" s="4"/>
      <c r="N248" s="4"/>
    </row>
    <row r="249" spans="1:14" x14ac:dyDescent="0.3">
      <c r="A249" s="4">
        <f t="shared" si="16"/>
        <v>2093</v>
      </c>
      <c r="G249" s="4">
        <f>CO2high!L349</f>
        <v>689.99187160508359</v>
      </c>
      <c r="H249" s="4">
        <f t="shared" si="13"/>
        <v>4.921511649714791</v>
      </c>
      <c r="I249" s="4">
        <f t="shared" si="15"/>
        <v>3.7368242435962364</v>
      </c>
      <c r="J249" s="4">
        <f t="shared" si="14"/>
        <v>0.98183649706751797</v>
      </c>
      <c r="K249" s="4"/>
      <c r="L249" s="4"/>
      <c r="M249" s="4"/>
      <c r="N249" s="4"/>
    </row>
    <row r="250" spans="1:14" x14ac:dyDescent="0.3">
      <c r="A250" s="4">
        <f t="shared" si="16"/>
        <v>2094</v>
      </c>
      <c r="G250" s="4">
        <f>CO2high!L350</f>
        <v>694.4849010381447</v>
      </c>
      <c r="H250" s="4">
        <f t="shared" si="13"/>
        <v>4.9562363808624035</v>
      </c>
      <c r="I250" s="4">
        <f t="shared" si="15"/>
        <v>3.774795882375118</v>
      </c>
      <c r="J250" s="4">
        <f t="shared" si="14"/>
        <v>0.99748482746780109</v>
      </c>
      <c r="K250" s="4"/>
      <c r="L250" s="4"/>
      <c r="M250" s="4"/>
      <c r="N250" s="4"/>
    </row>
    <row r="251" spans="1:14" x14ac:dyDescent="0.3">
      <c r="A251" s="4">
        <f t="shared" si="16"/>
        <v>2095</v>
      </c>
      <c r="G251" s="4">
        <f>CO2high!L351</f>
        <v>698.97224242596417</v>
      </c>
      <c r="H251" s="4">
        <f t="shared" si="13"/>
        <v>4.9906936435424143</v>
      </c>
      <c r="I251" s="4">
        <f t="shared" si="15"/>
        <v>3.8127011206795136</v>
      </c>
      <c r="J251" s="4">
        <f t="shared" si="14"/>
        <v>1.0132599542596747</v>
      </c>
      <c r="K251" s="4"/>
      <c r="L251" s="4"/>
      <c r="M251" s="4"/>
      <c r="N251" s="4"/>
    </row>
    <row r="252" spans="1:14" x14ac:dyDescent="0.3">
      <c r="A252" s="4">
        <f t="shared" si="16"/>
        <v>2096</v>
      </c>
      <c r="G252" s="4">
        <f>CO2high!L352</f>
        <v>703.45322276552611</v>
      </c>
      <c r="H252" s="4">
        <f t="shared" si="13"/>
        <v>5.0248820221675174</v>
      </c>
      <c r="I252" s="4">
        <f t="shared" si="15"/>
        <v>3.8505347312351548</v>
      </c>
      <c r="J252" s="4">
        <f t="shared" si="14"/>
        <v>1.0291607800849394</v>
      </c>
      <c r="K252" s="4"/>
      <c r="L252" s="4"/>
      <c r="M252" s="4"/>
      <c r="N252" s="4"/>
    </row>
    <row r="253" spans="1:14" x14ac:dyDescent="0.3">
      <c r="A253" s="4">
        <f t="shared" si="16"/>
        <v>2097</v>
      </c>
      <c r="G253" s="4">
        <f>CO2high!L353</f>
        <v>707.9271829831514</v>
      </c>
      <c r="H253" s="4">
        <f t="shared" si="13"/>
        <v>5.0588002588653156</v>
      </c>
      <c r="I253" s="4">
        <f t="shared" si="15"/>
        <v>3.8882916119888002</v>
      </c>
      <c r="J253" s="4">
        <f t="shared" si="14"/>
        <v>1.0451861841274726</v>
      </c>
      <c r="K253" s="4"/>
      <c r="L253" s="4"/>
      <c r="M253" s="4"/>
      <c r="N253" s="4"/>
    </row>
    <row r="254" spans="1:14" x14ac:dyDescent="0.3">
      <c r="A254" s="4">
        <f t="shared" si="16"/>
        <v>2098</v>
      </c>
      <c r="G254" s="4">
        <f>CO2high!L354</f>
        <v>712.39347802149621</v>
      </c>
      <c r="H254" s="4">
        <f t="shared" si="13"/>
        <v>5.0924472484092513</v>
      </c>
      <c r="I254" s="4">
        <f t="shared" si="15"/>
        <v>3.9259667865472894</v>
      </c>
      <c r="J254" s="4">
        <f t="shared" si="14"/>
        <v>1.061335022957725</v>
      </c>
      <c r="K254" s="4"/>
      <c r="L254" s="4"/>
      <c r="M254" s="4"/>
      <c r="N254" s="4"/>
    </row>
    <row r="255" spans="1:14" x14ac:dyDescent="0.3">
      <c r="A255" s="4">
        <f t="shared" si="16"/>
        <v>2099</v>
      </c>
      <c r="G255" s="4">
        <f>CO2high!L355</f>
        <v>716.85147691415841</v>
      </c>
      <c r="H255" s="4">
        <f t="shared" si="13"/>
        <v>5.1258220332423834</v>
      </c>
      <c r="I255" s="4">
        <f t="shared" si="15"/>
        <v>3.9635554044537633</v>
      </c>
      <c r="J255" s="4">
        <f t="shared" si="14"/>
        <v>1.0776061313749137</v>
      </c>
      <c r="K255" s="4"/>
      <c r="L255" s="4"/>
      <c r="M255" s="4"/>
      <c r="N255" s="4"/>
    </row>
    <row r="256" spans="1:14" x14ac:dyDescent="0.3">
      <c r="A256" s="4">
        <f t="shared" si="16"/>
        <v>2100</v>
      </c>
      <c r="G256" s="4">
        <f>CO2high!L356</f>
        <v>721.30056284797843</v>
      </c>
      <c r="H256" s="4">
        <f t="shared" si="13"/>
        <v>5.1589237985941745</v>
      </c>
      <c r="I256" s="4">
        <f t="shared" si="15"/>
        <v>4.0010527413092918</v>
      </c>
      <c r="J256" s="4">
        <f t="shared" si="14"/>
        <v>1.0939983232460015</v>
      </c>
      <c r="K256" s="4"/>
      <c r="L256" s="4"/>
      <c r="M256" s="4"/>
      <c r="N256" s="4"/>
    </row>
    <row r="257" spans="1:14" x14ac:dyDescent="0.3">
      <c r="A257" s="4">
        <f t="shared" si="16"/>
        <v>2101</v>
      </c>
      <c r="G257" s="4">
        <f>CO2high!L357</f>
        <v>725.74013321314897</v>
      </c>
      <c r="H257" s="4">
        <f t="shared" si="13"/>
        <v>5.1917518676904253</v>
      </c>
      <c r="I257" s="4">
        <f t="shared" si="15"/>
        <v>4.0384541987478784</v>
      </c>
      <c r="J257" s="4">
        <f t="shared" si="14"/>
        <v>1.110510392340601</v>
      </c>
      <c r="K257" s="4"/>
      <c r="L257" s="4"/>
      <c r="M257" s="4"/>
      <c r="N257" s="4"/>
    </row>
    <row r="258" spans="1:14" x14ac:dyDescent="0.3">
      <c r="A258" s="4">
        <f t="shared" si="16"/>
        <v>2102</v>
      </c>
      <c r="G258" s="4">
        <f>CO2high!L358</f>
        <v>730.16959964126659</v>
      </c>
      <c r="H258" s="4">
        <f t="shared" si="13"/>
        <v>5.224305697056332</v>
      </c>
      <c r="I258" s="4">
        <f t="shared" si="15"/>
        <v>4.0757553042725396</v>
      </c>
      <c r="J258" s="4">
        <f t="shared" si="14"/>
        <v>1.1271411131609943</v>
      </c>
      <c r="K258" s="4"/>
      <c r="L258" s="4"/>
      <c r="M258" s="4"/>
      <c r="N258" s="4"/>
    </row>
    <row r="259" spans="1:14" x14ac:dyDescent="0.3">
      <c r="A259" s="4">
        <f t="shared" si="16"/>
        <v>2103</v>
      </c>
      <c r="G259" s="4">
        <f>CO2high!L359</f>
        <v>734.58838803148979</v>
      </c>
      <c r="H259" s="4">
        <f t="shared" si="13"/>
        <v>5.256584871912664</v>
      </c>
      <c r="I259" s="4">
        <f t="shared" si="15"/>
        <v>4.112951710959897</v>
      </c>
      <c r="J259" s="4">
        <f t="shared" si="14"/>
        <v>1.1438892417665079</v>
      </c>
      <c r="K259" s="4"/>
      <c r="L259" s="4"/>
      <c r="M259" s="4"/>
      <c r="N259" s="4"/>
    </row>
    <row r="260" spans="1:14" x14ac:dyDescent="0.3">
      <c r="A260" s="4">
        <f t="shared" si="16"/>
        <v>2104</v>
      </c>
      <c r="G260" s="4">
        <f>CO2high!L360</f>
        <v>738.99593856497938</v>
      </c>
      <c r="H260" s="4">
        <f t="shared" si="13"/>
        <v>5.2885891016648836</v>
      </c>
      <c r="I260" s="4">
        <f t="shared" si="15"/>
        <v>4.1500391970404626</v>
      </c>
      <c r="J260" s="4">
        <f t="shared" si="14"/>
        <v>1.1607535165915264</v>
      </c>
      <c r="K260" s="4"/>
      <c r="L260" s="4"/>
      <c r="M260" s="4"/>
      <c r="N260" s="4"/>
    </row>
    <row r="261" spans="1:14" x14ac:dyDescent="0.3">
      <c r="A261" s="4">
        <f t="shared" si="16"/>
        <v>2105</v>
      </c>
      <c r="G261" s="4">
        <f>CO2high!L361</f>
        <v>743.39170570782608</v>
      </c>
      <c r="H261" s="4">
        <f t="shared" si="13"/>
        <v>5.3203182154850106</v>
      </c>
      <c r="I261" s="4">
        <f t="shared" si="15"/>
        <v>4.1870136653615608</v>
      </c>
      <c r="J261" s="4">
        <f t="shared" si="14"/>
        <v>1.1777326592564763</v>
      </c>
      <c r="K261" s="4"/>
      <c r="L261" s="4"/>
      <c r="M261" s="4"/>
      <c r="N261" s="4"/>
    </row>
    <row r="262" spans="1:14" x14ac:dyDescent="0.3">
      <c r="A262" s="4">
        <f t="shared" si="16"/>
        <v>2106</v>
      </c>
      <c r="G262" s="4">
        <f>CO2high!L362</f>
        <v>747.77515820268047</v>
      </c>
      <c r="H262" s="4">
        <f t="shared" si="13"/>
        <v>5.3517721579859607</v>
      </c>
      <c r="I262" s="4">
        <f t="shared" si="15"/>
        <v>4.2238711427395605</v>
      </c>
      <c r="J262" s="4">
        <f t="shared" si="14"/>
        <v>1.1948253753711531</v>
      </c>
      <c r="K262" s="4"/>
      <c r="L262" s="4"/>
      <c r="M262" s="4"/>
      <c r="N262" s="4"/>
    </row>
    <row r="263" spans="1:14" x14ac:dyDescent="0.3">
      <c r="A263" s="4">
        <f t="shared" si="16"/>
        <v>2107</v>
      </c>
      <c r="G263" s="4">
        <f>CO2high!L363</f>
        <v>752.14577904932594</v>
      </c>
      <c r="H263" s="4">
        <f t="shared" ref="H263:H326" si="17">H$3*LN(G263/G$3)</f>
        <v>5.38295098498799</v>
      </c>
      <c r="I263" s="4">
        <f t="shared" si="15"/>
        <v>4.2606077792078914</v>
      </c>
      <c r="J263" s="4">
        <f t="shared" ref="J263:J326" si="18">J262+J$3*(I262-J262)</f>
        <v>1.2120303553298055</v>
      </c>
      <c r="K263" s="4"/>
      <c r="L263" s="4"/>
      <c r="M263" s="4"/>
      <c r="N263" s="4"/>
    </row>
    <row r="264" spans="1:14" x14ac:dyDescent="0.3">
      <c r="A264" s="4">
        <f t="shared" si="16"/>
        <v>2108</v>
      </c>
      <c r="G264" s="4">
        <f>CO2high!L364</f>
        <v>756.5030654744412</v>
      </c>
      <c r="H264" s="4">
        <f t="shared" si="17"/>
        <v>5.4138548593768352</v>
      </c>
      <c r="I264" s="4">
        <f t="shared" ref="I264:I327" si="19">I263+I$3*(I$4*H264-I263)+I$5*(J263-I263)</f>
        <v>4.2972198471670584</v>
      </c>
      <c r="J264" s="4">
        <f t="shared" si="18"/>
        <v>1.2293462750974331</v>
      </c>
      <c r="K264" s="4"/>
      <c r="L264" s="4"/>
      <c r="M264" s="4"/>
      <c r="N264" s="4"/>
    </row>
    <row r="265" spans="1:14" x14ac:dyDescent="0.3">
      <c r="A265" s="4">
        <f t="shared" si="16"/>
        <v>2109</v>
      </c>
      <c r="G265" s="4">
        <f>CO2high!L365</f>
        <v>760.84652889082258</v>
      </c>
      <c r="H265" s="4">
        <f t="shared" si="17"/>
        <v>5.4444840470530638</v>
      </c>
      <c r="I265" s="4">
        <f t="shared" si="19"/>
        <v>4.3337037404426555</v>
      </c>
      <c r="J265" s="4">
        <f t="shared" si="18"/>
        <v>1.2467717969867886</v>
      </c>
      <c r="K265" s="4"/>
      <c r="L265" s="4"/>
      <c r="M265" s="4"/>
      <c r="N265" s="4"/>
    </row>
    <row r="266" spans="1:14" x14ac:dyDescent="0.3">
      <c r="A266" s="4">
        <f t="shared" si="16"/>
        <v>2110</v>
      </c>
      <c r="G266" s="4">
        <f>CO2high!L366</f>
        <v>765.17569484634259</v>
      </c>
      <c r="H266" s="4">
        <f t="shared" si="17"/>
        <v>5.4748389129720962</v>
      </c>
      <c r="I266" s="4">
        <f t="shared" si="19"/>
        <v>4.3700559732571644</v>
      </c>
      <c r="J266" s="4">
        <f t="shared" si="18"/>
        <v>1.2643055704256179</v>
      </c>
      <c r="K266" s="4"/>
      <c r="L266" s="4"/>
      <c r="M266" s="4"/>
      <c r="N266" s="4"/>
    </row>
    <row r="267" spans="1:14" x14ac:dyDescent="0.3">
      <c r="A267" s="4">
        <f t="shared" si="16"/>
        <v>2111</v>
      </c>
      <c r="G267" s="4">
        <f>CO2high!L367</f>
        <v>769.49010296293636</v>
      </c>
      <c r="H267" s="4">
        <f t="shared" si="17"/>
        <v>5.5049199172742878</v>
      </c>
      <c r="I267" s="4">
        <f t="shared" si="19"/>
        <v>4.4062731791211114</v>
      </c>
      <c r="J267" s="4">
        <f t="shared" si="18"/>
        <v>1.281946232713701</v>
      </c>
      <c r="K267" s="4"/>
      <c r="L267" s="4"/>
      <c r="M267" s="4"/>
      <c r="N267" s="4"/>
    </row>
    <row r="268" spans="1:14" x14ac:dyDescent="0.3">
      <c r="A268" s="4">
        <f t="shared" si="16"/>
        <v>2112</v>
      </c>
      <c r="G268" s="4">
        <f>CO2high!L368</f>
        <v>773.78930686591548</v>
      </c>
      <c r="H268" s="4">
        <f t="shared" si="17"/>
        <v>5.5347276115044259</v>
      </c>
      <c r="I268" s="4">
        <f t="shared" si="19"/>
        <v>4.4423521096489287</v>
      </c>
      <c r="J268" s="4">
        <f t="shared" si="18"/>
        <v>1.299692409769295</v>
      </c>
      <c r="K268" s="4"/>
      <c r="L268" s="4"/>
      <c r="M268" s="4"/>
      <c r="N268" s="4"/>
    </row>
    <row r="269" spans="1:14" x14ac:dyDescent="0.3">
      <c r="A269" s="4">
        <f t="shared" si="16"/>
        <v>2113</v>
      </c>
      <c r="G269" s="4">
        <f>CO2high!L369</f>
        <v>778.07287410391939</v>
      </c>
      <c r="H269" s="4">
        <f t="shared" si="17"/>
        <v>5.5642626349199018</v>
      </c>
      <c r="I269" s="4">
        <f t="shared" si="19"/>
        <v>4.4782896333046986</v>
      </c>
      <c r="J269" s="4">
        <f t="shared" si="18"/>
        <v>1.3175427168646112</v>
      </c>
      <c r="K269" s="4"/>
      <c r="L269" s="4"/>
      <c r="M269" s="4"/>
      <c r="N269" s="4"/>
    </row>
    <row r="270" spans="1:14" x14ac:dyDescent="0.3">
      <c r="A270" s="4">
        <f t="shared" si="16"/>
        <v>2114</v>
      </c>
      <c r="G270" s="4">
        <f>CO2high!L370</f>
        <v>782.34038605982323</v>
      </c>
      <c r="H270" s="4">
        <f t="shared" si="17"/>
        <v>5.5935257108868397</v>
      </c>
      <c r="I270" s="4">
        <f t="shared" si="19"/>
        <v>4.5140827340827316</v>
      </c>
      <c r="J270" s="4">
        <f t="shared" si="18"/>
        <v>1.335495759349991</v>
      </c>
      <c r="K270" s="4"/>
      <c r="L270" s="4"/>
      <c r="M270" s="4"/>
      <c r="N270" s="4"/>
    </row>
    <row r="271" spans="1:14" x14ac:dyDescent="0.3">
      <c r="A271" s="4">
        <f t="shared" si="16"/>
        <v>2115</v>
      </c>
      <c r="G271" s="4">
        <f>CO2high!L371</f>
        <v>786.59143785292599</v>
      </c>
      <c r="H271" s="4">
        <f t="shared" si="17"/>
        <v>5.6225176433633308</v>
      </c>
      <c r="I271" s="4">
        <f t="shared" si="19"/>
        <v>4.5497285101277587</v>
      </c>
      <c r="J271" s="4">
        <f t="shared" si="18"/>
        <v>1.353550133366473</v>
      </c>
      <c r="K271" s="4"/>
      <c r="L271" s="4"/>
      <c r="M271" s="4"/>
      <c r="N271" s="4"/>
    </row>
    <row r="272" spans="1:14" x14ac:dyDescent="0.3">
      <c r="A272" s="4">
        <f t="shared" si="16"/>
        <v>2116</v>
      </c>
      <c r="G272" s="4">
        <f>CO2high!L372</f>
        <v>790.82563823274711</v>
      </c>
      <c r="H272" s="4">
        <f t="shared" si="17"/>
        <v>5.6512393134689338</v>
      </c>
      <c r="I272" s="4">
        <f t="shared" si="19"/>
        <v>4.5852241722993163</v>
      </c>
      <c r="J272" s="4">
        <f t="shared" si="18"/>
        <v>1.3717044265464771</v>
      </c>
      <c r="K272" s="4"/>
      <c r="L272" s="4"/>
      <c r="M272" s="4"/>
      <c r="N272" s="4"/>
    </row>
    <row r="273" spans="1:14" x14ac:dyDescent="0.3">
      <c r="A273" s="4">
        <f t="shared" si="16"/>
        <v>2117</v>
      </c>
      <c r="G273" s="4">
        <f>CO2high!L373</f>
        <v>795.04260946477075</v>
      </c>
      <c r="H273" s="4">
        <f t="shared" si="17"/>
        <v>5.6796916761395631</v>
      </c>
      <c r="I273" s="4">
        <f t="shared" si="19"/>
        <v>4.6205670426847325</v>
      </c>
      <c r="J273" s="4">
        <f t="shared" si="18"/>
        <v>1.3899572187023532</v>
      </c>
      <c r="K273" s="4"/>
      <c r="L273" s="4"/>
      <c r="M273" s="4"/>
      <c r="N273" s="4"/>
    </row>
    <row r="274" spans="1:14" x14ac:dyDescent="0.3">
      <c r="A274" s="4">
        <f t="shared" si="16"/>
        <v>2118</v>
      </c>
      <c r="G274" s="4">
        <f>CO2high!L374</f>
        <v>799.24198720847164</v>
      </c>
      <c r="H274" s="4">
        <f t="shared" si="17"/>
        <v>5.7078757568667848</v>
      </c>
      <c r="I274" s="4">
        <f t="shared" si="19"/>
        <v>4.6557545530649431</v>
      </c>
      <c r="J274" s="4">
        <f t="shared" si="18"/>
        <v>1.4083070825025732</v>
      </c>
      <c r="K274" s="4"/>
      <c r="L274" s="4"/>
      <c r="M274" s="4"/>
      <c r="N274" s="4"/>
    </row>
    <row r="275" spans="1:14" x14ac:dyDescent="0.3">
      <c r="A275" s="4">
        <f t="shared" si="16"/>
        <v>2119</v>
      </c>
      <c r="G275" s="4">
        <f>CO2high!L375</f>
        <v>803.42342038796528</v>
      </c>
      <c r="H275" s="4">
        <f t="shared" si="17"/>
        <v>5.7357926485205786</v>
      </c>
      <c r="I275" s="4">
        <f t="shared" si="19"/>
        <v>4.6907842433371956</v>
      </c>
      <c r="J275" s="4">
        <f t="shared" si="18"/>
        <v>1.4267525841353674</v>
      </c>
      <c r="K275" s="4"/>
      <c r="L275" s="4"/>
      <c r="M275" s="4"/>
      <c r="N275" s="4"/>
    </row>
    <row r="276" spans="1:14" x14ac:dyDescent="0.3">
      <c r="A276" s="4">
        <f t="shared" si="16"/>
        <v>2120</v>
      </c>
      <c r="G276" s="4">
        <f>CO2high!L376</f>
        <v>807.58657105562702</v>
      </c>
      <c r="H276" s="4">
        <f t="shared" si="17"/>
        <v>5.763443508254559</v>
      </c>
      <c r="I276" s="4">
        <f t="shared" si="19"/>
        <v>4.7256537598985275</v>
      </c>
      <c r="J276" s="4">
        <f t="shared" si="18"/>
        <v>1.4452922839596338</v>
      </c>
      <c r="K276" s="4"/>
      <c r="L276" s="4"/>
      <c r="M276" s="4"/>
      <c r="N276" s="4"/>
    </row>
    <row r="277" spans="1:14" x14ac:dyDescent="0.3">
      <c r="A277" s="4">
        <f t="shared" si="16"/>
        <v>2121</v>
      </c>
      <c r="G277" s="4">
        <f>CO2high!L377</f>
        <v>811.73111424901947</v>
      </c>
      <c r="H277" s="4">
        <f t="shared" si="17"/>
        <v>5.7908295544925821</v>
      </c>
      <c r="I277" s="4">
        <f t="shared" si="19"/>
        <v>4.7603608539937508</v>
      </c>
      <c r="J277" s="4">
        <f t="shared" si="18"/>
        <v>1.4639247371429667</v>
      </c>
      <c r="K277" s="4"/>
      <c r="L277" s="4"/>
      <c r="M277" s="4"/>
      <c r="N277" s="4"/>
    </row>
    <row r="278" spans="1:14" x14ac:dyDescent="0.3">
      <c r="A278" s="4">
        <f t="shared" si="16"/>
        <v>2122</v>
      </c>
      <c r="G278" s="4">
        <f>CO2high!L378</f>
        <v>815.85673784147616</v>
      </c>
      <c r="H278" s="4">
        <f t="shared" si="17"/>
        <v>5.8179520639957074</v>
      </c>
      <c r="I278" s="4">
        <f t="shared" si="19"/>
        <v>4.7949033800315162</v>
      </c>
      <c r="J278" s="4">
        <f t="shared" si="18"/>
        <v>1.4826484942866791</v>
      </c>
      <c r="K278" s="4"/>
      <c r="L278" s="4"/>
      <c r="M278" s="4"/>
      <c r="N278" s="4"/>
    </row>
    <row r="279" spans="1:14" x14ac:dyDescent="0.3">
      <c r="A279" s="4">
        <f t="shared" si="16"/>
        <v>2123</v>
      </c>
      <c r="G279" s="4">
        <f>CO2high!L379</f>
        <v>819.96314238667958</v>
      </c>
      <c r="H279" s="4">
        <f t="shared" si="17"/>
        <v>5.8448123690083804</v>
      </c>
      <c r="I279" s="4">
        <f t="shared" si="19"/>
        <v>4.8292792938718652</v>
      </c>
      <c r="J279" s="4">
        <f t="shared" si="18"/>
        <v>1.5014621020377097</v>
      </c>
      <c r="K279" s="4"/>
      <c r="L279" s="4"/>
      <c r="M279" s="4"/>
      <c r="N279" s="4"/>
    </row>
    <row r="280" spans="1:14" x14ac:dyDescent="0.3">
      <c r="A280" s="4">
        <f t="shared" si="16"/>
        <v>2124</v>
      </c>
      <c r="G280" s="4">
        <f>CO2high!L380</f>
        <v>824.05004095757931</v>
      </c>
      <c r="H280" s="4">
        <f t="shared" si="17"/>
        <v>5.8714118544827434</v>
      </c>
      <c r="I280" s="4">
        <f t="shared" si="19"/>
        <v>4.8634866510885555</v>
      </c>
      <c r="J280" s="4">
        <f t="shared" si="18"/>
        <v>1.5203641036873277</v>
      </c>
      <c r="K280" s="4"/>
      <c r="L280" s="4"/>
      <c r="M280" s="4"/>
      <c r="N280" s="4"/>
    </row>
    <row r="281" spans="1:14" x14ac:dyDescent="0.3">
      <c r="A281" s="4">
        <f t="shared" si="16"/>
        <v>2125</v>
      </c>
      <c r="G281" s="4">
        <f>CO2high!L381</f>
        <v>828.11715897998522</v>
      </c>
      <c r="H281" s="4">
        <f t="shared" si="17"/>
        <v>5.8977519553798956</v>
      </c>
      <c r="I281" s="4">
        <f t="shared" si="19"/>
        <v>4.8975236052092708</v>
      </c>
      <c r="J281" s="4">
        <f t="shared" si="18"/>
        <v>1.5393530397565667</v>
      </c>
      <c r="K281" s="4"/>
      <c r="L281" s="4"/>
      <c r="M281" s="4"/>
      <c r="N281" s="4"/>
    </row>
    <row r="282" spans="1:14" x14ac:dyDescent="0.3">
      <c r="A282" s="4">
        <f t="shared" si="16"/>
        <v>2126</v>
      </c>
      <c r="G282" s="4">
        <f>CO2high!L382</f>
        <v>832.16423406117349</v>
      </c>
      <c r="H282" s="4">
        <f t="shared" si="17"/>
        <v>5.9238341540469728</v>
      </c>
      <c r="I282" s="4">
        <f t="shared" si="19"/>
        <v>4.9313884059367092</v>
      </c>
      <c r="J282" s="4">
        <f t="shared" si="18"/>
        <v>1.558427448568338</v>
      </c>
      <c r="K282" s="4"/>
      <c r="L282" s="4"/>
      <c r="M282" s="4"/>
      <c r="N282" s="4"/>
    </row>
    <row r="283" spans="1:14" x14ac:dyDescent="0.3">
      <c r="A283" s="4">
        <f t="shared" si="16"/>
        <v>2127</v>
      </c>
      <c r="G283" s="4">
        <f>CO2high!L383</f>
        <v>836.19101581383791</v>
      </c>
      <c r="H283" s="4">
        <f t="shared" si="17"/>
        <v>5.9496599776688281</v>
      </c>
      <c r="I283" s="4">
        <f t="shared" si="19"/>
        <v>4.9650793973534002</v>
      </c>
      <c r="J283" s="4">
        <f t="shared" si="18"/>
        <v>1.5775858668061904</v>
      </c>
      <c r="K283" s="4"/>
      <c r="L283" s="4"/>
      <c r="M283" s="4"/>
      <c r="N283" s="4"/>
    </row>
    <row r="284" spans="1:14" x14ac:dyDescent="0.3">
      <c r="A284" s="4">
        <f t="shared" si="16"/>
        <v>2128</v>
      </c>
      <c r="G284" s="4">
        <f>CO2high!L384</f>
        <v>840.19726567571388</v>
      </c>
      <c r="H284" s="4">
        <f t="shared" si="17"/>
        <v>5.9752309957931367</v>
      </c>
      <c r="I284" s="4">
        <f t="shared" si="19"/>
        <v>4.9985950161129651</v>
      </c>
      <c r="J284" s="4">
        <f t="shared" si="18"/>
        <v>1.5968268300596986</v>
      </c>
      <c r="K284" s="4"/>
      <c r="L284" s="4"/>
      <c r="M284" s="4"/>
      <c r="N284" s="4"/>
    </row>
    <row r="285" spans="1:14" x14ac:dyDescent="0.3">
      <c r="A285" s="4">
        <f t="shared" si="16"/>
        <v>2129</v>
      </c>
      <c r="G285" s="4">
        <f>CO2high!L385</f>
        <v>844.18275672519962</v>
      </c>
      <c r="H285" s="4">
        <f t="shared" si="17"/>
        <v>6.0005488179276956</v>
      </c>
      <c r="I285" s="4">
        <f t="shared" si="19"/>
        <v>5.0319337896204157</v>
      </c>
      <c r="J285" s="4">
        <f t="shared" si="18"/>
        <v>1.6161488733564813</v>
      </c>
      <c r="K285" s="4"/>
      <c r="L285" s="4"/>
      <c r="M285" s="4"/>
      <c r="N285" s="4"/>
    </row>
    <row r="286" spans="1:14" x14ac:dyDescent="0.3">
      <c r="A286" s="4">
        <f t="shared" si="16"/>
        <v>2130</v>
      </c>
      <c r="G286" s="4">
        <f>CO2high!L386</f>
        <v>848.14727349329132</v>
      </c>
      <c r="H286" s="4">
        <f t="shared" si="17"/>
        <v>6.0256150912086941</v>
      </c>
      <c r="I286" s="4">
        <f t="shared" si="19"/>
        <v>5.065094334203958</v>
      </c>
      <c r="J286" s="4">
        <f t="shared" si="18"/>
        <v>1.6355505316808605</v>
      </c>
      <c r="K286" s="4"/>
      <c r="L286" s="4"/>
      <c r="M286" s="4"/>
      <c r="N286" s="4"/>
    </row>
    <row r="287" spans="1:14" x14ac:dyDescent="0.3">
      <c r="A287" s="4">
        <f t="shared" si="16"/>
        <v>2131</v>
      </c>
      <c r="G287" s="4">
        <f>CO2high!L387</f>
        <v>852.09061177214846</v>
      </c>
      <c r="H287" s="4">
        <f t="shared" si="17"/>
        <v>6.0504314981387237</v>
      </c>
      <c r="I287" s="4">
        <f t="shared" si="19"/>
        <v>5.0980753532806471</v>
      </c>
      <c r="J287" s="4">
        <f t="shared" si="18"/>
        <v>1.6550303404791917</v>
      </c>
      <c r="K287" s="4"/>
      <c r="L287" s="4"/>
      <c r="M287" s="4"/>
      <c r="N287" s="4"/>
    </row>
    <row r="288" spans="1:14" x14ac:dyDescent="0.3">
      <c r="A288" s="4">
        <f t="shared" si="16"/>
        <v>2132</v>
      </c>
      <c r="G288" s="4">
        <f>CO2high!L388</f>
        <v>856.01257842059204</v>
      </c>
      <c r="H288" s="4">
        <f t="shared" si="17"/>
        <v>6.0749997543932679</v>
      </c>
      <c r="I288" s="4">
        <f t="shared" si="19"/>
        <v>5.1308756355181258</v>
      </c>
      <c r="J288" s="4">
        <f t="shared" si="18"/>
        <v>1.6745868361519041</v>
      </c>
      <c r="K288" s="4"/>
      <c r="L288" s="4"/>
      <c r="M288" s="4"/>
      <c r="N288" s="4"/>
    </row>
    <row r="289" spans="1:14" x14ac:dyDescent="0.3">
      <c r="A289" s="4">
        <f t="shared" si="16"/>
        <v>2133</v>
      </c>
      <c r="G289" s="4">
        <f>CO2high!L389</f>
        <v>859.91299116683979</v>
      </c>
      <c r="H289" s="4">
        <f t="shared" si="17"/>
        <v>6.0993216066944314</v>
      </c>
      <c r="I289" s="4">
        <f t="shared" si="19"/>
        <v>5.1634940529945714</v>
      </c>
      <c r="J289" s="4">
        <f t="shared" si="18"/>
        <v>1.6942185565323042</v>
      </c>
      <c r="K289" s="4"/>
      <c r="L289" s="4"/>
      <c r="M289" s="4"/>
      <c r="N289" s="4"/>
    </row>
    <row r="290" spans="1:14" x14ac:dyDescent="0.3">
      <c r="A290" s="4">
        <f t="shared" si="16"/>
        <v>2134</v>
      </c>
      <c r="G290" s="4">
        <f>CO2high!L390</f>
        <v>863.79167840877017</v>
      </c>
      <c r="H290" s="4">
        <f t="shared" si="17"/>
        <v>6.1233988307506477</v>
      </c>
      <c r="I290" s="4">
        <f t="shared" si="19"/>
        <v>5.195929559358853</v>
      </c>
      <c r="J290" s="4">
        <f t="shared" si="18"/>
        <v>1.7139240413522099</v>
      </c>
      <c r="K290" s="4"/>
      <c r="L290" s="4"/>
      <c r="M290" s="4"/>
      <c r="N290" s="4"/>
    </row>
    <row r="291" spans="1:14" x14ac:dyDescent="0.3">
      <c r="A291" s="4">
        <f t="shared" si="16"/>
        <v>2135</v>
      </c>
      <c r="G291" s="4">
        <f>CO2high!L391</f>
        <v>867.64847901200244</v>
      </c>
      <c r="H291" s="4">
        <f t="shared" si="17"/>
        <v>6.1472332292610892</v>
      </c>
      <c r="I291" s="4">
        <f t="shared" si="19"/>
        <v>5.2281811879928135</v>
      </c>
      <c r="J291" s="4">
        <f t="shared" si="18"/>
        <v>1.7337018326944875</v>
      </c>
      <c r="K291" s="4"/>
      <c r="L291" s="4"/>
      <c r="M291" s="4"/>
      <c r="N291" s="4"/>
    </row>
    <row r="292" spans="1:14" x14ac:dyDescent="0.3">
      <c r="A292" s="4">
        <f t="shared" si="16"/>
        <v>2136</v>
      </c>
      <c r="G292" s="4">
        <f>CO2high!L392</f>
        <v>871.48324210607279</v>
      </c>
      <c r="H292" s="4">
        <f t="shared" si="17"/>
        <v>6.1708266299835319</v>
      </c>
      <c r="I292" s="4">
        <f t="shared" si="19"/>
        <v>5.2602480501774735</v>
      </c>
      <c r="J292" s="4">
        <f t="shared" si="18"/>
        <v>1.7535504754325819</v>
      </c>
      <c r="K292" s="4"/>
      <c r="L292" s="4"/>
      <c r="M292" s="4"/>
      <c r="N292" s="4"/>
    </row>
    <row r="293" spans="1:14" x14ac:dyDescent="0.3">
      <c r="A293" s="4">
        <f t="shared" si="16"/>
        <v>2137</v>
      </c>
      <c r="G293" s="4">
        <f>CO2high!L393</f>
        <v>875.29582687897766</v>
      </c>
      <c r="H293" s="4">
        <f t="shared" si="17"/>
        <v>6.194180883864413</v>
      </c>
      <c r="I293" s="4">
        <f t="shared" si="19"/>
        <v>5.2921293332648744</v>
      </c>
      <c r="J293" s="4">
        <f t="shared" si="18"/>
        <v>1.773468517657133</v>
      </c>
      <c r="K293" s="4"/>
      <c r="L293" s="4"/>
      <c r="M293" s="4"/>
      <c r="N293" s="4"/>
    </row>
    <row r="294" spans="1:14" x14ac:dyDescent="0.3">
      <c r="A294" s="4">
        <f t="shared" si="16"/>
        <v>2138</v>
      </c>
      <c r="G294" s="4">
        <f>CO2high!L394</f>
        <v>879.08610237035089</v>
      </c>
      <c r="H294" s="4">
        <f t="shared" si="17"/>
        <v>6.2172978632297999</v>
      </c>
      <c r="I294" s="4">
        <f t="shared" si="19"/>
        <v>5.3238242988571534</v>
      </c>
      <c r="J294" s="4">
        <f t="shared" si="18"/>
        <v>1.793454511089785</v>
      </c>
      <c r="K294" s="4"/>
      <c r="L294" s="4"/>
      <c r="M294" s="4"/>
      <c r="N294" s="4"/>
    </row>
    <row r="295" spans="1:14" x14ac:dyDescent="0.3">
      <c r="A295" s="4">
        <f t="shared" si="16"/>
        <v>2139</v>
      </c>
      <c r="G295" s="4">
        <f>CO2high!L395</f>
        <v>882.85394726352638</v>
      </c>
      <c r="H295" s="4">
        <f t="shared" si="17"/>
        <v>6.2401794600360132</v>
      </c>
      <c r="I295" s="4">
        <f t="shared" si="19"/>
        <v>5.3553322809943928</v>
      </c>
      <c r="J295" s="4">
        <f t="shared" si="18"/>
        <v>1.8135070114843037</v>
      </c>
      <c r="K295" s="4"/>
      <c r="L295" s="4"/>
      <c r="M295" s="4"/>
      <c r="N295" s="4"/>
    </row>
    <row r="296" spans="1:14" x14ac:dyDescent="0.3">
      <c r="A296" s="4">
        <f t="shared" si="16"/>
        <v>2140</v>
      </c>
      <c r="G296" s="4">
        <f>CO2high!L396</f>
        <v>886.59924967673976</v>
      </c>
      <c r="H296" s="4">
        <f t="shared" si="17"/>
        <v>6.2628275841786616</v>
      </c>
      <c r="I296" s="4">
        <f t="shared" si="19"/>
        <v>5.3866526843526623</v>
      </c>
      <c r="J296" s="4">
        <f t="shared" si="18"/>
        <v>1.8336245790151211</v>
      </c>
      <c r="K296" s="4"/>
      <c r="L296" s="4"/>
      <c r="M296" s="4"/>
      <c r="N296" s="4"/>
    </row>
    <row r="297" spans="1:14" x14ac:dyDescent="0.3">
      <c r="A297" s="4">
        <f t="shared" si="16"/>
        <v>2141</v>
      </c>
      <c r="G297" s="4">
        <f>CO2high!L397</f>
        <v>890.3219069537073</v>
      </c>
      <c r="H297" s="4">
        <f t="shared" si="17"/>
        <v>6.2852441618588193</v>
      </c>
      <c r="I297" s="4">
        <f t="shared" si="19"/>
        <v>5.4177849824535942</v>
      </c>
      <c r="J297" s="4">
        <f t="shared" si="18"/>
        <v>1.8538057786534383</v>
      </c>
      <c r="K297" s="4"/>
      <c r="L297" s="4"/>
      <c r="M297" s="4"/>
      <c r="N297" s="4"/>
    </row>
    <row r="298" spans="1:14" x14ac:dyDescent="0.3">
      <c r="A298" s="4">
        <f t="shared" ref="A298:A361" si="20">1+A297</f>
        <v>2142</v>
      </c>
      <c r="G298" s="4">
        <f>CO2high!L398</f>
        <v>894.02182545381208</v>
      </c>
      <c r="H298" s="4">
        <f t="shared" si="17"/>
        <v>6.3074311340050926</v>
      </c>
      <c r="I298" s="4">
        <f t="shared" si="19"/>
        <v>5.4487287158867748</v>
      </c>
      <c r="J298" s="4">
        <f t="shared" si="18"/>
        <v>1.8740491805310233</v>
      </c>
      <c r="K298" s="4"/>
      <c r="L298" s="4"/>
      <c r="M298" s="4"/>
      <c r="N298" s="4"/>
    </row>
    <row r="299" spans="1:14" x14ac:dyDescent="0.3">
      <c r="A299" s="4">
        <f t="shared" si="20"/>
        <v>2143</v>
      </c>
      <c r="G299" s="4">
        <f>CO2high!L399</f>
        <v>897.69892034212353</v>
      </c>
      <c r="H299" s="4">
        <f t="shared" si="17"/>
        <v>6.3293904547503548</v>
      </c>
      <c r="I299" s="4">
        <f t="shared" si="19"/>
        <v>5.4794834905461167</v>
      </c>
      <c r="J299" s="4">
        <f t="shared" si="18"/>
        <v>1.8943533602918441</v>
      </c>
      <c r="K299" s="4"/>
      <c r="L299" s="4"/>
      <c r="M299" s="4"/>
      <c r="N299" s="4"/>
    </row>
    <row r="300" spans="1:14" x14ac:dyDescent="0.3">
      <c r="A300" s="4">
        <f t="shared" si="20"/>
        <v>2144</v>
      </c>
      <c r="G300" s="4">
        <f>CO2high!L400</f>
        <v>901.35311537946507</v>
      </c>
      <c r="H300" s="4">
        <f t="shared" si="17"/>
        <v>6.3511240899618953</v>
      </c>
      <c r="I300" s="4">
        <f t="shared" si="19"/>
        <v>5.5100489758813369</v>
      </c>
      <c r="J300" s="4">
        <f t="shared" si="18"/>
        <v>1.9147168994316883</v>
      </c>
      <c r="K300" s="4"/>
      <c r="L300" s="4"/>
      <c r="M300" s="4"/>
      <c r="N300" s="4"/>
    </row>
    <row r="301" spans="1:14" x14ac:dyDescent="0.3">
      <c r="A301" s="4">
        <f t="shared" si="20"/>
        <v>2145</v>
      </c>
      <c r="G301" s="4">
        <f>CO2high!L401</f>
        <v>904.98434271273618</v>
      </c>
      <c r="H301" s="4">
        <f t="shared" si="17"/>
        <v>6.3726340158237669</v>
      </c>
      <c r="I301" s="4">
        <f t="shared" si="19"/>
        <v>5.5404249031655617</v>
      </c>
      <c r="J301" s="4">
        <f t="shared" si="18"/>
        <v>1.9351383856259223</v>
      </c>
      <c r="K301" s="4"/>
      <c r="L301" s="4"/>
      <c r="M301" s="4"/>
      <c r="N301" s="4"/>
    </row>
    <row r="302" spans="1:14" x14ac:dyDescent="0.3">
      <c r="A302" s="4">
        <f t="shared" si="20"/>
        <v>2146</v>
      </c>
      <c r="G302" s="4">
        <f>CO2high!L402</f>
        <v>908.59254266568621</v>
      </c>
      <c r="H302" s="4">
        <f t="shared" si="17"/>
        <v>6.3939222174701138</v>
      </c>
      <c r="I302" s="4">
        <f t="shared" si="19"/>
        <v>5.5706110637800323</v>
      </c>
      <c r="J302" s="4">
        <f t="shared" si="18"/>
        <v>1.9556164130455476</v>
      </c>
      <c r="K302" s="4"/>
      <c r="L302" s="4"/>
      <c r="M302" s="4"/>
      <c r="N302" s="4"/>
    </row>
    <row r="303" spans="1:14" x14ac:dyDescent="0.3">
      <c r="A303" s="4">
        <f t="shared" si="20"/>
        <v>2147</v>
      </c>
      <c r="G303" s="4">
        <f>CO2high!L403</f>
        <v>912.1776635303321</v>
      </c>
      <c r="H303" s="4">
        <f t="shared" si="17"/>
        <v>6.4149906876682694</v>
      </c>
      <c r="I303" s="4">
        <f t="shared" si="19"/>
        <v>5.600607307516805</v>
      </c>
      <c r="J303" s="4">
        <f t="shared" si="18"/>
        <v>1.9761495826617195</v>
      </c>
      <c r="K303" s="4"/>
      <c r="L303" s="4"/>
      <c r="M303" s="4"/>
      <c r="N303" s="4"/>
    </row>
    <row r="304" spans="1:14" x14ac:dyDescent="0.3">
      <c r="A304" s="4">
        <f t="shared" si="20"/>
        <v>2148</v>
      </c>
      <c r="G304" s="4">
        <f>CO2high!L404</f>
        <v>915.7396613592008</v>
      </c>
      <c r="H304" s="4">
        <f t="shared" si="17"/>
        <v>6.4358414255504508</v>
      </c>
      <c r="I304" s="4">
        <f t="shared" si="19"/>
        <v>5.6304135409002711</v>
      </c>
      <c r="J304" s="4">
        <f t="shared" si="18"/>
        <v>1.9967365025388963</v>
      </c>
      <c r="K304" s="4"/>
      <c r="L304" s="4"/>
      <c r="M304" s="4"/>
      <c r="N304" s="4"/>
    </row>
    <row r="305" spans="1:14" x14ac:dyDescent="0.3">
      <c r="A305" s="4">
        <f t="shared" si="20"/>
        <v>2149</v>
      </c>
      <c r="G305" s="4">
        <f>CO2high!L405</f>
        <v>919.27849975856861</v>
      </c>
      <c r="H305" s="4">
        <f t="shared" si="17"/>
        <v>6.4564764353928235</v>
      </c>
      <c r="I305" s="4">
        <f t="shared" si="19"/>
        <v>5.660029725528271</v>
      </c>
      <c r="J305" s="4">
        <f t="shared" si="18"/>
        <v>2.0173757881167891</v>
      </c>
      <c r="K305" s="4"/>
      <c r="L305" s="4"/>
      <c r="M305" s="4"/>
      <c r="N305" s="4"/>
    </row>
    <row r="306" spans="1:14" x14ac:dyDescent="0.3">
      <c r="A306" s="4">
        <f t="shared" si="20"/>
        <v>2150</v>
      </c>
      <c r="G306" s="4">
        <f>CO2high!L406</f>
        <v>922.79414968286335</v>
      </c>
      <c r="H306" s="4">
        <f t="shared" si="17"/>
        <v>6.4768977254408178</v>
      </c>
      <c r="I306" s="4">
        <f t="shared" si="19"/>
        <v>5.6894558764335095</v>
      </c>
      <c r="J306" s="4">
        <f t="shared" si="18"/>
        <v>2.0380660624812865</v>
      </c>
      <c r="K306" s="4"/>
      <c r="L306" s="4"/>
      <c r="M306" s="4"/>
      <c r="N306" s="4"/>
    </row>
    <row r="307" spans="1:14" x14ac:dyDescent="0.3">
      <c r="A307" s="4">
        <f t="shared" si="20"/>
        <v>2151</v>
      </c>
      <c r="G307" s="4">
        <f>CO2high!L407</f>
        <v>926.28658923038631</v>
      </c>
      <c r="H307" s="4">
        <f t="shared" si="17"/>
        <v>6.4971073067794949</v>
      </c>
      <c r="I307" s="4">
        <f t="shared" si="19"/>
        <v>5.7186920604659113</v>
      </c>
      <c r="J307" s="4">
        <f t="shared" si="18"/>
        <v>2.0588059566245351</v>
      </c>
      <c r="K307" s="4"/>
      <c r="L307" s="4"/>
      <c r="M307" s="4"/>
      <c r="N307" s="4"/>
    </row>
    <row r="308" spans="1:14" x14ac:dyDescent="0.3">
      <c r="A308" s="4">
        <f t="shared" si="20"/>
        <v>2152</v>
      </c>
      <c r="G308" s="4">
        <f>CO2high!L408</f>
        <v>929.75580344050229</v>
      </c>
      <c r="H308" s="4">
        <f t="shared" si="17"/>
        <v>6.5171071922478445</v>
      </c>
      <c r="I308" s="4">
        <f t="shared" si="19"/>
        <v>5.7477383946965279</v>
      </c>
      <c r="J308" s="4">
        <f t="shared" si="18"/>
        <v>2.0795941096943542</v>
      </c>
      <c r="K308" s="4"/>
      <c r="L308" s="4"/>
      <c r="M308" s="4"/>
      <c r="N308" s="4"/>
    </row>
    <row r="309" spans="1:14" x14ac:dyDescent="0.3">
      <c r="A309" s="4">
        <f t="shared" si="20"/>
        <v>2153</v>
      </c>
      <c r="G309" s="4">
        <f>CO2high!L409</f>
        <v>933.20178409243942</v>
      </c>
      <c r="H309" s="4">
        <f t="shared" si="17"/>
        <v>6.5368993953958823</v>
      </c>
      <c r="I309" s="4">
        <f t="shared" si="19"/>
        <v>5.7765950448435213</v>
      </c>
      <c r="J309" s="4">
        <f t="shared" si="18"/>
        <v>2.1004291692331667</v>
      </c>
      <c r="K309" s="4"/>
      <c r="L309" s="4"/>
      <c r="M309" s="4"/>
      <c r="N309" s="4"/>
    </row>
    <row r="310" spans="1:14" x14ac:dyDescent="0.3">
      <c r="A310" s="4">
        <f t="shared" si="20"/>
        <v>2154</v>
      </c>
      <c r="G310" s="4">
        <f>CO2high!L410</f>
        <v>936.62452950582963</v>
      </c>
      <c r="H310" s="4">
        <f t="shared" si="17"/>
        <v>6.5564859294834124</v>
      </c>
      <c r="I310" s="4">
        <f t="shared" si="19"/>
        <v>5.8052622237207165</v>
      </c>
      <c r="J310" s="4">
        <f t="shared" si="18"/>
        <v>2.1213097914066337</v>
      </c>
      <c r="K310" s="4"/>
      <c r="L310" s="4"/>
      <c r="M310" s="4"/>
      <c r="N310" s="4"/>
    </row>
    <row r="311" spans="1:14" x14ac:dyDescent="0.3">
      <c r="A311" s="4">
        <f t="shared" si="20"/>
        <v>2155</v>
      </c>
      <c r="G311" s="4">
        <f>CO2high!L411</f>
        <v>940.02404434311597</v>
      </c>
      <c r="H311" s="4">
        <f t="shared" si="17"/>
        <v>6.5758688065193667</v>
      </c>
      <c r="I311" s="4">
        <f t="shared" si="19"/>
        <v>5.8337401897091672</v>
      </c>
      <c r="J311" s="4">
        <f t="shared" si="18"/>
        <v>2.1422346412221778</v>
      </c>
      <c r="K311" s="4"/>
      <c r="L311" s="4"/>
      <c r="M311" s="4"/>
      <c r="N311" s="4"/>
    </row>
    <row r="312" spans="1:14" x14ac:dyDescent="0.3">
      <c r="A312" s="4">
        <f t="shared" si="20"/>
        <v>2156</v>
      </c>
      <c r="G312" s="4">
        <f>CO2high!L412</f>
        <v>943.40033941394745</v>
      </c>
      <c r="H312" s="4">
        <f t="shared" si="17"/>
        <v>6.5950500363406563</v>
      </c>
      <c r="I312" s="4">
        <f t="shared" si="19"/>
        <v>5.8620292452521321</v>
      </c>
      <c r="J312" s="4">
        <f t="shared" si="18"/>
        <v>2.1632023927375839</v>
      </c>
      <c r="K312" s="4"/>
      <c r="L312" s="4"/>
      <c r="M312" s="4"/>
      <c r="N312" s="4"/>
    </row>
    <row r="313" spans="1:14" x14ac:dyDescent="0.3">
      <c r="A313" s="4">
        <f t="shared" si="20"/>
        <v>2157</v>
      </c>
      <c r="G313" s="4">
        <f>CO2high!L413</f>
        <v>946.75343148166291</v>
      </c>
      <c r="H313" s="4">
        <f t="shared" si="17"/>
        <v>6.6140316257294032</v>
      </c>
      <c r="I313" s="4">
        <f t="shared" si="19"/>
        <v>5.8901297353737911</v>
      </c>
      <c r="J313" s="4">
        <f t="shared" si="18"/>
        <v>2.1842117292598666</v>
      </c>
      <c r="K313" s="4"/>
      <c r="L313" s="4"/>
      <c r="M313" s="4"/>
      <c r="N313" s="4"/>
    </row>
    <row r="314" spans="1:14" x14ac:dyDescent="0.3">
      <c r="A314" s="4">
        <f t="shared" si="20"/>
        <v>2158</v>
      </c>
      <c r="G314" s="4">
        <f>CO2high!L414</f>
        <v>950.08334307197811</v>
      </c>
      <c r="H314" s="4">
        <f t="shared" si="17"/>
        <v>6.6328155775675794</v>
      </c>
      <c r="I314" s="4">
        <f t="shared" si="19"/>
        <v>5.9180420462220313</v>
      </c>
      <c r="J314" s="4">
        <f t="shared" si="18"/>
        <v>2.2052613435345938</v>
      </c>
      <c r="K314" s="4"/>
      <c r="L314" s="4"/>
      <c r="M314" s="4"/>
      <c r="N314" s="4"/>
    </row>
    <row r="315" spans="1:14" x14ac:dyDescent="0.3">
      <c r="A315" s="4">
        <f t="shared" si="20"/>
        <v>2159</v>
      </c>
      <c r="G315" s="4">
        <f>CO2high!L415</f>
        <v>953.39010228396023</v>
      </c>
      <c r="H315" s="4">
        <f t="shared" si="17"/>
        <v>6.6514038900279289</v>
      </c>
      <c r="I315" s="4">
        <f t="shared" si="19"/>
        <v>5.9457666036355485</v>
      </c>
      <c r="J315" s="4">
        <f t="shared" si="18"/>
        <v>2.2263499379258582</v>
      </c>
      <c r="K315" s="4"/>
      <c r="L315" s="4"/>
      <c r="M315" s="4"/>
      <c r="N315" s="4"/>
    </row>
    <row r="316" spans="1:14" x14ac:dyDescent="0.3">
      <c r="A316" s="4">
        <f t="shared" si="20"/>
        <v>2160</v>
      </c>
      <c r="G316" s="4">
        <f>CO2high!L416</f>
        <v>956.67374260338704</v>
      </c>
      <c r="H316" s="4">
        <f t="shared" si="17"/>
        <v>6.6697985558002362</v>
      </c>
      <c r="I316" s="4">
        <f t="shared" si="19"/>
        <v>5.9733038717355029</v>
      </c>
      <c r="J316" s="4">
        <f t="shared" si="18"/>
        <v>2.2474762245870892</v>
      </c>
      <c r="K316" s="4"/>
      <c r="L316" s="4"/>
      <c r="M316" s="4"/>
      <c r="N316" s="4"/>
    </row>
    <row r="317" spans="1:14" x14ac:dyDescent="0.3">
      <c r="A317" s="4">
        <f t="shared" si="20"/>
        <v>2161</v>
      </c>
      <c r="G317" s="4">
        <f>CO2high!L417</f>
        <v>959.93430271856664</v>
      </c>
      <c r="H317" s="4">
        <f t="shared" si="17"/>
        <v>6.6880015613518475</v>
      </c>
      <c r="I317" s="4">
        <f t="shared" si="19"/>
        <v>6.000654351541904</v>
      </c>
      <c r="J317" s="4">
        <f t="shared" si="18"/>
        <v>2.2686389256228923</v>
      </c>
      <c r="K317" s="4"/>
      <c r="L317" s="4"/>
      <c r="M317" s="4"/>
      <c r="N317" s="4"/>
    </row>
    <row r="318" spans="1:14" x14ac:dyDescent="0.3">
      <c r="A318" s="4">
        <f t="shared" si="20"/>
        <v>2162</v>
      </c>
      <c r="G318" s="4">
        <f>CO2high!L418</f>
        <v>963.17182633869572</v>
      </c>
      <c r="H318" s="4">
        <f t="shared" si="17"/>
        <v>6.7060148862215279</v>
      </c>
      <c r="I318" s="4">
        <f t="shared" si="19"/>
        <v>6.0278185796148911</v>
      </c>
      <c r="J318" s="4">
        <f t="shared" si="18"/>
        <v>2.2898367732421123</v>
      </c>
      <c r="K318" s="4"/>
      <c r="L318" s="4"/>
      <c r="M318" s="4"/>
      <c r="N318" s="4"/>
    </row>
    <row r="319" spans="1:14" x14ac:dyDescent="0.3">
      <c r="A319" s="4">
        <f t="shared" si="20"/>
        <v>2163</v>
      </c>
      <c r="G319" s="4">
        <f>CO2high!L419</f>
        <v>966.38636201482404</v>
      </c>
      <c r="H319" s="4">
        <f t="shared" si="17"/>
        <v>6.7238405023456389</v>
      </c>
      <c r="I319" s="4">
        <f t="shared" si="19"/>
        <v>6.0547971267210219</v>
      </c>
      <c r="J319" s="4">
        <f t="shared" si="18"/>
        <v>2.3110685099023098</v>
      </c>
      <c r="K319" s="4"/>
      <c r="L319" s="4"/>
      <c r="M319" s="4"/>
      <c r="N319" s="4"/>
    </row>
    <row r="320" spans="1:14" x14ac:dyDescent="0.3">
      <c r="A320" s="4">
        <f t="shared" si="20"/>
        <v>2164</v>
      </c>
      <c r="G320" s="4">
        <f>CO2high!L420</f>
        <v>969.57796296348522</v>
      </c>
      <c r="H320" s="4">
        <f t="shared" si="17"/>
        <v>6.7414803734156816</v>
      </c>
      <c r="I320" s="4">
        <f t="shared" si="19"/>
        <v>6.0815905965246477</v>
      </c>
      <c r="J320" s="4">
        <f t="shared" si="18"/>
        <v>2.3323328884458401</v>
      </c>
      <c r="K320" s="4"/>
      <c r="L320" s="4"/>
      <c r="M320" s="4"/>
      <c r="N320" s="4"/>
    </row>
    <row r="321" spans="1:14" x14ac:dyDescent="0.3">
      <c r="A321" s="4">
        <f t="shared" si="20"/>
        <v>2165</v>
      </c>
      <c r="G321" s="4">
        <f>CO2high!L421</f>
        <v>972.74668689305327</v>
      </c>
      <c r="H321" s="4">
        <f t="shared" si="17"/>
        <v>6.7589364542662924</v>
      </c>
      <c r="I321" s="4">
        <f t="shared" si="19"/>
        <v>6.1081996243044472</v>
      </c>
      <c r="J321" s="4">
        <f t="shared" si="18"/>
        <v>2.3536286722277278</v>
      </c>
      <c r="K321" s="4"/>
      <c r="L321" s="4"/>
      <c r="M321" s="4"/>
      <c r="N321" s="4"/>
    </row>
    <row r="322" spans="1:14" x14ac:dyDescent="0.3">
      <c r="A322" s="4">
        <f t="shared" si="20"/>
        <v>2166</v>
      </c>
      <c r="G322" s="4">
        <f>CO2high!L422</f>
        <v>975.89259583287117</v>
      </c>
      <c r="H322" s="4">
        <f t="shared" si="17"/>
        <v>6.7762106902927233</v>
      </c>
      <c r="I322" s="4">
        <f t="shared" si="19"/>
        <v>6.1346248756951329</v>
      </c>
      <c r="J322" s="4">
        <f t="shared" si="18"/>
        <v>2.3749546352355235</v>
      </c>
      <c r="K322" s="4"/>
      <c r="L322" s="4"/>
      <c r="M322" s="4"/>
      <c r="N322" s="4"/>
    </row>
    <row r="323" spans="1:14" x14ac:dyDescent="0.3">
      <c r="A323" s="4">
        <f t="shared" si="20"/>
        <v>2167</v>
      </c>
      <c r="G323" s="4">
        <f>CO2high!L423</f>
        <v>979.01575596519717</v>
      </c>
      <c r="H323" s="4">
        <f t="shared" si="17"/>
        <v>6.7933050168969435</v>
      </c>
      <c r="I323" s="4">
        <f t="shared" si="19"/>
        <v>6.1608670454543359</v>
      </c>
      <c r="J323" s="4">
        <f t="shared" si="18"/>
        <v>2.396309562201334</v>
      </c>
      <c r="K323" s="4"/>
      <c r="L323" s="4"/>
      <c r="M323" s="4"/>
      <c r="N323" s="4"/>
    </row>
    <row r="324" spans="1:14" x14ac:dyDescent="0.3">
      <c r="A324" s="4">
        <f t="shared" si="20"/>
        <v>2168</v>
      </c>
      <c r="G324" s="4">
        <f>CO2high!L424</f>
        <v>982.11623746000737</v>
      </c>
      <c r="H324" s="4">
        <f t="shared" si="17"/>
        <v>6.8102213589614351</v>
      </c>
      <c r="I324" s="4">
        <f t="shared" si="19"/>
        <v>6.1869268562546358</v>
      </c>
      <c r="J324" s="4">
        <f t="shared" si="18"/>
        <v>2.4176922487062109</v>
      </c>
      <c r="K324" s="4"/>
      <c r="L324" s="4"/>
      <c r="M324" s="4"/>
      <c r="N324" s="4"/>
    </row>
    <row r="325" spans="1:14" x14ac:dyDescent="0.3">
      <c r="A325" s="4">
        <f t="shared" si="20"/>
        <v>2169</v>
      </c>
      <c r="G325" s="4">
        <f>CO2high!L425</f>
        <v>985.19411431268554</v>
      </c>
      <c r="H325" s="4">
        <f t="shared" si="17"/>
        <v>6.8269616303498291</v>
      </c>
      <c r="I325" s="4">
        <f t="shared" si="19"/>
        <v>6.212805057500689</v>
      </c>
      <c r="J325" s="4">
        <f t="shared" si="18"/>
        <v>2.439101501277086</v>
      </c>
      <c r="K325" s="4"/>
      <c r="L325" s="4"/>
      <c r="M325" s="4"/>
      <c r="N325" s="4"/>
    </row>
    <row r="326" spans="1:14" x14ac:dyDescent="0.3">
      <c r="A326" s="4">
        <f t="shared" si="20"/>
        <v>2170</v>
      </c>
      <c r="G326" s="4">
        <f>CO2high!L426</f>
        <v>988.24946418462969</v>
      </c>
      <c r="H326" s="4">
        <f t="shared" si="17"/>
        <v>6.8435277334335076</v>
      </c>
      <c r="I326" s="4">
        <f t="shared" si="19"/>
        <v>6.2385024241713793</v>
      </c>
      <c r="J326" s="4">
        <f t="shared" si="18"/>
        <v>2.4605361374764363</v>
      </c>
      <c r="K326" s="4"/>
      <c r="L326" s="4"/>
      <c r="M326" s="4"/>
      <c r="N326" s="4"/>
    </row>
    <row r="327" spans="1:14" x14ac:dyDescent="0.3">
      <c r="A327" s="4">
        <f t="shared" si="20"/>
        <v>2171</v>
      </c>
      <c r="G327" s="4">
        <f>CO2high!L427</f>
        <v>991.28236824679561</v>
      </c>
      <c r="H327" s="4">
        <f t="shared" ref="H327:H390" si="21">H$3*LN(G327/G$3)</f>
        <v>6.8599215586433422</v>
      </c>
      <c r="I327" s="4">
        <f t="shared" si="19"/>
        <v>6.2640197556868848</v>
      </c>
      <c r="J327" s="4">
        <f t="shared" ref="J327:J390" si="22">J326+J$3*(I326-J326)</f>
        <v>2.4819949859848638</v>
      </c>
      <c r="K327" s="4"/>
      <c r="L327" s="4"/>
      <c r="M327" s="4"/>
      <c r="N327" s="4"/>
    </row>
    <row r="328" spans="1:14" x14ac:dyDescent="0.3">
      <c r="A328" s="4">
        <f t="shared" si="20"/>
        <v>2172</v>
      </c>
      <c r="G328" s="4">
        <f>CO2high!L428</f>
        <v>994.29291102619618</v>
      </c>
      <c r="H328" s="4">
        <f t="shared" si="21"/>
        <v>6.8761449840457312</v>
      </c>
      <c r="I328" s="4">
        <f t="shared" ref="I328:I391" si="23">I327+I$3*(I$4*H328-I327)+I$5*(J327-I327)</f>
        <v>6.2893578748005554</v>
      </c>
      <c r="J328" s="4">
        <f t="shared" si="22"/>
        <v>2.5034768866767712</v>
      </c>
      <c r="K328" s="4"/>
      <c r="L328" s="4"/>
      <c r="M328" s="4"/>
      <c r="N328" s="4"/>
    </row>
    <row r="329" spans="1:14" x14ac:dyDescent="0.3">
      <c r="A329" s="4">
        <f t="shared" si="20"/>
        <v>2173</v>
      </c>
      <c r="G329" s="4">
        <f>CO2high!L429</f>
        <v>997.28118025536685</v>
      </c>
      <c r="H329" s="4">
        <f t="shared" si="21"/>
        <v>6.8921998749421203</v>
      </c>
      <c r="I329" s="4">
        <f t="shared" si="23"/>
        <v>6.3145176265154479</v>
      </c>
      <c r="J329" s="4">
        <f t="shared" si="22"/>
        <v>2.5249806906893144</v>
      </c>
      <c r="K329" s="4"/>
      <c r="L329" s="4"/>
      <c r="M329" s="4"/>
      <c r="N329" s="4"/>
    </row>
    <row r="330" spans="1:14" x14ac:dyDescent="0.3">
      <c r="A330" s="4">
        <f t="shared" si="20"/>
        <v>2174</v>
      </c>
      <c r="G330" s="4">
        <f>CO2high!L430</f>
        <v>1000.2472667248067</v>
      </c>
      <c r="H330" s="4">
        <f t="shared" si="21"/>
        <v>6.9080880834912195</v>
      </c>
      <c r="I330" s="4">
        <f t="shared" si="23"/>
        <v>6.3394998770253697</v>
      </c>
      <c r="J330" s="4">
        <f t="shared" si="22"/>
        <v>2.5465052604848069</v>
      </c>
      <c r="K330" s="4"/>
      <c r="L330" s="4"/>
      <c r="M330" s="4"/>
      <c r="N330" s="4"/>
    </row>
    <row r="331" spans="1:14" x14ac:dyDescent="0.3">
      <c r="A331" s="4">
        <f t="shared" si="20"/>
        <v>2175</v>
      </c>
      <c r="G331" s="4">
        <f>CO2high!L431</f>
        <v>1003.1912641383964</v>
      </c>
      <c r="H331" s="4">
        <f t="shared" si="21"/>
        <v>6.9238114483531215</v>
      </c>
      <c r="I331" s="4">
        <f t="shared" si="23"/>
        <v>6.3643055126802519</v>
      </c>
      <c r="J331" s="4">
        <f t="shared" si="22"/>
        <v>2.5680494699067573</v>
      </c>
      <c r="K331" s="4"/>
      <c r="L331" s="4"/>
      <c r="M331" s="4"/>
      <c r="N331" s="4"/>
    </row>
    <row r="332" spans="1:14" x14ac:dyDescent="0.3">
      <c r="A332" s="4">
        <f t="shared" si="20"/>
        <v>2176</v>
      </c>
      <c r="G332" s="4">
        <f>CO2high!L432</f>
        <v>1006.1132689717921</v>
      </c>
      <c r="H332" s="4">
        <f t="shared" si="21"/>
        <v>6.9393717943545701</v>
      </c>
      <c r="I332" s="4">
        <f t="shared" si="23"/>
        <v>6.3889354389756567</v>
      </c>
      <c r="J332" s="4">
        <f t="shared" si="22"/>
        <v>2.5896122042297107</v>
      </c>
      <c r="K332" s="4"/>
      <c r="L332" s="4"/>
      <c r="M332" s="4"/>
      <c r="N332" s="4"/>
    </row>
    <row r="333" spans="1:14" x14ac:dyDescent="0.3">
      <c r="A333" s="4">
        <f t="shared" si="20"/>
        <v>2177</v>
      </c>
      <c r="G333" s="4">
        <f>CO2high!L433</f>
        <v>1009.0133803337891</v>
      </c>
      <c r="H333" s="4">
        <f t="shared" si="21"/>
        <v>6.9547709321745943</v>
      </c>
      <c r="I333" s="4">
        <f t="shared" si="23"/>
        <v>6.4133905795662178</v>
      </c>
      <c r="J333" s="4">
        <f t="shared" si="22"/>
        <v>2.6111923602030678</v>
      </c>
      <c r="K333" s="4"/>
      <c r="L333" s="4"/>
      <c r="M333" s="4"/>
      <c r="N333" s="4"/>
    </row>
    <row r="334" spans="1:14" x14ac:dyDescent="0.3">
      <c r="A334" s="4">
        <f t="shared" si="20"/>
        <v>2178</v>
      </c>
      <c r="G334" s="4">
        <f>CO2high!L434</f>
        <v>1011.8916998306449</v>
      </c>
      <c r="H334" s="4">
        <f t="shared" si="21"/>
        <v>6.9700106580497971</v>
      </c>
      <c r="I334" s="4">
        <f t="shared" si="23"/>
        <v>6.4376718753027786</v>
      </c>
      <c r="J334" s="4">
        <f t="shared" si="22"/>
        <v>2.6327888460890505</v>
      </c>
      <c r="K334" s="4"/>
      <c r="L334" s="4"/>
      <c r="M334" s="4"/>
      <c r="N334" s="4"/>
    </row>
    <row r="335" spans="1:14" x14ac:dyDescent="0.3">
      <c r="A335" s="4">
        <f t="shared" si="20"/>
        <v>2179</v>
      </c>
      <c r="G335" s="4">
        <f>CO2high!L435</f>
        <v>1014.7483314333479</v>
      </c>
      <c r="H335" s="4">
        <f t="shared" si="21"/>
        <v>6.9850927534985621</v>
      </c>
      <c r="I335" s="4">
        <f t="shared" si="23"/>
        <v>6.4617802832930069</v>
      </c>
      <c r="J335" s="4">
        <f t="shared" si="22"/>
        <v>2.6544005816949845</v>
      </c>
      <c r="K335" s="4"/>
      <c r="L335" s="4"/>
      <c r="M335" s="4"/>
      <c r="N335" s="4"/>
    </row>
    <row r="336" spans="1:14" x14ac:dyDescent="0.3">
      <c r="A336" s="4">
        <f t="shared" si="20"/>
        <v>2180</v>
      </c>
      <c r="G336" s="4">
        <f>CO2high!L436</f>
        <v>1017.5833813478118</v>
      </c>
      <c r="H336" s="4">
        <f t="shared" si="21"/>
        <v>7.0000189850634476</v>
      </c>
      <c r="I336" s="4">
        <f t="shared" si="23"/>
        <v>6.4857167759852175</v>
      </c>
      <c r="J336" s="4">
        <f t="shared" si="22"/>
        <v>2.6760264984000615</v>
      </c>
      <c r="K336" s="4"/>
      <c r="L336" s="4"/>
      <c r="M336" s="4"/>
      <c r="N336" s="4"/>
    </row>
    <row r="337" spans="1:14" x14ac:dyDescent="0.3">
      <c r="A337" s="4">
        <f t="shared" si="20"/>
        <v>2181</v>
      </c>
      <c r="G337" s="4">
        <f>CO2high!L437</f>
        <v>1020.3969578879755</v>
      </c>
      <c r="H337" s="4">
        <f t="shared" si="21"/>
        <v>7.0147911040710857</v>
      </c>
      <c r="I337" s="4">
        <f t="shared" si="23"/>
        <v>6.5094823402751576</v>
      </c>
      <c r="J337" s="4">
        <f t="shared" si="22"/>
        <v>2.6976655391767452</v>
      </c>
      <c r="K337" s="4"/>
      <c r="L337" s="4"/>
      <c r="M337" s="4"/>
      <c r="N337" s="4"/>
    </row>
    <row r="338" spans="1:14" x14ac:dyDescent="0.3">
      <c r="A338" s="4">
        <f t="shared" si="20"/>
        <v>2182</v>
      </c>
      <c r="G338" s="4">
        <f>CO2high!L438</f>
        <v>1023.1891713517788</v>
      </c>
      <c r="H338" s="4">
        <f t="shared" si="21"/>
        <v>7.0294108464088723</v>
      </c>
      <c r="I338" s="4">
        <f t="shared" si="23"/>
        <v>6.5330779766354636</v>
      </c>
      <c r="J338" s="4">
        <f t="shared" si="22"/>
        <v>2.7193166586069841</v>
      </c>
      <c r="K338" s="4"/>
      <c r="L338" s="4"/>
      <c r="M338" s="4"/>
      <c r="N338" s="4"/>
    </row>
    <row r="339" spans="1:14" x14ac:dyDescent="0.3">
      <c r="A339" s="4">
        <f t="shared" si="20"/>
        <v>2183</v>
      </c>
      <c r="G339" s="4">
        <f>CO2high!L439</f>
        <v>1025.9601338999883</v>
      </c>
      <c r="H339" s="4">
        <f t="shared" si="21"/>
        <v>7.0438799323177994</v>
      </c>
      <c r="I339" s="4">
        <f t="shared" si="23"/>
        <v>6.556504698267517</v>
      </c>
      <c r="J339" s="4">
        <f t="shared" si="22"/>
        <v>2.740978822893386</v>
      </c>
      <c r="K339" s="4"/>
      <c r="L339" s="4"/>
      <c r="M339" s="4"/>
      <c r="N339" s="4"/>
    </row>
    <row r="340" spans="1:14" x14ac:dyDescent="0.3">
      <c r="A340" s="4">
        <f t="shared" si="20"/>
        <v>2184</v>
      </c>
      <c r="G340" s="4">
        <f>CO2high!L440</f>
        <v>1028.7099594378335</v>
      </c>
      <c r="H340" s="4">
        <f t="shared" si="21"/>
        <v>7.0582000662007083</v>
      </c>
      <c r="I340" s="4">
        <f t="shared" si="23"/>
        <v>6.579763530275395</v>
      </c>
      <c r="J340" s="4">
        <f t="shared" si="22"/>
        <v>2.762651009865511</v>
      </c>
      <c r="K340" s="4"/>
      <c r="L340" s="4"/>
      <c r="M340" s="4"/>
      <c r="N340" s="4"/>
    </row>
    <row r="341" spans="1:14" x14ac:dyDescent="0.3">
      <c r="A341" s="4">
        <f t="shared" si="20"/>
        <v>2185</v>
      </c>
      <c r="G341" s="4">
        <f>CO2high!L441</f>
        <v>1031.4387634994218</v>
      </c>
      <c r="H341" s="4">
        <f t="shared" si="21"/>
        <v>7.0723729364453556</v>
      </c>
      <c r="I341" s="4">
        <f t="shared" si="23"/>
        <v>6.6028555088616185</v>
      </c>
      <c r="J341" s="4">
        <f t="shared" si="22"/>
        <v>2.7843322089814393</v>
      </c>
      <c r="K341" s="4"/>
      <c r="L341" s="4"/>
      <c r="M341" s="4"/>
      <c r="N341" s="4"/>
    </row>
    <row r="342" spans="1:14" x14ac:dyDescent="0.3">
      <c r="A342" s="4">
        <f t="shared" si="20"/>
        <v>2186</v>
      </c>
      <c r="G342" s="4">
        <f>CO2high!L442</f>
        <v>1034.1466631348837</v>
      </c>
      <c r="H342" s="4">
        <f t="shared" si="21"/>
        <v>7.0864002152615919</v>
      </c>
      <c r="I342" s="4">
        <f t="shared" si="23"/>
        <v>6.6257816805443719</v>
      </c>
      <c r="J342" s="4">
        <f t="shared" si="22"/>
        <v>2.8060214213247585</v>
      </c>
      <c r="K342" s="4"/>
      <c r="L342" s="4"/>
      <c r="M342" s="4"/>
      <c r="N342" s="4"/>
    </row>
    <row r="343" spans="1:14" x14ac:dyDescent="0.3">
      <c r="A343" s="4">
        <f t="shared" si="20"/>
        <v>2187</v>
      </c>
      <c r="G343" s="4">
        <f>CO2high!L443</f>
        <v>1036.8337768002084</v>
      </c>
      <c r="H343" s="4">
        <f t="shared" si="21"/>
        <v>7.1002835585320279</v>
      </c>
      <c r="I343" s="4">
        <f t="shared" si="23"/>
        <v>6.6485431013958838</v>
      </c>
      <c r="J343" s="4">
        <f t="shared" si="22"/>
        <v>2.8277176595971261</v>
      </c>
      <c r="K343" s="4"/>
      <c r="L343" s="4"/>
      <c r="M343" s="4"/>
      <c r="N343" s="4"/>
    </row>
    <row r="344" spans="1:14" x14ac:dyDescent="0.3">
      <c r="A344" s="4">
        <f t="shared" si="20"/>
        <v>2188</v>
      </c>
      <c r="G344" s="4">
        <f>CO2high!L444</f>
        <v>1039.5002242497169</v>
      </c>
      <c r="H344" s="4">
        <f t="shared" si="21"/>
        <v>7.1140246056755521</v>
      </c>
      <c r="I344" s="4">
        <f t="shared" si="23"/>
        <v>6.6711408363016265</v>
      </c>
      <c r="J344" s="4">
        <f t="shared" si="22"/>
        <v>2.8494199481065432</v>
      </c>
      <c r="K344" s="4"/>
      <c r="L344" s="4"/>
      <c r="M344" s="4"/>
      <c r="N344" s="4"/>
    </row>
    <row r="345" spans="1:14" x14ac:dyDescent="0.3">
      <c r="A345" s="4">
        <f t="shared" si="20"/>
        <v>2189</v>
      </c>
      <c r="G345" s="4">
        <f>CO2high!L445</f>
        <v>1042.1461264311179</v>
      </c>
      <c r="H345" s="4">
        <f t="shared" si="21"/>
        <v>7.1276249795230315</v>
      </c>
      <c r="I345" s="4">
        <f t="shared" si="23"/>
        <v>6.6935759582400021</v>
      </c>
      <c r="J345" s="4">
        <f t="shared" si="22"/>
        <v>2.8711273227514913</v>
      </c>
      <c r="K345" s="4"/>
      <c r="L345" s="4"/>
      <c r="M345" s="4"/>
      <c r="N345" s="4"/>
    </row>
    <row r="346" spans="1:14" x14ac:dyDescent="0.3">
      <c r="A346" s="4">
        <f t="shared" si="20"/>
        <v>2190</v>
      </c>
      <c r="G346" s="4">
        <f>CO2high!L446</f>
        <v>1044.7716053830934</v>
      </c>
      <c r="H346" s="4">
        <f t="shared" si="21"/>
        <v>7.1410862862045974</v>
      </c>
      <c r="I346" s="4">
        <f t="shared" si="23"/>
        <v>6.7158495475821631</v>
      </c>
      <c r="J346" s="4">
        <f t="shared" si="22"/>
        <v>2.892838831001066</v>
      </c>
      <c r="K346" s="4"/>
      <c r="L346" s="4"/>
      <c r="M346" s="4"/>
      <c r="N346" s="4"/>
    </row>
    <row r="347" spans="1:14" x14ac:dyDescent="0.3">
      <c r="A347" s="4">
        <f t="shared" si="20"/>
        <v>2191</v>
      </c>
      <c r="G347" s="4">
        <f>CO2high!L447</f>
        <v>1047.376784135346</v>
      </c>
      <c r="H347" s="4">
        <f t="shared" si="21"/>
        <v>7.1544101150478676</v>
      </c>
      <c r="I347" s="4">
        <f t="shared" si="23"/>
        <v>6.7379626914116191</v>
      </c>
      <c r="J347" s="4">
        <f t="shared" si="22"/>
        <v>2.9145535318712468</v>
      </c>
      <c r="K347" s="4"/>
      <c r="L347" s="4"/>
      <c r="M347" s="4"/>
      <c r="N347" s="4"/>
    </row>
    <row r="348" spans="1:14" x14ac:dyDescent="0.3">
      <c r="A348" s="4">
        <f t="shared" si="20"/>
        <v>2192</v>
      </c>
      <c r="G348" s="4">
        <f>CO2high!L448</f>
        <v>1049.9617866110448</v>
      </c>
      <c r="H348" s="4">
        <f t="shared" si="21"/>
        <v>7.1675980384864566</v>
      </c>
      <c r="I348" s="4">
        <f t="shared" si="23"/>
        <v>6.7599164828632663</v>
      </c>
      <c r="J348" s="4">
        <f t="shared" si="22"/>
        <v>2.9362704958974359</v>
      </c>
      <c r="K348" s="4"/>
      <c r="L348" s="4"/>
      <c r="M348" s="4"/>
      <c r="N348" s="4"/>
    </row>
    <row r="349" spans="1:14" x14ac:dyDescent="0.3">
      <c r="A349" s="4">
        <f t="shared" si="20"/>
        <v>2193</v>
      </c>
      <c r="G349" s="4">
        <f>CO2high!L449</f>
        <v>1052.5267375315948</v>
      </c>
      <c r="H349" s="4">
        <f t="shared" si="21"/>
        <v>7.1806516119781607</v>
      </c>
      <c r="I349" s="4">
        <f t="shared" si="23"/>
        <v>6.7817120204814669</v>
      </c>
      <c r="J349" s="4">
        <f t="shared" si="22"/>
        <v>2.957988805103402</v>
      </c>
      <c r="K349" s="4"/>
      <c r="L349" s="4"/>
      <c r="M349" s="4"/>
      <c r="N349" s="4"/>
    </row>
    <row r="350" spans="1:14" x14ac:dyDescent="0.3">
      <c r="A350" s="4">
        <f t="shared" si="20"/>
        <v>2194</v>
      </c>
      <c r="G350" s="4">
        <f>CO2high!L450</f>
        <v>1055.0717623236603</v>
      </c>
      <c r="H350" s="4">
        <f t="shared" si="21"/>
        <v>7.1935723739321888</v>
      </c>
      <c r="I350" s="4">
        <f t="shared" si="23"/>
        <v>6.803350407596815</v>
      </c>
      <c r="J350" s="4">
        <f t="shared" si="22"/>
        <v>2.9797075529667496</v>
      </c>
      <c r="K350" s="4"/>
      <c r="L350" s="4"/>
      <c r="M350" s="4"/>
      <c r="N350" s="4"/>
    </row>
    <row r="351" spans="1:14" x14ac:dyDescent="0.3">
      <c r="A351" s="4">
        <f t="shared" si="20"/>
        <v>2195</v>
      </c>
      <c r="G351" s="4">
        <f>CO2high!L451</f>
        <v>1057.5969870283461</v>
      </c>
      <c r="H351" s="4">
        <f t="shared" si="21"/>
        <v>7.206361845644734</v>
      </c>
      <c r="I351" s="4">
        <f t="shared" si="23"/>
        <v>6.824832751721198</v>
      </c>
      <c r="J351" s="4">
        <f t="shared" si="22"/>
        <v>3.0014258443810484</v>
      </c>
      <c r="K351" s="4"/>
      <c r="L351" s="4"/>
      <c r="M351" s="4"/>
      <c r="N351" s="4"/>
    </row>
    <row r="352" spans="1:14" x14ac:dyDescent="0.3">
      <c r="A352" s="4">
        <f t="shared" si="20"/>
        <v>2196</v>
      </c>
      <c r="G352" s="4">
        <f>CO2high!L452</f>
        <v>1060.1025382124637</v>
      </c>
      <c r="H352" s="4">
        <f t="shared" si="21"/>
        <v>7.2190215312423067</v>
      </c>
      <c r="I352" s="4">
        <f t="shared" si="23"/>
        <v>6.846160163960767</v>
      </c>
      <c r="J352" s="4">
        <f t="shared" si="22"/>
        <v>3.0231427956147403</v>
      </c>
      <c r="K352" s="4"/>
      <c r="L352" s="4"/>
      <c r="M352" s="4"/>
      <c r="N352" s="4"/>
    </row>
    <row r="353" spans="1:14" x14ac:dyDescent="0.3">
      <c r="A353" s="4">
        <f t="shared" si="20"/>
        <v>2197</v>
      </c>
      <c r="G353" s="4">
        <f>CO2high!L453</f>
        <v>1062.5885428817758</v>
      </c>
      <c r="H353" s="4">
        <f t="shared" si="21"/>
        <v>7.2315529176321016</v>
      </c>
      <c r="I353" s="4">
        <f t="shared" si="23"/>
        <v>6.8673337584464242</v>
      </c>
      <c r="J353" s="4">
        <f t="shared" si="22"/>
        <v>3.0448575342669457</v>
      </c>
      <c r="K353" s="4"/>
      <c r="L353" s="4"/>
      <c r="M353" s="4"/>
      <c r="N353" s="4"/>
    </row>
    <row r="354" spans="1:14" x14ac:dyDescent="0.3">
      <c r="A354" s="4">
        <f t="shared" si="20"/>
        <v>2198</v>
      </c>
      <c r="G354" s="4">
        <f>CO2high!L454</f>
        <v>1065.0551283961195</v>
      </c>
      <c r="H354" s="4">
        <f t="shared" si="21"/>
        <v>7.2439574744587301</v>
      </c>
      <c r="I354" s="4">
        <f t="shared" si="23"/>
        <v>6.8883546517814258</v>
      </c>
      <c r="J354" s="4">
        <f t="shared" si="22"/>
        <v>3.066569199220285</v>
      </c>
      <c r="K354" s="4"/>
      <c r="L354" s="4"/>
      <c r="M354" s="4"/>
      <c r="N354" s="4"/>
    </row>
    <row r="355" spans="1:14" x14ac:dyDescent="0.3">
      <c r="A355" s="4">
        <f t="shared" si="20"/>
        <v>2199</v>
      </c>
      <c r="G355" s="4">
        <f>CO2high!L455</f>
        <v>1067.5024223863002</v>
      </c>
      <c r="H355" s="4">
        <f t="shared" si="21"/>
        <v>7.256236654066619</v>
      </c>
      <c r="I355" s="4">
        <f t="shared" si="23"/>
        <v>6.9092239625056786</v>
      </c>
      <c r="J355" s="4">
        <f t="shared" si="22"/>
        <v>3.0882769405908324</v>
      </c>
      <c r="K355" s="4"/>
      <c r="L355" s="4"/>
      <c r="M355" s="4"/>
      <c r="N355" s="4"/>
    </row>
    <row r="356" spans="1:14" x14ac:dyDescent="0.3">
      <c r="A356" s="4">
        <f t="shared" si="20"/>
        <v>2200</v>
      </c>
      <c r="G356" s="4">
        <f>CO2high!L456</f>
        <v>1069.9305526726321</v>
      </c>
      <c r="H356" s="4">
        <f t="shared" si="21"/>
        <v>7.2683918914673278</v>
      </c>
      <c r="I356" s="4">
        <f t="shared" si="23"/>
        <v>6.9299428105763292</v>
      </c>
      <c r="J356" s="4">
        <f t="shared" si="22"/>
        <v>3.1099799196753088</v>
      </c>
      <c r="K356" s="4"/>
      <c r="L356" s="4"/>
      <c r="M356" s="4"/>
      <c r="N356" s="4"/>
    </row>
    <row r="357" spans="1:14" x14ac:dyDescent="0.3">
      <c r="A357" s="4">
        <f t="shared" si="20"/>
        <v>2201</v>
      </c>
      <c r="G357" s="4">
        <f>CO2high!L457</f>
        <v>1072.3396471849976</v>
      </c>
      <c r="H357" s="4">
        <f t="shared" si="21"/>
        <v>7.2804246043110092</v>
      </c>
      <c r="I357" s="4">
        <f t="shared" si="23"/>
        <v>6.9505123168641969</v>
      </c>
      <c r="J357" s="4">
        <f t="shared" si="22"/>
        <v>3.1316773088956267</v>
      </c>
      <c r="K357" s="4"/>
      <c r="L357" s="4"/>
      <c r="M357" s="4"/>
      <c r="N357" s="4"/>
    </row>
    <row r="358" spans="1:14" x14ac:dyDescent="0.3">
      <c r="A358" s="4">
        <f t="shared" si="20"/>
        <v>2202</v>
      </c>
      <c r="G358" s="4">
        <f>CO2high!L458</f>
        <v>1074.7298338842797</v>
      </c>
      <c r="H358" s="4">
        <f t="shared" si="21"/>
        <v>7.2923361928612325</v>
      </c>
      <c r="I358" s="4">
        <f t="shared" si="23"/>
        <v>6.9709336026656334</v>
      </c>
      <c r="J358" s="4">
        <f t="shared" si="22"/>
        <v>3.1533682917408883</v>
      </c>
      <c r="K358" s="4"/>
      <c r="L358" s="4"/>
      <c r="M358" s="4"/>
      <c r="N358" s="4"/>
    </row>
    <row r="359" spans="1:14" x14ac:dyDescent="0.3">
      <c r="A359" s="4">
        <f t="shared" si="20"/>
        <v>2203</v>
      </c>
      <c r="G359" s="4">
        <f>CO2high!L459</f>
        <v>1077.101240685017</v>
      </c>
      <c r="H359" s="4">
        <f t="shared" si="21"/>
        <v>7.3041280399722774</v>
      </c>
      <c r="I359" s="4">
        <f t="shared" si="23"/>
        <v>6.9912077892293389</v>
      </c>
      <c r="J359" s="4">
        <f t="shared" si="22"/>
        <v>3.175052062706941</v>
      </c>
      <c r="K359" s="4"/>
      <c r="L359" s="4"/>
      <c r="M359" s="4"/>
      <c r="N359" s="4"/>
    </row>
    <row r="360" spans="1:14" x14ac:dyDescent="0.3">
      <c r="A360" s="4">
        <f t="shared" si="20"/>
        <v>2204</v>
      </c>
      <c r="G360" s="4">
        <f>CO2high!L460</f>
        <v>1079.4539953791073</v>
      </c>
      <c r="H360" s="4">
        <f t="shared" si="21"/>
        <v>7.3158015110680381</v>
      </c>
      <c r="I360" s="4">
        <f t="shared" si="23"/>
        <v>7.0113359972976879</v>
      </c>
      <c r="J360" s="4">
        <f t="shared" si="22"/>
        <v>3.1967278272335884</v>
      </c>
      <c r="K360" s="4"/>
      <c r="L360" s="4"/>
      <c r="M360" s="4"/>
      <c r="N360" s="4"/>
    </row>
    <row r="361" spans="1:14" x14ac:dyDescent="0.3">
      <c r="A361" s="4">
        <f t="shared" si="20"/>
        <v>2205</v>
      </c>
      <c r="G361" s="4">
        <f>CO2high!L461</f>
        <v>1081.7882255603686</v>
      </c>
      <c r="H361" s="4">
        <f t="shared" si="21"/>
        <v>7.3273579541214939</v>
      </c>
      <c r="I361" s="4">
        <f t="shared" si="23"/>
        <v>7.0313193466620794</v>
      </c>
      <c r="J361" s="4">
        <f t="shared" si="22"/>
        <v>3.2183948016395525</v>
      </c>
      <c r="K361" s="4"/>
      <c r="L361" s="4"/>
      <c r="M361" s="4"/>
      <c r="N361" s="4"/>
    </row>
    <row r="362" spans="1:14" x14ac:dyDescent="0.3">
      <c r="A362" s="4">
        <f t="shared" ref="A362:A425" si="24">1+A361</f>
        <v>2206</v>
      </c>
      <c r="G362" s="4">
        <f>CO2high!L462</f>
        <v>1084.1040585497572</v>
      </c>
      <c r="H362" s="4">
        <f t="shared" si="21"/>
        <v>7.338798699633756</v>
      </c>
      <c r="I362" s="4">
        <f t="shared" si="23"/>
        <v>7.0511589557318191</v>
      </c>
      <c r="J362" s="4">
        <f t="shared" si="22"/>
        <v>3.2400522130552805</v>
      </c>
      <c r="K362" s="4"/>
      <c r="L362" s="4"/>
      <c r="M362" s="4"/>
      <c r="N362" s="4"/>
    </row>
    <row r="363" spans="1:14" x14ac:dyDescent="0.3">
      <c r="A363" s="4">
        <f t="shared" si="24"/>
        <v>2207</v>
      </c>
      <c r="G363" s="4">
        <f>CO2high!L463</f>
        <v>1086.4016213209993</v>
      </c>
      <c r="H363" s="4">
        <f t="shared" si="21"/>
        <v>7.3501250606114787</v>
      </c>
      <c r="I363" s="4">
        <f t="shared" si="23"/>
        <v>7.070855941116025</v>
      </c>
      <c r="J363" s="4">
        <f t="shared" si="22"/>
        <v>3.2616992993536833</v>
      </c>
      <c r="K363" s="4"/>
      <c r="L363" s="4"/>
      <c r="M363" s="4"/>
      <c r="N363" s="4"/>
    </row>
    <row r="364" spans="1:14" x14ac:dyDescent="0.3">
      <c r="A364" s="4">
        <f t="shared" si="24"/>
        <v>2208</v>
      </c>
      <c r="G364" s="4">
        <f>CO2high!L464</f>
        <v>1088.6810404263847</v>
      </c>
      <c r="H364" s="4">
        <f t="shared" si="21"/>
        <v>7.3613383325414015</v>
      </c>
      <c r="I364" s="4">
        <f t="shared" si="23"/>
        <v>7.090411417218017</v>
      </c>
      <c r="J364" s="4">
        <f t="shared" si="22"/>
        <v>3.2833353090788933</v>
      </c>
      <c r="K364" s="4"/>
      <c r="L364" s="4"/>
      <c r="M364" s="4"/>
      <c r="N364" s="4"/>
    </row>
    <row r="365" spans="1:14" x14ac:dyDescent="0.3">
      <c r="A365" s="4">
        <f t="shared" si="24"/>
        <v>2209</v>
      </c>
      <c r="G365" s="4">
        <f>CO2high!L465</f>
        <v>1090.9424419224256</v>
      </c>
      <c r="H365" s="4">
        <f t="shared" si="21"/>
        <v>7.3724397933605994</v>
      </c>
      <c r="I365" s="4">
        <f t="shared" si="23"/>
        <v>7.1098264958416388</v>
      </c>
      <c r="J365" s="4">
        <f t="shared" si="22"/>
        <v>3.3049595013731237</v>
      </c>
      <c r="K365" s="4"/>
      <c r="L365" s="4"/>
      <c r="M365" s="4"/>
      <c r="N365" s="4"/>
    </row>
    <row r="366" spans="1:14" x14ac:dyDescent="0.3">
      <c r="A366" s="4">
        <f t="shared" si="24"/>
        <v>2210</v>
      </c>
      <c r="G366" s="4">
        <f>CO2high!L466</f>
        <v>1093.1859512950512</v>
      </c>
      <c r="H366" s="4">
        <f t="shared" si="21"/>
        <v>7.383430703420883</v>
      </c>
      <c r="I366" s="4">
        <f t="shared" si="23"/>
        <v>7.1291022858089086</v>
      </c>
      <c r="J366" s="4">
        <f t="shared" si="22"/>
        <v>3.3265711459017049</v>
      </c>
      <c r="K366" s="4"/>
      <c r="L366" s="4"/>
      <c r="M366" s="4"/>
      <c r="N366" s="4"/>
    </row>
    <row r="367" spans="1:14" x14ac:dyDescent="0.3">
      <c r="A367" s="4">
        <f t="shared" si="24"/>
        <v>2211</v>
      </c>
      <c r="G367" s="4">
        <f>CO2high!L467</f>
        <v>1095.4116933839632</v>
      </c>
      <c r="H367" s="4">
        <f t="shared" si="21"/>
        <v>7.3943123054455819</v>
      </c>
      <c r="I367" s="4">
        <f t="shared" si="23"/>
        <v>7.1482398925883937</v>
      </c>
      <c r="J367" s="4">
        <f t="shared" si="22"/>
        <v>3.3481695227763777</v>
      </c>
      <c r="K367" s="4"/>
      <c r="L367" s="4"/>
      <c r="M367" s="4"/>
      <c r="N367" s="4"/>
    </row>
    <row r="368" spans="1:14" x14ac:dyDescent="0.3">
      <c r="A368" s="4">
        <f t="shared" si="24"/>
        <v>2212</v>
      </c>
      <c r="G368" s="4">
        <f>CO2high!L468</f>
        <v>1097.6197923057211</v>
      </c>
      <c r="H368" s="4">
        <f t="shared" si="21"/>
        <v>7.4050858244767186</v>
      </c>
      <c r="I368" s="4">
        <f t="shared" si="23"/>
        <v>7.1672404179336251</v>
      </c>
      <c r="J368" s="4">
        <f t="shared" si="22"/>
        <v>3.3697539224769097</v>
      </c>
      <c r="K368" s="4"/>
      <c r="L368" s="4"/>
      <c r="M368" s="4"/>
      <c r="N368" s="4"/>
    </row>
    <row r="369" spans="1:14" x14ac:dyDescent="0.3">
      <c r="A369" s="4">
        <f t="shared" si="24"/>
        <v>2213</v>
      </c>
      <c r="G369" s="4">
        <f>CO2high!L469</f>
        <v>1099.8103713750675</v>
      </c>
      <c r="H369" s="4">
        <f t="shared" si="21"/>
        <v>7.4157524678102975</v>
      </c>
      <c r="I369" s="4">
        <f t="shared" si="23"/>
        <v>7.1861049595308586</v>
      </c>
      <c r="J369" s="4">
        <f t="shared" si="22"/>
        <v>3.391323645771104</v>
      </c>
      <c r="K369" s="4"/>
      <c r="L369" s="4"/>
      <c r="M369" s="4"/>
      <c r="N369" s="4"/>
    </row>
    <row r="370" spans="1:14" x14ac:dyDescent="0.3">
      <c r="A370" s="4">
        <f t="shared" si="24"/>
        <v>2214</v>
      </c>
      <c r="G370" s="4">
        <f>CO2high!L470</f>
        <v>1101.9835530239191</v>
      </c>
      <c r="H370" s="4">
        <f t="shared" si="21"/>
        <v>7.4263134249170983</v>
      </c>
      <c r="I370" s="4">
        <f t="shared" si="23"/>
        <v>7.2048346106553911</v>
      </c>
      <c r="J370" s="4">
        <f t="shared" si="22"/>
        <v>3.4128780036332595</v>
      </c>
      <c r="K370" s="4"/>
      <c r="L370" s="4"/>
      <c r="M370" s="4"/>
      <c r="N370" s="4"/>
    </row>
    <row r="371" spans="1:14" x14ac:dyDescent="0.3">
      <c r="A371" s="4">
        <f t="shared" si="24"/>
        <v>2215</v>
      </c>
      <c r="G371" s="4">
        <f>CO2high!L471</f>
        <v>1104.1394587173734</v>
      </c>
      <c r="H371" s="4">
        <f t="shared" si="21"/>
        <v>7.436769867345971</v>
      </c>
      <c r="I371" s="4">
        <f t="shared" si="23"/>
        <v>7.2234304598356145</v>
      </c>
      <c r="J371" s="4">
        <f t="shared" si="22"/>
        <v>3.434416317161145</v>
      </c>
      <c r="K371" s="4"/>
      <c r="L371" s="4"/>
      <c r="M371" s="4"/>
      <c r="N371" s="4"/>
    </row>
    <row r="372" spans="1:14" x14ac:dyDescent="0.3">
      <c r="A372" s="4">
        <f t="shared" si="24"/>
        <v>2216</v>
      </c>
      <c r="G372" s="4">
        <f>CO2high!L472</f>
        <v>1106.2782088659433</v>
      </c>
      <c r="H372" s="4">
        <f t="shared" si="21"/>
        <v>7.4471229486060828</v>
      </c>
      <c r="I372" s="4">
        <f t="shared" si="23"/>
        <v>7.2418935905238708</v>
      </c>
      <c r="J372" s="4">
        <f t="shared" si="22"/>
        <v>3.4559379174915361</v>
      </c>
      <c r="K372" s="4"/>
      <c r="L372" s="4"/>
      <c r="M372" s="4"/>
      <c r="N372" s="4"/>
    </row>
    <row r="373" spans="1:14" x14ac:dyDescent="0.3">
      <c r="A373" s="4">
        <f t="shared" si="24"/>
        <v>2217</v>
      </c>
      <c r="G373" s="4">
        <f>CO2high!L473</f>
        <v>1108.3999227331281</v>
      </c>
      <c r="H373" s="4">
        <f t="shared" si="21"/>
        <v>7.4573738040240496</v>
      </c>
      <c r="I373" s="4">
        <f t="shared" si="23"/>
        <v>7.2602250807731101</v>
      </c>
      <c r="J373" s="4">
        <f t="shared" si="22"/>
        <v>3.4774421457143596</v>
      </c>
      <c r="K373" s="4"/>
      <c r="L373" s="4"/>
      <c r="M373" s="4"/>
      <c r="N373" s="4"/>
    </row>
    <row r="374" spans="1:14" x14ac:dyDescent="0.3">
      <c r="A374" s="4">
        <f t="shared" si="24"/>
        <v>2218</v>
      </c>
      <c r="G374" s="4">
        <f>CO2high!L474</f>
        <v>1110.5047183372376</v>
      </c>
      <c r="H374" s="4">
        <f t="shared" si="21"/>
        <v>7.4675235505710447</v>
      </c>
      <c r="I374" s="4">
        <f t="shared" si="23"/>
        <v>7.2784260029181969</v>
      </c>
      <c r="J374" s="4">
        <f t="shared" si="22"/>
        <v>3.4989283527854935</v>
      </c>
      <c r="K374" s="4"/>
      <c r="L374" s="4"/>
      <c r="M374" s="4"/>
      <c r="N374" s="4"/>
    </row>
    <row r="375" spans="1:14" x14ac:dyDescent="0.3">
      <c r="A375" s="4">
        <f t="shared" si="24"/>
        <v>2219</v>
      </c>
      <c r="G375" s="4">
        <f>CO2high!L475</f>
        <v>1112.5927123462009</v>
      </c>
      <c r="H375" s="4">
        <f t="shared" si="21"/>
        <v>7.4775732866541604</v>
      </c>
      <c r="I375" s="4">
        <f t="shared" si="23"/>
        <v>7.2964974232606101</v>
      </c>
      <c r="J375" s="4">
        <f t="shared" si="22"/>
        <v>3.5203958994382472</v>
      </c>
      <c r="K375" s="4"/>
      <c r="L375" s="4"/>
      <c r="M375" s="4"/>
      <c r="N375" s="4"/>
    </row>
    <row r="376" spans="1:14" x14ac:dyDescent="0.3">
      <c r="A376" s="4">
        <f t="shared" si="24"/>
        <v>2220</v>
      </c>
      <c r="G376" s="4">
        <f>CO2high!L476</f>
        <v>1114.6640199638284</v>
      </c>
      <c r="H376" s="4">
        <f t="shared" si="21"/>
        <v>7.4875240918650938</v>
      </c>
      <c r="I376" s="4">
        <f t="shared" si="23"/>
        <v>7.314440401755081</v>
      </c>
      <c r="J376" s="4">
        <f t="shared" si="22"/>
        <v>3.5418441560935583</v>
      </c>
      <c r="K376" s="4"/>
      <c r="L376" s="4"/>
      <c r="M376" s="4"/>
      <c r="N376" s="4"/>
    </row>
    <row r="377" spans="1:14" x14ac:dyDescent="0.3">
      <c r="A377" s="4">
        <f t="shared" si="24"/>
        <v>2221</v>
      </c>
      <c r="G377" s="4">
        <f>CO2high!L477</f>
        <v>1116.7187548056925</v>
      </c>
      <c r="H377" s="4">
        <f t="shared" si="21"/>
        <v>7.4973770266778432</v>
      </c>
      <c r="I377" s="4">
        <f t="shared" si="23"/>
        <v>7.3322559916965062</v>
      </c>
      <c r="J377" s="4">
        <f t="shared" si="22"/>
        <v>3.5632725027689158</v>
      </c>
      <c r="K377" s="4"/>
      <c r="L377" s="4"/>
      <c r="M377" s="4"/>
      <c r="N377" s="4"/>
    </row>
    <row r="378" spans="1:14" x14ac:dyDescent="0.3">
      <c r="A378" s="4">
        <f t="shared" si="24"/>
        <v>2222</v>
      </c>
      <c r="G378" s="4">
        <f>CO2high!L478</f>
        <v>1118.7570287623907</v>
      </c>
      <c r="H378" s="4">
        <f t="shared" si="21"/>
        <v>7.5071331320853769</v>
      </c>
      <c r="I378" s="4">
        <f t="shared" si="23"/>
        <v>7.3499452394052316</v>
      </c>
      <c r="J378" s="4">
        <f t="shared" si="22"/>
        <v>3.5846803289860247</v>
      </c>
      <c r="K378" s="4"/>
      <c r="L378" s="4"/>
      <c r="M378" s="4"/>
      <c r="N378" s="4"/>
    </row>
    <row r="379" spans="1:14" x14ac:dyDescent="0.3">
      <c r="A379" s="4">
        <f t="shared" si="24"/>
        <v>2223</v>
      </c>
      <c r="G379" s="4">
        <f>CO2high!L479</f>
        <v>1120.7789518474688</v>
      </c>
      <c r="H379" s="4">
        <f t="shared" si="21"/>
        <v>7.5167934291628944</v>
      </c>
      <c r="I379" s="4">
        <f t="shared" si="23"/>
        <v>7.3675091839084681</v>
      </c>
      <c r="J379" s="4">
        <f t="shared" si="22"/>
        <v>3.6060670336772058</v>
      </c>
      <c r="K379" s="4"/>
      <c r="L379" s="4"/>
      <c r="M379" s="4"/>
      <c r="N379" s="4"/>
    </row>
    <row r="380" spans="1:14" x14ac:dyDescent="0.3">
      <c r="A380" s="4">
        <f t="shared" si="24"/>
        <v>2224</v>
      </c>
      <c r="G380" s="4">
        <f>CO2high!L480</f>
        <v>1122.784632026644</v>
      </c>
      <c r="H380" s="4">
        <f t="shared" si="21"/>
        <v>7.5263589185425879</v>
      </c>
      <c r="I380" s="4">
        <f t="shared" si="23"/>
        <v>7.3849488566152006</v>
      </c>
      <c r="J380" s="4">
        <f t="shared" si="22"/>
        <v>3.6274320250905192</v>
      </c>
      <c r="K380" s="4"/>
      <c r="L380" s="4"/>
      <c r="M380" s="4"/>
      <c r="N380" s="4"/>
    </row>
    <row r="381" spans="1:14" x14ac:dyDescent="0.3">
      <c r="A381" s="4">
        <f t="shared" si="24"/>
        <v>2225</v>
      </c>
      <c r="G381" s="4">
        <f>CO2high!L481</f>
        <v>1124.7741750241669</v>
      </c>
      <c r="H381" s="4">
        <f t="shared" si="21"/>
        <v>7.5358305797810123</v>
      </c>
      <c r="I381" s="4">
        <f t="shared" si="23"/>
        <v>7.4022652809814753</v>
      </c>
      <c r="J381" s="4">
        <f t="shared" si="22"/>
        <v>3.6487747206935794</v>
      </c>
      <c r="K381" s="4"/>
      <c r="L381" s="4"/>
      <c r="M381" s="4"/>
      <c r="N381" s="4"/>
    </row>
    <row r="382" spans="1:14" x14ac:dyDescent="0.3">
      <c r="A382" s="4">
        <f t="shared" si="24"/>
        <v>2226</v>
      </c>
      <c r="G382" s="4">
        <f>CO2high!L482</f>
        <v>1126.7476841011096</v>
      </c>
      <c r="H382" s="4">
        <f t="shared" si="21"/>
        <v>7.5452093705955861</v>
      </c>
      <c r="I382" s="4">
        <f t="shared" si="23"/>
        <v>7.4194594721622869</v>
      </c>
      <c r="J382" s="4">
        <f t="shared" si="22"/>
        <v>3.6700945470760149</v>
      </c>
      <c r="K382" s="4"/>
      <c r="L382" s="4"/>
      <c r="M382" s="4"/>
      <c r="N382" s="4"/>
    </row>
    <row r="383" spans="1:14" x14ac:dyDescent="0.3">
      <c r="A383" s="4">
        <f t="shared" si="24"/>
        <v>2227</v>
      </c>
      <c r="G383" s="4">
        <f>CO2high!L483</f>
        <v>1128.7052597990023</v>
      </c>
      <c r="H383" s="4">
        <f t="shared" si="21"/>
        <v>7.5544962259403974</v>
      </c>
      <c r="I383" s="4">
        <f t="shared" si="23"/>
        <v>7.4365324366455257</v>
      </c>
      <c r="J383" s="4">
        <f t="shared" si="22"/>
        <v>3.6913909398505051</v>
      </c>
      <c r="K383" s="4"/>
      <c r="L383" s="4"/>
      <c r="M383" s="4"/>
      <c r="N383" s="4"/>
    </row>
    <row r="384" spans="1:14" x14ac:dyDescent="0.3">
      <c r="A384" s="4">
        <f t="shared" si="24"/>
        <v>2228</v>
      </c>
      <c r="G384" s="4">
        <f>CO2high!L484</f>
        <v>1130.6469996404403</v>
      </c>
      <c r="H384" s="4">
        <f t="shared" si="21"/>
        <v>7.5636920568834682</v>
      </c>
      <c r="I384" s="4">
        <f t="shared" si="23"/>
        <v>7.4534851718623827</v>
      </c>
      <c r="J384" s="4">
        <f t="shared" si="22"/>
        <v>3.7126633435523009</v>
      </c>
      <c r="K384" s="4"/>
      <c r="L384" s="4"/>
      <c r="M384" s="4"/>
      <c r="N384" s="4"/>
    </row>
    <row r="385" spans="1:14" x14ac:dyDescent="0.3">
      <c r="A385" s="4">
        <f t="shared" si="24"/>
        <v>2229</v>
      </c>
      <c r="G385" s="4">
        <f>CO2high!L485</f>
        <v>1132.5729977758692</v>
      </c>
      <c r="H385" s="4">
        <f t="shared" si="21"/>
        <v>7.5727977492365879</v>
      </c>
      <c r="I385" s="4">
        <f t="shared" si="23"/>
        <v>7.4703186657673006</v>
      </c>
      <c r="J385" s="4">
        <f t="shared" si="22"/>
        <v>3.733911211537102</v>
      </c>
      <c r="K385" s="4"/>
      <c r="L385" s="4"/>
      <c r="M385" s="4"/>
      <c r="N385" s="4"/>
    </row>
    <row r="386" spans="1:14" x14ac:dyDescent="0.3">
      <c r="A386" s="4">
        <f t="shared" si="24"/>
        <v>2230</v>
      </c>
      <c r="G386" s="4">
        <f>CO2high!L486</f>
        <v>1134.4833445625136</v>
      </c>
      <c r="H386" s="4">
        <f t="shared" si="21"/>
        <v>7.5818141618741812</v>
      </c>
      <c r="I386" s="4">
        <f t="shared" si="23"/>
        <v>7.487033896378799</v>
      </c>
      <c r="J386" s="4">
        <f t="shared" si="22"/>
        <v>3.7551340058771294</v>
      </c>
      <c r="K386" s="4"/>
      <c r="L386" s="4"/>
      <c r="M386" s="4"/>
      <c r="N386" s="4"/>
    </row>
    <row r="387" spans="1:14" x14ac:dyDescent="0.3">
      <c r="A387" s="4">
        <f t="shared" si="24"/>
        <v>2231</v>
      </c>
      <c r="G387" s="4">
        <f>CO2high!L487</f>
        <v>1136.378126056959</v>
      </c>
      <c r="H387" s="4">
        <f t="shared" si="21"/>
        <v>7.5907421246574094</v>
      </c>
      <c r="I387" s="4">
        <f t="shared" si="23"/>
        <v>7.5036318312701891</v>
      </c>
      <c r="J387" s="4">
        <f t="shared" si="22"/>
        <v>3.7763311972551787</v>
      </c>
      <c r="K387" s="4"/>
      <c r="L387" s="4"/>
      <c r="M387" s="4"/>
      <c r="N387" s="4"/>
    </row>
    <row r="388" spans="1:14" x14ac:dyDescent="0.3">
      <c r="A388" s="4">
        <f t="shared" si="24"/>
        <v>2232</v>
      </c>
      <c r="G388" s="4">
        <f>CO2high!L488</f>
        <v>1138.2574233967393</v>
      </c>
      <c r="H388" s="4">
        <f t="shared" si="21"/>
        <v>7.5995824358518078</v>
      </c>
      <c r="I388" s="4">
        <f t="shared" si="23"/>
        <v>7.5201134269960788</v>
      </c>
      <c r="J388" s="4">
        <f t="shared" si="22"/>
        <v>3.7975022648563841</v>
      </c>
      <c r="K388" s="4"/>
      <c r="L388" s="4"/>
      <c r="M388" s="4"/>
      <c r="N388" s="4"/>
    </row>
    <row r="389" spans="1:14" x14ac:dyDescent="0.3">
      <c r="A389" s="4">
        <f t="shared" si="24"/>
        <v>2233</v>
      </c>
      <c r="G389" s="4">
        <f>CO2high!L489</f>
        <v>1140.1213120375744</v>
      </c>
      <c r="H389" s="4">
        <f t="shared" si="21"/>
        <v>7.6083358588871652</v>
      </c>
      <c r="I389" s="4">
        <f t="shared" si="23"/>
        <v>7.5364796284363393</v>
      </c>
      <c r="J389" s="4">
        <f t="shared" si="22"/>
        <v>3.8186466962573378</v>
      </c>
      <c r="K389" s="4"/>
      <c r="L389" s="4"/>
      <c r="M389" s="4"/>
      <c r="N389" s="4"/>
    </row>
    <row r="390" spans="1:14" x14ac:dyDescent="0.3">
      <c r="A390" s="4">
        <f t="shared" si="24"/>
        <v>2234</v>
      </c>
      <c r="G390" s="4">
        <f>CO2high!L490</f>
        <v>1141.9698608004767</v>
      </c>
      <c r="H390" s="4">
        <f t="shared" si="21"/>
        <v>7.6170031182519544</v>
      </c>
      <c r="I390" s="4">
        <f t="shared" si="23"/>
        <v>7.5527313680333519</v>
      </c>
      <c r="J390" s="4">
        <f t="shared" si="22"/>
        <v>3.8397639873121143</v>
      </c>
      <c r="K390" s="4"/>
      <c r="L390" s="4"/>
      <c r="M390" s="4"/>
      <c r="N390" s="4"/>
    </row>
    <row r="391" spans="1:14" x14ac:dyDescent="0.3">
      <c r="A391" s="4">
        <f t="shared" si="24"/>
        <v>2235</v>
      </c>
      <c r="G391" s="4">
        <f>CO2high!L491</f>
        <v>1143.8031306647495</v>
      </c>
      <c r="H391" s="4">
        <f t="shared" ref="H391:H454" si="25">H$3*LN(G391/G$3)</f>
        <v>7.625584894231908</v>
      </c>
      <c r="I391" s="4">
        <f t="shared" si="23"/>
        <v>7.568869564890119</v>
      </c>
      <c r="J391" s="4">
        <f t="shared" ref="J391:J454" si="26">J390+J$3*(I390-J390)</f>
        <v>3.8608536420346109</v>
      </c>
      <c r="K391" s="4"/>
      <c r="L391" s="4"/>
      <c r="M391" s="4"/>
      <c r="N391" s="4"/>
    </row>
    <row r="392" spans="1:14" x14ac:dyDescent="0.3">
      <c r="A392" s="4">
        <f t="shared" si="24"/>
        <v>2236</v>
      </c>
      <c r="G392" s="4">
        <f>CO2high!L492</f>
        <v>1145.6211732158581</v>
      </c>
      <c r="H392" s="4">
        <f t="shared" si="25"/>
        <v>7.6340818160794379</v>
      </c>
      <c r="I392" s="4">
        <f t="shared" ref="I392:I455" si="27">I391+I$3*(I$4*H392-I391)+I$5*(J391-I391)</f>
        <v>7.5848951236850581</v>
      </c>
      <c r="J392" s="4">
        <f t="shared" si="26"/>
        <v>3.8819151724764303</v>
      </c>
      <c r="K392" s="4"/>
      <c r="L392" s="4"/>
      <c r="M392" s="4"/>
      <c r="N392" s="4"/>
    </row>
    <row r="393" spans="1:14" x14ac:dyDescent="0.3">
      <c r="A393" s="4">
        <f t="shared" si="24"/>
        <v>2237</v>
      </c>
      <c r="G393" s="4">
        <f>CO2high!L493</f>
        <v>1147.4240286158879</v>
      </c>
      <c r="H393" s="4">
        <f t="shared" si="25"/>
        <v>7.6424944530129597</v>
      </c>
      <c r="I393" s="4">
        <f t="shared" si="27"/>
        <v>7.6008089333420799</v>
      </c>
      <c r="J393" s="4">
        <f t="shared" si="26"/>
        <v>3.9029480985992953</v>
      </c>
      <c r="K393" s="4"/>
      <c r="L393" s="4"/>
      <c r="M393" s="4"/>
      <c r="N393" s="4"/>
    </row>
    <row r="394" spans="1:14" x14ac:dyDescent="0.3">
      <c r="A394" s="4">
        <f t="shared" si="24"/>
        <v>2238</v>
      </c>
      <c r="G394" s="4">
        <f>CO2high!L494</f>
        <v>1149.2117228998038</v>
      </c>
      <c r="H394" s="4">
        <f t="shared" si="25"/>
        <v>7.6508233021517817</v>
      </c>
      <c r="I394" s="4">
        <f t="shared" si="27"/>
        <v>7.6166118653687818</v>
      </c>
      <c r="J394" s="4">
        <f t="shared" si="26"/>
        <v>3.9239519481406342</v>
      </c>
      <c r="K394" s="4"/>
      <c r="L394" s="4"/>
      <c r="M394" s="4"/>
      <c r="N394" s="4"/>
    </row>
    <row r="395" spans="1:14" x14ac:dyDescent="0.3">
      <c r="A395" s="4">
        <f t="shared" si="24"/>
        <v>2239</v>
      </c>
      <c r="G395" s="4">
        <f>CO2high!L495</f>
        <v>1150.9842642969065</v>
      </c>
      <c r="H395" s="4">
        <f t="shared" si="25"/>
        <v>7.6590687720199186</v>
      </c>
      <c r="I395" s="4">
        <f t="shared" si="27"/>
        <v>7.6323047717359955</v>
      </c>
      <c r="J395" s="4">
        <f t="shared" si="26"/>
        <v>3.9449262564704899</v>
      </c>
      <c r="K395" s="4"/>
      <c r="L395" s="4"/>
      <c r="M395" s="4"/>
      <c r="N395" s="4"/>
    </row>
    <row r="396" spans="1:14" x14ac:dyDescent="0.3">
      <c r="A396" s="4">
        <f t="shared" si="24"/>
        <v>2240</v>
      </c>
      <c r="G396" s="4">
        <f>CO2high!L496</f>
        <v>1152.7416381041985</v>
      </c>
      <c r="H396" s="4">
        <f t="shared" si="25"/>
        <v>7.6672311594662323</v>
      </c>
      <c r="I396" s="4">
        <f t="shared" si="27"/>
        <v>7.6478884821092343</v>
      </c>
      <c r="J396" s="4">
        <f t="shared" si="26"/>
        <v>3.9658705664371978</v>
      </c>
      <c r="K396" s="4"/>
      <c r="L396" s="4"/>
      <c r="M396" s="4"/>
      <c r="N396" s="4"/>
    </row>
    <row r="397" spans="1:14" x14ac:dyDescent="0.3">
      <c r="A397" s="4">
        <f t="shared" si="24"/>
        <v>2241</v>
      </c>
      <c r="G397" s="4">
        <f>CO2high!L497</f>
        <v>1154.483799340089</v>
      </c>
      <c r="H397" s="4">
        <f t="shared" si="25"/>
        <v>7.6753106164903748</v>
      </c>
      <c r="I397" s="4">
        <f t="shared" si="27"/>
        <v>7.6633638001397548</v>
      </c>
      <c r="J397" s="4">
        <f t="shared" si="26"/>
        <v>3.9867844281982148</v>
      </c>
      <c r="K397" s="4"/>
      <c r="L397" s="4"/>
      <c r="M397" s="4"/>
      <c r="N397" s="4"/>
    </row>
    <row r="398" spans="1:14" x14ac:dyDescent="0.3">
      <c r="A398" s="4">
        <f t="shared" si="24"/>
        <v>2242</v>
      </c>
      <c r="G398" s="4">
        <f>CO2high!L498</f>
        <v>1156.2106618686021</v>
      </c>
      <c r="H398" s="4">
        <f t="shared" si="25"/>
        <v>7.6833071010127654</v>
      </c>
      <c r="I398" s="4">
        <f t="shared" si="27"/>
        <v>7.6787314983473482</v>
      </c>
      <c r="J398" s="4">
        <f t="shared" si="26"/>
        <v>4.0076673990308427</v>
      </c>
      <c r="K398" s="4"/>
      <c r="L398" s="4"/>
      <c r="M398" s="4"/>
      <c r="N398" s="4"/>
    </row>
    <row r="399" spans="1:14" x14ac:dyDescent="0.3">
      <c r="A399" s="4">
        <f t="shared" si="24"/>
        <v>2243</v>
      </c>
      <c r="G399" s="4">
        <f>CO2high!L499</f>
        <v>1157.9220816614675</v>
      </c>
      <c r="H399" s="4">
        <f t="shared" si="25"/>
        <v>7.6912203009678626</v>
      </c>
      <c r="I399" s="4">
        <f t="shared" si="27"/>
        <v>7.6939923108124511</v>
      </c>
      <c r="J399" s="4">
        <f t="shared" si="26"/>
        <v>4.0285190431149607</v>
      </c>
      <c r="K399" s="4"/>
      <c r="L399" s="4"/>
      <c r="M399" s="4"/>
      <c r="N399" s="4"/>
    </row>
    <row r="400" spans="1:14" x14ac:dyDescent="0.3">
      <c r="A400" s="4">
        <f t="shared" si="24"/>
        <v>2244</v>
      </c>
      <c r="G400" s="4">
        <f>CO2high!L500</f>
        <v>1159.6178297987653</v>
      </c>
      <c r="H400" s="4">
        <f t="shared" si="25"/>
        <v>7.6990495116828441</v>
      </c>
      <c r="I400" s="4">
        <f t="shared" si="27"/>
        <v>7.7091469222984204</v>
      </c>
      <c r="J400" s="4">
        <f t="shared" si="26"/>
        <v>4.0493389312754822</v>
      </c>
      <c r="K400" s="4"/>
      <c r="L400" s="4"/>
      <c r="M400" s="4"/>
      <c r="N400" s="4"/>
    </row>
    <row r="401" spans="1:14" x14ac:dyDescent="0.3">
      <c r="A401" s="4">
        <f t="shared" si="24"/>
        <v>2245</v>
      </c>
      <c r="G401" s="4">
        <f>CO2high!L501</f>
        <v>1161.2975463070929</v>
      </c>
      <c r="H401" s="4">
        <f t="shared" si="25"/>
        <v>7.706793425985853</v>
      </c>
      <c r="I401" s="4">
        <f t="shared" si="27"/>
        <v>7.7241959512103344</v>
      </c>
      <c r="J401" s="4">
        <f t="shared" si="26"/>
        <v>4.0701266406644923</v>
      </c>
      <c r="K401" s="4"/>
      <c r="L401" s="4"/>
      <c r="M401" s="4"/>
      <c r="N401" s="4"/>
    </row>
    <row r="402" spans="1:14" x14ac:dyDescent="0.3">
      <c r="A402" s="4">
        <f t="shared" si="24"/>
        <v>2246</v>
      </c>
      <c r="G402" s="4">
        <f>CO2high!L502</f>
        <v>1162.9606551640391</v>
      </c>
      <c r="H402" s="4">
        <f t="shared" si="25"/>
        <v>7.7144497473855758</v>
      </c>
      <c r="I402" s="4">
        <f t="shared" si="27"/>
        <v>7.7391399210968448</v>
      </c>
      <c r="J402" s="4">
        <f t="shared" si="26"/>
        <v>4.0908817543483931</v>
      </c>
      <c r="K402" s="4"/>
      <c r="L402" s="4"/>
      <c r="M402" s="4"/>
      <c r="N402" s="4"/>
    </row>
    <row r="403" spans="1:14" x14ac:dyDescent="0.3">
      <c r="A403" s="4">
        <f t="shared" si="24"/>
        <v>2247</v>
      </c>
      <c r="G403" s="4">
        <f>CO2high!L503</f>
        <v>1164.6061917035686</v>
      </c>
      <c r="H403" s="4">
        <f t="shared" si="25"/>
        <v>7.7220144039840006</v>
      </c>
      <c r="I403" s="4">
        <f t="shared" si="27"/>
        <v>7.7539792086689392</v>
      </c>
      <c r="J403" s="4">
        <f t="shared" si="26"/>
        <v>4.1116038607355243</v>
      </c>
      <c r="K403" s="4"/>
      <c r="L403" s="4"/>
      <c r="M403" s="4"/>
      <c r="N403" s="4"/>
    </row>
    <row r="404" spans="1:14" x14ac:dyDescent="0.3">
      <c r="A404" s="4">
        <f t="shared" si="24"/>
        <v>2248</v>
      </c>
      <c r="G404" s="4">
        <f>CO2high!L504</f>
        <v>1166.232400954666</v>
      </c>
      <c r="H404" s="4">
        <f t="shared" si="25"/>
        <v>7.7294797179121799</v>
      </c>
      <c r="I404" s="4">
        <f t="shared" si="27"/>
        <v>7.7687139366620999</v>
      </c>
      <c r="J404" s="4">
        <f t="shared" si="26"/>
        <v>4.1322925527117862</v>
      </c>
      <c r="K404" s="4"/>
      <c r="L404" s="4"/>
      <c r="M404" s="4"/>
      <c r="N404" s="4"/>
    </row>
    <row r="405" spans="1:14" x14ac:dyDescent="0.3">
      <c r="A405" s="4">
        <f t="shared" si="24"/>
        <v>2249</v>
      </c>
      <c r="G405" s="4">
        <f>CO2high!L505</f>
        <v>1167.835588989062</v>
      </c>
      <c r="H405" s="4">
        <f t="shared" si="25"/>
        <v>7.7368291673453644</v>
      </c>
      <c r="I405" s="4">
        <f t="shared" si="27"/>
        <v>7.7833437075067859</v>
      </c>
      <c r="J405" s="4">
        <f t="shared" si="26"/>
        <v>4.1529474261726236</v>
      </c>
      <c r="K405" s="4"/>
      <c r="L405" s="4"/>
      <c r="M405" s="4"/>
      <c r="N405" s="4"/>
    </row>
    <row r="406" spans="1:14" x14ac:dyDescent="0.3">
      <c r="A406" s="4">
        <f t="shared" si="24"/>
        <v>2250</v>
      </c>
      <c r="G406" s="4">
        <f>CO2high!L506</f>
        <v>1169.4054002885439</v>
      </c>
      <c r="H406" s="4">
        <f t="shared" si="25"/>
        <v>7.7440158389411939</v>
      </c>
      <c r="I406" s="4">
        <f t="shared" si="27"/>
        <v>7.7978666763937259</v>
      </c>
      <c r="J406" s="4">
        <f t="shared" si="26"/>
        <v>4.1735680770506018</v>
      </c>
      <c r="K406" s="4"/>
      <c r="L406" s="4"/>
      <c r="M406" s="4"/>
      <c r="N406" s="4"/>
    </row>
    <row r="407" spans="1:14" x14ac:dyDescent="0.3">
      <c r="A407" s="4">
        <f t="shared" si="24"/>
        <v>2251</v>
      </c>
      <c r="G407" s="4">
        <f>CO2high!L507</f>
        <v>1170.956279193394</v>
      </c>
      <c r="H407" s="4">
        <f t="shared" si="25"/>
        <v>7.7511063698007607</v>
      </c>
      <c r="I407" s="4">
        <f t="shared" si="27"/>
        <v>7.812283126463937</v>
      </c>
      <c r="J407" s="4">
        <f t="shared" si="26"/>
        <v>4.1941540930948706</v>
      </c>
      <c r="K407" s="4"/>
      <c r="L407" s="4"/>
      <c r="M407" s="4"/>
      <c r="N407" s="4"/>
    </row>
    <row r="408" spans="1:14" x14ac:dyDescent="0.3">
      <c r="A408" s="4">
        <f t="shared" si="24"/>
        <v>2252</v>
      </c>
      <c r="G408" s="4">
        <f>CO2high!L508</f>
        <v>1172.5001785841232</v>
      </c>
      <c r="H408" s="4">
        <f t="shared" si="25"/>
        <v>7.7581556690595628</v>
      </c>
      <c r="I408" s="4">
        <f t="shared" si="27"/>
        <v>7.8265950342377062</v>
      </c>
      <c r="J408" s="4">
        <f t="shared" si="26"/>
        <v>4.2147050660044068</v>
      </c>
      <c r="K408" s="4"/>
      <c r="L408" s="4"/>
      <c r="M408" s="4"/>
      <c r="N408" s="4"/>
    </row>
    <row r="409" spans="1:14" x14ac:dyDescent="0.3">
      <c r="A409" s="4">
        <f t="shared" si="24"/>
        <v>2253</v>
      </c>
      <c r="G409" s="4">
        <f>CO2high!L509</f>
        <v>1174.0364494909832</v>
      </c>
      <c r="H409" s="4">
        <f t="shared" si="25"/>
        <v>7.7651609298576849</v>
      </c>
      <c r="I409" s="4">
        <f t="shared" si="27"/>
        <v>7.8408042208409379</v>
      </c>
      <c r="J409" s="4">
        <f t="shared" si="26"/>
        <v>4.2352206010239719</v>
      </c>
      <c r="K409" s="4"/>
      <c r="L409" s="4"/>
      <c r="M409" s="4"/>
      <c r="N409" s="4"/>
    </row>
    <row r="410" spans="1:14" x14ac:dyDescent="0.3">
      <c r="A410" s="4">
        <f t="shared" si="24"/>
        <v>2254</v>
      </c>
      <c r="G410" s="4">
        <f>CO2high!L510</f>
        <v>1175.5646809676578</v>
      </c>
      <c r="H410" s="4">
        <f t="shared" si="25"/>
        <v>7.7721204426423656</v>
      </c>
      <c r="I410" s="4">
        <f t="shared" si="27"/>
        <v>7.8549123913180257</v>
      </c>
      <c r="J410" s="4">
        <f t="shared" si="26"/>
        <v>4.2557003159845319</v>
      </c>
      <c r="K410" s="4"/>
      <c r="L410" s="4"/>
      <c r="M410" s="4"/>
      <c r="N410" s="4"/>
    </row>
    <row r="411" spans="1:14" x14ac:dyDescent="0.3">
      <c r="A411" s="4">
        <f t="shared" si="24"/>
        <v>2255</v>
      </c>
      <c r="G411" s="4">
        <f>CO2high!L511</f>
        <v>1177.0846065093381</v>
      </c>
      <c r="H411" s="4">
        <f t="shared" si="25"/>
        <v>7.7790331625471927</v>
      </c>
      <c r="I411" s="4">
        <f t="shared" si="27"/>
        <v>7.8689211592016743</v>
      </c>
      <c r="J411" s="4">
        <f t="shared" si="26"/>
        <v>4.2761438405724261</v>
      </c>
      <c r="K411" s="4"/>
      <c r="L411" s="4"/>
      <c r="M411" s="4"/>
      <c r="N411" s="4"/>
    </row>
    <row r="412" spans="1:14" x14ac:dyDescent="0.3">
      <c r="A412" s="4">
        <f t="shared" si="24"/>
        <v>2256</v>
      </c>
      <c r="G412" s="4">
        <f>CO2high!L512</f>
        <v>1178.5960487257194</v>
      </c>
      <c r="H412" s="4">
        <f t="shared" si="25"/>
        <v>7.7858984538584659</v>
      </c>
      <c r="I412" s="4">
        <f t="shared" si="27"/>
        <v>7.8828320623288359</v>
      </c>
      <c r="J412" s="4">
        <f t="shared" si="26"/>
        <v>4.2965508157422398</v>
      </c>
      <c r="K412" s="4"/>
      <c r="L412" s="4"/>
      <c r="M412" s="4"/>
      <c r="N412" s="4"/>
    </row>
    <row r="413" spans="1:14" x14ac:dyDescent="0.3">
      <c r="A413" s="4">
        <f t="shared" si="24"/>
        <v>2257</v>
      </c>
      <c r="G413" s="4">
        <f>CO2high!L513</f>
        <v>1180.0988858877106</v>
      </c>
      <c r="H413" s="4">
        <f t="shared" si="25"/>
        <v>7.792715935667287</v>
      </c>
      <c r="I413" s="4">
        <f t="shared" si="27"/>
        <v>7.8966465733358575</v>
      </c>
      <c r="J413" s="4">
        <f t="shared" si="26"/>
        <v>4.3169208932228518</v>
      </c>
      <c r="K413" s="4"/>
      <c r="L413" s="4"/>
      <c r="M413" s="4"/>
      <c r="N413" s="4"/>
    </row>
    <row r="414" spans="1:14" x14ac:dyDescent="0.3">
      <c r="A414" s="4">
        <f t="shared" si="24"/>
        <v>2258</v>
      </c>
      <c r="G414" s="4">
        <f>CO2high!L514</f>
        <v>1181.5930315639318</v>
      </c>
      <c r="H414" s="4">
        <f t="shared" si="25"/>
        <v>7.7994853880037454</v>
      </c>
      <c r="I414" s="4">
        <f t="shared" si="27"/>
        <v>7.9103661068879036</v>
      </c>
      <c r="J414" s="4">
        <f t="shared" si="26"/>
        <v>4.337253735085894</v>
      </c>
      <c r="K414" s="4"/>
      <c r="L414" s="4"/>
      <c r="M414" s="4"/>
      <c r="N414" s="4"/>
    </row>
    <row r="415" spans="1:14" x14ac:dyDescent="0.3">
      <c r="A415" s="4">
        <f t="shared" si="24"/>
        <v>2259</v>
      </c>
      <c r="G415" s="4">
        <f>CO2high!L515</f>
        <v>1183.0784221779354</v>
      </c>
      <c r="H415" s="4">
        <f t="shared" si="25"/>
        <v>7.8062066945240041</v>
      </c>
      <c r="I415" s="4">
        <f t="shared" si="27"/>
        <v>7.923992024886334</v>
      </c>
      <c r="J415" s="4">
        <f t="shared" si="26"/>
        <v>4.3575490133577297</v>
      </c>
      <c r="K415" s="4"/>
      <c r="L415" s="4"/>
      <c r="M415" s="4"/>
      <c r="N415" s="4"/>
    </row>
    <row r="416" spans="1:14" x14ac:dyDescent="0.3">
      <c r="A416" s="4">
        <f t="shared" si="24"/>
        <v>2260</v>
      </c>
      <c r="G416" s="4">
        <f>CO2high!L516</f>
        <v>1184.5550093726104</v>
      </c>
      <c r="H416" s="4">
        <f t="shared" si="25"/>
        <v>7.8128798073550971</v>
      </c>
      <c r="I416" s="4">
        <f t="shared" si="27"/>
        <v>7.9375256404093761</v>
      </c>
      <c r="J416" s="4">
        <f t="shared" si="26"/>
        <v>4.3778064096632123</v>
      </c>
      <c r="K416" s="4"/>
      <c r="L416" s="4"/>
      <c r="M416" s="4"/>
      <c r="N416" s="4"/>
    </row>
    <row r="417" spans="1:14" x14ac:dyDescent="0.3">
      <c r="A417" s="4">
        <f t="shared" si="24"/>
        <v>2261</v>
      </c>
      <c r="G417" s="4">
        <f>CO2high!L517</f>
        <v>1186.0227552958504</v>
      </c>
      <c r="H417" s="4">
        <f t="shared" si="25"/>
        <v>7.819504725389657</v>
      </c>
      <c r="I417" s="4">
        <f t="shared" si="27"/>
        <v>7.950968220845926</v>
      </c>
      <c r="J417" s="4">
        <f t="shared" si="26"/>
        <v>4.3980256148938501</v>
      </c>
      <c r="K417" s="4"/>
      <c r="L417" s="4"/>
      <c r="M417" s="4"/>
      <c r="N417" s="4"/>
    </row>
    <row r="418" spans="1:14" x14ac:dyDescent="0.3">
      <c r="A418" s="4">
        <f t="shared" si="24"/>
        <v>2262</v>
      </c>
      <c r="G418" s="4">
        <f>CO2high!L518</f>
        <v>1187.4816296635338</v>
      </c>
      <c r="H418" s="4">
        <f t="shared" si="25"/>
        <v>7.8260814807556534</v>
      </c>
      <c r="I418" s="4">
        <f t="shared" si="27"/>
        <v>7.9643209905032366</v>
      </c>
      <c r="J418" s="4">
        <f t="shared" si="26"/>
        <v>4.4182063288956579</v>
      </c>
      <c r="K418" s="4"/>
      <c r="L418" s="4"/>
      <c r="M418" s="4"/>
      <c r="N418" s="4"/>
    </row>
    <row r="419" spans="1:14" x14ac:dyDescent="0.3">
      <c r="A419" s="4">
        <f t="shared" si="24"/>
        <v>2263</v>
      </c>
      <c r="G419" s="4">
        <f>CO2high!L519</f>
        <v>1188.9316079055752</v>
      </c>
      <c r="H419" s="4">
        <f t="shared" si="25"/>
        <v>7.8326101302640341</v>
      </c>
      <c r="I419" s="4">
        <f t="shared" si="27"/>
        <v>7.9775851328606091</v>
      </c>
      <c r="J419" s="4">
        <f t="shared" si="26"/>
        <v>4.4383482601735889</v>
      </c>
      <c r="K419" s="4"/>
      <c r="L419" s="4"/>
      <c r="M419" s="4"/>
      <c r="N419" s="4"/>
    </row>
    <row r="420" spans="1:14" x14ac:dyDescent="0.3">
      <c r="A420" s="4">
        <f t="shared" si="24"/>
        <v>2264</v>
      </c>
      <c r="G420" s="4">
        <f>CO2high!L520</f>
        <v>1190.3726699735835</v>
      </c>
      <c r="H420" s="4">
        <f t="shared" si="25"/>
        <v>7.8390907498957798</v>
      </c>
      <c r="I420" s="4">
        <f t="shared" si="27"/>
        <v>7.9907617925753218</v>
      </c>
      <c r="J420" s="4">
        <f t="shared" si="26"/>
        <v>4.4584511256104511</v>
      </c>
      <c r="K420" s="4"/>
      <c r="L420" s="4"/>
      <c r="M420" s="4"/>
      <c r="N420" s="4"/>
    </row>
    <row r="421" spans="1:14" x14ac:dyDescent="0.3">
      <c r="A421" s="4">
        <f t="shared" si="24"/>
        <v>2265</v>
      </c>
      <c r="G421" s="4">
        <f>CO2high!L521</f>
        <v>1191.8047995541506</v>
      </c>
      <c r="H421" s="4">
        <f t="shared" si="25"/>
        <v>7.8455234311524089</v>
      </c>
      <c r="I421" s="4">
        <f t="shared" si="27"/>
        <v>8.003852077306961</v>
      </c>
      <c r="J421" s="4">
        <f t="shared" si="26"/>
        <v>4.4785146501988118</v>
      </c>
      <c r="K421" s="4"/>
      <c r="L421" s="4"/>
      <c r="M421" s="4"/>
      <c r="N421" s="4"/>
    </row>
    <row r="422" spans="1:14" x14ac:dyDescent="0.3">
      <c r="A422" s="4">
        <f t="shared" si="24"/>
        <v>2266</v>
      </c>
      <c r="G422" s="4">
        <f>CO2high!L522</f>
        <v>1193.2279835322006</v>
      </c>
      <c r="H422" s="4">
        <f t="shared" si="25"/>
        <v>7.8519082785559906</v>
      </c>
      <c r="I422" s="4">
        <f t="shared" si="27"/>
        <v>8.0168570594019357</v>
      </c>
      <c r="J422" s="4">
        <f t="shared" si="26"/>
        <v>4.4985385667847861</v>
      </c>
      <c r="K422" s="4"/>
      <c r="L422" s="4"/>
      <c r="M422" s="4"/>
      <c r="N422" s="4"/>
    </row>
    <row r="423" spans="1:14" x14ac:dyDescent="0.3">
      <c r="A423" s="4">
        <f t="shared" si="24"/>
        <v>2267</v>
      </c>
      <c r="G423" s="4">
        <f>CO2high!L523</f>
        <v>1194.6422116097642</v>
      </c>
      <c r="H423" s="4">
        <f t="shared" si="25"/>
        <v>7.8582454078647812</v>
      </c>
      <c r="I423" s="4">
        <f t="shared" si="27"/>
        <v>8.0297777774651209</v>
      </c>
      <c r="J423" s="4">
        <f t="shared" si="26"/>
        <v>4.5185226158228513</v>
      </c>
      <c r="K423" s="4"/>
      <c r="L423" s="4"/>
      <c r="M423" s="4"/>
      <c r="N423" s="4"/>
    </row>
    <row r="424" spans="1:14" x14ac:dyDescent="0.3">
      <c r="A424" s="4">
        <f t="shared" si="24"/>
        <v>2268</v>
      </c>
      <c r="G424" s="4">
        <f>CO2high!L524</f>
        <v>1196.0474760225234</v>
      </c>
      <c r="H424" s="4">
        <f t="shared" si="25"/>
        <v>7.8645349447403046</v>
      </c>
      <c r="I424" s="4">
        <f t="shared" si="27"/>
        <v>8.0426152378364453</v>
      </c>
      <c r="J424" s="4">
        <f t="shared" si="26"/>
        <v>4.5384665451409791</v>
      </c>
      <c r="K424" s="4"/>
      <c r="L424" s="4"/>
      <c r="M424" s="4"/>
      <c r="N424" s="4"/>
    </row>
    <row r="425" spans="1:14" x14ac:dyDescent="0.3">
      <c r="A425" s="4">
        <f t="shared" si="24"/>
        <v>2269</v>
      </c>
      <c r="G425" s="4">
        <f>CO2high!L525</f>
        <v>1197.44377131892</v>
      </c>
      <c r="H425" s="4">
        <f t="shared" si="25"/>
        <v>7.8707770237046146</v>
      </c>
      <c r="I425" s="4">
        <f t="shared" si="27"/>
        <v>8.0553704159846689</v>
      </c>
      <c r="J425" s="4">
        <f t="shared" si="26"/>
        <v>4.5583701097154892</v>
      </c>
      <c r="K425" s="4"/>
      <c r="L425" s="4"/>
      <c r="M425" s="4"/>
      <c r="N425" s="4"/>
    </row>
    <row r="426" spans="1:14" x14ac:dyDescent="0.3">
      <c r="A426" s="4">
        <f t="shared" ref="A426:A456" si="28">1+A425</f>
        <v>2270</v>
      </c>
      <c r="G426" s="4">
        <f>CO2high!L526</f>
        <v>1198.8310941802583</v>
      </c>
      <c r="H426" s="4">
        <f t="shared" si="25"/>
        <v>7.8769717872889462</v>
      </c>
      <c r="I426" s="4">
        <f t="shared" si="27"/>
        <v>8.068044257827065</v>
      </c>
      <c r="J426" s="4">
        <f t="shared" si="26"/>
        <v>4.5782330714550978</v>
      </c>
      <c r="K426" s="4"/>
      <c r="L426" s="4"/>
      <c r="M426" s="4"/>
      <c r="N426" s="4"/>
    </row>
    <row r="427" spans="1:14" x14ac:dyDescent="0.3">
      <c r="A427" s="4">
        <f t="shared" si="28"/>
        <v>2271</v>
      </c>
      <c r="G427" s="4">
        <f>CO2high!L527</f>
        <v>1200.2094432685208</v>
      </c>
      <c r="H427" s="4">
        <f t="shared" si="25"/>
        <v>7.8831193853128187</v>
      </c>
      <c r="I427" s="4">
        <f t="shared" si="27"/>
        <v>8.0806376809816101</v>
      </c>
      <c r="J427" s="4">
        <f t="shared" si="26"/>
        <v>4.5980551989936904</v>
      </c>
      <c r="K427" s="4"/>
      <c r="L427" s="4"/>
      <c r="M427" s="4"/>
      <c r="N427" s="4"/>
    </row>
    <row r="428" spans="1:14" x14ac:dyDescent="0.3">
      <c r="A428" s="4">
        <f t="shared" si="28"/>
        <v>2272</v>
      </c>
      <c r="G428" s="4">
        <f>CO2high!L528</f>
        <v>1201.5788190936487</v>
      </c>
      <c r="H428" s="4">
        <f t="shared" si="25"/>
        <v>7.8892199742557141</v>
      </c>
      <c r="I428" s="4">
        <f t="shared" si="27"/>
        <v>8.0931515759568065</v>
      </c>
      <c r="J428" s="4">
        <f t="shared" si="26"/>
        <v>4.6178362674913815</v>
      </c>
      <c r="K428" s="4"/>
      <c r="L428" s="4"/>
      <c r="M428" s="4"/>
      <c r="N428" s="4"/>
    </row>
    <row r="429" spans="1:14" x14ac:dyDescent="0.3">
      <c r="A429" s="4">
        <f t="shared" si="28"/>
        <v>2273</v>
      </c>
      <c r="G429" s="4">
        <f>CO2high!L529</f>
        <v>1202.93922389512</v>
      </c>
      <c r="H429" s="4">
        <f t="shared" si="25"/>
        <v>7.8952737166975</v>
      </c>
      <c r="I429" s="4">
        <f t="shared" si="27"/>
        <v>8.1055868072834389</v>
      </c>
      <c r="J429" s="4">
        <f t="shared" si="26"/>
        <v>4.6375760584434653</v>
      </c>
      <c r="K429" s="4"/>
      <c r="L429" s="4"/>
      <c r="M429" s="4"/>
      <c r="N429" s="4"/>
    </row>
    <row r="430" spans="1:14" x14ac:dyDescent="0.3">
      <c r="A430" s="4">
        <f t="shared" si="28"/>
        <v>2274</v>
      </c>
      <c r="G430" s="4">
        <f>CO2high!L530</f>
        <v>1204.2906615345182</v>
      </c>
      <c r="H430" s="4">
        <f t="shared" si="25"/>
        <v>7.9012807808122698</v>
      </c>
      <c r="I430" s="4">
        <f t="shared" si="27"/>
        <v>8.1179442145918479</v>
      </c>
      <c r="J430" s="4">
        <f t="shared" si="26"/>
        <v>4.657274359496876</v>
      </c>
      <c r="K430" s="4"/>
      <c r="L430" s="4"/>
      <c r="M430" s="4"/>
      <c r="N430" s="4"/>
    </row>
    <row r="431" spans="1:14" x14ac:dyDescent="0.3">
      <c r="A431" s="4">
        <f t="shared" si="28"/>
        <v>2275</v>
      </c>
      <c r="G431" s="4">
        <f>CO2high!L531</f>
        <v>1205.633137396946</v>
      </c>
      <c r="H431" s="4">
        <f t="shared" si="25"/>
        <v>7.9072413399055481</v>
      </c>
      <c r="I431" s="4">
        <f t="shared" si="27"/>
        <v>8.1302246136379654</v>
      </c>
      <c r="J431" s="4">
        <f t="shared" si="26"/>
        <v>4.6769309642738151</v>
      </c>
      <c r="K431" s="4"/>
      <c r="L431" s="4"/>
      <c r="M431" s="4"/>
      <c r="N431" s="4"/>
    </row>
    <row r="432" spans="1:14" x14ac:dyDescent="0.3">
      <c r="A432" s="4">
        <f t="shared" si="28"/>
        <v>2276</v>
      </c>
      <c r="G432" s="4">
        <f>CO2high!L532</f>
        <v>1206.966658299837</v>
      </c>
      <c r="H432" s="4">
        <f t="shared" si="25"/>
        <v>7.9131555719880806</v>
      </c>
      <c r="I432" s="4">
        <f t="shared" si="27"/>
        <v>8.1424287972809477</v>
      </c>
      <c r="J432" s="4">
        <f t="shared" si="26"/>
        <v>4.6965456722022036</v>
      </c>
      <c r="K432" s="4"/>
      <c r="L432" s="4"/>
      <c r="M432" s="4"/>
      <c r="N432" s="4"/>
    </row>
    <row r="433" spans="1:14" x14ac:dyDescent="0.3">
      <c r="A433" s="4">
        <f t="shared" si="28"/>
        <v>2277</v>
      </c>
      <c r="G433" s="4">
        <f>CO2high!L533</f>
        <v>1208.2912324081535</v>
      </c>
      <c r="H433" s="4">
        <f t="shared" si="25"/>
        <v>7.9190236593813204</v>
      </c>
      <c r="I433" s="4">
        <f t="shared" si="27"/>
        <v>8.1545575364150764</v>
      </c>
      <c r="J433" s="4">
        <f t="shared" si="26"/>
        <v>4.7161182883526509</v>
      </c>
      <c r="K433" s="4"/>
      <c r="L433" s="4"/>
      <c r="M433" s="4"/>
      <c r="N433" s="4"/>
    </row>
    <row r="434" spans="1:14" x14ac:dyDescent="0.3">
      <c r="A434" s="4">
        <f t="shared" si="28"/>
        <v>2278</v>
      </c>
      <c r="G434" s="4">
        <f>CO2high!L534</f>
        <v>1209.6068691552446</v>
      </c>
      <c r="H434" s="4">
        <f t="shared" si="25"/>
        <v>7.9248457883511341</v>
      </c>
      <c r="I434" s="4">
        <f t="shared" si="27"/>
        <v>8.1666115808583353</v>
      </c>
      <c r="J434" s="4">
        <f t="shared" si="26"/>
        <v>4.7356486232816453</v>
      </c>
      <c r="K434" s="4"/>
      <c r="L434" s="4"/>
      <c r="M434" s="4"/>
      <c r="N434" s="4"/>
    </row>
    <row r="435" spans="1:14" x14ac:dyDescent="0.3">
      <c r="A435" s="4">
        <f t="shared" si="28"/>
        <v>2279</v>
      </c>
      <c r="G435" s="4">
        <f>CO2high!L535</f>
        <v>1210.9135791687982</v>
      </c>
      <c r="H435" s="4">
        <f t="shared" si="25"/>
        <v>7.930622148766914</v>
      </c>
      <c r="I435" s="4">
        <f t="shared" si="27"/>
        <v>8.1785916601999347</v>
      </c>
      <c r="J435" s="4">
        <f t="shared" si="26"/>
        <v>4.7551364928806805</v>
      </c>
      <c r="K435" s="4"/>
      <c r="L435" s="4"/>
      <c r="M435" s="4"/>
      <c r="N435" s="4"/>
    </row>
    <row r="436" spans="1:14" x14ac:dyDescent="0.3">
      <c r="A436" s="4">
        <f t="shared" si="28"/>
        <v>2280</v>
      </c>
      <c r="G436" s="4">
        <f>CO2high!L536</f>
        <v>1212.2113742014494</v>
      </c>
      <c r="H436" s="4">
        <f t="shared" si="25"/>
        <v>7.9363529337839402</v>
      </c>
      <c r="I436" s="4">
        <f t="shared" si="27"/>
        <v>8.1904984846089057</v>
      </c>
      <c r="J436" s="4">
        <f t="shared" si="26"/>
        <v>4.7745817182310537</v>
      </c>
      <c r="K436" s="4"/>
      <c r="L436" s="4"/>
      <c r="M436" s="4"/>
      <c r="N436" s="4"/>
    </row>
    <row r="437" spans="1:14" x14ac:dyDescent="0.3">
      <c r="A437" s="4">
        <f t="shared" si="28"/>
        <v>2281</v>
      </c>
      <c r="G437" s="4">
        <f>CO2high!L537</f>
        <v>1213.5002670656681</v>
      </c>
      <c r="H437" s="4">
        <f t="shared" si="25"/>
        <v>7.942038339547099</v>
      </c>
      <c r="I437" s="4">
        <f t="shared" si="27"/>
        <v>8.2023327456057569</v>
      </c>
      <c r="J437" s="4">
        <f t="shared" si="26"/>
        <v>4.79398412546408</v>
      </c>
      <c r="K437" s="4"/>
      <c r="L437" s="4"/>
      <c r="M437" s="4"/>
      <c r="N437" s="4"/>
    </row>
    <row r="438" spans="1:14" x14ac:dyDescent="0.3">
      <c r="A438" s="4">
        <f t="shared" si="28"/>
        <v>2282</v>
      </c>
      <c r="G438" s="4">
        <f>CO2high!L538</f>
        <v>1214.7802715726136</v>
      </c>
      <c r="H438" s="4">
        <f t="shared" si="25"/>
        <v>7.9476785649143551</v>
      </c>
      <c r="I438" s="4">
        <f t="shared" si="27"/>
        <v>8.2140951167990437</v>
      </c>
      <c r="J438" s="4">
        <f t="shared" si="26"/>
        <v>4.813343545626485</v>
      </c>
      <c r="K438" s="4"/>
      <c r="L438" s="4"/>
      <c r="M438" s="4"/>
      <c r="N438" s="4"/>
    </row>
    <row r="439" spans="1:14" x14ac:dyDescent="0.3">
      <c r="A439" s="4">
        <f t="shared" si="28"/>
        <v>2283</v>
      </c>
      <c r="G439" s="4">
        <f>CO2high!L539</f>
        <v>1216.0514024746785</v>
      </c>
      <c r="H439" s="4">
        <f t="shared" si="25"/>
        <v>7.9532738111985912</v>
      </c>
      <c r="I439" s="4">
        <f t="shared" si="27"/>
        <v>8.2257862545886518</v>
      </c>
      <c r="J439" s="4">
        <f t="shared" si="26"/>
        <v>4.8326598145507456</v>
      </c>
      <c r="K439" s="4"/>
      <c r="L439" s="4"/>
      <c r="M439" s="4"/>
      <c r="N439" s="4"/>
    </row>
    <row r="440" spans="1:14" x14ac:dyDescent="0.3">
      <c r="A440" s="4">
        <f t="shared" si="28"/>
        <v>2284</v>
      </c>
      <c r="G440" s="4">
        <f>CO2high!L540</f>
        <v>1217.3136754114653</v>
      </c>
      <c r="H440" s="4">
        <f t="shared" si="25"/>
        <v>7.9588242819264803</v>
      </c>
      <c r="I440" s="4">
        <f t="shared" si="27"/>
        <v>8.2374067988374211</v>
      </c>
      <c r="J440" s="4">
        <f t="shared" si="26"/>
        <v>4.8519327727301604</v>
      </c>
      <c r="K440" s="4"/>
      <c r="L440" s="4"/>
      <c r="M440" s="4"/>
      <c r="N440" s="4"/>
    </row>
    <row r="441" spans="1:14" x14ac:dyDescent="0.3">
      <c r="A441" s="4">
        <f t="shared" si="28"/>
        <v>2285</v>
      </c>
      <c r="G441" s="4">
        <f>CO2high!L541</f>
        <v>1218.5671068589772</v>
      </c>
      <c r="H441" s="4">
        <f t="shared" si="25"/>
        <v>7.9643301826132964</v>
      </c>
      <c r="I441" s="4">
        <f t="shared" si="27"/>
        <v>8.248957373512722</v>
      </c>
      <c r="J441" s="4">
        <f t="shared" si="26"/>
        <v>4.8711622651984499</v>
      </c>
      <c r="K441" s="4"/>
      <c r="L441" s="4"/>
      <c r="M441" s="4"/>
      <c r="N441" s="4"/>
    </row>
    <row r="442" spans="1:14" x14ac:dyDescent="0.3">
      <c r="A442" s="4">
        <f t="shared" si="28"/>
        <v>2286</v>
      </c>
      <c r="G442" s="4">
        <f>CO2high!L542</f>
        <v>1219.8117140818058</v>
      </c>
      <c r="H442" s="4">
        <f t="shared" si="25"/>
        <v>7.9697917205525313</v>
      </c>
      <c r="I442" s="4">
        <f t="shared" si="27"/>
        <v>8.2604385872994222</v>
      </c>
      <c r="J442" s="4">
        <f t="shared" si="26"/>
        <v>4.8903481414136749</v>
      </c>
      <c r="K442" s="4"/>
      <c r="L442" s="4"/>
      <c r="M442" s="4"/>
      <c r="N442" s="4"/>
    </row>
    <row r="443" spans="1:14" x14ac:dyDescent="0.3">
      <c r="A443" s="4">
        <f t="shared" si="28"/>
        <v>2287</v>
      </c>
      <c r="G443" s="4">
        <f>CO2high!L543</f>
        <v>1221.0475150881293</v>
      </c>
      <c r="H443" s="4">
        <f t="shared" si="25"/>
        <v>7.9752091046193767</v>
      </c>
      <c r="I443" s="4">
        <f t="shared" si="27"/>
        <v>8.2718510341857048</v>
      </c>
      <c r="J443" s="4">
        <f t="shared" si="26"/>
        <v>4.9094902551463058</v>
      </c>
      <c r="K443" s="4"/>
      <c r="L443" s="4"/>
      <c r="M443" s="4"/>
      <c r="N443" s="4"/>
    </row>
    <row r="444" spans="1:14" x14ac:dyDescent="0.3">
      <c r="A444" s="4">
        <f t="shared" si="28"/>
        <v>2288</v>
      </c>
      <c r="G444" s="4">
        <f>CO2high!L544</f>
        <v>1222.2745285873389</v>
      </c>
      <c r="H444" s="4">
        <f t="shared" si="25"/>
        <v>7.9805825450871311</v>
      </c>
      <c r="I444" s="4">
        <f t="shared" si="27"/>
        <v>8.2831952940230149</v>
      </c>
      <c r="J444" s="4">
        <f t="shared" si="26"/>
        <v>4.9285884643712494</v>
      </c>
      <c r="K444" s="4"/>
      <c r="L444" s="4"/>
      <c r="M444" s="4"/>
      <c r="N444" s="4"/>
    </row>
    <row r="445" spans="1:14" x14ac:dyDescent="0.3">
      <c r="A445" s="4">
        <f t="shared" si="28"/>
        <v>2289</v>
      </c>
      <c r="G445" s="4">
        <f>CO2high!L545</f>
        <v>1223.4927739501277</v>
      </c>
      <c r="H445" s="4">
        <f t="shared" si="25"/>
        <v>7.9859122534556901</v>
      </c>
      <c r="I445" s="4">
        <f t="shared" si="27"/>
        <v>8.2944719330614234</v>
      </c>
      <c r="J445" s="4">
        <f t="shared" si="26"/>
        <v>4.9476426311636716</v>
      </c>
      <c r="K445" s="4"/>
      <c r="L445" s="4"/>
      <c r="M445" s="4"/>
      <c r="N445" s="4"/>
    </row>
    <row r="446" spans="1:14" x14ac:dyDescent="0.3">
      <c r="A446" s="4">
        <f t="shared" si="28"/>
        <v>2290</v>
      </c>
      <c r="G446" s="4">
        <f>CO2high!L546</f>
        <v>1224.7022711708871</v>
      </c>
      <c r="H446" s="4">
        <f t="shared" si="25"/>
        <v>7.9911984422913438</v>
      </c>
      <c r="I446" s="4">
        <f t="shared" si="27"/>
        <v>8.3056815044615906</v>
      </c>
      <c r="J446" s="4">
        <f t="shared" si="26"/>
        <v>4.9666526215984508</v>
      </c>
      <c r="K446" s="4"/>
      <c r="L446" s="4"/>
      <c r="M446" s="4"/>
      <c r="N446" s="4"/>
    </row>
    <row r="447" spans="1:14" x14ac:dyDescent="0.3">
      <c r="A447" s="4">
        <f t="shared" si="28"/>
        <v>2291</v>
      </c>
      <c r="G447" s="4">
        <f>CO2high!L547</f>
        <v>1225.9030408322697</v>
      </c>
      <c r="H447" s="4">
        <f t="shared" si="25"/>
        <v>7.9964413250771198</v>
      </c>
      <c r="I447" s="4">
        <f t="shared" si="27"/>
        <v>8.3168245487844512</v>
      </c>
      <c r="J447" s="4">
        <f t="shared" si="26"/>
        <v>4.9856183056531131</v>
      </c>
      <c r="K447" s="4"/>
      <c r="L447" s="4"/>
      <c r="M447" s="4"/>
      <c r="N447" s="4"/>
    </row>
    <row r="448" spans="1:14" x14ac:dyDescent="0.3">
      <c r="A448" s="4">
        <f t="shared" si="28"/>
        <v>2292</v>
      </c>
      <c r="G448" s="4">
        <f>CO2high!L548</f>
        <v>1227.0951040717741</v>
      </c>
      <c r="H448" s="4">
        <f t="shared" si="25"/>
        <v>8.0016411160729977</v>
      </c>
      <c r="I448" s="4">
        <f t="shared" si="27"/>
        <v>8.3279015944596857</v>
      </c>
      <c r="J448" s="4">
        <f t="shared" si="26"/>
        <v>5.0045395571140991</v>
      </c>
      <c r="K448" s="4"/>
      <c r="L448" s="4"/>
      <c r="M448" s="4"/>
      <c r="N448" s="4"/>
    </row>
    <row r="449" spans="1:14" x14ac:dyDescent="0.3">
      <c r="A449" s="4">
        <f t="shared" si="28"/>
        <v>2293</v>
      </c>
      <c r="G449" s="4">
        <f>CO2high!L549</f>
        <v>1228.2784825502351</v>
      </c>
      <c r="H449" s="4">
        <f t="shared" si="25"/>
        <v>8.0067980301853368</v>
      </c>
      <c r="I449" s="4">
        <f t="shared" si="27"/>
        <v>8.3389131582340035</v>
      </c>
      <c r="J449" s="4">
        <f t="shared" si="26"/>
        <v>5.0234162534862223</v>
      </c>
      <c r="K449" s="4"/>
      <c r="L449" s="4"/>
      <c r="M449" s="4"/>
      <c r="N449" s="4"/>
    </row>
    <row r="450" spans="1:14" x14ac:dyDescent="0.3">
      <c r="A450" s="4">
        <f t="shared" si="28"/>
        <v>2294</v>
      </c>
      <c r="G450" s="4">
        <f>CO2high!L550</f>
        <v>1229.4531984220976</v>
      </c>
      <c r="H450" s="4">
        <f t="shared" si="25"/>
        <v>8.0119122828449818</v>
      </c>
      <c r="I450" s="4">
        <f t="shared" si="27"/>
        <v>8.3498597456001846</v>
      </c>
      <c r="J450" s="4">
        <f t="shared" si="26"/>
        <v>5.0422482759051901</v>
      </c>
      <c r="K450" s="4"/>
      <c r="L450" s="4"/>
      <c r="M450" s="4"/>
      <c r="N450" s="4"/>
    </row>
    <row r="451" spans="1:14" x14ac:dyDescent="0.3">
      <c r="A451" s="4">
        <f t="shared" si="28"/>
        <v>2295</v>
      </c>
      <c r="G451" s="4">
        <f>CO2high!L551</f>
        <v>1230.6192743073589</v>
      </c>
      <c r="H451" s="4">
        <f t="shared" si="25"/>
        <v>8.0169840898933664</v>
      </c>
      <c r="I451" s="4">
        <f t="shared" si="27"/>
        <v>8.3607418512077771</v>
      </c>
      <c r="J451" s="4">
        <f t="shared" si="26"/>
        <v>5.0610355090530579</v>
      </c>
      <c r="K451" s="4"/>
      <c r="L451" s="4"/>
      <c r="M451" s="4"/>
      <c r="N451" s="4"/>
    </row>
    <row r="452" spans="1:14" x14ac:dyDescent="0.3">
      <c r="A452" s="4">
        <f t="shared" si="28"/>
        <v>2296</v>
      </c>
      <c r="G452" s="4">
        <f>CO2high!L552</f>
        <v>1231.7767332650842</v>
      </c>
      <c r="H452" s="4">
        <f t="shared" si="25"/>
        <v>8.0220136674762248</v>
      </c>
      <c r="I452" s="4">
        <f t="shared" si="27"/>
        <v>8.3715599592563379</v>
      </c>
      <c r="J452" s="4">
        <f t="shared" si="26"/>
        <v>5.0797778410764964</v>
      </c>
      <c r="K452" s="4"/>
      <c r="L452" s="4"/>
      <c r="M452" s="4"/>
      <c r="N452" s="4"/>
    </row>
    <row r="453" spans="1:14" x14ac:dyDescent="0.3">
      <c r="A453" s="4">
        <f t="shared" si="28"/>
        <v>2297</v>
      </c>
      <c r="G453" s="4">
        <f>CO2high!L553</f>
        <v>1232.9255987683891</v>
      </c>
      <c r="H453" s="4">
        <f t="shared" si="25"/>
        <v>8.0270012319443165</v>
      </c>
      <c r="I453" s="4">
        <f t="shared" si="27"/>
        <v>8.3823145438720132</v>
      </c>
      <c r="J453" s="4">
        <f t="shared" si="26"/>
        <v>5.0984751635077581</v>
      </c>
      <c r="K453" s="4"/>
      <c r="L453" s="4"/>
      <c r="M453" s="4"/>
      <c r="N453" s="4"/>
    </row>
    <row r="454" spans="1:14" x14ac:dyDescent="0.3">
      <c r="A454" s="4">
        <f t="shared" si="28"/>
        <v>2298</v>
      </c>
      <c r="G454" s="4">
        <f>CO2high!L554</f>
        <v>1234.0658946808078</v>
      </c>
      <c r="H454" s="4">
        <f t="shared" si="25"/>
        <v>8.031946999760784</v>
      </c>
      <c r="I454" s="4">
        <f t="shared" si="27"/>
        <v>8.3930060694682318</v>
      </c>
      <c r="J454" s="4">
        <f t="shared" si="26"/>
        <v>5.1171273711882268</v>
      </c>
      <c r="K454" s="4"/>
      <c r="L454" s="4"/>
      <c r="M454" s="4"/>
      <c r="N454" s="4"/>
    </row>
    <row r="455" spans="1:14" x14ac:dyDescent="0.3">
      <c r="A455" s="4">
        <f t="shared" si="28"/>
        <v>2299</v>
      </c>
      <c r="G455" s="4">
        <f>CO2high!L555</f>
        <v>1235.1976452339522</v>
      </c>
      <c r="H455" s="4">
        <f t="shared" ref="H455:H456" si="29">H$3*LN(G455/G$3)</f>
        <v>8.0368511874146584</v>
      </c>
      <c r="I455" s="4">
        <f t="shared" si="27"/>
        <v>8.4036349910912573</v>
      </c>
      <c r="J455" s="4">
        <f t="shared" ref="J455:J456" si="30">J454+J$3*(I454-J454)</f>
        <v>5.1357343621944569</v>
      </c>
      <c r="K455" s="4"/>
      <c r="L455" s="4"/>
      <c r="M455" s="4"/>
      <c r="N455" s="4"/>
    </row>
    <row r="456" spans="1:14" x14ac:dyDescent="0.3">
      <c r="A456" s="4">
        <f t="shared" si="28"/>
        <v>2300</v>
      </c>
      <c r="G456" s="4">
        <f>CO2high!L556</f>
        <v>1236.3208750063889</v>
      </c>
      <c r="H456" s="4">
        <f t="shared" si="29"/>
        <v>8.0417140113401508</v>
      </c>
      <c r="I456" s="4">
        <f t="shared" ref="I456" si="31">I455+I$3*(I$4*H456-I455)+I$5*(J455-I455)</f>
        <v>8.4142017547512911</v>
      </c>
      <c r="J456" s="4">
        <f t="shared" si="30"/>
        <v>5.1542960377665903</v>
      </c>
      <c r="K456" s="4"/>
      <c r="L456" s="4"/>
      <c r="M456" s="4"/>
      <c r="N456" s="4"/>
    </row>
    <row r="457" spans="1:14" x14ac:dyDescent="0.3">
      <c r="A457" s="4"/>
    </row>
    <row r="458" spans="1:14" x14ac:dyDescent="0.3">
      <c r="A458" s="4"/>
    </row>
    <row r="459" spans="1:14" x14ac:dyDescent="0.3">
      <c r="A459" s="4"/>
    </row>
    <row r="460" spans="1:14" x14ac:dyDescent="0.3">
      <c r="A460" s="4"/>
    </row>
    <row r="461" spans="1:14" x14ac:dyDescent="0.3">
      <c r="A461" s="4"/>
    </row>
    <row r="462" spans="1:14" x14ac:dyDescent="0.3">
      <c r="A462" s="4"/>
    </row>
    <row r="463" spans="1:14" x14ac:dyDescent="0.3">
      <c r="A463" s="4"/>
    </row>
    <row r="464" spans="1:14" x14ac:dyDescent="0.3">
      <c r="A464" s="4"/>
    </row>
    <row r="465" spans="1:1" x14ac:dyDescent="0.3">
      <c r="A465" s="4"/>
    </row>
    <row r="466" spans="1:1" x14ac:dyDescent="0.3">
      <c r="A466" s="4"/>
    </row>
    <row r="467" spans="1:1" x14ac:dyDescent="0.3">
      <c r="A467" s="4"/>
    </row>
    <row r="468" spans="1:1" x14ac:dyDescent="0.3">
      <c r="A468" s="4"/>
    </row>
    <row r="469" spans="1:1" x14ac:dyDescent="0.3">
      <c r="A469" s="4"/>
    </row>
    <row r="470" spans="1:1" x14ac:dyDescent="0.3">
      <c r="A470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H364"/>
  <sheetViews>
    <sheetView workbookViewId="0">
      <pane xSplit="1" ySplit="5" topLeftCell="AP57" activePane="bottomRight" state="frozen"/>
      <selection pane="topRight" activeCell="B1" sqref="B1"/>
      <selection pane="bottomLeft" activeCell="A6" sqref="A6"/>
      <selection pane="bottomRight" activeCell="AR62" sqref="AR62"/>
    </sheetView>
  </sheetViews>
  <sheetFormatPr defaultRowHeight="14.4" x14ac:dyDescent="0.3"/>
  <cols>
    <col min="5" max="7" width="9.109375" style="2"/>
    <col min="11" max="16" width="9.109375" style="2"/>
    <col min="20" max="25" width="9.109375" style="2"/>
    <col min="41" max="43" width="9.109375" style="2"/>
    <col min="50" max="56" width="9.109375" style="2"/>
    <col min="58" max="59" width="9.33203125" bestFit="1" customWidth="1"/>
    <col min="60" max="60" width="12.6640625" style="2" bestFit="1" customWidth="1"/>
    <col min="70" max="70" width="15.33203125" bestFit="1" customWidth="1"/>
    <col min="71" max="72" width="15.33203125" style="2" customWidth="1"/>
    <col min="79" max="81" width="9.33203125" bestFit="1" customWidth="1"/>
    <col min="82" max="82" width="9.33203125" style="2" customWidth="1"/>
    <col min="83" max="83" width="10.5546875" bestFit="1" customWidth="1"/>
  </cols>
  <sheetData>
    <row r="1" spans="1:86" s="2" customFormat="1" x14ac:dyDescent="0.3">
      <c r="B1" s="2" t="s">
        <v>43</v>
      </c>
      <c r="AI1" s="2" t="s">
        <v>11</v>
      </c>
      <c r="AR1" s="1"/>
      <c r="AS1" s="1"/>
      <c r="AT1" s="1"/>
      <c r="BD1" s="2">
        <f>templow!I256</f>
        <v>1.3520914164116287</v>
      </c>
      <c r="BU1" s="2" t="s">
        <v>64</v>
      </c>
      <c r="BV1"/>
      <c r="BW1" s="2">
        <v>-0.25</v>
      </c>
    </row>
    <row r="2" spans="1:86" x14ac:dyDescent="0.3">
      <c r="B2" t="s">
        <v>22</v>
      </c>
      <c r="D2" s="1"/>
      <c r="E2" s="2" t="s">
        <v>32</v>
      </c>
      <c r="H2" t="s">
        <v>23</v>
      </c>
      <c r="I2" s="2"/>
      <c r="K2" s="2" t="s">
        <v>33</v>
      </c>
      <c r="N2" s="2" t="s">
        <v>34</v>
      </c>
      <c r="Q2" t="s">
        <v>24</v>
      </c>
      <c r="T2" s="2" t="s">
        <v>37</v>
      </c>
      <c r="W2" s="2" t="s">
        <v>39</v>
      </c>
      <c r="Z2" t="s">
        <v>21</v>
      </c>
      <c r="AC2" s="2" t="s">
        <v>40</v>
      </c>
      <c r="AF2" s="2" t="s">
        <v>39</v>
      </c>
      <c r="AI2" s="2" t="s">
        <v>44</v>
      </c>
      <c r="AL2" s="2" t="s">
        <v>45</v>
      </c>
      <c r="AO2" s="2" t="s">
        <v>48</v>
      </c>
      <c r="AR2" s="2" t="s">
        <v>46</v>
      </c>
      <c r="AU2" s="2" t="s">
        <v>47</v>
      </c>
      <c r="AX2" s="2" t="s">
        <v>61</v>
      </c>
      <c r="BA2" s="2" t="s">
        <v>62</v>
      </c>
      <c r="BD2" s="2" t="s">
        <v>63</v>
      </c>
      <c r="BE2" s="2" t="s">
        <v>49</v>
      </c>
      <c r="BF2" s="2"/>
      <c r="BG2" s="2"/>
      <c r="BI2" s="2" t="s">
        <v>50</v>
      </c>
      <c r="BL2" s="2" t="s">
        <v>51</v>
      </c>
      <c r="BO2" s="2" t="s">
        <v>52</v>
      </c>
      <c r="BR2" s="2" t="s">
        <v>58</v>
      </c>
      <c r="BS2" s="2" t="s">
        <v>59</v>
      </c>
      <c r="BT2" s="2" t="s">
        <v>60</v>
      </c>
      <c r="BU2" s="2" t="s">
        <v>25</v>
      </c>
      <c r="BV2" s="2" t="s">
        <v>26</v>
      </c>
      <c r="BW2" s="2" t="s">
        <v>27</v>
      </c>
      <c r="BX2" s="2"/>
      <c r="BY2" s="2"/>
      <c r="BZ2" s="2"/>
      <c r="CA2" s="2"/>
      <c r="CB2" s="2"/>
      <c r="CC2" s="2"/>
      <c r="CE2" s="2"/>
    </row>
    <row r="3" spans="1:86" s="2" customFormat="1" x14ac:dyDescent="0.3">
      <c r="B3" s="2" t="s">
        <v>28</v>
      </c>
      <c r="E3" s="2" t="s">
        <v>36</v>
      </c>
      <c r="H3" s="2" t="s">
        <v>29</v>
      </c>
      <c r="K3" s="2" t="s">
        <v>35</v>
      </c>
      <c r="N3" s="2" t="s">
        <v>36</v>
      </c>
      <c r="Q3" s="2" t="s">
        <v>30</v>
      </c>
      <c r="T3" s="2" t="s">
        <v>38</v>
      </c>
      <c r="W3" s="2" t="s">
        <v>42</v>
      </c>
      <c r="Z3" s="2" t="s">
        <v>31</v>
      </c>
      <c r="AC3" s="2" t="s">
        <v>41</v>
      </c>
      <c r="AF3" s="2" t="s">
        <v>42</v>
      </c>
      <c r="AO3" s="1"/>
      <c r="AP3" s="1"/>
      <c r="AQ3" s="1"/>
      <c r="BD3" s="1">
        <f>SUM(BD6:BD346)</f>
        <v>2322567.6348616611</v>
      </c>
      <c r="BE3" s="2" t="s">
        <v>54</v>
      </c>
      <c r="BI3" s="2" t="s">
        <v>53</v>
      </c>
      <c r="BL3" s="2" t="s">
        <v>55</v>
      </c>
      <c r="BO3" s="2" t="s">
        <v>56</v>
      </c>
      <c r="BU3" s="12">
        <v>5.8778483527024656</v>
      </c>
      <c r="BV3" s="12">
        <v>3.5745087861510476</v>
      </c>
      <c r="BW3" s="12">
        <v>1.9617168218307965</v>
      </c>
      <c r="BX3" s="12"/>
      <c r="BY3" s="12"/>
      <c r="BZ3" s="12"/>
    </row>
    <row r="4" spans="1:86" x14ac:dyDescent="0.3">
      <c r="B4" t="s">
        <v>25</v>
      </c>
      <c r="C4" t="s">
        <v>26</v>
      </c>
      <c r="D4" t="s">
        <v>27</v>
      </c>
      <c r="E4" s="2" t="s">
        <v>25</v>
      </c>
      <c r="F4" s="2" t="s">
        <v>26</v>
      </c>
      <c r="G4" s="2" t="s">
        <v>27</v>
      </c>
      <c r="H4" t="s">
        <v>25</v>
      </c>
      <c r="I4" t="s">
        <v>26</v>
      </c>
      <c r="J4" t="s">
        <v>27</v>
      </c>
      <c r="K4" s="2" t="s">
        <v>25</v>
      </c>
      <c r="L4" s="2" t="s">
        <v>26</v>
      </c>
      <c r="M4" s="2" t="s">
        <v>27</v>
      </c>
      <c r="N4" s="2" t="s">
        <v>25</v>
      </c>
      <c r="O4" s="2" t="s">
        <v>26</v>
      </c>
      <c r="P4" s="2" t="s">
        <v>27</v>
      </c>
      <c r="Q4" t="s">
        <v>25</v>
      </c>
      <c r="R4" t="s">
        <v>26</v>
      </c>
      <c r="S4" t="s">
        <v>27</v>
      </c>
      <c r="T4" s="2" t="s">
        <v>25</v>
      </c>
      <c r="U4" s="2" t="s">
        <v>26</v>
      </c>
      <c r="V4" s="2" t="s">
        <v>27</v>
      </c>
      <c r="Z4" t="s">
        <v>25</v>
      </c>
      <c r="AA4" t="s">
        <v>26</v>
      </c>
      <c r="AB4" t="s">
        <v>27</v>
      </c>
      <c r="AC4" s="2" t="s">
        <v>25</v>
      </c>
      <c r="AD4" s="2" t="s">
        <v>26</v>
      </c>
      <c r="AE4" s="2" t="s">
        <v>27</v>
      </c>
      <c r="AF4" s="2" t="s">
        <v>25</v>
      </c>
      <c r="AG4" s="2" t="s">
        <v>26</v>
      </c>
      <c r="AH4" s="2" t="s">
        <v>27</v>
      </c>
      <c r="AI4" s="2" t="s">
        <v>25</v>
      </c>
      <c r="AJ4" s="2" t="s">
        <v>26</v>
      </c>
      <c r="AK4" s="2" t="s">
        <v>27</v>
      </c>
      <c r="AL4" s="2" t="s">
        <v>25</v>
      </c>
      <c r="AM4" s="2" t="s">
        <v>26</v>
      </c>
      <c r="AN4" s="2" t="s">
        <v>27</v>
      </c>
      <c r="AO4" s="2" t="s">
        <v>25</v>
      </c>
      <c r="AP4" s="2" t="s">
        <v>26</v>
      </c>
      <c r="AQ4" s="2" t="s">
        <v>27</v>
      </c>
      <c r="AR4" s="2" t="s">
        <v>25</v>
      </c>
      <c r="AS4" s="2" t="s">
        <v>26</v>
      </c>
      <c r="AT4" s="2" t="s">
        <v>27</v>
      </c>
      <c r="AU4" s="2" t="s">
        <v>25</v>
      </c>
      <c r="AV4" s="2" t="s">
        <v>26</v>
      </c>
      <c r="AW4" s="2" t="s">
        <v>27</v>
      </c>
      <c r="AX4" s="2" t="s">
        <v>25</v>
      </c>
      <c r="AY4" s="2" t="s">
        <v>26</v>
      </c>
      <c r="AZ4" s="2" t="s">
        <v>27</v>
      </c>
      <c r="BA4" s="2" t="s">
        <v>25</v>
      </c>
      <c r="BB4" s="2" t="s">
        <v>26</v>
      </c>
      <c r="BC4" s="2" t="s">
        <v>27</v>
      </c>
      <c r="BD4" s="2" t="s">
        <v>57</v>
      </c>
      <c r="BE4" s="2" t="s">
        <v>25</v>
      </c>
      <c r="BF4" s="2" t="s">
        <v>26</v>
      </c>
      <c r="BG4" s="2" t="s">
        <v>27</v>
      </c>
      <c r="BH4" s="2" t="s">
        <v>57</v>
      </c>
      <c r="BI4" s="2" t="s">
        <v>25</v>
      </c>
      <c r="BJ4" s="2" t="s">
        <v>26</v>
      </c>
      <c r="BK4" s="2" t="s">
        <v>27</v>
      </c>
      <c r="BL4" s="2" t="s">
        <v>25</v>
      </c>
      <c r="BM4" s="2" t="s">
        <v>26</v>
      </c>
      <c r="BN4" s="2" t="s">
        <v>27</v>
      </c>
      <c r="BO4" s="2" t="s">
        <v>25</v>
      </c>
      <c r="BP4" s="2" t="s">
        <v>26</v>
      </c>
      <c r="BQ4" s="2" t="s">
        <v>27</v>
      </c>
      <c r="BR4" s="2" t="s">
        <v>57</v>
      </c>
      <c r="BU4" s="12">
        <v>-2.3072726579415157</v>
      </c>
      <c r="BV4" s="12">
        <v>-1.7044356336003916</v>
      </c>
      <c r="BW4" s="12">
        <v>-1.2610689014879743</v>
      </c>
      <c r="BX4" s="12"/>
      <c r="BY4" s="12"/>
      <c r="BZ4" s="12"/>
      <c r="CA4" s="2"/>
      <c r="CG4" s="2"/>
      <c r="CH4" s="2"/>
    </row>
    <row r="5" spans="1:86" s="2" customFormat="1" x14ac:dyDescent="0.3">
      <c r="E5" s="2">
        <v>0.95</v>
      </c>
      <c r="T5" s="17">
        <f>(T56/T6)^(1/50)</f>
        <v>0.98926538646072704</v>
      </c>
      <c r="U5" s="17">
        <f>(U55/U17)^(1/38)</f>
        <v>0.98782001842808731</v>
      </c>
      <c r="V5" s="17">
        <f>(V55/V17)^(1/38)</f>
        <v>0.9902574642687062</v>
      </c>
      <c r="AC5" s="17">
        <f>(AC54/AC6)^(1/48)</f>
        <v>0.9959495962543532</v>
      </c>
      <c r="AD5" s="17">
        <f>(AD54/AD17)^(1/37)</f>
        <v>1.0002967383076351</v>
      </c>
      <c r="AE5" s="17">
        <f>(AE54/AE17)^(1/37)</f>
        <v>1.0097937136394748</v>
      </c>
      <c r="AI5" s="2">
        <v>0.1</v>
      </c>
      <c r="AL5" s="11">
        <v>2.0621120954280189E-2</v>
      </c>
      <c r="AM5" s="11">
        <v>2.597717365323109E-2</v>
      </c>
      <c r="AN5" s="11">
        <v>2.3564574154817539E-2</v>
      </c>
      <c r="AO5" s="2">
        <v>0.99</v>
      </c>
      <c r="AP5" s="2">
        <v>0.99</v>
      </c>
      <c r="AQ5" s="2">
        <v>0.99</v>
      </c>
      <c r="AR5" s="2">
        <v>0.2</v>
      </c>
      <c r="AU5" s="2">
        <v>0.2</v>
      </c>
      <c r="BI5" s="2">
        <v>0.1</v>
      </c>
      <c r="BJ5" s="2">
        <v>0.1</v>
      </c>
      <c r="BK5" s="2">
        <v>0.1</v>
      </c>
      <c r="BR5" s="2">
        <v>0.03</v>
      </c>
      <c r="BU5" s="2">
        <v>0</v>
      </c>
      <c r="BV5" s="2">
        <v>0</v>
      </c>
      <c r="BW5" s="2">
        <v>0</v>
      </c>
      <c r="BX5" s="12"/>
      <c r="BY5" s="12"/>
      <c r="BZ5" s="12"/>
      <c r="CE5" s="3"/>
      <c r="CF5" s="3"/>
      <c r="CG5" s="3"/>
      <c r="CH5" s="3"/>
    </row>
    <row r="6" spans="1:86" x14ac:dyDescent="0.3">
      <c r="A6">
        <v>1960</v>
      </c>
      <c r="B6" s="1">
        <v>754.6194775218454</v>
      </c>
      <c r="C6" s="1">
        <v>1194.36006</v>
      </c>
      <c r="D6" s="1">
        <v>1066.7877009999997</v>
      </c>
      <c r="E6" s="1"/>
      <c r="F6" s="1"/>
      <c r="G6" s="1"/>
      <c r="H6" s="1">
        <v>7556.3586302086605</v>
      </c>
      <c r="I6" s="1">
        <v>832.77786250599956</v>
      </c>
      <c r="J6" s="1">
        <v>261.95185603680557</v>
      </c>
      <c r="K6" s="1">
        <f>H6/B6*1000</f>
        <v>10013.468847933245</v>
      </c>
      <c r="L6" s="1">
        <f t="shared" ref="L6:L56" si="0">I6/C6*1000</f>
        <v>697.25863279955922</v>
      </c>
      <c r="M6" s="1">
        <f t="shared" ref="M6:M56" si="1">J6/D6*1000</f>
        <v>245.55200232553639</v>
      </c>
      <c r="N6" s="1"/>
      <c r="O6" s="1"/>
      <c r="P6" s="1"/>
      <c r="Q6" s="1">
        <v>1823.3279449999998</v>
      </c>
      <c r="R6" s="1"/>
      <c r="S6" s="1"/>
      <c r="T6" s="1">
        <f>Q6/H6*1000</f>
        <v>241.29716894467339</v>
      </c>
      <c r="U6" s="1"/>
      <c r="V6" s="1"/>
      <c r="W6" s="1"/>
      <c r="X6" s="1"/>
      <c r="Y6" s="1"/>
      <c r="Z6" s="1">
        <v>5170.3508236960197</v>
      </c>
      <c r="AA6" s="1">
        <v>2632.5759699999994</v>
      </c>
      <c r="AB6" s="1">
        <v>320.93150699999978</v>
      </c>
      <c r="AC6" s="12">
        <f>Z6/Q6</f>
        <v>2.8356669670282599</v>
      </c>
      <c r="AD6" s="12"/>
      <c r="AE6" s="12"/>
      <c r="AF6" s="1"/>
      <c r="AG6" s="1"/>
      <c r="AH6" s="1"/>
      <c r="AI6" s="1">
        <f>($AU5*AL6/$AI5)^(1/(1-$AR5))*B6</f>
        <v>15112.717258846602</v>
      </c>
      <c r="AJ6" s="1">
        <f>($AU5*AM6/$AI5)^(1/(1-$AR5))*C6</f>
        <v>1665.5557245192558</v>
      </c>
      <c r="AK6" s="1">
        <f>($AU5*AN6/$AI5)^(1/(1-$AR5))*D6</f>
        <v>523.9037111086933</v>
      </c>
      <c r="AL6" s="14">
        <v>5.4987204573049659</v>
      </c>
      <c r="AM6" s="14">
        <v>0.65239274196947328</v>
      </c>
      <c r="AN6" s="14">
        <v>0.28307973745082027</v>
      </c>
      <c r="AO6" s="14"/>
      <c r="AP6" s="14"/>
      <c r="AQ6" s="14"/>
      <c r="AR6" s="1">
        <f t="shared" ref="AR6:AT7" si="2">AL6*AI6^$AR$5*B6^(1-$AR$5)</f>
        <v>7556.3586294233037</v>
      </c>
      <c r="AS6" s="1">
        <f t="shared" si="2"/>
        <v>832.77786225962802</v>
      </c>
      <c r="AT6" s="1">
        <f t="shared" si="2"/>
        <v>261.95185555434682</v>
      </c>
      <c r="AU6" s="1">
        <f t="shared" ref="AU6:AW7" si="3">$AU$5*AR6</f>
        <v>1511.2717258846608</v>
      </c>
      <c r="AV6" s="1">
        <f t="shared" si="3"/>
        <v>166.55557245192563</v>
      </c>
      <c r="AW6" s="1">
        <f t="shared" si="3"/>
        <v>52.390371110869367</v>
      </c>
      <c r="AX6" s="1">
        <f>(AR6-AU6)/B6*1000</f>
        <v>8010.7750775140103</v>
      </c>
      <c r="AY6" s="1">
        <f t="shared" ref="AY6:AY69" si="4">(AS6-AV6)/C6*1000</f>
        <v>557.80690607462418</v>
      </c>
      <c r="AZ6" s="1">
        <f t="shared" ref="AZ6:AZ69" si="5">(AT6-AW6)/D6*1000</f>
        <v>196.44160149862614</v>
      </c>
      <c r="BA6" s="1">
        <f>LN(AX6)*B6</f>
        <v>6782.92947075142</v>
      </c>
      <c r="BB6" s="1">
        <f>LN(AY6)*C6</f>
        <v>7553.1483741713555</v>
      </c>
      <c r="BC6" s="1">
        <f>LN(AZ6)*D6</f>
        <v>5633.0286454781999</v>
      </c>
      <c r="BD6" s="1">
        <f>SUM(BA6:BC6)*BT6</f>
        <v>0</v>
      </c>
      <c r="BE6">
        <v>0</v>
      </c>
      <c r="BF6" s="2">
        <v>0</v>
      </c>
      <c r="BG6" s="2">
        <v>0</v>
      </c>
      <c r="BH6" s="2">
        <f t="shared" ref="BH6:BH69" si="6">(BE6*Z6+BF6*AA6+BG6*AB6)/(Z6+AA6+AB6)</f>
        <v>0</v>
      </c>
      <c r="BI6">
        <f>BI$5*BE6^2</f>
        <v>0</v>
      </c>
      <c r="BJ6" s="2">
        <f t="shared" ref="BJ6:BJ69" si="7">BJ$5*BF6^2</f>
        <v>0</v>
      </c>
      <c r="BK6" s="2">
        <f t="shared" ref="BK6:BK69" si="8">BK$5*BG6^2</f>
        <v>0</v>
      </c>
      <c r="BL6">
        <f t="shared" ref="BL6:BL69" si="9">BI6*AR6</f>
        <v>0</v>
      </c>
      <c r="BM6" s="2">
        <f t="shared" ref="BM6:BM69" si="10">BJ6*AS6</f>
        <v>0</v>
      </c>
      <c r="BN6" s="2">
        <f t="shared" ref="BN6:BN69" si="11">BK6*AT6</f>
        <v>0</v>
      </c>
      <c r="BO6">
        <f>2*BI$5*BE6*AR6/Z6*1000</f>
        <v>0</v>
      </c>
      <c r="BP6" s="2">
        <f>2*BJ$5*BF6*AS6/AA6*1000</f>
        <v>0</v>
      </c>
      <c r="BQ6" s="2">
        <f>2*BK$5*BG6*AT6/AB6*1000</f>
        <v>0</v>
      </c>
      <c r="BS6" s="17">
        <v>0</v>
      </c>
      <c r="BT6" s="17">
        <v>0</v>
      </c>
      <c r="BU6" s="12">
        <f>(BU$3*templow!$I116+BU$4*templow!$I116^2+BU$5*templow!$I116^6)*(K6/K$56)^$BW$1</f>
        <v>0.61319472958513954</v>
      </c>
      <c r="BV6" s="12">
        <f>(BV$3*templow!$I116+BV$4*templow!$I116^2+BV$5*templow!$I116^6)*(L6/L$56)^$BW$1</f>
        <v>0.39984765082634055</v>
      </c>
      <c r="BW6" s="12">
        <f>(BW$3*templow!$I116+BW$4*templow!$I116^2+BW$5*templow!$I116^6)*(M6/M$56)^$BW$1</f>
        <v>0.20809175642133393</v>
      </c>
      <c r="BX6" s="12"/>
      <c r="BY6" s="12"/>
      <c r="BZ6" s="12"/>
      <c r="CA6" s="19"/>
      <c r="CB6" s="19"/>
      <c r="CC6" s="19"/>
      <c r="CD6" s="19"/>
      <c r="CE6" s="19"/>
      <c r="CF6" s="19"/>
      <c r="CG6" s="19"/>
      <c r="CH6" s="19"/>
    </row>
    <row r="7" spans="1:86" x14ac:dyDescent="0.3">
      <c r="A7">
        <v>1961</v>
      </c>
      <c r="B7" s="1">
        <v>765.20640414189029</v>
      </c>
      <c r="C7" s="1">
        <v>1199.703955575138</v>
      </c>
      <c r="D7" s="1">
        <v>1092.2120901999997</v>
      </c>
      <c r="E7" s="11">
        <f>B7/B6-1</f>
        <v>1.4029490273445022E-2</v>
      </c>
      <c r="F7" s="11">
        <f t="shared" ref="F7:F56" si="12">C7/C6-1</f>
        <v>4.4742751822579585E-3</v>
      </c>
      <c r="G7" s="11">
        <f t="shared" ref="G7:G56" si="13">D7/D6-1</f>
        <v>2.3832660590450416E-2</v>
      </c>
      <c r="H7" s="1">
        <v>7938.6671723835716</v>
      </c>
      <c r="I7" s="1">
        <v>859.14436793764219</v>
      </c>
      <c r="J7" s="1">
        <v>272.32060767723522</v>
      </c>
      <c r="K7" s="1">
        <f t="shared" ref="K7:K56" si="14">H7/B7*1000</f>
        <v>10374.543560290858</v>
      </c>
      <c r="L7" s="1">
        <f t="shared" si="0"/>
        <v>716.13031193663812</v>
      </c>
      <c r="M7" s="1">
        <f t="shared" si="1"/>
        <v>249.32942065068096</v>
      </c>
      <c r="N7" s="11">
        <f>K7/K6-1</f>
        <v>3.6058904046237572E-2</v>
      </c>
      <c r="O7" s="11">
        <f t="shared" ref="O7:O56" si="15">L7/L6-1</f>
        <v>2.7065536731051054E-2</v>
      </c>
      <c r="P7" s="11">
        <f t="shared" ref="P7:P56" si="16">M7/M6-1</f>
        <v>1.5383374150363061E-2</v>
      </c>
      <c r="Q7" s="1">
        <v>1869.6711979999998</v>
      </c>
      <c r="R7" s="1"/>
      <c r="S7" s="1"/>
      <c r="T7" s="1">
        <f t="shared" ref="T7:T56" si="17">Q7/H7*1000</f>
        <v>235.51449599802709</v>
      </c>
      <c r="U7" s="1"/>
      <c r="V7" s="1"/>
      <c r="W7" s="11">
        <f>T7/T6-1</f>
        <v>-2.396494319405873E-2</v>
      </c>
      <c r="X7" s="11"/>
      <c r="Y7" s="11"/>
      <c r="Z7" s="1">
        <v>5280.5588133332403</v>
      </c>
      <c r="AA7" s="1">
        <v>2464.0956550000001</v>
      </c>
      <c r="AB7" s="1">
        <v>344.64922500000011</v>
      </c>
      <c r="AC7" s="12">
        <f t="shared" ref="AC7:AC54" si="18">Z7/Q7</f>
        <v>2.8243248433103587</v>
      </c>
      <c r="AD7" s="12"/>
      <c r="AE7" s="12"/>
      <c r="AF7" s="11">
        <f>AC7/AC6-1</f>
        <v>-3.9998081050355294E-3</v>
      </c>
      <c r="AG7" s="11"/>
      <c r="AH7" s="11"/>
      <c r="AI7" s="1">
        <f>(1-$AI$5)*AI6+AU6</f>
        <v>15112.717258846602</v>
      </c>
      <c r="AJ7" s="1">
        <f>(1-$AI$5)*AJ6+AV6</f>
        <v>1665.5557245192558</v>
      </c>
      <c r="AK7" s="1">
        <f>(1-$AI$5)*AK6+AW6</f>
        <v>523.90371110869341</v>
      </c>
      <c r="AL7" s="14">
        <f t="shared" ref="AL7:AL38" si="19">(1+AL$5)*AL6</f>
        <v>5.6121102369488263</v>
      </c>
      <c r="AM7" s="14">
        <f t="shared" ref="AM7:AM38" si="20">(1+AM$5)*AM6</f>
        <v>0.66934006151772185</v>
      </c>
      <c r="AN7" s="14">
        <f t="shared" ref="AN7:AN38" si="21">(1+AN$5)*AN6</f>
        <v>0.28975039091570642</v>
      </c>
      <c r="AO7" s="11">
        <f>AL7/AL6-1</f>
        <v>2.0621120954280148E-2</v>
      </c>
      <c r="AP7" s="11">
        <f t="shared" ref="AP7:AP56" si="22">AM7/AM6-1</f>
        <v>2.5977173653231045E-2</v>
      </c>
      <c r="AQ7" s="11">
        <f t="shared" ref="AQ7:AQ56" si="23">AN7/AN6-1</f>
        <v>2.3564574154817608E-2</v>
      </c>
      <c r="AR7" s="1">
        <f t="shared" si="2"/>
        <v>7798.6168086266016</v>
      </c>
      <c r="AS7" s="1">
        <f t="shared" si="2"/>
        <v>857.46800770244613</v>
      </c>
      <c r="AT7" s="1">
        <f t="shared" si="2"/>
        <v>273.22466945726796</v>
      </c>
      <c r="AU7" s="1">
        <f t="shared" si="3"/>
        <v>1559.7233617253205</v>
      </c>
      <c r="AV7" s="1">
        <f t="shared" si="3"/>
        <v>171.49360154048924</v>
      </c>
      <c r="AW7" s="1">
        <f t="shared" si="3"/>
        <v>54.644933891453597</v>
      </c>
      <c r="AX7" s="1">
        <f t="shared" ref="AX7:AX70" si="24">(AR7-AU7)/B7*1000</f>
        <v>8153.2164565423827</v>
      </c>
      <c r="AY7" s="1">
        <f t="shared" si="4"/>
        <v>571.78640028164352</v>
      </c>
      <c r="AZ7" s="1">
        <f t="shared" si="5"/>
        <v>200.12572423162729</v>
      </c>
      <c r="BA7" s="1">
        <f t="shared" ref="BA7:BA70" si="25">LN(AX7)*B7</f>
        <v>6891.5772663348662</v>
      </c>
      <c r="BB7" s="1">
        <f t="shared" ref="BB7:BB70" si="26">LN(AY7)*C7</f>
        <v>7616.6390780397314</v>
      </c>
      <c r="BC7" s="1">
        <f t="shared" ref="BC7:BC70" si="27">LN(AZ7)*D7</f>
        <v>5787.5726573781021</v>
      </c>
      <c r="BD7" s="1">
        <f t="shared" ref="BD7:BD70" si="28">SUM(BA7:BC7)*BT7</f>
        <v>0</v>
      </c>
      <c r="BE7" s="2">
        <v>0</v>
      </c>
      <c r="BF7" s="2">
        <v>0</v>
      </c>
      <c r="BG7" s="2">
        <v>0</v>
      </c>
      <c r="BH7" s="2">
        <f t="shared" si="6"/>
        <v>0</v>
      </c>
      <c r="BI7" s="2">
        <f t="shared" ref="BI7:BI70" si="29">BI$5*BE7^2</f>
        <v>0</v>
      </c>
      <c r="BJ7" s="2">
        <f t="shared" si="7"/>
        <v>0</v>
      </c>
      <c r="BK7" s="2">
        <f t="shared" si="8"/>
        <v>0</v>
      </c>
      <c r="BL7" s="2">
        <f t="shared" si="9"/>
        <v>0</v>
      </c>
      <c r="BM7" s="2">
        <f t="shared" si="10"/>
        <v>0</v>
      </c>
      <c r="BN7" s="2">
        <f t="shared" si="11"/>
        <v>0</v>
      </c>
      <c r="BO7" s="2">
        <f t="shared" ref="BO7:BO70" si="30">2*BI$5*BE7*AR7/Z7*1000</f>
        <v>0</v>
      </c>
      <c r="BP7" s="2">
        <f t="shared" ref="BP7:BP70" si="31">2*BJ$5*BF7*AS7/AA7*1000</f>
        <v>0</v>
      </c>
      <c r="BQ7" s="2">
        <f t="shared" ref="BQ7:BQ70" si="32">2*BK$5*BG7*AT7/AB7*1000</f>
        <v>0</v>
      </c>
      <c r="BR7" s="11">
        <f t="shared" ref="BR7:BR70" si="33">SUM(H7:J7)*SUM(B6:D6)/SUM(H6:J6)/SUM(B7:D7)-1+BR$5</f>
        <v>6.4255530852422166E-2</v>
      </c>
      <c r="BS7" s="17">
        <v>0</v>
      </c>
      <c r="BT7" s="17">
        <v>0</v>
      </c>
      <c r="BU7" s="12">
        <f>(BU$3*templow!$I117+BU$4*templow!$I117^2+BU$5*templow!$I117^6)*(K7/K$56)^$BW$1</f>
        <v>0.62394900971813205</v>
      </c>
      <c r="BV7" s="12">
        <f>(BV$3*templow!$I117+BV$4*templow!$I117^2+BV$5*templow!$I117^6)*(L7/L$56)^$BW$1</f>
        <v>0.40766713711336577</v>
      </c>
      <c r="BW7" s="12">
        <f>(BW$3*templow!$I117+BW$4*templow!$I117^2+BW$5*templow!$I117^6)*(M7/M$56)^$BW$1</f>
        <v>0.21268402445045329</v>
      </c>
      <c r="BX7" s="12"/>
      <c r="BY7" s="12"/>
      <c r="BZ7" s="12"/>
      <c r="CA7" s="19"/>
      <c r="CB7" s="19"/>
      <c r="CC7" s="19"/>
      <c r="CD7" s="19"/>
      <c r="CE7" s="19"/>
      <c r="CF7" s="19"/>
      <c r="CG7" s="19"/>
      <c r="CH7" s="19"/>
    </row>
    <row r="8" spans="1:86" x14ac:dyDescent="0.3">
      <c r="A8">
        <v>1962</v>
      </c>
      <c r="B8" s="1">
        <v>774.39776372023073</v>
      </c>
      <c r="C8" s="1">
        <v>1217.6206076086175</v>
      </c>
      <c r="D8" s="1">
        <v>1118.5717372000001</v>
      </c>
      <c r="E8" s="11">
        <f t="shared" ref="E8:E56" si="34">B8/B7-1</f>
        <v>1.2011608277962216E-2</v>
      </c>
      <c r="F8" s="11">
        <f t="shared" si="12"/>
        <v>1.4934227690272417E-2</v>
      </c>
      <c r="G8" s="11">
        <f t="shared" si="13"/>
        <v>2.4134183494685102E-2</v>
      </c>
      <c r="H8" s="1">
        <v>8404.7182349558934</v>
      </c>
      <c r="I8" s="1">
        <v>888.83152857875427</v>
      </c>
      <c r="J8" s="1">
        <v>282.68917580048731</v>
      </c>
      <c r="K8" s="1">
        <f t="shared" si="14"/>
        <v>10853.231541603849</v>
      </c>
      <c r="L8" s="1">
        <f t="shared" si="0"/>
        <v>729.97411757378313</v>
      </c>
      <c r="M8" s="1">
        <f t="shared" si="1"/>
        <v>252.72333136908375</v>
      </c>
      <c r="N8" s="11">
        <f t="shared" ref="N8:N56" si="35">K8/K7-1</f>
        <v>4.6140630528093363E-2</v>
      </c>
      <c r="O8" s="11">
        <f t="shared" si="15"/>
        <v>1.9331405760087295E-2</v>
      </c>
      <c r="P8" s="11">
        <f t="shared" si="16"/>
        <v>1.3612154993765335E-2</v>
      </c>
      <c r="Q8" s="1">
        <v>1971.492958</v>
      </c>
      <c r="R8" s="1"/>
      <c r="S8" s="1"/>
      <c r="T8" s="1">
        <f t="shared" si="17"/>
        <v>234.56978602809116</v>
      </c>
      <c r="U8" s="1"/>
      <c r="V8" s="1"/>
      <c r="W8" s="11">
        <f t="shared" ref="W8:W56" si="36">T8/T7-1</f>
        <v>-4.0112603936864888E-3</v>
      </c>
      <c r="X8" s="11"/>
      <c r="Y8" s="11"/>
      <c r="Z8" s="1">
        <v>5522.5510307048735</v>
      </c>
      <c r="AA8" s="1">
        <v>2462.8378739999998</v>
      </c>
      <c r="AB8" s="1">
        <v>364.49029100000098</v>
      </c>
      <c r="AC8" s="12">
        <f t="shared" si="18"/>
        <v>2.8012025142140393</v>
      </c>
      <c r="AD8" s="12"/>
      <c r="AE8" s="12"/>
      <c r="AF8" s="11">
        <f t="shared" ref="AF8:AF54" si="37">AC8/AC7-1</f>
        <v>-8.1868518598653406E-3</v>
      </c>
      <c r="AG8" s="11"/>
      <c r="AH8" s="11"/>
      <c r="AI8" s="1">
        <f t="shared" ref="AI8:AI56" si="38">(1-$AI$5)*AI7+AU7</f>
        <v>15161.168894687262</v>
      </c>
      <c r="AJ8" s="1">
        <f t="shared" ref="AJ8:AJ56" si="39">(1-$AI$5)*AJ7+AV7</f>
        <v>1670.4937536078194</v>
      </c>
      <c r="AK8" s="1">
        <f t="shared" ref="AK8:AK56" si="40">(1-$AI$5)*AK7+AW7</f>
        <v>526.15827388927767</v>
      </c>
      <c r="AL8" s="14">
        <f t="shared" si="19"/>
        <v>5.7278382409537016</v>
      </c>
      <c r="AM8" s="14">
        <f t="shared" si="20"/>
        <v>0.68672762452883207</v>
      </c>
      <c r="AN8" s="14">
        <f t="shared" si="21"/>
        <v>0.296578235488827</v>
      </c>
      <c r="AO8" s="11">
        <f t="shared" ref="AO8:AO56" si="41">AL8/AL7-1</f>
        <v>2.0621120954280148E-2</v>
      </c>
      <c r="AP8" s="11">
        <f t="shared" si="22"/>
        <v>2.5977173653231045E-2</v>
      </c>
      <c r="AQ8" s="11">
        <f t="shared" si="23"/>
        <v>2.3564574154817608E-2</v>
      </c>
      <c r="AR8" s="1">
        <f t="shared" ref="AR8:AR56" si="42">AL8*AI8^$AR$5*B8^(1-$AR$5)</f>
        <v>8040.9720755346516</v>
      </c>
      <c r="AS8" s="1">
        <f t="shared" ref="AS8:AS56" si="43">AM8*AJ8^$AR$5*C8^(1-$AR$5)</f>
        <v>890.76486958931548</v>
      </c>
      <c r="AT8" s="1">
        <f t="shared" ref="AT8:AT56" si="44">AN8*AK8^$AR$5*D8^(1-$AR$5)</f>
        <v>285.29465243098974</v>
      </c>
      <c r="AU8" s="1">
        <f t="shared" ref="AU8:AU56" si="45">$AU$5*AR8</f>
        <v>1608.1944151069304</v>
      </c>
      <c r="AV8" s="1">
        <f t="shared" ref="AV8:AV56" si="46">$AU$5*AS8</f>
        <v>178.15297391786311</v>
      </c>
      <c r="AW8" s="1">
        <f t="shared" ref="AW8:AW56" si="47">$AU$5*AT8</f>
        <v>57.058930486197951</v>
      </c>
      <c r="AX8" s="1">
        <f t="shared" si="24"/>
        <v>8306.8133222963606</v>
      </c>
      <c r="AY8" s="1">
        <f t="shared" si="4"/>
        <v>585.24953603652284</v>
      </c>
      <c r="AZ8" s="1">
        <f t="shared" si="5"/>
        <v>204.04209614316704</v>
      </c>
      <c r="BA8" s="1">
        <f t="shared" si="25"/>
        <v>6988.8092070671009</v>
      </c>
      <c r="BB8" s="1">
        <f t="shared" si="26"/>
        <v>7758.7251631226291</v>
      </c>
      <c r="BC8" s="1">
        <f t="shared" si="27"/>
        <v>5948.9295176931428</v>
      </c>
      <c r="BD8" s="1">
        <f t="shared" si="28"/>
        <v>0</v>
      </c>
      <c r="BE8" s="2">
        <v>0</v>
      </c>
      <c r="BF8" s="2">
        <v>0</v>
      </c>
      <c r="BG8" s="2">
        <v>0</v>
      </c>
      <c r="BH8" s="2">
        <f t="shared" si="6"/>
        <v>0</v>
      </c>
      <c r="BI8" s="2">
        <f t="shared" si="29"/>
        <v>0</v>
      </c>
      <c r="BJ8" s="2">
        <f t="shared" si="7"/>
        <v>0</v>
      </c>
      <c r="BK8" s="2">
        <f t="shared" si="8"/>
        <v>0</v>
      </c>
      <c r="BL8" s="2">
        <f t="shared" si="9"/>
        <v>0</v>
      </c>
      <c r="BM8" s="2">
        <f t="shared" si="10"/>
        <v>0</v>
      </c>
      <c r="BN8" s="2">
        <f t="shared" si="11"/>
        <v>0</v>
      </c>
      <c r="BO8" s="2">
        <f t="shared" si="30"/>
        <v>0</v>
      </c>
      <c r="BP8" s="2">
        <f t="shared" si="31"/>
        <v>0</v>
      </c>
      <c r="BQ8" s="2">
        <f t="shared" si="32"/>
        <v>0</v>
      </c>
      <c r="BR8" s="11">
        <f t="shared" si="33"/>
        <v>6.7651233799188554E-2</v>
      </c>
      <c r="BS8" s="17">
        <v>0</v>
      </c>
      <c r="BT8" s="17">
        <v>0</v>
      </c>
      <c r="BU8" s="12">
        <f>(BU$3*templow!$I118+BU$4*templow!$I118^2+BU$5*templow!$I118^6)*(K8/K$56)^$BW$1</f>
        <v>0.63344043631898395</v>
      </c>
      <c r="BV8" s="12">
        <f>(BV$3*templow!$I118+BV$4*templow!$I118^2+BV$5*templow!$I118^6)*(L8/L$56)^$BW$1</f>
        <v>0.41647780650715988</v>
      </c>
      <c r="BW8" s="12">
        <f>(BW$3*templow!$I118+BW$4*templow!$I118^2+BW$5*templow!$I118^6)*(M8/M$56)^$BW$1</f>
        <v>0.21749657611221299</v>
      </c>
      <c r="BX8" s="12"/>
      <c r="BY8" s="12"/>
      <c r="BZ8" s="12"/>
      <c r="CA8" s="19"/>
      <c r="CB8" s="19"/>
      <c r="CC8" s="19"/>
      <c r="CD8" s="19"/>
      <c r="CE8" s="19"/>
      <c r="CF8" s="19"/>
      <c r="CG8" s="19"/>
      <c r="CH8" s="19"/>
    </row>
    <row r="9" spans="1:86" x14ac:dyDescent="0.3">
      <c r="A9">
        <v>1963</v>
      </c>
      <c r="B9" s="1">
        <v>783.2823189713107</v>
      </c>
      <c r="C9" s="1">
        <v>1246.8459439187275</v>
      </c>
      <c r="D9" s="1">
        <v>1145.8723861999999</v>
      </c>
      <c r="E9" s="11">
        <f t="shared" si="34"/>
        <v>1.1472857576961815E-2</v>
      </c>
      <c r="F9" s="11">
        <f t="shared" si="12"/>
        <v>2.4002005327018905E-2</v>
      </c>
      <c r="G9" s="11">
        <f t="shared" si="13"/>
        <v>2.4406703738410807E-2</v>
      </c>
      <c r="H9" s="1">
        <v>8839.1053396553361</v>
      </c>
      <c r="I9" s="1">
        <v>905.66771909142631</v>
      </c>
      <c r="J9" s="1">
        <v>301.23830663487456</v>
      </c>
      <c r="K9" s="1">
        <f t="shared" si="14"/>
        <v>11284.699176235443</v>
      </c>
      <c r="L9" s="1">
        <f t="shared" si="0"/>
        <v>726.36697701802041</v>
      </c>
      <c r="M9" s="1">
        <f t="shared" si="1"/>
        <v>262.88992584406049</v>
      </c>
      <c r="N9" s="11">
        <f t="shared" si="35"/>
        <v>3.9754761794000393E-2</v>
      </c>
      <c r="O9" s="11">
        <f t="shared" si="15"/>
        <v>-4.9414636340145979E-3</v>
      </c>
      <c r="P9" s="11">
        <f t="shared" si="16"/>
        <v>4.0228159465534929E-2</v>
      </c>
      <c r="Q9" s="1">
        <v>2097.4392969999994</v>
      </c>
      <c r="R9" s="1"/>
      <c r="S9" s="1"/>
      <c r="T9" s="1">
        <f t="shared" si="17"/>
        <v>237.29090404547492</v>
      </c>
      <c r="U9" s="1"/>
      <c r="V9" s="1"/>
      <c r="W9" s="11">
        <f t="shared" si="36"/>
        <v>1.1600462546603962E-2</v>
      </c>
      <c r="X9" s="11"/>
      <c r="Y9" s="11"/>
      <c r="Z9" s="1">
        <v>5836.4578380874573</v>
      </c>
      <c r="AA9" s="1">
        <v>2590.6511589999996</v>
      </c>
      <c r="AB9" s="1">
        <v>390.03997599999957</v>
      </c>
      <c r="AC9" s="12">
        <f t="shared" si="18"/>
        <v>2.7826587622513963</v>
      </c>
      <c r="AD9" s="12"/>
      <c r="AE9" s="12"/>
      <c r="AF9" s="11">
        <f t="shared" si="37"/>
        <v>-6.6199255029035786E-3</v>
      </c>
      <c r="AG9" s="11"/>
      <c r="AH9" s="11"/>
      <c r="AI9" s="1">
        <f t="shared" si="38"/>
        <v>15253.246420325468</v>
      </c>
      <c r="AJ9" s="1">
        <f t="shared" si="39"/>
        <v>1681.5973521649007</v>
      </c>
      <c r="AK9" s="1">
        <f t="shared" si="40"/>
        <v>530.60137698654785</v>
      </c>
      <c r="AL9" s="14">
        <f t="shared" si="19"/>
        <v>5.8459526861269593</v>
      </c>
      <c r="AM9" s="14">
        <f t="shared" si="20"/>
        <v>0.70456686728368834</v>
      </c>
      <c r="AN9" s="14">
        <f t="shared" si="21"/>
        <v>0.3035669753117084</v>
      </c>
      <c r="AO9" s="11">
        <f t="shared" si="41"/>
        <v>2.0621120954280148E-2</v>
      </c>
      <c r="AP9" s="11">
        <f t="shared" si="22"/>
        <v>2.5977173653231045E-2</v>
      </c>
      <c r="AQ9" s="11">
        <f t="shared" si="23"/>
        <v>2.3564574154817608E-2</v>
      </c>
      <c r="AR9" s="1">
        <f t="shared" si="42"/>
        <v>8292.059544327125</v>
      </c>
      <c r="AS9" s="1">
        <f t="shared" si="43"/>
        <v>932.64605335154022</v>
      </c>
      <c r="AT9" s="1">
        <f t="shared" si="44"/>
        <v>298.20656550399173</v>
      </c>
      <c r="AU9" s="1">
        <f t="shared" si="45"/>
        <v>1658.4119088654252</v>
      </c>
      <c r="AV9" s="1">
        <f t="shared" si="46"/>
        <v>186.52921067030806</v>
      </c>
      <c r="AW9" s="1">
        <f t="shared" si="47"/>
        <v>59.641313100798349</v>
      </c>
      <c r="AX9" s="1">
        <f t="shared" si="24"/>
        <v>8469.0378868422667</v>
      </c>
      <c r="AY9" s="1">
        <f t="shared" si="4"/>
        <v>598.40339243214942</v>
      </c>
      <c r="AZ9" s="1">
        <f t="shared" si="5"/>
        <v>208.19530628042756</v>
      </c>
      <c r="BA9" s="1">
        <f t="shared" si="25"/>
        <v>7084.1401665527183</v>
      </c>
      <c r="BB9" s="1">
        <f t="shared" si="26"/>
        <v>7972.6634990587372</v>
      </c>
      <c r="BC9" s="1">
        <f t="shared" si="27"/>
        <v>6117.212933657921</v>
      </c>
      <c r="BD9" s="1">
        <f t="shared" si="28"/>
        <v>0</v>
      </c>
      <c r="BE9" s="2">
        <v>0</v>
      </c>
      <c r="BF9" s="2">
        <v>0</v>
      </c>
      <c r="BG9" s="2">
        <v>0</v>
      </c>
      <c r="BH9" s="2">
        <f t="shared" si="6"/>
        <v>0</v>
      </c>
      <c r="BI9" s="2">
        <f t="shared" si="29"/>
        <v>0</v>
      </c>
      <c r="BJ9" s="2">
        <f t="shared" si="7"/>
        <v>0</v>
      </c>
      <c r="BK9" s="2">
        <f t="shared" si="8"/>
        <v>0</v>
      </c>
      <c r="BL9" s="2">
        <f t="shared" si="9"/>
        <v>0</v>
      </c>
      <c r="BM9" s="2">
        <f t="shared" si="10"/>
        <v>0</v>
      </c>
      <c r="BN9" s="2">
        <f t="shared" si="11"/>
        <v>0</v>
      </c>
      <c r="BO9" s="2">
        <f t="shared" si="30"/>
        <v>0</v>
      </c>
      <c r="BP9" s="2">
        <f t="shared" si="31"/>
        <v>0</v>
      </c>
      <c r="BQ9" s="2">
        <f t="shared" si="32"/>
        <v>0</v>
      </c>
      <c r="BR9" s="11">
        <f t="shared" si="33"/>
        <v>5.7450470942512738E-2</v>
      </c>
      <c r="BS9" s="17">
        <v>0</v>
      </c>
      <c r="BT9" s="17">
        <v>0</v>
      </c>
      <c r="BU9" s="12">
        <f>(BU$3*templow!$I119+BU$4*templow!$I119^2+BU$5*templow!$I119^6)*(K9/K$56)^$BW$1</f>
        <v>0.6441531287679968</v>
      </c>
      <c r="BV9" s="12">
        <f>(BV$3*templow!$I119+BV$4*templow!$I119^2+BV$5*templow!$I119^6)*(L9/L$56)^$BW$1</f>
        <v>0.42810798409692408</v>
      </c>
      <c r="BW9" s="12">
        <f>(BW$3*templow!$I119+BW$4*templow!$I119^2+BW$5*templow!$I119^6)*(M9/M$56)^$BW$1</f>
        <v>0.22100786140202869</v>
      </c>
      <c r="BX9" s="12"/>
      <c r="BY9" s="12"/>
      <c r="BZ9" s="12"/>
      <c r="CA9" s="19"/>
      <c r="CB9" s="19"/>
      <c r="CC9" s="19"/>
      <c r="CD9" s="19"/>
      <c r="CE9" s="19"/>
      <c r="CF9" s="19"/>
      <c r="CG9" s="19"/>
      <c r="CH9" s="19"/>
    </row>
    <row r="10" spans="1:86" x14ac:dyDescent="0.3">
      <c r="A10">
        <v>1964</v>
      </c>
      <c r="B10" s="1">
        <v>792.07167807264977</v>
      </c>
      <c r="C10" s="1">
        <v>1275.6171731302509</v>
      </c>
      <c r="D10" s="1">
        <v>1174.1435411999998</v>
      </c>
      <c r="E10" s="11">
        <f t="shared" si="34"/>
        <v>1.1221189204017934E-2</v>
      </c>
      <c r="F10" s="11">
        <f t="shared" si="12"/>
        <v>2.3075207768730399E-2</v>
      </c>
      <c r="G10" s="11">
        <f t="shared" si="13"/>
        <v>2.4672167110819432E-2</v>
      </c>
      <c r="H10" s="1">
        <v>9402.5054139943568</v>
      </c>
      <c r="I10" s="1">
        <v>994.08499373853465</v>
      </c>
      <c r="J10" s="1">
        <v>319.57074016746537</v>
      </c>
      <c r="K10" s="1">
        <f t="shared" si="14"/>
        <v>11870.775933907267</v>
      </c>
      <c r="L10" s="1">
        <f t="shared" si="0"/>
        <v>779.29728031109732</v>
      </c>
      <c r="M10" s="1">
        <f t="shared" si="1"/>
        <v>272.17348556962401</v>
      </c>
      <c r="N10" s="11">
        <f t="shared" si="35"/>
        <v>5.1935523359457392E-2</v>
      </c>
      <c r="O10" s="11">
        <f t="shared" si="15"/>
        <v>7.2869919706941344E-2</v>
      </c>
      <c r="P10" s="11">
        <f t="shared" si="16"/>
        <v>3.5313486037005015E-2</v>
      </c>
      <c r="Q10" s="1">
        <v>2194.1947959999998</v>
      </c>
      <c r="R10" s="1"/>
      <c r="S10" s="1"/>
      <c r="T10" s="1">
        <f t="shared" si="17"/>
        <v>233.36277932201324</v>
      </c>
      <c r="U10" s="1"/>
      <c r="V10" s="1"/>
      <c r="W10" s="11">
        <f t="shared" si="36"/>
        <v>-1.6554046769145847E-2</v>
      </c>
      <c r="X10" s="11"/>
      <c r="Y10" s="11"/>
      <c r="Z10" s="1">
        <v>6132.3114399481883</v>
      </c>
      <c r="AA10" s="1">
        <v>2747.936123</v>
      </c>
      <c r="AB10" s="1">
        <v>415.88456599999927</v>
      </c>
      <c r="AC10" s="12">
        <f t="shared" si="18"/>
        <v>2.7947889818749663</v>
      </c>
      <c r="AD10" s="12"/>
      <c r="AE10" s="12"/>
      <c r="AF10" s="11">
        <f t="shared" si="37"/>
        <v>4.359219243165624E-3</v>
      </c>
      <c r="AG10" s="11"/>
      <c r="AH10" s="11"/>
      <c r="AI10" s="1">
        <f t="shared" si="38"/>
        <v>15386.333687158345</v>
      </c>
      <c r="AJ10" s="1">
        <f t="shared" si="39"/>
        <v>1699.9668276187188</v>
      </c>
      <c r="AK10" s="1">
        <f t="shared" si="40"/>
        <v>537.18255238869142</v>
      </c>
      <c r="AL10" s="14">
        <f t="shared" si="19"/>
        <v>5.9665027835605819</v>
      </c>
      <c r="AM10" s="14">
        <f t="shared" si="20"/>
        <v>0.72286952314542974</v>
      </c>
      <c r="AN10" s="14">
        <f t="shared" si="21"/>
        <v>0.31072040181239485</v>
      </c>
      <c r="AO10" s="11">
        <f t="shared" si="41"/>
        <v>2.0621120954280148E-2</v>
      </c>
      <c r="AP10" s="11">
        <f t="shared" si="22"/>
        <v>2.5977173653231045E-2</v>
      </c>
      <c r="AQ10" s="11">
        <f t="shared" si="23"/>
        <v>2.3564574154817608E-2</v>
      </c>
      <c r="AR10" s="1">
        <f t="shared" si="42"/>
        <v>8553.7876507887431</v>
      </c>
      <c r="AS10" s="1">
        <f t="shared" si="43"/>
        <v>976.61702321789789</v>
      </c>
      <c r="AT10" s="1">
        <f t="shared" si="44"/>
        <v>312.01186130975947</v>
      </c>
      <c r="AU10" s="1">
        <f t="shared" si="45"/>
        <v>1710.7575301577488</v>
      </c>
      <c r="AV10" s="1">
        <f t="shared" si="46"/>
        <v>195.32340464357958</v>
      </c>
      <c r="AW10" s="1">
        <f t="shared" si="47"/>
        <v>62.402372261951896</v>
      </c>
      <c r="AX10" s="1">
        <f t="shared" si="24"/>
        <v>8639.4076572490994</v>
      </c>
      <c r="AY10" s="1">
        <f t="shared" si="4"/>
        <v>612.48283186490301</v>
      </c>
      <c r="AZ10" s="1">
        <f t="shared" si="5"/>
        <v>212.58856373957593</v>
      </c>
      <c r="BA10" s="1">
        <f t="shared" si="25"/>
        <v>7179.4084230486624</v>
      </c>
      <c r="BB10" s="1">
        <f t="shared" si="26"/>
        <v>8186.2998848025645</v>
      </c>
      <c r="BC10" s="1">
        <f t="shared" si="27"/>
        <v>6292.6563697956881</v>
      </c>
      <c r="BD10" s="1">
        <f t="shared" si="28"/>
        <v>0</v>
      </c>
      <c r="BE10" s="2">
        <v>0</v>
      </c>
      <c r="BF10" s="2">
        <v>0</v>
      </c>
      <c r="BG10" s="2">
        <v>0</v>
      </c>
      <c r="BH10" s="2">
        <f t="shared" si="6"/>
        <v>0</v>
      </c>
      <c r="BI10" s="2">
        <f t="shared" si="29"/>
        <v>0</v>
      </c>
      <c r="BJ10" s="2">
        <f t="shared" si="7"/>
        <v>0</v>
      </c>
      <c r="BK10" s="2">
        <f t="shared" si="8"/>
        <v>0</v>
      </c>
      <c r="BL10" s="2">
        <f t="shared" si="9"/>
        <v>0</v>
      </c>
      <c r="BM10" s="2">
        <f t="shared" si="10"/>
        <v>0</v>
      </c>
      <c r="BN10" s="2">
        <f t="shared" si="11"/>
        <v>0</v>
      </c>
      <c r="BO10" s="2">
        <f t="shared" si="30"/>
        <v>0</v>
      </c>
      <c r="BP10" s="2">
        <f t="shared" si="31"/>
        <v>0</v>
      </c>
      <c r="BQ10" s="2">
        <f t="shared" si="32"/>
        <v>0</v>
      </c>
      <c r="BR10" s="11">
        <f t="shared" si="33"/>
        <v>7.5046453543986508E-2</v>
      </c>
      <c r="BS10" s="17">
        <v>0</v>
      </c>
      <c r="BT10" s="17">
        <v>0</v>
      </c>
      <c r="BU10" s="12">
        <f>(BU$3*templow!$I120+BU$4*templow!$I120^2+BU$5*templow!$I120^6)*(K10/K$56)^$BW$1</f>
        <v>0.65326272946605113</v>
      </c>
      <c r="BV10" s="12">
        <f>(BV$3*templow!$I120+BV$4*templow!$I120^2+BV$5*templow!$I120^6)*(L10/L$56)^$BW$1</f>
        <v>0.43193321800463635</v>
      </c>
      <c r="BW10" s="12">
        <f>(BW$3*templow!$I120+BW$4*templow!$I120^2+BW$5*templow!$I120^6)*(M10/M$56)^$BW$1</f>
        <v>0.22487767851689147</v>
      </c>
      <c r="BX10" s="12"/>
      <c r="BY10" s="12"/>
      <c r="BZ10" s="12"/>
      <c r="CA10" s="19"/>
      <c r="CB10" s="19"/>
      <c r="CC10" s="19"/>
      <c r="CD10" s="19"/>
      <c r="CE10" s="19"/>
      <c r="CF10" s="19"/>
      <c r="CG10" s="19"/>
      <c r="CH10" s="19"/>
    </row>
    <row r="11" spans="1:86" x14ac:dyDescent="0.3">
      <c r="A11">
        <v>1965</v>
      </c>
      <c r="B11" s="1">
        <v>800.66078402081905</v>
      </c>
      <c r="C11" s="1">
        <v>1305.235463</v>
      </c>
      <c r="D11" s="1">
        <v>1203.382967</v>
      </c>
      <c r="E11" s="11">
        <f t="shared" si="34"/>
        <v>1.0843849345893997E-2</v>
      </c>
      <c r="F11" s="11">
        <f t="shared" si="12"/>
        <v>2.3218792043280922E-2</v>
      </c>
      <c r="G11" s="11">
        <f t="shared" si="13"/>
        <v>2.4902769358265076E-2</v>
      </c>
      <c r="H11" s="1">
        <v>9927.918917714087</v>
      </c>
      <c r="I11" s="1">
        <v>1083.6516565061327</v>
      </c>
      <c r="J11" s="1">
        <v>350.81110400362127</v>
      </c>
      <c r="K11" s="1">
        <f t="shared" si="14"/>
        <v>12399.656778314171</v>
      </c>
      <c r="L11" s="1">
        <f t="shared" si="0"/>
        <v>830.23461070803955</v>
      </c>
      <c r="M11" s="1">
        <f t="shared" si="1"/>
        <v>291.52074910797808</v>
      </c>
      <c r="N11" s="11">
        <f t="shared" si="35"/>
        <v>4.4553182315254292E-2</v>
      </c>
      <c r="O11" s="11">
        <f t="shared" si="15"/>
        <v>6.5363156890022589E-2</v>
      </c>
      <c r="P11" s="11">
        <f t="shared" si="16"/>
        <v>7.1084306753329551E-2</v>
      </c>
      <c r="Q11" s="1">
        <v>2371.6535028912936</v>
      </c>
      <c r="R11" s="1"/>
      <c r="S11" s="1"/>
      <c r="T11" s="1">
        <f t="shared" si="17"/>
        <v>238.88727562627687</v>
      </c>
      <c r="U11" s="1"/>
      <c r="V11" s="1"/>
      <c r="W11" s="11">
        <f t="shared" si="36"/>
        <v>2.3673425215083199E-2</v>
      </c>
      <c r="X11" s="11"/>
      <c r="Y11" s="11"/>
      <c r="Z11" s="1">
        <v>6397.5940110054044</v>
      </c>
      <c r="AA11" s="1">
        <v>2944.6596719999998</v>
      </c>
      <c r="AB11" s="1">
        <v>454.80166899999767</v>
      </c>
      <c r="AC11" s="12">
        <f t="shared" si="18"/>
        <v>2.697524745164531</v>
      </c>
      <c r="AD11" s="12"/>
      <c r="AE11" s="12"/>
      <c r="AF11" s="11">
        <f t="shared" si="37"/>
        <v>-3.4801996623438303E-2</v>
      </c>
      <c r="AG11" s="11"/>
      <c r="AH11" s="11"/>
      <c r="AI11" s="1">
        <f t="shared" si="38"/>
        <v>15558.457848600259</v>
      </c>
      <c r="AJ11" s="1">
        <f t="shared" si="39"/>
        <v>1725.2935495004265</v>
      </c>
      <c r="AK11" s="1">
        <f t="shared" si="40"/>
        <v>545.86666941177418</v>
      </c>
      <c r="AL11" s="14">
        <f t="shared" si="19"/>
        <v>6.0895387591344337</v>
      </c>
      <c r="AM11" s="14">
        <f t="shared" si="20"/>
        <v>0.74164763027680691</v>
      </c>
      <c r="AN11" s="14">
        <f t="shared" si="21"/>
        <v>0.31804239576231774</v>
      </c>
      <c r="AO11" s="11">
        <f t="shared" si="41"/>
        <v>2.0621120954280148E-2</v>
      </c>
      <c r="AP11" s="11">
        <f t="shared" si="22"/>
        <v>2.5977173653231045E-2</v>
      </c>
      <c r="AQ11" s="11">
        <f t="shared" si="23"/>
        <v>2.3564574154817608E-2</v>
      </c>
      <c r="AR11" s="1">
        <f t="shared" si="42"/>
        <v>8825.4438169729783</v>
      </c>
      <c r="AS11" s="1">
        <f t="shared" si="43"/>
        <v>1023.5788535981193</v>
      </c>
      <c r="AT11" s="1">
        <f t="shared" si="44"/>
        <v>326.75739099029039</v>
      </c>
      <c r="AU11" s="1">
        <f t="shared" si="45"/>
        <v>1765.0887633945958</v>
      </c>
      <c r="AV11" s="1">
        <f t="shared" si="46"/>
        <v>204.71577071962386</v>
      </c>
      <c r="AW11" s="1">
        <f t="shared" si="47"/>
        <v>65.351478198058075</v>
      </c>
      <c r="AX11" s="1">
        <f t="shared" si="24"/>
        <v>8818.1601927874581</v>
      </c>
      <c r="AY11" s="1">
        <f t="shared" si="4"/>
        <v>627.3680926477366</v>
      </c>
      <c r="AZ11" s="1">
        <f t="shared" si="5"/>
        <v>217.2258707000897</v>
      </c>
      <c r="BA11" s="1">
        <f t="shared" si="25"/>
        <v>7273.6577635780595</v>
      </c>
      <c r="BB11" s="1">
        <f t="shared" si="26"/>
        <v>8407.7178793630119</v>
      </c>
      <c r="BC11" s="1">
        <f t="shared" si="27"/>
        <v>6475.328763842509</v>
      </c>
      <c r="BD11" s="1">
        <f t="shared" si="28"/>
        <v>0</v>
      </c>
      <c r="BE11" s="2">
        <v>0</v>
      </c>
      <c r="BF11" s="2">
        <v>0</v>
      </c>
      <c r="BG11" s="2">
        <v>0</v>
      </c>
      <c r="BH11" s="2">
        <f t="shared" si="6"/>
        <v>0</v>
      </c>
      <c r="BI11" s="2">
        <f t="shared" si="29"/>
        <v>0</v>
      </c>
      <c r="BJ11" s="2">
        <f t="shared" si="7"/>
        <v>0</v>
      </c>
      <c r="BK11" s="2">
        <f t="shared" si="8"/>
        <v>0</v>
      </c>
      <c r="BL11" s="2">
        <f t="shared" si="9"/>
        <v>0</v>
      </c>
      <c r="BM11" s="2">
        <f t="shared" si="10"/>
        <v>0</v>
      </c>
      <c r="BN11" s="2">
        <f t="shared" si="11"/>
        <v>0</v>
      </c>
      <c r="BO11" s="2">
        <f t="shared" si="30"/>
        <v>0</v>
      </c>
      <c r="BP11" s="2">
        <f t="shared" si="31"/>
        <v>0</v>
      </c>
      <c r="BQ11" s="2">
        <f t="shared" si="32"/>
        <v>0</v>
      </c>
      <c r="BR11" s="11">
        <f t="shared" si="33"/>
        <v>6.8693189053533804E-2</v>
      </c>
      <c r="BS11" s="17">
        <v>0</v>
      </c>
      <c r="BT11" s="17">
        <v>0</v>
      </c>
      <c r="BU11" s="12">
        <f>(BU$3*templow!$I121+BU$4*templow!$I121^2+BU$5*templow!$I121^6)*(K11/K$56)^$BW$1</f>
        <v>0.66381857569044156</v>
      </c>
      <c r="BV11" s="12">
        <f>(BV$3*templow!$I121+BV$4*templow!$I121^2+BV$5*templow!$I121^6)*(L11/L$56)^$BW$1</f>
        <v>0.43665302738106593</v>
      </c>
      <c r="BW11" s="12">
        <f>(BW$3*templow!$I121+BW$4*templow!$I121^2+BW$5*templow!$I121^6)*(M11/M$56)^$BW$1</f>
        <v>0.22692551540435396</v>
      </c>
      <c r="BX11" s="12"/>
      <c r="BY11" s="12"/>
      <c r="BZ11" s="12"/>
      <c r="CA11" s="19"/>
      <c r="CB11" s="19"/>
      <c r="CC11" s="19"/>
      <c r="CD11" s="19"/>
      <c r="CE11" s="19"/>
      <c r="CF11" s="19"/>
      <c r="CG11" s="19"/>
      <c r="CH11" s="19"/>
    </row>
    <row r="12" spans="1:86" x14ac:dyDescent="0.3">
      <c r="A12">
        <v>1966</v>
      </c>
      <c r="B12" s="1">
        <v>808.565449944119</v>
      </c>
      <c r="C12" s="1">
        <v>1337.5104560370733</v>
      </c>
      <c r="D12" s="1">
        <v>1233.6147822000003</v>
      </c>
      <c r="E12" s="11">
        <f t="shared" si="34"/>
        <v>9.8726777694839729E-3</v>
      </c>
      <c r="F12" s="11">
        <f t="shared" si="12"/>
        <v>2.472733384280823E-2</v>
      </c>
      <c r="G12" s="11">
        <f t="shared" si="13"/>
        <v>2.5122355915812244E-2</v>
      </c>
      <c r="H12" s="1">
        <v>10508.177890290679</v>
      </c>
      <c r="I12" s="1">
        <v>1143.3797594106147</v>
      </c>
      <c r="J12" s="1">
        <v>359.13498519764448</v>
      </c>
      <c r="K12" s="1">
        <f t="shared" si="14"/>
        <v>12996.075816765251</v>
      </c>
      <c r="L12" s="1">
        <f t="shared" si="0"/>
        <v>854.85668859617681</v>
      </c>
      <c r="M12" s="1">
        <f t="shared" si="1"/>
        <v>291.12409350119117</v>
      </c>
      <c r="N12" s="11">
        <f t="shared" si="35"/>
        <v>4.8099640910558072E-2</v>
      </c>
      <c r="O12" s="11">
        <f t="shared" si="15"/>
        <v>2.9656771195239795E-2</v>
      </c>
      <c r="P12" s="11">
        <f t="shared" si="16"/>
        <v>-1.3606427947260302E-3</v>
      </c>
      <c r="Q12" s="1">
        <v>2485.4318011903943</v>
      </c>
      <c r="R12" s="1"/>
      <c r="S12" s="1"/>
      <c r="T12" s="1">
        <f t="shared" si="17"/>
        <v>236.5235749850483</v>
      </c>
      <c r="U12" s="1"/>
      <c r="V12" s="1"/>
      <c r="W12" s="11">
        <f t="shared" si="36"/>
        <v>-9.8946276440710079E-3</v>
      </c>
      <c r="X12" s="11"/>
      <c r="Y12" s="11"/>
      <c r="Z12" s="1">
        <v>6680.4349658986584</v>
      </c>
      <c r="AA12" s="1">
        <v>3146.7883789999996</v>
      </c>
      <c r="AB12" s="1">
        <v>469.78474300000289</v>
      </c>
      <c r="AC12" s="12">
        <f t="shared" si="18"/>
        <v>2.6878367624889457</v>
      </c>
      <c r="AD12" s="12"/>
      <c r="AE12" s="12"/>
      <c r="AF12" s="11">
        <f t="shared" si="37"/>
        <v>-3.5914342187042259E-3</v>
      </c>
      <c r="AG12" s="11"/>
      <c r="AH12" s="11"/>
      <c r="AI12" s="1">
        <f t="shared" si="38"/>
        <v>15767.700827134828</v>
      </c>
      <c r="AJ12" s="1">
        <f t="shared" si="39"/>
        <v>1757.4799652700076</v>
      </c>
      <c r="AK12" s="1">
        <f t="shared" si="40"/>
        <v>556.63148066865483</v>
      </c>
      <c r="AL12" s="14">
        <f t="shared" si="19"/>
        <v>6.2151118744423215</v>
      </c>
      <c r="AM12" s="14">
        <f t="shared" si="20"/>
        <v>0.76091353955801477</v>
      </c>
      <c r="AN12" s="14">
        <f t="shared" si="21"/>
        <v>0.32553692938163475</v>
      </c>
      <c r="AO12" s="11">
        <f t="shared" si="41"/>
        <v>2.0621120954280148E-2</v>
      </c>
      <c r="AP12" s="11">
        <f t="shared" si="22"/>
        <v>2.5977173653231045E-2</v>
      </c>
      <c r="AQ12" s="11">
        <f t="shared" si="23"/>
        <v>2.3564574154817608E-2</v>
      </c>
      <c r="AR12" s="1">
        <f t="shared" si="42"/>
        <v>9102.7951347293456</v>
      </c>
      <c r="AS12" s="1">
        <f t="shared" si="43"/>
        <v>1074.8581088250889</v>
      </c>
      <c r="AT12" s="1">
        <f t="shared" si="44"/>
        <v>342.49754863160757</v>
      </c>
      <c r="AU12" s="1">
        <f t="shared" si="45"/>
        <v>1820.5590269458692</v>
      </c>
      <c r="AV12" s="1">
        <f t="shared" si="46"/>
        <v>214.9716217650178</v>
      </c>
      <c r="AW12" s="1">
        <f t="shared" si="47"/>
        <v>68.49950972632152</v>
      </c>
      <c r="AX12" s="1">
        <f t="shared" si="24"/>
        <v>9006.3656668569765</v>
      </c>
      <c r="AY12" s="1">
        <f t="shared" si="4"/>
        <v>642.90075877824529</v>
      </c>
      <c r="AZ12" s="1">
        <f t="shared" si="5"/>
        <v>222.10988621313717</v>
      </c>
      <c r="BA12" s="1">
        <f t="shared" si="25"/>
        <v>7362.5438274669214</v>
      </c>
      <c r="BB12" s="1">
        <f t="shared" si="26"/>
        <v>8648.3297303691324</v>
      </c>
      <c r="BC12" s="1">
        <f t="shared" si="27"/>
        <v>6665.4331489365359</v>
      </c>
      <c r="BD12" s="1">
        <f t="shared" si="28"/>
        <v>0</v>
      </c>
      <c r="BE12" s="2">
        <v>0</v>
      </c>
      <c r="BF12" s="2">
        <v>0</v>
      </c>
      <c r="BG12" s="2">
        <v>0</v>
      </c>
      <c r="BH12" s="2">
        <f t="shared" si="6"/>
        <v>0</v>
      </c>
      <c r="BI12" s="2">
        <f t="shared" si="29"/>
        <v>0</v>
      </c>
      <c r="BJ12" s="2">
        <f t="shared" si="7"/>
        <v>0</v>
      </c>
      <c r="BK12" s="2">
        <f t="shared" si="8"/>
        <v>0</v>
      </c>
      <c r="BL12" s="2">
        <f t="shared" si="9"/>
        <v>0</v>
      </c>
      <c r="BM12" s="2">
        <f t="shared" si="10"/>
        <v>0</v>
      </c>
      <c r="BN12" s="2">
        <f t="shared" si="11"/>
        <v>0</v>
      </c>
      <c r="BO12" s="2">
        <f t="shared" si="30"/>
        <v>0</v>
      </c>
      <c r="BP12" s="2">
        <f t="shared" si="31"/>
        <v>0</v>
      </c>
      <c r="BQ12" s="2">
        <f t="shared" si="32"/>
        <v>0</v>
      </c>
      <c r="BR12" s="11">
        <f t="shared" si="33"/>
        <v>6.5035237962948605E-2</v>
      </c>
      <c r="BS12" s="17">
        <v>0</v>
      </c>
      <c r="BT12" s="17">
        <v>0</v>
      </c>
      <c r="BU12" s="12">
        <f>(BU$3*templow!$I122+BU$4*templow!$I122^2+BU$5*templow!$I122^6)*(K12/K$56)^$BW$1</f>
        <v>0.67412883857409334</v>
      </c>
      <c r="BV12" s="12">
        <f>(BV$3*templow!$I122+BV$4*templow!$I122^2+BV$5*templow!$I122^6)*(L12/L$56)^$BW$1</f>
        <v>0.44530087897054921</v>
      </c>
      <c r="BW12" s="12">
        <f>(BW$3*templow!$I122+BW$4*templow!$I122^2+BW$5*templow!$I122^6)*(M12/M$56)^$BW$1</f>
        <v>0.23308352939097918</v>
      </c>
      <c r="BX12" s="12"/>
      <c r="BY12" s="12"/>
      <c r="BZ12" s="12"/>
      <c r="CA12" s="19"/>
      <c r="CB12" s="19"/>
      <c r="CC12" s="19"/>
      <c r="CD12" s="19"/>
      <c r="CE12" s="19"/>
      <c r="CF12" s="19"/>
      <c r="CG12" s="19"/>
      <c r="CH12" s="19"/>
    </row>
    <row r="13" spans="1:86" x14ac:dyDescent="0.3">
      <c r="A13">
        <v>1967</v>
      </c>
      <c r="B13" s="1">
        <v>815.87312639580489</v>
      </c>
      <c r="C13" s="1">
        <v>1368.8453209955549</v>
      </c>
      <c r="D13" s="1">
        <v>1264.7723281999999</v>
      </c>
      <c r="E13" s="11">
        <f t="shared" si="34"/>
        <v>9.0378292223478596E-3</v>
      </c>
      <c r="F13" s="11">
        <f t="shared" si="12"/>
        <v>2.3427753268803642E-2</v>
      </c>
      <c r="G13" s="11">
        <f t="shared" si="13"/>
        <v>2.5257111417256173E-2</v>
      </c>
      <c r="H13" s="1">
        <v>10973.658925626896</v>
      </c>
      <c r="I13" s="1">
        <v>1187.6846076215456</v>
      </c>
      <c r="J13" s="1">
        <v>376.56444599355245</v>
      </c>
      <c r="K13" s="1">
        <f t="shared" si="14"/>
        <v>13450.202697696455</v>
      </c>
      <c r="L13" s="1">
        <f t="shared" si="0"/>
        <v>867.65435758493743</v>
      </c>
      <c r="M13" s="1">
        <f t="shared" si="1"/>
        <v>297.73298924832733</v>
      </c>
      <c r="N13" s="11">
        <f t="shared" si="35"/>
        <v>3.4943385013603168E-2</v>
      </c>
      <c r="O13" s="11">
        <f t="shared" si="15"/>
        <v>1.4970543202716957E-2</v>
      </c>
      <c r="P13" s="11">
        <f t="shared" si="16"/>
        <v>2.2701301248050587E-2</v>
      </c>
      <c r="Q13" s="1">
        <v>2609.7598050683955</v>
      </c>
      <c r="R13" s="1"/>
      <c r="S13" s="1"/>
      <c r="T13" s="1">
        <f t="shared" si="17"/>
        <v>237.82038632290613</v>
      </c>
      <c r="U13" s="1"/>
      <c r="V13" s="1"/>
      <c r="W13" s="11">
        <f t="shared" si="36"/>
        <v>5.4827994965820359E-3</v>
      </c>
      <c r="X13" s="11"/>
      <c r="Y13" s="11"/>
      <c r="Z13" s="1">
        <v>6971.1848429002885</v>
      </c>
      <c r="AA13" s="1">
        <v>3188.9185419999999</v>
      </c>
      <c r="AB13" s="1">
        <v>496.66283300000077</v>
      </c>
      <c r="AC13" s="12">
        <f t="shared" si="18"/>
        <v>2.6711978739811997</v>
      </c>
      <c r="AD13" s="12"/>
      <c r="AE13" s="12"/>
      <c r="AF13" s="11">
        <f t="shared" si="37"/>
        <v>-6.1904386233404551E-3</v>
      </c>
      <c r="AG13" s="11"/>
      <c r="AH13" s="11"/>
      <c r="AI13" s="1">
        <f t="shared" si="38"/>
        <v>16011.489771367214</v>
      </c>
      <c r="AJ13" s="1">
        <f t="shared" si="39"/>
        <v>1796.7035905080247</v>
      </c>
      <c r="AK13" s="1">
        <f t="shared" si="40"/>
        <v>569.46784232811092</v>
      </c>
      <c r="AL13" s="14">
        <f t="shared" si="19"/>
        <v>6.3432744481495797</v>
      </c>
      <c r="AM13" s="14">
        <f t="shared" si="20"/>
        <v>0.78067992271020803</v>
      </c>
      <c r="AN13" s="14">
        <f t="shared" si="21"/>
        <v>0.33320806849417989</v>
      </c>
      <c r="AO13" s="11">
        <f t="shared" si="41"/>
        <v>2.0621120954280148E-2</v>
      </c>
      <c r="AP13" s="11">
        <f t="shared" si="22"/>
        <v>2.5977173653231045E-2</v>
      </c>
      <c r="AQ13" s="11">
        <f t="shared" si="23"/>
        <v>2.3564574154817608E-2</v>
      </c>
      <c r="AR13" s="1">
        <f t="shared" si="42"/>
        <v>9386.3761279839782</v>
      </c>
      <c r="AS13" s="1">
        <f t="shared" si="43"/>
        <v>1128.3706942022791</v>
      </c>
      <c r="AT13" s="1">
        <f t="shared" si="44"/>
        <v>359.2685772943359</v>
      </c>
      <c r="AU13" s="1">
        <f t="shared" si="45"/>
        <v>1877.2752255967957</v>
      </c>
      <c r="AV13" s="1">
        <f t="shared" si="46"/>
        <v>225.67413884045584</v>
      </c>
      <c r="AW13" s="1">
        <f t="shared" si="47"/>
        <v>71.853715458867185</v>
      </c>
      <c r="AX13" s="1">
        <f t="shared" si="24"/>
        <v>9203.760559634231</v>
      </c>
      <c r="AY13" s="1">
        <f t="shared" si="4"/>
        <v>659.45840740084213</v>
      </c>
      <c r="AZ13" s="1">
        <f t="shared" si="5"/>
        <v>227.24632364823489</v>
      </c>
      <c r="BA13" s="1">
        <f t="shared" si="25"/>
        <v>7446.7738057733495</v>
      </c>
      <c r="BB13" s="1">
        <f t="shared" si="26"/>
        <v>8885.7483924056814</v>
      </c>
      <c r="BC13" s="1">
        <f t="shared" si="27"/>
        <v>6862.698357477846</v>
      </c>
      <c r="BD13" s="1">
        <f t="shared" si="28"/>
        <v>0</v>
      </c>
      <c r="BE13" s="2">
        <v>0</v>
      </c>
      <c r="BF13" s="2">
        <v>0</v>
      </c>
      <c r="BG13" s="2">
        <v>0</v>
      </c>
      <c r="BH13" s="2">
        <f t="shared" si="6"/>
        <v>0</v>
      </c>
      <c r="BI13" s="2">
        <f t="shared" si="29"/>
        <v>0</v>
      </c>
      <c r="BJ13" s="2">
        <f t="shared" si="7"/>
        <v>0</v>
      </c>
      <c r="BK13" s="2">
        <f t="shared" si="8"/>
        <v>0</v>
      </c>
      <c r="BL13" s="2">
        <f t="shared" si="9"/>
        <v>0</v>
      </c>
      <c r="BM13" s="2">
        <f t="shared" si="10"/>
        <v>0</v>
      </c>
      <c r="BN13" s="2">
        <f t="shared" si="11"/>
        <v>0</v>
      </c>
      <c r="BO13" s="2">
        <f t="shared" si="30"/>
        <v>0</v>
      </c>
      <c r="BP13" s="2">
        <f t="shared" si="31"/>
        <v>0</v>
      </c>
      <c r="BQ13" s="2">
        <f t="shared" si="32"/>
        <v>0</v>
      </c>
      <c r="BR13" s="11">
        <f t="shared" si="33"/>
        <v>5.2772381868527701E-2</v>
      </c>
      <c r="BS13" s="17">
        <v>0</v>
      </c>
      <c r="BT13" s="17">
        <v>0</v>
      </c>
      <c r="BU13" s="12">
        <f>(BU$3*templow!$I123+BU$4*templow!$I123^2+BU$5*templow!$I123^6)*(K13/K$56)^$BW$1</f>
        <v>0.68693477042250828</v>
      </c>
      <c r="BV13" s="12">
        <f>(BV$3*templow!$I123+BV$4*templow!$I123^2+BV$5*templow!$I123^6)*(L13/L$56)^$BW$1</f>
        <v>0.45586224815586807</v>
      </c>
      <c r="BW13" s="12">
        <f>(BW$3*templow!$I123+BW$4*templow!$I123^2+BW$5*templow!$I123^6)*(M13/M$56)^$BW$1</f>
        <v>0.23803953689618412</v>
      </c>
      <c r="BX13" s="12"/>
      <c r="BY13" s="12"/>
      <c r="BZ13" s="12"/>
      <c r="CA13" s="19"/>
      <c r="CB13" s="19"/>
      <c r="CC13" s="19"/>
      <c r="CD13" s="19"/>
      <c r="CE13" s="19"/>
      <c r="CF13" s="19"/>
      <c r="CG13" s="19"/>
      <c r="CH13" s="19"/>
    </row>
    <row r="14" spans="1:86" x14ac:dyDescent="0.3">
      <c r="A14">
        <v>1968</v>
      </c>
      <c r="B14" s="1">
        <v>822.62322241253833</v>
      </c>
      <c r="C14" s="1">
        <v>1400.9943564285577</v>
      </c>
      <c r="D14" s="1">
        <v>1296.6763331999996</v>
      </c>
      <c r="E14" s="11">
        <f t="shared" si="34"/>
        <v>8.2734628686111922E-3</v>
      </c>
      <c r="F14" s="11">
        <f t="shared" si="12"/>
        <v>2.3486244164987902E-2</v>
      </c>
      <c r="G14" s="11">
        <f t="shared" si="13"/>
        <v>2.5225097267430607E-2</v>
      </c>
      <c r="H14" s="1">
        <v>11637.813654287484</v>
      </c>
      <c r="I14" s="1">
        <v>1301.3743909010927</v>
      </c>
      <c r="J14" s="1">
        <v>397.23862348282364</v>
      </c>
      <c r="K14" s="1">
        <f t="shared" si="14"/>
        <v>14147.198057643967</v>
      </c>
      <c r="L14" s="1">
        <f t="shared" si="0"/>
        <v>928.89338556550786</v>
      </c>
      <c r="M14" s="1">
        <f t="shared" si="1"/>
        <v>306.35141038049125</v>
      </c>
      <c r="N14" s="11">
        <f t="shared" si="35"/>
        <v>5.1820435395139697E-2</v>
      </c>
      <c r="O14" s="11">
        <f t="shared" si="15"/>
        <v>7.0579980893573202E-2</v>
      </c>
      <c r="P14" s="11">
        <f t="shared" si="16"/>
        <v>2.8946812894071527E-2</v>
      </c>
      <c r="Q14" s="1">
        <v>2771.6413588603582</v>
      </c>
      <c r="R14" s="1"/>
      <c r="S14" s="1"/>
      <c r="T14" s="1">
        <f t="shared" si="17"/>
        <v>238.15825215926691</v>
      </c>
      <c r="U14" s="1"/>
      <c r="V14" s="1"/>
      <c r="W14" s="11">
        <f t="shared" si="36"/>
        <v>1.4206765096329566E-3</v>
      </c>
      <c r="X14" s="11"/>
      <c r="Y14" s="11"/>
      <c r="Z14" s="1">
        <v>7346.5497552800771</v>
      </c>
      <c r="AA14" s="1">
        <v>3339.6542439999994</v>
      </c>
      <c r="AB14" s="1">
        <v>548.99933499999679</v>
      </c>
      <c r="AC14" s="12">
        <f t="shared" si="18"/>
        <v>2.6506134106401222</v>
      </c>
      <c r="AD14" s="12"/>
      <c r="AE14" s="12"/>
      <c r="AF14" s="11">
        <f t="shared" si="37"/>
        <v>-7.7060795613759225E-3</v>
      </c>
      <c r="AG14" s="11"/>
      <c r="AH14" s="11"/>
      <c r="AI14" s="1">
        <f t="shared" si="38"/>
        <v>16287.616019827288</v>
      </c>
      <c r="AJ14" s="1">
        <f t="shared" si="39"/>
        <v>1842.7073702976782</v>
      </c>
      <c r="AK14" s="1">
        <f t="shared" si="40"/>
        <v>584.37477355416706</v>
      </c>
      <c r="AL14" s="14">
        <f t="shared" si="19"/>
        <v>6.4740798777910671</v>
      </c>
      <c r="AM14" s="14">
        <f t="shared" si="20"/>
        <v>0.80095978063004214</v>
      </c>
      <c r="AN14" s="14">
        <f t="shared" si="21"/>
        <v>0.34105997473319455</v>
      </c>
      <c r="AO14" s="11">
        <f t="shared" si="41"/>
        <v>2.0621120954280148E-2</v>
      </c>
      <c r="AP14" s="11">
        <f t="shared" si="22"/>
        <v>2.5977173653231045E-2</v>
      </c>
      <c r="AQ14" s="11">
        <f t="shared" si="23"/>
        <v>2.3564574154817608E-2</v>
      </c>
      <c r="AR14" s="1">
        <f t="shared" si="42"/>
        <v>9676.3224057587577</v>
      </c>
      <c r="AS14" s="1">
        <f t="shared" si="43"/>
        <v>1185.3622500003498</v>
      </c>
      <c r="AT14" s="1">
        <f t="shared" si="44"/>
        <v>377.08070893414532</v>
      </c>
      <c r="AU14" s="1">
        <f t="shared" si="45"/>
        <v>1935.2644811517516</v>
      </c>
      <c r="AV14" s="1">
        <f t="shared" si="46"/>
        <v>237.07245000006998</v>
      </c>
      <c r="AW14" s="1">
        <f t="shared" si="47"/>
        <v>75.416141786829073</v>
      </c>
      <c r="AX14" s="1">
        <f t="shared" si="24"/>
        <v>9410.2107911620969</v>
      </c>
      <c r="AY14" s="1">
        <f t="shared" si="4"/>
        <v>676.869107751211</v>
      </c>
      <c r="AZ14" s="1">
        <f t="shared" si="5"/>
        <v>232.64446139990392</v>
      </c>
      <c r="BA14" s="1">
        <f t="shared" si="25"/>
        <v>7526.6328254188866</v>
      </c>
      <c r="BB14" s="1">
        <f t="shared" si="26"/>
        <v>9130.9497737573547</v>
      </c>
      <c r="BC14" s="1">
        <f t="shared" si="27"/>
        <v>7066.2524228381508</v>
      </c>
      <c r="BD14" s="1">
        <f t="shared" si="28"/>
        <v>0</v>
      </c>
      <c r="BE14" s="2">
        <v>0</v>
      </c>
      <c r="BF14" s="2">
        <v>0</v>
      </c>
      <c r="BG14" s="2">
        <v>0</v>
      </c>
      <c r="BH14" s="2">
        <f t="shared" si="6"/>
        <v>0</v>
      </c>
      <c r="BI14" s="2">
        <f t="shared" si="29"/>
        <v>0</v>
      </c>
      <c r="BJ14" s="2">
        <f t="shared" si="7"/>
        <v>0</v>
      </c>
      <c r="BK14" s="2">
        <f t="shared" si="8"/>
        <v>0</v>
      </c>
      <c r="BL14" s="2">
        <f t="shared" si="9"/>
        <v>0</v>
      </c>
      <c r="BM14" s="2">
        <f t="shared" si="10"/>
        <v>0</v>
      </c>
      <c r="BN14" s="2">
        <f t="shared" si="11"/>
        <v>0</v>
      </c>
      <c r="BO14" s="2">
        <f t="shared" si="30"/>
        <v>0</v>
      </c>
      <c r="BP14" s="2">
        <f t="shared" si="31"/>
        <v>0</v>
      </c>
      <c r="BQ14" s="2">
        <f t="shared" si="32"/>
        <v>0</v>
      </c>
      <c r="BR14" s="11">
        <f t="shared" si="33"/>
        <v>7.2294549261994828E-2</v>
      </c>
      <c r="BS14" s="17">
        <v>0</v>
      </c>
      <c r="BT14" s="17">
        <v>0</v>
      </c>
      <c r="BU14" s="12">
        <f>(BU$3*templow!$I124+BU$4*templow!$I124^2+BU$5*templow!$I124^6)*(K14/K$56)^$BW$1</f>
        <v>0.69730700639419785</v>
      </c>
      <c r="BV14" s="12">
        <f>(BV$3*templow!$I124+BV$4*templow!$I124^2+BV$5*templow!$I124^6)*(L14/L$56)^$BW$1</f>
        <v>0.46058526672736738</v>
      </c>
      <c r="BW14" s="12">
        <f>(BW$3*templow!$I124+BW$4*templow!$I124^2+BW$5*templow!$I124^6)*(M14/M$56)^$BW$1</f>
        <v>0.24277513990771943</v>
      </c>
      <c r="BX14" s="12"/>
      <c r="BY14" s="12"/>
      <c r="BZ14" s="12"/>
      <c r="CA14" s="19"/>
      <c r="CB14" s="19"/>
      <c r="CC14" s="19"/>
      <c r="CD14" s="19"/>
      <c r="CE14" s="19"/>
      <c r="CF14" s="19"/>
      <c r="CG14" s="19"/>
      <c r="CH14" s="19"/>
    </row>
    <row r="15" spans="1:86" x14ac:dyDescent="0.3">
      <c r="A15">
        <v>1969</v>
      </c>
      <c r="B15" s="1">
        <v>831.14216744508656</v>
      </c>
      <c r="C15" s="1">
        <v>1434.8684787736713</v>
      </c>
      <c r="D15" s="1">
        <v>1329.1099802000001</v>
      </c>
      <c r="E15" s="11">
        <f t="shared" si="34"/>
        <v>1.0355828525681954E-2</v>
      </c>
      <c r="F15" s="11">
        <f t="shared" si="12"/>
        <v>2.4178628693027893E-2</v>
      </c>
      <c r="G15" s="11">
        <f t="shared" si="13"/>
        <v>2.5012908903765618E-2</v>
      </c>
      <c r="H15" s="1">
        <v>12351.153001493121</v>
      </c>
      <c r="I15" s="1">
        <v>1378.7974025472629</v>
      </c>
      <c r="J15" s="1">
        <v>423.26113603013277</v>
      </c>
      <c r="K15" s="1">
        <f t="shared" si="14"/>
        <v>14860.457675322026</v>
      </c>
      <c r="L15" s="1">
        <f t="shared" si="0"/>
        <v>960.92249773698404</v>
      </c>
      <c r="M15" s="1">
        <f t="shared" si="1"/>
        <v>318.45456157543998</v>
      </c>
      <c r="N15" s="11">
        <f t="shared" si="35"/>
        <v>5.041702355277855E-2</v>
      </c>
      <c r="O15" s="11">
        <f t="shared" si="15"/>
        <v>3.4480934700570565E-2</v>
      </c>
      <c r="P15" s="11">
        <f t="shared" si="16"/>
        <v>3.9507411374135604E-2</v>
      </c>
      <c r="Q15" s="1">
        <v>2952.370692419564</v>
      </c>
      <c r="R15" s="1"/>
      <c r="S15" s="1"/>
      <c r="T15" s="1">
        <f t="shared" si="17"/>
        <v>239.03603915056789</v>
      </c>
      <c r="U15" s="1"/>
      <c r="V15" s="1"/>
      <c r="W15" s="11">
        <f t="shared" si="36"/>
        <v>3.6857299016199718E-3</v>
      </c>
      <c r="X15" s="11"/>
      <c r="Y15" s="11"/>
      <c r="Z15" s="1">
        <v>7797.5573611812506</v>
      </c>
      <c r="AA15" s="1">
        <v>3617.4698309999994</v>
      </c>
      <c r="AB15" s="1">
        <v>580.34912700000041</v>
      </c>
      <c r="AC15" s="12">
        <f t="shared" si="18"/>
        <v>2.6411173167387387</v>
      </c>
      <c r="AD15" s="12"/>
      <c r="AE15" s="12"/>
      <c r="AF15" s="11">
        <f t="shared" si="37"/>
        <v>-3.5826023754592651E-3</v>
      </c>
      <c r="AG15" s="11"/>
      <c r="AH15" s="11"/>
      <c r="AI15" s="1">
        <f t="shared" si="38"/>
        <v>16594.118898996312</v>
      </c>
      <c r="AJ15" s="1">
        <f t="shared" si="39"/>
        <v>1895.5090832679803</v>
      </c>
      <c r="AK15" s="1">
        <f t="shared" si="40"/>
        <v>601.35343798557938</v>
      </c>
      <c r="AL15" s="14">
        <f t="shared" si="19"/>
        <v>6.6075826620186682</v>
      </c>
      <c r="AM15" s="14">
        <f t="shared" si="20"/>
        <v>0.82176645194072262</v>
      </c>
      <c r="AN15" s="14">
        <f t="shared" si="21"/>
        <v>0.34909690779903513</v>
      </c>
      <c r="AO15" s="11">
        <f t="shared" si="41"/>
        <v>2.0621120954280148E-2</v>
      </c>
      <c r="AP15" s="11">
        <f t="shared" si="22"/>
        <v>2.5977173653231045E-2</v>
      </c>
      <c r="AQ15" s="11">
        <f t="shared" si="23"/>
        <v>2.3564574154817608E-2</v>
      </c>
      <c r="AR15" s="1">
        <f t="shared" si="42"/>
        <v>9994.7905533313224</v>
      </c>
      <c r="AS15" s="1">
        <f t="shared" si="43"/>
        <v>1246.6463148570547</v>
      </c>
      <c r="AT15" s="1">
        <f t="shared" si="44"/>
        <v>395.93208496619508</v>
      </c>
      <c r="AU15" s="1">
        <f t="shared" si="45"/>
        <v>1998.9581106662645</v>
      </c>
      <c r="AV15" s="1">
        <f t="shared" si="46"/>
        <v>249.32926297141094</v>
      </c>
      <c r="AW15" s="1">
        <f t="shared" si="47"/>
        <v>79.186416993239021</v>
      </c>
      <c r="AX15" s="1">
        <f t="shared" si="24"/>
        <v>9620.2945246347899</v>
      </c>
      <c r="AY15" s="1">
        <f t="shared" si="4"/>
        <v>695.05816500897242</v>
      </c>
      <c r="AZ15" s="1">
        <f t="shared" si="5"/>
        <v>238.31411447628528</v>
      </c>
      <c r="BA15" s="1">
        <f t="shared" si="25"/>
        <v>7622.9285694037726</v>
      </c>
      <c r="BB15" s="1">
        <f t="shared" si="26"/>
        <v>9389.7729151404055</v>
      </c>
      <c r="BC15" s="1">
        <f t="shared" si="27"/>
        <v>7275.0025811118694</v>
      </c>
      <c r="BD15" s="1">
        <f t="shared" si="28"/>
        <v>0</v>
      </c>
      <c r="BE15" s="2">
        <v>0</v>
      </c>
      <c r="BF15" s="2">
        <v>0</v>
      </c>
      <c r="BG15" s="2">
        <v>0</v>
      </c>
      <c r="BH15" s="2">
        <f t="shared" si="6"/>
        <v>0</v>
      </c>
      <c r="BI15" s="2">
        <f t="shared" si="29"/>
        <v>0</v>
      </c>
      <c r="BJ15" s="2">
        <f t="shared" si="7"/>
        <v>0</v>
      </c>
      <c r="BK15" s="2">
        <f t="shared" si="8"/>
        <v>0</v>
      </c>
      <c r="BL15" s="2">
        <f t="shared" si="9"/>
        <v>0</v>
      </c>
      <c r="BM15" s="2">
        <f t="shared" si="10"/>
        <v>0</v>
      </c>
      <c r="BN15" s="2">
        <f t="shared" si="11"/>
        <v>0</v>
      </c>
      <c r="BO15" s="2">
        <f t="shared" si="30"/>
        <v>0</v>
      </c>
      <c r="BP15" s="2">
        <f t="shared" si="31"/>
        <v>0</v>
      </c>
      <c r="BQ15" s="2">
        <f t="shared" si="32"/>
        <v>0</v>
      </c>
      <c r="BR15" s="11">
        <f t="shared" si="33"/>
        <v>6.9156537978306759E-2</v>
      </c>
      <c r="BS15" s="17">
        <v>0</v>
      </c>
      <c r="BT15" s="17">
        <v>0</v>
      </c>
      <c r="BU15" s="12">
        <f>(BU$3*templow!$I125+BU$4*templow!$I125^2+BU$5*templow!$I125^6)*(K15/K$56)^$BW$1</f>
        <v>0.70823662733579906</v>
      </c>
      <c r="BV15" s="12">
        <f>(BV$3*templow!$I125+BV$4*templow!$I125^2+BV$5*templow!$I125^6)*(L15/L$56)^$BW$1</f>
        <v>0.4694687993893597</v>
      </c>
      <c r="BW15" s="12">
        <f>(BW$3*templow!$I125+BW$4*templow!$I125^2+BW$5*templow!$I125^6)*(M15/M$56)^$BW$1</f>
        <v>0.24702278774717229</v>
      </c>
      <c r="BX15" s="12"/>
      <c r="BY15" s="12"/>
      <c r="BZ15" s="12"/>
      <c r="CA15" s="19"/>
      <c r="CB15" s="19"/>
      <c r="CC15" s="19"/>
      <c r="CD15" s="19"/>
      <c r="CE15" s="19"/>
      <c r="CF15" s="19"/>
      <c r="CG15" s="19"/>
      <c r="CH15" s="19"/>
    </row>
    <row r="16" spans="1:86" x14ac:dyDescent="0.3">
      <c r="A16">
        <v>1970</v>
      </c>
      <c r="B16" s="1">
        <v>838.68260221630339</v>
      </c>
      <c r="C16" s="1">
        <v>1469.36546</v>
      </c>
      <c r="D16" s="1">
        <v>1361.9334650000001</v>
      </c>
      <c r="E16" s="11">
        <f t="shared" si="34"/>
        <v>9.0723766240810022E-3</v>
      </c>
      <c r="F16" s="11">
        <f t="shared" si="12"/>
        <v>2.4041911671104588E-2</v>
      </c>
      <c r="G16" s="11">
        <f t="shared" si="13"/>
        <v>2.4695838033705009E-2</v>
      </c>
      <c r="H16" s="1">
        <v>12805.771962887051</v>
      </c>
      <c r="I16" s="1">
        <v>1499.1850790730621</v>
      </c>
      <c r="J16" s="1">
        <v>452.74355760717867</v>
      </c>
      <c r="K16" s="1">
        <f t="shared" si="14"/>
        <v>15268.913327934199</v>
      </c>
      <c r="L16" s="1">
        <f t="shared" si="0"/>
        <v>1020.2942153499797</v>
      </c>
      <c r="M16" s="1">
        <f t="shared" si="1"/>
        <v>332.42707462745153</v>
      </c>
      <c r="N16" s="11">
        <f t="shared" si="35"/>
        <v>2.7486074893270152E-2</v>
      </c>
      <c r="O16" s="11">
        <f t="shared" si="15"/>
        <v>6.1786166681307542E-2</v>
      </c>
      <c r="P16" s="11">
        <f t="shared" si="16"/>
        <v>4.3876002224265687E-2</v>
      </c>
      <c r="Q16" s="1">
        <v>3224.0732506673107</v>
      </c>
      <c r="R16" s="1"/>
      <c r="S16" s="1"/>
      <c r="T16" s="1">
        <f t="shared" si="17"/>
        <v>251.76719217015059</v>
      </c>
      <c r="U16" s="1"/>
      <c r="V16" s="1"/>
      <c r="W16" s="11">
        <f t="shared" si="36"/>
        <v>5.3260391465754564E-2</v>
      </c>
      <c r="X16" s="11"/>
      <c r="Y16" s="11"/>
      <c r="Z16" s="1">
        <v>8459.1172432894891</v>
      </c>
      <c r="AA16" s="1">
        <v>4005.5741099999991</v>
      </c>
      <c r="AB16" s="1">
        <v>679.83088799999541</v>
      </c>
      <c r="AC16" s="12">
        <f t="shared" si="18"/>
        <v>2.6237360585832352</v>
      </c>
      <c r="AD16" s="12"/>
      <c r="AE16" s="12"/>
      <c r="AF16" s="11">
        <f t="shared" si="37"/>
        <v>-6.5810246464045319E-3</v>
      </c>
      <c r="AG16" s="11"/>
      <c r="AH16" s="11"/>
      <c r="AI16" s="1">
        <f t="shared" si="38"/>
        <v>16933.665119762947</v>
      </c>
      <c r="AJ16" s="1">
        <f t="shared" si="39"/>
        <v>1955.2874379125933</v>
      </c>
      <c r="AK16" s="1">
        <f t="shared" si="40"/>
        <v>620.40451118026056</v>
      </c>
      <c r="AL16" s="14">
        <f t="shared" si="19"/>
        <v>6.7438384233075599</v>
      </c>
      <c r="AM16" s="14">
        <f t="shared" si="20"/>
        <v>0.84311362176518634</v>
      </c>
      <c r="AN16" s="14">
        <f t="shared" si="21"/>
        <v>0.35732322777008302</v>
      </c>
      <c r="AO16" s="11">
        <f t="shared" si="41"/>
        <v>2.0621120954280148E-2</v>
      </c>
      <c r="AP16" s="11">
        <f t="shared" si="22"/>
        <v>2.5977173653231045E-2</v>
      </c>
      <c r="AQ16" s="11">
        <f t="shared" si="23"/>
        <v>2.3564574154817608E-2</v>
      </c>
      <c r="AR16" s="1">
        <f t="shared" si="42"/>
        <v>10316.573033869898</v>
      </c>
      <c r="AS16" s="1">
        <f t="shared" si="43"/>
        <v>1311.6926635051279</v>
      </c>
      <c r="AT16" s="1">
        <f t="shared" si="44"/>
        <v>415.83491446550767</v>
      </c>
      <c r="AU16" s="1">
        <f t="shared" si="45"/>
        <v>2063.3146067739794</v>
      </c>
      <c r="AV16" s="1">
        <f t="shared" si="46"/>
        <v>262.3385327010256</v>
      </c>
      <c r="AW16" s="1">
        <f t="shared" si="47"/>
        <v>83.166982893101533</v>
      </c>
      <c r="AX16" s="1">
        <f t="shared" si="24"/>
        <v>9840.7411877697832</v>
      </c>
      <c r="AY16" s="1">
        <f t="shared" si="4"/>
        <v>714.15461937161808</v>
      </c>
      <c r="AZ16" s="1">
        <f t="shared" si="5"/>
        <v>244.26151506043368</v>
      </c>
      <c r="BA16" s="1">
        <f t="shared" si="25"/>
        <v>7711.0879689737385</v>
      </c>
      <c r="BB16" s="1">
        <f t="shared" si="26"/>
        <v>9655.3466287042884</v>
      </c>
      <c r="BC16" s="1">
        <f t="shared" si="27"/>
        <v>7488.2362842626053</v>
      </c>
      <c r="BD16" s="1">
        <f t="shared" si="28"/>
        <v>0</v>
      </c>
      <c r="BE16" s="2">
        <v>0</v>
      </c>
      <c r="BF16" s="2">
        <v>0</v>
      </c>
      <c r="BG16" s="2">
        <v>0</v>
      </c>
      <c r="BH16" s="2">
        <f t="shared" si="6"/>
        <v>0</v>
      </c>
      <c r="BI16" s="2">
        <f t="shared" si="29"/>
        <v>0</v>
      </c>
      <c r="BJ16" s="2">
        <f t="shared" si="7"/>
        <v>0</v>
      </c>
      <c r="BK16" s="2">
        <f t="shared" si="8"/>
        <v>0</v>
      </c>
      <c r="BL16" s="2">
        <f t="shared" si="9"/>
        <v>0</v>
      </c>
      <c r="BM16" s="2">
        <f t="shared" si="10"/>
        <v>0</v>
      </c>
      <c r="BN16" s="2">
        <f t="shared" si="11"/>
        <v>0</v>
      </c>
      <c r="BO16" s="2">
        <f t="shared" si="30"/>
        <v>0</v>
      </c>
      <c r="BP16" s="2">
        <f t="shared" si="31"/>
        <v>0</v>
      </c>
      <c r="BQ16" s="2">
        <f t="shared" si="32"/>
        <v>0</v>
      </c>
      <c r="BR16" s="11">
        <f t="shared" si="33"/>
        <v>5.1440999330630149E-2</v>
      </c>
      <c r="BS16" s="17">
        <v>0</v>
      </c>
      <c r="BT16" s="17">
        <v>0</v>
      </c>
      <c r="BU16" s="12">
        <f>(BU$3*templow!$I126+BU$4*templow!$I126^2+BU$5*templow!$I126^6)*(K16/K$56)^$BW$1</f>
        <v>0.72351528865012371</v>
      </c>
      <c r="BV16" s="12">
        <f>(BV$3*templow!$I126+BV$4*templow!$I126^2+BV$5*templow!$I126^6)*(L16/L$56)^$BW$1</f>
        <v>0.47554119456761007</v>
      </c>
      <c r="BW16" s="12">
        <f>(BW$3*templow!$I126+BW$4*templow!$I126^2+BW$5*templow!$I126^6)*(M16/M$56)^$BW$1</f>
        <v>0.25114075785109169</v>
      </c>
      <c r="BX16" s="12"/>
      <c r="BY16" s="12"/>
      <c r="BZ16" s="12"/>
      <c r="CA16" s="19"/>
      <c r="CB16" s="19"/>
      <c r="CC16" s="19"/>
      <c r="CD16" s="19"/>
      <c r="CE16" s="19"/>
      <c r="CF16" s="19"/>
      <c r="CG16" s="19"/>
      <c r="CH16" s="19"/>
    </row>
    <row r="17" spans="1:86" x14ac:dyDescent="0.3">
      <c r="A17">
        <v>1971</v>
      </c>
      <c r="B17" s="1">
        <v>847.096018199024</v>
      </c>
      <c r="C17" s="1">
        <v>1505.0043741073023</v>
      </c>
      <c r="D17" s="1">
        <v>1395.0753168699603</v>
      </c>
      <c r="E17" s="11">
        <f t="shared" si="34"/>
        <v>1.0031704437992728E-2</v>
      </c>
      <c r="F17" s="11">
        <f t="shared" si="12"/>
        <v>2.4254629006525308E-2</v>
      </c>
      <c r="G17" s="11">
        <f t="shared" si="13"/>
        <v>2.4334413333444438E-2</v>
      </c>
      <c r="H17" s="1">
        <v>13285.70120064175</v>
      </c>
      <c r="I17" s="1">
        <v>1589.7596273430233</v>
      </c>
      <c r="J17" s="1">
        <v>468.45795490662499</v>
      </c>
      <c r="K17" s="1">
        <f t="shared" si="14"/>
        <v>15683.819679483244</v>
      </c>
      <c r="L17" s="1">
        <f t="shared" si="0"/>
        <v>1056.3156192060862</v>
      </c>
      <c r="M17" s="1">
        <f t="shared" si="1"/>
        <v>335.79402433817955</v>
      </c>
      <c r="N17" s="11">
        <f t="shared" si="35"/>
        <v>2.7173273083552107E-2</v>
      </c>
      <c r="O17" s="11">
        <f t="shared" si="15"/>
        <v>3.5304918242382133E-2</v>
      </c>
      <c r="P17" s="11">
        <f t="shared" si="16"/>
        <v>1.0128385946004403E-2</v>
      </c>
      <c r="Q17" s="1">
        <v>3380.1717508506599</v>
      </c>
      <c r="R17" s="1">
        <v>1536.6104996106806</v>
      </c>
      <c r="S17" s="1">
        <v>451.00087500000063</v>
      </c>
      <c r="T17" s="1">
        <f t="shared" si="17"/>
        <v>254.42178021340607</v>
      </c>
      <c r="U17" s="1">
        <f t="shared" ref="U17:U55" si="48">R17/I17*1000</f>
        <v>966.56782143777843</v>
      </c>
      <c r="V17" s="1">
        <f t="shared" ref="V17:V55" si="49">S17/J17*1000</f>
        <v>962.73501234469597</v>
      </c>
      <c r="W17" s="11">
        <f t="shared" si="36"/>
        <v>1.0543820345986221E-2</v>
      </c>
      <c r="X17" s="11"/>
      <c r="Y17" s="11"/>
      <c r="Z17" s="1">
        <v>8611.4029254657999</v>
      </c>
      <c r="AA17" s="1">
        <v>4367.602351999999</v>
      </c>
      <c r="AB17" s="1">
        <v>723.98260000000209</v>
      </c>
      <c r="AC17" s="12">
        <f t="shared" si="18"/>
        <v>2.5476228902565792</v>
      </c>
      <c r="AD17" s="12">
        <f t="shared" ref="AD17:AD54" si="50">AA17/R17</f>
        <v>2.8423613876819047</v>
      </c>
      <c r="AE17" s="12">
        <f t="shared" ref="AE17:AE54" si="51">AB17/S17</f>
        <v>1.605279812372872</v>
      </c>
      <c r="AF17" s="11">
        <f t="shared" si="37"/>
        <v>-2.9009460794526598E-2</v>
      </c>
      <c r="AG17" s="11"/>
      <c r="AH17" s="11"/>
      <c r="AI17" s="1">
        <f t="shared" si="38"/>
        <v>17303.613214560632</v>
      </c>
      <c r="AJ17" s="1">
        <f t="shared" si="39"/>
        <v>2022.0972268223595</v>
      </c>
      <c r="AK17" s="1">
        <f t="shared" si="40"/>
        <v>641.53104295533603</v>
      </c>
      <c r="AL17" s="14">
        <f t="shared" si="19"/>
        <v>6.8829039311307074</v>
      </c>
      <c r="AM17" s="14">
        <f t="shared" si="20"/>
        <v>0.86501533072718517</v>
      </c>
      <c r="AN17" s="14">
        <f t="shared" si="21"/>
        <v>0.36574339746810991</v>
      </c>
      <c r="AO17" s="11">
        <f t="shared" si="41"/>
        <v>2.0621120954280148E-2</v>
      </c>
      <c r="AP17" s="11">
        <f t="shared" si="22"/>
        <v>2.5977173653231045E-2</v>
      </c>
      <c r="AQ17" s="11">
        <f t="shared" si="23"/>
        <v>2.3564574154817608E-2</v>
      </c>
      <c r="AR17" s="1">
        <f t="shared" si="42"/>
        <v>10659.704849185897</v>
      </c>
      <c r="AS17" s="1">
        <f t="shared" si="43"/>
        <v>1381.0659597903455</v>
      </c>
      <c r="AT17" s="1">
        <f t="shared" si="44"/>
        <v>436.81561405106328</v>
      </c>
      <c r="AU17" s="1">
        <f t="shared" si="45"/>
        <v>2131.9409698371796</v>
      </c>
      <c r="AV17" s="1">
        <f t="shared" si="46"/>
        <v>276.2131919580691</v>
      </c>
      <c r="AW17" s="1">
        <f t="shared" si="47"/>
        <v>87.363122810212658</v>
      </c>
      <c r="AX17" s="1">
        <f t="shared" si="24"/>
        <v>10067.056975995762</v>
      </c>
      <c r="AY17" s="1">
        <f t="shared" si="4"/>
        <v>734.11930678781118</v>
      </c>
      <c r="AZ17" s="1">
        <f t="shared" si="5"/>
        <v>250.49005384518912</v>
      </c>
      <c r="BA17" s="1">
        <f t="shared" si="25"/>
        <v>7807.7040643897099</v>
      </c>
      <c r="BB17" s="1">
        <f t="shared" si="26"/>
        <v>9931.0295591611593</v>
      </c>
      <c r="BC17" s="1">
        <f t="shared" si="27"/>
        <v>7705.5858109130268</v>
      </c>
      <c r="BD17" s="1">
        <f t="shared" si="28"/>
        <v>0</v>
      </c>
      <c r="BE17" s="2">
        <v>0</v>
      </c>
      <c r="BF17" s="2">
        <v>0</v>
      </c>
      <c r="BG17" s="2">
        <v>0</v>
      </c>
      <c r="BH17" s="2">
        <f t="shared" si="6"/>
        <v>0</v>
      </c>
      <c r="BI17" s="2">
        <f t="shared" si="29"/>
        <v>0</v>
      </c>
      <c r="BJ17" s="2">
        <f t="shared" si="7"/>
        <v>0</v>
      </c>
      <c r="BK17" s="2">
        <f t="shared" si="8"/>
        <v>0</v>
      </c>
      <c r="BL17" s="2">
        <f t="shared" si="9"/>
        <v>0</v>
      </c>
      <c r="BM17" s="2">
        <f t="shared" si="10"/>
        <v>0</v>
      </c>
      <c r="BN17" s="2">
        <f t="shared" si="11"/>
        <v>0</v>
      </c>
      <c r="BO17" s="2">
        <f t="shared" si="30"/>
        <v>0</v>
      </c>
      <c r="BP17" s="2">
        <f t="shared" si="31"/>
        <v>0</v>
      </c>
      <c r="BQ17" s="2">
        <f t="shared" si="32"/>
        <v>0</v>
      </c>
      <c r="BR17" s="11">
        <f t="shared" si="33"/>
        <v>4.8303920805933015E-2</v>
      </c>
      <c r="BS17" s="17">
        <v>0</v>
      </c>
      <c r="BT17" s="17">
        <v>0</v>
      </c>
      <c r="BU17" s="12">
        <f>(BU$3*templow!$I127+BU$4*templow!$I127^2+BU$5*templow!$I127^6)*(K17/K$56)^$BW$1</f>
        <v>0.73943230270660354</v>
      </c>
      <c r="BV17" s="12">
        <f>(BV$3*templow!$I127+BV$4*templow!$I127^2+BV$5*templow!$I127^6)*(L17/L$56)^$BW$1</f>
        <v>0.48490237472114245</v>
      </c>
      <c r="BW17" s="12">
        <f>(BW$3*templow!$I127+BW$4*templow!$I127^2+BW$5*templow!$I127^6)*(M17/M$56)^$BW$1</f>
        <v>0.25751121247233594</v>
      </c>
      <c r="BX17" s="12"/>
      <c r="BY17" s="12"/>
      <c r="BZ17" s="12"/>
      <c r="CA17" s="19"/>
      <c r="CB17" s="19"/>
      <c r="CC17" s="19"/>
      <c r="CD17" s="19"/>
      <c r="CE17" s="19"/>
      <c r="CF17" s="19"/>
      <c r="CG17" s="19"/>
      <c r="CH17" s="19"/>
    </row>
    <row r="18" spans="1:86" x14ac:dyDescent="0.3">
      <c r="A18">
        <v>1972</v>
      </c>
      <c r="B18" s="1">
        <v>854.9765232280613</v>
      </c>
      <c r="C18" s="1">
        <v>1539.1415411257376</v>
      </c>
      <c r="D18" s="1">
        <v>1428.5731519977162</v>
      </c>
      <c r="E18" s="11">
        <f t="shared" si="34"/>
        <v>9.3029654959206898E-3</v>
      </c>
      <c r="F18" s="11">
        <f t="shared" si="12"/>
        <v>2.268243707841977E-2</v>
      </c>
      <c r="G18" s="11">
        <f t="shared" si="13"/>
        <v>2.4011488643432388E-2</v>
      </c>
      <c r="H18" s="1">
        <v>14008.102924065448</v>
      </c>
      <c r="I18" s="1">
        <v>1685.5209709800661</v>
      </c>
      <c r="J18" s="1">
        <v>483.44072354310583</v>
      </c>
      <c r="K18" s="1">
        <f t="shared" si="14"/>
        <v>16384.195990758039</v>
      </c>
      <c r="L18" s="1">
        <f t="shared" si="0"/>
        <v>1095.1045930105074</v>
      </c>
      <c r="M18" s="1">
        <f t="shared" si="1"/>
        <v>338.40809822518537</v>
      </c>
      <c r="N18" s="11">
        <f t="shared" si="35"/>
        <v>4.4655978300425891E-2</v>
      </c>
      <c r="O18" s="11">
        <f t="shared" si="15"/>
        <v>3.6721007527631189E-2</v>
      </c>
      <c r="P18" s="11">
        <f t="shared" si="16"/>
        <v>7.7847540383064739E-3</v>
      </c>
      <c r="Q18" s="1">
        <v>3548.3558494229128</v>
      </c>
      <c r="R18" s="1">
        <v>1618.8778226047439</v>
      </c>
      <c r="S18" s="1">
        <v>465.1365839999994</v>
      </c>
      <c r="T18" s="1">
        <f t="shared" si="17"/>
        <v>253.30737992558272</v>
      </c>
      <c r="U18" s="1">
        <f t="shared" si="48"/>
        <v>960.46139471253696</v>
      </c>
      <c r="V18" s="1">
        <f t="shared" si="49"/>
        <v>962.13777894225257</v>
      </c>
      <c r="W18" s="11">
        <f t="shared" si="36"/>
        <v>-4.3801292754440668E-3</v>
      </c>
      <c r="X18" s="11">
        <f t="shared" ref="X18:X55" si="52">U18/U17-1</f>
        <v>-6.3176391659285347E-3</v>
      </c>
      <c r="Y18" s="11">
        <f t="shared" ref="Y18:Y55" si="53">V18/V17-1</f>
        <v>-6.2035076608346618E-4</v>
      </c>
      <c r="Z18" s="1">
        <v>9018.6751882392582</v>
      </c>
      <c r="AA18" s="1">
        <v>4588.8911339999995</v>
      </c>
      <c r="AB18" s="1">
        <v>768.42718400000194</v>
      </c>
      <c r="AC18" s="12">
        <f t="shared" si="18"/>
        <v>2.5416490259019571</v>
      </c>
      <c r="AD18" s="12">
        <f t="shared" si="50"/>
        <v>2.83461239009165</v>
      </c>
      <c r="AE18" s="12">
        <f t="shared" si="51"/>
        <v>1.6520463245264814</v>
      </c>
      <c r="AF18" s="11">
        <f t="shared" si="37"/>
        <v>-2.3448777986213587E-3</v>
      </c>
      <c r="AG18" s="11">
        <f t="shared" ref="AG18:AG54" si="54">AD18/AD17-1</f>
        <v>-2.7262534679217687E-3</v>
      </c>
      <c r="AH18" s="11">
        <f t="shared" ref="AH18:AH54" si="55">AE18/AE17-1</f>
        <v>2.9132934827406087E-2</v>
      </c>
      <c r="AI18" s="1">
        <f t="shared" si="38"/>
        <v>17705.192862941749</v>
      </c>
      <c r="AJ18" s="1">
        <f t="shared" si="39"/>
        <v>2096.1006960981927</v>
      </c>
      <c r="AK18" s="1">
        <f t="shared" si="40"/>
        <v>664.7410614700151</v>
      </c>
      <c r="AL18" s="14">
        <f t="shared" si="19"/>
        <v>7.0248371256112438</v>
      </c>
      <c r="AM18" s="14">
        <f t="shared" si="20"/>
        <v>0.8874859841861924</v>
      </c>
      <c r="AN18" s="14">
        <f t="shared" si="21"/>
        <v>0.3743619848793821</v>
      </c>
      <c r="AO18" s="11">
        <f t="shared" si="41"/>
        <v>2.0621120954280148E-2</v>
      </c>
      <c r="AP18" s="11">
        <f t="shared" si="22"/>
        <v>2.5977173653231045E-2</v>
      </c>
      <c r="AQ18" s="11">
        <f t="shared" si="23"/>
        <v>2.3564574154817608E-2</v>
      </c>
      <c r="AR18" s="1">
        <f t="shared" si="42"/>
        <v>11010.822038053806</v>
      </c>
      <c r="AS18" s="1">
        <f t="shared" si="43"/>
        <v>1453.0038981016521</v>
      </c>
      <c r="AT18" s="1">
        <f t="shared" si="44"/>
        <v>458.92765558057278</v>
      </c>
      <c r="AU18" s="1">
        <f t="shared" si="45"/>
        <v>2202.1644076107614</v>
      </c>
      <c r="AV18" s="1">
        <f t="shared" si="46"/>
        <v>290.60077962033046</v>
      </c>
      <c r="AW18" s="1">
        <f t="shared" si="47"/>
        <v>91.785531116114555</v>
      </c>
      <c r="AX18" s="1">
        <f t="shared" si="24"/>
        <v>10302.806441029463</v>
      </c>
      <c r="AY18" s="1">
        <f t="shared" si="4"/>
        <v>755.22821483405141</v>
      </c>
      <c r="AZ18" s="1">
        <f t="shared" si="5"/>
        <v>256.99917708172438</v>
      </c>
      <c r="BA18" s="1">
        <f t="shared" si="25"/>
        <v>7900.1297946753139</v>
      </c>
      <c r="BB18" s="1">
        <f t="shared" si="26"/>
        <v>10199.921737204215</v>
      </c>
      <c r="BC18" s="1">
        <f t="shared" si="27"/>
        <v>7927.2565389515876</v>
      </c>
      <c r="BD18" s="1">
        <f t="shared" si="28"/>
        <v>0</v>
      </c>
      <c r="BE18" s="2">
        <v>0</v>
      </c>
      <c r="BF18" s="2">
        <v>0</v>
      </c>
      <c r="BG18" s="2">
        <v>0</v>
      </c>
      <c r="BH18" s="2">
        <f t="shared" si="6"/>
        <v>0</v>
      </c>
      <c r="BI18" s="2">
        <f t="shared" si="29"/>
        <v>0</v>
      </c>
      <c r="BJ18" s="2">
        <f t="shared" si="7"/>
        <v>0</v>
      </c>
      <c r="BK18" s="2">
        <f t="shared" si="8"/>
        <v>0</v>
      </c>
      <c r="BL18" s="2">
        <f t="shared" si="9"/>
        <v>0</v>
      </c>
      <c r="BM18" s="2">
        <f t="shared" si="10"/>
        <v>0</v>
      </c>
      <c r="BN18" s="2">
        <f t="shared" si="11"/>
        <v>0</v>
      </c>
      <c r="BO18" s="2">
        <f t="shared" si="30"/>
        <v>0</v>
      </c>
      <c r="BP18" s="2">
        <f t="shared" si="31"/>
        <v>0</v>
      </c>
      <c r="BQ18" s="2">
        <f t="shared" si="32"/>
        <v>0</v>
      </c>
      <c r="BR18" s="11">
        <f t="shared" si="33"/>
        <v>6.347093856464367E-2</v>
      </c>
      <c r="BS18" s="17">
        <v>0</v>
      </c>
      <c r="BT18" s="17">
        <v>0</v>
      </c>
      <c r="BU18" s="12">
        <f>(BU$3*templow!$I128+BU$4*templow!$I128^2+BU$5*templow!$I128^6)*(K18/K$56)^$BW$1</f>
        <v>0.75274605372851688</v>
      </c>
      <c r="BV18" s="12">
        <f>(BV$3*templow!$I128+BV$4*templow!$I128^2+BV$5*templow!$I128^6)*(L18/L$56)^$BW$1</f>
        <v>0.4944221531617109</v>
      </c>
      <c r="BW18" s="12">
        <f>(BW$3*templow!$I128+BW$4*templow!$I128^2+BW$5*templow!$I128^6)*(M18/M$56)^$BW$1</f>
        <v>0.26426577079905983</v>
      </c>
      <c r="BX18" s="12"/>
      <c r="BY18" s="12"/>
      <c r="BZ18" s="12"/>
      <c r="CA18" s="19"/>
      <c r="CB18" s="19"/>
      <c r="CC18" s="19"/>
      <c r="CD18" s="19"/>
      <c r="CE18" s="19"/>
      <c r="CF18" s="19"/>
      <c r="CG18" s="19"/>
      <c r="CH18" s="19"/>
    </row>
    <row r="19" spans="1:86" x14ac:dyDescent="0.3">
      <c r="A19">
        <v>1973</v>
      </c>
      <c r="B19" s="1">
        <v>862.01640312724589</v>
      </c>
      <c r="C19" s="1">
        <v>1572.4156197948987</v>
      </c>
      <c r="D19" s="1">
        <v>1462.6966421977168</v>
      </c>
      <c r="E19" s="11">
        <f t="shared" si="34"/>
        <v>8.234003750892116E-3</v>
      </c>
      <c r="F19" s="11">
        <f t="shared" si="12"/>
        <v>2.1618595678227326E-2</v>
      </c>
      <c r="G19" s="11">
        <f t="shared" si="13"/>
        <v>2.3886414323468275E-2</v>
      </c>
      <c r="H19" s="1">
        <v>14900.444309713625</v>
      </c>
      <c r="I19" s="1">
        <v>1823.6601117587654</v>
      </c>
      <c r="J19" s="1">
        <v>508.33013935213035</v>
      </c>
      <c r="K19" s="1">
        <f t="shared" si="14"/>
        <v>17285.569341438746</v>
      </c>
      <c r="L19" s="1">
        <f t="shared" si="0"/>
        <v>1159.7824956716206</v>
      </c>
      <c r="M19" s="1">
        <f t="shared" si="1"/>
        <v>347.52943617096099</v>
      </c>
      <c r="N19" s="11">
        <f t="shared" si="35"/>
        <v>5.5014805193318805E-2</v>
      </c>
      <c r="O19" s="11">
        <f t="shared" si="15"/>
        <v>5.906093634701115E-2</v>
      </c>
      <c r="P19" s="11">
        <f t="shared" si="16"/>
        <v>2.6953663324292165E-2</v>
      </c>
      <c r="Q19" s="1">
        <v>3741.9706541378255</v>
      </c>
      <c r="R19" s="1">
        <v>1704.6565220827915</v>
      </c>
      <c r="S19" s="1">
        <v>484.62086999999974</v>
      </c>
      <c r="T19" s="1">
        <f t="shared" si="17"/>
        <v>251.13148147524893</v>
      </c>
      <c r="U19" s="1">
        <f t="shared" si="48"/>
        <v>934.74464407668324</v>
      </c>
      <c r="V19" s="1">
        <f t="shared" si="49"/>
        <v>953.358521329567</v>
      </c>
      <c r="W19" s="11">
        <f t="shared" si="36"/>
        <v>-8.5899528508527334E-3</v>
      </c>
      <c r="X19" s="11">
        <f t="shared" si="52"/>
        <v>-2.6775413126886471E-2</v>
      </c>
      <c r="Y19" s="11">
        <f t="shared" si="53"/>
        <v>-9.1247405567393969E-3</v>
      </c>
      <c r="Z19" s="1">
        <v>9555.4431678121327</v>
      </c>
      <c r="AA19" s="1">
        <v>4864.2901679999995</v>
      </c>
      <c r="AB19" s="1">
        <v>817.67499400000088</v>
      </c>
      <c r="AC19" s="12">
        <f t="shared" si="18"/>
        <v>2.5535858110607683</v>
      </c>
      <c r="AD19" s="12">
        <f t="shared" si="50"/>
        <v>2.8535309635613215</v>
      </c>
      <c r="AE19" s="12">
        <f t="shared" si="51"/>
        <v>1.6872467626084724</v>
      </c>
      <c r="AF19" s="11">
        <f t="shared" si="37"/>
        <v>4.69647265895623E-3</v>
      </c>
      <c r="AG19" s="11">
        <f t="shared" si="54"/>
        <v>6.6741306627322583E-3</v>
      </c>
      <c r="AH19" s="11">
        <f t="shared" si="55"/>
        <v>2.1307173751365927E-2</v>
      </c>
      <c r="AI19" s="1">
        <f t="shared" si="38"/>
        <v>18136.837984258334</v>
      </c>
      <c r="AJ19" s="1">
        <f t="shared" si="39"/>
        <v>2177.0914061087037</v>
      </c>
      <c r="AK19" s="1">
        <f t="shared" si="40"/>
        <v>690.05248643912819</v>
      </c>
      <c r="AL19" s="14">
        <f t="shared" si="19"/>
        <v>7.1696971416625912</v>
      </c>
      <c r="AM19" s="14">
        <f t="shared" si="20"/>
        <v>0.91054036171220576</v>
      </c>
      <c r="AN19" s="14">
        <f t="shared" si="21"/>
        <v>0.38318366563281703</v>
      </c>
      <c r="AO19" s="11">
        <f t="shared" si="41"/>
        <v>2.0621120954280148E-2</v>
      </c>
      <c r="AP19" s="11">
        <f t="shared" si="22"/>
        <v>2.5977173653231045E-2</v>
      </c>
      <c r="AQ19" s="11">
        <f t="shared" si="23"/>
        <v>2.3564574154817608E-2</v>
      </c>
      <c r="AR19" s="1">
        <f t="shared" si="42"/>
        <v>11366.468416722841</v>
      </c>
      <c r="AS19" s="1">
        <f t="shared" si="43"/>
        <v>1528.0178012114277</v>
      </c>
      <c r="AT19" s="1">
        <f t="shared" si="44"/>
        <v>482.28840869984691</v>
      </c>
      <c r="AU19" s="1">
        <f t="shared" si="45"/>
        <v>2273.2936833445683</v>
      </c>
      <c r="AV19" s="1">
        <f t="shared" si="46"/>
        <v>305.60356024228554</v>
      </c>
      <c r="AW19" s="1">
        <f t="shared" si="47"/>
        <v>96.457681739969388</v>
      </c>
      <c r="AX19" s="1">
        <f t="shared" si="24"/>
        <v>10548.725871560928</v>
      </c>
      <c r="AY19" s="1">
        <f t="shared" si="4"/>
        <v>777.41166240042207</v>
      </c>
      <c r="AZ19" s="1">
        <f t="shared" si="5"/>
        <v>263.78041476882242</v>
      </c>
      <c r="BA19" s="1">
        <f t="shared" si="25"/>
        <v>7985.5133859449979</v>
      </c>
      <c r="BB19" s="1">
        <f t="shared" si="26"/>
        <v>10465.951224502836</v>
      </c>
      <c r="BC19" s="1">
        <f t="shared" si="27"/>
        <v>8154.7049081546484</v>
      </c>
      <c r="BD19" s="1">
        <f t="shared" si="28"/>
        <v>0</v>
      </c>
      <c r="BE19" s="2">
        <v>0</v>
      </c>
      <c r="BF19" s="2">
        <v>0</v>
      </c>
      <c r="BG19" s="2">
        <v>0</v>
      </c>
      <c r="BH19" s="2">
        <f t="shared" si="6"/>
        <v>0</v>
      </c>
      <c r="BI19" s="2">
        <f t="shared" si="29"/>
        <v>0</v>
      </c>
      <c r="BJ19" s="2">
        <f t="shared" si="7"/>
        <v>0</v>
      </c>
      <c r="BK19" s="2">
        <f t="shared" si="8"/>
        <v>0</v>
      </c>
      <c r="BL19" s="2">
        <f t="shared" si="9"/>
        <v>0</v>
      </c>
      <c r="BM19" s="2">
        <f t="shared" si="10"/>
        <v>0</v>
      </c>
      <c r="BN19" s="2">
        <f t="shared" si="11"/>
        <v>0</v>
      </c>
      <c r="BO19" s="2">
        <f t="shared" si="30"/>
        <v>0</v>
      </c>
      <c r="BP19" s="2">
        <f t="shared" si="31"/>
        <v>0</v>
      </c>
      <c r="BQ19" s="2">
        <f t="shared" si="32"/>
        <v>0</v>
      </c>
      <c r="BR19" s="11">
        <f t="shared" si="33"/>
        <v>7.4891970679945102E-2</v>
      </c>
      <c r="BS19" s="17">
        <v>0</v>
      </c>
      <c r="BT19" s="17">
        <v>0</v>
      </c>
      <c r="BU19" s="12">
        <f>(BU$3*templow!$I129+BU$4*templow!$I129^2+BU$5*templow!$I129^6)*(K19/K$56)^$BW$1</f>
        <v>0.76462149490048459</v>
      </c>
      <c r="BV19" s="12">
        <f>(BV$3*templow!$I129+BV$4*templow!$I129^2+BV$5*templow!$I129^6)*(L19/L$56)^$BW$1</f>
        <v>0.50157967472224974</v>
      </c>
      <c r="BW19" s="12">
        <f>(BW$3*templow!$I129+BW$4*templow!$I129^2+BW$5*templow!$I129^6)*(M19/M$56)^$BW$1</f>
        <v>0.26998549427851626</v>
      </c>
      <c r="BX19" s="12"/>
      <c r="BY19" s="12"/>
      <c r="BZ19" s="12"/>
      <c r="CA19" s="19"/>
      <c r="CB19" s="19"/>
      <c r="CC19" s="19"/>
      <c r="CD19" s="19"/>
      <c r="CE19" s="19"/>
      <c r="CF19" s="19"/>
      <c r="CG19" s="19"/>
      <c r="CH19" s="19"/>
    </row>
    <row r="20" spans="1:86" x14ac:dyDescent="0.3">
      <c r="A20">
        <v>1974</v>
      </c>
      <c r="B20" s="1">
        <v>870.12616462236304</v>
      </c>
      <c r="C20" s="1">
        <v>1604.3170882150407</v>
      </c>
      <c r="D20" s="1">
        <v>1497.8354094699612</v>
      </c>
      <c r="E20" s="11">
        <f t="shared" si="34"/>
        <v>9.4078969561326442E-3</v>
      </c>
      <c r="F20" s="11">
        <f t="shared" si="12"/>
        <v>2.0288190996412991E-2</v>
      </c>
      <c r="G20" s="11">
        <f t="shared" si="13"/>
        <v>2.4023277457893233E-2</v>
      </c>
      <c r="H20" s="1">
        <v>15096.31488537199</v>
      </c>
      <c r="I20" s="1">
        <v>1934.7650625583994</v>
      </c>
      <c r="J20" s="1">
        <v>538.00451469367886</v>
      </c>
      <c r="K20" s="1">
        <f t="shared" si="14"/>
        <v>17349.570095876647</v>
      </c>
      <c r="L20" s="1">
        <f t="shared" si="0"/>
        <v>1205.9742283933499</v>
      </c>
      <c r="M20" s="1">
        <f t="shared" si="1"/>
        <v>359.18800643393951</v>
      </c>
      <c r="N20" s="11">
        <f t="shared" si="35"/>
        <v>3.702554030689198E-3</v>
      </c>
      <c r="O20" s="11">
        <f t="shared" si="15"/>
        <v>3.9827927127819018E-2</v>
      </c>
      <c r="P20" s="11">
        <f t="shared" si="16"/>
        <v>3.3547000770441926E-2</v>
      </c>
      <c r="Q20" s="1">
        <v>3697.144414367448</v>
      </c>
      <c r="R20" s="1">
        <v>1784.2556804128346</v>
      </c>
      <c r="S20" s="1">
        <v>502.25251600000024</v>
      </c>
      <c r="T20" s="1">
        <f t="shared" si="17"/>
        <v>244.90376906154114</v>
      </c>
      <c r="U20" s="1">
        <f t="shared" si="48"/>
        <v>922.20792846727261</v>
      </c>
      <c r="V20" s="1">
        <f t="shared" si="49"/>
        <v>933.54702847794022</v>
      </c>
      <c r="W20" s="11">
        <f t="shared" si="36"/>
        <v>-2.4798612970081124E-2</v>
      </c>
      <c r="X20" s="11">
        <f t="shared" si="52"/>
        <v>-1.3411914889112975E-2</v>
      </c>
      <c r="Y20" s="11">
        <f t="shared" si="53"/>
        <v>-2.0780737160661644E-2</v>
      </c>
      <c r="Z20" s="1">
        <v>9320.3956839186467</v>
      </c>
      <c r="AA20" s="1">
        <v>5046.2063709999984</v>
      </c>
      <c r="AB20" s="1">
        <v>832.66935700000249</v>
      </c>
      <c r="AC20" s="12">
        <f t="shared" si="18"/>
        <v>2.5209714956491069</v>
      </c>
      <c r="AD20" s="12">
        <f t="shared" si="50"/>
        <v>2.8281856834735843</v>
      </c>
      <c r="AE20" s="12">
        <f t="shared" si="51"/>
        <v>1.6578699567928139</v>
      </c>
      <c r="AF20" s="11">
        <f t="shared" si="37"/>
        <v>-1.2771967666171058E-2</v>
      </c>
      <c r="AG20" s="11">
        <f t="shared" si="54"/>
        <v>-8.8820764208933367E-3</v>
      </c>
      <c r="AH20" s="11">
        <f t="shared" si="55"/>
        <v>-1.7411090343561919E-2</v>
      </c>
      <c r="AI20" s="1">
        <f t="shared" si="38"/>
        <v>18596.447869177071</v>
      </c>
      <c r="AJ20" s="1">
        <f t="shared" si="39"/>
        <v>2264.9858257401193</v>
      </c>
      <c r="AK20" s="1">
        <f t="shared" si="40"/>
        <v>717.50491953518485</v>
      </c>
      <c r="AL20" s="14">
        <f t="shared" si="19"/>
        <v>7.3175443336263726</v>
      </c>
      <c r="AM20" s="14">
        <f t="shared" si="20"/>
        <v>0.9341936268066795</v>
      </c>
      <c r="AN20" s="14">
        <f t="shared" si="21"/>
        <v>0.39221322553653637</v>
      </c>
      <c r="AO20" s="11">
        <f t="shared" si="41"/>
        <v>2.0621120954280148E-2</v>
      </c>
      <c r="AP20" s="11">
        <f t="shared" si="22"/>
        <v>2.5977173653231045E-2</v>
      </c>
      <c r="AQ20" s="11">
        <f t="shared" si="23"/>
        <v>2.3564574154817608E-2</v>
      </c>
      <c r="AR20" s="1">
        <f t="shared" si="42"/>
        <v>11746.734262470169</v>
      </c>
      <c r="AS20" s="1">
        <f t="shared" si="43"/>
        <v>1605.7656572216438</v>
      </c>
      <c r="AT20" s="1">
        <f t="shared" si="44"/>
        <v>507.05898804871407</v>
      </c>
      <c r="AU20" s="1">
        <f t="shared" si="45"/>
        <v>2349.346852494034</v>
      </c>
      <c r="AV20" s="1">
        <f t="shared" si="46"/>
        <v>321.15313144432878</v>
      </c>
      <c r="AW20" s="1">
        <f t="shared" si="47"/>
        <v>101.41179760974282</v>
      </c>
      <c r="AX20" s="1">
        <f t="shared" si="24"/>
        <v>10800.028538452954</v>
      </c>
      <c r="AY20" s="1">
        <f t="shared" si="4"/>
        <v>800.7223355119728</v>
      </c>
      <c r="AZ20" s="1">
        <f t="shared" si="5"/>
        <v>270.82227317787715</v>
      </c>
      <c r="BA20" s="1">
        <f t="shared" si="25"/>
        <v>8081.1262575445453</v>
      </c>
      <c r="BB20" s="1">
        <f t="shared" si="26"/>
        <v>10725.684738209791</v>
      </c>
      <c r="BC20" s="1">
        <f t="shared" si="27"/>
        <v>8390.0693075037125</v>
      </c>
      <c r="BD20" s="1">
        <f t="shared" si="28"/>
        <v>0</v>
      </c>
      <c r="BE20" s="2">
        <v>0</v>
      </c>
      <c r="BF20" s="2">
        <v>0</v>
      </c>
      <c r="BG20" s="2">
        <v>0</v>
      </c>
      <c r="BH20" s="2">
        <f t="shared" si="6"/>
        <v>0</v>
      </c>
      <c r="BI20" s="2">
        <f t="shared" si="29"/>
        <v>0</v>
      </c>
      <c r="BJ20" s="2">
        <f t="shared" si="7"/>
        <v>0</v>
      </c>
      <c r="BK20" s="2">
        <f t="shared" si="8"/>
        <v>0</v>
      </c>
      <c r="BL20" s="2">
        <f t="shared" si="9"/>
        <v>0</v>
      </c>
      <c r="BM20" s="2">
        <f t="shared" si="10"/>
        <v>0</v>
      </c>
      <c r="BN20" s="2">
        <f t="shared" si="11"/>
        <v>0</v>
      </c>
      <c r="BO20" s="2">
        <f t="shared" si="30"/>
        <v>0</v>
      </c>
      <c r="BP20" s="2">
        <f t="shared" si="31"/>
        <v>0</v>
      </c>
      <c r="BQ20" s="2">
        <f t="shared" si="32"/>
        <v>0</v>
      </c>
      <c r="BR20" s="11">
        <f t="shared" si="33"/>
        <v>3.0247627033290508E-2</v>
      </c>
      <c r="BS20" s="17">
        <v>0</v>
      </c>
      <c r="BT20" s="17">
        <v>0</v>
      </c>
      <c r="BU20" s="12">
        <f>(BU$3*templow!$I130+BU$4*templow!$I130^2+BU$5*templow!$I130^6)*(K20/K$56)^$BW$1</f>
        <v>0.78665485736927732</v>
      </c>
      <c r="BV20" s="12">
        <f>(BV$3*templow!$I130+BV$4*templow!$I130^2+BV$5*templow!$I130^6)*(L20/L$56)^$BW$1</f>
        <v>0.51131861705473924</v>
      </c>
      <c r="BW20" s="12">
        <f>(BW$3*templow!$I130+BW$4*templow!$I130^2+BW$5*templow!$I130^6)*(M20/M$56)^$BW$1</f>
        <v>0.27545543727584726</v>
      </c>
      <c r="BX20" s="12"/>
      <c r="BY20" s="12"/>
      <c r="BZ20" s="12"/>
      <c r="CA20" s="19"/>
      <c r="CB20" s="19"/>
      <c r="CC20" s="19"/>
      <c r="CD20" s="19"/>
      <c r="CE20" s="19"/>
      <c r="CF20" s="19"/>
      <c r="CG20" s="19"/>
      <c r="CH20" s="19"/>
    </row>
    <row r="21" spans="1:86" x14ac:dyDescent="0.3">
      <c r="A21">
        <v>1975</v>
      </c>
      <c r="B21" s="1">
        <v>877.79244192356566</v>
      </c>
      <c r="C21" s="1">
        <v>1634.0269719999999</v>
      </c>
      <c r="D21" s="1">
        <v>1534.260575</v>
      </c>
      <c r="E21" s="11">
        <f t="shared" si="34"/>
        <v>8.8105353141860743E-3</v>
      </c>
      <c r="F21" s="11">
        <f t="shared" si="12"/>
        <v>1.8518710548682371E-2</v>
      </c>
      <c r="G21" s="11">
        <f t="shared" si="13"/>
        <v>2.4318536803004775E-2</v>
      </c>
      <c r="H21" s="1">
        <v>15122.816533616895</v>
      </c>
      <c r="I21" s="1">
        <v>2034.0754966409875</v>
      </c>
      <c r="J21" s="1">
        <v>562.76663725624007</v>
      </c>
      <c r="K21" s="1">
        <f t="shared" si="14"/>
        <v>17228.237350138545</v>
      </c>
      <c r="L21" s="1">
        <f t="shared" si="0"/>
        <v>1244.8236972192326</v>
      </c>
      <c r="M21" s="1">
        <f t="shared" si="1"/>
        <v>366.79990767294532</v>
      </c>
      <c r="N21" s="11">
        <f t="shared" si="35"/>
        <v>-6.9934151144723788E-3</v>
      </c>
      <c r="O21" s="11">
        <f t="shared" si="15"/>
        <v>3.2214178305982166E-2</v>
      </c>
      <c r="P21" s="11">
        <f t="shared" si="16"/>
        <v>2.1191969393905108E-2</v>
      </c>
      <c r="Q21" s="1">
        <v>3620.6317502616739</v>
      </c>
      <c r="R21" s="1">
        <v>1894.4515869412896</v>
      </c>
      <c r="S21" s="1">
        <v>522.25850199999991</v>
      </c>
      <c r="T21" s="1">
        <f t="shared" si="17"/>
        <v>239.41517390052832</v>
      </c>
      <c r="U21" s="1">
        <f t="shared" si="48"/>
        <v>931.35755780438399</v>
      </c>
      <c r="V21" s="1">
        <f t="shared" si="49"/>
        <v>928.01965757292055</v>
      </c>
      <c r="W21" s="11">
        <f t="shared" si="36"/>
        <v>-2.2411231897511597E-2</v>
      </c>
      <c r="X21" s="11">
        <f t="shared" si="52"/>
        <v>9.9214385982544506E-3</v>
      </c>
      <c r="Y21" s="11">
        <f t="shared" si="53"/>
        <v>-5.9208274852864395E-3</v>
      </c>
      <c r="Z21" s="1">
        <v>9047.5681985100637</v>
      </c>
      <c r="AA21" s="1">
        <v>5359.3938399999988</v>
      </c>
      <c r="AB21" s="1">
        <v>862.99544700000115</v>
      </c>
      <c r="AC21" s="12">
        <f t="shared" si="18"/>
        <v>2.4988921333566081</v>
      </c>
      <c r="AD21" s="12">
        <f t="shared" si="50"/>
        <v>2.8289948800713747</v>
      </c>
      <c r="AE21" s="12">
        <f t="shared" si="51"/>
        <v>1.6524296755249401</v>
      </c>
      <c r="AF21" s="11">
        <f t="shared" si="37"/>
        <v>-8.7582752643594608E-3</v>
      </c>
      <c r="AG21" s="11">
        <f t="shared" si="54"/>
        <v>2.8611862457217363E-4</v>
      </c>
      <c r="AH21" s="11">
        <f t="shared" si="55"/>
        <v>-3.2814885423209095E-3</v>
      </c>
      <c r="AI21" s="1">
        <f t="shared" si="38"/>
        <v>19086.149934753397</v>
      </c>
      <c r="AJ21" s="1">
        <f t="shared" si="39"/>
        <v>2359.6403746104361</v>
      </c>
      <c r="AK21" s="1">
        <f t="shared" si="40"/>
        <v>747.16622519140924</v>
      </c>
      <c r="AL21" s="14">
        <f t="shared" si="19"/>
        <v>7.468440300418389</v>
      </c>
      <c r="AM21" s="14">
        <f t="shared" si="20"/>
        <v>0.95846133687597834</v>
      </c>
      <c r="AN21" s="14">
        <f t="shared" si="21"/>
        <v>0.40145556317419229</v>
      </c>
      <c r="AO21" s="11">
        <f t="shared" si="41"/>
        <v>2.0621120954280148E-2</v>
      </c>
      <c r="AP21" s="11">
        <f t="shared" si="22"/>
        <v>2.5977173653231045E-2</v>
      </c>
      <c r="AQ21" s="11">
        <f t="shared" si="23"/>
        <v>2.3564574154817608E-2</v>
      </c>
      <c r="AR21" s="1">
        <f t="shared" si="42"/>
        <v>12136.320857069124</v>
      </c>
      <c r="AS21" s="1">
        <f t="shared" si="43"/>
        <v>1685.5868679662808</v>
      </c>
      <c r="AT21" s="1">
        <f t="shared" si="44"/>
        <v>533.38429875367615</v>
      </c>
      <c r="AU21" s="1">
        <f t="shared" si="45"/>
        <v>2427.2641714138249</v>
      </c>
      <c r="AV21" s="1">
        <f t="shared" si="46"/>
        <v>337.11737359325616</v>
      </c>
      <c r="AW21" s="1">
        <f t="shared" si="47"/>
        <v>106.67685975073523</v>
      </c>
      <c r="AX21" s="1">
        <f t="shared" si="24"/>
        <v>11060.765873512411</v>
      </c>
      <c r="AY21" s="1">
        <f t="shared" si="4"/>
        <v>825.24310643571471</v>
      </c>
      <c r="AZ21" s="1">
        <f t="shared" si="5"/>
        <v>278.11927514525422</v>
      </c>
      <c r="BA21" s="1">
        <f t="shared" si="25"/>
        <v>8173.265452053075</v>
      </c>
      <c r="BB21" s="1">
        <f t="shared" si="26"/>
        <v>10973.599015689641</v>
      </c>
      <c r="BC21" s="1">
        <f t="shared" si="27"/>
        <v>8634.895334933286</v>
      </c>
      <c r="BD21" s="1">
        <f t="shared" si="28"/>
        <v>0</v>
      </c>
      <c r="BE21" s="2">
        <v>0</v>
      </c>
      <c r="BF21" s="2">
        <v>0</v>
      </c>
      <c r="BG21" s="2">
        <v>0</v>
      </c>
      <c r="BH21" s="2">
        <f t="shared" si="6"/>
        <v>0</v>
      </c>
      <c r="BI21" s="2">
        <f t="shared" si="29"/>
        <v>0</v>
      </c>
      <c r="BJ21" s="2">
        <f t="shared" si="7"/>
        <v>0</v>
      </c>
      <c r="BK21" s="2">
        <f t="shared" si="8"/>
        <v>0</v>
      </c>
      <c r="BL21" s="2">
        <f t="shared" si="9"/>
        <v>0</v>
      </c>
      <c r="BM21" s="2">
        <f t="shared" si="10"/>
        <v>0</v>
      </c>
      <c r="BN21" s="2">
        <f t="shared" si="11"/>
        <v>0</v>
      </c>
      <c r="BO21" s="2">
        <f t="shared" si="30"/>
        <v>0</v>
      </c>
      <c r="BP21" s="2">
        <f t="shared" si="31"/>
        <v>0</v>
      </c>
      <c r="BQ21" s="2">
        <f t="shared" si="32"/>
        <v>0</v>
      </c>
      <c r="BR21" s="11">
        <f t="shared" si="33"/>
        <v>2.0173876499010562E-2</v>
      </c>
      <c r="BS21" s="17">
        <v>0</v>
      </c>
      <c r="BT21" s="17">
        <v>0</v>
      </c>
      <c r="BU21" s="12">
        <f>(BU$3*templow!$I131+BU$4*templow!$I131^2+BU$5*templow!$I131^6)*(K21/K$56)^$BW$1</f>
        <v>0.81161337147093071</v>
      </c>
      <c r="BV21" s="12">
        <f>(BV$3*templow!$I131+BV$4*templow!$I131^2+BV$5*templow!$I131^6)*(L21/L$56)^$BW$1</f>
        <v>0.5222747882697153</v>
      </c>
      <c r="BW21" s="12">
        <f>(BW$3*templow!$I131+BW$4*templow!$I131^2+BW$5*templow!$I131^6)*(M21/M$56)^$BW$1</f>
        <v>0.28191165091295134</v>
      </c>
      <c r="BX21" s="12"/>
      <c r="BY21" s="12"/>
      <c r="BZ21" s="12"/>
      <c r="CA21" s="19"/>
      <c r="CB21" s="19"/>
      <c r="CC21" s="19"/>
      <c r="CD21" s="19"/>
      <c r="CE21" s="19"/>
      <c r="CF21" s="19"/>
      <c r="CG21" s="19"/>
      <c r="CH21" s="19"/>
    </row>
    <row r="22" spans="1:86" x14ac:dyDescent="0.3">
      <c r="A22">
        <v>1976</v>
      </c>
      <c r="B22" s="1">
        <v>883.92349629919272</v>
      </c>
      <c r="C22" s="1">
        <v>1662.2165939494678</v>
      </c>
      <c r="D22" s="1">
        <v>1572.0799859437618</v>
      </c>
      <c r="E22" s="11">
        <f t="shared" si="34"/>
        <v>6.9846288060895212E-3</v>
      </c>
      <c r="F22" s="11">
        <f t="shared" si="12"/>
        <v>1.7251625849825869E-2</v>
      </c>
      <c r="G22" s="11">
        <f t="shared" si="13"/>
        <v>2.4649926850764503E-2</v>
      </c>
      <c r="H22" s="1">
        <v>15851.186165263352</v>
      </c>
      <c r="I22" s="1">
        <v>2157.8683090753957</v>
      </c>
      <c r="J22" s="1">
        <v>594.8160114712764</v>
      </c>
      <c r="K22" s="1">
        <f t="shared" si="14"/>
        <v>17932.758017666725</v>
      </c>
      <c r="L22" s="1">
        <f t="shared" si="0"/>
        <v>1298.187201914672</v>
      </c>
      <c r="M22" s="1">
        <f t="shared" si="1"/>
        <v>378.36243498398869</v>
      </c>
      <c r="N22" s="11">
        <f t="shared" si="35"/>
        <v>4.0893369020279735E-2</v>
      </c>
      <c r="O22" s="11">
        <f t="shared" si="15"/>
        <v>4.2868323293207E-2</v>
      </c>
      <c r="P22" s="11">
        <f t="shared" si="16"/>
        <v>3.1522710527378317E-2</v>
      </c>
      <c r="Q22" s="1">
        <v>3852.6922939339001</v>
      </c>
      <c r="R22" s="1">
        <v>1982.9241251712331</v>
      </c>
      <c r="S22" s="1">
        <v>542.76049299999954</v>
      </c>
      <c r="T22" s="1">
        <f t="shared" si="17"/>
        <v>243.05387961291987</v>
      </c>
      <c r="U22" s="1">
        <f t="shared" si="48"/>
        <v>918.92731212169167</v>
      </c>
      <c r="V22" s="1">
        <f t="shared" si="49"/>
        <v>912.48467178528426</v>
      </c>
      <c r="W22" s="11">
        <f t="shared" si="36"/>
        <v>1.519830866653149E-2</v>
      </c>
      <c r="X22" s="11">
        <f t="shared" si="52"/>
        <v>-1.3346373343440576E-2</v>
      </c>
      <c r="Y22" s="11">
        <f t="shared" si="53"/>
        <v>-1.673993181164446E-2</v>
      </c>
      <c r="Z22" s="1">
        <v>9491.5447144670579</v>
      </c>
      <c r="AA22" s="1">
        <v>5634.0484729999989</v>
      </c>
      <c r="AB22" s="1">
        <v>923.65862800000104</v>
      </c>
      <c r="AC22" s="12">
        <f t="shared" si="18"/>
        <v>2.4636134916384531</v>
      </c>
      <c r="AD22" s="12">
        <f t="shared" si="50"/>
        <v>2.8412829323529851</v>
      </c>
      <c r="AE22" s="12">
        <f t="shared" si="51"/>
        <v>1.7017794034614855</v>
      </c>
      <c r="AF22" s="11">
        <f t="shared" si="37"/>
        <v>-1.411771290454511E-2</v>
      </c>
      <c r="AG22" s="11">
        <f t="shared" si="54"/>
        <v>4.3436106470791103E-3</v>
      </c>
      <c r="AH22" s="11">
        <f t="shared" si="55"/>
        <v>2.9864948970290017E-2</v>
      </c>
      <c r="AI22" s="1">
        <f t="shared" si="38"/>
        <v>19604.799112691886</v>
      </c>
      <c r="AJ22" s="1">
        <f t="shared" si="39"/>
        <v>2460.7937107426487</v>
      </c>
      <c r="AK22" s="1">
        <f t="shared" si="40"/>
        <v>779.12646242300366</v>
      </c>
      <c r="AL22" s="14">
        <f t="shared" si="19"/>
        <v>7.6224479111931371</v>
      </c>
      <c r="AM22" s="14">
        <f t="shared" si="20"/>
        <v>0.98335945346391362</v>
      </c>
      <c r="AN22" s="14">
        <f t="shared" si="21"/>
        <v>0.41091569256247462</v>
      </c>
      <c r="AO22" s="11">
        <f t="shared" si="41"/>
        <v>2.0621120954280148E-2</v>
      </c>
      <c r="AP22" s="11">
        <f t="shared" si="22"/>
        <v>2.5977173653231045E-2</v>
      </c>
      <c r="AQ22" s="11">
        <f t="shared" si="23"/>
        <v>2.3564574154817608E-2</v>
      </c>
      <c r="AR22" s="1">
        <f t="shared" si="42"/>
        <v>12522.720493719629</v>
      </c>
      <c r="AS22" s="1">
        <f t="shared" si="43"/>
        <v>1767.9803332996653</v>
      </c>
      <c r="AT22" s="1">
        <f t="shared" si="44"/>
        <v>561.37624208675288</v>
      </c>
      <c r="AU22" s="1">
        <f t="shared" si="45"/>
        <v>2504.544098743926</v>
      </c>
      <c r="AV22" s="1">
        <f t="shared" si="46"/>
        <v>353.59606665993306</v>
      </c>
      <c r="AW22" s="1">
        <f t="shared" si="47"/>
        <v>112.27524841735058</v>
      </c>
      <c r="AX22" s="1">
        <f t="shared" si="24"/>
        <v>11333.759580913693</v>
      </c>
      <c r="AY22" s="1">
        <f t="shared" si="4"/>
        <v>850.90250680214922</v>
      </c>
      <c r="AZ22" s="1">
        <f t="shared" si="5"/>
        <v>285.67311948812511</v>
      </c>
      <c r="BA22" s="1">
        <f t="shared" si="25"/>
        <v>8251.9041504393062</v>
      </c>
      <c r="BB22" s="1">
        <f t="shared" si="26"/>
        <v>11213.807750142341</v>
      </c>
      <c r="BC22" s="1">
        <f t="shared" si="27"/>
        <v>8889.8737075618519</v>
      </c>
      <c r="BD22" s="1">
        <f t="shared" si="28"/>
        <v>0</v>
      </c>
      <c r="BE22" s="2">
        <v>0</v>
      </c>
      <c r="BF22" s="2">
        <v>0</v>
      </c>
      <c r="BG22" s="2">
        <v>0</v>
      </c>
      <c r="BH22" s="2">
        <f t="shared" si="6"/>
        <v>0</v>
      </c>
      <c r="BI22" s="2">
        <f t="shared" si="29"/>
        <v>0</v>
      </c>
      <c r="BJ22" s="2">
        <f t="shared" si="7"/>
        <v>0</v>
      </c>
      <c r="BK22" s="2">
        <f t="shared" si="8"/>
        <v>0</v>
      </c>
      <c r="BL22" s="2">
        <f t="shared" si="9"/>
        <v>0</v>
      </c>
      <c r="BM22" s="2">
        <f t="shared" si="10"/>
        <v>0</v>
      </c>
      <c r="BN22" s="2">
        <f t="shared" si="11"/>
        <v>0</v>
      </c>
      <c r="BO22" s="2">
        <f t="shared" si="30"/>
        <v>0</v>
      </c>
      <c r="BP22" s="2">
        <f t="shared" si="31"/>
        <v>0</v>
      </c>
      <c r="BQ22" s="2">
        <f t="shared" si="32"/>
        <v>0</v>
      </c>
      <c r="BR22" s="11">
        <f t="shared" si="33"/>
        <v>6.1508636266423861E-2</v>
      </c>
      <c r="BS22" s="17">
        <v>0</v>
      </c>
      <c r="BT22" s="17">
        <v>0</v>
      </c>
      <c r="BU22" s="12">
        <f>(BU$3*templow!$I132+BU$4*templow!$I132^2+BU$5*templow!$I132^6)*(K22/K$56)^$BW$1</f>
        <v>0.82756761888763142</v>
      </c>
      <c r="BV22" s="12">
        <f>(BV$3*templow!$I132+BV$4*templow!$I132^2+BV$5*templow!$I132^6)*(L22/L$56)^$BW$1</f>
        <v>0.53209449699460121</v>
      </c>
      <c r="BW22" s="12">
        <f>(BW$3*templow!$I132+BW$4*templow!$I132^2+BW$5*templow!$I132^6)*(M22/M$56)^$BW$1</f>
        <v>0.28778428566548814</v>
      </c>
      <c r="BX22" s="12"/>
      <c r="BY22" s="12"/>
      <c r="BZ22" s="12"/>
      <c r="CA22" s="19"/>
      <c r="CB22" s="19"/>
      <c r="CC22" s="19"/>
      <c r="CD22" s="19"/>
      <c r="CE22" s="19"/>
      <c r="CF22" s="19"/>
      <c r="CG22" s="19"/>
      <c r="CH22" s="19"/>
    </row>
    <row r="23" spans="1:86" x14ac:dyDescent="0.3">
      <c r="A23">
        <v>1977</v>
      </c>
      <c r="B23" s="1">
        <v>890.4188228507594</v>
      </c>
      <c r="C23" s="1">
        <v>1689.0923013485108</v>
      </c>
      <c r="D23" s="1">
        <v>1611.1564088423465</v>
      </c>
      <c r="E23" s="11">
        <f t="shared" si="34"/>
        <v>7.3482904106083602E-3</v>
      </c>
      <c r="F23" s="11">
        <f t="shared" si="12"/>
        <v>1.6168595294302479E-2</v>
      </c>
      <c r="G23" s="11">
        <f t="shared" si="13"/>
        <v>2.4856510640663076E-2</v>
      </c>
      <c r="H23" s="1">
        <v>16473.803658719989</v>
      </c>
      <c r="I23" s="1">
        <v>2258.2228872336773</v>
      </c>
      <c r="J23" s="1">
        <v>627.8830385820047</v>
      </c>
      <c r="K23" s="1">
        <f t="shared" si="14"/>
        <v>18501.185325325401</v>
      </c>
      <c r="L23" s="1">
        <f t="shared" si="0"/>
        <v>1336.9446331800771</v>
      </c>
      <c r="M23" s="1">
        <f t="shared" si="1"/>
        <v>389.70954969738369</v>
      </c>
      <c r="N23" s="11">
        <f t="shared" si="35"/>
        <v>3.1697706905913892E-2</v>
      </c>
      <c r="O23" s="11">
        <f t="shared" si="15"/>
        <v>2.9855040327190441E-2</v>
      </c>
      <c r="P23" s="11">
        <f t="shared" si="16"/>
        <v>2.9990066835982709E-2</v>
      </c>
      <c r="Q23" s="1">
        <v>3945.5544001953444</v>
      </c>
      <c r="R23" s="1">
        <v>2100.5983651915672</v>
      </c>
      <c r="S23" s="1">
        <v>565.41801399999986</v>
      </c>
      <c r="T23" s="1">
        <f t="shared" si="17"/>
        <v>239.50476052364905</v>
      </c>
      <c r="U23" s="1">
        <f t="shared" si="48"/>
        <v>930.19975001883006</v>
      </c>
      <c r="V23" s="1">
        <f t="shared" si="49"/>
        <v>900.51487180944673</v>
      </c>
      <c r="W23" s="11">
        <f t="shared" si="36"/>
        <v>-1.4602190653870806E-2</v>
      </c>
      <c r="X23" s="11">
        <f t="shared" si="52"/>
        <v>1.2266952726774027E-2</v>
      </c>
      <c r="Y23" s="11">
        <f t="shared" si="53"/>
        <v>-1.3117809368149214E-2</v>
      </c>
      <c r="Z23" s="1">
        <v>9684.3957788795997</v>
      </c>
      <c r="AA23" s="1">
        <v>5917.9549470000002</v>
      </c>
      <c r="AB23" s="1">
        <v>1015.6123199999984</v>
      </c>
      <c r="AC23" s="12">
        <f t="shared" si="18"/>
        <v>2.4545082380311687</v>
      </c>
      <c r="AD23" s="12">
        <f t="shared" si="50"/>
        <v>2.8172710428917731</v>
      </c>
      <c r="AE23" s="12">
        <f t="shared" si="51"/>
        <v>1.7962150035071196</v>
      </c>
      <c r="AF23" s="11">
        <f t="shared" si="37"/>
        <v>-3.6958937098646727E-3</v>
      </c>
      <c r="AG23" s="11">
        <f t="shared" si="54"/>
        <v>-8.4510729951581265E-3</v>
      </c>
      <c r="AH23" s="11">
        <f t="shared" si="55"/>
        <v>5.5492268770880981E-2</v>
      </c>
      <c r="AI23" s="1">
        <f t="shared" si="38"/>
        <v>20148.863300166624</v>
      </c>
      <c r="AJ23" s="1">
        <f t="shared" si="39"/>
        <v>2568.3104063283172</v>
      </c>
      <c r="AK23" s="1">
        <f t="shared" si="40"/>
        <v>813.48906459805391</v>
      </c>
      <c r="AL23" s="14">
        <f t="shared" si="19"/>
        <v>7.7796313315375505</v>
      </c>
      <c r="AM23" s="14">
        <f t="shared" si="20"/>
        <v>1.008904352750092</v>
      </c>
      <c r="AN23" s="14">
        <f t="shared" si="21"/>
        <v>0.4205987458712413</v>
      </c>
      <c r="AO23" s="11">
        <f t="shared" si="41"/>
        <v>2.0621120954280148E-2</v>
      </c>
      <c r="AP23" s="11">
        <f t="shared" si="22"/>
        <v>2.5977173653231045E-2</v>
      </c>
      <c r="AQ23" s="11">
        <f t="shared" si="23"/>
        <v>2.3564574154817608E-2</v>
      </c>
      <c r="AR23" s="1">
        <f t="shared" si="42"/>
        <v>12926.608401519468</v>
      </c>
      <c r="AS23" s="1">
        <f t="shared" si="43"/>
        <v>1853.1142854562922</v>
      </c>
      <c r="AT23" s="1">
        <f t="shared" si="44"/>
        <v>591.08301482606362</v>
      </c>
      <c r="AU23" s="1">
        <f t="shared" si="45"/>
        <v>2585.321680303894</v>
      </c>
      <c r="AV23" s="1">
        <f t="shared" si="46"/>
        <v>370.62285709125848</v>
      </c>
      <c r="AW23" s="1">
        <f t="shared" si="47"/>
        <v>118.21660296521273</v>
      </c>
      <c r="AX23" s="1">
        <f t="shared" si="24"/>
        <v>11613.957899168139</v>
      </c>
      <c r="AY23" s="1">
        <f t="shared" si="4"/>
        <v>877.6852675140758</v>
      </c>
      <c r="AZ23" s="1">
        <f t="shared" si="5"/>
        <v>293.49503826299298</v>
      </c>
      <c r="BA23" s="1">
        <f t="shared" si="25"/>
        <v>8334.2871659708962</v>
      </c>
      <c r="BB23" s="1">
        <f t="shared" si="26"/>
        <v>11447.465093134968</v>
      </c>
      <c r="BC23" s="1">
        <f t="shared" si="27"/>
        <v>9154.366335279552</v>
      </c>
      <c r="BD23" s="1">
        <f t="shared" si="28"/>
        <v>0</v>
      </c>
      <c r="BE23" s="2">
        <v>0</v>
      </c>
      <c r="BF23" s="2">
        <v>0</v>
      </c>
      <c r="BG23" s="2">
        <v>0</v>
      </c>
      <c r="BH23" s="2">
        <f t="shared" si="6"/>
        <v>0</v>
      </c>
      <c r="BI23" s="2">
        <f t="shared" si="29"/>
        <v>0</v>
      </c>
      <c r="BJ23" s="2">
        <f t="shared" si="7"/>
        <v>0</v>
      </c>
      <c r="BK23" s="2">
        <f t="shared" si="8"/>
        <v>0</v>
      </c>
      <c r="BL23" s="2">
        <f t="shared" si="9"/>
        <v>0</v>
      </c>
      <c r="BM23" s="2">
        <f t="shared" si="10"/>
        <v>0</v>
      </c>
      <c r="BN23" s="2">
        <f t="shared" si="11"/>
        <v>0</v>
      </c>
      <c r="BO23" s="2">
        <f t="shared" si="30"/>
        <v>0</v>
      </c>
      <c r="BP23" s="2">
        <f t="shared" si="31"/>
        <v>0</v>
      </c>
      <c r="BQ23" s="2">
        <f t="shared" si="32"/>
        <v>0</v>
      </c>
      <c r="BR23" s="11">
        <f t="shared" si="33"/>
        <v>5.2648442643014909E-2</v>
      </c>
      <c r="BS23" s="17">
        <v>0</v>
      </c>
      <c r="BT23" s="17">
        <v>0</v>
      </c>
      <c r="BU23" s="12">
        <f>(BU$3*templow!$I133+BU$4*templow!$I133^2+BU$5*templow!$I133^6)*(K23/K$56)^$BW$1</f>
        <v>0.84576440485853366</v>
      </c>
      <c r="BV23" s="12">
        <f>(BV$3*templow!$I133+BV$4*templow!$I133^2+BV$5*templow!$I133^6)*(L23/L$56)^$BW$1</f>
        <v>0.54383068776843957</v>
      </c>
      <c r="BW23" s="12">
        <f>(BW$3*templow!$I133+BW$4*templow!$I133^2+BW$5*templow!$I133^6)*(M23/M$56)^$BW$1</f>
        <v>0.29389438494035885</v>
      </c>
      <c r="BX23" s="12"/>
      <c r="BY23" s="12"/>
      <c r="BZ23" s="12"/>
      <c r="CA23" s="19"/>
      <c r="CB23" s="19"/>
      <c r="CC23" s="19"/>
      <c r="CD23" s="19"/>
      <c r="CE23" s="19"/>
      <c r="CF23" s="19"/>
      <c r="CG23" s="19"/>
      <c r="CH23" s="19"/>
    </row>
    <row r="24" spans="1:86" x14ac:dyDescent="0.3">
      <c r="A24">
        <v>1978</v>
      </c>
      <c r="B24" s="1">
        <v>896.88262225133417</v>
      </c>
      <c r="C24" s="1">
        <v>1716.1724351060971</v>
      </c>
      <c r="D24" s="1">
        <v>1651.4398251985463</v>
      </c>
      <c r="E24" s="11">
        <f t="shared" si="34"/>
        <v>7.2592798295529892E-3</v>
      </c>
      <c r="F24" s="11">
        <f t="shared" si="12"/>
        <v>1.6032358762138932E-2</v>
      </c>
      <c r="G24" s="11">
        <f t="shared" si="13"/>
        <v>2.5002796832831686E-2</v>
      </c>
      <c r="H24" s="1">
        <v>17162.141937520821</v>
      </c>
      <c r="I24" s="1">
        <v>2331.2152526726527</v>
      </c>
      <c r="J24" s="1">
        <v>660.38016692725114</v>
      </c>
      <c r="K24" s="1">
        <f t="shared" si="14"/>
        <v>19135.326643346936</v>
      </c>
      <c r="L24" s="1">
        <f t="shared" si="0"/>
        <v>1358.3805478897186</v>
      </c>
      <c r="M24" s="1">
        <f t="shared" si="1"/>
        <v>399.88145910666537</v>
      </c>
      <c r="N24" s="11">
        <f t="shared" si="35"/>
        <v>3.4275712981129303E-2</v>
      </c>
      <c r="O24" s="11">
        <f t="shared" si="15"/>
        <v>1.6033509673959889E-2</v>
      </c>
      <c r="P24" s="11">
        <f t="shared" si="16"/>
        <v>2.6101257762814356E-2</v>
      </c>
      <c r="Q24" s="1">
        <v>4066.8441085143877</v>
      </c>
      <c r="R24" s="1">
        <v>2221.7615886869644</v>
      </c>
      <c r="S24" s="1">
        <v>586.23505200000182</v>
      </c>
      <c r="T24" s="1">
        <f t="shared" si="17"/>
        <v>236.96599895979352</v>
      </c>
      <c r="U24" s="1">
        <f t="shared" si="48"/>
        <v>953.04866684438355</v>
      </c>
      <c r="V24" s="1">
        <f t="shared" si="49"/>
        <v>887.72358916796884</v>
      </c>
      <c r="W24" s="11">
        <f t="shared" si="36"/>
        <v>-1.0600046355257464E-2</v>
      </c>
      <c r="X24" s="11">
        <f t="shared" si="52"/>
        <v>2.4563451909217271E-2</v>
      </c>
      <c r="Y24" s="11">
        <f t="shared" si="53"/>
        <v>-1.4204410212321994E-2</v>
      </c>
      <c r="Z24" s="1">
        <v>9963.0713628096637</v>
      </c>
      <c r="AA24" s="1">
        <v>6244.5929719999986</v>
      </c>
      <c r="AB24" s="1">
        <v>1073.8149440000016</v>
      </c>
      <c r="AC24" s="12">
        <f t="shared" si="18"/>
        <v>2.4498286870526638</v>
      </c>
      <c r="AD24" s="12">
        <f t="shared" si="50"/>
        <v>2.81064944312521</v>
      </c>
      <c r="AE24" s="12">
        <f t="shared" si="51"/>
        <v>1.831713986286849</v>
      </c>
      <c r="AF24" s="11">
        <f t="shared" si="37"/>
        <v>-1.9065126390688247E-3</v>
      </c>
      <c r="AG24" s="11">
        <f t="shared" si="54"/>
        <v>-2.3503595024234603E-3</v>
      </c>
      <c r="AH24" s="11">
        <f t="shared" si="55"/>
        <v>1.9763214710052823E-2</v>
      </c>
      <c r="AI24" s="1">
        <f t="shared" si="38"/>
        <v>20719.298650453857</v>
      </c>
      <c r="AJ24" s="1">
        <f t="shared" si="39"/>
        <v>2682.1022227867443</v>
      </c>
      <c r="AK24" s="1">
        <f t="shared" si="40"/>
        <v>850.35676110346128</v>
      </c>
      <c r="AL24" s="14">
        <f t="shared" si="19"/>
        <v>7.9400560502048938</v>
      </c>
      <c r="AM24" s="14">
        <f t="shared" si="20"/>
        <v>1.0351128363209818</v>
      </c>
      <c r="AN24" s="14">
        <f t="shared" si="21"/>
        <v>0.43050997620774745</v>
      </c>
      <c r="AO24" s="11">
        <f t="shared" si="41"/>
        <v>2.0621120954280148E-2</v>
      </c>
      <c r="AP24" s="11">
        <f t="shared" si="22"/>
        <v>2.5977173653231045E-2</v>
      </c>
      <c r="AQ24" s="11">
        <f t="shared" si="23"/>
        <v>2.3564574154817608E-2</v>
      </c>
      <c r="AR24" s="1">
        <f t="shared" si="42"/>
        <v>13344.031722777712</v>
      </c>
      <c r="AS24" s="1">
        <f t="shared" si="43"/>
        <v>1942.3679221830037</v>
      </c>
      <c r="AT24" s="1">
        <f t="shared" si="44"/>
        <v>622.57783732422467</v>
      </c>
      <c r="AU24" s="1">
        <f t="shared" si="45"/>
        <v>2668.8063445555426</v>
      </c>
      <c r="AV24" s="1">
        <f t="shared" si="46"/>
        <v>388.47358443660073</v>
      </c>
      <c r="AW24" s="1">
        <f t="shared" si="47"/>
        <v>124.51556746484493</v>
      </c>
      <c r="AX24" s="1">
        <f t="shared" si="24"/>
        <v>11902.589160915466</v>
      </c>
      <c r="AY24" s="1">
        <f t="shared" si="4"/>
        <v>905.44184602891505</v>
      </c>
      <c r="AZ24" s="1">
        <f t="shared" si="5"/>
        <v>301.59274486401569</v>
      </c>
      <c r="BA24" s="1">
        <f t="shared" si="25"/>
        <v>8416.8050422860342</v>
      </c>
      <c r="BB24" s="1">
        <f t="shared" si="26"/>
        <v>11684.427968746882</v>
      </c>
      <c r="BC24" s="1">
        <f t="shared" si="27"/>
        <v>9428.198081344417</v>
      </c>
      <c r="BD24" s="1">
        <f t="shared" si="28"/>
        <v>0</v>
      </c>
      <c r="BE24" s="2">
        <v>0</v>
      </c>
      <c r="BF24" s="2">
        <v>0</v>
      </c>
      <c r="BG24" s="2">
        <v>0</v>
      </c>
      <c r="BH24" s="2">
        <f t="shared" si="6"/>
        <v>0</v>
      </c>
      <c r="BI24" s="2">
        <f t="shared" si="29"/>
        <v>0</v>
      </c>
      <c r="BJ24" s="2">
        <f t="shared" si="7"/>
        <v>0</v>
      </c>
      <c r="BK24" s="2">
        <f t="shared" si="8"/>
        <v>0</v>
      </c>
      <c r="BL24" s="2">
        <f t="shared" si="9"/>
        <v>0</v>
      </c>
      <c r="BM24" s="2">
        <f t="shared" si="10"/>
        <v>0</v>
      </c>
      <c r="BN24" s="2">
        <f t="shared" si="11"/>
        <v>0</v>
      </c>
      <c r="BO24" s="2">
        <f t="shared" si="30"/>
        <v>0</v>
      </c>
      <c r="BP24" s="2">
        <f t="shared" si="31"/>
        <v>0</v>
      </c>
      <c r="BQ24" s="2">
        <f t="shared" si="32"/>
        <v>0</v>
      </c>
      <c r="BR24" s="11">
        <f t="shared" si="33"/>
        <v>5.298173514030588E-2</v>
      </c>
      <c r="BS24" s="17">
        <v>0</v>
      </c>
      <c r="BT24" s="17">
        <v>0</v>
      </c>
      <c r="BU24" s="12">
        <f>(BU$3*templow!$I134+BU$4*templow!$I134^2+BU$5*templow!$I134^6)*(K24/K$56)^$BW$1</f>
        <v>0.8638589352065561</v>
      </c>
      <c r="BV24" s="12">
        <f>(BV$3*templow!$I134+BV$4*templow!$I134^2+BV$5*templow!$I134^6)*(L24/L$56)^$BW$1</f>
        <v>0.55772189401552075</v>
      </c>
      <c r="BW24" s="12">
        <f>(BW$3*templow!$I134+BW$4*templow!$I134^2+BW$5*templow!$I134^6)*(M24/M$56)^$BW$1</f>
        <v>0.30041710548342265</v>
      </c>
      <c r="BX24" s="12"/>
      <c r="BY24" s="12"/>
      <c r="BZ24" s="12"/>
      <c r="CA24" s="19"/>
      <c r="CB24" s="19"/>
      <c r="CC24" s="19"/>
      <c r="CD24" s="19"/>
      <c r="CE24" s="19"/>
      <c r="CF24" s="19"/>
      <c r="CG24" s="19"/>
      <c r="CH24" s="19"/>
    </row>
    <row r="25" spans="1:86" x14ac:dyDescent="0.3">
      <c r="A25">
        <v>1979</v>
      </c>
      <c r="B25" s="1">
        <v>903.31417676503577</v>
      </c>
      <c r="C25" s="1">
        <v>1743.8147918631214</v>
      </c>
      <c r="D25" s="1">
        <v>1692.845732815879</v>
      </c>
      <c r="E25" s="11">
        <f t="shared" si="34"/>
        <v>7.1710102906858975E-3</v>
      </c>
      <c r="F25" s="11">
        <f t="shared" si="12"/>
        <v>1.6106980972057983E-2</v>
      </c>
      <c r="G25" s="11">
        <f t="shared" si="13"/>
        <v>2.5072610570206377E-2</v>
      </c>
      <c r="H25" s="1">
        <v>17824.495256144404</v>
      </c>
      <c r="I25" s="1">
        <v>2451.1983105057357</v>
      </c>
      <c r="J25" s="1">
        <v>680.46841539270599</v>
      </c>
      <c r="K25" s="1">
        <f t="shared" si="14"/>
        <v>19732.332022041093</v>
      </c>
      <c r="L25" s="1">
        <f t="shared" si="0"/>
        <v>1405.6528949882536</v>
      </c>
      <c r="M25" s="1">
        <f t="shared" si="1"/>
        <v>401.96717409141297</v>
      </c>
      <c r="N25" s="11">
        <f t="shared" si="35"/>
        <v>3.1199121385352857E-2</v>
      </c>
      <c r="O25" s="11">
        <f t="shared" si="15"/>
        <v>3.4800518287731563E-2</v>
      </c>
      <c r="P25" s="11">
        <f t="shared" si="16"/>
        <v>5.2158331856821949E-3</v>
      </c>
      <c r="Q25" s="1">
        <v>4162.5937119474347</v>
      </c>
      <c r="R25" s="1">
        <v>2298.1921282603412</v>
      </c>
      <c r="S25" s="1">
        <v>614.24516500000072</v>
      </c>
      <c r="T25" s="1">
        <f t="shared" si="17"/>
        <v>233.53220678226603</v>
      </c>
      <c r="U25" s="1">
        <f t="shared" si="48"/>
        <v>937.57902753538292</v>
      </c>
      <c r="V25" s="1">
        <f t="shared" si="49"/>
        <v>902.67990564339846</v>
      </c>
      <c r="W25" s="11">
        <f t="shared" si="36"/>
        <v>-1.449065348024936E-2</v>
      </c>
      <c r="X25" s="11">
        <f t="shared" si="52"/>
        <v>-1.6231741197668126E-2</v>
      </c>
      <c r="Y25" s="11">
        <f t="shared" si="53"/>
        <v>1.6847943051110814E-2</v>
      </c>
      <c r="Z25" s="1">
        <v>10196.85018926018</v>
      </c>
      <c r="AA25" s="1">
        <v>6396.5277829999986</v>
      </c>
      <c r="AB25" s="1">
        <v>1136.6636570000019</v>
      </c>
      <c r="AC25" s="12">
        <f t="shared" si="18"/>
        <v>2.4496385895153021</v>
      </c>
      <c r="AD25" s="12">
        <f t="shared" si="50"/>
        <v>2.7832867863149318</v>
      </c>
      <c r="AE25" s="12">
        <f t="shared" si="51"/>
        <v>1.8505048501277181</v>
      </c>
      <c r="AF25" s="11">
        <f t="shared" si="37"/>
        <v>-7.7596257389900281E-5</v>
      </c>
      <c r="AG25" s="11">
        <f t="shared" si="54"/>
        <v>-9.73535026831851E-3</v>
      </c>
      <c r="AH25" s="11">
        <f t="shared" si="55"/>
        <v>1.0258623333963213E-2</v>
      </c>
      <c r="AI25" s="1">
        <f t="shared" si="38"/>
        <v>21316.175129964013</v>
      </c>
      <c r="AJ25" s="1">
        <f t="shared" si="39"/>
        <v>2802.3655849446704</v>
      </c>
      <c r="AK25" s="1">
        <f t="shared" si="40"/>
        <v>889.8366524579601</v>
      </c>
      <c r="AL25" s="14">
        <f t="shared" si="19"/>
        <v>8.1037889063999327</v>
      </c>
      <c r="AM25" s="14">
        <f t="shared" si="20"/>
        <v>1.0620021422207806</v>
      </c>
      <c r="AN25" s="14">
        <f t="shared" si="21"/>
        <v>0.44065476046648366</v>
      </c>
      <c r="AO25" s="11">
        <f t="shared" si="41"/>
        <v>2.0621120954280148E-2</v>
      </c>
      <c r="AP25" s="11">
        <f t="shared" si="22"/>
        <v>2.5977173653231045E-2</v>
      </c>
      <c r="AQ25" s="11">
        <f t="shared" si="23"/>
        <v>2.3564574154817608E-2</v>
      </c>
      <c r="AR25" s="1">
        <f t="shared" si="42"/>
        <v>13775.299073981647</v>
      </c>
      <c r="AS25" s="1">
        <f t="shared" si="43"/>
        <v>2036.2478405779661</v>
      </c>
      <c r="AT25" s="1">
        <f t="shared" si="44"/>
        <v>655.92537283621471</v>
      </c>
      <c r="AU25" s="1">
        <f t="shared" si="45"/>
        <v>2755.0598147963296</v>
      </c>
      <c r="AV25" s="1">
        <f t="shared" si="46"/>
        <v>407.24956811559326</v>
      </c>
      <c r="AW25" s="1">
        <f t="shared" si="47"/>
        <v>131.18507456724294</v>
      </c>
      <c r="AX25" s="1">
        <f t="shared" si="24"/>
        <v>12199.785570344071</v>
      </c>
      <c r="AY25" s="1">
        <f t="shared" si="4"/>
        <v>934.15784753260596</v>
      </c>
      <c r="AZ25" s="1">
        <f t="shared" si="5"/>
        <v>309.97526124020698</v>
      </c>
      <c r="BA25" s="1">
        <f t="shared" si="25"/>
        <v>8499.4399536325072</v>
      </c>
      <c r="BB25" s="1">
        <f t="shared" si="26"/>
        <v>11927.074864243787</v>
      </c>
      <c r="BC25" s="1">
        <f t="shared" si="27"/>
        <v>9710.9968361482097</v>
      </c>
      <c r="BD25" s="1">
        <f t="shared" si="28"/>
        <v>0</v>
      </c>
      <c r="BE25" s="2">
        <v>0</v>
      </c>
      <c r="BF25" s="2">
        <v>0</v>
      </c>
      <c r="BG25" s="2">
        <v>0</v>
      </c>
      <c r="BH25" s="2">
        <f t="shared" si="6"/>
        <v>0</v>
      </c>
      <c r="BI25" s="2">
        <f t="shared" si="29"/>
        <v>0</v>
      </c>
      <c r="BJ25" s="2">
        <f t="shared" si="7"/>
        <v>0</v>
      </c>
      <c r="BK25" s="2">
        <f t="shared" si="8"/>
        <v>0</v>
      </c>
      <c r="BL25" s="2">
        <f t="shared" si="9"/>
        <v>0</v>
      </c>
      <c r="BM25" s="2">
        <f t="shared" si="10"/>
        <v>0</v>
      </c>
      <c r="BN25" s="2">
        <f t="shared" si="11"/>
        <v>0</v>
      </c>
      <c r="BO25" s="2">
        <f t="shared" si="30"/>
        <v>0</v>
      </c>
      <c r="BP25" s="2">
        <f t="shared" si="31"/>
        <v>0</v>
      </c>
      <c r="BQ25" s="2">
        <f t="shared" si="32"/>
        <v>0</v>
      </c>
      <c r="BR25" s="11">
        <f t="shared" si="33"/>
        <v>5.1730956327600025E-2</v>
      </c>
      <c r="BS25" s="17">
        <v>0</v>
      </c>
      <c r="BT25" s="17">
        <v>0</v>
      </c>
      <c r="BU25" s="12">
        <f>(BU$3*templow!$I135+BU$4*templow!$I135^2+BU$5*templow!$I135^6)*(K25/K$56)^$BW$1</f>
        <v>0.88296571154591952</v>
      </c>
      <c r="BV25" s="12">
        <f>(BV$3*templow!$I135+BV$4*templow!$I135^2+BV$5*templow!$I135^6)*(L25/L$56)^$BW$1</f>
        <v>0.56932778567217834</v>
      </c>
      <c r="BW25" s="12">
        <f>(BW$3*templow!$I135+BW$4*templow!$I135^2+BW$5*templow!$I135^6)*(M25/M$56)^$BW$1</f>
        <v>0.30864222730979302</v>
      </c>
      <c r="BX25" s="12"/>
      <c r="BY25" s="12"/>
      <c r="BZ25" s="12"/>
      <c r="CA25" s="19"/>
      <c r="CB25" s="19"/>
      <c r="CC25" s="19"/>
      <c r="CD25" s="19"/>
      <c r="CE25" s="19"/>
      <c r="CF25" s="19"/>
      <c r="CG25" s="19"/>
      <c r="CH25" s="19"/>
    </row>
    <row r="26" spans="1:86" x14ac:dyDescent="0.3">
      <c r="A26">
        <v>1980</v>
      </c>
      <c r="B26" s="1">
        <v>909.58314605023929</v>
      </c>
      <c r="C26" s="1">
        <v>1771.1376542472055</v>
      </c>
      <c r="D26" s="1">
        <v>1735.2726914999992</v>
      </c>
      <c r="E26" s="11">
        <f t="shared" si="34"/>
        <v>6.9399655695143725E-3</v>
      </c>
      <c r="F26" s="11">
        <f t="shared" si="12"/>
        <v>1.5668442836691332E-2</v>
      </c>
      <c r="G26" s="11">
        <f t="shared" si="13"/>
        <v>2.5062507387219046E-2</v>
      </c>
      <c r="H26" s="1">
        <v>18304.771367773254</v>
      </c>
      <c r="I26" s="1">
        <v>2567.816844563456</v>
      </c>
      <c r="J26" s="1">
        <v>723.71836737436615</v>
      </c>
      <c r="K26" s="1">
        <f t="shared" si="14"/>
        <v>20124.351959751704</v>
      </c>
      <c r="L26" s="1">
        <f t="shared" si="0"/>
        <v>1449.8121240919959</v>
      </c>
      <c r="M26" s="1">
        <f t="shared" si="1"/>
        <v>417.06319180806776</v>
      </c>
      <c r="N26" s="11">
        <f t="shared" si="35"/>
        <v>1.9866883309723526E-2</v>
      </c>
      <c r="O26" s="11">
        <f t="shared" si="15"/>
        <v>3.1415457728710017E-2</v>
      </c>
      <c r="P26" s="11">
        <f t="shared" si="16"/>
        <v>3.7555349515236092E-2</v>
      </c>
      <c r="Q26" s="1">
        <v>4055.536150077508</v>
      </c>
      <c r="R26" s="1">
        <v>2318.4122303689601</v>
      </c>
      <c r="S26" s="1">
        <v>637.55582599999889</v>
      </c>
      <c r="T26" s="1">
        <f t="shared" si="17"/>
        <v>221.55623080971907</v>
      </c>
      <c r="U26" s="1">
        <f t="shared" si="48"/>
        <v>902.87289581321522</v>
      </c>
      <c r="V26" s="1">
        <f t="shared" si="49"/>
        <v>880.94465297742408</v>
      </c>
      <c r="W26" s="11">
        <f t="shared" si="36"/>
        <v>-5.1281902986994754E-2</v>
      </c>
      <c r="X26" s="11">
        <f t="shared" si="52"/>
        <v>-3.7016753471331154E-2</v>
      </c>
      <c r="Y26" s="11">
        <f t="shared" si="53"/>
        <v>-2.4078582596210873E-2</v>
      </c>
      <c r="Z26" s="1">
        <v>9918.9793807804017</v>
      </c>
      <c r="AA26" s="1">
        <v>6533.856933</v>
      </c>
      <c r="AB26" s="1">
        <v>1193.3664780000026</v>
      </c>
      <c r="AC26" s="12">
        <f t="shared" si="18"/>
        <v>2.4457874406053151</v>
      </c>
      <c r="AD26" s="12">
        <f t="shared" si="50"/>
        <v>2.8182464047647726</v>
      </c>
      <c r="AE26" s="12">
        <f t="shared" si="51"/>
        <v>1.871783504022132</v>
      </c>
      <c r="AF26" s="11">
        <f t="shared" si="37"/>
        <v>-1.5721294261408225E-3</v>
      </c>
      <c r="AG26" s="11">
        <f t="shared" si="54"/>
        <v>1.2560552014162951E-2</v>
      </c>
      <c r="AH26" s="11">
        <f t="shared" si="55"/>
        <v>1.1498837137846607E-2</v>
      </c>
      <c r="AI26" s="1">
        <f t="shared" si="38"/>
        <v>21939.617431763942</v>
      </c>
      <c r="AJ26" s="1">
        <f t="shared" si="39"/>
        <v>2929.3785945657969</v>
      </c>
      <c r="AK26" s="1">
        <f t="shared" si="40"/>
        <v>932.03806177940703</v>
      </c>
      <c r="AL26" s="14">
        <f t="shared" si="19"/>
        <v>8.2708981176267589</v>
      </c>
      <c r="AM26" s="14">
        <f t="shared" si="20"/>
        <v>1.0895899562893532</v>
      </c>
      <c r="AN26" s="14">
        <f t="shared" si="21"/>
        <v>0.45103860224616948</v>
      </c>
      <c r="AO26" s="11">
        <f t="shared" si="41"/>
        <v>2.0621120954280148E-2</v>
      </c>
      <c r="AP26" s="11">
        <f t="shared" si="22"/>
        <v>2.5977173653231045E-2</v>
      </c>
      <c r="AQ26" s="11">
        <f t="shared" si="23"/>
        <v>2.3564574154817608E-2</v>
      </c>
      <c r="AR26" s="1">
        <f t="shared" si="42"/>
        <v>14219.109702597792</v>
      </c>
      <c r="AS26" s="1">
        <f t="shared" si="43"/>
        <v>2134.1259420488577</v>
      </c>
      <c r="AT26" s="1">
        <f t="shared" si="44"/>
        <v>691.18551481508996</v>
      </c>
      <c r="AU26" s="1">
        <f t="shared" si="45"/>
        <v>2843.8219405195587</v>
      </c>
      <c r="AV26" s="1">
        <f t="shared" si="46"/>
        <v>426.82518840977156</v>
      </c>
      <c r="AW26" s="1">
        <f t="shared" si="47"/>
        <v>138.237102963018</v>
      </c>
      <c r="AX26" s="1">
        <f t="shared" si="24"/>
        <v>12506.045006961838</v>
      </c>
      <c r="AY26" s="1">
        <f t="shared" si="4"/>
        <v>963.95712074945845</v>
      </c>
      <c r="AZ26" s="1">
        <f t="shared" si="5"/>
        <v>318.65217182326199</v>
      </c>
      <c r="BA26" s="1">
        <f t="shared" si="25"/>
        <v>8580.9777537492519</v>
      </c>
      <c r="BB26" s="1">
        <f t="shared" si="26"/>
        <v>12169.569734725135</v>
      </c>
      <c r="BC26" s="1">
        <f t="shared" si="27"/>
        <v>10002.28555956844</v>
      </c>
      <c r="BD26" s="1">
        <f t="shared" si="28"/>
        <v>0</v>
      </c>
      <c r="BE26" s="2">
        <v>0</v>
      </c>
      <c r="BF26" s="2">
        <v>0</v>
      </c>
      <c r="BG26" s="2">
        <v>0</v>
      </c>
      <c r="BH26" s="2">
        <f t="shared" si="6"/>
        <v>0</v>
      </c>
      <c r="BI26" s="2">
        <f t="shared" si="29"/>
        <v>0</v>
      </c>
      <c r="BJ26" s="2">
        <f t="shared" si="7"/>
        <v>0</v>
      </c>
      <c r="BK26" s="2">
        <f t="shared" si="8"/>
        <v>0</v>
      </c>
      <c r="BL26" s="2">
        <f t="shared" si="9"/>
        <v>0</v>
      </c>
      <c r="BM26" s="2">
        <f t="shared" si="10"/>
        <v>0</v>
      </c>
      <c r="BN26" s="2">
        <f t="shared" si="11"/>
        <v>0</v>
      </c>
      <c r="BO26" s="2">
        <f t="shared" si="30"/>
        <v>0</v>
      </c>
      <c r="BP26" s="2">
        <f t="shared" si="31"/>
        <v>0</v>
      </c>
      <c r="BQ26" s="2">
        <f t="shared" si="32"/>
        <v>0</v>
      </c>
      <c r="BR26" s="11">
        <f t="shared" si="33"/>
        <v>4.2806571653571907E-2</v>
      </c>
      <c r="BS26" s="17">
        <v>0</v>
      </c>
      <c r="BT26" s="17">
        <v>0</v>
      </c>
      <c r="BU26" s="12">
        <f>(BU$3*templow!$I136+BU$4*templow!$I136^2+BU$5*templow!$I136^6)*(K26/K$56)^$BW$1</f>
        <v>0.90500364782237452</v>
      </c>
      <c r="BV26" s="12">
        <f>(BV$3*templow!$I136+BV$4*templow!$I136^2+BV$5*templow!$I136^6)*(L26/L$56)^$BW$1</f>
        <v>0.58164991378853392</v>
      </c>
      <c r="BW26" s="12">
        <f>(BW$3*templow!$I136+BW$4*templow!$I136^2+BW$5*templow!$I136^6)*(M26/M$56)^$BW$1</f>
        <v>0.3145809198903145</v>
      </c>
      <c r="BX26" s="12"/>
      <c r="BY26" s="12"/>
      <c r="BZ26" s="12"/>
      <c r="CA26" s="19"/>
      <c r="CB26" s="19"/>
      <c r="CC26" s="19"/>
      <c r="CD26" s="19"/>
      <c r="CE26" s="19"/>
      <c r="CF26" s="19"/>
      <c r="CG26" s="19"/>
      <c r="CH26" s="19"/>
    </row>
    <row r="27" spans="1:86" x14ac:dyDescent="0.3">
      <c r="A27">
        <v>1981</v>
      </c>
      <c r="B27" s="1">
        <v>915.87460548077411</v>
      </c>
      <c r="C27" s="1">
        <v>1799.1535041360673</v>
      </c>
      <c r="D27" s="1">
        <v>1778.6064313142044</v>
      </c>
      <c r="E27" s="11">
        <f t="shared" si="34"/>
        <v>6.9168601659503892E-3</v>
      </c>
      <c r="F27" s="11">
        <f t="shared" si="12"/>
        <v>1.5817996879959884E-2</v>
      </c>
      <c r="G27" s="11">
        <f t="shared" si="13"/>
        <v>2.4972293995329853E-2</v>
      </c>
      <c r="H27" s="1">
        <v>18585.782838008105</v>
      </c>
      <c r="I27" s="1">
        <v>2617.053973761886</v>
      </c>
      <c r="J27" s="1">
        <v>761.04401569973516</v>
      </c>
      <c r="K27" s="1">
        <f t="shared" si="14"/>
        <v>20292.933909060386</v>
      </c>
      <c r="L27" s="1">
        <f t="shared" si="0"/>
        <v>1454.6029384071733</v>
      </c>
      <c r="M27" s="1">
        <f t="shared" si="1"/>
        <v>427.88781278464347</v>
      </c>
      <c r="N27" s="11">
        <f t="shared" si="35"/>
        <v>8.3770125689435204E-3</v>
      </c>
      <c r="O27" s="11">
        <f t="shared" si="15"/>
        <v>3.3044380272222451E-3</v>
      </c>
      <c r="P27" s="11">
        <f t="shared" si="16"/>
        <v>2.5954390579634667E-2</v>
      </c>
      <c r="Q27" s="1">
        <v>3946.9596667375117</v>
      </c>
      <c r="R27" s="1">
        <v>2355.1102514803902</v>
      </c>
      <c r="S27" s="1">
        <v>671.01365500000111</v>
      </c>
      <c r="T27" s="1">
        <f t="shared" si="17"/>
        <v>212.36445626954927</v>
      </c>
      <c r="U27" s="1">
        <f t="shared" si="48"/>
        <v>899.9089338975441</v>
      </c>
      <c r="V27" s="1">
        <f t="shared" si="49"/>
        <v>881.70150629598425</v>
      </c>
      <c r="W27" s="11">
        <f t="shared" si="36"/>
        <v>-4.1487321329563676E-2</v>
      </c>
      <c r="X27" s="11">
        <f t="shared" si="52"/>
        <v>-3.2828119322393379E-3</v>
      </c>
      <c r="Y27" s="11">
        <f t="shared" si="53"/>
        <v>8.5913833065687228E-4</v>
      </c>
      <c r="Z27" s="1">
        <v>9531.5916334437134</v>
      </c>
      <c r="AA27" s="1">
        <v>6441.6575519999997</v>
      </c>
      <c r="AB27" s="1">
        <v>1231.3235949999989</v>
      </c>
      <c r="AC27" s="12">
        <f t="shared" si="18"/>
        <v>2.4149199480729333</v>
      </c>
      <c r="AD27" s="12">
        <f t="shared" si="50"/>
        <v>2.735183012324311</v>
      </c>
      <c r="AE27" s="12">
        <f t="shared" si="51"/>
        <v>1.8350201755581217</v>
      </c>
      <c r="AF27" s="11">
        <f t="shared" si="37"/>
        <v>-1.2620676686745269E-2</v>
      </c>
      <c r="AG27" s="11">
        <f t="shared" si="54"/>
        <v>-2.9473431528211025E-2</v>
      </c>
      <c r="AH27" s="11">
        <f t="shared" si="55"/>
        <v>-1.9640801612479497E-2</v>
      </c>
      <c r="AI27" s="1">
        <f t="shared" si="38"/>
        <v>22589.477629107107</v>
      </c>
      <c r="AJ27" s="1">
        <f t="shared" si="39"/>
        <v>3063.265923518989</v>
      </c>
      <c r="AK27" s="1">
        <f t="shared" si="40"/>
        <v>977.0713585644844</v>
      </c>
      <c r="AL27" s="14">
        <f t="shared" si="19"/>
        <v>8.4414533081108676</v>
      </c>
      <c r="AM27" s="14">
        <f t="shared" si="20"/>
        <v>1.1178944237946982</v>
      </c>
      <c r="AN27" s="14">
        <f t="shared" si="21"/>
        <v>0.4616671348354846</v>
      </c>
      <c r="AO27" s="11">
        <f t="shared" si="41"/>
        <v>2.0621120954280148E-2</v>
      </c>
      <c r="AP27" s="11">
        <f t="shared" si="22"/>
        <v>2.5977173653231045E-2</v>
      </c>
      <c r="AQ27" s="11">
        <f t="shared" si="23"/>
        <v>2.3564574154817608E-2</v>
      </c>
      <c r="AR27" s="1">
        <f t="shared" si="42"/>
        <v>14678.013210257626</v>
      </c>
      <c r="AS27" s="1">
        <f t="shared" si="43"/>
        <v>2237.1355800170063</v>
      </c>
      <c r="AT27" s="1">
        <f t="shared" si="44"/>
        <v>728.41369484042536</v>
      </c>
      <c r="AU27" s="1">
        <f t="shared" si="45"/>
        <v>2935.6026420515254</v>
      </c>
      <c r="AV27" s="1">
        <f t="shared" si="46"/>
        <v>447.4271160034013</v>
      </c>
      <c r="AW27" s="1">
        <f t="shared" si="47"/>
        <v>145.68273896808509</v>
      </c>
      <c r="AX27" s="1">
        <f t="shared" si="24"/>
        <v>12820.980621077606</v>
      </c>
      <c r="AY27" s="1">
        <f t="shared" si="4"/>
        <v>994.75028667606784</v>
      </c>
      <c r="AZ27" s="1">
        <f t="shared" si="5"/>
        <v>327.63344695755029</v>
      </c>
      <c r="BA27" s="1">
        <f t="shared" si="25"/>
        <v>8663.1097221816781</v>
      </c>
      <c r="BB27" s="1">
        <f t="shared" si="26"/>
        <v>12418.642196786283</v>
      </c>
      <c r="BC27" s="1">
        <f t="shared" si="27"/>
        <v>10301.502485677411</v>
      </c>
      <c r="BD27" s="1">
        <f t="shared" si="28"/>
        <v>0</v>
      </c>
      <c r="BE27" s="2">
        <v>0</v>
      </c>
      <c r="BF27" s="2">
        <v>0</v>
      </c>
      <c r="BG27" s="2">
        <v>0</v>
      </c>
      <c r="BH27" s="2">
        <f t="shared" si="6"/>
        <v>0</v>
      </c>
      <c r="BI27" s="2">
        <f t="shared" si="29"/>
        <v>0</v>
      </c>
      <c r="BJ27" s="2">
        <f t="shared" si="7"/>
        <v>0</v>
      </c>
      <c r="BK27" s="2">
        <f t="shared" si="8"/>
        <v>0</v>
      </c>
      <c r="BL27" s="2">
        <f t="shared" si="9"/>
        <v>0</v>
      </c>
      <c r="BM27" s="2">
        <f t="shared" si="10"/>
        <v>0</v>
      </c>
      <c r="BN27" s="2">
        <f t="shared" si="11"/>
        <v>0</v>
      </c>
      <c r="BO27" s="2">
        <f t="shared" si="30"/>
        <v>0</v>
      </c>
      <c r="BP27" s="2">
        <f t="shared" si="31"/>
        <v>0</v>
      </c>
      <c r="BQ27" s="2">
        <f t="shared" si="32"/>
        <v>0</v>
      </c>
      <c r="BR27" s="11">
        <f t="shared" si="33"/>
        <v>2.9448153818693784E-2</v>
      </c>
      <c r="BS27" s="17">
        <v>0</v>
      </c>
      <c r="BT27" s="17">
        <v>0</v>
      </c>
      <c r="BU27" s="12">
        <f>(BU$3*templow!$I137+BU$4*templow!$I137^2+BU$5*templow!$I137^6)*(K27/K$56)^$BW$1</f>
        <v>0.9301070771388954</v>
      </c>
      <c r="BV27" s="12">
        <f>(BV$3*templow!$I137+BV$4*templow!$I137^2+BV$5*templow!$I137^6)*(L27/L$56)^$BW$1</f>
        <v>0.59827504352954575</v>
      </c>
      <c r="BW27" s="12">
        <f>(BW$3*templow!$I137+BW$4*templow!$I137^2+BW$5*templow!$I137^6)*(M27/M$56)^$BW$1</f>
        <v>0.32148191513332908</v>
      </c>
      <c r="BX27" s="12"/>
      <c r="BY27" s="12"/>
      <c r="BZ27" s="12"/>
      <c r="CA27" s="19"/>
      <c r="CB27" s="19"/>
      <c r="CC27" s="19"/>
      <c r="CD27" s="19"/>
      <c r="CE27" s="19"/>
      <c r="CF27" s="19"/>
      <c r="CG27" s="19"/>
      <c r="CH27" s="19"/>
    </row>
    <row r="28" spans="1:86" x14ac:dyDescent="0.3">
      <c r="A28">
        <v>1982</v>
      </c>
      <c r="B28" s="1">
        <v>921.55163861389883</v>
      </c>
      <c r="C28" s="1">
        <v>1829.4163993666116</v>
      </c>
      <c r="D28" s="1">
        <v>1822.7481860632315</v>
      </c>
      <c r="E28" s="11">
        <f t="shared" si="34"/>
        <v>6.1984829573309419E-3</v>
      </c>
      <c r="F28" s="11">
        <f t="shared" si="12"/>
        <v>1.6820629902325246E-2</v>
      </c>
      <c r="G28" s="11">
        <f t="shared" si="13"/>
        <v>2.4818168860668566E-2</v>
      </c>
      <c r="H28" s="1">
        <v>18649.5693477856</v>
      </c>
      <c r="I28" s="1">
        <v>2627.655881045735</v>
      </c>
      <c r="J28" s="1">
        <v>789.89522956821065</v>
      </c>
      <c r="K28" s="1">
        <f t="shared" si="14"/>
        <v>20237.139804597737</v>
      </c>
      <c r="L28" s="1">
        <f t="shared" si="0"/>
        <v>1436.3355887459484</v>
      </c>
      <c r="M28" s="1">
        <f t="shared" si="1"/>
        <v>433.3540066629966</v>
      </c>
      <c r="N28" s="11">
        <f t="shared" si="35"/>
        <v>-2.7494350847778737E-3</v>
      </c>
      <c r="O28" s="11">
        <f t="shared" si="15"/>
        <v>-1.2558306585870205E-2</v>
      </c>
      <c r="P28" s="11">
        <f t="shared" si="16"/>
        <v>1.2774829558195977E-2</v>
      </c>
      <c r="Q28" s="1">
        <v>3848.8696831483066</v>
      </c>
      <c r="R28" s="1">
        <v>2436.0311347254014</v>
      </c>
      <c r="S28" s="1">
        <v>702.69958900000029</v>
      </c>
      <c r="T28" s="1">
        <f t="shared" si="17"/>
        <v>206.37847509359841</v>
      </c>
      <c r="U28" s="1">
        <f t="shared" si="48"/>
        <v>927.07388067722479</v>
      </c>
      <c r="V28" s="1">
        <f t="shared" si="49"/>
        <v>889.61113157263264</v>
      </c>
      <c r="W28" s="11">
        <f t="shared" si="36"/>
        <v>-2.8187302532176051E-2</v>
      </c>
      <c r="X28" s="11">
        <f t="shared" si="52"/>
        <v>3.0186328589969724E-2</v>
      </c>
      <c r="Y28" s="11">
        <f t="shared" si="53"/>
        <v>8.9708651058979516E-3</v>
      </c>
      <c r="Z28" s="1">
        <v>9181.9648749908665</v>
      </c>
      <c r="AA28" s="1">
        <v>6672.025826000001</v>
      </c>
      <c r="AB28" s="1">
        <v>1291.7080840000017</v>
      </c>
      <c r="AC28" s="12">
        <f t="shared" si="18"/>
        <v>2.3856263347113855</v>
      </c>
      <c r="AD28" s="12">
        <f t="shared" si="50"/>
        <v>2.7388918519516774</v>
      </c>
      <c r="AE28" s="12">
        <f t="shared" si="51"/>
        <v>1.8382081108631489</v>
      </c>
      <c r="AF28" s="11">
        <f t="shared" si="37"/>
        <v>-1.2130262696667726E-2</v>
      </c>
      <c r="AG28" s="11">
        <f t="shared" si="54"/>
        <v>1.3559749423182055E-3</v>
      </c>
      <c r="AH28" s="11">
        <f t="shared" si="55"/>
        <v>1.7372753430668908E-3</v>
      </c>
      <c r="AI28" s="1">
        <f t="shared" si="38"/>
        <v>23266.132508247923</v>
      </c>
      <c r="AJ28" s="1">
        <f t="shared" si="39"/>
        <v>3204.3664471704915</v>
      </c>
      <c r="AK28" s="1">
        <f t="shared" si="40"/>
        <v>1025.0469616761211</v>
      </c>
      <c r="AL28" s="14">
        <f t="shared" si="19"/>
        <v>8.6155255378073292</v>
      </c>
      <c r="AM28" s="14">
        <f t="shared" si="20"/>
        <v>1.1469341613675916</v>
      </c>
      <c r="AN28" s="14">
        <f t="shared" si="21"/>
        <v>0.47254612426915754</v>
      </c>
      <c r="AO28" s="11">
        <f t="shared" si="41"/>
        <v>2.0621120954280148E-2</v>
      </c>
      <c r="AP28" s="11">
        <f t="shared" si="22"/>
        <v>2.5977173653231045E-2</v>
      </c>
      <c r="AQ28" s="11">
        <f t="shared" si="23"/>
        <v>2.3564574154817608E-2</v>
      </c>
      <c r="AR28" s="1">
        <f t="shared" si="42"/>
        <v>15144.061131962364</v>
      </c>
      <c r="AS28" s="1">
        <f t="shared" si="43"/>
        <v>2347.129099409734</v>
      </c>
      <c r="AT28" s="1">
        <f t="shared" si="44"/>
        <v>767.66952063484507</v>
      </c>
      <c r="AU28" s="1">
        <f t="shared" si="45"/>
        <v>3028.8122263924729</v>
      </c>
      <c r="AV28" s="1">
        <f t="shared" si="46"/>
        <v>469.42581988194684</v>
      </c>
      <c r="AW28" s="1">
        <f t="shared" si="47"/>
        <v>153.53390412696902</v>
      </c>
      <c r="AX28" s="1">
        <f t="shared" si="24"/>
        <v>13146.576271941067</v>
      </c>
      <c r="AY28" s="1">
        <f t="shared" si="4"/>
        <v>1026.3946907756449</v>
      </c>
      <c r="AZ28" s="1">
        <f t="shared" si="5"/>
        <v>336.92839263457734</v>
      </c>
      <c r="BA28" s="1">
        <f t="shared" si="25"/>
        <v>8739.918923901685</v>
      </c>
      <c r="BB28" s="1">
        <f t="shared" si="26"/>
        <v>12684.821407807538</v>
      </c>
      <c r="BC28" s="1">
        <f t="shared" si="27"/>
        <v>10608.158256665278</v>
      </c>
      <c r="BD28" s="1">
        <f t="shared" si="28"/>
        <v>0</v>
      </c>
      <c r="BE28" s="2">
        <v>0</v>
      </c>
      <c r="BF28" s="2">
        <v>0</v>
      </c>
      <c r="BG28" s="2">
        <v>0</v>
      </c>
      <c r="BH28" s="2">
        <f t="shared" si="6"/>
        <v>0</v>
      </c>
      <c r="BI28" s="2">
        <f t="shared" si="29"/>
        <v>0</v>
      </c>
      <c r="BJ28" s="2">
        <f t="shared" si="7"/>
        <v>0</v>
      </c>
      <c r="BK28" s="2">
        <f t="shared" si="8"/>
        <v>0</v>
      </c>
      <c r="BL28" s="2">
        <f t="shared" si="9"/>
        <v>0</v>
      </c>
      <c r="BM28" s="2">
        <f t="shared" si="10"/>
        <v>0</v>
      </c>
      <c r="BN28" s="2">
        <f t="shared" si="11"/>
        <v>0</v>
      </c>
      <c r="BO28" s="2">
        <f t="shared" si="30"/>
        <v>0</v>
      </c>
      <c r="BP28" s="2">
        <f t="shared" si="31"/>
        <v>0</v>
      </c>
      <c r="BQ28" s="2">
        <f t="shared" si="32"/>
        <v>0</v>
      </c>
      <c r="BR28" s="11">
        <f t="shared" si="33"/>
        <v>1.7109021078205416E-2</v>
      </c>
      <c r="BS28" s="17">
        <v>0</v>
      </c>
      <c r="BT28" s="17">
        <v>0</v>
      </c>
      <c r="BU28" s="12">
        <f>(BU$3*templow!$I138+BU$4*templow!$I138^2+BU$5*templow!$I138^6)*(K28/K$56)^$BW$1</f>
        <v>0.9582845563787874</v>
      </c>
      <c r="BV28" s="12">
        <f>(BV$3*templow!$I138+BV$4*templow!$I138^2+BV$5*templow!$I138^6)*(L28/L$56)^$BW$1</f>
        <v>0.61764551676490764</v>
      </c>
      <c r="BW28" s="12">
        <f>(BW$3*templow!$I138+BW$4*templow!$I138^2+BW$5*templow!$I138^6)*(M28/M$56)^$BW$1</f>
        <v>0.32948965408511965</v>
      </c>
      <c r="BX28" s="12"/>
      <c r="BY28" s="12"/>
      <c r="BZ28" s="12"/>
      <c r="CA28" s="19"/>
      <c r="CB28" s="19"/>
      <c r="CC28" s="19"/>
      <c r="CD28" s="19"/>
      <c r="CE28" s="19"/>
      <c r="CF28" s="19"/>
      <c r="CG28" s="19"/>
      <c r="CH28" s="19"/>
    </row>
    <row r="29" spans="1:86" x14ac:dyDescent="0.3">
      <c r="A29">
        <v>1983</v>
      </c>
      <c r="B29" s="1">
        <v>926.77344196489094</v>
      </c>
      <c r="C29" s="1">
        <v>1859.8300727213013</v>
      </c>
      <c r="D29" s="1">
        <v>1867.5480402701805</v>
      </c>
      <c r="E29" s="11">
        <f t="shared" si="34"/>
        <v>5.666316603642807E-3</v>
      </c>
      <c r="F29" s="11">
        <f t="shared" si="12"/>
        <v>1.6624795407551574E-2</v>
      </c>
      <c r="G29" s="11">
        <f t="shared" si="13"/>
        <v>2.4578191628163326E-2</v>
      </c>
      <c r="H29" s="1">
        <v>19112.052818472035</v>
      </c>
      <c r="I29" s="1">
        <v>2643.163992556083</v>
      </c>
      <c r="J29" s="1">
        <v>822.39045007983623</v>
      </c>
      <c r="K29" s="1">
        <f t="shared" si="14"/>
        <v>20622.14124085362</v>
      </c>
      <c r="L29" s="1">
        <f t="shared" si="0"/>
        <v>1421.1857477326455</v>
      </c>
      <c r="M29" s="1">
        <f t="shared" si="1"/>
        <v>440.35839097389959</v>
      </c>
      <c r="N29" s="11">
        <f t="shared" si="35"/>
        <v>1.9024498519717437E-2</v>
      </c>
      <c r="O29" s="11">
        <f t="shared" si="15"/>
        <v>-1.0547563627891443E-2</v>
      </c>
      <c r="P29" s="11">
        <f t="shared" si="16"/>
        <v>1.6163192685904937E-2</v>
      </c>
      <c r="Q29" s="1">
        <v>3862.5636050119006</v>
      </c>
      <c r="R29" s="1">
        <v>2483.9035272710544</v>
      </c>
      <c r="S29" s="1">
        <v>726.66990200000009</v>
      </c>
      <c r="T29" s="1">
        <f t="shared" si="17"/>
        <v>202.10092770770731</v>
      </c>
      <c r="U29" s="1">
        <f t="shared" si="48"/>
        <v>939.74627918148394</v>
      </c>
      <c r="V29" s="1">
        <f t="shared" si="49"/>
        <v>883.6069313906263</v>
      </c>
      <c r="W29" s="11">
        <f t="shared" si="36"/>
        <v>-2.0726712821921511E-2</v>
      </c>
      <c r="X29" s="11">
        <f t="shared" si="52"/>
        <v>1.3669243377886886E-2</v>
      </c>
      <c r="Y29" s="11">
        <f t="shared" si="53"/>
        <v>-6.7492412908460864E-3</v>
      </c>
      <c r="Z29" s="1">
        <v>9173.9167314395199</v>
      </c>
      <c r="AA29" s="1">
        <v>6816.8026530000006</v>
      </c>
      <c r="AB29" s="1">
        <v>1370.8896149999982</v>
      </c>
      <c r="AC29" s="12">
        <f t="shared" si="18"/>
        <v>2.3750849615876435</v>
      </c>
      <c r="AD29" s="12">
        <f t="shared" si="50"/>
        <v>2.7443910675908154</v>
      </c>
      <c r="AE29" s="12">
        <f t="shared" si="51"/>
        <v>1.8865369423268037</v>
      </c>
      <c r="AF29" s="11">
        <f t="shared" si="37"/>
        <v>-4.4187025312232286E-3</v>
      </c>
      <c r="AG29" s="11">
        <f t="shared" si="54"/>
        <v>2.0078250388817498E-3</v>
      </c>
      <c r="AH29" s="11">
        <f t="shared" si="55"/>
        <v>2.6291273103436374E-2</v>
      </c>
      <c r="AI29" s="1">
        <f t="shared" si="38"/>
        <v>23968.331483815607</v>
      </c>
      <c r="AJ29" s="1">
        <f t="shared" si="39"/>
        <v>3353.3556223353889</v>
      </c>
      <c r="AK29" s="1">
        <f t="shared" si="40"/>
        <v>1076.076169635478</v>
      </c>
      <c r="AL29" s="14">
        <f t="shared" si="19"/>
        <v>8.7931873320071432</v>
      </c>
      <c r="AM29" s="14">
        <f t="shared" si="20"/>
        <v>1.1767282692462604</v>
      </c>
      <c r="AN29" s="14">
        <f t="shared" si="21"/>
        <v>0.48368147245606974</v>
      </c>
      <c r="AO29" s="11">
        <f t="shared" si="41"/>
        <v>2.0621120954280148E-2</v>
      </c>
      <c r="AP29" s="11">
        <f t="shared" si="22"/>
        <v>2.5977173653231045E-2</v>
      </c>
      <c r="AQ29" s="11">
        <f t="shared" si="23"/>
        <v>2.3564574154817608E-2</v>
      </c>
      <c r="AR29" s="1">
        <f t="shared" si="42"/>
        <v>15618.982920650913</v>
      </c>
      <c r="AS29" s="1">
        <f t="shared" si="43"/>
        <v>2462.3553193478451</v>
      </c>
      <c r="AT29" s="1">
        <f t="shared" si="44"/>
        <v>808.99433513658573</v>
      </c>
      <c r="AU29" s="1">
        <f t="shared" si="45"/>
        <v>3123.796584130183</v>
      </c>
      <c r="AV29" s="1">
        <f t="shared" si="46"/>
        <v>492.47106386956904</v>
      </c>
      <c r="AW29" s="1">
        <f t="shared" si="47"/>
        <v>161.79886702731716</v>
      </c>
      <c r="AX29" s="1">
        <f t="shared" si="24"/>
        <v>13482.460513789827</v>
      </c>
      <c r="AY29" s="1">
        <f t="shared" si="4"/>
        <v>1059.1743215529059</v>
      </c>
      <c r="AZ29" s="1">
        <f t="shared" si="5"/>
        <v>346.54823016795763</v>
      </c>
      <c r="BA29" s="1">
        <f t="shared" si="25"/>
        <v>8812.8229477314489</v>
      </c>
      <c r="BB29" s="1">
        <f t="shared" si="26"/>
        <v>12954.172006335704</v>
      </c>
      <c r="BC29" s="1">
        <f t="shared" si="27"/>
        <v>10921.462028073447</v>
      </c>
      <c r="BD29" s="1">
        <f t="shared" si="28"/>
        <v>0</v>
      </c>
      <c r="BE29" s="2">
        <v>0</v>
      </c>
      <c r="BF29" s="2">
        <v>0</v>
      </c>
      <c r="BG29" s="2">
        <v>0</v>
      </c>
      <c r="BH29" s="2">
        <f t="shared" si="6"/>
        <v>0</v>
      </c>
      <c r="BI29" s="2">
        <f t="shared" si="29"/>
        <v>0</v>
      </c>
      <c r="BJ29" s="2">
        <f t="shared" si="7"/>
        <v>0</v>
      </c>
      <c r="BK29" s="2">
        <f t="shared" si="8"/>
        <v>0</v>
      </c>
      <c r="BL29" s="2">
        <f t="shared" si="9"/>
        <v>0</v>
      </c>
      <c r="BM29" s="2">
        <f t="shared" si="10"/>
        <v>0</v>
      </c>
      <c r="BN29" s="2">
        <f t="shared" si="11"/>
        <v>0</v>
      </c>
      <c r="BO29" s="2">
        <f t="shared" si="30"/>
        <v>0</v>
      </c>
      <c r="BP29" s="2">
        <f t="shared" si="31"/>
        <v>0</v>
      </c>
      <c r="BQ29" s="2">
        <f t="shared" si="32"/>
        <v>0</v>
      </c>
      <c r="BR29" s="11">
        <f t="shared" si="33"/>
        <v>3.5451074401415789E-2</v>
      </c>
      <c r="BS29" s="17">
        <v>0</v>
      </c>
      <c r="BT29" s="17">
        <v>0</v>
      </c>
      <c r="BU29" s="12">
        <f>(BU$3*templow!$I139+BU$4*templow!$I139^2+BU$5*templow!$I139^6)*(K29/K$56)^$BW$1</f>
        <v>0.98164335822452153</v>
      </c>
      <c r="BV29" s="12">
        <f>(BV$3*templow!$I139+BV$4*templow!$I139^2+BV$5*templow!$I139^6)*(L29/L$56)^$BW$1</f>
        <v>0.63708096232437161</v>
      </c>
      <c r="BW29" s="12">
        <f>(BW$3*templow!$I139+BW$4*templow!$I139^2+BW$5*templow!$I139^6)*(M29/M$56)^$BW$1</f>
        <v>0.33728058940914024</v>
      </c>
      <c r="BX29" s="12"/>
      <c r="BY29" s="12"/>
      <c r="BZ29" s="12"/>
      <c r="CA29" s="19"/>
      <c r="CB29" s="19"/>
      <c r="CC29" s="19"/>
      <c r="CD29" s="19"/>
      <c r="CE29" s="19"/>
      <c r="CF29" s="19"/>
      <c r="CG29" s="19"/>
      <c r="CH29" s="19"/>
    </row>
    <row r="30" spans="1:86" x14ac:dyDescent="0.3">
      <c r="A30">
        <v>1984</v>
      </c>
      <c r="B30" s="1">
        <v>931.65160996489089</v>
      </c>
      <c r="C30" s="1">
        <v>1889.4103818676083</v>
      </c>
      <c r="D30" s="1">
        <v>1912.9676268623828</v>
      </c>
      <c r="E30" s="11">
        <f t="shared" si="34"/>
        <v>5.2636035724735741E-3</v>
      </c>
      <c r="F30" s="11">
        <f t="shared" si="12"/>
        <v>1.5904845060938921E-2</v>
      </c>
      <c r="G30" s="11">
        <f t="shared" si="13"/>
        <v>2.4320438142855672E-2</v>
      </c>
      <c r="H30" s="1">
        <v>19892.340495778513</v>
      </c>
      <c r="I30" s="1">
        <v>2753.4540042072113</v>
      </c>
      <c r="J30" s="1">
        <v>865.40473852677314</v>
      </c>
      <c r="K30" s="1">
        <f t="shared" si="14"/>
        <v>21351.694434927398</v>
      </c>
      <c r="L30" s="1">
        <f t="shared" si="0"/>
        <v>1457.3086030603524</v>
      </c>
      <c r="M30" s="1">
        <f t="shared" si="1"/>
        <v>452.38859579981255</v>
      </c>
      <c r="N30" s="11">
        <f t="shared" si="35"/>
        <v>3.5377179583490292E-2</v>
      </c>
      <c r="O30" s="11">
        <f t="shared" si="15"/>
        <v>2.5417406123961817E-2</v>
      </c>
      <c r="P30" s="11">
        <f t="shared" si="16"/>
        <v>2.7319122497715842E-2</v>
      </c>
      <c r="Q30" s="1">
        <v>4012.3960597240161</v>
      </c>
      <c r="R30" s="1">
        <v>2592.8270889661512</v>
      </c>
      <c r="S30" s="1">
        <v>755.2512770000003</v>
      </c>
      <c r="T30" s="1">
        <f t="shared" si="17"/>
        <v>201.70557911853126</v>
      </c>
      <c r="U30" s="1">
        <f t="shared" si="48"/>
        <v>941.66348339372075</v>
      </c>
      <c r="V30" s="1">
        <f t="shared" si="49"/>
        <v>872.71451539045961</v>
      </c>
      <c r="W30" s="11">
        <f t="shared" si="36"/>
        <v>-1.9561938367143039E-3</v>
      </c>
      <c r="X30" s="11">
        <f t="shared" si="52"/>
        <v>2.040129612331798E-3</v>
      </c>
      <c r="Y30" s="11">
        <f t="shared" si="53"/>
        <v>-1.2327218826842068E-2</v>
      </c>
      <c r="Z30" s="1">
        <v>9392.6562523553712</v>
      </c>
      <c r="AA30" s="1">
        <v>7053.4084939999984</v>
      </c>
      <c r="AB30" s="1">
        <v>1443.6758980000004</v>
      </c>
      <c r="AC30" s="12">
        <f t="shared" si="18"/>
        <v>2.3409095494429892</v>
      </c>
      <c r="AD30" s="12">
        <f t="shared" si="50"/>
        <v>2.7203543668669528</v>
      </c>
      <c r="AE30" s="12">
        <f t="shared" si="51"/>
        <v>1.9115173214066605</v>
      </c>
      <c r="AF30" s="11">
        <f t="shared" si="37"/>
        <v>-1.4389132472048205E-2</v>
      </c>
      <c r="AG30" s="11">
        <f t="shared" si="54"/>
        <v>-8.7584823488597863E-3</v>
      </c>
      <c r="AH30" s="11">
        <f t="shared" si="55"/>
        <v>1.3241394069414048E-2</v>
      </c>
      <c r="AI30" s="1">
        <f t="shared" si="38"/>
        <v>24695.294919564229</v>
      </c>
      <c r="AJ30" s="1">
        <f t="shared" si="39"/>
        <v>3510.4911239714193</v>
      </c>
      <c r="AK30" s="1">
        <f t="shared" si="40"/>
        <v>1130.2674196992473</v>
      </c>
      <c r="AL30" s="14">
        <f t="shared" si="19"/>
        <v>8.974512711554107</v>
      </c>
      <c r="AM30" s="14">
        <f t="shared" si="20"/>
        <v>1.2072963438391364</v>
      </c>
      <c r="AN30" s="14">
        <f t="shared" si="21"/>
        <v>0.49507922038107216</v>
      </c>
      <c r="AO30" s="11">
        <f t="shared" si="41"/>
        <v>2.0621120954280148E-2</v>
      </c>
      <c r="AP30" s="11">
        <f t="shared" si="22"/>
        <v>2.5977173653231045E-2</v>
      </c>
      <c r="AQ30" s="11">
        <f t="shared" si="23"/>
        <v>2.3564574154817608E-2</v>
      </c>
      <c r="AR30" s="1">
        <f t="shared" si="42"/>
        <v>16104.103440851959</v>
      </c>
      <c r="AS30" s="1">
        <f t="shared" si="43"/>
        <v>2581.9539914058173</v>
      </c>
      <c r="AT30" s="1">
        <f t="shared" si="44"/>
        <v>852.46594137172281</v>
      </c>
      <c r="AU30" s="1">
        <f t="shared" si="45"/>
        <v>3220.8206881703918</v>
      </c>
      <c r="AV30" s="1">
        <f t="shared" si="46"/>
        <v>516.39079828116348</v>
      </c>
      <c r="AW30" s="1">
        <f t="shared" si="47"/>
        <v>170.49318827434456</v>
      </c>
      <c r="AX30" s="1">
        <f t="shared" si="24"/>
        <v>13828.433949861441</v>
      </c>
      <c r="AY30" s="1">
        <f t="shared" si="4"/>
        <v>1093.231630855614</v>
      </c>
      <c r="AZ30" s="1">
        <f t="shared" si="5"/>
        <v>356.49989237713265</v>
      </c>
      <c r="BA30" s="1">
        <f t="shared" si="25"/>
        <v>8882.8156755241689</v>
      </c>
      <c r="BB30" s="1">
        <f t="shared" si="26"/>
        <v>13220.00300777645</v>
      </c>
      <c r="BC30" s="1">
        <f t="shared" si="27"/>
        <v>11241.236587963382</v>
      </c>
      <c r="BD30" s="1">
        <f t="shared" si="28"/>
        <v>0</v>
      </c>
      <c r="BE30" s="2">
        <v>0</v>
      </c>
      <c r="BF30" s="2">
        <v>0</v>
      </c>
      <c r="BG30" s="2">
        <v>0</v>
      </c>
      <c r="BH30" s="2">
        <f t="shared" si="6"/>
        <v>0</v>
      </c>
      <c r="BI30" s="2">
        <f t="shared" si="29"/>
        <v>0</v>
      </c>
      <c r="BJ30" s="2">
        <f t="shared" si="7"/>
        <v>0</v>
      </c>
      <c r="BK30" s="2">
        <f t="shared" si="8"/>
        <v>0</v>
      </c>
      <c r="BL30" s="2">
        <f t="shared" si="9"/>
        <v>0</v>
      </c>
      <c r="BM30" s="2">
        <f t="shared" si="10"/>
        <v>0</v>
      </c>
      <c r="BN30" s="2">
        <f t="shared" si="11"/>
        <v>0</v>
      </c>
      <c r="BO30" s="2">
        <f t="shared" si="30"/>
        <v>0</v>
      </c>
      <c r="BP30" s="2">
        <f t="shared" si="31"/>
        <v>0</v>
      </c>
      <c r="BQ30" s="2">
        <f t="shared" si="32"/>
        <v>0</v>
      </c>
      <c r="BR30" s="11">
        <f t="shared" si="33"/>
        <v>5.377947418379822E-2</v>
      </c>
      <c r="BS30" s="17">
        <v>0</v>
      </c>
      <c r="BT30" s="17">
        <v>0</v>
      </c>
      <c r="BU30" s="12">
        <f>(BU$3*templow!$I140+BU$4*templow!$I140^2+BU$5*templow!$I140^6)*(K30/K$56)^$BW$1</f>
        <v>1.0011655557549126</v>
      </c>
      <c r="BV30" s="12">
        <f>(BV$3*templow!$I140+BV$4*templow!$I140^2+BV$5*templow!$I140^6)*(L30/L$56)^$BW$1</f>
        <v>0.65101387267994582</v>
      </c>
      <c r="BW30" s="12">
        <f>(BW$3*templow!$I140+BW$4*templow!$I140^2+BW$5*templow!$I140^6)*(M30/M$56)^$BW$1</f>
        <v>0.34416120329810052</v>
      </c>
      <c r="BX30" s="12"/>
      <c r="BY30" s="12"/>
      <c r="BZ30" s="12"/>
      <c r="CA30" s="19"/>
      <c r="CB30" s="19"/>
      <c r="CC30" s="19"/>
      <c r="CD30" s="19"/>
      <c r="CE30" s="19"/>
      <c r="CF30" s="19"/>
      <c r="CG30" s="19"/>
      <c r="CH30" s="19"/>
    </row>
    <row r="31" spans="1:86" x14ac:dyDescent="0.3">
      <c r="A31">
        <v>1985</v>
      </c>
      <c r="B31" s="1">
        <v>936.70532544805008</v>
      </c>
      <c r="C31" s="1">
        <v>1919.7628284999998</v>
      </c>
      <c r="D31" s="1">
        <v>1958.9577659694839</v>
      </c>
      <c r="E31" s="11">
        <f t="shared" si="34"/>
        <v>5.4244692212248591E-3</v>
      </c>
      <c r="F31" s="11">
        <f t="shared" si="12"/>
        <v>1.6064507173073395E-2</v>
      </c>
      <c r="G31" s="11">
        <f t="shared" si="13"/>
        <v>2.4041253213747948E-2</v>
      </c>
      <c r="H31" s="1">
        <v>20581.969427712706</v>
      </c>
      <c r="I31" s="1">
        <v>2833.2871687244888</v>
      </c>
      <c r="J31" s="1">
        <v>897.36284211990187</v>
      </c>
      <c r="K31" s="1">
        <f t="shared" si="14"/>
        <v>21972.725966800524</v>
      </c>
      <c r="L31" s="1">
        <f t="shared" si="0"/>
        <v>1475.8527077734223</v>
      </c>
      <c r="M31" s="1">
        <f t="shared" si="1"/>
        <v>458.08177067860311</v>
      </c>
      <c r="N31" s="11">
        <f t="shared" si="35"/>
        <v>2.9085819571173399E-2</v>
      </c>
      <c r="O31" s="11">
        <f t="shared" si="15"/>
        <v>1.272489895011053E-2</v>
      </c>
      <c r="P31" s="11">
        <f t="shared" si="16"/>
        <v>1.2584700259132608E-2</v>
      </c>
      <c r="Q31" s="1">
        <v>4097.4817453164824</v>
      </c>
      <c r="R31" s="1">
        <v>2684.1607024509399</v>
      </c>
      <c r="S31" s="1">
        <v>785.17698400000018</v>
      </c>
      <c r="T31" s="1">
        <f t="shared" si="17"/>
        <v>199.08113068127511</v>
      </c>
      <c r="U31" s="1">
        <f t="shared" si="48"/>
        <v>947.36627196858285</v>
      </c>
      <c r="V31" s="1">
        <f t="shared" si="49"/>
        <v>874.98272398389327</v>
      </c>
      <c r="W31" s="11">
        <f t="shared" si="36"/>
        <v>-1.3011283320596201E-2</v>
      </c>
      <c r="X31" s="11">
        <f t="shared" si="52"/>
        <v>6.0560791359451915E-3</v>
      </c>
      <c r="Y31" s="11">
        <f t="shared" si="53"/>
        <v>2.599027005318888E-3</v>
      </c>
      <c r="Z31" s="1">
        <v>9481.2087128372459</v>
      </c>
      <c r="AA31" s="1">
        <v>7566.1137659999977</v>
      </c>
      <c r="AB31" s="1">
        <v>1525.7176890000001</v>
      </c>
      <c r="AC31" s="12">
        <f t="shared" si="18"/>
        <v>2.3139111537652339</v>
      </c>
      <c r="AD31" s="12">
        <f t="shared" si="50"/>
        <v>2.8188005878676665</v>
      </c>
      <c r="AE31" s="12">
        <f t="shared" si="51"/>
        <v>1.9431513150416031</v>
      </c>
      <c r="AF31" s="11">
        <f t="shared" si="37"/>
        <v>-1.1533292981858012E-2</v>
      </c>
      <c r="AG31" s="11">
        <f t="shared" si="54"/>
        <v>3.6188748862926667E-2</v>
      </c>
      <c r="AH31" s="11">
        <f t="shared" si="55"/>
        <v>1.6549153534043626E-2</v>
      </c>
      <c r="AI31" s="1">
        <f t="shared" si="38"/>
        <v>25446.586115778198</v>
      </c>
      <c r="AJ31" s="1">
        <f t="shared" si="39"/>
        <v>3675.8328098554407</v>
      </c>
      <c r="AK31" s="1">
        <f t="shared" si="40"/>
        <v>1187.7338660036671</v>
      </c>
      <c r="AL31" s="14">
        <f t="shared" si="19"/>
        <v>9.1595772236847885</v>
      </c>
      <c r="AM31" s="14">
        <f t="shared" si="20"/>
        <v>1.2386584906139566</v>
      </c>
      <c r="AN31" s="14">
        <f t="shared" si="21"/>
        <v>0.50674555138225119</v>
      </c>
      <c r="AO31" s="11">
        <f t="shared" si="41"/>
        <v>2.0621120954280148E-2</v>
      </c>
      <c r="AP31" s="11">
        <f t="shared" si="22"/>
        <v>2.5977173653231045E-2</v>
      </c>
      <c r="AQ31" s="11">
        <f t="shared" si="23"/>
        <v>2.3564574154817608E-2</v>
      </c>
      <c r="AR31" s="1">
        <f t="shared" si="42"/>
        <v>16606.714721536202</v>
      </c>
      <c r="AS31" s="1">
        <f t="shared" si="43"/>
        <v>2707.8262661865601</v>
      </c>
      <c r="AT31" s="1">
        <f t="shared" si="44"/>
        <v>898.1602512070865</v>
      </c>
      <c r="AU31" s="1">
        <f t="shared" si="45"/>
        <v>3321.3429443072405</v>
      </c>
      <c r="AV31" s="1">
        <f t="shared" si="46"/>
        <v>541.56525323731205</v>
      </c>
      <c r="AW31" s="1">
        <f t="shared" si="47"/>
        <v>179.63205024141732</v>
      </c>
      <c r="AX31" s="1">
        <f t="shared" si="24"/>
        <v>14183.085562019443</v>
      </c>
      <c r="AY31" s="1">
        <f t="shared" si="4"/>
        <v>1128.4003319523842</v>
      </c>
      <c r="AZ31" s="1">
        <f t="shared" si="5"/>
        <v>366.79106280276091</v>
      </c>
      <c r="BA31" s="1">
        <f t="shared" si="25"/>
        <v>8954.7206059395467</v>
      </c>
      <c r="BB31" s="1">
        <f t="shared" si="26"/>
        <v>13493.161071516239</v>
      </c>
      <c r="BC31" s="1">
        <f t="shared" si="27"/>
        <v>11567.238878995622</v>
      </c>
      <c r="BD31" s="1">
        <f t="shared" si="28"/>
        <v>0</v>
      </c>
      <c r="BE31" s="2">
        <v>0</v>
      </c>
      <c r="BF31" s="2">
        <v>0</v>
      </c>
      <c r="BG31" s="2">
        <v>0</v>
      </c>
      <c r="BH31" s="2">
        <f t="shared" si="6"/>
        <v>0</v>
      </c>
      <c r="BI31" s="2">
        <f t="shared" si="29"/>
        <v>0</v>
      </c>
      <c r="BJ31" s="2">
        <f t="shared" si="7"/>
        <v>0</v>
      </c>
      <c r="BK31" s="2">
        <f t="shared" si="8"/>
        <v>0</v>
      </c>
      <c r="BL31" s="2">
        <f t="shared" si="9"/>
        <v>0</v>
      </c>
      <c r="BM31" s="2">
        <f t="shared" si="10"/>
        <v>0</v>
      </c>
      <c r="BN31" s="2">
        <f t="shared" si="11"/>
        <v>0</v>
      </c>
      <c r="BO31" s="2">
        <f t="shared" si="30"/>
        <v>0</v>
      </c>
      <c r="BP31" s="2">
        <f t="shared" si="31"/>
        <v>0</v>
      </c>
      <c r="BQ31" s="2">
        <f t="shared" si="32"/>
        <v>0</v>
      </c>
      <c r="BR31" s="11">
        <f t="shared" si="33"/>
        <v>4.6607326093668328E-2</v>
      </c>
      <c r="BS31" s="17">
        <v>0</v>
      </c>
      <c r="BT31" s="17">
        <v>0</v>
      </c>
      <c r="BU31" s="12">
        <f>(BU$3*templow!$I141+BU$4*templow!$I141^2+BU$5*templow!$I141^6)*(K31/K$56)^$BW$1</f>
        <v>1.0222640468265358</v>
      </c>
      <c r="BV31" s="12">
        <f>(BV$3*templow!$I141+BV$4*templow!$I141^2+BV$5*templow!$I141^6)*(L31/L$56)^$BW$1</f>
        <v>0.66707756105920035</v>
      </c>
      <c r="BW31" s="12">
        <f>(BW$3*templow!$I141+BW$4*templow!$I141^2+BW$5*templow!$I141^6)*(M31/M$56)^$BW$1</f>
        <v>0.35231247822855138</v>
      </c>
      <c r="BX31" s="12"/>
      <c r="BY31" s="12"/>
      <c r="BZ31" s="12"/>
      <c r="CA31" s="19"/>
      <c r="CB31" s="19"/>
      <c r="CC31" s="19"/>
      <c r="CD31" s="19"/>
      <c r="CE31" s="19"/>
      <c r="CF31" s="19"/>
      <c r="CG31" s="19"/>
      <c r="CH31" s="19"/>
    </row>
    <row r="32" spans="1:86" x14ac:dyDescent="0.3">
      <c r="A32">
        <v>1986</v>
      </c>
      <c r="B32" s="1">
        <v>942.02861229508358</v>
      </c>
      <c r="C32" s="1">
        <v>1951.6290223478265</v>
      </c>
      <c r="D32" s="1">
        <v>2006.9086632270353</v>
      </c>
      <c r="E32" s="11">
        <f t="shared" si="34"/>
        <v>5.6829898394004097E-3</v>
      </c>
      <c r="F32" s="11">
        <f t="shared" si="12"/>
        <v>1.659902638740296E-2</v>
      </c>
      <c r="G32" s="11">
        <f t="shared" si="13"/>
        <v>2.4477759597752557E-2</v>
      </c>
      <c r="H32" s="1">
        <v>21204.646550949445</v>
      </c>
      <c r="I32" s="1">
        <v>2951.8661522554075</v>
      </c>
      <c r="J32" s="1">
        <v>930.38723683286935</v>
      </c>
      <c r="K32" s="1">
        <f t="shared" si="14"/>
        <v>22509.556794976885</v>
      </c>
      <c r="L32" s="1">
        <f t="shared" si="0"/>
        <v>1512.5139657455427</v>
      </c>
      <c r="M32" s="1">
        <f t="shared" si="1"/>
        <v>463.59221716490123</v>
      </c>
      <c r="N32" s="11">
        <f t="shared" si="35"/>
        <v>2.4431689949962587E-2</v>
      </c>
      <c r="O32" s="11">
        <f t="shared" si="15"/>
        <v>2.4840729551819818E-2</v>
      </c>
      <c r="P32" s="11">
        <f t="shared" si="16"/>
        <v>1.2029394835194829E-2</v>
      </c>
      <c r="Q32" s="1">
        <v>4140.2857264121221</v>
      </c>
      <c r="R32" s="1">
        <v>2751.1652931250087</v>
      </c>
      <c r="S32" s="1">
        <v>819.0124780000001</v>
      </c>
      <c r="T32" s="1">
        <f t="shared" si="17"/>
        <v>195.25370142171693</v>
      </c>
      <c r="U32" s="1">
        <f t="shared" si="48"/>
        <v>932.00882127495822</v>
      </c>
      <c r="V32" s="1">
        <f t="shared" si="49"/>
        <v>880.29203924593799</v>
      </c>
      <c r="W32" s="11">
        <f t="shared" si="36"/>
        <v>-1.9225474792414321E-2</v>
      </c>
      <c r="X32" s="11">
        <f t="shared" si="52"/>
        <v>-1.621067917238872E-2</v>
      </c>
      <c r="Y32" s="11">
        <f t="shared" si="53"/>
        <v>6.0679086758088641E-3</v>
      </c>
      <c r="Z32" s="1">
        <v>9479.3540586451873</v>
      </c>
      <c r="AA32" s="1">
        <v>7773.0645779999995</v>
      </c>
      <c r="AB32" s="1">
        <v>1597.2718600000044</v>
      </c>
      <c r="AC32" s="12">
        <f t="shared" si="18"/>
        <v>2.2895410329228123</v>
      </c>
      <c r="AD32" s="12">
        <f t="shared" si="50"/>
        <v>2.8253717061001042</v>
      </c>
      <c r="AE32" s="12">
        <f t="shared" si="51"/>
        <v>1.9502411781325806</v>
      </c>
      <c r="AF32" s="11">
        <f t="shared" si="37"/>
        <v>-1.0532003704103454E-2</v>
      </c>
      <c r="AG32" s="11">
        <f t="shared" si="54"/>
        <v>2.3311752738808256E-3</v>
      </c>
      <c r="AH32" s="11">
        <f t="shared" si="55"/>
        <v>3.6486417892915846E-3</v>
      </c>
      <c r="AI32" s="1">
        <f t="shared" si="38"/>
        <v>26223.270448507621</v>
      </c>
      <c r="AJ32" s="1">
        <f t="shared" si="39"/>
        <v>3849.8147821072084</v>
      </c>
      <c r="AK32" s="1">
        <f t="shared" si="40"/>
        <v>1248.5925296447178</v>
      </c>
      <c r="AL32" s="14">
        <f t="shared" si="19"/>
        <v>9.3484579735044626</v>
      </c>
      <c r="AM32" s="14">
        <f t="shared" si="20"/>
        <v>1.2708353373216845</v>
      </c>
      <c r="AN32" s="14">
        <f t="shared" si="21"/>
        <v>0.51868679450542221</v>
      </c>
      <c r="AO32" s="11">
        <f t="shared" si="41"/>
        <v>2.0621120954280148E-2</v>
      </c>
      <c r="AP32" s="11">
        <f t="shared" si="22"/>
        <v>2.5977173653231045E-2</v>
      </c>
      <c r="AQ32" s="11">
        <f t="shared" si="23"/>
        <v>2.3564574154817608E-2</v>
      </c>
      <c r="AR32" s="1">
        <f t="shared" si="42"/>
        <v>17128.86655162213</v>
      </c>
      <c r="AS32" s="1">
        <f t="shared" si="43"/>
        <v>2841.1558926250655</v>
      </c>
      <c r="AT32" s="1">
        <f t="shared" si="44"/>
        <v>946.69792193630326</v>
      </c>
      <c r="AU32" s="1">
        <f t="shared" si="45"/>
        <v>3425.7733103244263</v>
      </c>
      <c r="AV32" s="1">
        <f t="shared" si="46"/>
        <v>568.23117852501309</v>
      </c>
      <c r="AW32" s="1">
        <f t="shared" si="47"/>
        <v>189.33958438726066</v>
      </c>
      <c r="AX32" s="1">
        <f t="shared" si="24"/>
        <v>14546.366280651047</v>
      </c>
      <c r="AY32" s="1">
        <f t="shared" si="4"/>
        <v>1164.6294905810041</v>
      </c>
      <c r="AZ32" s="1">
        <f t="shared" si="5"/>
        <v>377.37558834951579</v>
      </c>
      <c r="BA32" s="1">
        <f t="shared" si="25"/>
        <v>9029.4351557850496</v>
      </c>
      <c r="BB32" s="1">
        <f t="shared" si="26"/>
        <v>13778.809804701408</v>
      </c>
      <c r="BC32" s="1">
        <f t="shared" si="27"/>
        <v>11907.472657715849</v>
      </c>
      <c r="BD32" s="1">
        <f t="shared" si="28"/>
        <v>0</v>
      </c>
      <c r="BE32" s="2">
        <v>0</v>
      </c>
      <c r="BF32" s="2">
        <v>0</v>
      </c>
      <c r="BG32" s="2">
        <v>0</v>
      </c>
      <c r="BH32" s="2">
        <f t="shared" si="6"/>
        <v>0</v>
      </c>
      <c r="BI32" s="2">
        <f t="shared" si="29"/>
        <v>0</v>
      </c>
      <c r="BJ32" s="2">
        <f t="shared" si="7"/>
        <v>0</v>
      </c>
      <c r="BK32" s="2">
        <f t="shared" si="8"/>
        <v>0</v>
      </c>
      <c r="BL32" s="2">
        <f t="shared" si="9"/>
        <v>0</v>
      </c>
      <c r="BM32" s="2">
        <f t="shared" si="10"/>
        <v>0</v>
      </c>
      <c r="BN32" s="2">
        <f t="shared" si="11"/>
        <v>0</v>
      </c>
      <c r="BO32" s="2">
        <f t="shared" si="30"/>
        <v>0</v>
      </c>
      <c r="BP32" s="2">
        <f t="shared" si="31"/>
        <v>0</v>
      </c>
      <c r="BQ32" s="2">
        <f t="shared" si="32"/>
        <v>0</v>
      </c>
      <c r="BR32" s="11">
        <f t="shared" si="33"/>
        <v>4.3919983115699973E-2</v>
      </c>
      <c r="BS32" s="17">
        <v>0</v>
      </c>
      <c r="BT32" s="17">
        <v>0</v>
      </c>
      <c r="BU32" s="12">
        <f>(BU$3*templow!$I142+BU$4*templow!$I142^2+BU$5*templow!$I142^6)*(K32/K$56)^$BW$1</f>
        <v>1.0446401979350373</v>
      </c>
      <c r="BV32" s="12">
        <f>(BV$3*templow!$I142+BV$4*templow!$I142^2+BV$5*templow!$I142^6)*(L32/L$56)^$BW$1</f>
        <v>0.68127139373316647</v>
      </c>
      <c r="BW32" s="12">
        <f>(BW$3*templow!$I142+BW$4*templow!$I142^2+BW$5*templow!$I142^6)*(M32/M$56)^$BW$1</f>
        <v>0.36057112119054613</v>
      </c>
      <c r="BX32" s="12"/>
      <c r="BY32" s="12"/>
      <c r="BZ32" s="12"/>
      <c r="CA32" s="19"/>
      <c r="CB32" s="19"/>
      <c r="CC32" s="19"/>
      <c r="CD32" s="19"/>
      <c r="CE32" s="19"/>
      <c r="CF32" s="19"/>
      <c r="CG32" s="19"/>
      <c r="CH32" s="19"/>
    </row>
    <row r="33" spans="1:86" x14ac:dyDescent="0.3">
      <c r="A33">
        <v>1987</v>
      </c>
      <c r="B33" s="1">
        <v>947.30641569152567</v>
      </c>
      <c r="C33" s="1">
        <v>1985.0015884222066</v>
      </c>
      <c r="D33" s="1">
        <v>2055.4687294649952</v>
      </c>
      <c r="E33" s="11">
        <f t="shared" si="34"/>
        <v>5.6025935173917851E-3</v>
      </c>
      <c r="F33" s="11">
        <f t="shared" si="12"/>
        <v>1.7099851299727353E-2</v>
      </c>
      <c r="G33" s="11">
        <f t="shared" si="13"/>
        <v>2.4196450554893278E-2</v>
      </c>
      <c r="H33" s="1">
        <v>21855.911782637802</v>
      </c>
      <c r="I33" s="1">
        <v>3073.6128521501973</v>
      </c>
      <c r="J33" s="1">
        <v>966.32031631938889</v>
      </c>
      <c r="K33" s="1">
        <f t="shared" si="14"/>
        <v>23071.639145062869</v>
      </c>
      <c r="L33" s="1">
        <f t="shared" si="0"/>
        <v>1548.4183338076225</v>
      </c>
      <c r="M33" s="1">
        <f t="shared" si="1"/>
        <v>470.12163331276088</v>
      </c>
      <c r="N33" s="11">
        <f t="shared" si="35"/>
        <v>2.4970831509726343E-2</v>
      </c>
      <c r="O33" s="11">
        <f t="shared" si="15"/>
        <v>2.3738205977081428E-2</v>
      </c>
      <c r="P33" s="11">
        <f t="shared" si="16"/>
        <v>1.4084395522837578E-2</v>
      </c>
      <c r="Q33" s="1">
        <v>4268.5236012981186</v>
      </c>
      <c r="R33" s="1">
        <v>2864.861574927801</v>
      </c>
      <c r="S33" s="1">
        <v>851.23401599999988</v>
      </c>
      <c r="T33" s="1">
        <f t="shared" si="17"/>
        <v>195.30292964894775</v>
      </c>
      <c r="U33" s="1">
        <f t="shared" si="48"/>
        <v>932.08276797894018</v>
      </c>
      <c r="V33" s="1">
        <f t="shared" si="49"/>
        <v>880.90253472291624</v>
      </c>
      <c r="W33" s="11">
        <f t="shared" si="36"/>
        <v>2.521244251574295E-4</v>
      </c>
      <c r="X33" s="11">
        <f t="shared" si="52"/>
        <v>7.9341206106642304E-5</v>
      </c>
      <c r="Y33" s="11">
        <f t="shared" si="53"/>
        <v>6.9351470848388885E-4</v>
      </c>
      <c r="Z33" s="1">
        <v>9769.6868124319262</v>
      </c>
      <c r="AA33" s="1">
        <v>8163.5524069999974</v>
      </c>
      <c r="AB33" s="1">
        <v>1650.5753720000048</v>
      </c>
      <c r="AC33" s="12">
        <f t="shared" si="18"/>
        <v>2.2887742285086174</v>
      </c>
      <c r="AD33" s="12">
        <f t="shared" si="50"/>
        <v>2.8495451502593916</v>
      </c>
      <c r="AE33" s="12">
        <f t="shared" si="51"/>
        <v>1.9390383149350143</v>
      </c>
      <c r="AF33" s="11">
        <f t="shared" si="37"/>
        <v>-3.3491621384740267E-4</v>
      </c>
      <c r="AG33" s="11">
        <f t="shared" si="54"/>
        <v>8.5558456280623307E-3</v>
      </c>
      <c r="AH33" s="11">
        <f t="shared" si="55"/>
        <v>-5.7443475828427015E-3</v>
      </c>
      <c r="AI33" s="1">
        <f t="shared" si="38"/>
        <v>27026.716713981288</v>
      </c>
      <c r="AJ33" s="1">
        <f t="shared" si="39"/>
        <v>4033.0644824215005</v>
      </c>
      <c r="AK33" s="1">
        <f t="shared" si="40"/>
        <v>1313.0728610675067</v>
      </c>
      <c r="AL33" s="14">
        <f t="shared" si="19"/>
        <v>9.5412336561121034</v>
      </c>
      <c r="AM33" s="14">
        <f t="shared" si="20"/>
        <v>1.3038480475639525</v>
      </c>
      <c r="AN33" s="14">
        <f t="shared" si="21"/>
        <v>0.53090942793766982</v>
      </c>
      <c r="AO33" s="11">
        <f t="shared" si="41"/>
        <v>2.0621120954280148E-2</v>
      </c>
      <c r="AP33" s="11">
        <f t="shared" si="22"/>
        <v>2.5977173653231045E-2</v>
      </c>
      <c r="AQ33" s="11">
        <f t="shared" si="23"/>
        <v>2.3564574154817608E-2</v>
      </c>
      <c r="AR33" s="1">
        <f t="shared" si="42"/>
        <v>17666.70561109337</v>
      </c>
      <c r="AS33" s="1">
        <f t="shared" si="43"/>
        <v>2982.3780962531046</v>
      </c>
      <c r="AT33" s="1">
        <f t="shared" si="44"/>
        <v>997.71591982171071</v>
      </c>
      <c r="AU33" s="1">
        <f t="shared" si="45"/>
        <v>3533.3411222186742</v>
      </c>
      <c r="AV33" s="1">
        <f t="shared" si="46"/>
        <v>596.47561925062098</v>
      </c>
      <c r="AW33" s="1">
        <f t="shared" si="47"/>
        <v>199.54318396434215</v>
      </c>
      <c r="AX33" s="1">
        <f t="shared" si="24"/>
        <v>14919.527889566187</v>
      </c>
      <c r="AY33" s="1">
        <f t="shared" si="4"/>
        <v>1201.9650215488925</v>
      </c>
      <c r="AZ33" s="1">
        <f t="shared" si="5"/>
        <v>388.31665226311657</v>
      </c>
      <c r="BA33" s="1">
        <f t="shared" si="25"/>
        <v>9104.0184256511711</v>
      </c>
      <c r="BB33" s="1">
        <f t="shared" si="26"/>
        <v>14077.061598343145</v>
      </c>
      <c r="BC33" s="1">
        <f t="shared" si="27"/>
        <v>12254.336884598775</v>
      </c>
      <c r="BD33" s="1">
        <f t="shared" si="28"/>
        <v>0</v>
      </c>
      <c r="BE33" s="2">
        <v>0</v>
      </c>
      <c r="BF33" s="2">
        <v>0</v>
      </c>
      <c r="BG33" s="2">
        <v>0</v>
      </c>
      <c r="BH33" s="2">
        <f t="shared" si="6"/>
        <v>0</v>
      </c>
      <c r="BI33" s="2">
        <f t="shared" si="29"/>
        <v>0</v>
      </c>
      <c r="BJ33" s="2">
        <f t="shared" si="7"/>
        <v>0</v>
      </c>
      <c r="BK33" s="2">
        <f t="shared" si="8"/>
        <v>0</v>
      </c>
      <c r="BL33" s="2">
        <f t="shared" si="9"/>
        <v>0</v>
      </c>
      <c r="BM33" s="2">
        <f t="shared" si="10"/>
        <v>0</v>
      </c>
      <c r="BN33" s="2">
        <f t="shared" si="11"/>
        <v>0</v>
      </c>
      <c r="BO33" s="2">
        <f t="shared" si="30"/>
        <v>0</v>
      </c>
      <c r="BP33" s="2">
        <f t="shared" si="31"/>
        <v>0</v>
      </c>
      <c r="BQ33" s="2">
        <f t="shared" si="32"/>
        <v>0</v>
      </c>
      <c r="BR33" s="11">
        <f t="shared" si="33"/>
        <v>4.4197072041392865E-2</v>
      </c>
      <c r="BS33" s="17">
        <v>0</v>
      </c>
      <c r="BT33" s="17">
        <v>0</v>
      </c>
      <c r="BU33" s="12">
        <f>(BU$3*templow!$I143+BU$4*templow!$I143^2+BU$5*templow!$I143^6)*(K33/K$56)^$BW$1</f>
        <v>1.0670325814311845</v>
      </c>
      <c r="BV33" s="12">
        <f>(BV$3*templow!$I143+BV$4*templow!$I143^2+BV$5*templow!$I143^6)*(L33/L$56)^$BW$1</f>
        <v>0.69572825105671599</v>
      </c>
      <c r="BW33" s="12">
        <f>(BW$3*templow!$I143+BW$4*templow!$I143^2+BW$5*templow!$I143^6)*(M33/M$56)^$BW$1</f>
        <v>0.36870589900833994</v>
      </c>
      <c r="BX33" s="12"/>
      <c r="BY33" s="12"/>
      <c r="BZ33" s="12"/>
      <c r="CA33" s="19"/>
      <c r="CB33" s="19"/>
      <c r="CC33" s="19"/>
      <c r="CD33" s="19"/>
      <c r="CE33" s="19"/>
      <c r="CF33" s="19"/>
      <c r="CG33" s="19"/>
      <c r="CH33" s="19"/>
    </row>
    <row r="34" spans="1:86" x14ac:dyDescent="0.3">
      <c r="A34">
        <v>1988</v>
      </c>
      <c r="B34" s="1">
        <v>952.81034412393706</v>
      </c>
      <c r="C34" s="1">
        <v>2018.5674788956755</v>
      </c>
      <c r="D34" s="1">
        <v>2104.4294449077634</v>
      </c>
      <c r="E34" s="11">
        <f t="shared" si="34"/>
        <v>5.8100825047127103E-3</v>
      </c>
      <c r="F34" s="11">
        <f t="shared" si="12"/>
        <v>1.6909754969087532E-2</v>
      </c>
      <c r="G34" s="11">
        <f t="shared" si="13"/>
        <v>2.3819732570444785E-2</v>
      </c>
      <c r="H34" s="1">
        <v>22868.130388723042</v>
      </c>
      <c r="I34" s="1">
        <v>3175.6789784928656</v>
      </c>
      <c r="J34" s="1">
        <v>1038.8988379554835</v>
      </c>
      <c r="K34" s="1">
        <f t="shared" si="14"/>
        <v>24000.715913458287</v>
      </c>
      <c r="L34" s="1">
        <f t="shared" si="0"/>
        <v>1573.2339947487048</v>
      </c>
      <c r="M34" s="1">
        <f t="shared" si="1"/>
        <v>493.67244906660113</v>
      </c>
      <c r="N34" s="11">
        <f t="shared" si="35"/>
        <v>4.0269213754335009E-2</v>
      </c>
      <c r="O34" s="11">
        <f t="shared" si="15"/>
        <v>1.6026457708014696E-2</v>
      </c>
      <c r="P34" s="11">
        <f t="shared" si="16"/>
        <v>5.0095154285683341E-2</v>
      </c>
      <c r="Q34" s="1">
        <v>4398.7258719066331</v>
      </c>
      <c r="R34" s="1">
        <v>2955.6648532876429</v>
      </c>
      <c r="S34" s="1">
        <v>887.8873120000012</v>
      </c>
      <c r="T34" s="1">
        <f t="shared" si="17"/>
        <v>192.35179252239072</v>
      </c>
      <c r="U34" s="1">
        <f t="shared" si="48"/>
        <v>930.71902837306368</v>
      </c>
      <c r="V34" s="1">
        <f t="shared" si="49"/>
        <v>854.64270394924336</v>
      </c>
      <c r="W34" s="11">
        <f t="shared" si="36"/>
        <v>-1.51105625085175E-2</v>
      </c>
      <c r="X34" s="11">
        <f t="shared" si="52"/>
        <v>-1.4631099862875141E-3</v>
      </c>
      <c r="Y34" s="11">
        <f t="shared" si="53"/>
        <v>-2.9810143277579249E-2</v>
      </c>
      <c r="Z34" s="1">
        <v>10089.763007815442</v>
      </c>
      <c r="AA34" s="1">
        <v>8534.8141549999982</v>
      </c>
      <c r="AB34" s="1">
        <v>1765.5761590000002</v>
      </c>
      <c r="AC34" s="12">
        <f t="shared" si="18"/>
        <v>2.293792180198313</v>
      </c>
      <c r="AD34" s="12">
        <f t="shared" si="50"/>
        <v>2.8876122898394789</v>
      </c>
      <c r="AE34" s="12">
        <f t="shared" si="51"/>
        <v>1.9885137845060206</v>
      </c>
      <c r="AF34" s="11">
        <f t="shared" si="37"/>
        <v>2.1924188184192506E-3</v>
      </c>
      <c r="AG34" s="11">
        <f t="shared" si="54"/>
        <v>1.3359023132734738E-2</v>
      </c>
      <c r="AH34" s="11">
        <f t="shared" si="55"/>
        <v>2.5515467739823494E-2</v>
      </c>
      <c r="AI34" s="1">
        <f t="shared" si="38"/>
        <v>27857.386164801832</v>
      </c>
      <c r="AJ34" s="1">
        <f t="shared" si="39"/>
        <v>4226.2336534299711</v>
      </c>
      <c r="AK34" s="1">
        <f t="shared" si="40"/>
        <v>1381.3087589250983</v>
      </c>
      <c r="AL34" s="14">
        <f t="shared" si="19"/>
        <v>9.737984589387839</v>
      </c>
      <c r="AM34" s="14">
        <f t="shared" si="20"/>
        <v>1.3377183347129475</v>
      </c>
      <c r="AN34" s="14">
        <f t="shared" si="21"/>
        <v>0.54342008252179885</v>
      </c>
      <c r="AO34" s="11">
        <f t="shared" si="41"/>
        <v>2.0621120954280148E-2</v>
      </c>
      <c r="AP34" s="11">
        <f t="shared" si="22"/>
        <v>2.5977173653231045E-2</v>
      </c>
      <c r="AQ34" s="11">
        <f t="shared" si="23"/>
        <v>2.3564574154817608E-2</v>
      </c>
      <c r="AR34" s="1">
        <f t="shared" si="42"/>
        <v>18224.781346912463</v>
      </c>
      <c r="AS34" s="1">
        <f t="shared" si="43"/>
        <v>3130.3290962038368</v>
      </c>
      <c r="AT34" s="1">
        <f t="shared" si="44"/>
        <v>1051.2386818989658</v>
      </c>
      <c r="AU34" s="1">
        <f t="shared" si="45"/>
        <v>3644.9562693824928</v>
      </c>
      <c r="AV34" s="1">
        <f t="shared" si="46"/>
        <v>626.06581924076738</v>
      </c>
      <c r="AW34" s="1">
        <f t="shared" si="47"/>
        <v>210.24773637979317</v>
      </c>
      <c r="AX34" s="1">
        <f t="shared" si="24"/>
        <v>15301.917288624121</v>
      </c>
      <c r="AY34" s="1">
        <f t="shared" si="4"/>
        <v>1240.614100417941</v>
      </c>
      <c r="AZ34" s="1">
        <f t="shared" si="5"/>
        <v>399.62895765129014</v>
      </c>
      <c r="BA34" s="1">
        <f t="shared" si="25"/>
        <v>9181.026468661581</v>
      </c>
      <c r="BB34" s="1">
        <f t="shared" si="26"/>
        <v>14378.986426043739</v>
      </c>
      <c r="BC34" s="1">
        <f t="shared" si="27"/>
        <v>12606.661424003931</v>
      </c>
      <c r="BD34" s="1">
        <f t="shared" si="28"/>
        <v>0</v>
      </c>
      <c r="BE34" s="2">
        <v>0</v>
      </c>
      <c r="BF34" s="2">
        <v>0</v>
      </c>
      <c r="BG34" s="2">
        <v>0</v>
      </c>
      <c r="BH34" s="2">
        <f t="shared" si="6"/>
        <v>0</v>
      </c>
      <c r="BI34" s="2">
        <f t="shared" si="29"/>
        <v>0</v>
      </c>
      <c r="BJ34" s="2">
        <f t="shared" si="7"/>
        <v>0</v>
      </c>
      <c r="BK34" s="2">
        <f t="shared" si="8"/>
        <v>0</v>
      </c>
      <c r="BL34" s="2">
        <f t="shared" si="9"/>
        <v>0</v>
      </c>
      <c r="BM34" s="2">
        <f t="shared" si="10"/>
        <v>0</v>
      </c>
      <c r="BN34" s="2">
        <f t="shared" si="11"/>
        <v>0</v>
      </c>
      <c r="BO34" s="2">
        <f t="shared" si="30"/>
        <v>0</v>
      </c>
      <c r="BP34" s="2">
        <f t="shared" si="31"/>
        <v>0</v>
      </c>
      <c r="BQ34" s="2">
        <f t="shared" si="32"/>
        <v>0</v>
      </c>
      <c r="BR34" s="11">
        <f t="shared" si="33"/>
        <v>5.7694154448594243E-2</v>
      </c>
      <c r="BS34" s="17">
        <v>0</v>
      </c>
      <c r="BT34" s="17">
        <v>0</v>
      </c>
      <c r="BU34" s="12">
        <f>(BU$3*templow!$I144+BU$4*templow!$I144^2+BU$5*templow!$I144^6)*(K34/K$56)^$BW$1</f>
        <v>1.0855465428021436</v>
      </c>
      <c r="BV34" s="12">
        <f>(BV$3*templow!$I144+BV$4*templow!$I144^2+BV$5*templow!$I144^6)*(L34/L$56)^$BW$1</f>
        <v>0.71161103436057371</v>
      </c>
      <c r="BW34" s="12">
        <f>(BW$3*templow!$I144+BW$4*templow!$I144^2+BW$5*templow!$I144^6)*(M34/M$56)^$BW$1</f>
        <v>0.37362026372912516</v>
      </c>
      <c r="BX34" s="12"/>
      <c r="BY34" s="12"/>
      <c r="BZ34" s="12"/>
      <c r="CA34" s="19"/>
      <c r="CB34" s="19"/>
      <c r="CC34" s="19"/>
      <c r="CD34" s="19"/>
      <c r="CE34" s="19"/>
      <c r="CF34" s="19"/>
      <c r="CG34" s="19"/>
      <c r="CH34" s="19"/>
    </row>
    <row r="35" spans="1:86" x14ac:dyDescent="0.3">
      <c r="A35">
        <v>1989</v>
      </c>
      <c r="B35" s="1">
        <v>958.65364362799335</v>
      </c>
      <c r="C35" s="1">
        <v>2051.303637009778</v>
      </c>
      <c r="D35" s="1">
        <v>2153.3894404845114</v>
      </c>
      <c r="E35" s="11">
        <f t="shared" si="34"/>
        <v>6.1326994822132885E-3</v>
      </c>
      <c r="F35" s="11">
        <f t="shared" si="12"/>
        <v>1.6217519828473526E-2</v>
      </c>
      <c r="G35" s="11">
        <f t="shared" si="13"/>
        <v>2.3265211240614425E-2</v>
      </c>
      <c r="H35" s="1">
        <v>23763.030483248236</v>
      </c>
      <c r="I35" s="1">
        <v>3226.9687948967835</v>
      </c>
      <c r="J35" s="1">
        <v>1098.7151032485203</v>
      </c>
      <c r="K35" s="1">
        <f t="shared" si="14"/>
        <v>24787.920685637644</v>
      </c>
      <c r="L35" s="1">
        <f t="shared" si="0"/>
        <v>1573.1307333909833</v>
      </c>
      <c r="M35" s="1">
        <f t="shared" si="1"/>
        <v>510.22591761261259</v>
      </c>
      <c r="N35" s="11">
        <f t="shared" si="35"/>
        <v>3.2799220449000632E-2</v>
      </c>
      <c r="O35" s="11">
        <f t="shared" si="15"/>
        <v>-6.5636363100640693E-5</v>
      </c>
      <c r="P35" s="11">
        <f t="shared" si="16"/>
        <v>3.3531278841485879E-2</v>
      </c>
      <c r="Q35" s="1">
        <v>4465.3390933732589</v>
      </c>
      <c r="R35" s="1">
        <v>2993.2054839730058</v>
      </c>
      <c r="S35" s="1">
        <v>921.47998099999904</v>
      </c>
      <c r="T35" s="1">
        <f t="shared" si="17"/>
        <v>187.91117978496482</v>
      </c>
      <c r="U35" s="1">
        <f t="shared" si="48"/>
        <v>927.55947584821479</v>
      </c>
      <c r="V35" s="1">
        <f t="shared" si="49"/>
        <v>838.68873584744733</v>
      </c>
      <c r="W35" s="11">
        <f t="shared" si="36"/>
        <v>-2.3085892152052589E-2</v>
      </c>
      <c r="X35" s="11">
        <f t="shared" si="52"/>
        <v>-3.394743664338673E-3</v>
      </c>
      <c r="Y35" s="11">
        <f t="shared" si="53"/>
        <v>-1.866741274227679E-2</v>
      </c>
      <c r="Z35" s="1">
        <v>10312.188724182881</v>
      </c>
      <c r="AA35" s="1">
        <v>8563.3874189999988</v>
      </c>
      <c r="AB35" s="1">
        <v>1817.3248630000053</v>
      </c>
      <c r="AC35" s="12">
        <f t="shared" si="18"/>
        <v>2.3093853587707547</v>
      </c>
      <c r="AD35" s="12">
        <f t="shared" si="50"/>
        <v>2.8609420451927874</v>
      </c>
      <c r="AE35" s="12">
        <f t="shared" si="51"/>
        <v>1.9721805144674187</v>
      </c>
      <c r="AF35" s="11">
        <f t="shared" si="37"/>
        <v>6.7979909893551849E-3</v>
      </c>
      <c r="AG35" s="11">
        <f t="shared" si="54"/>
        <v>-9.2360891870889583E-3</v>
      </c>
      <c r="AH35" s="11">
        <f t="shared" si="55"/>
        <v>-8.2138078025238981E-3</v>
      </c>
      <c r="AI35" s="1">
        <f t="shared" si="38"/>
        <v>28716.603817704141</v>
      </c>
      <c r="AJ35" s="1">
        <f t="shared" si="39"/>
        <v>4429.6761073277412</v>
      </c>
      <c r="AK35" s="1">
        <f t="shared" si="40"/>
        <v>1453.4256194123818</v>
      </c>
      <c r="AL35" s="14">
        <f t="shared" si="19"/>
        <v>9.938792747456521</v>
      </c>
      <c r="AM35" s="14">
        <f t="shared" si="20"/>
        <v>1.3724684761928969</v>
      </c>
      <c r="AN35" s="14">
        <f t="shared" si="21"/>
        <v>0.55622554535360091</v>
      </c>
      <c r="AO35" s="11">
        <f t="shared" si="41"/>
        <v>2.0621120954280148E-2</v>
      </c>
      <c r="AP35" s="11">
        <f t="shared" si="22"/>
        <v>2.5977173653231045E-2</v>
      </c>
      <c r="AQ35" s="11">
        <f t="shared" si="23"/>
        <v>2.3564574154817608E-2</v>
      </c>
      <c r="AR35" s="1">
        <f t="shared" si="42"/>
        <v>18805.705535227633</v>
      </c>
      <c r="AS35" s="1">
        <f t="shared" si="43"/>
        <v>3283.9817317822931</v>
      </c>
      <c r="AT35" s="1">
        <f t="shared" si="44"/>
        <v>1107.2037703407129</v>
      </c>
      <c r="AU35" s="1">
        <f t="shared" si="45"/>
        <v>3761.141107045527</v>
      </c>
      <c r="AV35" s="1">
        <f t="shared" si="46"/>
        <v>656.79634635645868</v>
      </c>
      <c r="AW35" s="1">
        <f t="shared" si="47"/>
        <v>221.44075406814261</v>
      </c>
      <c r="AX35" s="1">
        <f t="shared" si="24"/>
        <v>15693.43060257555</v>
      </c>
      <c r="AY35" s="1">
        <f t="shared" si="4"/>
        <v>1280.7393981202749</v>
      </c>
      <c r="AZ35" s="1">
        <f t="shared" si="5"/>
        <v>411.33433628859729</v>
      </c>
      <c r="BA35" s="1">
        <f t="shared" si="25"/>
        <v>9261.5504264746851</v>
      </c>
      <c r="BB35" s="1">
        <f t="shared" si="26"/>
        <v>14677.473106284231</v>
      </c>
      <c r="BC35" s="1">
        <f t="shared" si="27"/>
        <v>12962.126080898199</v>
      </c>
      <c r="BD35" s="1">
        <f t="shared" si="28"/>
        <v>0</v>
      </c>
      <c r="BE35" s="2">
        <v>0</v>
      </c>
      <c r="BF35" s="2">
        <v>0</v>
      </c>
      <c r="BG35" s="2">
        <v>0</v>
      </c>
      <c r="BH35" s="2">
        <f t="shared" si="6"/>
        <v>0</v>
      </c>
      <c r="BI35" s="2">
        <f t="shared" si="29"/>
        <v>0</v>
      </c>
      <c r="BJ35" s="2">
        <f t="shared" si="7"/>
        <v>0</v>
      </c>
      <c r="BK35" s="2">
        <f t="shared" si="8"/>
        <v>0</v>
      </c>
      <c r="BL35" s="2">
        <f t="shared" si="9"/>
        <v>0</v>
      </c>
      <c r="BM35" s="2">
        <f t="shared" si="10"/>
        <v>0</v>
      </c>
      <c r="BN35" s="2">
        <f t="shared" si="11"/>
        <v>0</v>
      </c>
      <c r="BO35" s="2">
        <f t="shared" si="30"/>
        <v>0</v>
      </c>
      <c r="BP35" s="2">
        <f t="shared" si="31"/>
        <v>0</v>
      </c>
      <c r="BQ35" s="2">
        <f t="shared" si="32"/>
        <v>0</v>
      </c>
      <c r="BR35" s="11">
        <f t="shared" si="33"/>
        <v>4.9561917962211294E-2</v>
      </c>
      <c r="BS35" s="17">
        <v>0</v>
      </c>
      <c r="BT35" s="17">
        <v>0</v>
      </c>
      <c r="BU35" s="12">
        <f>(BU$3*templow!$I145+BU$4*templow!$I145^2+BU$5*templow!$I145^6)*(K35/K$56)^$BW$1</f>
        <v>1.1060734188914993</v>
      </c>
      <c r="BV35" s="12">
        <f>(BV$3*templow!$I145+BV$4*templow!$I145^2+BV$5*templow!$I145^6)*(L35/L$56)^$BW$1</f>
        <v>0.73055878970484389</v>
      </c>
      <c r="BW35" s="12">
        <f>(BW$3*templow!$I145+BW$4*templow!$I145^2+BW$5*templow!$I145^6)*(M35/M$56)^$BW$1</f>
        <v>0.37998764587093392</v>
      </c>
      <c r="BX35" s="12"/>
      <c r="BY35" s="12"/>
      <c r="BZ35" s="12"/>
      <c r="CA35" s="19"/>
      <c r="CB35" s="19"/>
      <c r="CC35" s="19"/>
      <c r="CD35" s="19"/>
      <c r="CE35" s="19"/>
      <c r="CF35" s="19"/>
      <c r="CG35" s="19"/>
      <c r="CH35" s="19"/>
    </row>
    <row r="36" spans="1:86" x14ac:dyDescent="0.3">
      <c r="A36">
        <v>1990</v>
      </c>
      <c r="B36" s="1">
        <v>965.08958199999995</v>
      </c>
      <c r="C36" s="1">
        <v>2084.8014689034158</v>
      </c>
      <c r="D36" s="1">
        <v>2202.0974930000007</v>
      </c>
      <c r="E36" s="11">
        <f t="shared" si="34"/>
        <v>6.7135178745578727E-3</v>
      </c>
      <c r="F36" s="11">
        <f t="shared" si="12"/>
        <v>1.6330021206645062E-2</v>
      </c>
      <c r="G36" s="11">
        <f t="shared" si="13"/>
        <v>2.2619249263398533E-2</v>
      </c>
      <c r="H36" s="1">
        <v>24604.55665273581</v>
      </c>
      <c r="I36" s="1">
        <v>3291.5774776912899</v>
      </c>
      <c r="J36" s="1">
        <v>1154.8005981083711</v>
      </c>
      <c r="K36" s="1">
        <f t="shared" si="14"/>
        <v>25494.583209308556</v>
      </c>
      <c r="L36" s="1">
        <f t="shared" si="0"/>
        <v>1578.844569513195</v>
      </c>
      <c r="M36" s="1">
        <f t="shared" si="1"/>
        <v>524.4093877674519</v>
      </c>
      <c r="N36" s="11">
        <f t="shared" si="35"/>
        <v>2.8508342132963049E-2</v>
      </c>
      <c r="O36" s="11">
        <f t="shared" si="15"/>
        <v>3.6321432166639411E-3</v>
      </c>
      <c r="P36" s="11">
        <f t="shared" si="16"/>
        <v>2.7798411772582909E-2</v>
      </c>
      <c r="Q36" s="1">
        <v>4446.4092371723718</v>
      </c>
      <c r="R36" s="1">
        <v>3064.5220758088508</v>
      </c>
      <c r="S36" s="1">
        <v>975.20387755984575</v>
      </c>
      <c r="T36" s="1">
        <f t="shared" si="17"/>
        <v>180.71486919793657</v>
      </c>
      <c r="U36" s="1">
        <f t="shared" si="48"/>
        <v>931.01927467261214</v>
      </c>
      <c r="V36" s="1">
        <f t="shared" si="49"/>
        <v>844.47815420020129</v>
      </c>
      <c r="W36" s="11">
        <f t="shared" si="36"/>
        <v>-3.8296340831148634E-2</v>
      </c>
      <c r="X36" s="11">
        <f t="shared" si="52"/>
        <v>3.7300021340771483E-3</v>
      </c>
      <c r="Y36" s="11">
        <f t="shared" si="53"/>
        <v>6.902940394095225E-3</v>
      </c>
      <c r="Z36" s="1">
        <v>10153.602080603576</v>
      </c>
      <c r="AA36" s="1">
        <v>8419.9490469999982</v>
      </c>
      <c r="AB36" s="1">
        <v>1901.4018390000037</v>
      </c>
      <c r="AC36" s="12">
        <f t="shared" si="18"/>
        <v>2.2835509596639398</v>
      </c>
      <c r="AD36" s="12">
        <f t="shared" si="50"/>
        <v>2.7475569888912075</v>
      </c>
      <c r="AE36" s="12">
        <f t="shared" si="51"/>
        <v>1.9497480298762651</v>
      </c>
      <c r="AF36" s="11">
        <f t="shared" si="37"/>
        <v>-1.1186699096666142E-2</v>
      </c>
      <c r="AG36" s="11">
        <f t="shared" si="54"/>
        <v>-3.9632070314776113E-2</v>
      </c>
      <c r="AH36" s="11">
        <f t="shared" si="55"/>
        <v>-1.137445808159776E-2</v>
      </c>
      <c r="AI36" s="1">
        <f t="shared" si="38"/>
        <v>29606.084542979253</v>
      </c>
      <c r="AJ36" s="1">
        <f t="shared" si="39"/>
        <v>4643.5048429514254</v>
      </c>
      <c r="AK36" s="1">
        <f t="shared" si="40"/>
        <v>1529.5238115392863</v>
      </c>
      <c r="AL36" s="14">
        <f t="shared" si="19"/>
        <v>10.143741794841343</v>
      </c>
      <c r="AM36" s="14">
        <f t="shared" si="20"/>
        <v>1.4081213281325451</v>
      </c>
      <c r="AN36" s="14">
        <f t="shared" si="21"/>
        <v>0.56933276346388972</v>
      </c>
      <c r="AO36" s="11">
        <f t="shared" si="41"/>
        <v>2.0621120954280148E-2</v>
      </c>
      <c r="AP36" s="11">
        <f t="shared" si="22"/>
        <v>2.5977173653231045E-2</v>
      </c>
      <c r="AQ36" s="11">
        <f t="shared" si="23"/>
        <v>2.3564574154817608E-2</v>
      </c>
      <c r="AR36" s="1">
        <f t="shared" si="42"/>
        <v>19414.601595393222</v>
      </c>
      <c r="AS36" s="1">
        <f t="shared" si="43"/>
        <v>3445.5695493833528</v>
      </c>
      <c r="AT36" s="1">
        <f t="shared" si="44"/>
        <v>1165.5922721539505</v>
      </c>
      <c r="AU36" s="1">
        <f t="shared" si="45"/>
        <v>3882.9203190786448</v>
      </c>
      <c r="AV36" s="1">
        <f t="shared" si="46"/>
        <v>689.11390987667062</v>
      </c>
      <c r="AW36" s="1">
        <f t="shared" si="47"/>
        <v>233.11845443079011</v>
      </c>
      <c r="AX36" s="1">
        <f t="shared" si="24"/>
        <v>16093.512525674098</v>
      </c>
      <c r="AY36" s="1">
        <f t="shared" si="4"/>
        <v>1322.1669691918191</v>
      </c>
      <c r="AZ36" s="1">
        <f t="shared" si="5"/>
        <v>423.44801748664457</v>
      </c>
      <c r="BA36" s="1">
        <f t="shared" si="25"/>
        <v>9348.0232244314229</v>
      </c>
      <c r="BB36" s="1">
        <f t="shared" si="26"/>
        <v>14983.52509894968</v>
      </c>
      <c r="BC36" s="1">
        <f t="shared" si="27"/>
        <v>13319.234216581222</v>
      </c>
      <c r="BD36" s="1">
        <f t="shared" si="28"/>
        <v>0</v>
      </c>
      <c r="BE36" s="2">
        <v>0</v>
      </c>
      <c r="BF36" s="2">
        <v>0</v>
      </c>
      <c r="BG36" s="2">
        <v>0</v>
      </c>
      <c r="BH36" s="2">
        <f t="shared" si="6"/>
        <v>0</v>
      </c>
      <c r="BI36" s="2">
        <f t="shared" si="29"/>
        <v>0</v>
      </c>
      <c r="BJ36" s="2">
        <f t="shared" si="7"/>
        <v>0</v>
      </c>
      <c r="BK36" s="2">
        <f t="shared" si="8"/>
        <v>0</v>
      </c>
      <c r="BL36" s="2">
        <f t="shared" si="9"/>
        <v>0</v>
      </c>
      <c r="BM36" s="2">
        <f t="shared" si="10"/>
        <v>0</v>
      </c>
      <c r="BN36" s="2">
        <f t="shared" si="11"/>
        <v>0</v>
      </c>
      <c r="BO36" s="2">
        <f t="shared" si="30"/>
        <v>0</v>
      </c>
      <c r="BP36" s="2">
        <f t="shared" si="31"/>
        <v>0</v>
      </c>
      <c r="BQ36" s="2">
        <f t="shared" si="32"/>
        <v>0</v>
      </c>
      <c r="BR36" s="11">
        <f t="shared" si="33"/>
        <v>4.6800538557361299E-2</v>
      </c>
      <c r="BS36" s="17">
        <v>0</v>
      </c>
      <c r="BT36" s="17">
        <v>0</v>
      </c>
      <c r="BU36" s="12">
        <f>(BU$3*templow!$I146+BU$4*templow!$I146^2+BU$5*templow!$I146^6)*(K36/K$56)^$BW$1</f>
        <v>1.1278456518027264</v>
      </c>
      <c r="BV36" s="12">
        <f>(BV$3*templow!$I146+BV$4*templow!$I146^2+BV$5*templow!$I146^6)*(L36/L$56)^$BW$1</f>
        <v>0.74909834198046532</v>
      </c>
      <c r="BW36" s="12">
        <f>(BW$3*templow!$I146+BW$4*templow!$I146^2+BW$5*templow!$I146^6)*(M36/M$56)^$BW$1</f>
        <v>0.38687493254488597</v>
      </c>
      <c r="BX36" s="12"/>
      <c r="BY36" s="12"/>
      <c r="BZ36" s="12"/>
      <c r="CA36" s="19"/>
      <c r="CB36" s="19"/>
      <c r="CC36" s="19"/>
      <c r="CD36" s="19"/>
      <c r="CE36" s="19"/>
      <c r="CF36" s="19"/>
      <c r="CG36" s="19"/>
      <c r="CH36" s="19"/>
    </row>
    <row r="37" spans="1:86" x14ac:dyDescent="0.3">
      <c r="A37">
        <v>1991</v>
      </c>
      <c r="B37" s="1">
        <v>971.30660538821314</v>
      </c>
      <c r="C37" s="1">
        <v>2115.3616604105928</v>
      </c>
      <c r="D37" s="1">
        <v>2250.8548680506537</v>
      </c>
      <c r="E37" s="11">
        <f t="shared" si="34"/>
        <v>6.4419132733040119E-3</v>
      </c>
      <c r="F37" s="11">
        <f t="shared" si="12"/>
        <v>1.4658561960459116E-2</v>
      </c>
      <c r="G37" s="11">
        <f t="shared" si="13"/>
        <v>2.2141333526622953E-2</v>
      </c>
      <c r="H37" s="1">
        <v>24947.618381278808</v>
      </c>
      <c r="I37" s="1">
        <v>3408.4159930328774</v>
      </c>
      <c r="J37" s="1">
        <v>1191.5333209422074</v>
      </c>
      <c r="K37" s="1">
        <f t="shared" si="14"/>
        <v>25684.596648354625</v>
      </c>
      <c r="L37" s="1">
        <f t="shared" si="0"/>
        <v>1611.2686812955199</v>
      </c>
      <c r="M37" s="1">
        <f t="shared" si="1"/>
        <v>529.3692355980869</v>
      </c>
      <c r="N37" s="11">
        <f t="shared" si="35"/>
        <v>7.4530906226657478E-3</v>
      </c>
      <c r="O37" s="11">
        <f t="shared" si="15"/>
        <v>2.0536607851349364E-2</v>
      </c>
      <c r="P37" s="11">
        <f t="shared" si="16"/>
        <v>9.4579691865364079E-3</v>
      </c>
      <c r="Q37" s="1">
        <v>4471.2127775630915</v>
      </c>
      <c r="R37" s="1">
        <v>3063.6955039999998</v>
      </c>
      <c r="S37" s="1">
        <v>1017.4226960000001</v>
      </c>
      <c r="T37" s="1">
        <f t="shared" si="17"/>
        <v>179.22403290080703</v>
      </c>
      <c r="U37" s="1">
        <f t="shared" si="48"/>
        <v>898.86196704348333</v>
      </c>
      <c r="V37" s="1">
        <f t="shared" si="49"/>
        <v>853.87683090177541</v>
      </c>
      <c r="W37" s="11">
        <f t="shared" si="36"/>
        <v>-8.2496603834885107E-3</v>
      </c>
      <c r="X37" s="11">
        <f t="shared" si="52"/>
        <v>-3.4539894612210631E-2</v>
      </c>
      <c r="Y37" s="11">
        <f t="shared" si="53"/>
        <v>1.1129567597252477E-2</v>
      </c>
      <c r="Z37" s="1">
        <v>11151.34230578893</v>
      </c>
      <c r="AA37" s="1">
        <v>8486.9194680000001</v>
      </c>
      <c r="AB37" s="1">
        <v>2032.0167120000006</v>
      </c>
      <c r="AC37" s="12">
        <f t="shared" si="18"/>
        <v>2.4940307832691997</v>
      </c>
      <c r="AD37" s="12">
        <f t="shared" si="50"/>
        <v>2.770157627257464</v>
      </c>
      <c r="AE37" s="12">
        <f t="shared" si="51"/>
        <v>1.9972197592887198</v>
      </c>
      <c r="AF37" s="11">
        <f t="shared" si="37"/>
        <v>9.2172159642207152E-2</v>
      </c>
      <c r="AG37" s="11">
        <f t="shared" si="54"/>
        <v>8.2257214163834469E-3</v>
      </c>
      <c r="AH37" s="11">
        <f t="shared" si="55"/>
        <v>2.4347622710749528E-2</v>
      </c>
      <c r="AI37" s="1">
        <f t="shared" si="38"/>
        <v>30528.396407759974</v>
      </c>
      <c r="AJ37" s="1">
        <f t="shared" si="39"/>
        <v>4868.2682685329537</v>
      </c>
      <c r="AK37" s="1">
        <f t="shared" si="40"/>
        <v>1609.6898848161477</v>
      </c>
      <c r="AL37" s="14">
        <f t="shared" si="19"/>
        <v>10.352917121321754</v>
      </c>
      <c r="AM37" s="14">
        <f t="shared" si="20"/>
        <v>1.4447003403982626</v>
      </c>
      <c r="AN37" s="14">
        <f t="shared" si="21"/>
        <v>0.58274884758730183</v>
      </c>
      <c r="AO37" s="11">
        <f t="shared" si="41"/>
        <v>2.0621120954280148E-2</v>
      </c>
      <c r="AP37" s="11">
        <f t="shared" si="22"/>
        <v>2.5977173653231045E-2</v>
      </c>
      <c r="AQ37" s="11">
        <f t="shared" si="23"/>
        <v>2.3564574154817608E-2</v>
      </c>
      <c r="AR37" s="1">
        <f t="shared" si="42"/>
        <v>20039.579743064602</v>
      </c>
      <c r="AS37" s="1">
        <f t="shared" si="43"/>
        <v>3610.4420492919689</v>
      </c>
      <c r="AT37" s="1">
        <f t="shared" si="44"/>
        <v>1226.6138409998002</v>
      </c>
      <c r="AU37" s="1">
        <f t="shared" si="45"/>
        <v>4007.9159486129206</v>
      </c>
      <c r="AV37" s="1">
        <f t="shared" si="46"/>
        <v>722.08840985839379</v>
      </c>
      <c r="AW37" s="1">
        <f t="shared" si="47"/>
        <v>245.32276819996005</v>
      </c>
      <c r="AX37" s="1">
        <f t="shared" si="24"/>
        <v>16505.255606744406</v>
      </c>
      <c r="AY37" s="1">
        <f t="shared" si="4"/>
        <v>1365.4183553997777</v>
      </c>
      <c r="AZ37" s="1">
        <f t="shared" si="5"/>
        <v>435.96372504002647</v>
      </c>
      <c r="BA37" s="1">
        <f t="shared" si="25"/>
        <v>9432.7801190311056</v>
      </c>
      <c r="BB37" s="1">
        <f t="shared" si="26"/>
        <v>15271.25305797914</v>
      </c>
      <c r="BC37" s="1">
        <f t="shared" si="27"/>
        <v>13679.703352035778</v>
      </c>
      <c r="BD37" s="1">
        <f t="shared" si="28"/>
        <v>0</v>
      </c>
      <c r="BE37" s="2">
        <v>0</v>
      </c>
      <c r="BF37" s="2">
        <v>0</v>
      </c>
      <c r="BG37" s="2">
        <v>0</v>
      </c>
      <c r="BH37" s="2">
        <f t="shared" si="6"/>
        <v>0</v>
      </c>
      <c r="BI37" s="2">
        <f t="shared" si="29"/>
        <v>0</v>
      </c>
      <c r="BJ37" s="2">
        <f t="shared" si="7"/>
        <v>0</v>
      </c>
      <c r="BK37" s="2">
        <f t="shared" si="8"/>
        <v>0</v>
      </c>
      <c r="BL37" s="2">
        <f t="shared" si="9"/>
        <v>0</v>
      </c>
      <c r="BM37" s="2">
        <f t="shared" si="10"/>
        <v>0</v>
      </c>
      <c r="BN37" s="2">
        <f t="shared" si="11"/>
        <v>0</v>
      </c>
      <c r="BO37" s="2">
        <f t="shared" si="30"/>
        <v>0</v>
      </c>
      <c r="BP37" s="2">
        <f t="shared" si="31"/>
        <v>0</v>
      </c>
      <c r="BQ37" s="2">
        <f t="shared" si="32"/>
        <v>0</v>
      </c>
      <c r="BR37" s="11">
        <f t="shared" si="33"/>
        <v>3.0796148802888695E-2</v>
      </c>
      <c r="BS37" s="17">
        <v>0</v>
      </c>
      <c r="BT37" s="17">
        <v>0</v>
      </c>
      <c r="BU37" s="12">
        <f>(BU$3*templow!$I147+BU$4*templow!$I147^2+BU$5*templow!$I147^6)*(K37/K$56)^$BW$1</f>
        <v>1.1556524727870834</v>
      </c>
      <c r="BV37" s="12">
        <f>(BV$3*templow!$I147+BV$4*templow!$I147^2+BV$5*templow!$I147^6)*(L37/L$56)^$BW$1</f>
        <v>0.7646611048002846</v>
      </c>
      <c r="BW37" s="12">
        <f>(BW$3*templow!$I147+BW$4*templow!$I147^2+BW$5*templow!$I147^6)*(M37/M$56)^$BW$1</f>
        <v>0.39552418496266906</v>
      </c>
      <c r="BX37" s="12"/>
      <c r="BY37" s="12"/>
      <c r="BZ37" s="12"/>
      <c r="CA37" s="19"/>
      <c r="CB37" s="19"/>
      <c r="CC37" s="19"/>
      <c r="CD37" s="19"/>
      <c r="CE37" s="19"/>
      <c r="CF37" s="19"/>
      <c r="CG37" s="19"/>
      <c r="CH37" s="19"/>
    </row>
    <row r="38" spans="1:86" x14ac:dyDescent="0.3">
      <c r="A38">
        <v>1992</v>
      </c>
      <c r="B38" s="1">
        <v>977.31730766866428</v>
      </c>
      <c r="C38" s="1">
        <v>2141.7241709324203</v>
      </c>
      <c r="D38" s="1">
        <v>2298.7854691087018</v>
      </c>
      <c r="E38" s="11">
        <f t="shared" si="34"/>
        <v>6.1882645985391616E-3</v>
      </c>
      <c r="F38" s="11">
        <f t="shared" si="12"/>
        <v>1.246241293638195E-2</v>
      </c>
      <c r="G38" s="11">
        <f t="shared" si="13"/>
        <v>2.1294398736404707E-2</v>
      </c>
      <c r="H38" s="1">
        <v>25379.678098094017</v>
      </c>
      <c r="I38" s="1">
        <v>3518.9187759136689</v>
      </c>
      <c r="J38" s="1">
        <v>1239.6080716442671</v>
      </c>
      <c r="K38" s="1">
        <f t="shared" si="14"/>
        <v>25968.718551230631</v>
      </c>
      <c r="L38" s="1">
        <f t="shared" si="0"/>
        <v>1643.0307990508757</v>
      </c>
      <c r="M38" s="1">
        <f t="shared" si="1"/>
        <v>539.24478308317077</v>
      </c>
      <c r="N38" s="11">
        <f t="shared" si="35"/>
        <v>1.1061956968446474E-2</v>
      </c>
      <c r="O38" s="11">
        <f t="shared" si="15"/>
        <v>1.9712489992555371E-2</v>
      </c>
      <c r="P38" s="11">
        <f t="shared" si="16"/>
        <v>1.8655310548839177E-2</v>
      </c>
      <c r="Q38" s="1">
        <v>4506.2698650860548</v>
      </c>
      <c r="R38" s="1">
        <v>2984.2321120000001</v>
      </c>
      <c r="S38" s="1">
        <v>1052.3453570000015</v>
      </c>
      <c r="T38" s="1">
        <f t="shared" si="17"/>
        <v>177.55425611266796</v>
      </c>
      <c r="U38" s="1">
        <f t="shared" si="48"/>
        <v>848.05370684498394</v>
      </c>
      <c r="V38" s="1">
        <f t="shared" si="49"/>
        <v>848.93393409751468</v>
      </c>
      <c r="W38" s="11">
        <f t="shared" si="36"/>
        <v>-9.3167013436374901E-3</v>
      </c>
      <c r="X38" s="11">
        <f t="shared" si="52"/>
        <v>-5.6525097357958964E-2</v>
      </c>
      <c r="Y38" s="11">
        <f t="shared" si="53"/>
        <v>-5.788770259804954E-3</v>
      </c>
      <c r="Z38" s="1">
        <v>11295.471101000001</v>
      </c>
      <c r="AA38" s="1">
        <v>8566.2843489999977</v>
      </c>
      <c r="AB38" s="1">
        <v>2138.9941029999991</v>
      </c>
      <c r="AC38" s="12">
        <f t="shared" si="18"/>
        <v>2.5066122179045962</v>
      </c>
      <c r="AD38" s="12">
        <f t="shared" si="50"/>
        <v>2.8705154383111862</v>
      </c>
      <c r="AE38" s="12">
        <f t="shared" si="51"/>
        <v>2.0325970830505562</v>
      </c>
      <c r="AF38" s="11">
        <f t="shared" si="37"/>
        <v>5.0446188233910227E-3</v>
      </c>
      <c r="AG38" s="11">
        <f t="shared" si="54"/>
        <v>3.6228195127321783E-2</v>
      </c>
      <c r="AH38" s="11">
        <f t="shared" si="55"/>
        <v>1.7713285479628693E-2</v>
      </c>
      <c r="AI38" s="1">
        <f t="shared" si="38"/>
        <v>31483.472715596898</v>
      </c>
      <c r="AJ38" s="1">
        <f t="shared" si="39"/>
        <v>5103.5298515380518</v>
      </c>
      <c r="AK38" s="1">
        <f t="shared" si="40"/>
        <v>1694.043664534493</v>
      </c>
      <c r="AL38" s="14">
        <f t="shared" si="19"/>
        <v>10.566405877510167</v>
      </c>
      <c r="AM38" s="14">
        <f t="shared" si="20"/>
        <v>1.4822295720176701</v>
      </c>
      <c r="AN38" s="14">
        <f t="shared" si="21"/>
        <v>0.5964810760199073</v>
      </c>
      <c r="AO38" s="11">
        <f t="shared" si="41"/>
        <v>2.0621120954280148E-2</v>
      </c>
      <c r="AP38" s="11">
        <f t="shared" si="22"/>
        <v>2.5977173653231045E-2</v>
      </c>
      <c r="AQ38" s="11">
        <f t="shared" si="23"/>
        <v>2.3564574154817608E-2</v>
      </c>
      <c r="AR38" s="1">
        <f t="shared" si="42"/>
        <v>20681.035819000379</v>
      </c>
      <c r="AS38" s="1">
        <f t="shared" si="43"/>
        <v>3776.5951924503188</v>
      </c>
      <c r="AT38" s="1">
        <f t="shared" si="44"/>
        <v>1289.9721805104373</v>
      </c>
      <c r="AU38" s="1">
        <f t="shared" si="45"/>
        <v>4136.2071638000762</v>
      </c>
      <c r="AV38" s="1">
        <f t="shared" si="46"/>
        <v>755.3190384900638</v>
      </c>
      <c r="AW38" s="1">
        <f t="shared" si="47"/>
        <v>257.99443610208749</v>
      </c>
      <c r="AX38" s="1">
        <f t="shared" si="24"/>
        <v>16928.819867794082</v>
      </c>
      <c r="AY38" s="1">
        <f t="shared" si="4"/>
        <v>1410.6747241148767</v>
      </c>
      <c r="AZ38" s="1">
        <f t="shared" si="5"/>
        <v>448.92303273888103</v>
      </c>
      <c r="BA38" s="1">
        <f t="shared" si="25"/>
        <v>9515.9165451747613</v>
      </c>
      <c r="BB38" s="1">
        <f t="shared" si="26"/>
        <v>15531.405451950059</v>
      </c>
      <c r="BC38" s="1">
        <f t="shared" si="27"/>
        <v>14038.34138390537</v>
      </c>
      <c r="BD38" s="1">
        <f t="shared" si="28"/>
        <v>0</v>
      </c>
      <c r="BE38" s="2">
        <v>0</v>
      </c>
      <c r="BF38" s="2">
        <v>0</v>
      </c>
      <c r="BG38" s="2">
        <v>0</v>
      </c>
      <c r="BH38" s="2">
        <f t="shared" si="6"/>
        <v>0</v>
      </c>
      <c r="BI38" s="2">
        <f t="shared" si="29"/>
        <v>0</v>
      </c>
      <c r="BJ38" s="2">
        <f t="shared" si="7"/>
        <v>0</v>
      </c>
      <c r="BK38" s="2">
        <f t="shared" si="8"/>
        <v>0</v>
      </c>
      <c r="BL38" s="2">
        <f t="shared" si="9"/>
        <v>0</v>
      </c>
      <c r="BM38" s="2">
        <f t="shared" si="10"/>
        <v>0</v>
      </c>
      <c r="BN38" s="2">
        <f t="shared" si="11"/>
        <v>0</v>
      </c>
      <c r="BO38" s="2">
        <f t="shared" si="30"/>
        <v>0</v>
      </c>
      <c r="BP38" s="2">
        <f t="shared" si="31"/>
        <v>0</v>
      </c>
      <c r="BQ38" s="2">
        <f t="shared" si="32"/>
        <v>0</v>
      </c>
      <c r="BR38" s="11">
        <f t="shared" si="33"/>
        <v>3.4870939747054103E-2</v>
      </c>
      <c r="BS38" s="17">
        <v>0</v>
      </c>
      <c r="BT38" s="17">
        <v>0</v>
      </c>
      <c r="BU38" s="12">
        <f>(BU$3*templow!$I148+BU$4*templow!$I148^2+BU$5*templow!$I148^6)*(K38/K$56)^$BW$1</f>
        <v>1.1827060351170733</v>
      </c>
      <c r="BV38" s="12">
        <f>(BV$3*templow!$I148+BV$4*templow!$I148^2+BV$5*templow!$I148^6)*(L38/L$56)^$BW$1</f>
        <v>0.78044265618463504</v>
      </c>
      <c r="BW38" s="12">
        <f>(BW$3*templow!$I148+BW$4*templow!$I148^2+BW$5*templow!$I148^6)*(M38/M$56)^$BW$1</f>
        <v>0.40330282847585008</v>
      </c>
      <c r="BX38" s="12"/>
      <c r="BY38" s="12"/>
      <c r="BZ38" s="12"/>
      <c r="CA38" s="19"/>
      <c r="CB38" s="19"/>
      <c r="CC38" s="19"/>
      <c r="CD38" s="19"/>
      <c r="CE38" s="19"/>
      <c r="CF38" s="19"/>
      <c r="CG38" s="19"/>
      <c r="CH38" s="19"/>
    </row>
    <row r="39" spans="1:86" x14ac:dyDescent="0.3">
      <c r="A39">
        <v>1993</v>
      </c>
      <c r="B39" s="1">
        <v>983.60275570927422</v>
      </c>
      <c r="C39" s="1">
        <v>2168.6955115280452</v>
      </c>
      <c r="D39" s="1">
        <v>2346.9547504902093</v>
      </c>
      <c r="E39" s="11">
        <f t="shared" si="34"/>
        <v>6.4313278720127265E-3</v>
      </c>
      <c r="F39" s="11">
        <f t="shared" si="12"/>
        <v>1.2593283935289801E-2</v>
      </c>
      <c r="G39" s="11">
        <f t="shared" si="13"/>
        <v>2.0954230844422383E-2</v>
      </c>
      <c r="H39" s="1">
        <v>25592.523894853668</v>
      </c>
      <c r="I39" s="1">
        <v>3647.4595290925654</v>
      </c>
      <c r="J39" s="1">
        <v>1293.4473539182864</v>
      </c>
      <c r="K39" s="1">
        <f t="shared" si="14"/>
        <v>26019.166524598586</v>
      </c>
      <c r="L39" s="1">
        <f t="shared" si="0"/>
        <v>1681.8679753353642</v>
      </c>
      <c r="M39" s="1">
        <f t="shared" si="1"/>
        <v>551.1172951451764</v>
      </c>
      <c r="N39" s="11">
        <f t="shared" si="35"/>
        <v>1.942643926323484E-3</v>
      </c>
      <c r="O39" s="11">
        <f t="shared" si="15"/>
        <v>2.3637521771912917E-2</v>
      </c>
      <c r="P39" s="11">
        <f t="shared" si="16"/>
        <v>2.2016925215527783E-2</v>
      </c>
      <c r="Q39" s="1">
        <v>4568.9495022796364</v>
      </c>
      <c r="R39" s="1">
        <v>2953.4735779999996</v>
      </c>
      <c r="S39" s="1">
        <v>1097.8205420000027</v>
      </c>
      <c r="T39" s="1">
        <f t="shared" si="17"/>
        <v>178.52672604902381</v>
      </c>
      <c r="U39" s="1">
        <f t="shared" si="48"/>
        <v>809.7344341843268</v>
      </c>
      <c r="V39" s="1">
        <f t="shared" si="49"/>
        <v>848.75548948655353</v>
      </c>
      <c r="W39" s="11">
        <f t="shared" si="36"/>
        <v>5.477029712758652E-3</v>
      </c>
      <c r="X39" s="11">
        <f t="shared" si="52"/>
        <v>-4.518495981017101E-2</v>
      </c>
      <c r="Y39" s="11">
        <f t="shared" si="53"/>
        <v>-2.1019846632808203E-4</v>
      </c>
      <c r="Z39" s="1">
        <v>11529.550378999998</v>
      </c>
      <c r="AA39" s="1">
        <v>8478.9364089999999</v>
      </c>
      <c r="AB39" s="1">
        <v>2265.1535709999953</v>
      </c>
      <c r="AC39" s="12">
        <f t="shared" si="18"/>
        <v>2.5234576073225217</v>
      </c>
      <c r="AD39" s="12">
        <f t="shared" si="50"/>
        <v>2.8708353689561941</v>
      </c>
      <c r="AE39" s="12">
        <f t="shared" si="51"/>
        <v>2.0633186248030597</v>
      </c>
      <c r="AF39" s="11">
        <f t="shared" si="37"/>
        <v>6.7203811174301187E-3</v>
      </c>
      <c r="AG39" s="11">
        <f t="shared" si="54"/>
        <v>1.1145407571677701E-4</v>
      </c>
      <c r="AH39" s="11">
        <f t="shared" si="55"/>
        <v>1.5114427747970671E-2</v>
      </c>
      <c r="AI39" s="1">
        <f t="shared" si="38"/>
        <v>32471.332607837285</v>
      </c>
      <c r="AJ39" s="1">
        <f t="shared" si="39"/>
        <v>5348.4959048743103</v>
      </c>
      <c r="AK39" s="1">
        <f t="shared" si="40"/>
        <v>1782.6337341831313</v>
      </c>
      <c r="AL39" s="14">
        <f t="shared" ref="AL39:AL56" si="56">(1+AL$5)*AL38</f>
        <v>10.784297011162321</v>
      </c>
      <c r="AM39" s="14">
        <f t="shared" ref="AM39:AM56" si="57">(1+AM$5)*AM38</f>
        <v>1.5207337070039275</v>
      </c>
      <c r="AN39" s="14">
        <f t="shared" ref="AN39:AN56" si="58">(1+AN$5)*AN38</f>
        <v>0.61053689856772375</v>
      </c>
      <c r="AO39" s="11">
        <f t="shared" si="41"/>
        <v>2.0621120954280148E-2</v>
      </c>
      <c r="AP39" s="11">
        <f t="shared" si="22"/>
        <v>2.5977173653231045E-2</v>
      </c>
      <c r="AQ39" s="11">
        <f t="shared" si="23"/>
        <v>2.3564574154817608E-2</v>
      </c>
      <c r="AR39" s="1">
        <f t="shared" si="42"/>
        <v>21347.530965259215</v>
      </c>
      <c r="AS39" s="1">
        <f t="shared" si="43"/>
        <v>3950.5573444347792</v>
      </c>
      <c r="AT39" s="1">
        <f t="shared" si="44"/>
        <v>1356.2136574006256</v>
      </c>
      <c r="AU39" s="1">
        <f t="shared" si="45"/>
        <v>4269.5061930518432</v>
      </c>
      <c r="AV39" s="1">
        <f t="shared" si="46"/>
        <v>790.11146888695589</v>
      </c>
      <c r="AW39" s="1">
        <f t="shared" si="47"/>
        <v>271.24273148012514</v>
      </c>
      <c r="AX39" s="1">
        <f t="shared" si="24"/>
        <v>17362.725625847233</v>
      </c>
      <c r="AY39" s="1">
        <f t="shared" si="4"/>
        <v>1457.30272357183</v>
      </c>
      <c r="AZ39" s="1">
        <f t="shared" si="5"/>
        <v>462.28881306462438</v>
      </c>
      <c r="BA39" s="1">
        <f t="shared" si="25"/>
        <v>9602.00975533987</v>
      </c>
      <c r="BB39" s="1">
        <f t="shared" si="26"/>
        <v>15797.521006615118</v>
      </c>
      <c r="BC39" s="1">
        <f t="shared" si="27"/>
        <v>14401.359876753042</v>
      </c>
      <c r="BD39" s="1">
        <f t="shared" si="28"/>
        <v>0</v>
      </c>
      <c r="BE39" s="2">
        <v>0</v>
      </c>
      <c r="BF39" s="2">
        <v>0</v>
      </c>
      <c r="BG39" s="2">
        <v>0</v>
      </c>
      <c r="BH39" s="2">
        <f t="shared" si="6"/>
        <v>0</v>
      </c>
      <c r="BI39" s="2">
        <f t="shared" si="29"/>
        <v>0</v>
      </c>
      <c r="BJ39" s="2">
        <f t="shared" si="7"/>
        <v>0</v>
      </c>
      <c r="BK39" s="2">
        <f t="shared" si="8"/>
        <v>0</v>
      </c>
      <c r="BL39" s="2">
        <f t="shared" si="9"/>
        <v>0</v>
      </c>
      <c r="BM39" s="2">
        <f t="shared" si="10"/>
        <v>0</v>
      </c>
      <c r="BN39" s="2">
        <f t="shared" si="11"/>
        <v>0</v>
      </c>
      <c r="BO39" s="2">
        <f t="shared" si="30"/>
        <v>0</v>
      </c>
      <c r="BP39" s="2">
        <f t="shared" si="31"/>
        <v>0</v>
      </c>
      <c r="BQ39" s="2">
        <f t="shared" si="32"/>
        <v>0</v>
      </c>
      <c r="BR39" s="11">
        <f t="shared" si="33"/>
        <v>2.8112857947955566E-2</v>
      </c>
      <c r="BS39" s="17">
        <v>0</v>
      </c>
      <c r="BT39" s="17">
        <v>0</v>
      </c>
      <c r="BU39" s="12">
        <f>(BU$3*templow!$I149+BU$4*templow!$I149^2+BU$5*templow!$I149^6)*(K39/K$56)^$BW$1</f>
        <v>1.2126750875387511</v>
      </c>
      <c r="BV39" s="12">
        <f>(BV$3*templow!$I149+BV$4*templow!$I149^2+BV$5*templow!$I149^6)*(L39/L$56)^$BW$1</f>
        <v>0.79547158639475757</v>
      </c>
      <c r="BW39" s="12">
        <f>(BW$3*templow!$I149+BW$4*templow!$I149^2+BW$5*templow!$I149^6)*(M39/M$56)^$BW$1</f>
        <v>0.41072202628231946</v>
      </c>
      <c r="BX39" s="12"/>
      <c r="BY39" s="12"/>
      <c r="BZ39" s="12"/>
      <c r="CA39" s="19"/>
      <c r="CB39" s="19"/>
      <c r="CC39" s="19"/>
      <c r="CD39" s="19"/>
      <c r="CE39" s="19"/>
      <c r="CF39" s="19"/>
      <c r="CG39" s="19"/>
      <c r="CH39" s="19"/>
    </row>
    <row r="40" spans="1:86" x14ac:dyDescent="0.3">
      <c r="A40">
        <v>1994</v>
      </c>
      <c r="B40" s="1">
        <v>989.36736538489151</v>
      </c>
      <c r="C40" s="1">
        <v>2194.8813109255934</v>
      </c>
      <c r="D40" s="1">
        <v>2395.2634872860117</v>
      </c>
      <c r="E40" s="11">
        <f t="shared" si="34"/>
        <v>5.8607091553546375E-3</v>
      </c>
      <c r="F40" s="11">
        <f t="shared" si="12"/>
        <v>1.2074447177279346E-2</v>
      </c>
      <c r="G40" s="11">
        <f t="shared" si="13"/>
        <v>2.0583582527831989E-2</v>
      </c>
      <c r="H40" s="1">
        <v>26349.604880474133</v>
      </c>
      <c r="I40" s="1">
        <v>3773.9301909376209</v>
      </c>
      <c r="J40" s="1">
        <v>1365.5541605299168</v>
      </c>
      <c r="K40" s="1">
        <f t="shared" si="14"/>
        <v>26632.781515108294</v>
      </c>
      <c r="L40" s="1">
        <f t="shared" si="0"/>
        <v>1719.423356585115</v>
      </c>
      <c r="M40" s="1">
        <f t="shared" si="1"/>
        <v>570.10603124801855</v>
      </c>
      <c r="N40" s="11">
        <f t="shared" si="35"/>
        <v>2.3583191641807444E-2</v>
      </c>
      <c r="O40" s="11">
        <f t="shared" si="15"/>
        <v>2.2329565578571797E-2</v>
      </c>
      <c r="P40" s="11">
        <f t="shared" si="16"/>
        <v>3.4454981308180699E-2</v>
      </c>
      <c r="Q40" s="1">
        <v>4638.4701607236966</v>
      </c>
      <c r="R40" s="1">
        <v>2903.3460949999999</v>
      </c>
      <c r="S40" s="1">
        <v>1130.8990450000028</v>
      </c>
      <c r="T40" s="1">
        <f t="shared" si="17"/>
        <v>176.03566284065784</v>
      </c>
      <c r="U40" s="1">
        <f t="shared" si="48"/>
        <v>769.31632227109981</v>
      </c>
      <c r="V40" s="1">
        <f t="shared" si="49"/>
        <v>828.1612532754807</v>
      </c>
      <c r="W40" s="11">
        <f t="shared" si="36"/>
        <v>-1.3953446990799145E-2</v>
      </c>
      <c r="X40" s="11">
        <f t="shared" si="52"/>
        <v>-4.9915268768261689E-2</v>
      </c>
      <c r="Y40" s="11">
        <f t="shared" si="53"/>
        <v>-2.4264038897151785E-2</v>
      </c>
      <c r="Z40" s="1">
        <v>11611.115460000001</v>
      </c>
      <c r="AA40" s="1">
        <v>8369.0804229999994</v>
      </c>
      <c r="AB40" s="1">
        <v>2364.5842759999978</v>
      </c>
      <c r="AC40" s="12">
        <f t="shared" si="18"/>
        <v>2.5032209020804457</v>
      </c>
      <c r="AD40" s="12">
        <f t="shared" si="50"/>
        <v>2.882563824344889</v>
      </c>
      <c r="AE40" s="12">
        <f t="shared" si="51"/>
        <v>2.0908889139613622</v>
      </c>
      <c r="AF40" s="11">
        <f t="shared" si="37"/>
        <v>-8.0194353902968141E-3</v>
      </c>
      <c r="AG40" s="11">
        <f t="shared" si="54"/>
        <v>4.0853806928535796E-3</v>
      </c>
      <c r="AH40" s="11">
        <f t="shared" si="55"/>
        <v>1.3362109383825205E-2</v>
      </c>
      <c r="AI40" s="1">
        <f t="shared" si="38"/>
        <v>33493.705540105402</v>
      </c>
      <c r="AJ40" s="1">
        <f t="shared" si="39"/>
        <v>5603.7577832738352</v>
      </c>
      <c r="AK40" s="1">
        <f t="shared" si="40"/>
        <v>1875.6130922449433</v>
      </c>
      <c r="AL40" s="14">
        <f t="shared" si="56"/>
        <v>11.006681304236382</v>
      </c>
      <c r="AM40" s="14">
        <f t="shared" si="57"/>
        <v>1.5602380705910903</v>
      </c>
      <c r="AN40" s="14">
        <f t="shared" si="58"/>
        <v>0.62492394058827527</v>
      </c>
      <c r="AO40" s="11">
        <f t="shared" si="41"/>
        <v>2.0621120954280148E-2</v>
      </c>
      <c r="AP40" s="11">
        <f t="shared" si="22"/>
        <v>2.5977173653231045E-2</v>
      </c>
      <c r="AQ40" s="11">
        <f t="shared" si="23"/>
        <v>2.3564574154817608E-2</v>
      </c>
      <c r="AR40" s="1">
        <f t="shared" si="42"/>
        <v>22025.972673419677</v>
      </c>
      <c r="AS40" s="1">
        <f t="shared" si="43"/>
        <v>4130.6231448912513</v>
      </c>
      <c r="AT40" s="1">
        <f t="shared" si="44"/>
        <v>1425.405562220285</v>
      </c>
      <c r="AU40" s="1">
        <f t="shared" si="45"/>
        <v>4405.1945346839357</v>
      </c>
      <c r="AV40" s="1">
        <f t="shared" si="46"/>
        <v>826.12462897825026</v>
      </c>
      <c r="AW40" s="1">
        <f t="shared" si="47"/>
        <v>285.081112444057</v>
      </c>
      <c r="AX40" s="1">
        <f t="shared" si="24"/>
        <v>17810.146923413799</v>
      </c>
      <c r="AY40" s="1">
        <f t="shared" si="4"/>
        <v>1505.5477029504962</v>
      </c>
      <c r="AZ40" s="1">
        <f t="shared" si="5"/>
        <v>476.07474327105837</v>
      </c>
      <c r="BA40" s="1">
        <f t="shared" si="25"/>
        <v>9683.4564632402762</v>
      </c>
      <c r="BB40" s="1">
        <f t="shared" si="26"/>
        <v>16059.753475369531</v>
      </c>
      <c r="BC40" s="1">
        <f t="shared" si="27"/>
        <v>14768.176353659766</v>
      </c>
      <c r="BD40" s="1">
        <f t="shared" si="28"/>
        <v>0</v>
      </c>
      <c r="BE40" s="2">
        <v>0</v>
      </c>
      <c r="BF40" s="2">
        <v>0</v>
      </c>
      <c r="BG40" s="2">
        <v>0</v>
      </c>
      <c r="BH40" s="2">
        <f t="shared" si="6"/>
        <v>0</v>
      </c>
      <c r="BI40" s="2">
        <f t="shared" si="29"/>
        <v>0</v>
      </c>
      <c r="BJ40" s="2">
        <f t="shared" si="7"/>
        <v>0</v>
      </c>
      <c r="BK40" s="2">
        <f t="shared" si="8"/>
        <v>0</v>
      </c>
      <c r="BL40" s="2">
        <f t="shared" si="9"/>
        <v>0</v>
      </c>
      <c r="BM40" s="2">
        <f t="shared" si="10"/>
        <v>0</v>
      </c>
      <c r="BN40" s="2">
        <f t="shared" si="11"/>
        <v>0</v>
      </c>
      <c r="BO40" s="2">
        <f t="shared" si="30"/>
        <v>0</v>
      </c>
      <c r="BP40" s="2">
        <f t="shared" si="31"/>
        <v>0</v>
      </c>
      <c r="BQ40" s="2">
        <f t="shared" si="32"/>
        <v>0</v>
      </c>
      <c r="BR40" s="11">
        <f t="shared" si="33"/>
        <v>4.6463920071268622E-2</v>
      </c>
      <c r="BS40" s="17">
        <v>0</v>
      </c>
      <c r="BT40" s="17">
        <v>0</v>
      </c>
      <c r="BU40" s="12">
        <f>(BU$3*templow!$I150+BU$4*templow!$I150^2+BU$5*templow!$I150^6)*(K40/K$56)^$BW$1</f>
        <v>1.2362710787277613</v>
      </c>
      <c r="BV40" s="12">
        <f>(BV$3*templow!$I150+BV$4*templow!$I150^2+BV$5*templow!$I150^6)*(L40/L$56)^$BW$1</f>
        <v>0.81070634040423339</v>
      </c>
      <c r="BW40" s="12">
        <f>(BW$3*templow!$I150+BW$4*templow!$I150^2+BW$5*templow!$I150^6)*(M40/M$56)^$BW$1</f>
        <v>0.41682687344039526</v>
      </c>
      <c r="BX40" s="12"/>
      <c r="BY40" s="12"/>
      <c r="BZ40" s="12"/>
      <c r="CA40" s="19"/>
      <c r="CB40" s="19"/>
      <c r="CC40" s="19"/>
      <c r="CD40" s="19"/>
      <c r="CE40" s="19"/>
      <c r="CF40" s="19"/>
      <c r="CG40" s="19"/>
      <c r="CH40" s="19"/>
    </row>
    <row r="41" spans="1:86" x14ac:dyDescent="0.3">
      <c r="A41">
        <v>1995</v>
      </c>
      <c r="B41" s="1">
        <v>995.08699659754791</v>
      </c>
      <c r="C41" s="1">
        <v>2221.9206720742259</v>
      </c>
      <c r="D41" s="1">
        <v>2444.1086520000008</v>
      </c>
      <c r="E41" s="11">
        <f t="shared" si="34"/>
        <v>5.7810995316500691E-3</v>
      </c>
      <c r="F41" s="11">
        <f t="shared" si="12"/>
        <v>1.2319281691468786E-2</v>
      </c>
      <c r="G41" s="11">
        <f t="shared" si="13"/>
        <v>2.0392397317980926E-2</v>
      </c>
      <c r="H41" s="1">
        <v>27027.758102154679</v>
      </c>
      <c r="I41" s="1">
        <v>3888.1350825134687</v>
      </c>
      <c r="J41" s="1">
        <v>1448.530682532848</v>
      </c>
      <c r="K41" s="1">
        <f t="shared" si="14"/>
        <v>27161.201175946793</v>
      </c>
      <c r="L41" s="1">
        <f t="shared" si="0"/>
        <v>1749.8982440645752</v>
      </c>
      <c r="M41" s="1">
        <f t="shared" si="1"/>
        <v>592.66214754713269</v>
      </c>
      <c r="N41" s="11">
        <f t="shared" si="35"/>
        <v>1.9840949040141886E-2</v>
      </c>
      <c r="O41" s="11">
        <f t="shared" si="15"/>
        <v>1.7723899912576169E-2</v>
      </c>
      <c r="P41" s="11">
        <f t="shared" si="16"/>
        <v>3.9564774029379413E-2</v>
      </c>
      <c r="Q41" s="1">
        <v>4742.0037342271235</v>
      </c>
      <c r="R41" s="1">
        <v>2950.2758280000003</v>
      </c>
      <c r="S41" s="1">
        <v>1200.1585219999965</v>
      </c>
      <c r="T41" s="1">
        <f t="shared" si="17"/>
        <v>175.44939229898932</v>
      </c>
      <c r="U41" s="1">
        <f t="shared" si="48"/>
        <v>758.7894364238</v>
      </c>
      <c r="V41" s="1">
        <f t="shared" si="49"/>
        <v>828.5351055881282</v>
      </c>
      <c r="W41" s="11">
        <f t="shared" si="36"/>
        <v>-3.3304077833318235E-3</v>
      </c>
      <c r="X41" s="11">
        <f t="shared" si="52"/>
        <v>-1.3683429744767883E-2</v>
      </c>
      <c r="Y41" s="11">
        <f t="shared" si="53"/>
        <v>4.5142453980906438E-4</v>
      </c>
      <c r="Z41" s="1">
        <v>11767.061969</v>
      </c>
      <c r="AA41" s="1">
        <v>8487.4511829999992</v>
      </c>
      <c r="AB41" s="1">
        <v>2487.7368040000038</v>
      </c>
      <c r="AC41" s="12">
        <f t="shared" si="18"/>
        <v>2.481453543375975</v>
      </c>
      <c r="AD41" s="12">
        <f t="shared" si="50"/>
        <v>2.8768331091109078</v>
      </c>
      <c r="AE41" s="12">
        <f t="shared" si="51"/>
        <v>2.0728401776911358</v>
      </c>
      <c r="AF41" s="11">
        <f t="shared" si="37"/>
        <v>-8.6957402306683251E-3</v>
      </c>
      <c r="AG41" s="11">
        <f t="shared" si="54"/>
        <v>-1.9880618724144039E-3</v>
      </c>
      <c r="AH41" s="11">
        <f t="shared" si="55"/>
        <v>-8.632087601455396E-3</v>
      </c>
      <c r="AI41" s="1">
        <f t="shared" si="38"/>
        <v>34549.5295207788</v>
      </c>
      <c r="AJ41" s="1">
        <f t="shared" si="39"/>
        <v>5869.5066339247023</v>
      </c>
      <c r="AK41" s="1">
        <f t="shared" si="40"/>
        <v>1973.132895464506</v>
      </c>
      <c r="AL41" s="14">
        <f t="shared" si="56"/>
        <v>11.233651410716254</v>
      </c>
      <c r="AM41" s="14">
        <f t="shared" si="57"/>
        <v>1.6007686458912171</v>
      </c>
      <c r="AN41" s="14">
        <f t="shared" si="58"/>
        <v>0.63965000712738851</v>
      </c>
      <c r="AO41" s="11">
        <f t="shared" si="41"/>
        <v>2.0621120954280148E-2</v>
      </c>
      <c r="AP41" s="11">
        <f t="shared" si="22"/>
        <v>2.5977173653231045E-2</v>
      </c>
      <c r="AQ41" s="11">
        <f t="shared" si="23"/>
        <v>2.3564574154817608E-2</v>
      </c>
      <c r="AR41" s="1">
        <f t="shared" si="42"/>
        <v>22724.702776484522</v>
      </c>
      <c r="AS41" s="1">
        <f t="shared" si="43"/>
        <v>4319.48259514238</v>
      </c>
      <c r="AT41" s="1">
        <f t="shared" si="44"/>
        <v>1497.856068219344</v>
      </c>
      <c r="AU41" s="1">
        <f t="shared" si="45"/>
        <v>4544.9405552969047</v>
      </c>
      <c r="AV41" s="1">
        <f t="shared" si="46"/>
        <v>863.89651902847606</v>
      </c>
      <c r="AW41" s="1">
        <f t="shared" si="47"/>
        <v>299.57121364386882</v>
      </c>
      <c r="AX41" s="1">
        <f t="shared" si="24"/>
        <v>18269.52043725703</v>
      </c>
      <c r="AY41" s="1">
        <f t="shared" si="4"/>
        <v>1555.2247744686656</v>
      </c>
      <c r="AZ41" s="1">
        <f t="shared" si="5"/>
        <v>490.27478937768387</v>
      </c>
      <c r="BA41" s="1">
        <f t="shared" si="25"/>
        <v>9764.7781500703095</v>
      </c>
      <c r="BB41" s="1">
        <f t="shared" si="26"/>
        <v>16329.729047359398</v>
      </c>
      <c r="BC41" s="1">
        <f t="shared" si="27"/>
        <v>15141.170069265349</v>
      </c>
      <c r="BD41" s="1">
        <f t="shared" si="28"/>
        <v>0</v>
      </c>
      <c r="BE41" s="2">
        <v>0</v>
      </c>
      <c r="BF41" s="2">
        <v>0</v>
      </c>
      <c r="BG41" s="2">
        <v>0</v>
      </c>
      <c r="BH41" s="2">
        <f t="shared" si="6"/>
        <v>0</v>
      </c>
      <c r="BI41" s="2">
        <f t="shared" si="29"/>
        <v>0</v>
      </c>
      <c r="BJ41" s="2">
        <f t="shared" si="7"/>
        <v>0</v>
      </c>
      <c r="BK41" s="2">
        <f t="shared" si="8"/>
        <v>0</v>
      </c>
      <c r="BL41" s="2">
        <f t="shared" si="9"/>
        <v>0</v>
      </c>
      <c r="BM41" s="2">
        <f t="shared" si="10"/>
        <v>0</v>
      </c>
      <c r="BN41" s="2">
        <f t="shared" si="11"/>
        <v>0</v>
      </c>
      <c r="BO41" s="2">
        <f t="shared" si="30"/>
        <v>0</v>
      </c>
      <c r="BP41" s="2">
        <f t="shared" si="31"/>
        <v>0</v>
      </c>
      <c r="BQ41" s="2">
        <f t="shared" si="32"/>
        <v>0</v>
      </c>
      <c r="BR41" s="11">
        <f t="shared" si="33"/>
        <v>4.2982472566384516E-2</v>
      </c>
      <c r="BS41" s="17">
        <v>0</v>
      </c>
      <c r="BT41" s="17">
        <v>0</v>
      </c>
      <c r="BU41" s="12">
        <f>(BU$3*templow!$I151+BU$4*templow!$I151^2+BU$5*templow!$I151^6)*(K41/K$56)^$BW$1</f>
        <v>1.260979598956316</v>
      </c>
      <c r="BV41" s="12">
        <f>(BV$3*templow!$I151+BV$4*templow!$I151^2+BV$5*templow!$I151^6)*(L41/L$56)^$BW$1</f>
        <v>0.82682713703859589</v>
      </c>
      <c r="BW41" s="12">
        <f>(BW$3*templow!$I151+BW$4*templow!$I151^2+BW$5*templow!$I151^6)*(M41/M$56)^$BW$1</f>
        <v>0.42231653257146606</v>
      </c>
      <c r="BX41" s="12"/>
      <c r="BY41" s="12"/>
      <c r="BZ41" s="12"/>
      <c r="CA41" s="19"/>
      <c r="CB41" s="19"/>
      <c r="CC41" s="19"/>
      <c r="CD41" s="19"/>
      <c r="CE41" s="19"/>
      <c r="CF41" s="19"/>
      <c r="CG41" s="19"/>
      <c r="CH41" s="19"/>
    </row>
    <row r="42" spans="1:86" x14ac:dyDescent="0.3">
      <c r="A42">
        <v>1996</v>
      </c>
      <c r="B42" s="1">
        <v>1000.3747852050499</v>
      </c>
      <c r="C42" s="1">
        <v>2247.0150821235175</v>
      </c>
      <c r="D42" s="1">
        <v>2493.4737569060553</v>
      </c>
      <c r="E42" s="11">
        <f t="shared" si="34"/>
        <v>5.3138957956262445E-3</v>
      </c>
      <c r="F42" s="11">
        <f t="shared" si="12"/>
        <v>1.1294017092817743E-2</v>
      </c>
      <c r="G42" s="11">
        <f t="shared" si="13"/>
        <v>2.0197590179004132E-2</v>
      </c>
      <c r="H42" s="1">
        <v>27736.464927010045</v>
      </c>
      <c r="I42" s="1">
        <v>4069.5054532381719</v>
      </c>
      <c r="J42" s="1">
        <v>1544.1766598808326</v>
      </c>
      <c r="K42" s="1">
        <f t="shared" si="14"/>
        <v>27726.073604828831</v>
      </c>
      <c r="L42" s="1">
        <f t="shared" si="0"/>
        <v>1811.0717126973307</v>
      </c>
      <c r="M42" s="1">
        <f t="shared" si="1"/>
        <v>619.28731176897304</v>
      </c>
      <c r="N42" s="11">
        <f t="shared" si="35"/>
        <v>2.079703416733536E-2</v>
      </c>
      <c r="O42" s="11">
        <f t="shared" si="15"/>
        <v>3.4958300484184024E-2</v>
      </c>
      <c r="P42" s="11">
        <f t="shared" si="16"/>
        <v>4.492469163423829E-2</v>
      </c>
      <c r="Q42" s="1">
        <v>4881.6675423842144</v>
      </c>
      <c r="R42" s="1">
        <v>3000.6358080000005</v>
      </c>
      <c r="S42" s="1">
        <v>1243.1912289999996</v>
      </c>
      <c r="T42" s="1">
        <f t="shared" si="17"/>
        <v>176.00179241408657</v>
      </c>
      <c r="U42" s="1">
        <f t="shared" si="48"/>
        <v>737.34655045426848</v>
      </c>
      <c r="V42" s="1">
        <f t="shared" si="49"/>
        <v>805.08355118898066</v>
      </c>
      <c r="W42" s="11">
        <f t="shared" si="36"/>
        <v>3.1484869104354551E-3</v>
      </c>
      <c r="X42" s="11">
        <f t="shared" si="52"/>
        <v>-2.8259336438040794E-2</v>
      </c>
      <c r="Y42" s="11">
        <f t="shared" si="53"/>
        <v>-2.8304840966878131E-2</v>
      </c>
      <c r="Z42" s="1">
        <v>12072.838431</v>
      </c>
      <c r="AA42" s="1">
        <v>8591.2712870000014</v>
      </c>
      <c r="AB42" s="1">
        <v>2674.328431999993</v>
      </c>
      <c r="AC42" s="12">
        <f t="shared" si="18"/>
        <v>2.4730972206074497</v>
      </c>
      <c r="AD42" s="12">
        <f t="shared" si="50"/>
        <v>2.8631502910465834</v>
      </c>
      <c r="AE42" s="12">
        <f t="shared" si="51"/>
        <v>2.1511802606194173</v>
      </c>
      <c r="AF42" s="11">
        <f t="shared" si="37"/>
        <v>-3.3675112680757735E-3</v>
      </c>
      <c r="AG42" s="11">
        <f t="shared" si="54"/>
        <v>-4.7562084922448955E-3</v>
      </c>
      <c r="AH42" s="11">
        <f t="shared" si="55"/>
        <v>3.7793595363218913E-2</v>
      </c>
      <c r="AI42" s="1">
        <f t="shared" si="38"/>
        <v>35639.51712399783</v>
      </c>
      <c r="AJ42" s="1">
        <f t="shared" si="39"/>
        <v>6146.4524895607083</v>
      </c>
      <c r="AK42" s="1">
        <f t="shared" si="40"/>
        <v>2075.3908195619242</v>
      </c>
      <c r="AL42" s="14">
        <f t="shared" si="56"/>
        <v>11.465301895214854</v>
      </c>
      <c r="AM42" s="14">
        <f t="shared" si="57"/>
        <v>1.6423520909841809</v>
      </c>
      <c r="AN42" s="14">
        <f t="shared" si="58"/>
        <v>0.65472308715347149</v>
      </c>
      <c r="AO42" s="11">
        <f t="shared" si="41"/>
        <v>2.0621120954280148E-2</v>
      </c>
      <c r="AP42" s="11">
        <f t="shared" si="22"/>
        <v>2.5977173653231045E-2</v>
      </c>
      <c r="AQ42" s="11">
        <f t="shared" si="23"/>
        <v>2.3564574154817608E-2</v>
      </c>
      <c r="AR42" s="1">
        <f t="shared" si="42"/>
        <v>23437.001416640374</v>
      </c>
      <c r="AS42" s="1">
        <f t="shared" si="43"/>
        <v>4513.1104635571901</v>
      </c>
      <c r="AT42" s="1">
        <f t="shared" si="44"/>
        <v>1573.6982981308186</v>
      </c>
      <c r="AU42" s="1">
        <f t="shared" si="45"/>
        <v>4687.4002833280747</v>
      </c>
      <c r="AV42" s="1">
        <f t="shared" si="46"/>
        <v>902.62209271143809</v>
      </c>
      <c r="AW42" s="1">
        <f t="shared" si="47"/>
        <v>314.73965962616376</v>
      </c>
      <c r="AX42" s="1">
        <f t="shared" si="24"/>
        <v>18742.576692863302</v>
      </c>
      <c r="AY42" s="1">
        <f t="shared" si="4"/>
        <v>1606.7931183771577</v>
      </c>
      <c r="AZ42" s="1">
        <f t="shared" si="5"/>
        <v>504.90149937121942</v>
      </c>
      <c r="BA42" s="1">
        <f t="shared" si="25"/>
        <v>9842.2403874113825</v>
      </c>
      <c r="BB42" s="1">
        <f t="shared" si="26"/>
        <v>16587.45549355392</v>
      </c>
      <c r="BC42" s="1">
        <f t="shared" si="27"/>
        <v>15520.286690361929</v>
      </c>
      <c r="BD42" s="1">
        <f t="shared" si="28"/>
        <v>0</v>
      </c>
      <c r="BE42" s="2">
        <v>0</v>
      </c>
      <c r="BF42" s="2">
        <v>0</v>
      </c>
      <c r="BG42" s="2">
        <v>0</v>
      </c>
      <c r="BH42" s="2">
        <f t="shared" si="6"/>
        <v>0</v>
      </c>
      <c r="BI42" s="2">
        <f t="shared" si="29"/>
        <v>0</v>
      </c>
      <c r="BJ42" s="2">
        <f t="shared" si="7"/>
        <v>0</v>
      </c>
      <c r="BK42" s="2">
        <f t="shared" si="8"/>
        <v>0</v>
      </c>
      <c r="BL42" s="2">
        <f t="shared" si="9"/>
        <v>0</v>
      </c>
      <c r="BM42" s="2">
        <f t="shared" si="10"/>
        <v>0</v>
      </c>
      <c r="BN42" s="2">
        <f t="shared" si="11"/>
        <v>0</v>
      </c>
      <c r="BO42" s="2">
        <f t="shared" si="30"/>
        <v>0</v>
      </c>
      <c r="BP42" s="2">
        <f t="shared" si="31"/>
        <v>0</v>
      </c>
      <c r="BQ42" s="2">
        <f t="shared" si="32"/>
        <v>0</v>
      </c>
      <c r="BR42" s="11">
        <f t="shared" si="33"/>
        <v>4.61427456650296E-2</v>
      </c>
      <c r="BS42" s="17">
        <v>0</v>
      </c>
      <c r="BT42" s="17">
        <v>0</v>
      </c>
      <c r="BU42" s="12">
        <f>(BU$3*templow!$I152+BU$4*templow!$I152^2+BU$5*templow!$I152^6)*(K42/K$56)^$BW$1</f>
        <v>1.2853934258082238</v>
      </c>
      <c r="BV42" s="12">
        <f>(BV$3*templow!$I152+BV$4*templow!$I152^2+BV$5*templow!$I152^6)*(L42/L$56)^$BW$1</f>
        <v>0.83940673899099982</v>
      </c>
      <c r="BW42" s="12">
        <f>(BW$3*templow!$I152+BW$4*templow!$I152^2+BW$5*templow!$I152^6)*(M42/M$56)^$BW$1</f>
        <v>0.42714864278306253</v>
      </c>
      <c r="BX42" s="12"/>
      <c r="BY42" s="12"/>
      <c r="BZ42" s="12"/>
      <c r="CA42" s="19"/>
      <c r="CB42" s="19"/>
      <c r="CC42" s="19"/>
      <c r="CD42" s="19"/>
      <c r="CE42" s="19"/>
      <c r="CF42" s="19"/>
      <c r="CG42" s="19"/>
      <c r="CH42" s="19"/>
    </row>
    <row r="43" spans="1:86" x14ac:dyDescent="0.3">
      <c r="A43">
        <v>1997</v>
      </c>
      <c r="B43" s="1">
        <v>1006.0189767519068</v>
      </c>
      <c r="C43" s="1">
        <v>2271.66814459428</v>
      </c>
      <c r="D43" s="1">
        <v>2543.3427133758046</v>
      </c>
      <c r="E43" s="11">
        <f t="shared" si="34"/>
        <v>5.6420769798790626E-3</v>
      </c>
      <c r="F43" s="11">
        <f t="shared" si="12"/>
        <v>1.0971471739061212E-2</v>
      </c>
      <c r="G43" s="11">
        <f t="shared" si="13"/>
        <v>1.9999791989640858E-2</v>
      </c>
      <c r="H43" s="1">
        <v>28644.105647767607</v>
      </c>
      <c r="I43" s="1">
        <v>4323.0111241054647</v>
      </c>
      <c r="J43" s="1">
        <v>1603.7721741095311</v>
      </c>
      <c r="K43" s="1">
        <f t="shared" si="14"/>
        <v>28472.728954129358</v>
      </c>
      <c r="L43" s="1">
        <f t="shared" si="0"/>
        <v>1903.0117292407404</v>
      </c>
      <c r="M43" s="1">
        <f t="shared" si="1"/>
        <v>630.57651085520763</v>
      </c>
      <c r="N43" s="11">
        <f t="shared" si="35"/>
        <v>2.6929718211903264E-2</v>
      </c>
      <c r="O43" s="11">
        <f t="shared" si="15"/>
        <v>5.0765530651725621E-2</v>
      </c>
      <c r="P43" s="11">
        <f t="shared" si="16"/>
        <v>1.822934019750444E-2</v>
      </c>
      <c r="Q43" s="1">
        <v>4915.9985701367123</v>
      </c>
      <c r="R43" s="1">
        <v>2982.0550459999999</v>
      </c>
      <c r="S43" s="1">
        <v>1290.0060180000005</v>
      </c>
      <c r="T43" s="1">
        <f t="shared" si="17"/>
        <v>171.623391932289</v>
      </c>
      <c r="U43" s="1">
        <f t="shared" si="48"/>
        <v>689.80970911035058</v>
      </c>
      <c r="V43" s="1">
        <f t="shared" si="49"/>
        <v>804.35740114786302</v>
      </c>
      <c r="W43" s="11">
        <f t="shared" si="36"/>
        <v>-2.4877022112913094E-2</v>
      </c>
      <c r="X43" s="11">
        <f t="shared" si="52"/>
        <v>-6.447014814761276E-2</v>
      </c>
      <c r="Y43" s="11">
        <f t="shared" si="53"/>
        <v>-9.0195612622467891E-4</v>
      </c>
      <c r="Z43" s="1">
        <v>12169.782909999998</v>
      </c>
      <c r="AA43" s="1">
        <v>8440.3815709999981</v>
      </c>
      <c r="AB43" s="1">
        <v>2803.799200999998</v>
      </c>
      <c r="AC43" s="12">
        <f t="shared" si="18"/>
        <v>2.4755464706454462</v>
      </c>
      <c r="AD43" s="12">
        <f t="shared" si="50"/>
        <v>2.8303909353791314</v>
      </c>
      <c r="AE43" s="12">
        <f t="shared" si="51"/>
        <v>2.1734776131873805</v>
      </c>
      <c r="AF43" s="11">
        <f t="shared" si="37"/>
        <v>9.9035736144448272E-4</v>
      </c>
      <c r="AG43" s="11">
        <f t="shared" si="54"/>
        <v>-1.1441717107863458E-2</v>
      </c>
      <c r="AH43" s="11">
        <f t="shared" si="55"/>
        <v>1.0365171611207868E-2</v>
      </c>
      <c r="AI43" s="1">
        <f t="shared" si="38"/>
        <v>36762.965694926119</v>
      </c>
      <c r="AJ43" s="1">
        <f t="shared" si="39"/>
        <v>6434.4293333160758</v>
      </c>
      <c r="AK43" s="1">
        <f t="shared" si="40"/>
        <v>2182.5913972318958</v>
      </c>
      <c r="AL43" s="14">
        <f t="shared" si="56"/>
        <v>11.701729272373417</v>
      </c>
      <c r="AM43" s="14">
        <f t="shared" si="57"/>
        <v>1.6850157564514241</v>
      </c>
      <c r="AN43" s="14">
        <f t="shared" si="58"/>
        <v>0.67015135789157054</v>
      </c>
      <c r="AO43" s="11">
        <f t="shared" si="41"/>
        <v>2.0621120954280148E-2</v>
      </c>
      <c r="AP43" s="11">
        <f t="shared" si="22"/>
        <v>2.5977173653231045E-2</v>
      </c>
      <c r="AQ43" s="11">
        <f t="shared" si="23"/>
        <v>2.3564574154817608E-2</v>
      </c>
      <c r="AR43" s="1">
        <f t="shared" si="42"/>
        <v>24177.81734819313</v>
      </c>
      <c r="AS43" s="1">
        <f t="shared" si="43"/>
        <v>4713.9164827962522</v>
      </c>
      <c r="AT43" s="1">
        <f t="shared" si="44"/>
        <v>1653.0702030024202</v>
      </c>
      <c r="AU43" s="1">
        <f t="shared" si="45"/>
        <v>4835.563469638626</v>
      </c>
      <c r="AV43" s="1">
        <f t="shared" si="46"/>
        <v>942.78329655925052</v>
      </c>
      <c r="AW43" s="1">
        <f t="shared" si="47"/>
        <v>330.61404060048403</v>
      </c>
      <c r="AX43" s="1">
        <f t="shared" si="24"/>
        <v>19226.529842413176</v>
      </c>
      <c r="AY43" s="1">
        <f t="shared" si="4"/>
        <v>1660.0722227896215</v>
      </c>
      <c r="AZ43" s="1">
        <f t="shared" si="5"/>
        <v>519.96773987514507</v>
      </c>
      <c r="BA43" s="1">
        <f t="shared" si="25"/>
        <v>9923.417832648076</v>
      </c>
      <c r="BB43" s="1">
        <f t="shared" si="26"/>
        <v>16843.547853253342</v>
      </c>
      <c r="BC43" s="1">
        <f t="shared" si="27"/>
        <v>15905.472148045763</v>
      </c>
      <c r="BD43" s="1">
        <f t="shared" si="28"/>
        <v>0</v>
      </c>
      <c r="BE43" s="2">
        <v>0</v>
      </c>
      <c r="BF43" s="2">
        <v>0</v>
      </c>
      <c r="BG43" s="2">
        <v>0</v>
      </c>
      <c r="BH43" s="2">
        <f t="shared" si="6"/>
        <v>0</v>
      </c>
      <c r="BI43" s="2">
        <f t="shared" si="29"/>
        <v>0</v>
      </c>
      <c r="BJ43" s="2">
        <f t="shared" si="7"/>
        <v>0</v>
      </c>
      <c r="BK43" s="2">
        <f t="shared" si="8"/>
        <v>0</v>
      </c>
      <c r="BL43" s="2">
        <f t="shared" si="9"/>
        <v>0</v>
      </c>
      <c r="BM43" s="2">
        <f t="shared" si="10"/>
        <v>0</v>
      </c>
      <c r="BN43" s="2">
        <f t="shared" si="11"/>
        <v>0</v>
      </c>
      <c r="BO43" s="2">
        <f t="shared" si="30"/>
        <v>0</v>
      </c>
      <c r="BP43" s="2">
        <f t="shared" si="31"/>
        <v>0</v>
      </c>
      <c r="BQ43" s="2">
        <f t="shared" si="32"/>
        <v>0</v>
      </c>
      <c r="BR43" s="11">
        <f t="shared" si="33"/>
        <v>5.2327866650176941E-2</v>
      </c>
      <c r="BS43" s="17">
        <v>0</v>
      </c>
      <c r="BT43" s="17">
        <v>0</v>
      </c>
      <c r="BU43" s="12">
        <f>(BU$3*templow!$I153+BU$4*templow!$I153^2+BU$5*templow!$I153^6)*(K43/K$56)^$BW$1</f>
        <v>1.3078394938642688</v>
      </c>
      <c r="BV43" s="12">
        <f>(BV$3*templow!$I153+BV$4*templow!$I153^2+BV$5*templow!$I153^6)*(L43/L$56)^$BW$1</f>
        <v>0.84863194323483815</v>
      </c>
      <c r="BW43" s="12">
        <f>(BW$3*templow!$I153+BW$4*templow!$I153^2+BW$5*templow!$I153^6)*(M43/M$56)^$BW$1</f>
        <v>0.4346618351184518</v>
      </c>
      <c r="BX43" s="12"/>
      <c r="BY43" s="12"/>
      <c r="BZ43" s="12"/>
      <c r="CA43" s="19"/>
      <c r="CB43" s="19"/>
      <c r="CC43" s="19"/>
      <c r="CD43" s="19"/>
      <c r="CE43" s="19"/>
      <c r="CF43" s="19"/>
      <c r="CG43" s="19"/>
      <c r="CH43" s="19"/>
    </row>
    <row r="44" spans="1:86" x14ac:dyDescent="0.3">
      <c r="A44">
        <v>1998</v>
      </c>
      <c r="B44" s="1">
        <v>1010.9977899999999</v>
      </c>
      <c r="C44" s="1">
        <v>2295.6016831510051</v>
      </c>
      <c r="D44" s="1">
        <v>2593.6893103358498</v>
      </c>
      <c r="E44" s="11">
        <f t="shared" si="34"/>
        <v>4.949025180586597E-3</v>
      </c>
      <c r="F44" s="11">
        <f t="shared" si="12"/>
        <v>1.0535666758227036E-2</v>
      </c>
      <c r="G44" s="11">
        <f t="shared" si="13"/>
        <v>1.9795443490672859E-2</v>
      </c>
      <c r="H44" s="1">
        <v>29349.287304409678</v>
      </c>
      <c r="I44" s="1">
        <v>4456.2507247019648</v>
      </c>
      <c r="J44" s="1">
        <v>1605.3543442916007</v>
      </c>
      <c r="K44" s="1">
        <f t="shared" si="14"/>
        <v>29030.021227256766</v>
      </c>
      <c r="L44" s="1">
        <f t="shared" si="0"/>
        <v>1941.212518447536</v>
      </c>
      <c r="M44" s="1">
        <f t="shared" si="1"/>
        <v>618.9462777574264</v>
      </c>
      <c r="N44" s="11">
        <f t="shared" si="35"/>
        <v>1.9572843685802921E-2</v>
      </c>
      <c r="O44" s="11">
        <f t="shared" si="15"/>
        <v>2.0073859041340292E-2</v>
      </c>
      <c r="P44" s="11">
        <f t="shared" si="16"/>
        <v>-1.8443809589431037E-2</v>
      </c>
      <c r="Q44" s="1">
        <v>4923.5516685127932</v>
      </c>
      <c r="R44" s="1">
        <v>3010.7499170000001</v>
      </c>
      <c r="S44" s="1">
        <v>1296.032194999997</v>
      </c>
      <c r="T44" s="1">
        <f t="shared" si="17"/>
        <v>167.75711169562331</v>
      </c>
      <c r="U44" s="1">
        <f t="shared" si="48"/>
        <v>675.62399492262864</v>
      </c>
      <c r="V44" s="1">
        <f t="shared" si="49"/>
        <v>807.31845876176374</v>
      </c>
      <c r="W44" s="11">
        <f t="shared" si="36"/>
        <v>-2.252769971002011E-2</v>
      </c>
      <c r="X44" s="11">
        <f t="shared" si="52"/>
        <v>-2.0564677476078597E-2</v>
      </c>
      <c r="Y44" s="11">
        <f t="shared" si="53"/>
        <v>3.6812710490077283E-3</v>
      </c>
      <c r="Z44" s="1">
        <v>12041.474579999998</v>
      </c>
      <c r="AA44" s="1">
        <v>8181.8507369999988</v>
      </c>
      <c r="AB44" s="1">
        <v>2751.0494060000037</v>
      </c>
      <c r="AC44" s="12">
        <f t="shared" si="18"/>
        <v>2.4456886797812856</v>
      </c>
      <c r="AD44" s="12">
        <f t="shared" si="50"/>
        <v>2.7175457818006472</v>
      </c>
      <c r="AE44" s="12">
        <f t="shared" si="51"/>
        <v>2.122670576096306</v>
      </c>
      <c r="AF44" s="11">
        <f t="shared" si="37"/>
        <v>-1.2061090841237965E-2</v>
      </c>
      <c r="AG44" s="11">
        <f t="shared" si="54"/>
        <v>-3.9869105065293287E-2</v>
      </c>
      <c r="AH44" s="11">
        <f t="shared" si="55"/>
        <v>-2.337591921021287E-2</v>
      </c>
      <c r="AI44" s="1">
        <f t="shared" si="38"/>
        <v>37922.232595072135</v>
      </c>
      <c r="AJ44" s="1">
        <f t="shared" si="39"/>
        <v>6733.769696543719</v>
      </c>
      <c r="AK44" s="1">
        <f t="shared" si="40"/>
        <v>2294.9462981091901</v>
      </c>
      <c r="AL44" s="14">
        <f t="shared" si="56"/>
        <v>11.94303204707327</v>
      </c>
      <c r="AM44" s="14">
        <f t="shared" si="57"/>
        <v>1.7287877033651933</v>
      </c>
      <c r="AN44" s="14">
        <f t="shared" si="58"/>
        <v>0.68594318925955822</v>
      </c>
      <c r="AO44" s="11">
        <f t="shared" si="41"/>
        <v>2.0621120954280148E-2</v>
      </c>
      <c r="AP44" s="11">
        <f t="shared" si="22"/>
        <v>2.5977173653231045E-2</v>
      </c>
      <c r="AQ44" s="11">
        <f t="shared" si="23"/>
        <v>2.3564574154817608E-2</v>
      </c>
      <c r="AR44" s="1">
        <f t="shared" si="42"/>
        <v>24928.350490542522</v>
      </c>
      <c r="AS44" s="1">
        <f t="shared" si="43"/>
        <v>4921.6479408485302</v>
      </c>
      <c r="AT44" s="1">
        <f t="shared" si="44"/>
        <v>1736.109108197119</v>
      </c>
      <c r="AU44" s="1">
        <f t="shared" si="45"/>
        <v>4985.670098108505</v>
      </c>
      <c r="AV44" s="1">
        <f t="shared" si="46"/>
        <v>984.32958816970608</v>
      </c>
      <c r="AW44" s="1">
        <f t="shared" si="47"/>
        <v>347.22182163942381</v>
      </c>
      <c r="AX44" s="1">
        <f t="shared" si="24"/>
        <v>19725.740837113026</v>
      </c>
      <c r="AY44" s="1">
        <f t="shared" si="4"/>
        <v>1715.1574602761027</v>
      </c>
      <c r="AZ44" s="1">
        <f t="shared" si="5"/>
        <v>535.48714605985401</v>
      </c>
      <c r="BA44" s="1">
        <f t="shared" si="25"/>
        <v>9998.4443238348631</v>
      </c>
      <c r="BB44" s="1">
        <f t="shared" si="26"/>
        <v>17095.942978722283</v>
      </c>
      <c r="BC44" s="1">
        <f t="shared" si="27"/>
        <v>16296.608724106947</v>
      </c>
      <c r="BD44" s="1">
        <f t="shared" si="28"/>
        <v>0</v>
      </c>
      <c r="BE44" s="2">
        <v>0</v>
      </c>
      <c r="BF44" s="2">
        <v>0</v>
      </c>
      <c r="BG44" s="2">
        <v>0</v>
      </c>
      <c r="BH44" s="2">
        <f t="shared" si="6"/>
        <v>0</v>
      </c>
      <c r="BI44" s="2">
        <f t="shared" si="29"/>
        <v>0</v>
      </c>
      <c r="BJ44" s="2">
        <f t="shared" si="7"/>
        <v>0</v>
      </c>
      <c r="BK44" s="2">
        <f t="shared" si="8"/>
        <v>0</v>
      </c>
      <c r="BL44" s="2">
        <f t="shared" si="9"/>
        <v>0</v>
      </c>
      <c r="BM44" s="2">
        <f t="shared" si="10"/>
        <v>0</v>
      </c>
      <c r="BN44" s="2">
        <f t="shared" si="11"/>
        <v>0</v>
      </c>
      <c r="BO44" s="2">
        <f t="shared" si="30"/>
        <v>0</v>
      </c>
      <c r="BP44" s="2">
        <f t="shared" si="31"/>
        <v>0</v>
      </c>
      <c r="BQ44" s="2">
        <f t="shared" si="32"/>
        <v>0</v>
      </c>
      <c r="BR44" s="11">
        <f t="shared" si="33"/>
        <v>4.0538539895418974E-2</v>
      </c>
      <c r="BS44" s="17">
        <v>0</v>
      </c>
      <c r="BT44" s="17">
        <v>0</v>
      </c>
      <c r="BU44" s="12">
        <f>(BU$3*templow!$I154+BU$4*templow!$I154^2+BU$5*templow!$I154^6)*(K44/K$56)^$BW$1</f>
        <v>1.3325907879269638</v>
      </c>
      <c r="BV44" s="12">
        <f>(BV$3*templow!$I154+BV$4*templow!$I154^2+BV$5*templow!$I154^6)*(L44/L$56)^$BW$1</f>
        <v>0.86401717037971282</v>
      </c>
      <c r="BW44" s="12">
        <f>(BW$3*templow!$I154+BW$4*templow!$I154^2+BW$5*templow!$I154^6)*(M44/M$56)^$BW$1</f>
        <v>0.44620106843058532</v>
      </c>
      <c r="BX44" s="12"/>
      <c r="BY44" s="12"/>
      <c r="BZ44" s="12"/>
      <c r="CA44" s="19"/>
      <c r="CB44" s="19"/>
      <c r="CC44" s="19"/>
      <c r="CD44" s="19"/>
      <c r="CE44" s="19"/>
      <c r="CF44" s="19"/>
      <c r="CG44" s="19"/>
      <c r="CH44" s="19"/>
    </row>
    <row r="45" spans="1:86" x14ac:dyDescent="0.3">
      <c r="A45">
        <v>1999</v>
      </c>
      <c r="B45" s="1">
        <v>1016.099444687364</v>
      </c>
      <c r="C45" s="1">
        <v>2318.3444246393583</v>
      </c>
      <c r="D45" s="1">
        <v>2644.3117258877164</v>
      </c>
      <c r="E45" s="11">
        <f t="shared" si="34"/>
        <v>5.0461581002705369E-3</v>
      </c>
      <c r="F45" s="11">
        <f t="shared" si="12"/>
        <v>9.9070939245591294E-3</v>
      </c>
      <c r="G45" s="11">
        <f t="shared" si="13"/>
        <v>1.9517532554934824E-2</v>
      </c>
      <c r="H45" s="1">
        <v>30304.422613411276</v>
      </c>
      <c r="I45" s="1">
        <v>4567.4020067723022</v>
      </c>
      <c r="J45" s="1">
        <v>1711.2228846591615</v>
      </c>
      <c r="K45" s="1">
        <f t="shared" si="14"/>
        <v>29824.268453109347</v>
      </c>
      <c r="L45" s="1">
        <f t="shared" si="0"/>
        <v>1970.1136544811745</v>
      </c>
      <c r="M45" s="1">
        <f t="shared" si="1"/>
        <v>647.13356897613517</v>
      </c>
      <c r="N45" s="11">
        <f t="shared" si="35"/>
        <v>2.7359512403899E-2</v>
      </c>
      <c r="O45" s="11">
        <f t="shared" si="15"/>
        <v>1.4888187542058562E-2</v>
      </c>
      <c r="P45" s="11">
        <f t="shared" si="16"/>
        <v>4.5540771843458394E-2</v>
      </c>
      <c r="Q45" s="1">
        <v>5003.451776554014</v>
      </c>
      <c r="R45" s="1">
        <v>3065.5222919999997</v>
      </c>
      <c r="S45" s="1">
        <v>1362.6443110000027</v>
      </c>
      <c r="T45" s="1">
        <f t="shared" si="17"/>
        <v>165.10632261113358</v>
      </c>
      <c r="U45" s="1">
        <f t="shared" si="48"/>
        <v>671.17417898722408</v>
      </c>
      <c r="V45" s="1">
        <f t="shared" si="49"/>
        <v>796.29855538743095</v>
      </c>
      <c r="W45" s="11">
        <f t="shared" si="36"/>
        <v>-1.580135147593198E-2</v>
      </c>
      <c r="X45" s="11">
        <f t="shared" si="52"/>
        <v>-6.5862313488646018E-3</v>
      </c>
      <c r="Y45" s="11">
        <f t="shared" si="53"/>
        <v>-1.3650007942633602E-2</v>
      </c>
      <c r="Z45" s="1">
        <v>11967.936561999999</v>
      </c>
      <c r="AA45" s="1">
        <v>8247.3836940000001</v>
      </c>
      <c r="AB45" s="1">
        <v>2846.3143990000026</v>
      </c>
      <c r="AC45" s="12">
        <f t="shared" si="18"/>
        <v>2.3919360266608938</v>
      </c>
      <c r="AD45" s="12">
        <f t="shared" si="50"/>
        <v>2.6903682010478107</v>
      </c>
      <c r="AE45" s="12">
        <f t="shared" si="51"/>
        <v>2.0888168511936764</v>
      </c>
      <c r="AF45" s="11">
        <f t="shared" si="37"/>
        <v>-2.1978534539072614E-2</v>
      </c>
      <c r="AG45" s="11">
        <f t="shared" si="54"/>
        <v>-1.0000781195608321E-2</v>
      </c>
      <c r="AH45" s="11">
        <f t="shared" si="55"/>
        <v>-1.5948647559287488E-2</v>
      </c>
      <c r="AI45" s="1">
        <f t="shared" si="38"/>
        <v>39115.679433673431</v>
      </c>
      <c r="AJ45" s="1">
        <f t="shared" si="39"/>
        <v>7044.7223150590535</v>
      </c>
      <c r="AK45" s="1">
        <f t="shared" si="40"/>
        <v>2412.6734899376952</v>
      </c>
      <c r="AL45" s="14">
        <f t="shared" si="56"/>
        <v>12.189310755476813</v>
      </c>
      <c r="AM45" s="14">
        <f t="shared" si="57"/>
        <v>1.7736967217450814</v>
      </c>
      <c r="AN45" s="14">
        <f t="shared" si="58"/>
        <v>0.70210714840885713</v>
      </c>
      <c r="AO45" s="11">
        <f t="shared" si="41"/>
        <v>2.0621120954280148E-2</v>
      </c>
      <c r="AP45" s="11">
        <f t="shared" si="22"/>
        <v>2.5977173653231045E-2</v>
      </c>
      <c r="AQ45" s="11">
        <f t="shared" si="23"/>
        <v>2.3564574154817608E-2</v>
      </c>
      <c r="AR45" s="1">
        <f t="shared" si="42"/>
        <v>25703.85697583104</v>
      </c>
      <c r="AS45" s="1">
        <f t="shared" si="43"/>
        <v>5135.6391984713746</v>
      </c>
      <c r="AT45" s="1">
        <f t="shared" si="44"/>
        <v>1822.8596256349915</v>
      </c>
      <c r="AU45" s="1">
        <f t="shared" si="45"/>
        <v>5140.7713951662081</v>
      </c>
      <c r="AV45" s="1">
        <f t="shared" si="46"/>
        <v>1027.1278396942751</v>
      </c>
      <c r="AW45" s="1">
        <f t="shared" si="47"/>
        <v>364.57192512699834</v>
      </c>
      <c r="AX45" s="1">
        <f t="shared" si="24"/>
        <v>20237.276664383706</v>
      </c>
      <c r="AY45" s="1">
        <f t="shared" si="4"/>
        <v>1772.1747101560284</v>
      </c>
      <c r="AZ45" s="1">
        <f t="shared" si="5"/>
        <v>551.48100968256097</v>
      </c>
      <c r="BA45" s="1">
        <f t="shared" si="25"/>
        <v>10074.912089263667</v>
      </c>
      <c r="BB45" s="1">
        <f t="shared" si="26"/>
        <v>17341.129871206693</v>
      </c>
      <c r="BC45" s="1">
        <f t="shared" si="27"/>
        <v>16692.501779750004</v>
      </c>
      <c r="BD45" s="1">
        <f t="shared" si="28"/>
        <v>0</v>
      </c>
      <c r="BE45" s="2">
        <v>0</v>
      </c>
      <c r="BF45" s="2">
        <v>0</v>
      </c>
      <c r="BG45" s="2">
        <v>0</v>
      </c>
      <c r="BH45" s="2">
        <f t="shared" si="6"/>
        <v>0</v>
      </c>
      <c r="BI45" s="2">
        <f t="shared" si="29"/>
        <v>0</v>
      </c>
      <c r="BJ45" s="2">
        <f t="shared" si="7"/>
        <v>0</v>
      </c>
      <c r="BK45" s="2">
        <f t="shared" si="8"/>
        <v>0</v>
      </c>
      <c r="BL45" s="2">
        <f t="shared" si="9"/>
        <v>0</v>
      </c>
      <c r="BM45" s="2">
        <f t="shared" si="10"/>
        <v>0</v>
      </c>
      <c r="BN45" s="2">
        <f t="shared" si="11"/>
        <v>0</v>
      </c>
      <c r="BO45" s="2">
        <f t="shared" si="30"/>
        <v>0</v>
      </c>
      <c r="BP45" s="2">
        <f t="shared" si="31"/>
        <v>0</v>
      </c>
      <c r="BQ45" s="2">
        <f t="shared" si="32"/>
        <v>0</v>
      </c>
      <c r="BR45" s="11">
        <f t="shared" si="33"/>
        <v>4.9542836593907874E-2</v>
      </c>
      <c r="BS45" s="17">
        <v>0</v>
      </c>
      <c r="BT45" s="17">
        <v>0</v>
      </c>
      <c r="BU45" s="12">
        <f>(BU$3*templow!$I155+BU$4*templow!$I155^2+BU$5*templow!$I155^6)*(K45/K$56)^$BW$1</f>
        <v>1.3546998960280427</v>
      </c>
      <c r="BV45" s="12">
        <f>(BV$3*templow!$I155+BV$4*templow!$I155^2+BV$5*templow!$I155^6)*(L45/L$56)^$BW$1</f>
        <v>0.8804470433343119</v>
      </c>
      <c r="BW45" s="12">
        <f>(BW$3*templow!$I155+BW$4*templow!$I155^2+BW$5*templow!$I155^6)*(M45/M$56)^$BW$1</f>
        <v>0.4506765568241034</v>
      </c>
      <c r="BX45" s="12"/>
      <c r="BY45" s="12"/>
      <c r="BZ45" s="12"/>
      <c r="CA45" s="19"/>
      <c r="CB45" s="19"/>
      <c r="CC45" s="19"/>
      <c r="CD45" s="19"/>
      <c r="CE45" s="19"/>
      <c r="CF45" s="19"/>
      <c r="CG45" s="19"/>
      <c r="CH45" s="19"/>
    </row>
    <row r="46" spans="1:86" x14ac:dyDescent="0.3">
      <c r="A46">
        <v>2000</v>
      </c>
      <c r="B46" s="1">
        <v>1021.3869253897432</v>
      </c>
      <c r="C46" s="1">
        <v>2340.7400262964893</v>
      </c>
      <c r="D46" s="1">
        <v>2695.1585985000002</v>
      </c>
      <c r="E46" s="11">
        <f t="shared" si="34"/>
        <v>5.2037039583325839E-3</v>
      </c>
      <c r="F46" s="11">
        <f t="shared" si="12"/>
        <v>9.6601701710541388E-3</v>
      </c>
      <c r="G46" s="11">
        <f t="shared" si="13"/>
        <v>1.9228774018771988E-2</v>
      </c>
      <c r="H46" s="1">
        <v>31489.354732687403</v>
      </c>
      <c r="I46" s="1">
        <v>4857.9759807161954</v>
      </c>
      <c r="J46" s="1">
        <v>1791.4695940486436</v>
      </c>
      <c r="K46" s="1">
        <f t="shared" si="14"/>
        <v>30829.995910385893</v>
      </c>
      <c r="L46" s="1">
        <f t="shared" si="0"/>
        <v>2075.40176445928</v>
      </c>
      <c r="M46" s="1">
        <f t="shared" si="1"/>
        <v>664.69913683213008</v>
      </c>
      <c r="N46" s="11">
        <f t="shared" si="35"/>
        <v>3.3721781268760465E-2</v>
      </c>
      <c r="O46" s="11">
        <f t="shared" si="15"/>
        <v>5.3442657858149278E-2</v>
      </c>
      <c r="P46" s="11">
        <f t="shared" si="16"/>
        <v>2.7143651168933136E-2</v>
      </c>
      <c r="Q46" s="1">
        <v>5111.4069775856251</v>
      </c>
      <c r="R46" s="1">
        <v>3101.4461630000005</v>
      </c>
      <c r="S46" s="1">
        <v>1397.2536969999974</v>
      </c>
      <c r="T46" s="1">
        <f t="shared" si="17"/>
        <v>162.32174399813118</v>
      </c>
      <c r="U46" s="1">
        <f t="shared" si="48"/>
        <v>638.42352768132957</v>
      </c>
      <c r="V46" s="1">
        <f t="shared" si="49"/>
        <v>779.94831820855222</v>
      </c>
      <c r="W46" s="11">
        <f t="shared" si="36"/>
        <v>-1.6865366322528885E-2</v>
      </c>
      <c r="X46" s="11">
        <f t="shared" si="52"/>
        <v>-4.8796053738708989E-2</v>
      </c>
      <c r="Y46" s="11">
        <f t="shared" si="53"/>
        <v>-2.0532797740570707E-2</v>
      </c>
      <c r="Z46" s="1">
        <v>12100.307928</v>
      </c>
      <c r="AA46" s="1">
        <v>8503.7693329999984</v>
      </c>
      <c r="AB46" s="1">
        <v>3003.9440609999983</v>
      </c>
      <c r="AC46" s="12">
        <f t="shared" si="18"/>
        <v>2.3673145145870551</v>
      </c>
      <c r="AD46" s="12">
        <f t="shared" si="50"/>
        <v>2.7418723028144973</v>
      </c>
      <c r="AE46" s="12">
        <f t="shared" si="51"/>
        <v>2.1498916534983441</v>
      </c>
      <c r="AF46" s="11">
        <f t="shared" si="37"/>
        <v>-1.0293549576327887E-2</v>
      </c>
      <c r="AG46" s="11">
        <f t="shared" si="54"/>
        <v>1.9143885861655496E-2</v>
      </c>
      <c r="AH46" s="11">
        <f t="shared" si="55"/>
        <v>2.9238945611610667E-2</v>
      </c>
      <c r="AI46" s="1">
        <f t="shared" si="38"/>
        <v>40344.882885472296</v>
      </c>
      <c r="AJ46" s="1">
        <f t="shared" si="39"/>
        <v>7367.3779232474235</v>
      </c>
      <c r="AK46" s="1">
        <f t="shared" si="40"/>
        <v>2535.9780660709243</v>
      </c>
      <c r="AL46" s="14">
        <f t="shared" si="56"/>
        <v>12.440668006914807</v>
      </c>
      <c r="AM46" s="14">
        <f t="shared" si="57"/>
        <v>1.8197723494940201</v>
      </c>
      <c r="AN46" s="14">
        <f t="shared" si="58"/>
        <v>0.71865200437216514</v>
      </c>
      <c r="AO46" s="11">
        <f t="shared" si="41"/>
        <v>2.0621120954280148E-2</v>
      </c>
      <c r="AP46" s="11">
        <f t="shared" si="22"/>
        <v>2.5977173653231045E-2</v>
      </c>
      <c r="AQ46" s="11">
        <f t="shared" si="23"/>
        <v>2.3564574154817608E-2</v>
      </c>
      <c r="AR46" s="1">
        <f t="shared" si="42"/>
        <v>26506.57579579583</v>
      </c>
      <c r="AS46" s="1">
        <f t="shared" si="43"/>
        <v>5357.5002106462607</v>
      </c>
      <c r="AT46" s="1">
        <f t="shared" si="44"/>
        <v>1913.4415533132769</v>
      </c>
      <c r="AU46" s="1">
        <f t="shared" si="45"/>
        <v>5301.3151591591668</v>
      </c>
      <c r="AV46" s="1">
        <f t="shared" si="46"/>
        <v>1071.5000421292523</v>
      </c>
      <c r="AW46" s="1">
        <f t="shared" si="47"/>
        <v>382.6883106626554</v>
      </c>
      <c r="AX46" s="1">
        <f t="shared" si="24"/>
        <v>20761.241513391327</v>
      </c>
      <c r="AY46" s="1">
        <f t="shared" si="4"/>
        <v>1831.0449346646594</v>
      </c>
      <c r="AZ46" s="1">
        <f t="shared" si="5"/>
        <v>567.96406842349381</v>
      </c>
      <c r="BA46" s="1">
        <f t="shared" si="25"/>
        <v>10153.447209158827</v>
      </c>
      <c r="BB46" s="1">
        <f t="shared" si="26"/>
        <v>17585.142032592743</v>
      </c>
      <c r="BC46" s="1">
        <f t="shared" si="27"/>
        <v>17092.852573762491</v>
      </c>
      <c r="BD46" s="1">
        <f t="shared" si="28"/>
        <v>0</v>
      </c>
      <c r="BE46" s="2">
        <v>0</v>
      </c>
      <c r="BF46" s="2">
        <v>0</v>
      </c>
      <c r="BG46" s="2">
        <v>0</v>
      </c>
      <c r="BH46" s="2">
        <f t="shared" si="6"/>
        <v>0</v>
      </c>
      <c r="BI46" s="2">
        <f t="shared" si="29"/>
        <v>0</v>
      </c>
      <c r="BJ46" s="2">
        <f t="shared" si="7"/>
        <v>0</v>
      </c>
      <c r="BK46" s="2">
        <f t="shared" si="8"/>
        <v>0</v>
      </c>
      <c r="BL46" s="2">
        <f t="shared" si="9"/>
        <v>0</v>
      </c>
      <c r="BM46" s="2">
        <f t="shared" si="10"/>
        <v>0</v>
      </c>
      <c r="BN46" s="2">
        <f t="shared" si="11"/>
        <v>0</v>
      </c>
      <c r="BO46" s="2">
        <f t="shared" si="30"/>
        <v>0</v>
      </c>
      <c r="BP46" s="2">
        <f t="shared" si="31"/>
        <v>0</v>
      </c>
      <c r="BQ46" s="2">
        <f t="shared" si="32"/>
        <v>0</v>
      </c>
      <c r="BR46" s="11">
        <f t="shared" si="33"/>
        <v>5.901072102361879E-2</v>
      </c>
      <c r="BS46" s="17">
        <v>0</v>
      </c>
      <c r="BT46" s="17">
        <v>0</v>
      </c>
      <c r="BU46" s="12">
        <f>(BU$3*templow!$I156+BU$4*templow!$I156^2+BU$5*templow!$I156^6)*(K46/K$56)^$BW$1</f>
        <v>1.3744714155513476</v>
      </c>
      <c r="BV46" s="12">
        <f>(BV$3*templow!$I156+BV$4*templow!$I156^2+BV$5*templow!$I156^6)*(L46/L$56)^$BW$1</f>
        <v>0.88847974980854272</v>
      </c>
      <c r="BW46" s="12">
        <f>(BW$3*templow!$I156+BW$4*templow!$I156^2+BW$5*templow!$I156^6)*(M46/M$56)^$BW$1</f>
        <v>0.45701077648600136</v>
      </c>
      <c r="BX46" s="12"/>
      <c r="BY46" s="12"/>
      <c r="BZ46" s="12"/>
      <c r="CA46" s="19"/>
      <c r="CB46" s="19"/>
      <c r="CC46" s="19"/>
      <c r="CD46" s="19"/>
      <c r="CE46" s="19"/>
      <c r="CF46" s="19"/>
      <c r="CG46" s="19"/>
      <c r="CH46" s="19"/>
    </row>
    <row r="47" spans="1:86" x14ac:dyDescent="0.3">
      <c r="A47">
        <v>2001</v>
      </c>
      <c r="B47" s="1">
        <v>1026.6329350185113</v>
      </c>
      <c r="C47" s="1">
        <v>2362.0325764534805</v>
      </c>
      <c r="D47" s="1">
        <v>2745.6659652976127</v>
      </c>
      <c r="E47" s="11">
        <f t="shared" si="34"/>
        <v>5.1361628961192896E-3</v>
      </c>
      <c r="F47" s="11">
        <f t="shared" si="12"/>
        <v>9.0965036346561945E-3</v>
      </c>
      <c r="G47" s="11">
        <f t="shared" si="13"/>
        <v>1.8740035122876586E-2</v>
      </c>
      <c r="H47" s="1">
        <v>31963.694563355872</v>
      </c>
      <c r="I47" s="1">
        <v>4979.9615592115251</v>
      </c>
      <c r="J47" s="1">
        <v>1852.4547725528</v>
      </c>
      <c r="K47" s="1">
        <f t="shared" si="14"/>
        <v>31134.49166987764</v>
      </c>
      <c r="L47" s="1">
        <f t="shared" si="0"/>
        <v>2108.3373738599257</v>
      </c>
      <c r="M47" s="1">
        <f t="shared" si="1"/>
        <v>674.68322657086435</v>
      </c>
      <c r="N47" s="11">
        <f t="shared" si="35"/>
        <v>9.8766071969917935E-3</v>
      </c>
      <c r="O47" s="11">
        <f t="shared" si="15"/>
        <v>1.586951016649385E-2</v>
      </c>
      <c r="P47" s="11">
        <f t="shared" si="16"/>
        <v>1.5020464425931301E-2</v>
      </c>
      <c r="Q47" s="1">
        <v>5100.604075644359</v>
      </c>
      <c r="R47" s="1">
        <v>3126.4575990000003</v>
      </c>
      <c r="S47" s="1">
        <v>1431.637252999999</v>
      </c>
      <c r="T47" s="1">
        <f t="shared" si="17"/>
        <v>159.57492227734659</v>
      </c>
      <c r="U47" s="1">
        <f t="shared" si="48"/>
        <v>627.8075767908158</v>
      </c>
      <c r="V47" s="1">
        <f t="shared" si="49"/>
        <v>772.83249999518864</v>
      </c>
      <c r="W47" s="11">
        <f t="shared" si="36"/>
        <v>-1.6922081128060151E-2</v>
      </c>
      <c r="X47" s="11">
        <f t="shared" si="52"/>
        <v>-1.6628382931107688E-2</v>
      </c>
      <c r="Y47" s="11">
        <f t="shared" si="53"/>
        <v>-9.1234483711789549E-3</v>
      </c>
      <c r="Z47" s="1">
        <v>12046.245347</v>
      </c>
      <c r="AA47" s="1">
        <v>8624.1202730000005</v>
      </c>
      <c r="AB47" s="1">
        <v>3073.0120059999972</v>
      </c>
      <c r="AC47" s="12">
        <f t="shared" si="18"/>
        <v>2.3617291537136604</v>
      </c>
      <c r="AD47" s="12">
        <f t="shared" si="50"/>
        <v>2.7584318673499464</v>
      </c>
      <c r="AE47" s="12">
        <f t="shared" si="51"/>
        <v>2.146501845743741</v>
      </c>
      <c r="AF47" s="11">
        <f t="shared" si="37"/>
        <v>-2.3593657872574836E-3</v>
      </c>
      <c r="AG47" s="11">
        <f t="shared" si="54"/>
        <v>6.039509760702888E-3</v>
      </c>
      <c r="AH47" s="11">
        <f t="shared" si="55"/>
        <v>-1.5767342270887053E-3</v>
      </c>
      <c r="AI47" s="1">
        <f t="shared" si="38"/>
        <v>41611.709756084238</v>
      </c>
      <c r="AJ47" s="1">
        <f t="shared" si="39"/>
        <v>7702.1401730519337</v>
      </c>
      <c r="AK47" s="1">
        <f t="shared" si="40"/>
        <v>2665.0685701264874</v>
      </c>
      <c r="AL47" s="14">
        <f t="shared" si="56"/>
        <v>12.697208526637441</v>
      </c>
      <c r="AM47" s="14">
        <f t="shared" si="57"/>
        <v>1.8670448918261746</v>
      </c>
      <c r="AN47" s="14">
        <f t="shared" si="58"/>
        <v>0.73558673282070131</v>
      </c>
      <c r="AO47" s="11">
        <f t="shared" si="41"/>
        <v>2.0621120954280148E-2</v>
      </c>
      <c r="AP47" s="11">
        <f t="shared" si="22"/>
        <v>2.5977173653231045E-2</v>
      </c>
      <c r="AQ47" s="11">
        <f t="shared" si="23"/>
        <v>2.3564574154817608E-2</v>
      </c>
      <c r="AR47" s="1">
        <f t="shared" si="42"/>
        <v>27332.761906267424</v>
      </c>
      <c r="AS47" s="1">
        <f t="shared" si="43"/>
        <v>5586.0619840749941</v>
      </c>
      <c r="AT47" s="1">
        <f t="shared" si="44"/>
        <v>2007.6764529415955</v>
      </c>
      <c r="AU47" s="1">
        <f t="shared" si="45"/>
        <v>5466.5523812534848</v>
      </c>
      <c r="AV47" s="1">
        <f t="shared" si="46"/>
        <v>1117.2123968149988</v>
      </c>
      <c r="AW47" s="1">
        <f t="shared" si="47"/>
        <v>401.53529058831913</v>
      </c>
      <c r="AX47" s="1">
        <f t="shared" si="24"/>
        <v>21298.95581873152</v>
      </c>
      <c r="AY47" s="1">
        <f t="shared" si="4"/>
        <v>1891.9508696911521</v>
      </c>
      <c r="AZ47" s="1">
        <f t="shared" si="5"/>
        <v>584.97325699966598</v>
      </c>
      <c r="BA47" s="1">
        <f t="shared" si="25"/>
        <v>10231.84816643072</v>
      </c>
      <c r="BB47" s="1">
        <f t="shared" si="26"/>
        <v>17822.395053995115</v>
      </c>
      <c r="BC47" s="1">
        <f t="shared" si="27"/>
        <v>17494.192273332028</v>
      </c>
      <c r="BD47" s="1">
        <f t="shared" si="28"/>
        <v>0</v>
      </c>
      <c r="BE47" s="2">
        <v>0</v>
      </c>
      <c r="BF47" s="2">
        <v>0</v>
      </c>
      <c r="BG47" s="2">
        <v>0</v>
      </c>
      <c r="BH47" s="2">
        <f t="shared" si="6"/>
        <v>0</v>
      </c>
      <c r="BI47" s="2">
        <f t="shared" si="29"/>
        <v>0</v>
      </c>
      <c r="BJ47" s="2">
        <f t="shared" si="7"/>
        <v>0</v>
      </c>
      <c r="BK47" s="2">
        <f t="shared" si="8"/>
        <v>0</v>
      </c>
      <c r="BL47" s="2">
        <f t="shared" si="9"/>
        <v>0</v>
      </c>
      <c r="BM47" s="2">
        <f t="shared" si="10"/>
        <v>0</v>
      </c>
      <c r="BN47" s="2">
        <f t="shared" si="11"/>
        <v>0</v>
      </c>
      <c r="BO47" s="2">
        <f t="shared" si="30"/>
        <v>0</v>
      </c>
      <c r="BP47" s="2">
        <f t="shared" si="31"/>
        <v>0</v>
      </c>
      <c r="BQ47" s="2">
        <f t="shared" si="32"/>
        <v>0</v>
      </c>
      <c r="BR47" s="11">
        <f t="shared" si="33"/>
        <v>3.4458438866883351E-2</v>
      </c>
      <c r="BS47" s="17">
        <v>0</v>
      </c>
      <c r="BT47" s="17">
        <v>0</v>
      </c>
      <c r="BU47" s="12">
        <f>(BU$3*templow!$I157+BU$4*templow!$I157^2+BU$5*templow!$I157^6)*(K47/K$56)^$BW$1</f>
        <v>1.4021429347078993</v>
      </c>
      <c r="BV47" s="12">
        <f>(BV$3*templow!$I157+BV$4*templow!$I157^2+BV$5*templow!$I157^6)*(L47/L$56)^$BW$1</f>
        <v>0.90439849031197517</v>
      </c>
      <c r="BW47" s="12">
        <f>(BW$3*templow!$I157+BW$4*templow!$I157^2+BW$5*templow!$I157^6)*(M47/M$56)^$BW$1</f>
        <v>0.46461051495133276</v>
      </c>
      <c r="BX47" s="12"/>
      <c r="BY47" s="12"/>
      <c r="BZ47" s="12"/>
      <c r="CA47" s="19"/>
      <c r="CB47" s="19"/>
      <c r="CC47" s="19"/>
      <c r="CD47" s="19"/>
      <c r="CE47" s="19"/>
      <c r="CF47" s="19"/>
      <c r="CG47" s="19"/>
      <c r="CH47" s="19"/>
    </row>
    <row r="48" spans="1:86" x14ac:dyDescent="0.3">
      <c r="A48">
        <v>2002</v>
      </c>
      <c r="B48" s="1">
        <v>1032.2757380515375</v>
      </c>
      <c r="C48" s="1">
        <v>2382.3191127016171</v>
      </c>
      <c r="D48" s="1">
        <v>2795.5879138582422</v>
      </c>
      <c r="E48" s="11">
        <f t="shared" si="34"/>
        <v>5.4964173080269685E-3</v>
      </c>
      <c r="F48" s="11">
        <f t="shared" si="12"/>
        <v>8.5885929137337058E-3</v>
      </c>
      <c r="G48" s="11">
        <f t="shared" si="13"/>
        <v>1.818209104515689E-2</v>
      </c>
      <c r="H48" s="1">
        <v>32416.968480138978</v>
      </c>
      <c r="I48" s="1">
        <v>5081.7762440753195</v>
      </c>
      <c r="J48" s="1">
        <v>1923.7687769782697</v>
      </c>
      <c r="K48" s="1">
        <f t="shared" si="14"/>
        <v>31403.400550057802</v>
      </c>
      <c r="L48" s="1">
        <f t="shared" si="0"/>
        <v>2133.1215524323447</v>
      </c>
      <c r="M48" s="1">
        <f t="shared" si="1"/>
        <v>688.1446179681185</v>
      </c>
      <c r="N48" s="11">
        <f t="shared" si="35"/>
        <v>8.6370088528000544E-3</v>
      </c>
      <c r="O48" s="11">
        <f t="shared" si="15"/>
        <v>1.1755319086833138E-2</v>
      </c>
      <c r="P48" s="11">
        <f t="shared" si="16"/>
        <v>1.9952165500946029E-2</v>
      </c>
      <c r="Q48" s="1">
        <v>5132.3867836667778</v>
      </c>
      <c r="R48" s="1">
        <v>3256.2533880000001</v>
      </c>
      <c r="S48" s="1">
        <v>1475.5870919999988</v>
      </c>
      <c r="T48" s="1">
        <f t="shared" si="17"/>
        <v>158.32408224141182</v>
      </c>
      <c r="U48" s="1">
        <f t="shared" si="48"/>
        <v>640.77071315297712</v>
      </c>
      <c r="V48" s="1">
        <f t="shared" si="49"/>
        <v>767.02933827513027</v>
      </c>
      <c r="W48" s="11">
        <f t="shared" si="36"/>
        <v>-7.838575247812285E-3</v>
      </c>
      <c r="X48" s="11">
        <f t="shared" si="52"/>
        <v>2.0648263642222053E-2</v>
      </c>
      <c r="Y48" s="11">
        <f t="shared" si="53"/>
        <v>-7.508951448204515E-3</v>
      </c>
      <c r="Z48" s="1">
        <v>12116.098030000003</v>
      </c>
      <c r="AA48" s="1">
        <v>8876.3915379999999</v>
      </c>
      <c r="AB48" s="1">
        <v>3149.4066169999987</v>
      </c>
      <c r="AC48" s="12">
        <f t="shared" si="18"/>
        <v>2.3607141356840198</v>
      </c>
      <c r="AD48" s="12">
        <f t="shared" si="50"/>
        <v>2.725952338571509</v>
      </c>
      <c r="AE48" s="12">
        <f t="shared" si="51"/>
        <v>2.1343413981287398</v>
      </c>
      <c r="AF48" s="11">
        <f t="shared" si="37"/>
        <v>-4.2977749080352901E-4</v>
      </c>
      <c r="AG48" s="11">
        <f t="shared" si="54"/>
        <v>-1.1774635133417588E-2</v>
      </c>
      <c r="AH48" s="11">
        <f t="shared" si="55"/>
        <v>-5.6652397663267129E-3</v>
      </c>
      <c r="AI48" s="1">
        <f t="shared" si="38"/>
        <v>42917.091161729302</v>
      </c>
      <c r="AJ48" s="1">
        <f t="shared" si="39"/>
        <v>8049.1385525617397</v>
      </c>
      <c r="AK48" s="1">
        <f t="shared" si="40"/>
        <v>2800.097003702158</v>
      </c>
      <c r="AL48" s="14">
        <f t="shared" si="56"/>
        <v>12.959039199446948</v>
      </c>
      <c r="AM48" s="14">
        <f t="shared" si="57"/>
        <v>1.9155454411995212</v>
      </c>
      <c r="AN48" s="14">
        <f t="shared" si="58"/>
        <v>0.75292052093355477</v>
      </c>
      <c r="AO48" s="11">
        <f t="shared" si="41"/>
        <v>2.0621120954280148E-2</v>
      </c>
      <c r="AP48" s="11">
        <f t="shared" si="22"/>
        <v>2.5977173653231045E-2</v>
      </c>
      <c r="AQ48" s="11">
        <f t="shared" si="23"/>
        <v>2.3564574154817608E-2</v>
      </c>
      <c r="AR48" s="1">
        <f t="shared" si="42"/>
        <v>28192.619850113704</v>
      </c>
      <c r="AS48" s="1">
        <f t="shared" si="43"/>
        <v>5821.5990028613178</v>
      </c>
      <c r="AT48" s="1">
        <f t="shared" si="44"/>
        <v>2105.5340680257759</v>
      </c>
      <c r="AU48" s="1">
        <f t="shared" si="45"/>
        <v>5638.5239700227412</v>
      </c>
      <c r="AV48" s="1">
        <f t="shared" si="46"/>
        <v>1164.3198005722636</v>
      </c>
      <c r="AW48" s="1">
        <f t="shared" si="47"/>
        <v>421.1068136051552</v>
      </c>
      <c r="AX48" s="1">
        <f t="shared" si="24"/>
        <v>21848.906303525779</v>
      </c>
      <c r="AY48" s="1">
        <f t="shared" si="4"/>
        <v>1954.9350787886551</v>
      </c>
      <c r="AZ48" s="1">
        <f t="shared" si="5"/>
        <v>602.53059689899419</v>
      </c>
      <c r="BA48" s="1">
        <f t="shared" si="25"/>
        <v>10314.40228986824</v>
      </c>
      <c r="BB48" s="1">
        <f t="shared" si="26"/>
        <v>18053.481684933788</v>
      </c>
      <c r="BC48" s="1">
        <f t="shared" si="27"/>
        <v>17894.945278233794</v>
      </c>
      <c r="BD48" s="1">
        <f t="shared" si="28"/>
        <v>0</v>
      </c>
      <c r="BE48" s="2">
        <v>0</v>
      </c>
      <c r="BF48" s="2">
        <v>0</v>
      </c>
      <c r="BG48" s="2">
        <v>0</v>
      </c>
      <c r="BH48" s="2">
        <f t="shared" si="6"/>
        <v>0</v>
      </c>
      <c r="BI48" s="2">
        <f t="shared" si="29"/>
        <v>0</v>
      </c>
      <c r="BJ48" s="2">
        <f t="shared" si="7"/>
        <v>0</v>
      </c>
      <c r="BK48" s="2">
        <f t="shared" si="8"/>
        <v>0</v>
      </c>
      <c r="BL48" s="2">
        <f t="shared" si="9"/>
        <v>0</v>
      </c>
      <c r="BM48" s="2">
        <f t="shared" si="10"/>
        <v>0</v>
      </c>
      <c r="BN48" s="2">
        <f t="shared" si="11"/>
        <v>0</v>
      </c>
      <c r="BO48" s="2">
        <f t="shared" si="30"/>
        <v>0</v>
      </c>
      <c r="BP48" s="2">
        <f t="shared" si="31"/>
        <v>0</v>
      </c>
      <c r="BQ48" s="2">
        <f t="shared" si="32"/>
        <v>0</v>
      </c>
      <c r="BR48" s="11">
        <f t="shared" si="33"/>
        <v>3.3734789113614133E-2</v>
      </c>
      <c r="BS48" s="17">
        <v>0</v>
      </c>
      <c r="BT48" s="17">
        <v>0</v>
      </c>
      <c r="BU48" s="12">
        <f>(BU$3*templow!$I158+BU$4*templow!$I158^2+BU$5*templow!$I158^6)*(K48/K$56)^$BW$1</f>
        <v>1.4302876342629121</v>
      </c>
      <c r="BV48" s="12">
        <f>(BV$3*templow!$I158+BV$4*templow!$I158^2+BV$5*templow!$I158^6)*(L48/L$56)^$BW$1</f>
        <v>0.9211879007872209</v>
      </c>
      <c r="BW48" s="12">
        <f>(BW$3*templow!$I158+BW$4*templow!$I158^2+BW$5*templow!$I158^6)*(M48/M$56)^$BW$1</f>
        <v>0.47157133976453913</v>
      </c>
      <c r="BX48" s="12"/>
      <c r="BY48" s="12"/>
      <c r="BZ48" s="12"/>
      <c r="CA48" s="19"/>
      <c r="CB48" s="19"/>
      <c r="CC48" s="19"/>
      <c r="CD48" s="19"/>
      <c r="CE48" s="19"/>
      <c r="CF48" s="19"/>
      <c r="CG48" s="19"/>
      <c r="CH48" s="19"/>
    </row>
    <row r="49" spans="1:86" x14ac:dyDescent="0.3">
      <c r="A49">
        <v>2003</v>
      </c>
      <c r="B49" s="1">
        <v>1038.1515319868606</v>
      </c>
      <c r="C49" s="1">
        <v>2402.1074281187712</v>
      </c>
      <c r="D49" s="1">
        <v>2845.135365285234</v>
      </c>
      <c r="E49" s="11">
        <f t="shared" si="34"/>
        <v>5.692077919426719E-3</v>
      </c>
      <c r="F49" s="11">
        <f t="shared" si="12"/>
        <v>8.3063244179379936E-3</v>
      </c>
      <c r="G49" s="11">
        <f t="shared" si="13"/>
        <v>1.772344599909581E-2</v>
      </c>
      <c r="H49" s="1">
        <v>32956.284723439559</v>
      </c>
      <c r="I49" s="1">
        <v>5356.7153753255743</v>
      </c>
      <c r="J49" s="1">
        <v>2040.1808997186117</v>
      </c>
      <c r="K49" s="1">
        <f t="shared" si="14"/>
        <v>31745.15830108766</v>
      </c>
      <c r="L49" s="1">
        <f t="shared" si="0"/>
        <v>2230.0065819790279</v>
      </c>
      <c r="M49" s="1">
        <f t="shared" si="1"/>
        <v>717.07691824149015</v>
      </c>
      <c r="N49" s="11">
        <f t="shared" si="35"/>
        <v>1.088282622402903E-2</v>
      </c>
      <c r="O49" s="11">
        <f t="shared" si="15"/>
        <v>4.5419366484862334E-2</v>
      </c>
      <c r="P49" s="11">
        <f t="shared" si="16"/>
        <v>4.204392436985116E-2</v>
      </c>
      <c r="Q49" s="1">
        <v>5194.9541768495219</v>
      </c>
      <c r="R49" s="1">
        <v>3486.4671149999999</v>
      </c>
      <c r="S49" s="1">
        <v>1520.889290999999</v>
      </c>
      <c r="T49" s="1">
        <f t="shared" si="17"/>
        <v>157.63166935970503</v>
      </c>
      <c r="U49" s="1">
        <f t="shared" si="48"/>
        <v>650.85913114958009</v>
      </c>
      <c r="V49" s="1">
        <f t="shared" si="49"/>
        <v>745.46786082046196</v>
      </c>
      <c r="W49" s="11">
        <f t="shared" si="36"/>
        <v>-4.3733895179066673E-3</v>
      </c>
      <c r="X49" s="11">
        <f t="shared" si="52"/>
        <v>1.5744193343297352E-2</v>
      </c>
      <c r="Y49" s="11">
        <f t="shared" si="53"/>
        <v>-2.8110368637469629E-2</v>
      </c>
      <c r="Z49" s="1">
        <v>12307.647442</v>
      </c>
      <c r="AA49" s="1">
        <v>9938.5197530000005</v>
      </c>
      <c r="AB49" s="1">
        <v>3321.7446160000018</v>
      </c>
      <c r="AC49" s="12">
        <f t="shared" si="18"/>
        <v>2.3691541875089199</v>
      </c>
      <c r="AD49" s="12">
        <f t="shared" si="50"/>
        <v>2.8505990233612173</v>
      </c>
      <c r="AE49" s="12">
        <f t="shared" si="51"/>
        <v>2.1840804821604887</v>
      </c>
      <c r="AF49" s="11">
        <f t="shared" si="37"/>
        <v>3.57521128768723E-3</v>
      </c>
      <c r="AG49" s="11">
        <f t="shared" si="54"/>
        <v>4.5725922286310894E-2</v>
      </c>
      <c r="AH49" s="11">
        <f t="shared" si="55"/>
        <v>2.3304183705267212E-2</v>
      </c>
      <c r="AI49" s="1">
        <f t="shared" si="38"/>
        <v>44263.906015579116</v>
      </c>
      <c r="AJ49" s="1">
        <f t="shared" si="39"/>
        <v>8408.5444978778305</v>
      </c>
      <c r="AK49" s="1">
        <f t="shared" si="40"/>
        <v>2941.1941169370975</v>
      </c>
      <c r="AL49" s="14">
        <f t="shared" si="56"/>
        <v>13.226269114230002</v>
      </c>
      <c r="AM49" s="14">
        <f t="shared" si="57"/>
        <v>1.9653058977662163</v>
      </c>
      <c r="AN49" s="14">
        <f t="shared" si="58"/>
        <v>0.77066277238177738</v>
      </c>
      <c r="AO49" s="11">
        <f t="shared" si="41"/>
        <v>2.0621120954280148E-2</v>
      </c>
      <c r="AP49" s="11">
        <f t="shared" si="22"/>
        <v>2.5977173653231045E-2</v>
      </c>
      <c r="AQ49" s="11">
        <f t="shared" si="23"/>
        <v>2.3564574154817608E-2</v>
      </c>
      <c r="AR49" s="1">
        <f t="shared" si="42"/>
        <v>29084.118227152823</v>
      </c>
      <c r="AS49" s="1">
        <f t="shared" si="43"/>
        <v>6065.2438169985398</v>
      </c>
      <c r="AT49" s="1">
        <f t="shared" si="44"/>
        <v>2207.2496945686739</v>
      </c>
      <c r="AU49" s="1">
        <f t="shared" si="45"/>
        <v>5816.8236454305652</v>
      </c>
      <c r="AV49" s="1">
        <f t="shared" si="46"/>
        <v>1213.0487633997079</v>
      </c>
      <c r="AW49" s="1">
        <f t="shared" si="47"/>
        <v>441.4499389137348</v>
      </c>
      <c r="AX49" s="1">
        <f t="shared" si="24"/>
        <v>22412.233537037002</v>
      </c>
      <c r="AY49" s="1">
        <f t="shared" si="4"/>
        <v>2019.9742096459299</v>
      </c>
      <c r="AZ49" s="1">
        <f t="shared" si="5"/>
        <v>620.63822242001197</v>
      </c>
      <c r="BA49" s="1">
        <f t="shared" si="25"/>
        <v>10399.539944305612</v>
      </c>
      <c r="BB49" s="1">
        <f t="shared" si="26"/>
        <v>18282.055353019696</v>
      </c>
      <c r="BC49" s="1">
        <f t="shared" si="27"/>
        <v>18296.349526187096</v>
      </c>
      <c r="BD49" s="1">
        <f t="shared" si="28"/>
        <v>0</v>
      </c>
      <c r="BE49" s="2">
        <v>0</v>
      </c>
      <c r="BF49" s="2">
        <v>0</v>
      </c>
      <c r="BG49" s="2">
        <v>0</v>
      </c>
      <c r="BH49" s="2">
        <f t="shared" si="6"/>
        <v>0</v>
      </c>
      <c r="BI49" s="2">
        <f t="shared" si="29"/>
        <v>0</v>
      </c>
      <c r="BJ49" s="2">
        <f t="shared" si="7"/>
        <v>0</v>
      </c>
      <c r="BK49" s="2">
        <f t="shared" si="8"/>
        <v>0</v>
      </c>
      <c r="BL49" s="2">
        <f t="shared" si="9"/>
        <v>0</v>
      </c>
      <c r="BM49" s="2">
        <f t="shared" si="10"/>
        <v>0</v>
      </c>
      <c r="BN49" s="2">
        <f t="shared" si="11"/>
        <v>0</v>
      </c>
      <c r="BO49" s="2">
        <f t="shared" si="30"/>
        <v>0</v>
      </c>
      <c r="BP49" s="2">
        <f t="shared" si="31"/>
        <v>0</v>
      </c>
      <c r="BQ49" s="2">
        <f t="shared" si="32"/>
        <v>0</v>
      </c>
      <c r="BR49" s="11">
        <f t="shared" si="33"/>
        <v>4.135893874752436E-2</v>
      </c>
      <c r="BS49" s="17">
        <v>0</v>
      </c>
      <c r="BT49" s="17">
        <v>0</v>
      </c>
      <c r="BU49" s="12">
        <f>(BU$3*templow!$I159+BU$4*templow!$I159^2+BU$5*templow!$I159^6)*(K49/K$56)^$BW$1</f>
        <v>1.4576498860939158</v>
      </c>
      <c r="BV49" s="12">
        <f>(BV$3*templow!$I159+BV$4*templow!$I159^2+BV$5*templow!$I159^6)*(L49/L$56)^$BW$1</f>
        <v>0.93028810551163077</v>
      </c>
      <c r="BW49" s="12">
        <f>(BW$3*templow!$I159+BW$4*templow!$I159^2+BW$5*templow!$I159^6)*(M49/M$56)^$BW$1</f>
        <v>0.47588322164737978</v>
      </c>
      <c r="BX49" s="12"/>
      <c r="BY49" s="12"/>
      <c r="BZ49" s="12"/>
      <c r="CA49" s="19"/>
      <c r="CB49" s="19"/>
      <c r="CC49" s="19"/>
      <c r="CD49" s="19"/>
      <c r="CE49" s="19"/>
      <c r="CF49" s="19"/>
      <c r="CG49" s="19"/>
      <c r="CH49" s="19"/>
    </row>
    <row r="50" spans="1:86" x14ac:dyDescent="0.3">
      <c r="A50">
        <v>2004</v>
      </c>
      <c r="B50" s="1">
        <v>1044.0850101629071</v>
      </c>
      <c r="C50" s="1">
        <v>2421.785715756731</v>
      </c>
      <c r="D50" s="1">
        <v>2894.5926573030679</v>
      </c>
      <c r="E50" s="11">
        <f t="shared" si="34"/>
        <v>5.7154259211955605E-3</v>
      </c>
      <c r="F50" s="11">
        <f t="shared" si="12"/>
        <v>8.1920930794385782E-3</v>
      </c>
      <c r="G50" s="11">
        <f t="shared" si="13"/>
        <v>1.7383106836069917E-2</v>
      </c>
      <c r="H50" s="1">
        <v>33918.432971349408</v>
      </c>
      <c r="I50" s="1">
        <v>5777.5246414813882</v>
      </c>
      <c r="J50" s="1">
        <v>2176.7221841222781</v>
      </c>
      <c r="K50" s="1">
        <f t="shared" si="14"/>
        <v>32486.275199044536</v>
      </c>
      <c r="L50" s="1">
        <f t="shared" si="0"/>
        <v>2385.6465102966781</v>
      </c>
      <c r="M50" s="1">
        <f t="shared" si="1"/>
        <v>751.99602908906718</v>
      </c>
      <c r="N50" s="11">
        <f t="shared" si="35"/>
        <v>2.3345824611354482E-2</v>
      </c>
      <c r="O50" s="11">
        <f t="shared" si="15"/>
        <v>6.9793483828880509E-2</v>
      </c>
      <c r="P50" s="11">
        <f t="shared" si="16"/>
        <v>4.8696464715682453E-2</v>
      </c>
      <c r="Q50" s="1">
        <v>5288.8632587630309</v>
      </c>
      <c r="R50" s="1">
        <v>3808.7908609999999</v>
      </c>
      <c r="S50" s="1">
        <v>1610.8779310000004</v>
      </c>
      <c r="T50" s="1">
        <f t="shared" si="17"/>
        <v>155.92887982857243</v>
      </c>
      <c r="U50" s="1">
        <f t="shared" si="48"/>
        <v>659.2426856397459</v>
      </c>
      <c r="V50" s="1">
        <f t="shared" si="49"/>
        <v>740.04755533355137</v>
      </c>
      <c r="W50" s="11">
        <f t="shared" si="36"/>
        <v>-1.0802331397296472E-2</v>
      </c>
      <c r="X50" s="11">
        <f t="shared" si="52"/>
        <v>1.2880751131751689E-2</v>
      </c>
      <c r="Y50" s="11">
        <f t="shared" si="53"/>
        <v>-7.2710116314672613E-3</v>
      </c>
      <c r="Z50" s="1">
        <v>12462.347170999999</v>
      </c>
      <c r="AA50" s="1">
        <v>10839.923358</v>
      </c>
      <c r="AB50" s="1">
        <v>3548.4458899999972</v>
      </c>
      <c r="AC50" s="12">
        <f t="shared" si="18"/>
        <v>2.3563375646650235</v>
      </c>
      <c r="AD50" s="12">
        <f t="shared" si="50"/>
        <v>2.8460274542755997</v>
      </c>
      <c r="AE50" s="12">
        <f t="shared" si="51"/>
        <v>2.2028024729330009</v>
      </c>
      <c r="AF50" s="11">
        <f t="shared" si="37"/>
        <v>-5.4097884010548825E-3</v>
      </c>
      <c r="AG50" s="11">
        <f t="shared" si="54"/>
        <v>-1.6037222521135819E-3</v>
      </c>
      <c r="AH50" s="11">
        <f t="shared" si="55"/>
        <v>8.5720242113020984E-3</v>
      </c>
      <c r="AI50" s="1">
        <f t="shared" si="38"/>
        <v>45654.33905945177</v>
      </c>
      <c r="AJ50" s="1">
        <f t="shared" si="39"/>
        <v>8780.7388114897549</v>
      </c>
      <c r="AK50" s="1">
        <f t="shared" si="40"/>
        <v>3088.524644157123</v>
      </c>
      <c r="AL50" s="14">
        <f t="shared" si="56"/>
        <v>13.499009609408398</v>
      </c>
      <c r="AM50" s="14">
        <f t="shared" si="57"/>
        <v>2.0163589903542083</v>
      </c>
      <c r="AN50" s="14">
        <f t="shared" si="58"/>
        <v>0.78882311242992509</v>
      </c>
      <c r="AO50" s="11">
        <f t="shared" si="41"/>
        <v>2.0621120954280148E-2</v>
      </c>
      <c r="AP50" s="11">
        <f t="shared" si="22"/>
        <v>2.5977173653231045E-2</v>
      </c>
      <c r="AQ50" s="11">
        <f t="shared" si="23"/>
        <v>2.3564574154817608E-2</v>
      </c>
      <c r="AR50" s="1">
        <f t="shared" si="42"/>
        <v>30004.542351393924</v>
      </c>
      <c r="AS50" s="1">
        <f t="shared" si="43"/>
        <v>6318.0438883377183</v>
      </c>
      <c r="AT50" s="1">
        <f t="shared" si="44"/>
        <v>2313.1287472214703</v>
      </c>
      <c r="AU50" s="1">
        <f t="shared" si="45"/>
        <v>6000.908470278785</v>
      </c>
      <c r="AV50" s="1">
        <f t="shared" si="46"/>
        <v>1263.6087776675438</v>
      </c>
      <c r="AW50" s="1">
        <f t="shared" si="47"/>
        <v>462.62574944429412</v>
      </c>
      <c r="AX50" s="1">
        <f t="shared" si="24"/>
        <v>22990.114451858557</v>
      </c>
      <c r="AY50" s="1">
        <f t="shared" si="4"/>
        <v>2087.0695032119406</v>
      </c>
      <c r="AZ50" s="1">
        <f t="shared" si="5"/>
        <v>639.29651486828402</v>
      </c>
      <c r="BA50" s="1">
        <f t="shared" si="25"/>
        <v>10485.557400034393</v>
      </c>
      <c r="BB50" s="1">
        <f t="shared" si="26"/>
        <v>18510.958374204063</v>
      </c>
      <c r="BC50" s="1">
        <f t="shared" si="27"/>
        <v>18700.134865444226</v>
      </c>
      <c r="BD50" s="1">
        <f t="shared" si="28"/>
        <v>0</v>
      </c>
      <c r="BE50" s="2">
        <v>0</v>
      </c>
      <c r="BF50" s="2">
        <v>0</v>
      </c>
      <c r="BG50" s="2">
        <v>0</v>
      </c>
      <c r="BH50" s="2">
        <f t="shared" si="6"/>
        <v>0</v>
      </c>
      <c r="BI50" s="2">
        <f t="shared" si="29"/>
        <v>0</v>
      </c>
      <c r="BJ50" s="2">
        <f t="shared" si="7"/>
        <v>0</v>
      </c>
      <c r="BK50" s="2">
        <f t="shared" si="8"/>
        <v>0</v>
      </c>
      <c r="BL50" s="2">
        <f t="shared" si="9"/>
        <v>0</v>
      </c>
      <c r="BM50" s="2">
        <f t="shared" si="10"/>
        <v>0</v>
      </c>
      <c r="BN50" s="2">
        <f t="shared" si="11"/>
        <v>0</v>
      </c>
      <c r="BO50" s="2">
        <f t="shared" si="30"/>
        <v>0</v>
      </c>
      <c r="BP50" s="2">
        <f t="shared" si="31"/>
        <v>0</v>
      </c>
      <c r="BQ50" s="2">
        <f t="shared" si="32"/>
        <v>0</v>
      </c>
      <c r="BR50" s="11">
        <f t="shared" si="33"/>
        <v>5.5408121957962936E-2</v>
      </c>
      <c r="BS50" s="17">
        <v>0</v>
      </c>
      <c r="BT50" s="17">
        <v>0</v>
      </c>
      <c r="BU50" s="12">
        <f>(BU$3*templow!$I160+BU$4*templow!$I160^2+BU$5*templow!$I160^6)*(K50/K$56)^$BW$1</f>
        <v>1.4805621535065143</v>
      </c>
      <c r="BV50" s="12">
        <f>(BV$3*templow!$I160+BV$4*templow!$I160^2+BV$5*templow!$I160^6)*(L50/L$56)^$BW$1</f>
        <v>0.93379507825058139</v>
      </c>
      <c r="BW50" s="12">
        <f>(BW$3*templow!$I160+BW$4*templow!$I160^2+BW$5*templow!$I160^6)*(M50/M$56)^$BW$1</f>
        <v>0.4793069124405151</v>
      </c>
      <c r="BX50" s="12"/>
      <c r="BY50" s="12"/>
      <c r="BZ50" s="12"/>
      <c r="CA50" s="19"/>
      <c r="CB50" s="19"/>
      <c r="CC50" s="19"/>
      <c r="CD50" s="19"/>
      <c r="CE50" s="19"/>
      <c r="CF50" s="19"/>
      <c r="CG50" s="19"/>
      <c r="CH50" s="19"/>
    </row>
    <row r="51" spans="1:86" x14ac:dyDescent="0.3">
      <c r="A51">
        <v>2005</v>
      </c>
      <c r="B51" s="1">
        <v>1049.8746680000002</v>
      </c>
      <c r="C51" s="1">
        <v>2441.6754109217418</v>
      </c>
      <c r="D51" s="1">
        <v>2943.8057622142851</v>
      </c>
      <c r="E51" s="11">
        <f t="shared" si="34"/>
        <v>5.5451977384386453E-3</v>
      </c>
      <c r="F51" s="11">
        <f t="shared" si="12"/>
        <v>8.2128220658019835E-3</v>
      </c>
      <c r="G51" s="11">
        <f t="shared" si="13"/>
        <v>1.7001737632081904E-2</v>
      </c>
      <c r="H51" s="1">
        <v>34709.708040510559</v>
      </c>
      <c r="I51" s="1">
        <v>6200.1783472762945</v>
      </c>
      <c r="J51" s="1">
        <v>2322.4665822208299</v>
      </c>
      <c r="K51" s="1">
        <f t="shared" si="14"/>
        <v>33060.811064840891</v>
      </c>
      <c r="L51" s="1">
        <f t="shared" si="0"/>
        <v>2539.313096057966</v>
      </c>
      <c r="M51" s="1">
        <f t="shared" si="1"/>
        <v>788.93336375356046</v>
      </c>
      <c r="N51" s="11">
        <f t="shared" si="35"/>
        <v>1.7685495252261374E-2</v>
      </c>
      <c r="O51" s="11">
        <f t="shared" si="15"/>
        <v>6.4412973631277071E-2</v>
      </c>
      <c r="P51" s="11">
        <f t="shared" si="16"/>
        <v>4.9119055467935713E-2</v>
      </c>
      <c r="Q51" s="1">
        <v>5311.4101019999998</v>
      </c>
      <c r="R51" s="1">
        <v>4006.6574190000001</v>
      </c>
      <c r="S51" s="1">
        <v>1661.5085519999966</v>
      </c>
      <c r="T51" s="1">
        <f t="shared" si="17"/>
        <v>153.02376199191656</v>
      </c>
      <c r="U51" s="1">
        <f t="shared" si="48"/>
        <v>646.21647871792322</v>
      </c>
      <c r="V51" s="1">
        <f t="shared" si="49"/>
        <v>715.40687160768516</v>
      </c>
      <c r="W51" s="11">
        <f t="shared" si="36"/>
        <v>-1.8631044100680727E-2</v>
      </c>
      <c r="X51" s="11">
        <f t="shared" si="52"/>
        <v>-1.9759349941337212E-2</v>
      </c>
      <c r="Y51" s="11">
        <f t="shared" si="53"/>
        <v>-3.3296081512978248E-2</v>
      </c>
      <c r="Z51" s="1">
        <v>12445.981350000002</v>
      </c>
      <c r="AA51" s="1">
        <v>11470.651024999999</v>
      </c>
      <c r="AB51" s="1">
        <v>3702.1701970000031</v>
      </c>
      <c r="AC51" s="12">
        <f t="shared" si="18"/>
        <v>2.3432536955324719</v>
      </c>
      <c r="AD51" s="12">
        <f t="shared" si="50"/>
        <v>2.8628978785670416</v>
      </c>
      <c r="AE51" s="12">
        <f t="shared" si="51"/>
        <v>2.2281980989767489</v>
      </c>
      <c r="AF51" s="11">
        <f t="shared" si="37"/>
        <v>-5.552629355298544E-3</v>
      </c>
      <c r="AG51" s="11">
        <f t="shared" si="54"/>
        <v>5.92770961014355E-3</v>
      </c>
      <c r="AH51" s="11">
        <f t="shared" si="55"/>
        <v>1.1528780431199648E-2</v>
      </c>
      <c r="AI51" s="1">
        <f t="shared" si="38"/>
        <v>47089.813623785383</v>
      </c>
      <c r="AJ51" s="1">
        <f t="shared" si="39"/>
        <v>9166.2737080083225</v>
      </c>
      <c r="AK51" s="1">
        <f t="shared" si="40"/>
        <v>3242.2979291857046</v>
      </c>
      <c r="AL51" s="14">
        <f t="shared" si="56"/>
        <v>13.777374319326999</v>
      </c>
      <c r="AM51" s="14">
        <f t="shared" si="57"/>
        <v>2.0687382979938933</v>
      </c>
      <c r="AN51" s="14">
        <f t="shared" si="58"/>
        <v>0.80741139315781407</v>
      </c>
      <c r="AO51" s="11">
        <f t="shared" si="41"/>
        <v>2.0621120954280148E-2</v>
      </c>
      <c r="AP51" s="11">
        <f t="shared" si="22"/>
        <v>2.5977173653231045E-2</v>
      </c>
      <c r="AQ51" s="11">
        <f t="shared" si="23"/>
        <v>2.3564574154817608E-2</v>
      </c>
      <c r="AR51" s="1">
        <f t="shared" si="42"/>
        <v>30950.082986290967</v>
      </c>
      <c r="AS51" s="1">
        <f t="shared" si="43"/>
        <v>6581.038969262434</v>
      </c>
      <c r="AT51" s="1">
        <f t="shared" si="44"/>
        <v>2423.2196271173834</v>
      </c>
      <c r="AU51" s="1">
        <f t="shared" si="45"/>
        <v>6190.0165972581935</v>
      </c>
      <c r="AV51" s="1">
        <f t="shared" si="46"/>
        <v>1316.2077938524869</v>
      </c>
      <c r="AW51" s="1">
        <f t="shared" si="47"/>
        <v>484.64392542347673</v>
      </c>
      <c r="AX51" s="1">
        <f t="shared" si="24"/>
        <v>23583.830664473913</v>
      </c>
      <c r="AY51" s="1">
        <f t="shared" si="4"/>
        <v>2156.2371279409545</v>
      </c>
      <c r="AZ51" s="1">
        <f t="shared" si="5"/>
        <v>658.52704229906124</v>
      </c>
      <c r="BA51" s="1">
        <f t="shared" si="25"/>
        <v>10570.470563346355</v>
      </c>
      <c r="BB51" s="1">
        <f t="shared" si="26"/>
        <v>18742.593238247198</v>
      </c>
      <c r="BC51" s="1">
        <f t="shared" si="27"/>
        <v>19105.315843382268</v>
      </c>
      <c r="BD51" s="1">
        <f t="shared" si="28"/>
        <v>0</v>
      </c>
      <c r="BE51" s="2">
        <v>0</v>
      </c>
      <c r="BF51" s="2">
        <v>0</v>
      </c>
      <c r="BG51" s="2">
        <v>0</v>
      </c>
      <c r="BH51" s="2">
        <f t="shared" si="6"/>
        <v>0</v>
      </c>
      <c r="BI51" s="2">
        <f t="shared" si="29"/>
        <v>0</v>
      </c>
      <c r="BJ51" s="2">
        <f t="shared" si="7"/>
        <v>0</v>
      </c>
      <c r="BK51" s="2">
        <f t="shared" si="8"/>
        <v>0</v>
      </c>
      <c r="BL51" s="2">
        <f t="shared" si="9"/>
        <v>0</v>
      </c>
      <c r="BM51" s="2">
        <f t="shared" si="10"/>
        <v>0</v>
      </c>
      <c r="BN51" s="2">
        <f t="shared" si="11"/>
        <v>0</v>
      </c>
      <c r="BO51" s="2">
        <f t="shared" si="30"/>
        <v>0</v>
      </c>
      <c r="BP51" s="2">
        <f t="shared" si="31"/>
        <v>0</v>
      </c>
      <c r="BQ51" s="2">
        <f t="shared" si="32"/>
        <v>0</v>
      </c>
      <c r="BR51" s="11">
        <f t="shared" si="33"/>
        <v>5.0456056851588355E-2</v>
      </c>
      <c r="BS51" s="17">
        <v>0</v>
      </c>
      <c r="BT51" s="17">
        <v>0</v>
      </c>
      <c r="BU51" s="12">
        <f>(BU$3*templow!$I161+BU$4*templow!$I161^2+BU$5*templow!$I161^6)*(K51/K$56)^$BW$1</f>
        <v>1.5055678345232284</v>
      </c>
      <c r="BV51" s="12">
        <f>(BV$3*templow!$I161+BV$4*templow!$I161^2+BV$5*templow!$I161^6)*(L51/L$56)^$BW$1</f>
        <v>0.93826060353779328</v>
      </c>
      <c r="BW51" s="12">
        <f>(BW$3*templow!$I161+BW$4*templow!$I161^2+BW$5*templow!$I161^6)*(M51/M$56)^$BW$1</f>
        <v>0.48256461736309847</v>
      </c>
      <c r="BX51" s="12"/>
      <c r="BY51" s="12"/>
      <c r="BZ51" s="12"/>
      <c r="CA51" s="19"/>
      <c r="CB51" s="19"/>
      <c r="CC51" s="19"/>
      <c r="CD51" s="19"/>
      <c r="CE51" s="19"/>
      <c r="CF51" s="19"/>
      <c r="CG51" s="19"/>
      <c r="CH51" s="19"/>
    </row>
    <row r="52" spans="1:86" x14ac:dyDescent="0.3">
      <c r="A52">
        <v>2006</v>
      </c>
      <c r="B52" s="1">
        <v>1055.77386</v>
      </c>
      <c r="C52" s="1">
        <v>2461.5637201485056</v>
      </c>
      <c r="D52" s="1">
        <v>2993.5350128598607</v>
      </c>
      <c r="E52" s="11">
        <f t="shared" si="34"/>
        <v>5.6189487943716365E-3</v>
      </c>
      <c r="F52" s="11">
        <f t="shared" si="12"/>
        <v>8.1453534478015399E-3</v>
      </c>
      <c r="G52" s="11">
        <f t="shared" si="13"/>
        <v>1.6892843707245753E-2</v>
      </c>
      <c r="H52" s="1">
        <v>35723.688655857302</v>
      </c>
      <c r="I52" s="1">
        <v>6713.212664339093</v>
      </c>
      <c r="J52" s="1">
        <v>2484.6490482301251</v>
      </c>
      <c r="K52" s="1">
        <f t="shared" si="14"/>
        <v>33836.496629929155</v>
      </c>
      <c r="L52" s="1">
        <f t="shared" si="0"/>
        <v>2727.2146600917918</v>
      </c>
      <c r="M52" s="1">
        <f t="shared" si="1"/>
        <v>830.00500664143772</v>
      </c>
      <c r="N52" s="11">
        <f t="shared" si="35"/>
        <v>2.3462387645812433E-2</v>
      </c>
      <c r="O52" s="11">
        <f t="shared" si="15"/>
        <v>7.3997005066261501E-2</v>
      </c>
      <c r="P52" s="11">
        <f t="shared" si="16"/>
        <v>5.2059710965280948E-2</v>
      </c>
      <c r="Q52" s="1">
        <v>5294.64203</v>
      </c>
      <c r="R52" s="1">
        <v>4258.1728169999997</v>
      </c>
      <c r="S52" s="1">
        <v>1718.6705920000004</v>
      </c>
      <c r="T52" s="1">
        <f t="shared" si="17"/>
        <v>148.21095550926216</v>
      </c>
      <c r="U52" s="1">
        <f t="shared" si="48"/>
        <v>634.29732229691115</v>
      </c>
      <c r="V52" s="1">
        <f t="shared" si="49"/>
        <v>691.71563413523154</v>
      </c>
      <c r="W52" s="11">
        <f t="shared" si="36"/>
        <v>-3.1451366898878286E-2</v>
      </c>
      <c r="X52" s="11">
        <f t="shared" si="52"/>
        <v>-1.8444525655952559E-2</v>
      </c>
      <c r="Y52" s="11">
        <f t="shared" si="53"/>
        <v>-3.3115753304429285E-2</v>
      </c>
      <c r="Z52" s="1">
        <v>12383.084966</v>
      </c>
      <c r="AA52" s="1">
        <v>12305.106211</v>
      </c>
      <c r="AB52" s="1">
        <v>3791.6963350000042</v>
      </c>
      <c r="AC52" s="12">
        <f t="shared" si="18"/>
        <v>2.3387955022900764</v>
      </c>
      <c r="AD52" s="12">
        <f t="shared" si="50"/>
        <v>2.8897620504912451</v>
      </c>
      <c r="AE52" s="12">
        <f t="shared" si="51"/>
        <v>2.2061797953892048</v>
      </c>
      <c r="AF52" s="11">
        <f t="shared" si="37"/>
        <v>-1.9025653308027968E-3</v>
      </c>
      <c r="AG52" s="11">
        <f t="shared" si="54"/>
        <v>9.3835592688515934E-3</v>
      </c>
      <c r="AH52" s="11">
        <f t="shared" si="55"/>
        <v>-9.8816633932393705E-3</v>
      </c>
      <c r="AI52" s="1">
        <f t="shared" si="38"/>
        <v>48570.848858665042</v>
      </c>
      <c r="AJ52" s="1">
        <f t="shared" si="39"/>
        <v>9565.8541310599776</v>
      </c>
      <c r="AK52" s="1">
        <f t="shared" si="40"/>
        <v>3402.7120616906113</v>
      </c>
      <c r="AL52" s="14">
        <f t="shared" si="56"/>
        <v>14.061479221598233</v>
      </c>
      <c r="AM52" s="14">
        <f t="shared" si="57"/>
        <v>2.1224782720039701</v>
      </c>
      <c r="AN52" s="14">
        <f t="shared" si="58"/>
        <v>0.82643769880532603</v>
      </c>
      <c r="AO52" s="11">
        <f t="shared" si="41"/>
        <v>2.0621120954280148E-2</v>
      </c>
      <c r="AP52" s="11">
        <f t="shared" si="22"/>
        <v>2.5977173653231045E-2</v>
      </c>
      <c r="AQ52" s="11">
        <f t="shared" si="23"/>
        <v>2.3564574154817608E-2</v>
      </c>
      <c r="AR52" s="1">
        <f t="shared" si="42"/>
        <v>31927.349928287691</v>
      </c>
      <c r="AS52" s="1">
        <f t="shared" si="43"/>
        <v>6854.2015330672539</v>
      </c>
      <c r="AT52" s="1">
        <f t="shared" si="44"/>
        <v>2538.1812614470864</v>
      </c>
      <c r="AU52" s="1">
        <f t="shared" si="45"/>
        <v>6385.4699856575389</v>
      </c>
      <c r="AV52" s="1">
        <f t="shared" si="46"/>
        <v>1370.8403066134508</v>
      </c>
      <c r="AW52" s="1">
        <f t="shared" si="47"/>
        <v>507.63625228941731</v>
      </c>
      <c r="AX52" s="1">
        <f t="shared" si="24"/>
        <v>24192.567092568625</v>
      </c>
      <c r="AY52" s="1">
        <f t="shared" si="4"/>
        <v>2227.5926402274868</v>
      </c>
      <c r="AZ52" s="1">
        <f t="shared" si="5"/>
        <v>678.31009172590132</v>
      </c>
      <c r="BA52" s="1">
        <f t="shared" si="25"/>
        <v>10656.770948257836</v>
      </c>
      <c r="BB52" s="1">
        <f t="shared" si="26"/>
        <v>18975.399012756217</v>
      </c>
      <c r="BC52" s="1">
        <f t="shared" si="27"/>
        <v>19516.664477881535</v>
      </c>
      <c r="BD52" s="1">
        <f t="shared" si="28"/>
        <v>0</v>
      </c>
      <c r="BE52" s="2">
        <v>0</v>
      </c>
      <c r="BF52" s="2">
        <v>0</v>
      </c>
      <c r="BG52" s="2">
        <v>0</v>
      </c>
      <c r="BH52" s="2">
        <f t="shared" si="6"/>
        <v>0</v>
      </c>
      <c r="BI52" s="2">
        <f t="shared" si="29"/>
        <v>0</v>
      </c>
      <c r="BJ52" s="2">
        <f t="shared" si="7"/>
        <v>0</v>
      </c>
      <c r="BK52" s="2">
        <f t="shared" si="8"/>
        <v>0</v>
      </c>
      <c r="BL52" s="2">
        <f t="shared" si="9"/>
        <v>0</v>
      </c>
      <c r="BM52" s="2">
        <f t="shared" si="10"/>
        <v>0</v>
      </c>
      <c r="BN52" s="2">
        <f t="shared" si="11"/>
        <v>0</v>
      </c>
      <c r="BO52" s="2">
        <f t="shared" si="30"/>
        <v>0</v>
      </c>
      <c r="BP52" s="2">
        <f t="shared" si="31"/>
        <v>0</v>
      </c>
      <c r="BQ52" s="2">
        <f t="shared" si="32"/>
        <v>0</v>
      </c>
      <c r="BR52" s="11">
        <f t="shared" si="33"/>
        <v>5.7020783818685555E-2</v>
      </c>
      <c r="BS52" s="17">
        <v>0</v>
      </c>
      <c r="BT52" s="17">
        <v>0</v>
      </c>
      <c r="BU52" s="12">
        <f>(BU$3*templow!$I162+BU$4*templow!$I162^2+BU$5*templow!$I162^6)*(K52/K$56)^$BW$1</f>
        <v>1.5285139269575547</v>
      </c>
      <c r="BV52" s="12">
        <f>(BV$3*templow!$I162+BV$4*templow!$I162^2+BV$5*templow!$I162^6)*(L52/L$56)^$BW$1</f>
        <v>0.94042418258681404</v>
      </c>
      <c r="BW52" s="12">
        <f>(BW$3*templow!$I162+BW$4*templow!$I162^2+BW$5*templow!$I162^6)*(M52/M$56)^$BW$1</f>
        <v>0.48537279004152134</v>
      </c>
      <c r="BX52" s="12"/>
      <c r="BY52" s="12"/>
      <c r="BZ52" s="12"/>
      <c r="CA52" s="19"/>
      <c r="CB52" s="19"/>
      <c r="CC52" s="19"/>
      <c r="CD52" s="19"/>
      <c r="CE52" s="19"/>
      <c r="CF52" s="19"/>
      <c r="CG52" s="19"/>
      <c r="CH52" s="19"/>
    </row>
    <row r="53" spans="1:86" x14ac:dyDescent="0.3">
      <c r="A53">
        <v>2007</v>
      </c>
      <c r="B53" s="1">
        <v>1062.0636750000001</v>
      </c>
      <c r="C53" s="1">
        <v>2481.5134034813218</v>
      </c>
      <c r="D53" s="1">
        <v>3043.2503132960346</v>
      </c>
      <c r="E53" s="11">
        <f t="shared" si="34"/>
        <v>5.9575399981963706E-3</v>
      </c>
      <c r="F53" s="11">
        <f t="shared" si="12"/>
        <v>8.1044756914163685E-3</v>
      </c>
      <c r="G53" s="11">
        <f t="shared" si="13"/>
        <v>1.660755602409969E-2</v>
      </c>
      <c r="H53" s="1">
        <v>36672.148598752246</v>
      </c>
      <c r="I53" s="1">
        <v>7298.2177079652884</v>
      </c>
      <c r="J53" s="1">
        <v>2666.3530591606414</v>
      </c>
      <c r="K53" s="1">
        <f t="shared" si="14"/>
        <v>34529.143084337426</v>
      </c>
      <c r="L53" s="1">
        <f t="shared" si="0"/>
        <v>2941.0349739504127</v>
      </c>
      <c r="M53" s="1">
        <f t="shared" si="1"/>
        <v>876.15305501203102</v>
      </c>
      <c r="N53" s="11">
        <f t="shared" si="35"/>
        <v>2.0470395087995197E-2</v>
      </c>
      <c r="O53" s="11">
        <f t="shared" si="15"/>
        <v>7.8402451038241505E-2</v>
      </c>
      <c r="P53" s="11">
        <f t="shared" si="16"/>
        <v>5.5599722894839498E-2</v>
      </c>
      <c r="Q53" s="1">
        <v>5321.6819620000006</v>
      </c>
      <c r="R53" s="1">
        <v>4409.4250789999996</v>
      </c>
      <c r="S53" s="1">
        <v>1794.4282429999994</v>
      </c>
      <c r="T53" s="1">
        <f t="shared" si="17"/>
        <v>145.11508502616257</v>
      </c>
      <c r="U53" s="1">
        <f t="shared" si="48"/>
        <v>604.17834263666111</v>
      </c>
      <c r="V53" s="1">
        <f t="shared" si="49"/>
        <v>672.98973661232958</v>
      </c>
      <c r="W53" s="11">
        <f t="shared" si="36"/>
        <v>-2.088827018530437E-2</v>
      </c>
      <c r="X53" s="11">
        <f t="shared" si="52"/>
        <v>-4.7484008841758074E-2</v>
      </c>
      <c r="Y53" s="11">
        <f t="shared" si="53"/>
        <v>-2.7071670204928511E-2</v>
      </c>
      <c r="Z53" s="1">
        <v>12434.246949999997</v>
      </c>
      <c r="AA53" s="1">
        <v>12840.825574999999</v>
      </c>
      <c r="AB53" s="1">
        <v>4045.1373730000014</v>
      </c>
      <c r="AC53" s="12">
        <f t="shared" si="18"/>
        <v>2.3365257523444609</v>
      </c>
      <c r="AD53" s="12">
        <f t="shared" si="50"/>
        <v>2.9121314785809065</v>
      </c>
      <c r="AE53" s="12">
        <f t="shared" si="51"/>
        <v>2.2542764742919856</v>
      </c>
      <c r="AF53" s="11">
        <f t="shared" si="37"/>
        <v>-9.7047815569728524E-4</v>
      </c>
      <c r="AG53" s="11">
        <f t="shared" si="54"/>
        <v>7.7409238888228593E-3</v>
      </c>
      <c r="AH53" s="11">
        <f t="shared" si="55"/>
        <v>2.1800888124938966E-2</v>
      </c>
      <c r="AI53" s="1">
        <f t="shared" si="38"/>
        <v>50099.233958456076</v>
      </c>
      <c r="AJ53" s="1">
        <f t="shared" si="39"/>
        <v>9980.1090245674313</v>
      </c>
      <c r="AK53" s="1">
        <f t="shared" si="40"/>
        <v>3570.0771078109678</v>
      </c>
      <c r="AL53" s="14">
        <f t="shared" si="56"/>
        <v>14.351442685422908</v>
      </c>
      <c r="AM53" s="14">
        <f t="shared" si="57"/>
        <v>2.177614258651027</v>
      </c>
      <c r="AN53" s="14">
        <f t="shared" si="58"/>
        <v>0.845912351243161</v>
      </c>
      <c r="AO53" s="11">
        <f t="shared" si="41"/>
        <v>2.0621120954280148E-2</v>
      </c>
      <c r="AP53" s="11">
        <f t="shared" si="22"/>
        <v>2.5977173653231045E-2</v>
      </c>
      <c r="AQ53" s="11">
        <f t="shared" si="23"/>
        <v>2.3564574154817608E-2</v>
      </c>
      <c r="AR53" s="1">
        <f t="shared" si="42"/>
        <v>32944.447016896374</v>
      </c>
      <c r="AS53" s="1">
        <f t="shared" si="43"/>
        <v>7138.0783223378066</v>
      </c>
      <c r="AT53" s="1">
        <f t="shared" si="44"/>
        <v>2657.8534183072488</v>
      </c>
      <c r="AU53" s="1">
        <f t="shared" si="45"/>
        <v>6588.8894033792749</v>
      </c>
      <c r="AV53" s="1">
        <f t="shared" si="46"/>
        <v>1427.6156644675614</v>
      </c>
      <c r="AW53" s="1">
        <f t="shared" si="47"/>
        <v>531.57068366144983</v>
      </c>
      <c r="AX53" s="1">
        <f t="shared" si="24"/>
        <v>24815.421366818799</v>
      </c>
      <c r="AY53" s="1">
        <f t="shared" si="4"/>
        <v>2301.2016174722335</v>
      </c>
      <c r="AZ53" s="1">
        <f t="shared" si="5"/>
        <v>698.68808535269613</v>
      </c>
      <c r="BA53" s="1">
        <f t="shared" si="25"/>
        <v>10747.256584802913</v>
      </c>
      <c r="BB53" s="1">
        <f t="shared" si="26"/>
        <v>19209.858574433252</v>
      </c>
      <c r="BC53" s="1">
        <f t="shared" si="27"/>
        <v>19930.868381151759</v>
      </c>
      <c r="BD53" s="1">
        <f t="shared" si="28"/>
        <v>0</v>
      </c>
      <c r="BE53" s="2">
        <v>0</v>
      </c>
      <c r="BF53" s="2">
        <v>0</v>
      </c>
      <c r="BG53" s="2">
        <v>0</v>
      </c>
      <c r="BH53" s="2">
        <f t="shared" si="6"/>
        <v>0</v>
      </c>
      <c r="BI53" s="2">
        <f t="shared" si="29"/>
        <v>0</v>
      </c>
      <c r="BJ53" s="2">
        <f t="shared" si="7"/>
        <v>0</v>
      </c>
      <c r="BK53" s="2">
        <f t="shared" si="8"/>
        <v>0</v>
      </c>
      <c r="BL53" s="2">
        <f t="shared" si="9"/>
        <v>0</v>
      </c>
      <c r="BM53" s="2">
        <f t="shared" si="10"/>
        <v>0</v>
      </c>
      <c r="BN53" s="2">
        <f t="shared" si="11"/>
        <v>0</v>
      </c>
      <c r="BO53" s="2">
        <f t="shared" si="30"/>
        <v>0</v>
      </c>
      <c r="BP53" s="2">
        <f t="shared" si="31"/>
        <v>0</v>
      </c>
      <c r="BQ53" s="2">
        <f t="shared" si="32"/>
        <v>0</v>
      </c>
      <c r="BR53" s="11">
        <f t="shared" si="33"/>
        <v>5.6209829446846243E-2</v>
      </c>
      <c r="BS53" s="17">
        <v>0</v>
      </c>
      <c r="BT53" s="17">
        <v>0</v>
      </c>
      <c r="BU53" s="12">
        <f>(BU$3*templow!$I163+BU$4*templow!$I163^2+BU$5*templow!$I163^6)*(K53/K$56)^$BW$1</f>
        <v>1.5526455010259888</v>
      </c>
      <c r="BV53" s="12">
        <f>(BV$3*templow!$I163+BV$4*templow!$I163^2+BV$5*templow!$I163^6)*(L53/L$56)^$BW$1</f>
        <v>0.94142739021118271</v>
      </c>
      <c r="BW53" s="12">
        <f>(BW$3*templow!$I163+BW$4*templow!$I163^2+BW$5*templow!$I163^6)*(M53/M$56)^$BW$1</f>
        <v>0.48766002974919492</v>
      </c>
      <c r="BX53" s="12"/>
      <c r="BY53" s="12"/>
      <c r="BZ53" s="12"/>
      <c r="CA53" s="19"/>
      <c r="CB53" s="19"/>
      <c r="CC53" s="19"/>
      <c r="CD53" s="19"/>
      <c r="CE53" s="19"/>
      <c r="CF53" s="19"/>
      <c r="CG53" s="19"/>
      <c r="CH53" s="19"/>
    </row>
    <row r="54" spans="1:86" x14ac:dyDescent="0.3">
      <c r="A54">
        <v>2008</v>
      </c>
      <c r="B54" s="1">
        <v>1068.1301879999999</v>
      </c>
      <c r="C54" s="1">
        <v>2501.7456656347476</v>
      </c>
      <c r="D54" s="1">
        <v>3093.6146709606855</v>
      </c>
      <c r="E54" s="11">
        <f t="shared" si="34"/>
        <v>5.7120049793621952E-3</v>
      </c>
      <c r="F54" s="11">
        <f t="shared" si="12"/>
        <v>8.1531947903412672E-3</v>
      </c>
      <c r="G54" s="11">
        <f t="shared" si="13"/>
        <v>1.6549528457980633E-2</v>
      </c>
      <c r="H54" s="1">
        <v>36710.170976653775</v>
      </c>
      <c r="I54" s="1">
        <v>7672.5549086165956</v>
      </c>
      <c r="J54" s="1">
        <v>2789.7998201071641</v>
      </c>
      <c r="K54" s="1">
        <f t="shared" si="14"/>
        <v>34368.629769177329</v>
      </c>
      <c r="L54" s="1">
        <f t="shared" si="0"/>
        <v>3066.8804643136655</v>
      </c>
      <c r="M54" s="1">
        <f t="shared" si="1"/>
        <v>901.79292408153231</v>
      </c>
      <c r="N54" s="11">
        <f t="shared" si="35"/>
        <v>-4.648633033494165E-3</v>
      </c>
      <c r="O54" s="11">
        <f t="shared" si="15"/>
        <v>4.2789525278652762E-2</v>
      </c>
      <c r="P54" s="11">
        <f t="shared" si="16"/>
        <v>2.9264143887678618E-2</v>
      </c>
      <c r="Q54" s="1">
        <v>5243.9362030000002</v>
      </c>
      <c r="R54" s="1">
        <v>4639.3638769999998</v>
      </c>
      <c r="S54" s="1">
        <v>1857.7881040000002</v>
      </c>
      <c r="T54" s="1">
        <f t="shared" si="17"/>
        <v>142.84695667407644</v>
      </c>
      <c r="U54" s="1">
        <f t="shared" si="48"/>
        <v>604.67001308648867</v>
      </c>
      <c r="V54" s="1">
        <f t="shared" si="49"/>
        <v>665.92165165765812</v>
      </c>
      <c r="W54" s="11">
        <f t="shared" si="36"/>
        <v>-1.5629859236737653E-2</v>
      </c>
      <c r="X54" s="11">
        <f t="shared" si="52"/>
        <v>8.1378363825801436E-4</v>
      </c>
      <c r="Y54" s="11">
        <f t="shared" si="53"/>
        <v>-1.050251522445278E-2</v>
      </c>
      <c r="Z54" s="1">
        <v>12237.871766</v>
      </c>
      <c r="AA54" s="1">
        <v>13332.306250999996</v>
      </c>
      <c r="AB54" s="1">
        <v>4277.1594640000021</v>
      </c>
      <c r="AC54" s="12">
        <f t="shared" si="18"/>
        <v>2.3337186594678334</v>
      </c>
      <c r="AD54" s="12">
        <f t="shared" si="50"/>
        <v>2.8737358406172713</v>
      </c>
      <c r="AE54" s="12">
        <f t="shared" si="51"/>
        <v>2.3022859575808767</v>
      </c>
      <c r="AF54" s="11">
        <f t="shared" si="37"/>
        <v>-1.2013960786911859E-3</v>
      </c>
      <c r="AG54" s="11">
        <f t="shared" si="54"/>
        <v>-1.3184719936596201E-2</v>
      </c>
      <c r="AH54" s="11">
        <f t="shared" si="55"/>
        <v>2.1297069741176955E-2</v>
      </c>
      <c r="AI54" s="1">
        <f t="shared" si="38"/>
        <v>51678.199965989741</v>
      </c>
      <c r="AJ54" s="1">
        <f t="shared" si="39"/>
        <v>10409.71378657825</v>
      </c>
      <c r="AK54" s="1">
        <f t="shared" si="40"/>
        <v>3744.6400806913211</v>
      </c>
      <c r="AL54" s="14">
        <f t="shared" si="56"/>
        <v>14.647385520907433</v>
      </c>
      <c r="AM54" s="14">
        <f t="shared" si="57"/>
        <v>2.2341825223977567</v>
      </c>
      <c r="AN54" s="14">
        <f t="shared" si="58"/>
        <v>0.86584591557250656</v>
      </c>
      <c r="AO54" s="11">
        <f t="shared" si="41"/>
        <v>2.0621120954280148E-2</v>
      </c>
      <c r="AP54" s="11">
        <f t="shared" si="22"/>
        <v>2.5977173653231045E-2</v>
      </c>
      <c r="AQ54" s="11">
        <f t="shared" si="23"/>
        <v>2.3564574154817608E-2</v>
      </c>
      <c r="AR54" s="1">
        <f t="shared" si="42"/>
        <v>33987.634527119866</v>
      </c>
      <c r="AS54" s="1">
        <f t="shared" si="43"/>
        <v>7433.6298606039227</v>
      </c>
      <c r="AT54" s="1">
        <f t="shared" si="44"/>
        <v>2782.8872036418302</v>
      </c>
      <c r="AU54" s="1">
        <f t="shared" si="45"/>
        <v>6797.5269054239734</v>
      </c>
      <c r="AV54" s="1">
        <f t="shared" si="46"/>
        <v>1486.7259721207847</v>
      </c>
      <c r="AW54" s="1">
        <f t="shared" si="47"/>
        <v>556.57744072836601</v>
      </c>
      <c r="AX54" s="1">
        <f t="shared" si="24"/>
        <v>25455.799234180897</v>
      </c>
      <c r="AY54" s="1">
        <f t="shared" si="4"/>
        <v>2377.1017054902254</v>
      </c>
      <c r="AZ54" s="1">
        <f t="shared" si="5"/>
        <v>719.64675620771789</v>
      </c>
      <c r="BA54" s="1">
        <f t="shared" si="25"/>
        <v>10835.859104560468</v>
      </c>
      <c r="BB54" s="1">
        <f t="shared" si="26"/>
        <v>19447.663305855185</v>
      </c>
      <c r="BC54" s="1">
        <f t="shared" si="27"/>
        <v>20352.1499229398</v>
      </c>
      <c r="BD54" s="1">
        <f t="shared" si="28"/>
        <v>0</v>
      </c>
      <c r="BE54" s="2">
        <v>0</v>
      </c>
      <c r="BF54" s="2">
        <v>0</v>
      </c>
      <c r="BG54" s="2">
        <v>0</v>
      </c>
      <c r="BH54" s="2">
        <f t="shared" si="6"/>
        <v>0</v>
      </c>
      <c r="BI54" s="2">
        <f t="shared" si="29"/>
        <v>0</v>
      </c>
      <c r="BJ54" s="2">
        <f t="shared" si="7"/>
        <v>0</v>
      </c>
      <c r="BK54" s="2">
        <f t="shared" si="8"/>
        <v>0</v>
      </c>
      <c r="BL54" s="2">
        <f t="shared" si="9"/>
        <v>0</v>
      </c>
      <c r="BM54" s="2">
        <f t="shared" si="10"/>
        <v>0</v>
      </c>
      <c r="BN54" s="2">
        <f t="shared" si="11"/>
        <v>0</v>
      </c>
      <c r="BO54" s="2">
        <f t="shared" si="30"/>
        <v>0</v>
      </c>
      <c r="BP54" s="2">
        <f t="shared" si="31"/>
        <v>0</v>
      </c>
      <c r="BQ54" s="2">
        <f t="shared" si="32"/>
        <v>0</v>
      </c>
      <c r="BR54" s="11">
        <f t="shared" si="33"/>
        <v>2.9851806401616859E-2</v>
      </c>
      <c r="BS54" s="17">
        <v>0</v>
      </c>
      <c r="BT54" s="17">
        <v>0</v>
      </c>
      <c r="BU54" s="12">
        <f>(BU$3*templow!$I164+BU$4*templow!$I164^2+BU$5*templow!$I164^6)*(K54/K$56)^$BW$1</f>
        <v>1.5867038232959276</v>
      </c>
      <c r="BV54" s="12">
        <f>(BV$3*templow!$I164+BV$4*templow!$I164^2+BV$5*templow!$I164^6)*(L54/L$56)^$BW$1</f>
        <v>0.95017060167348</v>
      </c>
      <c r="BW54" s="12">
        <f>(BW$3*templow!$I164+BW$4*templow!$I164^2+BW$5*templow!$I164^6)*(M54/M$56)^$BW$1</f>
        <v>0.4929313100040405</v>
      </c>
      <c r="BX54" s="12"/>
      <c r="BY54" s="12"/>
      <c r="BZ54" s="12"/>
      <c r="CA54" s="19"/>
      <c r="CB54" s="19"/>
      <c r="CC54" s="19"/>
      <c r="CD54" s="19"/>
      <c r="CE54" s="19"/>
      <c r="CF54" s="19"/>
      <c r="CG54" s="19"/>
      <c r="CH54" s="19"/>
    </row>
    <row r="55" spans="1:86" x14ac:dyDescent="0.3">
      <c r="A55">
        <v>2009</v>
      </c>
      <c r="B55" s="1">
        <v>1073.5771439999999</v>
      </c>
      <c r="C55" s="1">
        <v>2522.0500842184201</v>
      </c>
      <c r="D55" s="1">
        <v>3144.6789667511111</v>
      </c>
      <c r="E55" s="11">
        <f t="shared" si="34"/>
        <v>5.0995244411160545E-3</v>
      </c>
      <c r="F55" s="11">
        <f t="shared" si="12"/>
        <v>8.1161002345619959E-3</v>
      </c>
      <c r="G55" s="11">
        <f t="shared" si="13"/>
        <v>1.6506352995335538E-2</v>
      </c>
      <c r="H55" s="1">
        <v>35221.695041388957</v>
      </c>
      <c r="I55" s="1">
        <v>7751.7098150837073</v>
      </c>
      <c r="J55" s="1">
        <v>2904.9272637585573</v>
      </c>
      <c r="K55" s="1">
        <f t="shared" si="14"/>
        <v>32807.791445855299</v>
      </c>
      <c r="L55" s="1">
        <f t="shared" si="0"/>
        <v>3073.5748919458715</v>
      </c>
      <c r="M55" s="1">
        <f t="shared" si="1"/>
        <v>923.75956161901945</v>
      </c>
      <c r="N55" s="11">
        <f t="shared" si="35"/>
        <v>-4.541462181660294E-2</v>
      </c>
      <c r="O55" s="11">
        <f t="shared" si="15"/>
        <v>2.1828133538632777E-3</v>
      </c>
      <c r="P55" s="11">
        <f t="shared" si="16"/>
        <v>2.4358848856415705E-2</v>
      </c>
      <c r="Q55" s="1">
        <v>4999.3039129999997</v>
      </c>
      <c r="R55" s="1">
        <v>4703.1314089999996</v>
      </c>
      <c r="S55" s="1">
        <v>1927.839020999998</v>
      </c>
      <c r="T55" s="1">
        <f t="shared" si="17"/>
        <v>141.93819766837814</v>
      </c>
      <c r="U55" s="1">
        <f t="shared" si="48"/>
        <v>606.72180992229414</v>
      </c>
      <c r="V55" s="1">
        <f t="shared" si="49"/>
        <v>663.64450671499844</v>
      </c>
      <c r="W55" s="11">
        <f t="shared" si="36"/>
        <v>-6.3617666547265417E-3</v>
      </c>
      <c r="X55" s="11">
        <f t="shared" si="52"/>
        <v>3.3932505191256457E-3</v>
      </c>
      <c r="Y55" s="11">
        <f t="shared" si="53"/>
        <v>-3.4195388256129666E-3</v>
      </c>
      <c r="Z55" s="5">
        <f t="shared" ref="Z55:AB57" si="59">Q54*AC55</f>
        <v>12188.303444360248</v>
      </c>
      <c r="AA55" s="5">
        <f t="shared" si="59"/>
        <v>13336.262456993791</v>
      </c>
      <c r="AB55" s="5">
        <f t="shared" si="59"/>
        <v>4319.0487389807877</v>
      </c>
      <c r="AC55" s="16">
        <f t="shared" ref="AC55:AC57" si="60">AC54*(1+AF55)</f>
        <v>2.324266156668239</v>
      </c>
      <c r="AD55" s="16">
        <f t="shared" ref="AD55:AD57" si="61">AD54*(1+AG55)</f>
        <v>2.8745885881272062</v>
      </c>
      <c r="AE55" s="16">
        <f t="shared" ref="AE55:AE57" si="62">AE54*(1+AH55)</f>
        <v>2.324833886965608</v>
      </c>
      <c r="AF55" s="15">
        <f t="shared" ref="AF55:AH57" si="63">AC$5-1</f>
        <v>-4.0504037456468023E-3</v>
      </c>
      <c r="AG55" s="15">
        <f t="shared" si="63"/>
        <v>2.9673830763510267E-4</v>
      </c>
      <c r="AH55" s="15">
        <f t="shared" si="63"/>
        <v>9.7937136394747881E-3</v>
      </c>
      <c r="AI55" s="1">
        <f t="shared" si="38"/>
        <v>53307.906874814747</v>
      </c>
      <c r="AJ55" s="1">
        <f t="shared" si="39"/>
        <v>10855.468380041209</v>
      </c>
      <c r="AK55" s="1">
        <f t="shared" si="40"/>
        <v>3926.7535133505553</v>
      </c>
      <c r="AL55" s="14">
        <f t="shared" si="56"/>
        <v>14.949431029398037</v>
      </c>
      <c r="AM55" s="14">
        <f t="shared" si="57"/>
        <v>2.2922202697550969</v>
      </c>
      <c r="AN55" s="14">
        <f t="shared" si="58"/>
        <v>0.88624920585666089</v>
      </c>
      <c r="AO55" s="11">
        <f t="shared" si="41"/>
        <v>2.0621120954280148E-2</v>
      </c>
      <c r="AP55" s="11">
        <f t="shared" si="22"/>
        <v>2.5977173653231045E-2</v>
      </c>
      <c r="AQ55" s="11">
        <f t="shared" si="23"/>
        <v>2.3564574154817608E-2</v>
      </c>
      <c r="AR55" s="1">
        <f t="shared" si="42"/>
        <v>35046.898880452107</v>
      </c>
      <c r="AS55" s="1">
        <f t="shared" si="43"/>
        <v>7740.8566921998518</v>
      </c>
      <c r="AT55" s="1">
        <f t="shared" si="44"/>
        <v>2913.5578118777248</v>
      </c>
      <c r="AU55" s="1">
        <f t="shared" si="45"/>
        <v>7009.3797760904217</v>
      </c>
      <c r="AV55" s="1">
        <f t="shared" si="46"/>
        <v>1548.1713384399704</v>
      </c>
      <c r="AW55" s="1">
        <f t="shared" si="47"/>
        <v>582.71156237554499</v>
      </c>
      <c r="AX55" s="1">
        <f t="shared" si="24"/>
        <v>26115.97989120537</v>
      </c>
      <c r="AY55" s="1">
        <f t="shared" si="4"/>
        <v>2455.4172783919898</v>
      </c>
      <c r="AZ55" s="1">
        <f t="shared" si="5"/>
        <v>741.20324336644978</v>
      </c>
      <c r="BA55" s="1">
        <f t="shared" si="25"/>
        <v>10918.604485835911</v>
      </c>
      <c r="BB55" s="1">
        <f t="shared" si="26"/>
        <v>19687.254095481232</v>
      </c>
      <c r="BC55" s="1">
        <f t="shared" si="27"/>
        <v>20780.902990932656</v>
      </c>
      <c r="BD55" s="1">
        <f t="shared" si="28"/>
        <v>0</v>
      </c>
      <c r="BE55" s="2">
        <v>0</v>
      </c>
      <c r="BF55" s="2">
        <v>0</v>
      </c>
      <c r="BG55" s="2">
        <v>0</v>
      </c>
      <c r="BH55" s="2">
        <f t="shared" si="6"/>
        <v>0</v>
      </c>
      <c r="BI55" s="2">
        <f t="shared" si="29"/>
        <v>0</v>
      </c>
      <c r="BJ55" s="2">
        <f t="shared" si="7"/>
        <v>0</v>
      </c>
      <c r="BK55" s="2">
        <f t="shared" si="8"/>
        <v>0</v>
      </c>
      <c r="BL55" s="2">
        <f t="shared" si="9"/>
        <v>0</v>
      </c>
      <c r="BM55" s="2">
        <f t="shared" si="10"/>
        <v>0</v>
      </c>
      <c r="BN55" s="2">
        <f t="shared" si="11"/>
        <v>0</v>
      </c>
      <c r="BO55" s="2">
        <f t="shared" si="30"/>
        <v>0</v>
      </c>
      <c r="BP55" s="2">
        <f t="shared" si="31"/>
        <v>0</v>
      </c>
      <c r="BQ55" s="2">
        <f t="shared" si="32"/>
        <v>0</v>
      </c>
      <c r="BR55" s="11">
        <f t="shared" si="33"/>
        <v>-8.519125488337026E-3</v>
      </c>
      <c r="BS55" s="17">
        <v>0</v>
      </c>
      <c r="BT55" s="17">
        <v>0</v>
      </c>
      <c r="BU55" s="12">
        <f>(BU$3*templow!$I165+BU$4*templow!$I165^2+BU$5*templow!$I165^6)*(K55/K$56)^$BW$1</f>
        <v>1.6382280206649711</v>
      </c>
      <c r="BV55" s="12">
        <f>(BV$3*templow!$I165+BV$4*templow!$I165^2+BV$5*templow!$I165^6)*(L55/L$56)^$BW$1</f>
        <v>0.96835377657608501</v>
      </c>
      <c r="BW55" s="12">
        <f>(BW$3*templow!$I165+BW$4*templow!$I165^2+BW$5*templow!$I165^6)*(M55/M$56)^$BW$1</f>
        <v>0.49872097400381971</v>
      </c>
      <c r="BX55" s="12"/>
      <c r="BY55" s="12"/>
      <c r="BZ55" s="12"/>
      <c r="CA55" s="19"/>
      <c r="CB55" s="19"/>
      <c r="CC55" s="19"/>
      <c r="CD55" s="19"/>
      <c r="CE55" s="19"/>
      <c r="CF55" s="19"/>
      <c r="CG55" s="19"/>
      <c r="CH55" s="19"/>
    </row>
    <row r="56" spans="1:86" x14ac:dyDescent="0.3">
      <c r="A56">
        <v>2010</v>
      </c>
      <c r="B56" s="1">
        <v>1077.9873738974209</v>
      </c>
      <c r="C56" s="1">
        <v>2542.461009242722</v>
      </c>
      <c r="D56" s="1">
        <v>3196.6339385416431</v>
      </c>
      <c r="E56" s="11">
        <f t="shared" si="34"/>
        <v>4.1079767039275961E-3</v>
      </c>
      <c r="F56" s="11">
        <f t="shared" si="12"/>
        <v>8.0929895690897702E-3</v>
      </c>
      <c r="G56" s="11">
        <f t="shared" si="13"/>
        <v>1.6521550320352407E-2</v>
      </c>
      <c r="H56" s="1">
        <v>36110.322211295825</v>
      </c>
      <c r="I56" s="1">
        <v>8060.3173093009527</v>
      </c>
      <c r="J56" s="1">
        <v>3050.2621603868183</v>
      </c>
      <c r="K56" s="1">
        <f t="shared" si="14"/>
        <v>33497.908311059691</v>
      </c>
      <c r="L56" s="1">
        <f t="shared" si="0"/>
        <v>3170.2815815066274</v>
      </c>
      <c r="M56" s="1">
        <f t="shared" si="1"/>
        <v>954.21065377864261</v>
      </c>
      <c r="N56" s="11">
        <f t="shared" si="35"/>
        <v>2.1035151553658649E-2</v>
      </c>
      <c r="O56" s="11">
        <f t="shared" si="15"/>
        <v>3.1463911881298268E-2</v>
      </c>
      <c r="P56" s="11">
        <f t="shared" si="16"/>
        <v>3.2964305242213943E-2</v>
      </c>
      <c r="Q56" s="1">
        <v>5079.5387519999995</v>
      </c>
      <c r="R56" s="5">
        <f>U56*I56/1000</f>
        <v>4830.8056862347157</v>
      </c>
      <c r="S56" s="5">
        <f>V56*J56/1000</f>
        <v>2004.5680117876775</v>
      </c>
      <c r="T56" s="1">
        <f t="shared" si="17"/>
        <v>140.66722313574505</v>
      </c>
      <c r="U56" s="5">
        <f>U55*(1+X56)</f>
        <v>599.33194945816308</v>
      </c>
      <c r="V56" s="5">
        <f>V55*(1+Y56)</f>
        <v>657.17892639545073</v>
      </c>
      <c r="W56" s="11">
        <f t="shared" si="36"/>
        <v>-8.9544220901167648E-3</v>
      </c>
      <c r="X56" s="15">
        <f>U$5-1</f>
        <v>-1.217998157191269E-2</v>
      </c>
      <c r="Y56" s="15">
        <f>V$5-1</f>
        <v>-9.7425357312937999E-3</v>
      </c>
      <c r="Z56" s="5">
        <f t="shared" si="59"/>
        <v>11572.648363264367</v>
      </c>
      <c r="AA56" s="5">
        <f t="shared" si="59"/>
        <v>13523.579650465739</v>
      </c>
      <c r="AB56" s="5">
        <f t="shared" si="59"/>
        <v>4525.7999835111077</v>
      </c>
      <c r="AC56" s="16">
        <f t="shared" si="60"/>
        <v>2.3148519403213901</v>
      </c>
      <c r="AD56" s="16">
        <f t="shared" si="61"/>
        <v>2.8754415886799944</v>
      </c>
      <c r="AE56" s="16">
        <f t="shared" si="62"/>
        <v>2.3476026443138962</v>
      </c>
      <c r="AF56" s="15">
        <f t="shared" si="63"/>
        <v>-4.0504037456468023E-3</v>
      </c>
      <c r="AG56" s="15">
        <f t="shared" si="63"/>
        <v>2.9673830763510267E-4</v>
      </c>
      <c r="AH56" s="15">
        <f t="shared" si="63"/>
        <v>9.7937136394747881E-3</v>
      </c>
      <c r="AI56" s="1">
        <f t="shared" si="38"/>
        <v>54986.495963423695</v>
      </c>
      <c r="AJ56" s="1">
        <f t="shared" si="39"/>
        <v>11318.092880477059</v>
      </c>
      <c r="AK56" s="1">
        <f t="shared" si="40"/>
        <v>4116.7897243910447</v>
      </c>
      <c r="AL56" s="14">
        <f t="shared" si="56"/>
        <v>15.257705054852922</v>
      </c>
      <c r="AM56" s="14">
        <f t="shared" si="57"/>
        <v>2.3517656737539809</v>
      </c>
      <c r="AN56" s="14">
        <f t="shared" si="58"/>
        <v>0.90713329098771844</v>
      </c>
      <c r="AO56" s="11">
        <f t="shared" si="41"/>
        <v>2.0621120954280148E-2</v>
      </c>
      <c r="AP56" s="11">
        <f t="shared" si="22"/>
        <v>2.5977173653231045E-2</v>
      </c>
      <c r="AQ56" s="11">
        <f t="shared" si="23"/>
        <v>2.3564574154817608E-2</v>
      </c>
      <c r="AR56" s="1">
        <f t="shared" si="42"/>
        <v>36110.322211354614</v>
      </c>
      <c r="AS56" s="1">
        <f t="shared" si="43"/>
        <v>8060.3173095367674</v>
      </c>
      <c r="AT56" s="1">
        <f t="shared" si="44"/>
        <v>3050.2621608647241</v>
      </c>
      <c r="AU56" s="1">
        <f t="shared" si="45"/>
        <v>7222.0644422709229</v>
      </c>
      <c r="AV56" s="1">
        <f t="shared" si="46"/>
        <v>1612.0634619073535</v>
      </c>
      <c r="AW56" s="1">
        <f t="shared" si="47"/>
        <v>610.0524321729448</v>
      </c>
      <c r="AX56" s="1">
        <f t="shared" si="24"/>
        <v>26798.326648891383</v>
      </c>
      <c r="AY56" s="1">
        <f t="shared" si="4"/>
        <v>2536.2252652795023</v>
      </c>
      <c r="AZ56" s="1">
        <f t="shared" si="5"/>
        <v>763.36852314251621</v>
      </c>
      <c r="BA56" s="1">
        <f t="shared" si="25"/>
        <v>10991.261377771345</v>
      </c>
      <c r="BB56" s="1">
        <f t="shared" si="26"/>
        <v>19928.908086024163</v>
      </c>
      <c r="BC56" s="1">
        <f t="shared" si="27"/>
        <v>21218.427858576128</v>
      </c>
      <c r="BD56" s="1">
        <f t="shared" si="28"/>
        <v>0</v>
      </c>
      <c r="BE56" s="2">
        <v>0</v>
      </c>
      <c r="BF56" s="2">
        <v>0</v>
      </c>
      <c r="BG56" s="2">
        <v>0</v>
      </c>
      <c r="BH56" s="2">
        <f t="shared" si="6"/>
        <v>0</v>
      </c>
      <c r="BI56" s="2">
        <f t="shared" si="29"/>
        <v>0</v>
      </c>
      <c r="BJ56" s="2">
        <f t="shared" si="7"/>
        <v>0</v>
      </c>
      <c r="BK56" s="2">
        <f t="shared" si="8"/>
        <v>0</v>
      </c>
      <c r="BL56" s="2">
        <f t="shared" si="9"/>
        <v>0</v>
      </c>
      <c r="BM56" s="2">
        <f t="shared" si="10"/>
        <v>0</v>
      </c>
      <c r="BN56" s="2">
        <f t="shared" si="11"/>
        <v>0</v>
      </c>
      <c r="BO56" s="2">
        <f t="shared" si="30"/>
        <v>0</v>
      </c>
      <c r="BP56" s="2">
        <f t="shared" si="31"/>
        <v>0</v>
      </c>
      <c r="BQ56" s="2">
        <f t="shared" si="32"/>
        <v>0</v>
      </c>
      <c r="BR56" s="11">
        <f t="shared" si="33"/>
        <v>4.7671804232349374E-2</v>
      </c>
      <c r="BS56" s="17">
        <v>0</v>
      </c>
      <c r="BT56" s="17">
        <v>0</v>
      </c>
      <c r="BU56" s="12">
        <f>(BU$3*templow!$I166+BU$4*templow!$I166^2+BU$5*templow!$I166^6)*(K56/K$56)^$BW$1</f>
        <v>1.6628159136998315</v>
      </c>
      <c r="BV56" s="12">
        <f>(BV$3*templow!$I166+BV$4*templow!$I166^2+BV$5*templow!$I166^6)*(L56/L$56)^$BW$1</f>
        <v>0.9795548874848039</v>
      </c>
      <c r="BW56" s="12">
        <f>(BW$3*templow!$I166+BW$4*templow!$I166^2+BW$5*templow!$I166^6)*(M56/M$56)^$BW$1</f>
        <v>0.50337129788689028</v>
      </c>
      <c r="BX56" s="12"/>
      <c r="BY56" s="12"/>
      <c r="BZ56" s="12"/>
      <c r="CA56" s="19"/>
      <c r="CB56" s="19"/>
      <c r="CC56" s="19"/>
      <c r="CD56" s="19"/>
      <c r="CE56" s="19"/>
      <c r="CF56" s="19"/>
      <c r="CG56" s="19"/>
      <c r="CH56" s="19"/>
    </row>
    <row r="57" spans="1:86" x14ac:dyDescent="0.3">
      <c r="A57">
        <f>1+A56</f>
        <v>2011</v>
      </c>
      <c r="B57" s="5">
        <f>B56*(1+E57)</f>
        <v>1082.1943035655645</v>
      </c>
      <c r="C57" s="5">
        <f>C56*(1+F57)</f>
        <v>2562.0083141489599</v>
      </c>
      <c r="D57" s="5">
        <f>D56*(1+G57)</f>
        <v>3246.8066195894371</v>
      </c>
      <c r="E57" s="15">
        <f>E56*$E$5</f>
        <v>3.9025778687312163E-3</v>
      </c>
      <c r="F57" s="15">
        <f>F56*$E$5</f>
        <v>7.6883400906352815E-3</v>
      </c>
      <c r="G57" s="15">
        <f>G56*$E$5</f>
        <v>1.5695472804334785E-2</v>
      </c>
      <c r="H57" s="5">
        <f>AR57</f>
        <v>37191.354770352256</v>
      </c>
      <c r="I57" s="5">
        <f>AS57</f>
        <v>8387.8456859616163</v>
      </c>
      <c r="J57" s="5">
        <f>AT57</f>
        <v>3190.4426309979572</v>
      </c>
      <c r="K57" s="5">
        <f t="shared" ref="K57" si="64">H57/B57*1000</f>
        <v>34366.614800887306</v>
      </c>
      <c r="L57" s="5">
        <f t="shared" ref="L57" si="65">I57/C57*1000</f>
        <v>3273.9338274738834</v>
      </c>
      <c r="M57" s="5">
        <f t="shared" ref="M57" si="66">J57/D57*1000</f>
        <v>982.64017688906665</v>
      </c>
      <c r="N57" s="15">
        <f t="shared" ref="N57" si="67">K57/K56-1</f>
        <v>2.5933156236528365E-2</v>
      </c>
      <c r="O57" s="15">
        <f t="shared" ref="O57" si="68">L57/L56-1</f>
        <v>3.2694965195487979E-2</v>
      </c>
      <c r="P57" s="15">
        <f t="shared" ref="P57" si="69">M57/M56-1</f>
        <v>2.9793759897611682E-2</v>
      </c>
      <c r="Q57" s="5">
        <f>T57*H57/1000</f>
        <v>5175.4453466283476</v>
      </c>
      <c r="R57" s="5">
        <f>U57*I57/1000</f>
        <v>4965.8738737776584</v>
      </c>
      <c r="S57" s="5">
        <f>V57*J57/1000</f>
        <v>2076.2645695215674</v>
      </c>
      <c r="T57" s="5">
        <f>T56*(1+W57)</f>
        <v>139.15721485774014</v>
      </c>
      <c r="U57" s="5">
        <f>U56*(1+X57)</f>
        <v>592.0320973583041</v>
      </c>
      <c r="V57" s="5">
        <f>V56*(1+Y57)</f>
        <v>650.77633722318978</v>
      </c>
      <c r="W57" s="15">
        <f>T$5-1</f>
        <v>-1.0734613539272964E-2</v>
      </c>
      <c r="X57" s="15">
        <f>U$5-1</f>
        <v>-1.217998157191269E-2</v>
      </c>
      <c r="Y57" s="15">
        <f>V$5-1</f>
        <v>-9.7425357312937999E-3</v>
      </c>
      <c r="Z57" s="5">
        <f t="shared" si="59"/>
        <v>11710.753949059279</v>
      </c>
      <c r="AA57" s="5">
        <f t="shared" si="59"/>
        <v>13894.821479715458</v>
      </c>
      <c r="AB57" s="5">
        <f t="shared" si="59"/>
        <v>4752.017687831225</v>
      </c>
      <c r="AC57" s="16">
        <f t="shared" si="60"/>
        <v>2.3054758553516947</v>
      </c>
      <c r="AD57" s="16">
        <f t="shared" si="61"/>
        <v>2.8762948423507231</v>
      </c>
      <c r="AE57" s="16">
        <f t="shared" si="62"/>
        <v>2.3705943923515802</v>
      </c>
      <c r="AF57" s="15">
        <f t="shared" si="63"/>
        <v>-4.0504037456468023E-3</v>
      </c>
      <c r="AG57" s="15">
        <f t="shared" si="63"/>
        <v>2.9673830763510267E-4</v>
      </c>
      <c r="AH57" s="15">
        <f t="shared" si="63"/>
        <v>9.7937136394747881E-3</v>
      </c>
      <c r="AI57" s="1">
        <f t="shared" ref="AI57:AI120" si="70">(1-$AI$5)*AI56+AU56</f>
        <v>56709.910809352252</v>
      </c>
      <c r="AJ57" s="1">
        <f t="shared" ref="AJ57:AJ120" si="71">(1-$AI$5)*AJ56+AV56</f>
        <v>11798.347054336708</v>
      </c>
      <c r="AK57" s="1">
        <f t="shared" ref="AK57:AK120" si="72">(1-$AI$5)*AK56+AW56</f>
        <v>4315.1631841248854</v>
      </c>
      <c r="AL57" s="14">
        <f>AL56*(1+AO57)</f>
        <v>15.569189726459566</v>
      </c>
      <c r="AM57" s="14">
        <f>AM56*(1+AP57)</f>
        <v>2.4122469767998078</v>
      </c>
      <c r="AN57" s="14">
        <f>AN56*(1+AQ57)</f>
        <v>0.92829573859446435</v>
      </c>
      <c r="AO57" s="11">
        <f>AO$5*AO56</f>
        <v>2.0414909744737347E-2</v>
      </c>
      <c r="AP57" s="11">
        <f>AP$5*AP56</f>
        <v>2.5717401916698735E-2</v>
      </c>
      <c r="AQ57" s="11">
        <f>AQ$5*AQ56</f>
        <v>2.3328928413269431E-2</v>
      </c>
      <c r="AR57" s="1">
        <f t="shared" ref="AR57:AR60" si="73">AL57*AI57^$AR$5*B57^(1-$AR$5)</f>
        <v>37191.354770352256</v>
      </c>
      <c r="AS57" s="1">
        <f t="shared" ref="AS57:AS60" si="74">AM57*AJ57^$AR$5*C57^(1-$AR$5)</f>
        <v>8387.8456859616163</v>
      </c>
      <c r="AT57" s="1">
        <f t="shared" ref="AT57:AT60" si="75">AN57*AK57^$AR$5*D57^(1-$AR$5)</f>
        <v>3190.4426309979572</v>
      </c>
      <c r="AU57" s="1">
        <f t="shared" ref="AU57:AU120" si="76">$AU$5*AR57</f>
        <v>7438.2709540704518</v>
      </c>
      <c r="AV57" s="1">
        <f t="shared" ref="AV57:AV120" si="77">$AU$5*AS57</f>
        <v>1677.5691371923233</v>
      </c>
      <c r="AW57" s="1">
        <f t="shared" ref="AW57:AW120" si="78">$AU$5*AT57</f>
        <v>638.08852619959146</v>
      </c>
      <c r="AX57" s="1">
        <f t="shared" si="24"/>
        <v>27493.29184070984</v>
      </c>
      <c r="AY57" s="1">
        <f t="shared" si="4"/>
        <v>2619.1470619791071</v>
      </c>
      <c r="AZ57" s="1">
        <f t="shared" si="5"/>
        <v>786.11214151125341</v>
      </c>
      <c r="BA57" s="1">
        <f t="shared" si="25"/>
        <v>11061.862613376927</v>
      </c>
      <c r="BB57" s="1">
        <f t="shared" si="26"/>
        <v>20164.552872281358</v>
      </c>
      <c r="BC57" s="1">
        <f t="shared" si="27"/>
        <v>21646.782646977012</v>
      </c>
      <c r="BD57" s="1">
        <f t="shared" si="28"/>
        <v>0</v>
      </c>
      <c r="BE57" s="2">
        <v>0</v>
      </c>
      <c r="BF57" s="2">
        <v>0</v>
      </c>
      <c r="BG57" s="2">
        <v>0</v>
      </c>
      <c r="BH57" s="2">
        <f t="shared" si="6"/>
        <v>0</v>
      </c>
      <c r="BI57" s="2">
        <f t="shared" si="29"/>
        <v>0</v>
      </c>
      <c r="BJ57" s="2">
        <f t="shared" si="7"/>
        <v>0</v>
      </c>
      <c r="BK57" s="2">
        <f t="shared" si="8"/>
        <v>0</v>
      </c>
      <c r="BL57" s="2">
        <f t="shared" si="9"/>
        <v>0</v>
      </c>
      <c r="BM57" s="2">
        <f t="shared" si="10"/>
        <v>0</v>
      </c>
      <c r="BN57" s="2">
        <f t="shared" si="11"/>
        <v>0</v>
      </c>
      <c r="BO57" s="2">
        <f t="shared" si="30"/>
        <v>0</v>
      </c>
      <c r="BP57" s="2">
        <f t="shared" si="31"/>
        <v>0</v>
      </c>
      <c r="BQ57" s="2">
        <f t="shared" si="32"/>
        <v>0</v>
      </c>
      <c r="BR57" s="11">
        <f t="shared" si="33"/>
        <v>5.171791401868428E-2</v>
      </c>
      <c r="BS57" s="17">
        <v>0</v>
      </c>
      <c r="BT57" s="17">
        <v>0</v>
      </c>
      <c r="BU57" s="12">
        <f>(BU$3*templow!$I167+BU$4*templow!$I167^2+BU$5*templow!$I167^6)*(K57/K$56)^$BW$1</f>
        <v>1.6852874168282848</v>
      </c>
      <c r="BV57" s="12">
        <f>(BV$3*templow!$I167+BV$4*templow!$I167^2+BV$5*templow!$I167^6)*(L57/L$56)^$BW$1</f>
        <v>0.9902968690551246</v>
      </c>
      <c r="BW57" s="12">
        <f>(BW$3*templow!$I167+BW$4*templow!$I167^2+BW$5*templow!$I167^6)*(M57/M$56)^$BW$1</f>
        <v>0.50828169323086814</v>
      </c>
      <c r="BX57" s="12"/>
      <c r="BY57" s="12"/>
      <c r="BZ57" s="12"/>
      <c r="CA57" s="19"/>
      <c r="CB57" s="19"/>
      <c r="CC57" s="19"/>
      <c r="CD57" s="19"/>
      <c r="CE57" s="19"/>
      <c r="CF57" s="19"/>
      <c r="CG57" s="19"/>
      <c r="CH57" s="19"/>
    </row>
    <row r="58" spans="1:86" x14ac:dyDescent="0.3">
      <c r="A58" s="2">
        <f t="shared" ref="A58:A121" si="79">1+A57</f>
        <v>2012</v>
      </c>
      <c r="B58" s="5">
        <f t="shared" ref="B58:B121" si="80">B57*(1+E58)</f>
        <v>1086.2064837273883</v>
      </c>
      <c r="C58" s="5">
        <f t="shared" ref="C58:C121" si="81">C57*(1+F58)</f>
        <v>2580.7210258214618</v>
      </c>
      <c r="D58" s="5">
        <f t="shared" ref="D58:D121" si="82">D57*(1+G58)</f>
        <v>3295.2187763382026</v>
      </c>
      <c r="E58" s="15">
        <f t="shared" ref="E58:E121" si="83">E57*$E$5</f>
        <v>3.7074489752946553E-3</v>
      </c>
      <c r="F58" s="15">
        <f t="shared" ref="F58:F121" si="84">F57*$E$5</f>
        <v>7.303923086103517E-3</v>
      </c>
      <c r="G58" s="15">
        <f t="shared" ref="G58:G121" si="85">G57*$E$5</f>
        <v>1.4910699164118045E-2</v>
      </c>
      <c r="H58" s="5">
        <f t="shared" ref="H58:H121" si="86">AR58</f>
        <v>38289.802272710556</v>
      </c>
      <c r="I58" s="5">
        <f t="shared" ref="I58:I121" si="87">AS58</f>
        <v>8723.4200775481604</v>
      </c>
      <c r="J58" s="5">
        <f t="shared" ref="J58:J121" si="88">AT58</f>
        <v>3334.0416588395269</v>
      </c>
      <c r="K58" s="5">
        <f t="shared" ref="K58:K121" si="89">H58/B58*1000</f>
        <v>35250.942473954492</v>
      </c>
      <c r="L58" s="5">
        <f t="shared" ref="L58:L121" si="90">I58/C58*1000</f>
        <v>3380.2259098390664</v>
      </c>
      <c r="M58" s="5">
        <f t="shared" ref="M58:M121" si="91">J58/D58*1000</f>
        <v>1011.7815796571983</v>
      </c>
      <c r="N58" s="15">
        <f t="shared" ref="N58:N121" si="92">K58/K57-1</f>
        <v>2.5732172871572923E-2</v>
      </c>
      <c r="O58" s="15">
        <f t="shared" ref="O58:O121" si="93">L58/L57-1</f>
        <v>3.2466166992506373E-2</v>
      </c>
      <c r="P58" s="15">
        <f t="shared" ref="P58:P121" si="94">M58/M57-1</f>
        <v>2.9656229669328349E-2</v>
      </c>
      <c r="Q58" s="5">
        <f t="shared" ref="Q58:Q121" si="95">T58*H58/1000</f>
        <v>5271.10497633862</v>
      </c>
      <c r="R58" s="5">
        <f t="shared" ref="R58:R121" si="96">U58*I58/1000</f>
        <v>5101.6406255620414</v>
      </c>
      <c r="S58" s="5">
        <f t="shared" ref="S58:S121" si="97">V58*J58/1000</f>
        <v>2148.5768888938487</v>
      </c>
      <c r="T58" s="5">
        <f t="shared" ref="T58:T121" si="98">T57*(1+W58)</f>
        <v>137.66341593504072</v>
      </c>
      <c r="U58" s="5">
        <f t="shared" ref="U58:U121" si="99">U57*(1+X58)</f>
        <v>584.82115732249918</v>
      </c>
      <c r="V58" s="5">
        <f t="shared" ref="V58:V121" si="100">V57*(1+Y58)</f>
        <v>644.43612550471232</v>
      </c>
      <c r="W58" s="15">
        <f t="shared" ref="W58:W121" si="101">T$5-1</f>
        <v>-1.0734613539272964E-2</v>
      </c>
      <c r="X58" s="15">
        <f t="shared" ref="X58:X121" si="102">U$5-1</f>
        <v>-1.217998157191269E-2</v>
      </c>
      <c r="Y58" s="15">
        <f t="shared" ref="Y58:Y121" si="103">V$5-1</f>
        <v>-9.7425357312937999E-3</v>
      </c>
      <c r="Z58" s="5">
        <f t="shared" ref="Z58:Z60" si="104">Q57*AC58</f>
        <v>11883.535419541931</v>
      </c>
      <c r="AA58" s="5">
        <f t="shared" ref="AA58:AA60" si="105">R57*AD58</f>
        <v>14287.555818346813</v>
      </c>
      <c r="AB58" s="5">
        <f t="shared" ref="AB58:AB60" si="106">S57*AE58</f>
        <v>4970.1856194244674</v>
      </c>
      <c r="AC58" s="16">
        <f t="shared" ref="AC58:AC121" si="107">AC57*(1+AF58)</f>
        <v>2.29613774731168</v>
      </c>
      <c r="AD58" s="16">
        <f t="shared" ref="AD58:AD121" si="108">AD57*(1+AG58)</f>
        <v>2.8771483492145018</v>
      </c>
      <c r="AE58" s="16">
        <f t="shared" ref="AE58:AE121" si="109">AE57*(1+AH58)</f>
        <v>2.3938113149856162</v>
      </c>
      <c r="AF58" s="15">
        <f t="shared" ref="AF58:AF121" si="110">AC$5-1</f>
        <v>-4.0504037456468023E-3</v>
      </c>
      <c r="AG58" s="15">
        <f t="shared" ref="AG58:AG121" si="111">AD$5-1</f>
        <v>2.9673830763510267E-4</v>
      </c>
      <c r="AH58" s="15">
        <f t="shared" ref="AH58:AH121" si="112">AE$5-1</f>
        <v>9.7937136394747881E-3</v>
      </c>
      <c r="AI58" s="1">
        <f t="shared" si="70"/>
        <v>58477.190682487482</v>
      </c>
      <c r="AJ58" s="1">
        <f t="shared" si="71"/>
        <v>12296.081486095361</v>
      </c>
      <c r="AK58" s="1">
        <f t="shared" si="72"/>
        <v>4521.7353919119887</v>
      </c>
      <c r="AL58" s="14">
        <f t="shared" ref="AL58:AL121" si="113">AL57*(1+AO58)</f>
        <v>15.883854893493284</v>
      </c>
      <c r="AM58" s="14">
        <f t="shared" ref="AM58:AM121" si="114">AM57*(1+AP58)</f>
        <v>2.4736633345742631</v>
      </c>
      <c r="AN58" s="14">
        <f t="shared" ref="AN58:AN121" si="115">AN57*(1+AQ58)</f>
        <v>0.94973532197815758</v>
      </c>
      <c r="AO58" s="11">
        <f t="shared" ref="AO58:AO121" si="116">AO$5*AO57</f>
        <v>2.0210760647289973E-2</v>
      </c>
      <c r="AP58" s="11">
        <f t="shared" ref="AP58:AP121" si="117">AP$5*AP57</f>
        <v>2.5460227897531749E-2</v>
      </c>
      <c r="AQ58" s="11">
        <f t="shared" ref="AQ58:AQ121" si="118">AQ$5*AQ57</f>
        <v>2.3095639129136737E-2</v>
      </c>
      <c r="AR58" s="1">
        <f t="shared" si="73"/>
        <v>38289.802272710556</v>
      </c>
      <c r="AS58" s="1">
        <f t="shared" si="74"/>
        <v>8723.4200775481604</v>
      </c>
      <c r="AT58" s="1">
        <f t="shared" si="75"/>
        <v>3334.0416588395269</v>
      </c>
      <c r="AU58" s="1">
        <f t="shared" si="76"/>
        <v>7657.9604545421116</v>
      </c>
      <c r="AV58" s="1">
        <f t="shared" si="77"/>
        <v>1744.6840155096322</v>
      </c>
      <c r="AW58" s="1">
        <f t="shared" si="78"/>
        <v>666.80833176790543</v>
      </c>
      <c r="AX58" s="1">
        <f t="shared" si="24"/>
        <v>28200.753979163597</v>
      </c>
      <c r="AY58" s="1">
        <f t="shared" si="4"/>
        <v>2704.1807278712531</v>
      </c>
      <c r="AZ58" s="1">
        <f t="shared" si="5"/>
        <v>809.42526372575878</v>
      </c>
      <c r="BA58" s="1">
        <f t="shared" si="25"/>
        <v>11130.470797080048</v>
      </c>
      <c r="BB58" s="1">
        <f t="shared" si="26"/>
        <v>20394.287967858116</v>
      </c>
      <c r="BC58" s="1">
        <f t="shared" si="27"/>
        <v>22065.854043155858</v>
      </c>
      <c r="BD58" s="1">
        <f t="shared" si="28"/>
        <v>0</v>
      </c>
      <c r="BE58" s="2">
        <v>0</v>
      </c>
      <c r="BF58" s="2">
        <v>0</v>
      </c>
      <c r="BG58" s="2">
        <v>0</v>
      </c>
      <c r="BH58" s="2">
        <f t="shared" si="6"/>
        <v>0</v>
      </c>
      <c r="BI58" s="2">
        <f t="shared" si="29"/>
        <v>0</v>
      </c>
      <c r="BJ58" s="2">
        <f t="shared" si="7"/>
        <v>0</v>
      </c>
      <c r="BK58" s="2">
        <f t="shared" si="8"/>
        <v>0</v>
      </c>
      <c r="BL58" s="2">
        <f t="shared" si="9"/>
        <v>0</v>
      </c>
      <c r="BM58" s="2">
        <f t="shared" si="10"/>
        <v>0</v>
      </c>
      <c r="BN58" s="2">
        <f t="shared" si="11"/>
        <v>0</v>
      </c>
      <c r="BO58" s="2">
        <f t="shared" si="30"/>
        <v>0</v>
      </c>
      <c r="BP58" s="2">
        <f t="shared" si="31"/>
        <v>0</v>
      </c>
      <c r="BQ58" s="2">
        <f t="shared" si="32"/>
        <v>0</v>
      </c>
      <c r="BR58" s="11">
        <f t="shared" si="33"/>
        <v>5.1800204936879507E-2</v>
      </c>
      <c r="BS58" s="17">
        <v>0</v>
      </c>
      <c r="BT58" s="17">
        <v>0</v>
      </c>
      <c r="BU58" s="12">
        <f>(BU$3*templow!$I168+BU$4*templow!$I168^2+BU$5*templow!$I168^6)*(K58/K$56)^$BW$1</f>
        <v>1.7076966359046539</v>
      </c>
      <c r="BV58" s="12">
        <f>(BV$3*templow!$I168+BV$4*templow!$I168^2+BV$5*templow!$I168^6)*(L58/L$56)^$BW$1</f>
        <v>1.000928816274322</v>
      </c>
      <c r="BW58" s="12">
        <f>(BW$3*templow!$I168+BW$4*templow!$I168^2+BW$5*templow!$I168^6)*(M58/M$56)^$BW$1</f>
        <v>0.51308708220362775</v>
      </c>
      <c r="BX58" s="12"/>
      <c r="BY58" s="12"/>
      <c r="BZ58" s="12"/>
      <c r="CA58" s="19"/>
      <c r="CB58" s="19"/>
      <c r="CC58" s="19"/>
      <c r="CD58" s="19"/>
      <c r="CE58" s="19"/>
      <c r="CF58" s="19"/>
      <c r="CG58" s="19"/>
      <c r="CH58" s="19"/>
    </row>
    <row r="59" spans="1:86" x14ac:dyDescent="0.3">
      <c r="A59" s="2">
        <f t="shared" si="79"/>
        <v>2013</v>
      </c>
      <c r="B59" s="5">
        <f t="shared" si="80"/>
        <v>1090.0321860866893</v>
      </c>
      <c r="C59" s="5">
        <f t="shared" si="81"/>
        <v>2598.6279443067874</v>
      </c>
      <c r="D59" s="5">
        <f t="shared" si="82"/>
        <v>3341.8960913994383</v>
      </c>
      <c r="E59" s="15">
        <f t="shared" si="83"/>
        <v>3.5220765265299224E-3</v>
      </c>
      <c r="F59" s="15">
        <f t="shared" si="84"/>
        <v>6.9387269317983408E-3</v>
      </c>
      <c r="G59" s="15">
        <f t="shared" si="85"/>
        <v>1.4165164205912142E-2</v>
      </c>
      <c r="H59" s="5">
        <f t="shared" si="86"/>
        <v>39405.476324541247</v>
      </c>
      <c r="I59" s="5">
        <f t="shared" si="87"/>
        <v>9067.0190675271242</v>
      </c>
      <c r="J59" s="5">
        <f t="shared" si="88"/>
        <v>3481.0018618386325</v>
      </c>
      <c r="K59" s="5">
        <f t="shared" si="89"/>
        <v>36150.745663768284</v>
      </c>
      <c r="L59" s="5">
        <f t="shared" si="90"/>
        <v>3489.156301652044</v>
      </c>
      <c r="M59" s="5">
        <f t="shared" si="91"/>
        <v>1041.6248041934011</v>
      </c>
      <c r="N59" s="15">
        <f t="shared" si="92"/>
        <v>2.5525649150476504E-2</v>
      </c>
      <c r="O59" s="15">
        <f t="shared" si="93"/>
        <v>3.2225772690489762E-2</v>
      </c>
      <c r="P59" s="15">
        <f t="shared" si="94"/>
        <v>2.949571838055598E-2</v>
      </c>
      <c r="Q59" s="5">
        <f t="shared" si="95"/>
        <v>5366.4605000696056</v>
      </c>
      <c r="R59" s="5">
        <f t="shared" si="96"/>
        <v>5237.9992020132186</v>
      </c>
      <c r="S59" s="5">
        <f t="shared" si="97"/>
        <v>2221.4280844987065</v>
      </c>
      <c r="T59" s="5">
        <f t="shared" si="98"/>
        <v>136.18565236648186</v>
      </c>
      <c r="U59" s="5">
        <f t="shared" si="99"/>
        <v>577.69804640344648</v>
      </c>
      <c r="V59" s="5">
        <f t="shared" si="100"/>
        <v>638.15768352544615</v>
      </c>
      <c r="W59" s="15">
        <f t="shared" si="101"/>
        <v>-1.0734613539272964E-2</v>
      </c>
      <c r="X59" s="15">
        <f t="shared" si="102"/>
        <v>-1.217998157191269E-2</v>
      </c>
      <c r="Y59" s="15">
        <f t="shared" si="103"/>
        <v>-9.7425357312937999E-3</v>
      </c>
      <c r="Z59" s="5">
        <f t="shared" si="104"/>
        <v>12054.16032802589</v>
      </c>
      <c r="AA59" s="5">
        <f t="shared" si="105"/>
        <v>14682.532481495164</v>
      </c>
      <c r="AB59" s="5">
        <f t="shared" si="106"/>
        <v>5193.6595543340809</v>
      </c>
      <c r="AC59" s="16">
        <f t="shared" si="107"/>
        <v>2.2868374623794478</v>
      </c>
      <c r="AD59" s="16">
        <f t="shared" si="108"/>
        <v>2.8780021093464629</v>
      </c>
      <c r="AE59" s="16">
        <f t="shared" si="109"/>
        <v>2.4172556175115201</v>
      </c>
      <c r="AF59" s="15">
        <f t="shared" si="110"/>
        <v>-4.0504037456468023E-3</v>
      </c>
      <c r="AG59" s="15">
        <f t="shared" si="111"/>
        <v>2.9673830763510267E-4</v>
      </c>
      <c r="AH59" s="15">
        <f t="shared" si="112"/>
        <v>9.7937136394747881E-3</v>
      </c>
      <c r="AI59" s="1">
        <f t="shared" si="70"/>
        <v>60287.432068780843</v>
      </c>
      <c r="AJ59" s="1">
        <f t="shared" si="71"/>
        <v>12811.157352995458</v>
      </c>
      <c r="AK59" s="1">
        <f t="shared" si="72"/>
        <v>4736.3701844886955</v>
      </c>
      <c r="AL59" s="14">
        <f t="shared" si="113"/>
        <v>16.201669435007876</v>
      </c>
      <c r="AM59" s="14">
        <f t="shared" si="114"/>
        <v>2.5360135664918921</v>
      </c>
      <c r="AN59" s="14">
        <f t="shared" si="115"/>
        <v>0.97145071880011358</v>
      </c>
      <c r="AO59" s="11">
        <f t="shared" si="116"/>
        <v>2.0008653040817073E-2</v>
      </c>
      <c r="AP59" s="11">
        <f t="shared" si="117"/>
        <v>2.5205625618556431E-2</v>
      </c>
      <c r="AQ59" s="11">
        <f t="shared" si="118"/>
        <v>2.2864682737845369E-2</v>
      </c>
      <c r="AR59" s="1">
        <f t="shared" si="73"/>
        <v>39405.476324541247</v>
      </c>
      <c r="AS59" s="1">
        <f t="shared" si="74"/>
        <v>9067.0190675271242</v>
      </c>
      <c r="AT59" s="1">
        <f t="shared" si="75"/>
        <v>3481.0018618386325</v>
      </c>
      <c r="AU59" s="1">
        <f t="shared" si="76"/>
        <v>7881.0952649082501</v>
      </c>
      <c r="AV59" s="1">
        <f t="shared" si="77"/>
        <v>1813.403813505425</v>
      </c>
      <c r="AW59" s="1">
        <f t="shared" si="78"/>
        <v>696.20037236772657</v>
      </c>
      <c r="AX59" s="1">
        <f t="shared" si="24"/>
        <v>28920.596531014628</v>
      </c>
      <c r="AY59" s="1">
        <f t="shared" si="4"/>
        <v>2791.3250413216351</v>
      </c>
      <c r="AZ59" s="1">
        <f t="shared" si="5"/>
        <v>833.29984335472079</v>
      </c>
      <c r="BA59" s="1">
        <f t="shared" si="25"/>
        <v>11197.147765704292</v>
      </c>
      <c r="BB59" s="1">
        <f t="shared" si="26"/>
        <v>20618.220124285421</v>
      </c>
      <c r="BC59" s="1">
        <f t="shared" si="27"/>
        <v>22475.566362413538</v>
      </c>
      <c r="BD59" s="1">
        <f t="shared" si="28"/>
        <v>0</v>
      </c>
      <c r="BE59" s="2">
        <v>0</v>
      </c>
      <c r="BF59" s="2">
        <v>0</v>
      </c>
      <c r="BG59" s="2">
        <v>0</v>
      </c>
      <c r="BH59" s="2">
        <f t="shared" si="6"/>
        <v>0</v>
      </c>
      <c r="BI59" s="2">
        <f t="shared" si="29"/>
        <v>0</v>
      </c>
      <c r="BJ59" s="2">
        <f t="shared" si="7"/>
        <v>0</v>
      </c>
      <c r="BK59" s="2">
        <f t="shared" si="8"/>
        <v>0</v>
      </c>
      <c r="BL59" s="2">
        <f t="shared" si="9"/>
        <v>0</v>
      </c>
      <c r="BM59" s="2">
        <f t="shared" si="10"/>
        <v>0</v>
      </c>
      <c r="BN59" s="2">
        <f t="shared" si="11"/>
        <v>0</v>
      </c>
      <c r="BO59" s="2">
        <f t="shared" si="30"/>
        <v>0</v>
      </c>
      <c r="BP59" s="2">
        <f t="shared" si="31"/>
        <v>0</v>
      </c>
      <c r="BQ59" s="2">
        <f t="shared" si="32"/>
        <v>0</v>
      </c>
      <c r="BR59" s="11">
        <f t="shared" si="33"/>
        <v>5.186228683269653E-2</v>
      </c>
      <c r="BS59" s="17">
        <v>0</v>
      </c>
      <c r="BT59" s="17">
        <v>0</v>
      </c>
      <c r="BU59" s="12">
        <f>(BU$3*templow!$I169+BU$4*templow!$I169^2+BU$5*templow!$I169^6)*(K59/K$56)^$BW$1</f>
        <v>1.7300577656069147</v>
      </c>
      <c r="BV59" s="12">
        <f>(BV$3*templow!$I169+BV$4*templow!$I169^2+BV$5*templow!$I169^6)*(L59/L$56)^$BW$1</f>
        <v>1.0114596190891798</v>
      </c>
      <c r="BW59" s="12">
        <f>(BW$3*templow!$I169+BW$4*templow!$I169^2+BW$5*templow!$I169^6)*(M59/M$56)^$BW$1</f>
        <v>0.51779137540294584</v>
      </c>
      <c r="BX59" s="12"/>
      <c r="BY59" s="12"/>
      <c r="BZ59" s="12"/>
      <c r="CA59" s="19"/>
      <c r="CB59" s="19"/>
      <c r="CC59" s="19"/>
      <c r="CD59" s="19"/>
      <c r="CE59" s="19"/>
      <c r="CF59" s="19"/>
      <c r="CG59" s="19"/>
      <c r="CH59" s="19"/>
    </row>
    <row r="60" spans="1:86" x14ac:dyDescent="0.3">
      <c r="A60" s="2">
        <f t="shared" si="79"/>
        <v>2014</v>
      </c>
      <c r="B60" s="5">
        <f t="shared" si="80"/>
        <v>1093.6794040236784</v>
      </c>
      <c r="C60" s="5">
        <f t="shared" si="81"/>
        <v>2615.7575555245285</v>
      </c>
      <c r="D60" s="5">
        <f t="shared" si="82"/>
        <v>3386.8676729485187</v>
      </c>
      <c r="E60" s="15">
        <f t="shared" si="83"/>
        <v>3.3459727002034261E-3</v>
      </c>
      <c r="F60" s="15">
        <f t="shared" si="84"/>
        <v>6.5917905852084235E-3</v>
      </c>
      <c r="G60" s="15">
        <f t="shared" si="85"/>
        <v>1.3456905995616535E-2</v>
      </c>
      <c r="H60" s="5">
        <f t="shared" si="86"/>
        <v>40538.19408886286</v>
      </c>
      <c r="I60" s="5">
        <f t="shared" si="87"/>
        <v>9418.6216664414496</v>
      </c>
      <c r="J60" s="5">
        <f t="shared" si="88"/>
        <v>3631.2663652454685</v>
      </c>
      <c r="K60" s="5">
        <f t="shared" si="89"/>
        <v>37065.884151901977</v>
      </c>
      <c r="L60" s="5">
        <f t="shared" si="90"/>
        <v>3600.7242515840758</v>
      </c>
      <c r="M60" s="5">
        <f t="shared" si="91"/>
        <v>1072.1606852989869</v>
      </c>
      <c r="N60" s="15">
        <f t="shared" si="92"/>
        <v>2.5314512089051666E-2</v>
      </c>
      <c r="O60" s="15">
        <f t="shared" si="93"/>
        <v>3.1975623986580048E-2</v>
      </c>
      <c r="P60" s="15">
        <f t="shared" si="94"/>
        <v>2.9315623996907236E-2</v>
      </c>
      <c r="Q60" s="5">
        <f t="shared" si="95"/>
        <v>5461.4576077152651</v>
      </c>
      <c r="R60" s="5">
        <f t="shared" si="96"/>
        <v>5374.8466032670513</v>
      </c>
      <c r="S60" s="5">
        <f t="shared" si="97"/>
        <v>2294.7439538259314</v>
      </c>
      <c r="T60" s="5">
        <f t="shared" si="98"/>
        <v>134.7237520187339</v>
      </c>
      <c r="U60" s="5">
        <f t="shared" si="99"/>
        <v>570.66169484412251</v>
      </c>
      <c r="V60" s="5">
        <f t="shared" si="100"/>
        <v>631.94040949149985</v>
      </c>
      <c r="W60" s="15">
        <f t="shared" si="101"/>
        <v>-1.0734613539272964E-2</v>
      </c>
      <c r="X60" s="15">
        <f t="shared" si="102"/>
        <v>-1.217998157191269E-2</v>
      </c>
      <c r="Y60" s="15">
        <f t="shared" si="103"/>
        <v>-9.7425357312937999E-3</v>
      </c>
      <c r="Z60" s="5">
        <f t="shared" si="104"/>
        <v>12222.51545428879</v>
      </c>
      <c r="AA60" s="5">
        <f t="shared" si="105"/>
        <v>15079.446074051251</v>
      </c>
      <c r="AB60" s="5">
        <f t="shared" si="106"/>
        <v>5422.3494031663949</v>
      </c>
      <c r="AC60" s="16">
        <f t="shared" si="107"/>
        <v>2.2775748473561408</v>
      </c>
      <c r="AD60" s="16">
        <f t="shared" si="108"/>
        <v>2.8788561228217606</v>
      </c>
      <c r="AE60" s="16">
        <f t="shared" si="109"/>
        <v>2.4409295268228397</v>
      </c>
      <c r="AF60" s="15">
        <f t="shared" si="110"/>
        <v>-4.0504037456468023E-3</v>
      </c>
      <c r="AG60" s="15">
        <f t="shared" si="111"/>
        <v>2.9673830763510267E-4</v>
      </c>
      <c r="AH60" s="15">
        <f t="shared" si="112"/>
        <v>9.7937136394747881E-3</v>
      </c>
      <c r="AI60" s="1">
        <f t="shared" si="70"/>
        <v>62139.784126811006</v>
      </c>
      <c r="AJ60" s="1">
        <f t="shared" si="71"/>
        <v>13343.445431201339</v>
      </c>
      <c r="AK60" s="1">
        <f t="shared" si="72"/>
        <v>4958.9335384075521</v>
      </c>
      <c r="AL60" s="14">
        <f t="shared" si="113"/>
        <v>16.522601281590887</v>
      </c>
      <c r="AM60" s="14">
        <f t="shared" si="114"/>
        <v>2.5992961569272608</v>
      </c>
      <c r="AN60" s="14">
        <f t="shared" si="115"/>
        <v>0.99344051215612184</v>
      </c>
      <c r="AO60" s="11">
        <f t="shared" si="116"/>
        <v>1.9808566510408902E-2</v>
      </c>
      <c r="AP60" s="11">
        <f t="shared" si="117"/>
        <v>2.4953569362370868E-2</v>
      </c>
      <c r="AQ60" s="11">
        <f t="shared" si="118"/>
        <v>2.2636035910466916E-2</v>
      </c>
      <c r="AR60" s="1">
        <f t="shared" si="73"/>
        <v>40538.19408886286</v>
      </c>
      <c r="AS60" s="1">
        <f t="shared" si="74"/>
        <v>9418.6216664414496</v>
      </c>
      <c r="AT60" s="1">
        <f t="shared" si="75"/>
        <v>3631.2663652454685</v>
      </c>
      <c r="AU60" s="1">
        <f t="shared" si="76"/>
        <v>8107.6388177725721</v>
      </c>
      <c r="AV60" s="1">
        <f t="shared" si="77"/>
        <v>1883.7243332882899</v>
      </c>
      <c r="AW60" s="1">
        <f t="shared" si="78"/>
        <v>726.25327304909376</v>
      </c>
      <c r="AX60" s="1">
        <f t="shared" si="24"/>
        <v>29652.707321521582</v>
      </c>
      <c r="AY60" s="1">
        <f t="shared" si="4"/>
        <v>2880.5794012672609</v>
      </c>
      <c r="AZ60" s="1">
        <f t="shared" si="5"/>
        <v>857.72854823918942</v>
      </c>
      <c r="BA60" s="1">
        <f t="shared" si="25"/>
        <v>11261.954452545246</v>
      </c>
      <c r="BB60" s="1">
        <f t="shared" si="26"/>
        <v>20836.462204571228</v>
      </c>
      <c r="BC60" s="1">
        <f t="shared" si="27"/>
        <v>22875.878570384437</v>
      </c>
      <c r="BD60" s="1">
        <f t="shared" si="28"/>
        <v>0</v>
      </c>
      <c r="BE60" s="2">
        <v>0</v>
      </c>
      <c r="BF60" s="2">
        <v>0</v>
      </c>
      <c r="BG60" s="2">
        <v>0</v>
      </c>
      <c r="BH60" s="2">
        <f t="shared" si="6"/>
        <v>0</v>
      </c>
      <c r="BI60" s="2">
        <f t="shared" si="29"/>
        <v>0</v>
      </c>
      <c r="BJ60" s="2">
        <f t="shared" si="7"/>
        <v>0</v>
      </c>
      <c r="BK60" s="2">
        <f t="shared" si="8"/>
        <v>0</v>
      </c>
      <c r="BL60" s="2">
        <f t="shared" si="9"/>
        <v>0</v>
      </c>
      <c r="BM60" s="2">
        <f t="shared" si="10"/>
        <v>0</v>
      </c>
      <c r="BN60" s="2">
        <f t="shared" si="11"/>
        <v>0</v>
      </c>
      <c r="BO60" s="2">
        <f t="shared" si="30"/>
        <v>0</v>
      </c>
      <c r="BP60" s="2">
        <f t="shared" si="31"/>
        <v>0</v>
      </c>
      <c r="BQ60" s="2">
        <f t="shared" si="32"/>
        <v>0</v>
      </c>
      <c r="BR60" s="11">
        <f t="shared" si="33"/>
        <v>5.1905794116508169E-2</v>
      </c>
      <c r="BS60" s="17">
        <v>0</v>
      </c>
      <c r="BT60" s="17">
        <v>0</v>
      </c>
      <c r="BU60" s="12">
        <f>(BU$3*templow!$I170+BU$4*templow!$I170^2+BU$5*templow!$I170^6)*(K60/K$56)^$BW$1</f>
        <v>1.7523808816664173</v>
      </c>
      <c r="BV60" s="12">
        <f>(BV$3*templow!$I170+BV$4*templow!$I170^2+BV$5*templow!$I170^6)*(L60/L$56)^$BW$1</f>
        <v>1.021895530714215</v>
      </c>
      <c r="BW60" s="12">
        <f>(BW$3*templow!$I170+BW$4*templow!$I170^2+BW$5*templow!$I170^6)*(M60/M$56)^$BW$1</f>
        <v>0.52239698669716284</v>
      </c>
      <c r="BX60" s="12"/>
      <c r="BY60" s="12"/>
      <c r="BZ60" s="12"/>
      <c r="CA60" s="19"/>
      <c r="CB60" s="19"/>
      <c r="CC60" s="19"/>
      <c r="CD60" s="19"/>
      <c r="CE60" s="19"/>
      <c r="CF60" s="19"/>
      <c r="CG60" s="19"/>
      <c r="CH60" s="19"/>
    </row>
    <row r="61" spans="1:86" x14ac:dyDescent="0.3">
      <c r="A61" s="2">
        <f t="shared" si="79"/>
        <v>2015</v>
      </c>
      <c r="B61" s="5">
        <f t="shared" si="80"/>
        <v>1097.1558543808846</v>
      </c>
      <c r="C61" s="5">
        <f t="shared" si="81"/>
        <v>2632.1379552508383</v>
      </c>
      <c r="D61" s="5">
        <f t="shared" si="82"/>
        <v>3430.1655948482567</v>
      </c>
      <c r="E61" s="15">
        <f t="shared" si="83"/>
        <v>3.1786740651932547E-3</v>
      </c>
      <c r="F61" s="15">
        <f t="shared" si="84"/>
        <v>6.2622010559480017E-3</v>
      </c>
      <c r="G61" s="15">
        <f t="shared" si="85"/>
        <v>1.2784060695835708E-2</v>
      </c>
      <c r="H61" s="5">
        <f t="shared" si="86"/>
        <v>42418.306562412727</v>
      </c>
      <c r="I61" s="5">
        <f t="shared" si="87"/>
        <v>9878.1304293888079</v>
      </c>
      <c r="J61" s="5">
        <f t="shared" si="88"/>
        <v>3804.5506352019806</v>
      </c>
      <c r="K61" s="5">
        <f t="shared" si="89"/>
        <v>38662.060994378051</v>
      </c>
      <c r="L61" s="5">
        <f t="shared" si="90"/>
        <v>3752.8923625309899</v>
      </c>
      <c r="M61" s="5">
        <f t="shared" si="91"/>
        <v>1109.1448881989868</v>
      </c>
      <c r="N61" s="15">
        <f t="shared" si="92"/>
        <v>4.3063233995300987E-2</v>
      </c>
      <c r="O61" s="15">
        <f t="shared" si="93"/>
        <v>4.22604177145669E-2</v>
      </c>
      <c r="P61" s="15">
        <f t="shared" si="94"/>
        <v>3.4495018710452241E-2</v>
      </c>
      <c r="Q61" s="5">
        <f t="shared" si="95"/>
        <v>5653.4077449936321</v>
      </c>
      <c r="R61" s="5">
        <f t="shared" si="96"/>
        <v>5568.4112360565405</v>
      </c>
      <c r="S61" s="5">
        <f t="shared" si="97"/>
        <v>2380.8258017615735</v>
      </c>
      <c r="T61" s="5">
        <f t="shared" si="98"/>
        <v>133.27754460625195</v>
      </c>
      <c r="U61" s="5">
        <f t="shared" si="99"/>
        <v>563.71104591712458</v>
      </c>
      <c r="V61" s="5">
        <f t="shared" si="100"/>
        <v>625.78370747198051</v>
      </c>
      <c r="W61" s="15">
        <f t="shared" si="101"/>
        <v>-1.0734613539272964E-2</v>
      </c>
      <c r="X61" s="15">
        <f t="shared" si="102"/>
        <v>-1.217998157191269E-2</v>
      </c>
      <c r="Y61" s="15">
        <f t="shared" si="103"/>
        <v>-9.7425357312937999E-3</v>
      </c>
      <c r="Z61" s="5">
        <f t="shared" ref="Z61" si="119">Q60*AC61</f>
        <v>12388.495997258295</v>
      </c>
      <c r="AA61" s="5">
        <f t="shared" ref="AA61" si="120">R60*AD61</f>
        <v>15478.001606555576</v>
      </c>
      <c r="AB61" s="5">
        <f t="shared" ref="AB61" si="121">S60*AE61</f>
        <v>5656.1658826279245</v>
      </c>
      <c r="AC61" s="16">
        <f t="shared" si="107"/>
        <v>2.2683497496634186</v>
      </c>
      <c r="AD61" s="16">
        <f t="shared" si="108"/>
        <v>2.8797103897155716</v>
      </c>
      <c r="AE61" s="16">
        <f t="shared" si="109"/>
        <v>2.4648352916226814</v>
      </c>
      <c r="AF61" s="15">
        <f t="shared" si="110"/>
        <v>-4.0504037456468023E-3</v>
      </c>
      <c r="AG61" s="15">
        <f t="shared" si="111"/>
        <v>2.9673830763510267E-4</v>
      </c>
      <c r="AH61" s="15">
        <f t="shared" si="112"/>
        <v>9.7937136394747881E-3</v>
      </c>
      <c r="AI61" s="1">
        <f t="shared" si="70"/>
        <v>64033.444531902482</v>
      </c>
      <c r="AJ61" s="1">
        <f t="shared" si="71"/>
        <v>13892.825221369494</v>
      </c>
      <c r="AK61" s="1">
        <f t="shared" si="72"/>
        <v>5189.2934576158905</v>
      </c>
      <c r="AL61" s="14">
        <f t="shared" si="113"/>
        <v>16.846617437538136</v>
      </c>
      <c r="AM61" s="14">
        <f t="shared" si="114"/>
        <v>2.663509256703037</v>
      </c>
      <c r="AN61" s="14">
        <f t="shared" si="115"/>
        <v>1.0157031917131196</v>
      </c>
      <c r="AO61" s="11">
        <f t="shared" si="116"/>
        <v>1.9610480845304812E-2</v>
      </c>
      <c r="AP61" s="11">
        <f t="shared" si="117"/>
        <v>2.4704033668747159E-2</v>
      </c>
      <c r="AQ61" s="11">
        <f t="shared" si="118"/>
        <v>2.2409675551362248E-2</v>
      </c>
      <c r="AR61" s="1">
        <f>MAX(0.3*B61,AL61*AI61^$AR$5*B61^(1-$AR$5)*(1-BI60+BU60/100))</f>
        <v>42418.306562412727</v>
      </c>
      <c r="AS61" s="1">
        <f t="shared" ref="AS61:AT124" si="122">MAX(0.3*C61,AM61*AJ61^$AR$5*C61^(1-$AR$5)*(1-BJ60+BV60/100))</f>
        <v>9878.1304293888079</v>
      </c>
      <c r="AT61" s="1">
        <f t="shared" si="122"/>
        <v>3804.5506352019806</v>
      </c>
      <c r="AU61" s="1">
        <f t="shared" si="76"/>
        <v>8483.6613124825453</v>
      </c>
      <c r="AV61" s="1">
        <f t="shared" si="77"/>
        <v>1975.6260858777616</v>
      </c>
      <c r="AW61" s="1">
        <f t="shared" si="78"/>
        <v>760.91012704039622</v>
      </c>
      <c r="AX61" s="1">
        <f t="shared" si="24"/>
        <v>30929.648795502442</v>
      </c>
      <c r="AY61" s="1">
        <f t="shared" si="4"/>
        <v>3002.3138900247923</v>
      </c>
      <c r="AZ61" s="1">
        <f t="shared" si="5"/>
        <v>887.31591055918943</v>
      </c>
      <c r="BA61" s="1">
        <f t="shared" si="25"/>
        <v>11344.010602119881</v>
      </c>
      <c r="BB61" s="1">
        <f t="shared" si="26"/>
        <v>21075.893335229197</v>
      </c>
      <c r="BC61" s="1">
        <f t="shared" si="27"/>
        <v>23284.653778761294</v>
      </c>
      <c r="BD61" s="1">
        <f t="shared" si="28"/>
        <v>55704.557716110372</v>
      </c>
      <c r="BE61" s="2">
        <f>econmid!BF1</f>
        <v>0.10432677093898275</v>
      </c>
      <c r="BF61" s="2">
        <f>econmid!BG1</f>
        <v>5.4695092241530074E-2</v>
      </c>
      <c r="BG61" s="2">
        <f>econmid!BH1</f>
        <v>1.5649694592136141E-2</v>
      </c>
      <c r="BH61" s="2">
        <f t="shared" si="6"/>
        <v>6.6448770674087165E-2</v>
      </c>
      <c r="BI61" s="2">
        <f t="shared" si="29"/>
        <v>1.0884075134554977E-3</v>
      </c>
      <c r="BJ61" s="2">
        <f t="shared" si="7"/>
        <v>2.9915531153094834E-4</v>
      </c>
      <c r="BK61" s="2">
        <f t="shared" si="8"/>
        <v>2.449129408271352E-5</v>
      </c>
      <c r="BL61" s="2">
        <f t="shared" si="9"/>
        <v>46.168403570588659</v>
      </c>
      <c r="BM61" s="2">
        <f t="shared" si="10"/>
        <v>2.9550951859471493</v>
      </c>
      <c r="BN61" s="2">
        <f t="shared" si="11"/>
        <v>9.3178368459306229E-2</v>
      </c>
      <c r="BO61" s="2">
        <f t="shared" si="30"/>
        <v>71.443134878289698</v>
      </c>
      <c r="BP61" s="2">
        <f t="shared" si="31"/>
        <v>6.981330907479073</v>
      </c>
      <c r="BQ61" s="2">
        <f t="shared" si="32"/>
        <v>2.1053150397903644</v>
      </c>
      <c r="BR61" s="11">
        <f t="shared" si="33"/>
        <v>6.7658176292790556E-2</v>
      </c>
      <c r="BS61" s="17">
        <v>1</v>
      </c>
      <c r="BT61" s="17">
        <v>1</v>
      </c>
      <c r="BU61" s="12">
        <f>(BU$3*templow!$I171+BU$4*templow!$I171^2+BU$5*templow!$I171^6)*(K61/K$56)^$BW$1</f>
        <v>1.7669820039110424</v>
      </c>
      <c r="BV61" s="12">
        <f>(BV$3*templow!$I171+BV$4*templow!$I171^2+BV$5*templow!$I171^6)*(L61/L$56)^$BW$1</f>
        <v>1.0296202598210644</v>
      </c>
      <c r="BW61" s="12">
        <f>(BW$3*templow!$I171+BW$4*templow!$I171^2+BW$5*templow!$I171^6)*(M61/M$56)^$BW$1</f>
        <v>0.52621919135629835</v>
      </c>
      <c r="BX61" s="12"/>
      <c r="BY61" s="12"/>
      <c r="BZ61" s="12"/>
      <c r="CA61" s="19"/>
      <c r="CB61" s="19"/>
      <c r="CC61" s="19"/>
      <c r="CD61" s="19"/>
      <c r="CE61" s="19"/>
      <c r="CF61" s="19"/>
      <c r="CG61" s="19"/>
      <c r="CH61" s="19"/>
    </row>
    <row r="62" spans="1:86" x14ac:dyDescent="0.3">
      <c r="A62" s="2">
        <f t="shared" si="79"/>
        <v>2016</v>
      </c>
      <c r="B62" s="5">
        <f t="shared" si="80"/>
        <v>1100.4689801976904</v>
      </c>
      <c r="C62" s="5">
        <f t="shared" si="81"/>
        <v>2647.7967834794722</v>
      </c>
      <c r="D62" s="5">
        <f t="shared" si="82"/>
        <v>3471.8244677514986</v>
      </c>
      <c r="E62" s="15">
        <f t="shared" si="83"/>
        <v>3.019740361933592E-3</v>
      </c>
      <c r="F62" s="15">
        <f t="shared" si="84"/>
        <v>5.9490910031506014E-3</v>
      </c>
      <c r="G62" s="15">
        <f t="shared" si="85"/>
        <v>1.2144857661043923E-2</v>
      </c>
      <c r="H62" s="5">
        <f t="shared" si="86"/>
        <v>43583.916081165946</v>
      </c>
      <c r="I62" s="5">
        <f t="shared" si="87"/>
        <v>10250.014798317105</v>
      </c>
      <c r="J62" s="5">
        <f t="shared" si="88"/>
        <v>3962.7063316634653</v>
      </c>
      <c r="K62" s="5">
        <f t="shared" si="89"/>
        <v>39604.856534289996</v>
      </c>
      <c r="L62" s="5">
        <f t="shared" si="90"/>
        <v>3871.1485950396659</v>
      </c>
      <c r="M62" s="5">
        <f t="shared" si="91"/>
        <v>1141.3901735158524</v>
      </c>
      <c r="N62" s="15">
        <f t="shared" si="92"/>
        <v>2.4385547890192427E-2</v>
      </c>
      <c r="O62" s="15">
        <f t="shared" si="93"/>
        <v>3.1510691244265532E-2</v>
      </c>
      <c r="P62" s="15">
        <f t="shared" si="94"/>
        <v>2.9072202973612571E-2</v>
      </c>
      <c r="Q62" s="5">
        <f t="shared" si="95"/>
        <v>5746.402554653163</v>
      </c>
      <c r="R62" s="5">
        <f t="shared" si="96"/>
        <v>5707.67006197091</v>
      </c>
      <c r="S62" s="5">
        <f t="shared" si="97"/>
        <v>2455.6375483890988</v>
      </c>
      <c r="T62" s="5">
        <f t="shared" si="98"/>
        <v>131.84686167144062</v>
      </c>
      <c r="U62" s="5">
        <f t="shared" si="99"/>
        <v>556.84505576597041</v>
      </c>
      <c r="V62" s="5">
        <f t="shared" si="100"/>
        <v>619.68698734187319</v>
      </c>
      <c r="W62" s="15">
        <f t="shared" si="101"/>
        <v>-1.0734613539272964E-2</v>
      </c>
      <c r="X62" s="15">
        <f t="shared" si="102"/>
        <v>-1.217998157191269E-2</v>
      </c>
      <c r="Y62" s="15">
        <f t="shared" si="103"/>
        <v>-9.7425357312937999E-3</v>
      </c>
      <c r="Z62" s="5">
        <f t="shared" ref="Z62:Z125" si="123">Q61*AC62*(1-BE61)</f>
        <v>11439.506278559564</v>
      </c>
      <c r="AA62" s="5">
        <f t="shared" ref="AA62:AA125" si="124">R61*AD62*(1-BF61)</f>
        <v>15162.851433253532</v>
      </c>
      <c r="AB62" s="5">
        <f t="shared" ref="AB62:AB125" si="125">S61*AE62*(1-BG61)</f>
        <v>5833.0791189189231</v>
      </c>
      <c r="AC62" s="16">
        <f t="shared" si="107"/>
        <v>2.259162017340945</v>
      </c>
      <c r="AD62" s="16">
        <f t="shared" si="108"/>
        <v>2.8805649101030948</v>
      </c>
      <c r="AE62" s="16">
        <f t="shared" si="109"/>
        <v>2.4889751826373052</v>
      </c>
      <c r="AF62" s="15">
        <f t="shared" si="110"/>
        <v>-4.0504037456468023E-3</v>
      </c>
      <c r="AG62" s="15">
        <f t="shared" si="111"/>
        <v>2.9673830763510267E-4</v>
      </c>
      <c r="AH62" s="15">
        <f t="shared" si="112"/>
        <v>9.7937136394747881E-3</v>
      </c>
      <c r="AI62" s="1">
        <f t="shared" si="70"/>
        <v>66113.76139119477</v>
      </c>
      <c r="AJ62" s="1">
        <f t="shared" si="71"/>
        <v>14479.168785110307</v>
      </c>
      <c r="AK62" s="1">
        <f t="shared" si="72"/>
        <v>5431.2742388946981</v>
      </c>
      <c r="AL62" s="14">
        <f t="shared" si="113"/>
        <v>17.173684003419485</v>
      </c>
      <c r="AM62" s="14">
        <f t="shared" si="114"/>
        <v>2.7286506848341023</v>
      </c>
      <c r="AN62" s="14">
        <f t="shared" si="115"/>
        <v>1.0382371549060661</v>
      </c>
      <c r="AO62" s="11">
        <f t="shared" si="116"/>
        <v>1.9414376036851765E-2</v>
      </c>
      <c r="AP62" s="11">
        <f t="shared" si="117"/>
        <v>2.4456993332059685E-2</v>
      </c>
      <c r="AQ62" s="11">
        <f t="shared" si="118"/>
        <v>2.2185578795848624E-2</v>
      </c>
      <c r="AR62" s="1">
        <f t="shared" ref="AR62:AT125" si="126">MAX(0.3*B62,AL62*AI62^$AR$5*B62^(1-$AR$5)*(1-BI61+BU61/100))</f>
        <v>43583.916081165946</v>
      </c>
      <c r="AS62" s="1">
        <f t="shared" si="122"/>
        <v>10250.014798317105</v>
      </c>
      <c r="AT62" s="1">
        <f t="shared" si="122"/>
        <v>3962.7063316634653</v>
      </c>
      <c r="AU62" s="1">
        <f t="shared" si="76"/>
        <v>8716.7832162331888</v>
      </c>
      <c r="AV62" s="1">
        <f t="shared" si="77"/>
        <v>2050.0029596634208</v>
      </c>
      <c r="AW62" s="1">
        <f t="shared" si="78"/>
        <v>792.54126633269311</v>
      </c>
      <c r="AX62" s="1">
        <f t="shared" si="24"/>
        <v>31683.885227431998</v>
      </c>
      <c r="AY62" s="1">
        <f t="shared" si="4"/>
        <v>3096.9188760317325</v>
      </c>
      <c r="AZ62" s="1">
        <f t="shared" si="5"/>
        <v>913.11213881268202</v>
      </c>
      <c r="BA62" s="1">
        <f t="shared" si="25"/>
        <v>11404.780132028638</v>
      </c>
      <c r="BB62" s="1">
        <f t="shared" si="26"/>
        <v>21283.422097451763</v>
      </c>
      <c r="BC62" s="1">
        <f t="shared" si="27"/>
        <v>23666.936819535917</v>
      </c>
      <c r="BD62" s="1">
        <f t="shared" si="28"/>
        <v>54713.727232054676</v>
      </c>
      <c r="BE62" s="2">
        <f t="shared" ref="BE62:BG65" si="127">BE61</f>
        <v>0.10432677093898275</v>
      </c>
      <c r="BF62" s="2">
        <f t="shared" si="127"/>
        <v>5.4695092241530074E-2</v>
      </c>
      <c r="BG62" s="2">
        <f t="shared" si="127"/>
        <v>1.5649694592136141E-2</v>
      </c>
      <c r="BH62" s="2">
        <f t="shared" si="6"/>
        <v>6.517767054410574E-2</v>
      </c>
      <c r="BI62" s="2">
        <f t="shared" si="29"/>
        <v>1.0884075134554977E-3</v>
      </c>
      <c r="BJ62" s="2">
        <f t="shared" si="7"/>
        <v>2.9915531153094834E-4</v>
      </c>
      <c r="BK62" s="2">
        <f t="shared" si="8"/>
        <v>2.449129408271352E-5</v>
      </c>
      <c r="BL62" s="2">
        <f t="shared" si="9"/>
        <v>47.437061728554909</v>
      </c>
      <c r="BM62" s="2">
        <f t="shared" si="10"/>
        <v>3.0663463701873841</v>
      </c>
      <c r="BN62" s="2">
        <f t="shared" si="11"/>
        <v>9.7051806132200824E-2</v>
      </c>
      <c r="BO62" s="2">
        <f t="shared" si="30"/>
        <v>79.495899891165408</v>
      </c>
      <c r="BP62" s="2">
        <f t="shared" si="31"/>
        <v>7.3947239717919917</v>
      </c>
      <c r="BQ62" s="2">
        <f t="shared" si="32"/>
        <v>2.1263261678628145</v>
      </c>
      <c r="BR62" s="11">
        <f t="shared" si="33"/>
        <v>5.1573619644169372E-2</v>
      </c>
      <c r="BS62" s="17">
        <f>BS61/(1+BR61)</f>
        <v>0.93662936528269858</v>
      </c>
      <c r="BT62" s="17">
        <f>BT61/(1+BR$5)</f>
        <v>0.970873786407767</v>
      </c>
      <c r="BU62" s="12">
        <f>(BU$3*templow!$I172+BU$4*templow!$I172^2+BU$5*templow!$I172^6)*(K62/K$56)^$BW$1</f>
        <v>1.789366518111305</v>
      </c>
      <c r="BV62" s="12">
        <f>(BV$3*templow!$I172+BV$4*templow!$I172^2+BV$5*templow!$I172^6)*(L62/L$56)^$BW$1</f>
        <v>1.0398361293523679</v>
      </c>
      <c r="BW62" s="12">
        <f>(BW$3*templow!$I172+BW$4*templow!$I172^2+BW$5*templow!$I172^6)*(M62/M$56)^$BW$1</f>
        <v>0.53060301575355429</v>
      </c>
      <c r="BX62" s="12"/>
      <c r="BY62" s="12"/>
      <c r="BZ62" s="12"/>
      <c r="CA62" s="19"/>
      <c r="CB62" s="19"/>
      <c r="CC62" s="19"/>
      <c r="CD62" s="19"/>
      <c r="CE62" s="19"/>
      <c r="CF62" s="19"/>
      <c r="CG62" s="19"/>
      <c r="CH62" s="19"/>
    </row>
    <row r="63" spans="1:86" x14ac:dyDescent="0.3">
      <c r="A63" s="2">
        <f t="shared" si="79"/>
        <v>2017</v>
      </c>
      <c r="B63" s="5">
        <f t="shared" si="80"/>
        <v>1103.6259542644214</v>
      </c>
      <c r="C63" s="5">
        <f t="shared" si="81"/>
        <v>2662.7611683011023</v>
      </c>
      <c r="D63" s="5">
        <f t="shared" si="82"/>
        <v>3511.8810410372216</v>
      </c>
      <c r="E63" s="15">
        <f t="shared" si="83"/>
        <v>2.8687533438369124E-3</v>
      </c>
      <c r="F63" s="15">
        <f t="shared" si="84"/>
        <v>5.6516364529930708E-3</v>
      </c>
      <c r="G63" s="15">
        <f t="shared" si="85"/>
        <v>1.1537614777991726E-2</v>
      </c>
      <c r="H63" s="5">
        <f t="shared" si="86"/>
        <v>44813.420672229811</v>
      </c>
      <c r="I63" s="5">
        <f t="shared" si="87"/>
        <v>10632.986900194655</v>
      </c>
      <c r="J63" s="5">
        <f t="shared" si="88"/>
        <v>4124.1246155289173</v>
      </c>
      <c r="K63" s="5">
        <f t="shared" si="89"/>
        <v>40605.624123889371</v>
      </c>
      <c r="L63" s="5">
        <f t="shared" si="90"/>
        <v>3993.2184030529202</v>
      </c>
      <c r="M63" s="5">
        <f t="shared" si="91"/>
        <v>1174.3349411148822</v>
      </c>
      <c r="N63" s="15">
        <f t="shared" si="92"/>
        <v>2.5268809867620812E-2</v>
      </c>
      <c r="O63" s="15">
        <f t="shared" si="93"/>
        <v>3.1533227158903054E-2</v>
      </c>
      <c r="P63" s="15">
        <f t="shared" si="94"/>
        <v>2.8863721068799197E-2</v>
      </c>
      <c r="Q63" s="5">
        <f t="shared" si="95"/>
        <v>5845.0833170140913</v>
      </c>
      <c r="R63" s="5">
        <f t="shared" si="96"/>
        <v>5848.8094115952872</v>
      </c>
      <c r="S63" s="5">
        <f t="shared" si="97"/>
        <v>2530.7676876054079</v>
      </c>
      <c r="T63" s="5">
        <f t="shared" si="98"/>
        <v>130.43153656503173</v>
      </c>
      <c r="U63" s="5">
        <f t="shared" si="99"/>
        <v>550.06269324833022</v>
      </c>
      <c r="V63" s="5">
        <f t="shared" si="100"/>
        <v>613.64966472547724</v>
      </c>
      <c r="W63" s="15">
        <f t="shared" si="101"/>
        <v>-1.0734613539272964E-2</v>
      </c>
      <c r="X63" s="15">
        <f t="shared" si="102"/>
        <v>-1.217998157191269E-2</v>
      </c>
      <c r="Y63" s="15">
        <f t="shared" si="103"/>
        <v>-9.7425357312937999E-3</v>
      </c>
      <c r="Z63" s="5">
        <f t="shared" si="123"/>
        <v>11580.581780540706</v>
      </c>
      <c r="AA63" s="5">
        <f t="shared" si="124"/>
        <v>15546.666830815306</v>
      </c>
      <c r="AB63" s="5">
        <f t="shared" si="125"/>
        <v>6075.292256373149</v>
      </c>
      <c r="AC63" s="16">
        <f t="shared" si="107"/>
        <v>2.2500114990438842</v>
      </c>
      <c r="AD63" s="16">
        <f t="shared" si="108"/>
        <v>2.8814196840595518</v>
      </c>
      <c r="AE63" s="16">
        <f t="shared" si="109"/>
        <v>2.5133514928318146</v>
      </c>
      <c r="AF63" s="15">
        <f t="shared" si="110"/>
        <v>-4.0504037456468023E-3</v>
      </c>
      <c r="AG63" s="15">
        <f t="shared" si="111"/>
        <v>2.9673830763510267E-4</v>
      </c>
      <c r="AH63" s="15">
        <f t="shared" si="112"/>
        <v>9.7937136394747881E-3</v>
      </c>
      <c r="AI63" s="1">
        <f t="shared" si="70"/>
        <v>68219.168468308475</v>
      </c>
      <c r="AJ63" s="1">
        <f t="shared" si="71"/>
        <v>15081.254866262698</v>
      </c>
      <c r="AK63" s="1">
        <f t="shared" si="72"/>
        <v>5680.6880813379221</v>
      </c>
      <c r="AL63" s="14">
        <f t="shared" si="113"/>
        <v>17.50376619900813</v>
      </c>
      <c r="AM63" s="14">
        <f t="shared" si="114"/>
        <v>2.7947179305225651</v>
      </c>
      <c r="AN63" s="14">
        <f t="shared" si="115"/>
        <v>1.061040708192923</v>
      </c>
      <c r="AO63" s="11">
        <f t="shared" si="116"/>
        <v>1.9220232276483246E-2</v>
      </c>
      <c r="AP63" s="11">
        <f t="shared" si="117"/>
        <v>2.4212423398739087E-2</v>
      </c>
      <c r="AQ63" s="11">
        <f t="shared" si="118"/>
        <v>2.1963723007890137E-2</v>
      </c>
      <c r="AR63" s="1">
        <f t="shared" si="126"/>
        <v>44813.420672229811</v>
      </c>
      <c r="AS63" s="1">
        <f t="shared" si="122"/>
        <v>10632.986900194655</v>
      </c>
      <c r="AT63" s="1">
        <f t="shared" si="122"/>
        <v>4124.1246155289173</v>
      </c>
      <c r="AU63" s="1">
        <f t="shared" si="76"/>
        <v>8962.6841344459626</v>
      </c>
      <c r="AV63" s="1">
        <f t="shared" si="77"/>
        <v>2126.5973800389311</v>
      </c>
      <c r="AW63" s="1">
        <f t="shared" si="78"/>
        <v>824.82492310578345</v>
      </c>
      <c r="AX63" s="1">
        <f t="shared" si="24"/>
        <v>32484.4992991115</v>
      </c>
      <c r="AY63" s="1">
        <f t="shared" si="4"/>
        <v>3194.5747224423358</v>
      </c>
      <c r="AZ63" s="1">
        <f t="shared" si="5"/>
        <v>939.46795289190584</v>
      </c>
      <c r="BA63" s="1">
        <f t="shared" si="25"/>
        <v>11465.038433157719</v>
      </c>
      <c r="BB63" s="1">
        <f t="shared" si="26"/>
        <v>21486.377051753956</v>
      </c>
      <c r="BC63" s="1">
        <f t="shared" si="27"/>
        <v>24039.927429179228</v>
      </c>
      <c r="BD63" s="1">
        <f t="shared" si="28"/>
        <v>53719.806686861062</v>
      </c>
      <c r="BE63" s="2">
        <f t="shared" si="127"/>
        <v>0.10432677093898275</v>
      </c>
      <c r="BF63" s="2">
        <f t="shared" si="127"/>
        <v>5.4695092241530074E-2</v>
      </c>
      <c r="BG63" s="2">
        <f t="shared" si="127"/>
        <v>1.5649694592136141E-2</v>
      </c>
      <c r="BH63" s="2">
        <f t="shared" si="6"/>
        <v>6.4861528401332441E-2</v>
      </c>
      <c r="BI63" s="2">
        <f t="shared" si="29"/>
        <v>1.0884075134554977E-3</v>
      </c>
      <c r="BJ63" s="2">
        <f t="shared" si="7"/>
        <v>2.9915531153094834E-4</v>
      </c>
      <c r="BK63" s="2">
        <f t="shared" si="8"/>
        <v>2.449129408271352E-5</v>
      </c>
      <c r="BL63" s="2">
        <f t="shared" si="9"/>
        <v>48.775263763296849</v>
      </c>
      <c r="BM63" s="2">
        <f t="shared" si="10"/>
        <v>3.1809145086322248</v>
      </c>
      <c r="BN63" s="2">
        <f t="shared" si="11"/>
        <v>0.10100514879267654</v>
      </c>
      <c r="BO63" s="2">
        <f t="shared" si="30"/>
        <v>80.74273921747141</v>
      </c>
      <c r="BP63" s="2">
        <f t="shared" si="31"/>
        <v>7.4816319875895685</v>
      </c>
      <c r="BQ63" s="2">
        <f t="shared" si="32"/>
        <v>2.124713938666337</v>
      </c>
      <c r="BR63" s="11">
        <f t="shared" si="33"/>
        <v>5.2453301655031231E-2</v>
      </c>
      <c r="BS63" s="17">
        <f t="shared" ref="BS63:BS126" si="128">BS62/(1+BR62)</f>
        <v>0.89069309821563847</v>
      </c>
      <c r="BT63" s="17">
        <f t="shared" ref="BT63:BT126" si="129">BT62/(1+BR$5)</f>
        <v>0.94259590913375435</v>
      </c>
      <c r="BU63" s="12">
        <f>(BU$3*templow!$I173+BU$4*templow!$I173^2+BU$5*templow!$I173^6)*(K63/K$56)^$BW$1</f>
        <v>1.8110996921166591</v>
      </c>
      <c r="BV63" s="12">
        <f>(BV$3*templow!$I173+BV$4*templow!$I173^2+BV$5*templow!$I173^6)*(L63/L$56)^$BW$1</f>
        <v>1.0498111965544554</v>
      </c>
      <c r="BW63" s="12">
        <f>(BW$3*templow!$I173+BW$4*templow!$I173^2+BW$5*templow!$I173^6)*(M63/M$56)^$BW$1</f>
        <v>0.53485190524478521</v>
      </c>
      <c r="BX63" s="12"/>
      <c r="BY63" s="12"/>
      <c r="BZ63" s="12"/>
      <c r="CA63" s="19"/>
      <c r="CB63" s="19"/>
      <c r="CC63" s="19"/>
      <c r="CD63" s="19"/>
      <c r="CE63" s="19"/>
      <c r="CF63" s="19"/>
      <c r="CG63" s="19"/>
      <c r="CH63" s="19"/>
    </row>
    <row r="64" spans="1:86" x14ac:dyDescent="0.3">
      <c r="A64" s="2">
        <f t="shared" si="79"/>
        <v>2018</v>
      </c>
      <c r="B64" s="5">
        <f t="shared" si="80"/>
        <v>1106.6336833787307</v>
      </c>
      <c r="C64" s="5">
        <f t="shared" si="81"/>
        <v>2677.0576784812679</v>
      </c>
      <c r="D64" s="5">
        <f t="shared" si="82"/>
        <v>3550.3738351049601</v>
      </c>
      <c r="E64" s="15">
        <f t="shared" si="83"/>
        <v>2.7253156766450667E-3</v>
      </c>
      <c r="F64" s="15">
        <f t="shared" si="84"/>
        <v>5.3690546303434171E-3</v>
      </c>
      <c r="G64" s="15">
        <f t="shared" si="85"/>
        <v>1.0960734039092139E-2</v>
      </c>
      <c r="H64" s="5">
        <f t="shared" si="86"/>
        <v>46059.203980851897</v>
      </c>
      <c r="I64" s="5">
        <f t="shared" si="87"/>
        <v>11023.940443161704</v>
      </c>
      <c r="J64" s="5">
        <f t="shared" si="88"/>
        <v>4288.6382746104073</v>
      </c>
      <c r="K64" s="5">
        <f t="shared" si="89"/>
        <v>41621.003112995568</v>
      </c>
      <c r="L64" s="5">
        <f t="shared" si="90"/>
        <v>4117.93161267102</v>
      </c>
      <c r="M64" s="5">
        <f t="shared" si="91"/>
        <v>1207.9399166943278</v>
      </c>
      <c r="N64" s="15">
        <f t="shared" si="92"/>
        <v>2.5005870763326721E-2</v>
      </c>
      <c r="O64" s="15">
        <f t="shared" si="93"/>
        <v>3.1231251845066366E-2</v>
      </c>
      <c r="P64" s="15">
        <f t="shared" si="94"/>
        <v>2.8616176188662079E-2</v>
      </c>
      <c r="Q64" s="5">
        <f t="shared" si="95"/>
        <v>5943.0837764239077</v>
      </c>
      <c r="R64" s="5">
        <f t="shared" si="96"/>
        <v>5990.0006871688647</v>
      </c>
      <c r="S64" s="5">
        <f t="shared" si="97"/>
        <v>2606.0817991859094</v>
      </c>
      <c r="T64" s="5">
        <f t="shared" si="98"/>
        <v>129.03140442667257</v>
      </c>
      <c r="U64" s="5">
        <f t="shared" si="99"/>
        <v>543.36293978116885</v>
      </c>
      <c r="V64" s="5">
        <f t="shared" si="100"/>
        <v>607.67116094039284</v>
      </c>
      <c r="W64" s="15">
        <f t="shared" si="101"/>
        <v>-1.0734613539272964E-2</v>
      </c>
      <c r="X64" s="15">
        <f t="shared" si="102"/>
        <v>-1.217998157191269E-2</v>
      </c>
      <c r="Y64" s="15">
        <f t="shared" si="103"/>
        <v>-9.7425357312937999E-3</v>
      </c>
      <c r="Z64" s="5">
        <f t="shared" si="123"/>
        <v>11731.739129223341</v>
      </c>
      <c r="AA64" s="5">
        <f t="shared" si="124"/>
        <v>15935.832407060507</v>
      </c>
      <c r="AB64" s="5">
        <f t="shared" si="125"/>
        <v>6322.4856592949827</v>
      </c>
      <c r="AC64" s="16">
        <f t="shared" si="107"/>
        <v>2.2408980440404083</v>
      </c>
      <c r="AD64" s="16">
        <f t="shared" si="108"/>
        <v>2.8822747116601861</v>
      </c>
      <c r="AE64" s="16">
        <f t="shared" si="109"/>
        <v>2.5379665376279559</v>
      </c>
      <c r="AF64" s="15">
        <f t="shared" si="110"/>
        <v>-4.0504037456468023E-3</v>
      </c>
      <c r="AG64" s="15">
        <f t="shared" si="111"/>
        <v>2.9673830763510267E-4</v>
      </c>
      <c r="AH64" s="15">
        <f t="shared" si="112"/>
        <v>9.7937136394747881E-3</v>
      </c>
      <c r="AI64" s="1">
        <f t="shared" si="70"/>
        <v>70359.935755923594</v>
      </c>
      <c r="AJ64" s="1">
        <f t="shared" si="71"/>
        <v>15699.726759675359</v>
      </c>
      <c r="AK64" s="1">
        <f t="shared" si="72"/>
        <v>5937.4441963099134</v>
      </c>
      <c r="AL64" s="14">
        <f t="shared" si="113"/>
        <v>17.83682838654574</v>
      </c>
      <c r="AM64" s="14">
        <f t="shared" si="114"/>
        <v>2.8617081553982868</v>
      </c>
      <c r="AN64" s="14">
        <f t="shared" si="115"/>
        <v>1.0841120683656196</v>
      </c>
      <c r="AO64" s="11">
        <f t="shared" si="116"/>
        <v>1.9028029953718415E-2</v>
      </c>
      <c r="AP64" s="11">
        <f t="shared" si="117"/>
        <v>2.3970299164751695E-2</v>
      </c>
      <c r="AQ64" s="11">
        <f t="shared" si="118"/>
        <v>2.1744085777811235E-2</v>
      </c>
      <c r="AR64" s="1">
        <f t="shared" si="126"/>
        <v>46059.203980851897</v>
      </c>
      <c r="AS64" s="1">
        <f t="shared" si="122"/>
        <v>11023.940443161704</v>
      </c>
      <c r="AT64" s="1">
        <f t="shared" si="122"/>
        <v>4288.6382746104073</v>
      </c>
      <c r="AU64" s="1">
        <f t="shared" si="76"/>
        <v>9211.8407961703797</v>
      </c>
      <c r="AV64" s="1">
        <f t="shared" si="77"/>
        <v>2204.788088632341</v>
      </c>
      <c r="AW64" s="1">
        <f t="shared" si="78"/>
        <v>857.72765492208146</v>
      </c>
      <c r="AX64" s="1">
        <f t="shared" si="24"/>
        <v>33296.802490396454</v>
      </c>
      <c r="AY64" s="1">
        <f t="shared" si="4"/>
        <v>3294.3452901368164</v>
      </c>
      <c r="AZ64" s="1">
        <f t="shared" si="5"/>
        <v>966.35193335546239</v>
      </c>
      <c r="BA64" s="1">
        <f t="shared" si="25"/>
        <v>11523.616297264205</v>
      </c>
      <c r="BB64" s="1">
        <f t="shared" si="26"/>
        <v>21684.067419637708</v>
      </c>
      <c r="BC64" s="1">
        <f t="shared" si="27"/>
        <v>24403.594278876819</v>
      </c>
      <c r="BD64" s="1">
        <f t="shared" si="28"/>
        <v>52722.480542513113</v>
      </c>
      <c r="BE64" s="2">
        <f t="shared" si="127"/>
        <v>0.10432677093898275</v>
      </c>
      <c r="BF64" s="2">
        <f t="shared" si="127"/>
        <v>5.4695092241530074E-2</v>
      </c>
      <c r="BG64" s="2">
        <f t="shared" si="127"/>
        <v>1.5649694592136141E-2</v>
      </c>
      <c r="BH64" s="2">
        <f t="shared" si="6"/>
        <v>6.4562740842245281E-2</v>
      </c>
      <c r="BI64" s="2">
        <f t="shared" si="29"/>
        <v>1.0884075134554977E-3</v>
      </c>
      <c r="BJ64" s="2">
        <f t="shared" si="7"/>
        <v>2.9915531153094834E-4</v>
      </c>
      <c r="BK64" s="2">
        <f t="shared" si="8"/>
        <v>2.449129408271352E-5</v>
      </c>
      <c r="BL64" s="2">
        <f t="shared" si="9"/>
        <v>50.131183676538576</v>
      </c>
      <c r="BM64" s="2">
        <f t="shared" si="10"/>
        <v>3.2978703375726601</v>
      </c>
      <c r="BN64" s="2">
        <f t="shared" si="11"/>
        <v>0.10503430119786458</v>
      </c>
      <c r="BO64" s="2">
        <f t="shared" si="30"/>
        <v>81.918085126400712</v>
      </c>
      <c r="BP64" s="2">
        <f t="shared" si="31"/>
        <v>7.5672914222757361</v>
      </c>
      <c r="BQ64" s="2">
        <f t="shared" si="32"/>
        <v>2.1230852177617314</v>
      </c>
      <c r="BR64" s="11">
        <f t="shared" si="33"/>
        <v>5.2399304033696498E-2</v>
      </c>
      <c r="BS64" s="17">
        <f t="shared" si="128"/>
        <v>0.84630177587450439</v>
      </c>
      <c r="BT64" s="17">
        <f t="shared" si="129"/>
        <v>0.9151416593531595</v>
      </c>
      <c r="BU64" s="12">
        <f>(BU$3*templow!$I174+BU$4*templow!$I174^2+BU$5*templow!$I174^6)*(K64/K$56)^$BW$1</f>
        <v>1.8326933089640678</v>
      </c>
      <c r="BV64" s="12">
        <f>(BV$3*templow!$I174+BV$4*templow!$I174^2+BV$5*templow!$I174^6)*(L64/L$56)^$BW$1</f>
        <v>1.0596361166200483</v>
      </c>
      <c r="BW64" s="12">
        <f>(BW$3*templow!$I174+BW$4*templow!$I174^2+BW$5*templow!$I174^6)*(M64/M$56)^$BW$1</f>
        <v>0.53897382485942225</v>
      </c>
      <c r="BX64" s="12"/>
      <c r="BY64" s="12"/>
      <c r="BZ64" s="12"/>
      <c r="CA64" s="19"/>
      <c r="CB64" s="19"/>
      <c r="CC64" s="19"/>
      <c r="CD64" s="19"/>
      <c r="CE64" s="19"/>
      <c r="CF64" s="19"/>
      <c r="CG64" s="19"/>
      <c r="CH64" s="19"/>
    </row>
    <row r="65" spans="1:86" x14ac:dyDescent="0.3">
      <c r="A65" s="2">
        <f t="shared" si="79"/>
        <v>2019</v>
      </c>
      <c r="B65" s="5">
        <f t="shared" si="80"/>
        <v>1109.4988131980654</v>
      </c>
      <c r="C65" s="5">
        <f t="shared" si="81"/>
        <v>2690.7122839593967</v>
      </c>
      <c r="D65" s="5">
        <f t="shared" si="82"/>
        <v>3587.3428032836</v>
      </c>
      <c r="E65" s="15">
        <f t="shared" si="83"/>
        <v>2.5890498928128132E-3</v>
      </c>
      <c r="F65" s="15">
        <f t="shared" si="84"/>
        <v>5.1006018988262458E-3</v>
      </c>
      <c r="G65" s="15">
        <f t="shared" si="85"/>
        <v>1.0412697337137532E-2</v>
      </c>
      <c r="H65" s="5">
        <f t="shared" si="86"/>
        <v>47321.379414655916</v>
      </c>
      <c r="I65" s="5">
        <f t="shared" si="87"/>
        <v>11422.873799446703</v>
      </c>
      <c r="J65" s="5">
        <f t="shared" si="88"/>
        <v>4456.1970155240851</v>
      </c>
      <c r="K65" s="5">
        <f t="shared" si="89"/>
        <v>42651.131169987297</v>
      </c>
      <c r="L65" s="5">
        <f t="shared" si="90"/>
        <v>4245.2973762909669</v>
      </c>
      <c r="M65" s="5">
        <f t="shared" si="91"/>
        <v>1242.1999401465614</v>
      </c>
      <c r="N65" s="15">
        <f t="shared" si="92"/>
        <v>2.4750197735385226E-2</v>
      </c>
      <c r="O65" s="15">
        <f t="shared" si="93"/>
        <v>3.0929548035241172E-2</v>
      </c>
      <c r="P65" s="15">
        <f t="shared" si="94"/>
        <v>2.8362357248686854E-2</v>
      </c>
      <c r="Q65" s="5">
        <f t="shared" si="95"/>
        <v>6040.3990956619746</v>
      </c>
      <c r="R65" s="5">
        <f t="shared" si="96"/>
        <v>6131.1679894025665</v>
      </c>
      <c r="S65" s="5">
        <f t="shared" si="97"/>
        <v>2681.5205777793058</v>
      </c>
      <c r="T65" s="5">
        <f t="shared" si="98"/>
        <v>127.6463021657226</v>
      </c>
      <c r="U65" s="5">
        <f t="shared" si="99"/>
        <v>536.7447891877739</v>
      </c>
      <c r="V65" s="5">
        <f t="shared" si="100"/>
        <v>601.75090294205427</v>
      </c>
      <c r="W65" s="15">
        <f t="shared" si="101"/>
        <v>-1.0734613539272964E-2</v>
      </c>
      <c r="X65" s="15">
        <f t="shared" si="102"/>
        <v>-1.217998157191269E-2</v>
      </c>
      <c r="Y65" s="15">
        <f t="shared" si="103"/>
        <v>-9.7425357312937999E-3</v>
      </c>
      <c r="Z65" s="5">
        <f t="shared" si="123"/>
        <v>11880.122079077701</v>
      </c>
      <c r="AA65" s="5">
        <f t="shared" si="124"/>
        <v>16325.369095934022</v>
      </c>
      <c r="AB65" s="5">
        <f t="shared" si="125"/>
        <v>6574.4023321561244</v>
      </c>
      <c r="AC65" s="16">
        <f t="shared" si="107"/>
        <v>2.2318215022092143</v>
      </c>
      <c r="AD65" s="16">
        <f t="shared" si="108"/>
        <v>2.8831299929802636</v>
      </c>
      <c r="AE65" s="16">
        <f t="shared" si="109"/>
        <v>2.5628226551240534</v>
      </c>
      <c r="AF65" s="15">
        <f t="shared" si="110"/>
        <v>-4.0504037456468023E-3</v>
      </c>
      <c r="AG65" s="15">
        <f t="shared" si="111"/>
        <v>2.9673830763510267E-4</v>
      </c>
      <c r="AH65" s="15">
        <f t="shared" si="112"/>
        <v>9.7937136394747881E-3</v>
      </c>
      <c r="AI65" s="1">
        <f t="shared" si="70"/>
        <v>72535.782976501621</v>
      </c>
      <c r="AJ65" s="1">
        <f t="shared" si="71"/>
        <v>16334.542172340163</v>
      </c>
      <c r="AK65" s="1">
        <f t="shared" si="72"/>
        <v>6201.4274316010033</v>
      </c>
      <c r="AL65" s="14">
        <f t="shared" si="113"/>
        <v>18.17283409431608</v>
      </c>
      <c r="AM65" s="14">
        <f t="shared" si="114"/>
        <v>2.9296181959993226</v>
      </c>
      <c r="AN65" s="14">
        <f t="shared" si="115"/>
        <v>1.1074493639148488</v>
      </c>
      <c r="AO65" s="11">
        <f t="shared" si="116"/>
        <v>1.8837749654181231E-2</v>
      </c>
      <c r="AP65" s="11">
        <f t="shared" si="117"/>
        <v>2.373059617310418E-2</v>
      </c>
      <c r="AQ65" s="11">
        <f t="shared" si="118"/>
        <v>2.1526644920033124E-2</v>
      </c>
      <c r="AR65" s="1">
        <f t="shared" si="126"/>
        <v>47321.379414655916</v>
      </c>
      <c r="AS65" s="1">
        <f t="shared" si="122"/>
        <v>11422.873799446703</v>
      </c>
      <c r="AT65" s="1">
        <f t="shared" si="122"/>
        <v>4456.1970155240851</v>
      </c>
      <c r="AU65" s="1">
        <f t="shared" si="76"/>
        <v>9464.2758829311842</v>
      </c>
      <c r="AV65" s="1">
        <f t="shared" si="77"/>
        <v>2284.5747598893408</v>
      </c>
      <c r="AW65" s="1">
        <f t="shared" si="78"/>
        <v>891.23940310481703</v>
      </c>
      <c r="AX65" s="1">
        <f t="shared" si="24"/>
        <v>34120.904935989834</v>
      </c>
      <c r="AY65" s="1">
        <f t="shared" si="4"/>
        <v>3396.2379010327736</v>
      </c>
      <c r="AZ65" s="1">
        <f t="shared" si="5"/>
        <v>993.75995211724899</v>
      </c>
      <c r="BA65" s="1">
        <f t="shared" si="25"/>
        <v>11580.577510782539</v>
      </c>
      <c r="BB65" s="1">
        <f t="shared" si="26"/>
        <v>21876.630649699528</v>
      </c>
      <c r="BC65" s="1">
        <f t="shared" si="27"/>
        <v>24758.030861792187</v>
      </c>
      <c r="BD65" s="1">
        <f t="shared" si="28"/>
        <v>51723.485862606663</v>
      </c>
      <c r="BE65" s="2">
        <f t="shared" si="127"/>
        <v>0.10432677093898275</v>
      </c>
      <c r="BF65" s="2">
        <f t="shared" si="127"/>
        <v>5.4695092241530074E-2</v>
      </c>
      <c r="BG65" s="2">
        <f t="shared" si="127"/>
        <v>1.5649694592136141E-2</v>
      </c>
      <c r="BH65" s="2">
        <f t="shared" si="6"/>
        <v>6.4267584132011127E-2</v>
      </c>
      <c r="BI65" s="2">
        <f t="shared" si="29"/>
        <v>1.0884075134554977E-3</v>
      </c>
      <c r="BJ65" s="2">
        <f t="shared" si="7"/>
        <v>2.9915531153094834E-4</v>
      </c>
      <c r="BK65" s="2">
        <f t="shared" si="8"/>
        <v>2.449129408271352E-5</v>
      </c>
      <c r="BL65" s="2">
        <f t="shared" si="9"/>
        <v>51.504944901989823</v>
      </c>
      <c r="BM65" s="2">
        <f t="shared" si="10"/>
        <v>3.4172133700521861</v>
      </c>
      <c r="BN65" s="2">
        <f t="shared" si="11"/>
        <v>0.10913803159771067</v>
      </c>
      <c r="BO65" s="2">
        <f t="shared" si="30"/>
        <v>83.111716829980097</v>
      </c>
      <c r="BP65" s="2">
        <f t="shared" si="31"/>
        <v>7.6540399479200785</v>
      </c>
      <c r="BQ65" s="2">
        <f t="shared" si="32"/>
        <v>2.1215045508925936</v>
      </c>
      <c r="BR65" s="11">
        <f t="shared" si="33"/>
        <v>5.2340433075885179E-2</v>
      </c>
      <c r="BS65" s="17">
        <f t="shared" si="128"/>
        <v>0.80416413487803562</v>
      </c>
      <c r="BT65" s="17">
        <f t="shared" si="129"/>
        <v>0.88848704791568878</v>
      </c>
      <c r="BU65" s="12">
        <f>(BU$3*templow!$I175+BU$4*templow!$I175^2+BU$5*templow!$I175^6)*(K65/K$56)^$BW$1</f>
        <v>1.8541579317442107</v>
      </c>
      <c r="BV65" s="12">
        <f>(BV$3*templow!$I175+BV$4*templow!$I175^2+BV$5*templow!$I175^6)*(L65/L$56)^$BW$1</f>
        <v>1.0693181831300336</v>
      </c>
      <c r="BW65" s="12">
        <f>(BW$3*templow!$I175+BW$4*templow!$I175^2+BW$5*templow!$I175^6)*(M65/M$56)^$BW$1</f>
        <v>0.54297138644443743</v>
      </c>
      <c r="BX65" s="12"/>
      <c r="BY65" s="12"/>
      <c r="BZ65" s="12"/>
      <c r="CA65" s="19"/>
      <c r="CB65" s="19"/>
      <c r="CC65" s="19"/>
      <c r="CD65" s="19"/>
      <c r="CE65" s="19"/>
      <c r="CF65" s="19"/>
      <c r="CG65" s="19"/>
      <c r="CH65" s="19"/>
    </row>
    <row r="66" spans="1:86" x14ac:dyDescent="0.3">
      <c r="A66" s="2">
        <f t="shared" si="79"/>
        <v>2020</v>
      </c>
      <c r="B66" s="5">
        <f t="shared" si="80"/>
        <v>1112.2277335922824</v>
      </c>
      <c r="C66" s="5">
        <f t="shared" si="81"/>
        <v>2703.7503235349172</v>
      </c>
      <c r="D66" s="5">
        <f t="shared" si="82"/>
        <v>3622.8290223959934</v>
      </c>
      <c r="E66" s="15">
        <f t="shared" si="83"/>
        <v>2.4595973981721723E-3</v>
      </c>
      <c r="F66" s="15">
        <f t="shared" si="84"/>
        <v>4.8455718038849334E-3</v>
      </c>
      <c r="G66" s="15">
        <f t="shared" si="85"/>
        <v>9.8920624702806548E-3</v>
      </c>
      <c r="H66" s="5">
        <f t="shared" si="86"/>
        <v>48599.851185461674</v>
      </c>
      <c r="I66" s="5">
        <f t="shared" si="87"/>
        <v>11829.777083319445</v>
      </c>
      <c r="J66" s="5">
        <f t="shared" si="88"/>
        <v>4626.7516763146141</v>
      </c>
      <c r="K66" s="5">
        <f t="shared" si="89"/>
        <v>43695.953371431824</v>
      </c>
      <c r="L66" s="5">
        <f t="shared" si="90"/>
        <v>4375.3215599630685</v>
      </c>
      <c r="M66" s="5">
        <f t="shared" si="91"/>
        <v>1277.1101389859869</v>
      </c>
      <c r="N66" s="15">
        <f t="shared" si="92"/>
        <v>2.449694000565561E-2</v>
      </c>
      <c r="O66" s="15">
        <f t="shared" si="93"/>
        <v>3.0627815238163825E-2</v>
      </c>
      <c r="P66" s="15">
        <f t="shared" si="94"/>
        <v>2.8103526422088354E-2</v>
      </c>
      <c r="Q66" s="5">
        <f t="shared" si="95"/>
        <v>6136.9981345788292</v>
      </c>
      <c r="R66" s="5">
        <f t="shared" si="96"/>
        <v>6272.2335464371999</v>
      </c>
      <c r="S66" s="5">
        <f t="shared" si="97"/>
        <v>2757.0272985802389</v>
      </c>
      <c r="T66" s="5">
        <f t="shared" si="98"/>
        <v>126.2760684422563</v>
      </c>
      <c r="U66" s="5">
        <f t="shared" si="99"/>
        <v>530.20724754664661</v>
      </c>
      <c r="V66" s="5">
        <f t="shared" si="100"/>
        <v>595.88832326880299</v>
      </c>
      <c r="W66" s="15">
        <f t="shared" si="101"/>
        <v>-1.0734613539272964E-2</v>
      </c>
      <c r="X66" s="15">
        <f t="shared" si="102"/>
        <v>-1.217998157191269E-2</v>
      </c>
      <c r="Y66" s="15">
        <f t="shared" si="103"/>
        <v>-9.7425357312937999E-3</v>
      </c>
      <c r="Z66" s="5">
        <f t="shared" si="123"/>
        <v>12025.746502966842</v>
      </c>
      <c r="AA66" s="5">
        <f t="shared" si="124"/>
        <v>16715.070205301268</v>
      </c>
      <c r="AB66" s="5">
        <f t="shared" si="125"/>
        <v>6830.9645512581192</v>
      </c>
      <c r="AC66" s="16">
        <f t="shared" si="107"/>
        <v>2.2227817240370511</v>
      </c>
      <c r="AD66" s="16">
        <f t="shared" si="108"/>
        <v>2.8839855280950726</v>
      </c>
      <c r="AE66" s="16">
        <f t="shared" si="109"/>
        <v>2.587922206317097</v>
      </c>
      <c r="AF66" s="15">
        <f t="shared" si="110"/>
        <v>-4.0504037456468023E-3</v>
      </c>
      <c r="AG66" s="15">
        <f t="shared" si="111"/>
        <v>2.9673830763510267E-4</v>
      </c>
      <c r="AH66" s="15">
        <f t="shared" si="112"/>
        <v>9.7937136394747881E-3</v>
      </c>
      <c r="AI66" s="1">
        <f t="shared" si="70"/>
        <v>74746.48056178265</v>
      </c>
      <c r="AJ66" s="1">
        <f t="shared" si="71"/>
        <v>16985.662714995487</v>
      </c>
      <c r="AK66" s="1">
        <f t="shared" si="72"/>
        <v>6472.5240915457198</v>
      </c>
      <c r="AL66" s="14">
        <f t="shared" si="113"/>
        <v>18.511746040500022</v>
      </c>
      <c r="AM66" s="14">
        <f t="shared" si="114"/>
        <v>2.9984445664864543</v>
      </c>
      <c r="AN66" s="14">
        <f t="shared" si="115"/>
        <v>1.1310506364465212</v>
      </c>
      <c r="AO66" s="11">
        <f t="shared" si="116"/>
        <v>1.864937215763942E-2</v>
      </c>
      <c r="AP66" s="11">
        <f t="shared" si="117"/>
        <v>2.3493290211373138E-2</v>
      </c>
      <c r="AQ66" s="11">
        <f t="shared" si="118"/>
        <v>2.1311378470832792E-2</v>
      </c>
      <c r="AR66" s="1">
        <f t="shared" si="126"/>
        <v>48599.851185461674</v>
      </c>
      <c r="AS66" s="1">
        <f t="shared" si="122"/>
        <v>11829.777083319445</v>
      </c>
      <c r="AT66" s="1">
        <f t="shared" si="122"/>
        <v>4626.7516763146141</v>
      </c>
      <c r="AU66" s="1">
        <f t="shared" si="76"/>
        <v>9719.9702370923351</v>
      </c>
      <c r="AV66" s="1">
        <f t="shared" si="77"/>
        <v>2365.9554166638891</v>
      </c>
      <c r="AW66" s="1">
        <f t="shared" si="78"/>
        <v>925.35033526292284</v>
      </c>
      <c r="AX66" s="1">
        <f t="shared" si="24"/>
        <v>34956.762697145467</v>
      </c>
      <c r="AY66" s="1">
        <f t="shared" si="4"/>
        <v>3500.257247970455</v>
      </c>
      <c r="AZ66" s="1">
        <f t="shared" si="5"/>
        <v>1021.6881111887894</v>
      </c>
      <c r="BA66" s="1">
        <f t="shared" si="25"/>
        <v>11635.978873122942</v>
      </c>
      <c r="BB66" s="1">
        <f t="shared" si="26"/>
        <v>22064.202568608162</v>
      </c>
      <c r="BC66" s="1">
        <f t="shared" si="27"/>
        <v>25103.348702858362</v>
      </c>
      <c r="BD66" s="1">
        <f t="shared" si="28"/>
        <v>50724.441655521856</v>
      </c>
      <c r="BE66" s="2">
        <f t="shared" ref="BE66:BE70" si="130">BE65</f>
        <v>0.10432677093898275</v>
      </c>
      <c r="BF66" s="2">
        <f t="shared" ref="BF66:BF70" si="131">BF65</f>
        <v>5.4695092241530074E-2</v>
      </c>
      <c r="BG66" s="2">
        <f t="shared" ref="BG66:BG70" si="132">BG65</f>
        <v>1.5649694592136141E-2</v>
      </c>
      <c r="BH66" s="2">
        <f t="shared" si="6"/>
        <v>6.3976051687750252E-2</v>
      </c>
      <c r="BI66" s="2">
        <f t="shared" si="29"/>
        <v>1.0884075134554977E-3</v>
      </c>
      <c r="BJ66" s="2">
        <f t="shared" si="7"/>
        <v>2.9915531153094834E-4</v>
      </c>
      <c r="BK66" s="2">
        <f t="shared" si="8"/>
        <v>2.449129408271352E-5</v>
      </c>
      <c r="BL66" s="2">
        <f t="shared" si="9"/>
        <v>52.896443183075561</v>
      </c>
      <c r="BM66" s="2">
        <f t="shared" si="10"/>
        <v>3.538940648702102</v>
      </c>
      <c r="BN66" s="2">
        <f t="shared" si="11"/>
        <v>0.11331513595230897</v>
      </c>
      <c r="BO66" s="2">
        <f t="shared" si="30"/>
        <v>84.323506088265503</v>
      </c>
      <c r="BP66" s="2">
        <f t="shared" si="31"/>
        <v>7.7418849077126417</v>
      </c>
      <c r="BQ66" s="2">
        <f t="shared" si="32"/>
        <v>2.1199714958158218</v>
      </c>
      <c r="BR66" s="11">
        <f t="shared" si="33"/>
        <v>5.227346508563066E-2</v>
      </c>
      <c r="BS66" s="17">
        <f t="shared" si="128"/>
        <v>0.76416728807762779</v>
      </c>
      <c r="BT66" s="17">
        <f t="shared" si="129"/>
        <v>0.86260878438416388</v>
      </c>
      <c r="BU66" s="12">
        <f>(BU$3*templow!$I176+BU$4*templow!$I176^2+BU$5*templow!$I176^6)*(K66/K$56)^$BW$1</f>
        <v>1.8755021270791803</v>
      </c>
      <c r="BV66" s="12">
        <f>(BV$3*templow!$I176+BV$4*templow!$I176^2+BV$5*templow!$I176^6)*(L66/L$56)^$BW$1</f>
        <v>1.0788623784156739</v>
      </c>
      <c r="BW66" s="12">
        <f>(BW$3*templow!$I176+BW$4*templow!$I176^2+BW$5*templow!$I176^6)*(M66/M$56)^$BW$1</f>
        <v>0.54684586784646305</v>
      </c>
      <c r="BX66" s="12"/>
      <c r="BY66" s="12"/>
      <c r="BZ66" s="12"/>
      <c r="CA66" s="19"/>
      <c r="CB66" s="19"/>
      <c r="CC66" s="19"/>
      <c r="CD66" s="19"/>
      <c r="CE66" s="19"/>
      <c r="CF66" s="19"/>
      <c r="CG66" s="19"/>
      <c r="CH66" s="19"/>
    </row>
    <row r="67" spans="1:86" x14ac:dyDescent="0.3">
      <c r="A67" s="2">
        <f t="shared" si="79"/>
        <v>2021</v>
      </c>
      <c r="B67" s="5">
        <f t="shared" si="80"/>
        <v>1114.8265844100149</v>
      </c>
      <c r="C67" s="5">
        <f t="shared" si="81"/>
        <v>2716.19647905076</v>
      </c>
      <c r="D67" s="5">
        <f t="shared" si="82"/>
        <v>3656.8744108542464</v>
      </c>
      <c r="E67" s="15">
        <f t="shared" si="83"/>
        <v>2.3366175282635636E-3</v>
      </c>
      <c r="F67" s="15">
        <f t="shared" si="84"/>
        <v>4.6032932136906863E-3</v>
      </c>
      <c r="G67" s="15">
        <f t="shared" si="85"/>
        <v>9.397459346766621E-3</v>
      </c>
      <c r="H67" s="5">
        <f t="shared" si="86"/>
        <v>49894.52192712581</v>
      </c>
      <c r="I67" s="5">
        <f t="shared" si="87"/>
        <v>12244.640000509879</v>
      </c>
      <c r="J67" s="5">
        <f t="shared" si="88"/>
        <v>4800.2543958640535</v>
      </c>
      <c r="K67" s="5">
        <f t="shared" si="89"/>
        <v>44755.410953472041</v>
      </c>
      <c r="L67" s="5">
        <f t="shared" si="90"/>
        <v>4508.0096726982956</v>
      </c>
      <c r="M67" s="5">
        <f t="shared" si="91"/>
        <v>1312.665915355489</v>
      </c>
      <c r="N67" s="15">
        <f t="shared" si="92"/>
        <v>2.4246125791888229E-2</v>
      </c>
      <c r="O67" s="15">
        <f t="shared" si="93"/>
        <v>3.032648250345904E-2</v>
      </c>
      <c r="P67" s="15">
        <f t="shared" si="94"/>
        <v>2.7840806586762357E-2</v>
      </c>
      <c r="Q67" s="5">
        <f t="shared" si="95"/>
        <v>6232.8508042070789</v>
      </c>
      <c r="R67" s="5">
        <f t="shared" si="96"/>
        <v>6413.1220336093083</v>
      </c>
      <c r="S67" s="5">
        <f t="shared" si="97"/>
        <v>2832.5478425790097</v>
      </c>
      <c r="T67" s="5">
        <f t="shared" si="98"/>
        <v>124.9205436482699</v>
      </c>
      <c r="U67" s="5">
        <f t="shared" si="99"/>
        <v>523.74933304223396</v>
      </c>
      <c r="V67" s="5">
        <f t="shared" si="100"/>
        <v>590.08285998749591</v>
      </c>
      <c r="W67" s="15">
        <f t="shared" si="101"/>
        <v>-1.0734613539272964E-2</v>
      </c>
      <c r="X67" s="15">
        <f t="shared" si="102"/>
        <v>-1.217998157191269E-2</v>
      </c>
      <c r="Y67" s="15">
        <f t="shared" si="103"/>
        <v>-9.7425357312937999E-3</v>
      </c>
      <c r="Z67" s="5">
        <f t="shared" si="123"/>
        <v>12168.576092359192</v>
      </c>
      <c r="AA67" s="5">
        <f t="shared" si="124"/>
        <v>17104.723690937215</v>
      </c>
      <c r="AB67" s="5">
        <f t="shared" si="125"/>
        <v>7092.0963409055494</v>
      </c>
      <c r="AC67" s="16">
        <f t="shared" si="107"/>
        <v>2.2137785606162561</v>
      </c>
      <c r="AD67" s="16">
        <f t="shared" si="108"/>
        <v>2.8848413170799239</v>
      </c>
      <c r="AE67" s="16">
        <f t="shared" si="109"/>
        <v>2.6132675753270043</v>
      </c>
      <c r="AF67" s="15">
        <f t="shared" si="110"/>
        <v>-4.0504037456468023E-3</v>
      </c>
      <c r="AG67" s="15">
        <f t="shared" si="111"/>
        <v>2.9673830763510267E-4</v>
      </c>
      <c r="AH67" s="15">
        <f t="shared" si="112"/>
        <v>9.7937136394747881E-3</v>
      </c>
      <c r="AI67" s="1">
        <f t="shared" si="70"/>
        <v>76991.802742696716</v>
      </c>
      <c r="AJ67" s="1">
        <f t="shared" si="71"/>
        <v>17653.051860159827</v>
      </c>
      <c r="AK67" s="1">
        <f t="shared" si="72"/>
        <v>6750.622017654071</v>
      </c>
      <c r="AL67" s="14">
        <f t="shared" si="113"/>
        <v>18.853526157285042</v>
      </c>
      <c r="AM67" s="14">
        <f t="shared" si="114"/>
        <v>3.0681834615858041</v>
      </c>
      <c r="AN67" s="14">
        <f t="shared" si="115"/>
        <v>1.1549138421476792</v>
      </c>
      <c r="AO67" s="11">
        <f t="shared" si="116"/>
        <v>1.8462878436063025E-2</v>
      </c>
      <c r="AP67" s="11">
        <f t="shared" si="117"/>
        <v>2.3258357309259407E-2</v>
      </c>
      <c r="AQ67" s="11">
        <f t="shared" si="118"/>
        <v>2.1098264686124465E-2</v>
      </c>
      <c r="AR67" s="1">
        <f t="shared" si="126"/>
        <v>49894.52192712581</v>
      </c>
      <c r="AS67" s="1">
        <f t="shared" si="122"/>
        <v>12244.640000509879</v>
      </c>
      <c r="AT67" s="1">
        <f t="shared" si="122"/>
        <v>4800.2543958640535</v>
      </c>
      <c r="AU67" s="1">
        <f t="shared" si="76"/>
        <v>9978.9043854251631</v>
      </c>
      <c r="AV67" s="1">
        <f t="shared" si="77"/>
        <v>2448.9280001019756</v>
      </c>
      <c r="AW67" s="1">
        <f t="shared" si="78"/>
        <v>960.05087917281071</v>
      </c>
      <c r="AX67" s="1">
        <f t="shared" si="24"/>
        <v>35804.328762777637</v>
      </c>
      <c r="AY67" s="1">
        <f t="shared" si="4"/>
        <v>3606.4077381586358</v>
      </c>
      <c r="AZ67" s="1">
        <f t="shared" si="5"/>
        <v>1050.1327322843913</v>
      </c>
      <c r="BA67" s="1">
        <f t="shared" si="25"/>
        <v>11689.875444098836</v>
      </c>
      <c r="BB67" s="1">
        <f t="shared" si="26"/>
        <v>22246.91890248223</v>
      </c>
      <c r="BC67" s="1">
        <f t="shared" si="27"/>
        <v>25439.675261498713</v>
      </c>
      <c r="BD67" s="1">
        <f t="shared" si="28"/>
        <v>49726.85851422228</v>
      </c>
      <c r="BE67" s="2">
        <f t="shared" si="130"/>
        <v>0.10432677093898275</v>
      </c>
      <c r="BF67" s="2">
        <f t="shared" si="131"/>
        <v>5.4695092241530074E-2</v>
      </c>
      <c r="BG67" s="2">
        <f t="shared" si="132"/>
        <v>1.5649694592136141E-2</v>
      </c>
      <c r="BH67" s="2">
        <f t="shared" si="6"/>
        <v>6.3688068308834861E-2</v>
      </c>
      <c r="BI67" s="2">
        <f t="shared" si="29"/>
        <v>1.0884075134554977E-3</v>
      </c>
      <c r="BJ67" s="2">
        <f t="shared" si="7"/>
        <v>2.9915531153094834E-4</v>
      </c>
      <c r="BK67" s="2">
        <f t="shared" si="8"/>
        <v>2.449129408271352E-5</v>
      </c>
      <c r="BL67" s="2">
        <f t="shared" si="9"/>
        <v>54.305572545753812</v>
      </c>
      <c r="BM67" s="2">
        <f t="shared" si="10"/>
        <v>3.6630490939368441</v>
      </c>
      <c r="BN67" s="2">
        <f t="shared" si="11"/>
        <v>0.11756444208094485</v>
      </c>
      <c r="BO67" s="2">
        <f t="shared" si="30"/>
        <v>85.553713445072745</v>
      </c>
      <c r="BP67" s="2">
        <f t="shared" si="31"/>
        <v>7.8308393212696297</v>
      </c>
      <c r="BQ67" s="2">
        <f t="shared" si="32"/>
        <v>2.1184854702704015</v>
      </c>
      <c r="BR67" s="11">
        <f t="shared" si="33"/>
        <v>5.219895880938627E-2</v>
      </c>
      <c r="BS67" s="17">
        <f t="shared" si="128"/>
        <v>0.72620598488192634</v>
      </c>
      <c r="BT67" s="17">
        <f t="shared" si="129"/>
        <v>0.83748425668365423</v>
      </c>
      <c r="BU67" s="12">
        <f>(BU$3*templow!$I177+BU$4*templow!$I177^2+BU$5*templow!$I177^6)*(K67/K$56)^$BW$1</f>
        <v>1.8967312210830074</v>
      </c>
      <c r="BV67" s="12">
        <f>(BV$3*templow!$I177+BV$4*templow!$I177^2+BV$5*templow!$I177^6)*(L67/L$56)^$BW$1</f>
        <v>1.0882717051390738</v>
      </c>
      <c r="BW67" s="12">
        <f>(BW$3*templow!$I177+BW$4*templow!$I177^2+BW$5*templow!$I177^6)*(M67/M$56)^$BW$1</f>
        <v>0.55059747718606789</v>
      </c>
      <c r="BX67" s="12"/>
      <c r="BY67" s="12"/>
      <c r="BZ67" s="12"/>
      <c r="CA67" s="19"/>
      <c r="CB67" s="19"/>
      <c r="CC67" s="19"/>
      <c r="CD67" s="19"/>
      <c r="CE67" s="19"/>
      <c r="CF67" s="19"/>
      <c r="CG67" s="19"/>
      <c r="CH67" s="19"/>
    </row>
    <row r="68" spans="1:86" x14ac:dyDescent="0.3">
      <c r="A68" s="2">
        <f t="shared" si="79"/>
        <v>2022</v>
      </c>
      <c r="B68" s="5">
        <f t="shared" si="80"/>
        <v>1117.3012615812161</v>
      </c>
      <c r="C68" s="5">
        <f t="shared" si="81"/>
        <v>2728.0747554288719</v>
      </c>
      <c r="D68" s="5">
        <f t="shared" si="82"/>
        <v>3689.5214730358684</v>
      </c>
      <c r="E68" s="15">
        <f t="shared" si="83"/>
        <v>2.2197866518503854E-3</v>
      </c>
      <c r="F68" s="15">
        <f t="shared" si="84"/>
        <v>4.3731285530061517E-3</v>
      </c>
      <c r="G68" s="15">
        <f t="shared" si="85"/>
        <v>8.9275863794282904E-3</v>
      </c>
      <c r="H68" s="5">
        <f t="shared" si="86"/>
        <v>51205.291752787831</v>
      </c>
      <c r="I68" s="5">
        <f t="shared" si="87"/>
        <v>12667.451758229701</v>
      </c>
      <c r="J68" s="5">
        <f t="shared" si="88"/>
        <v>4976.6586249730126</v>
      </c>
      <c r="K68" s="5">
        <f t="shared" si="89"/>
        <v>45829.440557796901</v>
      </c>
      <c r="L68" s="5">
        <f t="shared" si="90"/>
        <v>4643.3668040149778</v>
      </c>
      <c r="M68" s="5">
        <f t="shared" si="91"/>
        <v>1348.8628976261364</v>
      </c>
      <c r="N68" s="15">
        <f t="shared" si="92"/>
        <v>2.3997759856152934E-2</v>
      </c>
      <c r="O68" s="15">
        <f t="shared" si="93"/>
        <v>3.0025918563671539E-2</v>
      </c>
      <c r="P68" s="15">
        <f t="shared" si="94"/>
        <v>2.7575167334823902E-2</v>
      </c>
      <c r="Q68" s="5">
        <f t="shared" si="95"/>
        <v>6327.9279308548794</v>
      </c>
      <c r="R68" s="5">
        <f t="shared" si="96"/>
        <v>6553.7604765695451</v>
      </c>
      <c r="S68" s="5">
        <f t="shared" si="97"/>
        <v>2908.0306251752895</v>
      </c>
      <c r="T68" s="5">
        <f t="shared" si="98"/>
        <v>123.57956988908984</v>
      </c>
      <c r="U68" s="5">
        <f t="shared" si="99"/>
        <v>517.37007581747798</v>
      </c>
      <c r="V68" s="5">
        <f t="shared" si="100"/>
        <v>584.3339566396437</v>
      </c>
      <c r="W68" s="15">
        <f t="shared" si="101"/>
        <v>-1.0734613539272964E-2</v>
      </c>
      <c r="X68" s="15">
        <f t="shared" si="102"/>
        <v>-1.217998157191269E-2</v>
      </c>
      <c r="Y68" s="15">
        <f t="shared" si="103"/>
        <v>-9.7425357312937999E-3</v>
      </c>
      <c r="Z68" s="5">
        <f t="shared" si="123"/>
        <v>12308.577431781574</v>
      </c>
      <c r="AA68" s="5">
        <f t="shared" si="124"/>
        <v>17494.123932500814</v>
      </c>
      <c r="AB68" s="5">
        <f t="shared" si="125"/>
        <v>7357.7237326871054</v>
      </c>
      <c r="AC68" s="16">
        <f t="shared" si="107"/>
        <v>2.2048118636423033</v>
      </c>
      <c r="AD68" s="16">
        <f t="shared" si="108"/>
        <v>2.8856973600101501</v>
      </c>
      <c r="AE68" s="16">
        <f t="shared" si="109"/>
        <v>2.6388611696230817</v>
      </c>
      <c r="AF68" s="15">
        <f t="shared" si="110"/>
        <v>-4.0504037456468023E-3</v>
      </c>
      <c r="AG68" s="15">
        <f t="shared" si="111"/>
        <v>2.9673830763510267E-4</v>
      </c>
      <c r="AH68" s="15">
        <f t="shared" si="112"/>
        <v>9.7937136394747881E-3</v>
      </c>
      <c r="AI68" s="1">
        <f t="shared" si="70"/>
        <v>79271.526853852207</v>
      </c>
      <c r="AJ68" s="1">
        <f t="shared" si="71"/>
        <v>18336.67467424582</v>
      </c>
      <c r="AK68" s="1">
        <f t="shared" si="72"/>
        <v>7035.6106950614749</v>
      </c>
      <c r="AL68" s="14">
        <f t="shared" si="113"/>
        <v>19.198135615202801</v>
      </c>
      <c r="AM68" s="14">
        <f t="shared" si="114"/>
        <v>3.1388307597533278</v>
      </c>
      <c r="AN68" s="14">
        <f t="shared" si="115"/>
        <v>1.1790368532996669</v>
      </c>
      <c r="AO68" s="11">
        <f t="shared" si="116"/>
        <v>1.8278249651702393E-2</v>
      </c>
      <c r="AP68" s="11">
        <f t="shared" si="117"/>
        <v>2.3025773736166811E-2</v>
      </c>
      <c r="AQ68" s="11">
        <f t="shared" si="118"/>
        <v>2.0887282039263221E-2</v>
      </c>
      <c r="AR68" s="1">
        <f t="shared" si="126"/>
        <v>51205.291752787831</v>
      </c>
      <c r="AS68" s="1">
        <f t="shared" si="122"/>
        <v>12667.451758229701</v>
      </c>
      <c r="AT68" s="1">
        <f t="shared" si="122"/>
        <v>4976.6586249730126</v>
      </c>
      <c r="AU68" s="1">
        <f t="shared" si="76"/>
        <v>10241.058350557567</v>
      </c>
      <c r="AV68" s="1">
        <f t="shared" si="77"/>
        <v>2533.4903516459403</v>
      </c>
      <c r="AW68" s="1">
        <f t="shared" si="78"/>
        <v>995.33172499460261</v>
      </c>
      <c r="AX68" s="1">
        <f t="shared" si="24"/>
        <v>36663.552446237525</v>
      </c>
      <c r="AY68" s="1">
        <f t="shared" si="4"/>
        <v>3714.693443211982</v>
      </c>
      <c r="AZ68" s="1">
        <f t="shared" si="5"/>
        <v>1079.0903181009091</v>
      </c>
      <c r="BA68" s="1">
        <f t="shared" si="25"/>
        <v>11742.320534425153</v>
      </c>
      <c r="BB68" s="1">
        <f t="shared" si="26"/>
        <v>22424.914808412617</v>
      </c>
      <c r="BC68" s="1">
        <f t="shared" si="27"/>
        <v>25767.151859850408</v>
      </c>
      <c r="BD68" s="1">
        <f t="shared" si="28"/>
        <v>48732.141472071475</v>
      </c>
      <c r="BE68" s="2">
        <f t="shared" si="130"/>
        <v>0.10432677093898275</v>
      </c>
      <c r="BF68" s="2">
        <f t="shared" si="131"/>
        <v>5.4695092241530074E-2</v>
      </c>
      <c r="BG68" s="2">
        <f t="shared" si="132"/>
        <v>1.5649694592136141E-2</v>
      </c>
      <c r="BH68" s="2">
        <f t="shared" si="6"/>
        <v>6.3403553205991434E-2</v>
      </c>
      <c r="BI68" s="2">
        <f t="shared" si="29"/>
        <v>1.0884075134554977E-3</v>
      </c>
      <c r="BJ68" s="2">
        <f t="shared" si="7"/>
        <v>2.9915531153094834E-4</v>
      </c>
      <c r="BK68" s="2">
        <f t="shared" si="8"/>
        <v>2.449129408271352E-5</v>
      </c>
      <c r="BL68" s="2">
        <f t="shared" si="9"/>
        <v>55.73222427241511</v>
      </c>
      <c r="BM68" s="2">
        <f t="shared" si="10"/>
        <v>3.7895354770364658</v>
      </c>
      <c r="BN68" s="2">
        <f t="shared" si="11"/>
        <v>0.12188480993348674</v>
      </c>
      <c r="BO68" s="2">
        <f t="shared" si="30"/>
        <v>86.802602058029251</v>
      </c>
      <c r="BP68" s="2">
        <f t="shared" si="31"/>
        <v>7.9209161322371209</v>
      </c>
      <c r="BQ68" s="2">
        <f t="shared" si="32"/>
        <v>2.1170457168471106</v>
      </c>
      <c r="BR68" s="11">
        <f t="shared" si="33"/>
        <v>5.2117427430932589E-2</v>
      </c>
      <c r="BS68" s="17">
        <f t="shared" si="128"/>
        <v>0.69017934184582663</v>
      </c>
      <c r="BT68" s="17">
        <f t="shared" si="129"/>
        <v>0.81309151134335356</v>
      </c>
      <c r="BU68" s="12">
        <f>(BU$3*templow!$I178+BU$4*templow!$I178^2+BU$5*templow!$I178^6)*(K68/K$56)^$BW$1</f>
        <v>1.917847896000189</v>
      </c>
      <c r="BV68" s="12">
        <f>(BV$3*templow!$I178+BV$4*templow!$I178^2+BV$5*templow!$I178^6)*(L68/L$56)^$BW$1</f>
        <v>1.0975475456949153</v>
      </c>
      <c r="BW68" s="12">
        <f>(BW$3*templow!$I178+BW$4*templow!$I178^2+BW$5*templow!$I178^6)*(M68/M$56)^$BW$1</f>
        <v>0.55422553871462998</v>
      </c>
      <c r="BX68" s="12"/>
      <c r="BY68" s="12"/>
      <c r="BZ68" s="12"/>
      <c r="CA68" s="19"/>
      <c r="CB68" s="19"/>
      <c r="CC68" s="19"/>
      <c r="CD68" s="19"/>
      <c r="CE68" s="19"/>
      <c r="CF68" s="19"/>
      <c r="CG68" s="19"/>
      <c r="CH68" s="19"/>
    </row>
    <row r="69" spans="1:86" x14ac:dyDescent="0.3">
      <c r="A69" s="2">
        <f t="shared" si="79"/>
        <v>2023</v>
      </c>
      <c r="B69" s="5">
        <f t="shared" si="80"/>
        <v>1119.657423486442</v>
      </c>
      <c r="C69" s="5">
        <f t="shared" si="81"/>
        <v>2739.4084659561881</v>
      </c>
      <c r="D69" s="5">
        <f t="shared" si="82"/>
        <v>3720.813068602688</v>
      </c>
      <c r="E69" s="15">
        <f t="shared" si="83"/>
        <v>2.1087973192578662E-3</v>
      </c>
      <c r="F69" s="15">
        <f t="shared" si="84"/>
        <v>4.154472125355844E-3</v>
      </c>
      <c r="G69" s="15">
        <f t="shared" si="85"/>
        <v>8.4812070604568749E-3</v>
      </c>
      <c r="H69" s="5">
        <f t="shared" si="86"/>
        <v>52532.058154366925</v>
      </c>
      <c r="I69" s="5">
        <f t="shared" si="87"/>
        <v>13098.200983209234</v>
      </c>
      <c r="J69" s="5">
        <f t="shared" si="88"/>
        <v>5155.9191214851944</v>
      </c>
      <c r="K69" s="5">
        <f t="shared" si="89"/>
        <v>46917.974241433709</v>
      </c>
      <c r="L69" s="5">
        <f t="shared" si="90"/>
        <v>4781.3975703098804</v>
      </c>
      <c r="M69" s="5">
        <f t="shared" si="91"/>
        <v>1385.696896463935</v>
      </c>
      <c r="N69" s="15">
        <f t="shared" si="92"/>
        <v>2.3751843146852858E-2</v>
      </c>
      <c r="O69" s="15">
        <f t="shared" si="93"/>
        <v>2.9726440344008953E-2</v>
      </c>
      <c r="P69" s="15">
        <f t="shared" si="94"/>
        <v>2.7307444591012642E-2</v>
      </c>
      <c r="Q69" s="5">
        <f t="shared" si="95"/>
        <v>6422.2012309176698</v>
      </c>
      <c r="R69" s="5">
        <f t="shared" si="96"/>
        <v>6694.0781627041179</v>
      </c>
      <c r="S69" s="5">
        <f t="shared" si="97"/>
        <v>2983.4265170119925</v>
      </c>
      <c r="T69" s="5">
        <f t="shared" si="98"/>
        <v>122.25299096498088</v>
      </c>
      <c r="U69" s="5">
        <f t="shared" si="99"/>
        <v>511.06851782816204</v>
      </c>
      <c r="V69" s="5">
        <f t="shared" si="100"/>
        <v>578.64106218807365</v>
      </c>
      <c r="W69" s="15">
        <f t="shared" si="101"/>
        <v>-1.0734613539272964E-2</v>
      </c>
      <c r="X69" s="15">
        <f t="shared" si="102"/>
        <v>-1.217998157191269E-2</v>
      </c>
      <c r="Y69" s="15">
        <f t="shared" si="103"/>
        <v>-9.7425357312937999E-3</v>
      </c>
      <c r="Z69" s="5">
        <f t="shared" si="123"/>
        <v>12445.71968050629</v>
      </c>
      <c r="AA69" s="5">
        <f t="shared" si="124"/>
        <v>17883.071478894497</v>
      </c>
      <c r="AB69" s="5">
        <f t="shared" si="125"/>
        <v>7627.7747820172726</v>
      </c>
      <c r="AC69" s="16">
        <f t="shared" si="107"/>
        <v>2.19588148541136</v>
      </c>
      <c r="AD69" s="16">
        <f t="shared" si="108"/>
        <v>2.8865536569611066</v>
      </c>
      <c r="AE69" s="16">
        <f t="shared" si="109"/>
        <v>2.6647054202526999</v>
      </c>
      <c r="AF69" s="15">
        <f t="shared" si="110"/>
        <v>-4.0504037456468023E-3</v>
      </c>
      <c r="AG69" s="15">
        <f t="shared" si="111"/>
        <v>2.9673830763510267E-4</v>
      </c>
      <c r="AH69" s="15">
        <f t="shared" si="112"/>
        <v>9.7937136394747881E-3</v>
      </c>
      <c r="AI69" s="1">
        <f t="shared" si="70"/>
        <v>81585.432519024558</v>
      </c>
      <c r="AJ69" s="1">
        <f t="shared" si="71"/>
        <v>19036.497558467181</v>
      </c>
      <c r="AK69" s="1">
        <f t="shared" si="72"/>
        <v>7327.3813505499293</v>
      </c>
      <c r="AL69" s="14">
        <f t="shared" si="113"/>
        <v>19.545534847668499</v>
      </c>
      <c r="AM69" s="14">
        <f t="shared" si="114"/>
        <v>3.2103820265548264</v>
      </c>
      <c r="AN69" s="14">
        <f t="shared" si="115"/>
        <v>1.2034174598363268</v>
      </c>
      <c r="AO69" s="11">
        <f t="shared" si="116"/>
        <v>1.8095467155185369E-2</v>
      </c>
      <c r="AP69" s="11">
        <f t="shared" si="117"/>
        <v>2.2795515998805142E-2</v>
      </c>
      <c r="AQ69" s="11">
        <f t="shared" si="118"/>
        <v>2.067840921887059E-2</v>
      </c>
      <c r="AR69" s="1">
        <f t="shared" si="126"/>
        <v>52532.058154366925</v>
      </c>
      <c r="AS69" s="1">
        <f t="shared" si="122"/>
        <v>13098.200983209234</v>
      </c>
      <c r="AT69" s="1">
        <f t="shared" si="122"/>
        <v>5155.9191214851944</v>
      </c>
      <c r="AU69" s="1">
        <f t="shared" si="76"/>
        <v>10506.411630873386</v>
      </c>
      <c r="AV69" s="1">
        <f t="shared" si="77"/>
        <v>2619.6401966418471</v>
      </c>
      <c r="AW69" s="1">
        <f t="shared" si="78"/>
        <v>1031.1838242970389</v>
      </c>
      <c r="AX69" s="1">
        <f t="shared" si="24"/>
        <v>37534.37939314697</v>
      </c>
      <c r="AY69" s="1">
        <f t="shared" si="4"/>
        <v>3825.118056247904</v>
      </c>
      <c r="AZ69" s="1">
        <f t="shared" si="5"/>
        <v>1108.557517171148</v>
      </c>
      <c r="BA69" s="1">
        <f t="shared" si="25"/>
        <v>11793.365722155007</v>
      </c>
      <c r="BB69" s="1">
        <f t="shared" si="26"/>
        <v>22598.324463670237</v>
      </c>
      <c r="BC69" s="1">
        <f t="shared" si="27"/>
        <v>26085.931757657461</v>
      </c>
      <c r="BD69" s="1">
        <f t="shared" si="28"/>
        <v>47741.593231532344</v>
      </c>
      <c r="BE69" s="2">
        <f t="shared" si="130"/>
        <v>0.10432677093898275</v>
      </c>
      <c r="BF69" s="2">
        <f t="shared" si="131"/>
        <v>5.4695092241530074E-2</v>
      </c>
      <c r="BG69" s="2">
        <f t="shared" si="132"/>
        <v>1.5649694592136141E-2</v>
      </c>
      <c r="BH69" s="2">
        <f t="shared" si="6"/>
        <v>6.3122421028103046E-2</v>
      </c>
      <c r="BI69" s="2">
        <f t="shared" si="29"/>
        <v>1.0884075134554977E-3</v>
      </c>
      <c r="BJ69" s="2">
        <f t="shared" si="7"/>
        <v>2.9915531153094834E-4</v>
      </c>
      <c r="BK69" s="2">
        <f t="shared" si="8"/>
        <v>2.449129408271352E-5</v>
      </c>
      <c r="BL69" s="2">
        <f t="shared" si="9"/>
        <v>57.176286792494111</v>
      </c>
      <c r="BM69" s="2">
        <f t="shared" si="10"/>
        <v>3.9183963956269321</v>
      </c>
      <c r="BN69" s="2">
        <f t="shared" si="11"/>
        <v>0.12627513147097982</v>
      </c>
      <c r="BO69" s="2">
        <f t="shared" si="30"/>
        <v>88.07043929501414</v>
      </c>
      <c r="BP69" s="2">
        <f t="shared" si="31"/>
        <v>8.0121282501188791</v>
      </c>
      <c r="BQ69" s="2">
        <f t="shared" si="32"/>
        <v>2.1156513373526469</v>
      </c>
      <c r="BR69" s="11">
        <f t="shared" si="33"/>
        <v>5.2029354831781588E-2</v>
      </c>
      <c r="BS69" s="17">
        <f t="shared" si="128"/>
        <v>0.65599078947975531</v>
      </c>
      <c r="BT69" s="17">
        <f t="shared" si="129"/>
        <v>0.7894092343139355</v>
      </c>
      <c r="BU69" s="12">
        <f>(BU$3*templow!$I179+BU$4*templow!$I179^2+BU$5*templow!$I179^6)*(K69/K$56)^$BW$1</f>
        <v>1.9388526007787179</v>
      </c>
      <c r="BV69" s="12">
        <f>(BV$3*templow!$I179+BV$4*templow!$I179^2+BV$5*templow!$I179^6)*(L69/L$56)^$BW$1</f>
        <v>1.1066899178389922</v>
      </c>
      <c r="BW69" s="12">
        <f>(BW$3*templow!$I179+BW$4*templow!$I179^2+BW$5*templow!$I179^6)*(M69/M$56)^$BW$1</f>
        <v>0.55772862876823937</v>
      </c>
      <c r="BX69" s="12"/>
      <c r="BY69" s="12"/>
      <c r="BZ69" s="12"/>
      <c r="CA69" s="19"/>
      <c r="CB69" s="19"/>
      <c r="CC69" s="19"/>
      <c r="CD69" s="19"/>
      <c r="CE69" s="19"/>
      <c r="CF69" s="19"/>
      <c r="CG69" s="19"/>
      <c r="CH69" s="19"/>
    </row>
    <row r="70" spans="1:86" x14ac:dyDescent="0.3">
      <c r="A70" s="2">
        <f t="shared" si="79"/>
        <v>2024</v>
      </c>
      <c r="B70" s="5">
        <f t="shared" si="80"/>
        <v>1121.9004975309206</v>
      </c>
      <c r="C70" s="5">
        <f t="shared" si="81"/>
        <v>2750.2202222623778</v>
      </c>
      <c r="D70" s="5">
        <f t="shared" si="82"/>
        <v>3750.7922053673574</v>
      </c>
      <c r="E70" s="15">
        <f t="shared" si="83"/>
        <v>2.0033574532949726E-3</v>
      </c>
      <c r="F70" s="15">
        <f t="shared" si="84"/>
        <v>3.946748519088052E-3</v>
      </c>
      <c r="G70" s="15">
        <f t="shared" si="85"/>
        <v>8.0571467074340309E-3</v>
      </c>
      <c r="H70" s="5">
        <f t="shared" si="86"/>
        <v>53874.715860115401</v>
      </c>
      <c r="I70" s="5">
        <f t="shared" si="87"/>
        <v>13536.875632743389</v>
      </c>
      <c r="J70" s="5">
        <f t="shared" si="88"/>
        <v>5337.9919324698321</v>
      </c>
      <c r="K70" s="5">
        <f t="shared" si="89"/>
        <v>48020.939449338788</v>
      </c>
      <c r="L70" s="5">
        <f t="shared" si="90"/>
        <v>4922.1060637855853</v>
      </c>
      <c r="M70" s="5">
        <f t="shared" si="91"/>
        <v>1423.1638651779224</v>
      </c>
      <c r="N70" s="15">
        <f t="shared" si="92"/>
        <v>2.3508372339977157E-2</v>
      </c>
      <c r="O70" s="15">
        <f t="shared" si="93"/>
        <v>2.9428319106830969E-2</v>
      </c>
      <c r="P70" s="15">
        <f t="shared" si="94"/>
        <v>2.7038357962406279E-2</v>
      </c>
      <c r="Q70" s="5">
        <f t="shared" si="95"/>
        <v>6515.6432814522641</v>
      </c>
      <c r="R70" s="5">
        <f t="shared" si="96"/>
        <v>6834.0065527792067</v>
      </c>
      <c r="S70" s="5">
        <f t="shared" si="97"/>
        <v>3058.6887593623533</v>
      </c>
      <c r="T70" s="5">
        <f t="shared" si="98"/>
        <v>120.94065235295159</v>
      </c>
      <c r="U70" s="5">
        <f t="shared" si="99"/>
        <v>504.84371269903028</v>
      </c>
      <c r="V70" s="5">
        <f t="shared" si="100"/>
        <v>573.00363096411252</v>
      </c>
      <c r="W70" s="15">
        <f t="shared" si="101"/>
        <v>-1.0734613539272964E-2</v>
      </c>
      <c r="X70" s="15">
        <f t="shared" si="102"/>
        <v>-1.217998157191269E-2</v>
      </c>
      <c r="Y70" s="15">
        <f t="shared" si="103"/>
        <v>-9.7425357312937999E-3</v>
      </c>
      <c r="Z70" s="5">
        <f t="shared" si="123"/>
        <v>12579.974478198208</v>
      </c>
      <c r="AA70" s="5">
        <f t="shared" si="124"/>
        <v>18271.372815824816</v>
      </c>
      <c r="AB70" s="5">
        <f t="shared" si="125"/>
        <v>7902.1795602177917</v>
      </c>
      <c r="AC70" s="16">
        <f t="shared" si="107"/>
        <v>2.1869872788178535</v>
      </c>
      <c r="AD70" s="16">
        <f t="shared" si="108"/>
        <v>2.8874102080081712</v>
      </c>
      <c r="AE70" s="16">
        <f t="shared" si="109"/>
        <v>2.6908027820722111</v>
      </c>
      <c r="AF70" s="15">
        <f t="shared" si="110"/>
        <v>-4.0504037456468023E-3</v>
      </c>
      <c r="AG70" s="15">
        <f t="shared" si="111"/>
        <v>2.9673830763510267E-4</v>
      </c>
      <c r="AH70" s="15">
        <f t="shared" si="112"/>
        <v>9.7937136394747881E-3</v>
      </c>
      <c r="AI70" s="1">
        <f t="shared" si="70"/>
        <v>83933.300897995505</v>
      </c>
      <c r="AJ70" s="1">
        <f t="shared" si="71"/>
        <v>19752.48799926231</v>
      </c>
      <c r="AK70" s="1">
        <f t="shared" si="72"/>
        <v>7625.827039791975</v>
      </c>
      <c r="AL70" s="14">
        <f t="shared" si="113"/>
        <v>19.895683575696349</v>
      </c>
      <c r="AM70" s="14">
        <f t="shared" si="114"/>
        <v>3.2828325182549478</v>
      </c>
      <c r="AN70" s="14">
        <f t="shared" si="115"/>
        <v>1.2280533709449999</v>
      </c>
      <c r="AO70" s="11">
        <f t="shared" si="116"/>
        <v>1.7914512483633516E-2</v>
      </c>
      <c r="AP70" s="11">
        <f t="shared" si="117"/>
        <v>2.2567560838817089E-2</v>
      </c>
      <c r="AQ70" s="11">
        <f t="shared" si="118"/>
        <v>2.0471625126681884E-2</v>
      </c>
      <c r="AR70" s="1">
        <f t="shared" si="126"/>
        <v>53874.715860115401</v>
      </c>
      <c r="AS70" s="1">
        <f t="shared" si="122"/>
        <v>13536.875632743389</v>
      </c>
      <c r="AT70" s="1">
        <f t="shared" si="122"/>
        <v>5337.9919324698321</v>
      </c>
      <c r="AU70" s="1">
        <f t="shared" si="76"/>
        <v>10774.94317202308</v>
      </c>
      <c r="AV70" s="1">
        <f t="shared" si="77"/>
        <v>2707.3751265486781</v>
      </c>
      <c r="AW70" s="1">
        <f t="shared" si="78"/>
        <v>1067.5983864939665</v>
      </c>
      <c r="AX70" s="1">
        <f t="shared" si="24"/>
        <v>38416.751559471028</v>
      </c>
      <c r="AY70" s="1">
        <f t="shared" ref="AY70:AY133" si="133">(AS70-AV70)/C70*1000</f>
        <v>3937.6848510284685</v>
      </c>
      <c r="AZ70" s="1">
        <f t="shared" ref="AZ70:AZ133" si="134">(AT70-AW70)/D70*1000</f>
        <v>1138.5310921423379</v>
      </c>
      <c r="BA70" s="1">
        <f t="shared" si="25"/>
        <v>11843.060872752852</v>
      </c>
      <c r="BB70" s="1">
        <f t="shared" si="26"/>
        <v>22767.280704469042</v>
      </c>
      <c r="BC70" s="1">
        <f t="shared" si="27"/>
        <v>26396.178371450791</v>
      </c>
      <c r="BD70" s="1">
        <f t="shared" si="28"/>
        <v>46756.417670718001</v>
      </c>
      <c r="BE70" s="2">
        <f t="shared" si="130"/>
        <v>0.10432677093898275</v>
      </c>
      <c r="BF70" s="2">
        <f t="shared" si="131"/>
        <v>5.4695092241530074E-2</v>
      </c>
      <c r="BG70" s="2">
        <f t="shared" si="132"/>
        <v>1.5649694592136141E-2</v>
      </c>
      <c r="BH70" s="2">
        <f t="shared" ref="BH70:BH133" si="135">(BE70*Z70+BF70*AA70+BG70*AB70)/(Z70+AA70+AB70)</f>
        <v>6.2844582977852864E-2</v>
      </c>
      <c r="BI70" s="2">
        <f t="shared" si="29"/>
        <v>1.0884075134554977E-3</v>
      </c>
      <c r="BJ70" s="2">
        <f t="shared" ref="BJ70:BJ133" si="136">BJ$5*BF70^2</f>
        <v>2.9915531153094834E-4</v>
      </c>
      <c r="BK70" s="2">
        <f t="shared" ref="BK70:BK133" si="137">BK$5*BG70^2</f>
        <v>2.449129408271352E-5</v>
      </c>
      <c r="BL70" s="2">
        <f t="shared" ref="BL70:BL133" si="138">BI70*AR70</f>
        <v>58.637645527429669</v>
      </c>
      <c r="BM70" s="2">
        <f t="shared" ref="BM70:BM133" si="139">BJ70*AS70</f>
        <v>4.0496282470690517</v>
      </c>
      <c r="BN70" s="2">
        <f t="shared" ref="BN70:BN133" si="140">BK70*AT70</f>
        <v>0.13073433022927092</v>
      </c>
      <c r="BO70" s="2">
        <f t="shared" si="30"/>
        <v>89.357496721186664</v>
      </c>
      <c r="BP70" s="2">
        <f t="shared" si="31"/>
        <v>8.1044885773854975</v>
      </c>
      <c r="BQ70" s="2">
        <f t="shared" si="32"/>
        <v>2.1143013226122416</v>
      </c>
      <c r="BR70" s="11">
        <f t="shared" si="33"/>
        <v>5.1935196490056706E-2</v>
      </c>
      <c r="BS70" s="17">
        <f t="shared" si="128"/>
        <v>0.6235479898606513</v>
      </c>
      <c r="BT70" s="17">
        <f t="shared" si="129"/>
        <v>0.76641673234362673</v>
      </c>
      <c r="BU70" s="12">
        <f>(BU$3*templow!$I180+BU$4*templow!$I180^2+BU$5*templow!$I180^6)*(K70/K$56)^$BW$1</f>
        <v>1.9597438534548084</v>
      </c>
      <c r="BV70" s="12">
        <f>(BV$3*templow!$I180+BV$4*templow!$I180^2+BV$5*templow!$I180^6)*(L70/L$56)^$BW$1</f>
        <v>1.115697666570433</v>
      </c>
      <c r="BW70" s="12">
        <f>(BW$3*templow!$I180+BW$4*templow!$I180^2+BW$5*templow!$I180^6)*(M70/M$56)^$BW$1</f>
        <v>0.56110468063927821</v>
      </c>
      <c r="BX70" s="12"/>
      <c r="BY70" s="12"/>
      <c r="BZ70" s="12"/>
      <c r="CA70" s="19"/>
      <c r="CB70" s="19"/>
      <c r="CC70" s="19"/>
      <c r="CD70" s="19"/>
      <c r="CE70" s="19"/>
      <c r="CF70" s="19"/>
      <c r="CG70" s="19"/>
      <c r="CH70" s="19"/>
    </row>
    <row r="71" spans="1:86" x14ac:dyDescent="0.3">
      <c r="A71" s="2">
        <f t="shared" si="79"/>
        <v>2025</v>
      </c>
      <c r="B71" s="5">
        <f t="shared" si="80"/>
        <v>1124.0356868683255</v>
      </c>
      <c r="C71" s="5">
        <f t="shared" si="81"/>
        <v>2760.5319284722891</v>
      </c>
      <c r="D71" s="5">
        <f t="shared" si="82"/>
        <v>3779.5018542817152</v>
      </c>
      <c r="E71" s="15">
        <f t="shared" si="83"/>
        <v>1.9031895806302238E-3</v>
      </c>
      <c r="F71" s="15">
        <f t="shared" si="84"/>
        <v>3.749411093133649E-3</v>
      </c>
      <c r="G71" s="15">
        <f t="shared" si="85"/>
        <v>7.6542893720623287E-3</v>
      </c>
      <c r="H71" s="5">
        <f t="shared" si="86"/>
        <v>55233.156675097431</v>
      </c>
      <c r="I71" s="5">
        <f t="shared" si="87"/>
        <v>13983.462902259764</v>
      </c>
      <c r="J71" s="5">
        <f t="shared" si="88"/>
        <v>5522.8343659793309</v>
      </c>
      <c r="K71" s="5">
        <f t="shared" si="89"/>
        <v>49138.258971992662</v>
      </c>
      <c r="L71" s="5">
        <f t="shared" si="90"/>
        <v>5065.4958046431202</v>
      </c>
      <c r="M71" s="5">
        <f t="shared" si="91"/>
        <v>1461.2598641068616</v>
      </c>
      <c r="N71" s="15">
        <f t="shared" si="92"/>
        <v>2.3267339945163501E-2</v>
      </c>
      <c r="O71" s="15">
        <f t="shared" si="93"/>
        <v>2.9131786068676169E-2</v>
      </c>
      <c r="P71" s="15">
        <f t="shared" si="94"/>
        <v>2.6768526001168969E-2</v>
      </c>
      <c r="Q71" s="5">
        <f t="shared" si="95"/>
        <v>6608.2274898433734</v>
      </c>
      <c r="R71" s="5">
        <f t="shared" si="96"/>
        <v>6973.4791947237582</v>
      </c>
      <c r="S71" s="5">
        <f t="shared" si="97"/>
        <v>3133.7728759622596</v>
      </c>
      <c r="T71" s="5">
        <f t="shared" si="98"/>
        <v>119.64240118875509</v>
      </c>
      <c r="U71" s="5">
        <f t="shared" si="99"/>
        <v>498.69472558166012</v>
      </c>
      <c r="V71" s="5">
        <f t="shared" si="100"/>
        <v>567.42112261528359</v>
      </c>
      <c r="W71" s="15">
        <f t="shared" si="101"/>
        <v>-1.0734613539272964E-2</v>
      </c>
      <c r="X71" s="15">
        <f t="shared" si="102"/>
        <v>-1.217998157191269E-2</v>
      </c>
      <c r="Y71" s="15">
        <f t="shared" si="103"/>
        <v>-9.7425357312937999E-3</v>
      </c>
      <c r="Z71" s="5">
        <f t="shared" si="123"/>
        <v>12711.315844008748</v>
      </c>
      <c r="AA71" s="5">
        <f t="shared" si="124"/>
        <v>18658.840133549707</v>
      </c>
      <c r="AB71" s="5">
        <f t="shared" si="125"/>
        <v>8180.8701267664383</v>
      </c>
      <c r="AC71" s="16">
        <f t="shared" si="107"/>
        <v>2.178129097352048</v>
      </c>
      <c r="AD71" s="16">
        <f t="shared" si="108"/>
        <v>2.8882670132267436</v>
      </c>
      <c r="AE71" s="16">
        <f t="shared" si="109"/>
        <v>2.7171557339801287</v>
      </c>
      <c r="AF71" s="15">
        <f t="shared" si="110"/>
        <v>-4.0504037456468023E-3</v>
      </c>
      <c r="AG71" s="15">
        <f t="shared" si="111"/>
        <v>2.9673830763510267E-4</v>
      </c>
      <c r="AH71" s="15">
        <f t="shared" si="112"/>
        <v>9.7937136394747881E-3</v>
      </c>
      <c r="AI71" s="1">
        <f t="shared" si="70"/>
        <v>86314.913980219033</v>
      </c>
      <c r="AJ71" s="1">
        <f t="shared" si="71"/>
        <v>20484.614325884759</v>
      </c>
      <c r="AK71" s="1">
        <f t="shared" si="72"/>
        <v>7930.8427223067438</v>
      </c>
      <c r="AL71" s="14">
        <f t="shared" si="113"/>
        <v>20.248540832765713</v>
      </c>
      <c r="AM71" s="14">
        <f t="shared" si="114"/>
        <v>3.3561771856085199</v>
      </c>
      <c r="AN71" s="14">
        <f t="shared" si="115"/>
        <v>1.2529422167080884</v>
      </c>
      <c r="AO71" s="11">
        <f t="shared" si="116"/>
        <v>1.7735367358797181E-2</v>
      </c>
      <c r="AP71" s="11">
        <f t="shared" si="117"/>
        <v>2.2341885230428918E-2</v>
      </c>
      <c r="AQ71" s="11">
        <f t="shared" si="118"/>
        <v>2.0266908875415064E-2</v>
      </c>
      <c r="AR71" s="1">
        <f t="shared" si="126"/>
        <v>55233.156675097431</v>
      </c>
      <c r="AS71" s="1">
        <f t="shared" si="122"/>
        <v>13983.462902259764</v>
      </c>
      <c r="AT71" s="1">
        <f t="shared" si="122"/>
        <v>5522.8343659793309</v>
      </c>
      <c r="AU71" s="1">
        <f t="shared" si="76"/>
        <v>11046.631335019487</v>
      </c>
      <c r="AV71" s="1">
        <f t="shared" si="77"/>
        <v>2796.6925804519528</v>
      </c>
      <c r="AW71" s="1">
        <f t="shared" si="78"/>
        <v>1104.5668731958663</v>
      </c>
      <c r="AX71" s="1">
        <f t="shared" ref="AX71:AX134" si="141">(AR71-AU71)/B71*1000</f>
        <v>39310.607177594138</v>
      </c>
      <c r="AY71" s="1">
        <f t="shared" si="133"/>
        <v>4052.3966437144968</v>
      </c>
      <c r="AZ71" s="1">
        <f t="shared" si="134"/>
        <v>1169.0078912854894</v>
      </c>
      <c r="BA71" s="1">
        <f t="shared" ref="BA71:BA134" si="142">LN(AX71)*B71</f>
        <v>11891.454162825736</v>
      </c>
      <c r="BB71" s="1">
        <f t="shared" ref="BB71:BB134" si="143">LN(AY71)*C71</f>
        <v>22931.91471085191</v>
      </c>
      <c r="BC71" s="1">
        <f t="shared" ref="BC71:BC134" si="144">LN(AZ71)*D71</f>
        <v>26698.063634134334</v>
      </c>
      <c r="BD71" s="1">
        <f t="shared" ref="BD71:BD134" si="145">SUM(BA71:BC71)*BT71</f>
        <v>45777.723564792454</v>
      </c>
      <c r="BE71" s="2">
        <f>econmid!BF2</f>
        <v>0.17931493730955578</v>
      </c>
      <c r="BF71" s="2">
        <f>econmid!BG2</f>
        <v>0.13584270515142602</v>
      </c>
      <c r="BG71" s="2">
        <f>econmid!BH2</f>
        <v>7.3108051554487685E-2</v>
      </c>
      <c r="BH71" s="2">
        <f t="shared" si="135"/>
        <v>0.1368380072651561</v>
      </c>
      <c r="BI71" s="2">
        <f t="shared" ref="BI71:BI134" si="146">BI$5*BE71^2</f>
        <v>3.2153846742329923E-3</v>
      </c>
      <c r="BJ71" s="2">
        <f t="shared" si="136"/>
        <v>1.8453240542857267E-3</v>
      </c>
      <c r="BK71" s="2">
        <f t="shared" si="137"/>
        <v>5.3447872020936297E-4</v>
      </c>
      <c r="BL71" s="2">
        <f t="shared" si="138"/>
        <v>177.59584548261799</v>
      </c>
      <c r="BM71" s="2">
        <f t="shared" si="139"/>
        <v>25.804020455752042</v>
      </c>
      <c r="BN71" s="2">
        <f t="shared" si="140"/>
        <v>2.9518374438569213</v>
      </c>
      <c r="BO71" s="2">
        <f t="shared" ref="BO71:BO134" si="147">2*BI$5*BE71*AR71/Z71*1000</f>
        <v>155.83170378497206</v>
      </c>
      <c r="BP71" s="2">
        <f t="shared" ref="BP71:BP134" si="148">2*BJ$5*BF71*AS71/AA71*1000</f>
        <v>20.36087360662971</v>
      </c>
      <c r="BQ71" s="2">
        <f t="shared" ref="BQ71:BQ134" si="149">2*BK$5*BG71*AT71/AB71*1000</f>
        <v>9.8709221219358092</v>
      </c>
      <c r="BR71" s="11">
        <f t="shared" ref="BR71:BR134" si="150">SUM(H71:J71)*SUM(B70:D70)/SUM(H70:J70)/SUM(B71:D71)-1+BR$5</f>
        <v>5.1835380813824744E-2</v>
      </c>
      <c r="BS71" s="17">
        <f t="shared" si="128"/>
        <v>0.59276274046273469</v>
      </c>
      <c r="BT71" s="17">
        <f t="shared" si="129"/>
        <v>0.74409391489672494</v>
      </c>
      <c r="BU71" s="12">
        <f>(BU$3*templow!$I181+BU$4*templow!$I181^2+BU$5*templow!$I181^6)*(K71/K$56)^$BW$1</f>
        <v>1.9805184762501911</v>
      </c>
      <c r="BV71" s="12">
        <f>(BV$3*templow!$I181+BV$4*templow!$I181^2+BV$5*templow!$I181^6)*(L71/L$56)^$BW$1</f>
        <v>1.1245686158305568</v>
      </c>
      <c r="BW71" s="12">
        <f>(BW$3*templow!$I181+BW$4*templow!$I181^2+BW$5*templow!$I181^6)*(M71/M$56)^$BW$1</f>
        <v>0.56435106956777126</v>
      </c>
      <c r="BX71" s="12"/>
      <c r="BY71" s="12"/>
      <c r="BZ71" s="12"/>
      <c r="CA71" s="19"/>
      <c r="CB71" s="19"/>
      <c r="CC71" s="19"/>
      <c r="CD71" s="19"/>
      <c r="CE71" s="19"/>
      <c r="CF71" s="19"/>
      <c r="CG71" s="19"/>
      <c r="CH71" s="19"/>
    </row>
    <row r="72" spans="1:86" x14ac:dyDescent="0.3">
      <c r="A72" s="2">
        <f t="shared" si="79"/>
        <v>2026</v>
      </c>
      <c r="B72" s="5">
        <f t="shared" si="80"/>
        <v>1126.0679772254546</v>
      </c>
      <c r="C72" s="5">
        <f t="shared" si="81"/>
        <v>2770.3647790560749</v>
      </c>
      <c r="D72" s="5">
        <f t="shared" si="82"/>
        <v>3806.9847851128879</v>
      </c>
      <c r="E72" s="15">
        <f t="shared" si="83"/>
        <v>1.8080301015987125E-3</v>
      </c>
      <c r="F72" s="15">
        <f t="shared" si="84"/>
        <v>3.5619405384769666E-3</v>
      </c>
      <c r="G72" s="15">
        <f t="shared" si="85"/>
        <v>7.2715749034592122E-3</v>
      </c>
      <c r="H72" s="5">
        <f t="shared" si="86"/>
        <v>56489.079088496073</v>
      </c>
      <c r="I72" s="5">
        <f t="shared" si="87"/>
        <v>14415.867345040135</v>
      </c>
      <c r="J72" s="5">
        <f t="shared" si="88"/>
        <v>5707.5089921768749</v>
      </c>
      <c r="K72" s="5">
        <f t="shared" si="89"/>
        <v>50164.89255620326</v>
      </c>
      <c r="L72" s="5">
        <f t="shared" si="90"/>
        <v>5203.598982352044</v>
      </c>
      <c r="M72" s="5">
        <f t="shared" si="91"/>
        <v>1499.2203316640341</v>
      </c>
      <c r="N72" s="15">
        <f t="shared" si="92"/>
        <v>2.0892754560061899E-2</v>
      </c>
      <c r="O72" s="15">
        <f t="shared" si="93"/>
        <v>2.7263506482886779E-2</v>
      </c>
      <c r="P72" s="15">
        <f t="shared" si="94"/>
        <v>2.5977903376121603E-2</v>
      </c>
      <c r="Q72" s="5">
        <f t="shared" si="95"/>
        <v>6685.9392948874975</v>
      </c>
      <c r="R72" s="5">
        <f t="shared" si="96"/>
        <v>7101.5536969604664</v>
      </c>
      <c r="S72" s="5">
        <f t="shared" si="97"/>
        <v>3207.0093618616866</v>
      </c>
      <c r="T72" s="5">
        <f t="shared" si="98"/>
        <v>118.35808624908314</v>
      </c>
      <c r="U72" s="5">
        <f t="shared" si="99"/>
        <v>492.62063301406545</v>
      </c>
      <c r="V72" s="5">
        <f t="shared" si="100"/>
        <v>561.89300205351333</v>
      </c>
      <c r="W72" s="15">
        <f t="shared" si="101"/>
        <v>-1.0734613539272964E-2</v>
      </c>
      <c r="X72" s="15">
        <f t="shared" si="102"/>
        <v>-1.217998157191269E-2</v>
      </c>
      <c r="Y72" s="15">
        <f t="shared" si="103"/>
        <v>-9.7425357312937999E-3</v>
      </c>
      <c r="Z72" s="5">
        <f t="shared" si="123"/>
        <v>11764.744254310666</v>
      </c>
      <c r="AA72" s="5">
        <f t="shared" si="124"/>
        <v>17410.390130782238</v>
      </c>
      <c r="AB72" s="5">
        <f t="shared" si="125"/>
        <v>7969.7338868006109</v>
      </c>
      <c r="AC72" s="16">
        <f t="shared" si="107"/>
        <v>2.169306795097631</v>
      </c>
      <c r="AD72" s="16">
        <f t="shared" si="108"/>
        <v>2.8891240726922467</v>
      </c>
      <c r="AE72" s="16">
        <f t="shared" si="109"/>
        <v>2.7437667791525868</v>
      </c>
      <c r="AF72" s="15">
        <f t="shared" si="110"/>
        <v>-4.0504037456468023E-3</v>
      </c>
      <c r="AG72" s="15">
        <f t="shared" si="111"/>
        <v>2.9673830763510267E-4</v>
      </c>
      <c r="AH72" s="15">
        <f t="shared" si="112"/>
        <v>9.7937136394747881E-3</v>
      </c>
      <c r="AI72" s="1">
        <f t="shared" si="70"/>
        <v>88730.053917216617</v>
      </c>
      <c r="AJ72" s="1">
        <f t="shared" si="71"/>
        <v>21232.845473748235</v>
      </c>
      <c r="AK72" s="1">
        <f t="shared" si="72"/>
        <v>8242.3253232719362</v>
      </c>
      <c r="AL72" s="14">
        <f t="shared" si="113"/>
        <v>20.60406498981293</v>
      </c>
      <c r="AM72" s="14">
        <f t="shared" si="114"/>
        <v>3.4304106778474308</v>
      </c>
      <c r="AN72" s="14">
        <f t="shared" si="115"/>
        <v>1.2780815497829499</v>
      </c>
      <c r="AO72" s="11">
        <f t="shared" si="116"/>
        <v>1.755801368520921E-2</v>
      </c>
      <c r="AP72" s="11">
        <f t="shared" si="117"/>
        <v>2.2118466378124629E-2</v>
      </c>
      <c r="AQ72" s="11">
        <f t="shared" si="118"/>
        <v>2.0064239786660911E-2</v>
      </c>
      <c r="AR72" s="1">
        <f t="shared" si="126"/>
        <v>56489.079088496073</v>
      </c>
      <c r="AS72" s="1">
        <f t="shared" si="122"/>
        <v>14415.867345040135</v>
      </c>
      <c r="AT72" s="1">
        <f t="shared" si="122"/>
        <v>5707.5089921768749</v>
      </c>
      <c r="AU72" s="1">
        <f t="shared" si="76"/>
        <v>11297.815817699215</v>
      </c>
      <c r="AV72" s="1">
        <f t="shared" si="77"/>
        <v>2883.173469008027</v>
      </c>
      <c r="AW72" s="1">
        <f t="shared" si="78"/>
        <v>1141.5017984353751</v>
      </c>
      <c r="AX72" s="1">
        <f t="shared" si="141"/>
        <v>40131.914044962614</v>
      </c>
      <c r="AY72" s="1">
        <f t="shared" si="133"/>
        <v>4162.8791858816348</v>
      </c>
      <c r="AZ72" s="1">
        <f t="shared" si="134"/>
        <v>1199.3762653312269</v>
      </c>
      <c r="BA72" s="1">
        <f t="shared" si="142"/>
        <v>11936.238533811118</v>
      </c>
      <c r="BB72" s="1">
        <f t="shared" si="143"/>
        <v>23088.1154204704</v>
      </c>
      <c r="BC72" s="1">
        <f t="shared" si="144"/>
        <v>26989.835334307609</v>
      </c>
      <c r="BD72" s="1">
        <f t="shared" si="145"/>
        <v>44800.369793099839</v>
      </c>
      <c r="BE72" s="2">
        <f t="shared" ref="BE72:BG75" si="151">BE71</f>
        <v>0.17931493730955578</v>
      </c>
      <c r="BF72" s="2">
        <f t="shared" si="151"/>
        <v>0.13584270515142602</v>
      </c>
      <c r="BG72" s="2">
        <f t="shared" si="151"/>
        <v>7.3108051554487685E-2</v>
      </c>
      <c r="BH72" s="2">
        <f t="shared" si="135"/>
        <v>0.13615125918296292</v>
      </c>
      <c r="BI72" s="2">
        <f t="shared" si="146"/>
        <v>3.2153846742329923E-3</v>
      </c>
      <c r="BJ72" s="2">
        <f t="shared" si="136"/>
        <v>1.8453240542857267E-3</v>
      </c>
      <c r="BK72" s="2">
        <f t="shared" si="137"/>
        <v>5.3447872020936297E-4</v>
      </c>
      <c r="BL72" s="2">
        <f t="shared" si="138"/>
        <v>181.63411916268569</v>
      </c>
      <c r="BM72" s="2">
        <f t="shared" si="139"/>
        <v>26.601946775194676</v>
      </c>
      <c r="BN72" s="2">
        <f t="shared" si="140"/>
        <v>3.0505421017221273</v>
      </c>
      <c r="BO72" s="2">
        <f t="shared" si="147"/>
        <v>172.19814483798521</v>
      </c>
      <c r="BP72" s="2">
        <f t="shared" si="148"/>
        <v>22.495652337991267</v>
      </c>
      <c r="BQ72" s="2">
        <f t="shared" si="149"/>
        <v>10.471236996729305</v>
      </c>
      <c r="BR72" s="11">
        <f t="shared" si="150"/>
        <v>4.9824534141685389E-2</v>
      </c>
      <c r="BS72" s="17">
        <f t="shared" si="128"/>
        <v>0.56355086668039545</v>
      </c>
      <c r="BT72" s="17">
        <f t="shared" si="129"/>
        <v>0.7224212765987621</v>
      </c>
      <c r="BU72" s="12">
        <f>(BU$3*templow!$I182+BU$4*templow!$I182^2+BU$5*templow!$I182^6)*(K72/K$56)^$BW$1</f>
        <v>2.00221771392826</v>
      </c>
      <c r="BV72" s="12">
        <f>(BV$3*templow!$I182+BV$4*templow!$I182^2+BV$5*templow!$I182^6)*(L72/L$56)^$BW$1</f>
        <v>1.133733433531277</v>
      </c>
      <c r="BW72" s="12">
        <f>(BW$3*templow!$I182+BW$4*templow!$I182^2+BW$5*templow!$I182^6)*(M72/M$56)^$BW$1</f>
        <v>0.56753665306381318</v>
      </c>
      <c r="BX72" s="12"/>
      <c r="BY72" s="12"/>
      <c r="BZ72" s="12"/>
      <c r="CA72" s="19"/>
      <c r="CB72" s="19"/>
      <c r="CC72" s="19"/>
      <c r="CD72" s="19"/>
      <c r="CE72" s="19"/>
      <c r="CF72" s="19"/>
      <c r="CG72" s="19"/>
      <c r="CH72" s="19"/>
    </row>
    <row r="73" spans="1:86" x14ac:dyDescent="0.3">
      <c r="A73" s="2">
        <f t="shared" si="79"/>
        <v>2027</v>
      </c>
      <c r="B73" s="5">
        <f t="shared" si="80"/>
        <v>1128.0021437847611</v>
      </c>
      <c r="C73" s="5">
        <f t="shared" si="81"/>
        <v>2779.7392599383193</v>
      </c>
      <c r="D73" s="5">
        <f t="shared" si="82"/>
        <v>3833.283421383102</v>
      </c>
      <c r="E73" s="15">
        <f t="shared" si="83"/>
        <v>1.7176285965187768E-3</v>
      </c>
      <c r="F73" s="15">
        <f t="shared" si="84"/>
        <v>3.3838435115531181E-3</v>
      </c>
      <c r="G73" s="15">
        <f t="shared" si="85"/>
        <v>6.9079961582862509E-3</v>
      </c>
      <c r="H73" s="5">
        <f t="shared" si="86"/>
        <v>57873.466214310574</v>
      </c>
      <c r="I73" s="5">
        <f t="shared" si="87"/>
        <v>14876.999213595642</v>
      </c>
      <c r="J73" s="5">
        <f t="shared" si="88"/>
        <v>5897.5954661928745</v>
      </c>
      <c r="K73" s="5">
        <f t="shared" si="89"/>
        <v>51306.166866074374</v>
      </c>
      <c r="L73" s="5">
        <f t="shared" si="90"/>
        <v>5351.9405319784391</v>
      </c>
      <c r="M73" s="5">
        <f t="shared" si="91"/>
        <v>1538.5231974485569</v>
      </c>
      <c r="N73" s="15">
        <f t="shared" si="92"/>
        <v>2.2750458572047494E-2</v>
      </c>
      <c r="O73" s="15">
        <f t="shared" si="93"/>
        <v>2.8507490705854455E-2</v>
      </c>
      <c r="P73" s="15">
        <f t="shared" si="94"/>
        <v>2.6215536805653583E-2</v>
      </c>
      <c r="Q73" s="5">
        <f t="shared" si="95"/>
        <v>6776.2628282066635</v>
      </c>
      <c r="R73" s="5">
        <f t="shared" si="96"/>
        <v>7239.4531347474649</v>
      </c>
      <c r="S73" s="5">
        <f t="shared" si="97"/>
        <v>3281.5326348128588</v>
      </c>
      <c r="T73" s="5">
        <f t="shared" si="98"/>
        <v>117.0875579339513</v>
      </c>
      <c r="U73" s="5">
        <f t="shared" si="99"/>
        <v>486.62052278201014</v>
      </c>
      <c r="V73" s="5">
        <f t="shared" si="100"/>
        <v>556.41873940384301</v>
      </c>
      <c r="W73" s="15">
        <f t="shared" si="101"/>
        <v>-1.0734613539272964E-2</v>
      </c>
      <c r="X73" s="15">
        <f t="shared" si="102"/>
        <v>-1.217998157191269E-2</v>
      </c>
      <c r="Y73" s="15">
        <f t="shared" si="103"/>
        <v>-9.7425357312937999E-3</v>
      </c>
      <c r="Z73" s="5">
        <f t="shared" si="123"/>
        <v>11854.883610577632</v>
      </c>
      <c r="AA73" s="5">
        <f t="shared" si="124"/>
        <v>17735.409529888137</v>
      </c>
      <c r="AB73" s="5">
        <f t="shared" si="125"/>
        <v>8235.8645136526411</v>
      </c>
      <c r="AC73" s="16">
        <f t="shared" si="107"/>
        <v>2.1605202267293104</v>
      </c>
      <c r="AD73" s="16">
        <f t="shared" si="108"/>
        <v>2.8899813864801254</v>
      </c>
      <c r="AE73" s="16">
        <f t="shared" si="109"/>
        <v>2.7706384452811115</v>
      </c>
      <c r="AF73" s="15">
        <f t="shared" si="110"/>
        <v>-4.0504037456468023E-3</v>
      </c>
      <c r="AG73" s="15">
        <f t="shared" si="111"/>
        <v>2.9673830763510267E-4</v>
      </c>
      <c r="AH73" s="15">
        <f t="shared" si="112"/>
        <v>9.7937136394747881E-3</v>
      </c>
      <c r="AI73" s="1">
        <f t="shared" si="70"/>
        <v>91154.864343194175</v>
      </c>
      <c r="AJ73" s="1">
        <f t="shared" si="71"/>
        <v>21992.734395381438</v>
      </c>
      <c r="AK73" s="1">
        <f t="shared" si="72"/>
        <v>8559.5945893801181</v>
      </c>
      <c r="AL73" s="14">
        <f t="shared" si="113"/>
        <v>20.962213780324387</v>
      </c>
      <c r="AM73" s="14">
        <f t="shared" si="114"/>
        <v>3.5055273468561481</v>
      </c>
      <c r="AN73" s="14">
        <f t="shared" si="115"/>
        <v>1.3034688471178848</v>
      </c>
      <c r="AO73" s="11">
        <f t="shared" si="116"/>
        <v>1.7382433548357116E-2</v>
      </c>
      <c r="AP73" s="11">
        <f t="shared" si="117"/>
        <v>2.1897281714343381E-2</v>
      </c>
      <c r="AQ73" s="11">
        <f t="shared" si="118"/>
        <v>1.9863597388794303E-2</v>
      </c>
      <c r="AR73" s="1">
        <f t="shared" si="126"/>
        <v>57873.466214310574</v>
      </c>
      <c r="AS73" s="1">
        <f t="shared" si="122"/>
        <v>14876.999213595642</v>
      </c>
      <c r="AT73" s="1">
        <f t="shared" si="122"/>
        <v>5897.5954661928745</v>
      </c>
      <c r="AU73" s="1">
        <f t="shared" si="76"/>
        <v>11574.693242862115</v>
      </c>
      <c r="AV73" s="1">
        <f t="shared" si="77"/>
        <v>2975.3998427191286</v>
      </c>
      <c r="AW73" s="1">
        <f t="shared" si="78"/>
        <v>1179.5190932385749</v>
      </c>
      <c r="AX73" s="1">
        <f t="shared" si="141"/>
        <v>41044.933492859498</v>
      </c>
      <c r="AY73" s="1">
        <f t="shared" si="133"/>
        <v>4281.5524255827504</v>
      </c>
      <c r="AZ73" s="1">
        <f t="shared" si="134"/>
        <v>1230.8185579588455</v>
      </c>
      <c r="BA73" s="1">
        <f t="shared" si="142"/>
        <v>11982.115560229548</v>
      </c>
      <c r="BB73" s="1">
        <f t="shared" si="143"/>
        <v>23244.376883716206</v>
      </c>
      <c r="BC73" s="1">
        <f t="shared" si="144"/>
        <v>27275.477953088492</v>
      </c>
      <c r="BD73" s="1">
        <f t="shared" si="145"/>
        <v>43837.624508896617</v>
      </c>
      <c r="BE73" s="2">
        <f t="shared" si="151"/>
        <v>0.17931493730955578</v>
      </c>
      <c r="BF73" s="2">
        <f t="shared" si="151"/>
        <v>0.13584270515142602</v>
      </c>
      <c r="BG73" s="2">
        <f t="shared" si="151"/>
        <v>7.3108051554487685E-2</v>
      </c>
      <c r="BH73" s="2">
        <f t="shared" si="135"/>
        <v>0.13580791825023691</v>
      </c>
      <c r="BI73" s="2">
        <f t="shared" si="146"/>
        <v>3.2153846742329923E-3</v>
      </c>
      <c r="BJ73" s="2">
        <f t="shared" si="136"/>
        <v>1.8453240542857267E-3</v>
      </c>
      <c r="BK73" s="2">
        <f t="shared" si="137"/>
        <v>5.3447872020936297E-4</v>
      </c>
      <c r="BL73" s="2">
        <f t="shared" si="138"/>
        <v>186.08545631023509</v>
      </c>
      <c r="BM73" s="2">
        <f t="shared" si="139"/>
        <v>27.452884504437879</v>
      </c>
      <c r="BN73" s="2">
        <f t="shared" si="140"/>
        <v>3.1521392770833088</v>
      </c>
      <c r="BO73" s="2">
        <f t="shared" si="147"/>
        <v>175.07682583819386</v>
      </c>
      <c r="BP73" s="2">
        <f t="shared" si="148"/>
        <v>22.78979590862841</v>
      </c>
      <c r="BQ73" s="2">
        <f t="shared" si="149"/>
        <v>10.470344981396966</v>
      </c>
      <c r="BR73" s="11">
        <f t="shared" si="150"/>
        <v>5.1582901980846002E-2</v>
      </c>
      <c r="BS73" s="17">
        <f t="shared" si="128"/>
        <v>0.53680481676030067</v>
      </c>
      <c r="BT73" s="17">
        <f t="shared" si="129"/>
        <v>0.70137988019297293</v>
      </c>
      <c r="BU73" s="12">
        <f>(BU$3*templow!$I183+BU$4*templow!$I183^2+BU$5*templow!$I183^6)*(K73/K$56)^$BW$1</f>
        <v>2.0225830012745889</v>
      </c>
      <c r="BV73" s="12">
        <f>(BV$3*templow!$I183+BV$4*templow!$I183^2+BV$5*templow!$I183^6)*(L73/L$56)^$BW$1</f>
        <v>1.142234472300578</v>
      </c>
      <c r="BW73" s="12">
        <f>(BW$3*templow!$I183+BW$4*templow!$I183^2+BW$5*templow!$I183^6)*(M73/M$56)^$BW$1</f>
        <v>0.57047638338048334</v>
      </c>
      <c r="BX73" s="12"/>
      <c r="BY73" s="12"/>
      <c r="BZ73" s="12"/>
      <c r="CA73" s="19"/>
      <c r="CB73" s="19"/>
      <c r="CC73" s="19"/>
      <c r="CD73" s="19"/>
      <c r="CE73" s="19"/>
      <c r="CF73" s="19"/>
      <c r="CG73" s="19"/>
      <c r="CH73" s="19"/>
    </row>
    <row r="74" spans="1:86" x14ac:dyDescent="0.3">
      <c r="A74" s="2">
        <f t="shared" si="79"/>
        <v>2028</v>
      </c>
      <c r="B74" s="5">
        <f t="shared" si="80"/>
        <v>1129.8427580869054</v>
      </c>
      <c r="C74" s="5">
        <f t="shared" si="81"/>
        <v>2788.6751524639435</v>
      </c>
      <c r="D74" s="5">
        <f t="shared" si="82"/>
        <v>3858.4397131742121</v>
      </c>
      <c r="E74" s="15">
        <f t="shared" si="83"/>
        <v>1.6317471666928379E-3</v>
      </c>
      <c r="F74" s="15">
        <f t="shared" si="84"/>
        <v>3.2146513359754621E-3</v>
      </c>
      <c r="G74" s="15">
        <f t="shared" si="85"/>
        <v>6.5625963503719376E-3</v>
      </c>
      <c r="H74" s="5">
        <f t="shared" si="86"/>
        <v>59272.769218922404</v>
      </c>
      <c r="I74" s="5">
        <f t="shared" si="87"/>
        <v>15345.943375839106</v>
      </c>
      <c r="J74" s="5">
        <f t="shared" si="88"/>
        <v>6090.3269684019788</v>
      </c>
      <c r="K74" s="5">
        <f t="shared" si="89"/>
        <v>52461.078140895828</v>
      </c>
      <c r="L74" s="5">
        <f t="shared" si="90"/>
        <v>5502.9512355643665</v>
      </c>
      <c r="M74" s="5">
        <f t="shared" si="91"/>
        <v>1578.4429513326945</v>
      </c>
      <c r="N74" s="15">
        <f t="shared" si="92"/>
        <v>2.2510184357294571E-2</v>
      </c>
      <c r="O74" s="15">
        <f t="shared" si="93"/>
        <v>2.821606531007248E-2</v>
      </c>
      <c r="P74" s="15">
        <f t="shared" si="94"/>
        <v>2.5946800119971858E-2</v>
      </c>
      <c r="Q74" s="5">
        <f t="shared" si="95"/>
        <v>6865.6044676127276</v>
      </c>
      <c r="R74" s="5">
        <f t="shared" si="96"/>
        <v>7376.695136713005</v>
      </c>
      <c r="S74" s="5">
        <f t="shared" si="97"/>
        <v>3355.7568214910793</v>
      </c>
      <c r="T74" s="5">
        <f t="shared" si="98"/>
        <v>115.8306682492731</v>
      </c>
      <c r="U74" s="5">
        <f t="shared" si="99"/>
        <v>480.69349378201076</v>
      </c>
      <c r="V74" s="5">
        <f t="shared" si="100"/>
        <v>550.9978099536396</v>
      </c>
      <c r="W74" s="15">
        <f t="shared" si="101"/>
        <v>-1.0734613539272964E-2</v>
      </c>
      <c r="X74" s="15">
        <f t="shared" si="102"/>
        <v>-1.217998157191269E-2</v>
      </c>
      <c r="Y74" s="15">
        <f t="shared" si="103"/>
        <v>-9.7425357312937999E-3</v>
      </c>
      <c r="Z74" s="5">
        <f t="shared" si="123"/>
        <v>11966.371120315858</v>
      </c>
      <c r="AA74" s="5">
        <f t="shared" si="124"/>
        <v>18085.164347638769</v>
      </c>
      <c r="AB74" s="5">
        <f t="shared" si="125"/>
        <v>8509.7804625497483</v>
      </c>
      <c r="AC74" s="16">
        <f t="shared" si="107"/>
        <v>2.1517692475104204</v>
      </c>
      <c r="AD74" s="16">
        <f t="shared" si="108"/>
        <v>2.8908389546658464</v>
      </c>
      <c r="AE74" s="16">
        <f t="shared" si="109"/>
        <v>2.7977732848127141</v>
      </c>
      <c r="AF74" s="15">
        <f t="shared" si="110"/>
        <v>-4.0504037456468023E-3</v>
      </c>
      <c r="AG74" s="15">
        <f t="shared" si="111"/>
        <v>2.9673830763510267E-4</v>
      </c>
      <c r="AH74" s="15">
        <f t="shared" si="112"/>
        <v>9.7937136394747881E-3</v>
      </c>
      <c r="AI74" s="1">
        <f t="shared" si="70"/>
        <v>93614.071151736862</v>
      </c>
      <c r="AJ74" s="1">
        <f t="shared" si="71"/>
        <v>22768.860798562422</v>
      </c>
      <c r="AK74" s="1">
        <f t="shared" si="72"/>
        <v>8883.1542236806818</v>
      </c>
      <c r="AL74" s="14">
        <f t="shared" si="113"/>
        <v>21.322944325506704</v>
      </c>
      <c r="AM74" s="14">
        <f t="shared" si="114"/>
        <v>3.5815212515288772</v>
      </c>
      <c r="AN74" s="14">
        <f t="shared" si="115"/>
        <v>1.3291015117019904</v>
      </c>
      <c r="AO74" s="11">
        <f t="shared" si="116"/>
        <v>1.7208609212873545E-2</v>
      </c>
      <c r="AP74" s="11">
        <f t="shared" si="117"/>
        <v>2.1678308897199947E-2</v>
      </c>
      <c r="AQ74" s="11">
        <f t="shared" si="118"/>
        <v>1.9664961414906361E-2</v>
      </c>
      <c r="AR74" s="1">
        <f t="shared" si="126"/>
        <v>59272.769218922404</v>
      </c>
      <c r="AS74" s="1">
        <f t="shared" si="122"/>
        <v>15345.943375839106</v>
      </c>
      <c r="AT74" s="1">
        <f t="shared" si="122"/>
        <v>6090.3269684019788</v>
      </c>
      <c r="AU74" s="1">
        <f t="shared" si="76"/>
        <v>11854.553843784481</v>
      </c>
      <c r="AV74" s="1">
        <f t="shared" si="77"/>
        <v>3069.1886751678212</v>
      </c>
      <c r="AW74" s="1">
        <f t="shared" si="78"/>
        <v>1218.0653936803958</v>
      </c>
      <c r="AX74" s="1">
        <f t="shared" si="141"/>
        <v>41968.86251271666</v>
      </c>
      <c r="AY74" s="1">
        <f t="shared" si="133"/>
        <v>4402.3609884514926</v>
      </c>
      <c r="AZ74" s="1">
        <f t="shared" si="134"/>
        <v>1262.7543610661555</v>
      </c>
      <c r="BA74" s="1">
        <f t="shared" si="142"/>
        <v>12026.818286176102</v>
      </c>
      <c r="BB74" s="1">
        <f t="shared" si="143"/>
        <v>23396.695243944265</v>
      </c>
      <c r="BC74" s="1">
        <f t="shared" si="144"/>
        <v>27553.313286580193</v>
      </c>
      <c r="BD74" s="1">
        <f t="shared" si="145"/>
        <v>42884.154609350524</v>
      </c>
      <c r="BE74" s="2">
        <f t="shared" si="151"/>
        <v>0.17931493730955578</v>
      </c>
      <c r="BF74" s="2">
        <f t="shared" si="151"/>
        <v>0.13584270515142602</v>
      </c>
      <c r="BG74" s="2">
        <f t="shared" si="151"/>
        <v>7.3108051554487685E-2</v>
      </c>
      <c r="BH74" s="2">
        <f t="shared" si="135"/>
        <v>0.13548863875763517</v>
      </c>
      <c r="BI74" s="2">
        <f t="shared" si="146"/>
        <v>3.2153846742329923E-3</v>
      </c>
      <c r="BJ74" s="2">
        <f t="shared" si="136"/>
        <v>1.8453240542857267E-3</v>
      </c>
      <c r="BK74" s="2">
        <f t="shared" si="137"/>
        <v>5.3447872020936297E-4</v>
      </c>
      <c r="BL74" s="2">
        <f t="shared" si="138"/>
        <v>190.58475374587215</v>
      </c>
      <c r="BM74" s="2">
        <f t="shared" si="139"/>
        <v>28.318238447142612</v>
      </c>
      <c r="BN74" s="2">
        <f t="shared" si="140"/>
        <v>3.2551501637280591</v>
      </c>
      <c r="BO74" s="2">
        <f t="shared" si="147"/>
        <v>177.63936601649198</v>
      </c>
      <c r="BP74" s="2">
        <f t="shared" si="148"/>
        <v>23.053530741585597</v>
      </c>
      <c r="BQ74" s="2">
        <f t="shared" si="149"/>
        <v>10.46447531635169</v>
      </c>
      <c r="BR74" s="11">
        <f t="shared" si="150"/>
        <v>5.1463582357301724E-2</v>
      </c>
      <c r="BS74" s="17">
        <f t="shared" si="128"/>
        <v>0.51047313126633387</v>
      </c>
      <c r="BT74" s="17">
        <f t="shared" si="129"/>
        <v>0.68095133999317758</v>
      </c>
      <c r="BU74" s="12">
        <f>(BU$3*templow!$I184+BU$4*templow!$I184^2+BU$5*templow!$I184^6)*(K74/K$56)^$BW$1</f>
        <v>2.042648163264785</v>
      </c>
      <c r="BV74" s="12">
        <f>(BV$3*templow!$I184+BV$4*templow!$I184^2+BV$5*templow!$I184^6)*(L74/L$56)^$BW$1</f>
        <v>1.1505014383987504</v>
      </c>
      <c r="BW74" s="12">
        <f>(BW$3*templow!$I184+BW$4*templow!$I184^2+BW$5*templow!$I184^6)*(M74/M$56)^$BW$1</f>
        <v>0.57324313910269631</v>
      </c>
      <c r="BX74" s="12"/>
      <c r="BY74" s="12"/>
      <c r="BZ74" s="12"/>
      <c r="CA74" s="19"/>
      <c r="CB74" s="19"/>
      <c r="CC74" s="19"/>
      <c r="CD74" s="19"/>
      <c r="CE74" s="19"/>
      <c r="CF74" s="19"/>
      <c r="CG74" s="19"/>
      <c r="CH74" s="19"/>
    </row>
    <row r="75" spans="1:86" x14ac:dyDescent="0.3">
      <c r="A75" s="2">
        <f t="shared" si="79"/>
        <v>2029</v>
      </c>
      <c r="B75" s="5">
        <f t="shared" si="80"/>
        <v>1131.5941949202563</v>
      </c>
      <c r="C75" s="5">
        <f t="shared" si="81"/>
        <v>2797.1915398531901</v>
      </c>
      <c r="D75" s="5">
        <f t="shared" si="82"/>
        <v>3882.4950264350286</v>
      </c>
      <c r="E75" s="15">
        <f t="shared" si="83"/>
        <v>1.5501598083581959E-3</v>
      </c>
      <c r="F75" s="15">
        <f t="shared" si="84"/>
        <v>3.053918769176689E-3</v>
      </c>
      <c r="G75" s="15">
        <f t="shared" si="85"/>
        <v>6.2344665328533406E-3</v>
      </c>
      <c r="H75" s="5">
        <f t="shared" si="86"/>
        <v>60687.406950057244</v>
      </c>
      <c r="I75" s="5">
        <f t="shared" si="87"/>
        <v>15822.739371585487</v>
      </c>
      <c r="J75" s="5">
        <f t="shared" si="88"/>
        <v>6285.6691206186388</v>
      </c>
      <c r="K75" s="5">
        <f t="shared" si="89"/>
        <v>53630.009081421544</v>
      </c>
      <c r="L75" s="5">
        <f t="shared" si="90"/>
        <v>5656.6520905522038</v>
      </c>
      <c r="M75" s="5">
        <f t="shared" si="91"/>
        <v>1618.9767347597208</v>
      </c>
      <c r="N75" s="15">
        <f t="shared" si="92"/>
        <v>2.2281870330348452E-2</v>
      </c>
      <c r="O75" s="15">
        <f t="shared" si="93"/>
        <v>2.7930622752842638E-2</v>
      </c>
      <c r="P75" s="15">
        <f t="shared" si="94"/>
        <v>2.5679599882151738E-2</v>
      </c>
      <c r="Q75" s="5">
        <f t="shared" si="95"/>
        <v>6954.0043337061616</v>
      </c>
      <c r="R75" s="5">
        <f t="shared" si="96"/>
        <v>7513.2482956382646</v>
      </c>
      <c r="S75" s="5">
        <f t="shared" si="97"/>
        <v>3429.6477195114312</v>
      </c>
      <c r="T75" s="5">
        <f t="shared" si="98"/>
        <v>114.58727078962141</v>
      </c>
      <c r="U75" s="5">
        <f t="shared" si="99"/>
        <v>474.83865588600753</v>
      </c>
      <c r="V75" s="5">
        <f t="shared" si="100"/>
        <v>545.62969410230164</v>
      </c>
      <c r="W75" s="15">
        <f t="shared" si="101"/>
        <v>-1.0734613539272964E-2</v>
      </c>
      <c r="X75" s="15">
        <f t="shared" si="102"/>
        <v>-1.217998157191269E-2</v>
      </c>
      <c r="Y75" s="15">
        <f t="shared" si="103"/>
        <v>-9.7425357312937999E-3</v>
      </c>
      <c r="Z75" s="5">
        <f t="shared" si="123"/>
        <v>12075.034075010883</v>
      </c>
      <c r="AA75" s="5">
        <f t="shared" si="124"/>
        <v>18433.482321233787</v>
      </c>
      <c r="AB75" s="5">
        <f t="shared" si="125"/>
        <v>8787.488565624426</v>
      </c>
      <c r="AC75" s="16">
        <f t="shared" si="107"/>
        <v>2.1430537132905365</v>
      </c>
      <c r="AD75" s="16">
        <f t="shared" si="108"/>
        <v>2.8916967773248996</v>
      </c>
      <c r="AE75" s="16">
        <f t="shared" si="109"/>
        <v>2.8251738751923425</v>
      </c>
      <c r="AF75" s="15">
        <f t="shared" si="110"/>
        <v>-4.0504037456468023E-3</v>
      </c>
      <c r="AG75" s="15">
        <f t="shared" si="111"/>
        <v>2.9673830763510267E-4</v>
      </c>
      <c r="AH75" s="15">
        <f t="shared" si="112"/>
        <v>9.7937136394747881E-3</v>
      </c>
      <c r="AI75" s="1">
        <f t="shared" si="70"/>
        <v>96107.217880347656</v>
      </c>
      <c r="AJ75" s="1">
        <f t="shared" si="71"/>
        <v>23561.163393874001</v>
      </c>
      <c r="AK75" s="1">
        <f t="shared" si="72"/>
        <v>9212.9041949930106</v>
      </c>
      <c r="AL75" s="14">
        <f t="shared" si="113"/>
        <v>21.686213159510551</v>
      </c>
      <c r="AM75" s="14">
        <f t="shared" si="114"/>
        <v>3.6583861623012814</v>
      </c>
      <c r="AN75" s="14">
        <f t="shared" si="115"/>
        <v>1.3549768743466626</v>
      </c>
      <c r="AO75" s="11">
        <f t="shared" si="116"/>
        <v>1.7036523120744808E-2</v>
      </c>
      <c r="AP75" s="11">
        <f t="shared" si="117"/>
        <v>2.1461525808227949E-2</v>
      </c>
      <c r="AQ75" s="11">
        <f t="shared" si="118"/>
        <v>1.9468311800757296E-2</v>
      </c>
      <c r="AR75" s="1">
        <f t="shared" si="126"/>
        <v>60687.406950057244</v>
      </c>
      <c r="AS75" s="1">
        <f t="shared" si="122"/>
        <v>15822.739371585487</v>
      </c>
      <c r="AT75" s="1">
        <f t="shared" si="122"/>
        <v>6285.6691206186388</v>
      </c>
      <c r="AU75" s="1">
        <f t="shared" si="76"/>
        <v>12137.48139001145</v>
      </c>
      <c r="AV75" s="1">
        <f t="shared" si="77"/>
        <v>3164.5478743170975</v>
      </c>
      <c r="AW75" s="1">
        <f t="shared" si="78"/>
        <v>1257.1338241237279</v>
      </c>
      <c r="AX75" s="1">
        <f t="shared" si="141"/>
        <v>42904.007265137239</v>
      </c>
      <c r="AY75" s="1">
        <f t="shared" si="133"/>
        <v>4525.3216724417634</v>
      </c>
      <c r="AZ75" s="1">
        <f t="shared" si="134"/>
        <v>1295.1813878077767</v>
      </c>
      <c r="BA75" s="1">
        <f t="shared" si="142"/>
        <v>12070.39900794998</v>
      </c>
      <c r="BB75" s="1">
        <f t="shared" si="143"/>
        <v>23545.202980184011</v>
      </c>
      <c r="BC75" s="1">
        <f t="shared" si="144"/>
        <v>27823.535777159846</v>
      </c>
      <c r="BD75" s="1">
        <f t="shared" si="145"/>
        <v>41940.743562416152</v>
      </c>
      <c r="BE75" s="2">
        <f t="shared" si="151"/>
        <v>0.17931493730955578</v>
      </c>
      <c r="BF75" s="2">
        <f t="shared" si="151"/>
        <v>0.13584270515142602</v>
      </c>
      <c r="BG75" s="2">
        <f t="shared" si="151"/>
        <v>7.3108051554487685E-2</v>
      </c>
      <c r="BH75" s="2">
        <f t="shared" si="135"/>
        <v>0.13517211875082691</v>
      </c>
      <c r="BI75" s="2">
        <f t="shared" si="146"/>
        <v>3.2153846742329923E-3</v>
      </c>
      <c r="BJ75" s="2">
        <f t="shared" si="136"/>
        <v>1.8453240542857267E-3</v>
      </c>
      <c r="BK75" s="2">
        <f t="shared" si="137"/>
        <v>5.3447872020936297E-4</v>
      </c>
      <c r="BL75" s="2">
        <f t="shared" si="138"/>
        <v>195.13335822615485</v>
      </c>
      <c r="BM75" s="2">
        <f t="shared" si="139"/>
        <v>29.198081567080521</v>
      </c>
      <c r="BN75" s="2">
        <f t="shared" si="140"/>
        <v>3.3595563872477618</v>
      </c>
      <c r="BO75" s="2">
        <f t="shared" si="147"/>
        <v>180.24228346070657</v>
      </c>
      <c r="BP75" s="2">
        <f t="shared" si="148"/>
        <v>23.320647522646539</v>
      </c>
      <c r="BQ75" s="2">
        <f t="shared" si="149"/>
        <v>10.458802163846345</v>
      </c>
      <c r="BR75" s="11">
        <f t="shared" si="150"/>
        <v>5.1347883154976487E-2</v>
      </c>
      <c r="BS75" s="17">
        <f t="shared" si="128"/>
        <v>0.4854881708046338</v>
      </c>
      <c r="BT75" s="17">
        <f t="shared" si="129"/>
        <v>0.66111780581861901</v>
      </c>
      <c r="BU75" s="12">
        <f>(BU$3*templow!$I185+BU$4*templow!$I185^2+BU$5*templow!$I185^6)*(K75/K$56)^$BW$1</f>
        <v>2.0624222072224012</v>
      </c>
      <c r="BV75" s="12">
        <f>(BV$3*templow!$I185+BV$4*templow!$I185^2+BV$5*templow!$I185^6)*(L75/L$56)^$BW$1</f>
        <v>1.1585410784257655</v>
      </c>
      <c r="BW75" s="12">
        <f>(BW$3*templow!$I185+BW$4*templow!$I185^2+BW$5*templow!$I185^6)*(M75/M$56)^$BW$1</f>
        <v>0.57583924676188847</v>
      </c>
      <c r="BX75" s="12"/>
      <c r="BY75" s="12"/>
      <c r="BZ75" s="12"/>
      <c r="CA75" s="19"/>
      <c r="CB75" s="19"/>
      <c r="CC75" s="19"/>
      <c r="CD75" s="19"/>
      <c r="CE75" s="19"/>
      <c r="CF75" s="19"/>
      <c r="CG75" s="19"/>
      <c r="CH75" s="19"/>
    </row>
    <row r="76" spans="1:86" x14ac:dyDescent="0.3">
      <c r="A76" s="2">
        <f t="shared" si="79"/>
        <v>2030</v>
      </c>
      <c r="B76" s="5">
        <f t="shared" si="80"/>
        <v>1133.2606391685763</v>
      </c>
      <c r="C76" s="5">
        <f t="shared" si="81"/>
        <v>2805.3068158105034</v>
      </c>
      <c r="D76" s="5">
        <f t="shared" si="82"/>
        <v>3905.4900474759938</v>
      </c>
      <c r="E76" s="15">
        <f t="shared" si="83"/>
        <v>1.472651817940286E-3</v>
      </c>
      <c r="F76" s="15">
        <f t="shared" si="84"/>
        <v>2.9012228307178545E-3</v>
      </c>
      <c r="G76" s="15">
        <f t="shared" si="85"/>
        <v>5.9227432062106729E-3</v>
      </c>
      <c r="H76" s="5">
        <f t="shared" si="86"/>
        <v>62117.243471646805</v>
      </c>
      <c r="I76" s="5">
        <f t="shared" si="87"/>
        <v>16307.367372607127</v>
      </c>
      <c r="J76" s="5">
        <f t="shared" si="88"/>
        <v>6483.5847766705483</v>
      </c>
      <c r="K76" s="5">
        <f t="shared" si="89"/>
        <v>54812.848275767792</v>
      </c>
      <c r="L76" s="5">
        <f t="shared" si="90"/>
        <v>5813.0423669525198</v>
      </c>
      <c r="M76" s="5">
        <f t="shared" si="91"/>
        <v>1660.1206757294653</v>
      </c>
      <c r="N76" s="15">
        <f t="shared" si="92"/>
        <v>2.2055547157384447E-2</v>
      </c>
      <c r="O76" s="15">
        <f t="shared" si="93"/>
        <v>2.7647144264276058E-2</v>
      </c>
      <c r="P76" s="15">
        <f t="shared" si="94"/>
        <v>2.5413546770856499E-2</v>
      </c>
      <c r="Q76" s="5">
        <f t="shared" si="95"/>
        <v>7041.4380788064218</v>
      </c>
      <c r="R76" s="5">
        <f t="shared" si="96"/>
        <v>7649.0543197798288</v>
      </c>
      <c r="S76" s="5">
        <f t="shared" si="97"/>
        <v>3503.1708295603885</v>
      </c>
      <c r="T76" s="5">
        <f t="shared" si="98"/>
        <v>113.35722072117481</v>
      </c>
      <c r="U76" s="5">
        <f t="shared" si="99"/>
        <v>469.05512980768418</v>
      </c>
      <c r="V76" s="5">
        <f t="shared" si="100"/>
        <v>540.31387731145503</v>
      </c>
      <c r="W76" s="15">
        <f t="shared" si="101"/>
        <v>-1.0734613539272964E-2</v>
      </c>
      <c r="X76" s="15">
        <f t="shared" si="102"/>
        <v>-1.217998157191269E-2</v>
      </c>
      <c r="Y76" s="15">
        <f t="shared" si="103"/>
        <v>-9.7425357312937999E-3</v>
      </c>
      <c r="Z76" s="5">
        <f t="shared" si="123"/>
        <v>12180.970798742213</v>
      </c>
      <c r="AA76" s="5">
        <f t="shared" si="124"/>
        <v>18780.283573457957</v>
      </c>
      <c r="AB76" s="5">
        <f t="shared" si="125"/>
        <v>9068.9387172882489</v>
      </c>
      <c r="AC76" s="16">
        <f t="shared" si="107"/>
        <v>2.1343734805031023</v>
      </c>
      <c r="AD76" s="16">
        <f t="shared" si="108"/>
        <v>2.892554854532797</v>
      </c>
      <c r="AE76" s="16">
        <f t="shared" si="109"/>
        <v>2.8528428191077015</v>
      </c>
      <c r="AF76" s="15">
        <f t="shared" si="110"/>
        <v>-4.0504037456468023E-3</v>
      </c>
      <c r="AG76" s="15">
        <f t="shared" si="111"/>
        <v>2.9673830763510267E-4</v>
      </c>
      <c r="AH76" s="15">
        <f t="shared" si="112"/>
        <v>9.7937136394747881E-3</v>
      </c>
      <c r="AI76" s="1">
        <f t="shared" si="70"/>
        <v>98633.97748232435</v>
      </c>
      <c r="AJ76" s="1">
        <f t="shared" si="71"/>
        <v>24369.594928803697</v>
      </c>
      <c r="AK76" s="1">
        <f t="shared" si="72"/>
        <v>9548.747599617438</v>
      </c>
      <c r="AL76" s="14">
        <f t="shared" si="113"/>
        <v>22.051976254685016</v>
      </c>
      <c r="AM76" s="14">
        <f t="shared" si="114"/>
        <v>3.736115565849587</v>
      </c>
      <c r="AN76" s="14">
        <f t="shared" si="115"/>
        <v>1.3810921954965329</v>
      </c>
      <c r="AO76" s="11">
        <f t="shared" si="116"/>
        <v>1.686615788953736E-2</v>
      </c>
      <c r="AP76" s="11">
        <f t="shared" si="117"/>
        <v>2.1246910550145669E-2</v>
      </c>
      <c r="AQ76" s="11">
        <f t="shared" si="118"/>
        <v>1.9273628682749722E-2</v>
      </c>
      <c r="AR76" s="1">
        <f t="shared" si="126"/>
        <v>62117.243471646805</v>
      </c>
      <c r="AS76" s="1">
        <f t="shared" si="122"/>
        <v>16307.367372607127</v>
      </c>
      <c r="AT76" s="1">
        <f t="shared" si="122"/>
        <v>6483.5847766705483</v>
      </c>
      <c r="AU76" s="1">
        <f t="shared" si="76"/>
        <v>12423.448694329361</v>
      </c>
      <c r="AV76" s="1">
        <f t="shared" si="77"/>
        <v>3261.4734745214255</v>
      </c>
      <c r="AW76" s="1">
        <f t="shared" si="78"/>
        <v>1296.7169553341098</v>
      </c>
      <c r="AX76" s="1">
        <f t="shared" si="141"/>
        <v>43850.278620614234</v>
      </c>
      <c r="AY76" s="1">
        <f t="shared" si="133"/>
        <v>4650.4338935620171</v>
      </c>
      <c r="AZ76" s="1">
        <f t="shared" si="134"/>
        <v>1328.0965405835721</v>
      </c>
      <c r="BA76" s="1">
        <f t="shared" si="142"/>
        <v>12112.897537735855</v>
      </c>
      <c r="BB76" s="1">
        <f t="shared" si="143"/>
        <v>23690.018804428197</v>
      </c>
      <c r="BC76" s="1">
        <f t="shared" si="144"/>
        <v>28086.339579638516</v>
      </c>
      <c r="BD76" s="1">
        <f t="shared" si="145"/>
        <v>41008.082223695455</v>
      </c>
      <c r="BE76" s="2">
        <f t="shared" ref="BE76:BE139" si="152">BE75</f>
        <v>0.17931493730955578</v>
      </c>
      <c r="BF76" s="2">
        <f t="shared" ref="BF76:BF139" si="153">BF75</f>
        <v>0.13584270515142602</v>
      </c>
      <c r="BG76" s="2">
        <f t="shared" ref="BG76:BG139" si="154">BG75</f>
        <v>7.3108051554487685E-2</v>
      </c>
      <c r="BH76" s="2">
        <f t="shared" si="135"/>
        <v>0.13485837968593217</v>
      </c>
      <c r="BI76" s="2">
        <f t="shared" si="146"/>
        <v>3.2153846742329923E-3</v>
      </c>
      <c r="BJ76" s="2">
        <f t="shared" si="136"/>
        <v>1.8453240542857267E-3</v>
      </c>
      <c r="BK76" s="2">
        <f t="shared" si="137"/>
        <v>5.3447872020936297E-4</v>
      </c>
      <c r="BL76" s="2">
        <f t="shared" si="138"/>
        <v>199.73083266433252</v>
      </c>
      <c r="BM76" s="2">
        <f t="shared" si="139"/>
        <v>30.092377274746163</v>
      </c>
      <c r="BN76" s="2">
        <f t="shared" si="140"/>
        <v>3.465338093803783</v>
      </c>
      <c r="BO76" s="2">
        <f t="shared" si="147"/>
        <v>182.88443184037365</v>
      </c>
      <c r="BP76" s="2">
        <f t="shared" si="148"/>
        <v>23.591091041072819</v>
      </c>
      <c r="BQ76" s="2">
        <f t="shared" si="149"/>
        <v>10.453312452252534</v>
      </c>
      <c r="BR76" s="11">
        <f t="shared" si="150"/>
        <v>5.1227975327730019E-2</v>
      </c>
      <c r="BS76" s="17">
        <f t="shared" si="128"/>
        <v>0.46177690427999768</v>
      </c>
      <c r="BT76" s="17">
        <f t="shared" si="129"/>
        <v>0.64186194739671742</v>
      </c>
      <c r="BU76" s="12">
        <f>(BU$3*templow!$I186+BU$4*templow!$I186^2+BU$5*templow!$I186^6)*(K76/K$56)^$BW$1</f>
        <v>2.0819148471264661</v>
      </c>
      <c r="BV76" s="12">
        <f>(BV$3*templow!$I186+BV$4*templow!$I186^2+BV$5*templow!$I186^6)*(L76/L$56)^$BW$1</f>
        <v>1.166358895760977</v>
      </c>
      <c r="BW76" s="12">
        <f>(BW$3*templow!$I186+BW$4*templow!$I186^2+BW$5*templow!$I186^6)*(M76/M$56)^$BW$1</f>
        <v>0.5782659870597654</v>
      </c>
      <c r="BX76" s="12"/>
      <c r="BY76" s="12"/>
      <c r="BZ76" s="12"/>
      <c r="CA76" s="19"/>
      <c r="CB76" s="19"/>
      <c r="CC76" s="19"/>
      <c r="CD76" s="19"/>
      <c r="CE76" s="19"/>
      <c r="CF76" s="19"/>
      <c r="CG76" s="19"/>
      <c r="CH76" s="19"/>
    </row>
    <row r="77" spans="1:86" x14ac:dyDescent="0.3">
      <c r="A77" s="2">
        <f t="shared" si="79"/>
        <v>2031</v>
      </c>
      <c r="B77" s="5">
        <f t="shared" si="80"/>
        <v>1134.8460925920244</v>
      </c>
      <c r="C77" s="5">
        <f t="shared" si="81"/>
        <v>2813.0386949826416</v>
      </c>
      <c r="D77" s="5">
        <f t="shared" si="82"/>
        <v>3927.4647013893245</v>
      </c>
      <c r="E77" s="15">
        <f t="shared" si="83"/>
        <v>1.3990192270432716E-3</v>
      </c>
      <c r="F77" s="15">
        <f t="shared" si="84"/>
        <v>2.7561616891819615E-3</v>
      </c>
      <c r="G77" s="15">
        <f t="shared" si="85"/>
        <v>5.6266060459001389E-3</v>
      </c>
      <c r="H77" s="5">
        <f t="shared" si="86"/>
        <v>63562.142147633145</v>
      </c>
      <c r="I77" s="5">
        <f t="shared" si="87"/>
        <v>16799.806532573642</v>
      </c>
      <c r="J77" s="5">
        <f t="shared" si="88"/>
        <v>6684.0377831815085</v>
      </c>
      <c r="K77" s="5">
        <f t="shared" si="89"/>
        <v>56009.482310024257</v>
      </c>
      <c r="L77" s="5">
        <f t="shared" si="90"/>
        <v>5972.120668847504</v>
      </c>
      <c r="M77" s="5">
        <f t="shared" si="91"/>
        <v>1701.870873802394</v>
      </c>
      <c r="N77" s="15">
        <f t="shared" si="92"/>
        <v>2.1831268979785712E-2</v>
      </c>
      <c r="O77" s="15">
        <f t="shared" si="93"/>
        <v>2.7365756492564675E-2</v>
      </c>
      <c r="P77" s="15">
        <f t="shared" si="94"/>
        <v>2.5148893501120595E-2</v>
      </c>
      <c r="Q77" s="5">
        <f t="shared" si="95"/>
        <v>7127.882441292054</v>
      </c>
      <c r="R77" s="5">
        <f t="shared" si="96"/>
        <v>7784.0567475096295</v>
      </c>
      <c r="S77" s="5">
        <f t="shared" si="97"/>
        <v>3576.29341365746</v>
      </c>
      <c r="T77" s="5">
        <f t="shared" si="98"/>
        <v>112.14037476484694</v>
      </c>
      <c r="U77" s="5">
        <f t="shared" si="99"/>
        <v>463.34204697041548</v>
      </c>
      <c r="V77" s="5">
        <f t="shared" si="100"/>
        <v>535.04985005563424</v>
      </c>
      <c r="W77" s="15">
        <f t="shared" si="101"/>
        <v>-1.0734613539272964E-2</v>
      </c>
      <c r="X77" s="15">
        <f t="shared" si="102"/>
        <v>-1.217998157191269E-2</v>
      </c>
      <c r="Y77" s="15">
        <f t="shared" si="103"/>
        <v>-9.7425357312937999E-3</v>
      </c>
      <c r="Z77" s="5">
        <f t="shared" si="123"/>
        <v>12284.165799421851</v>
      </c>
      <c r="AA77" s="5">
        <f t="shared" si="124"/>
        <v>19125.420911980567</v>
      </c>
      <c r="AB77" s="5">
        <f t="shared" si="125"/>
        <v>9354.0768273106351</v>
      </c>
      <c r="AC77" s="16">
        <f t="shared" si="107"/>
        <v>2.1257284061630632</v>
      </c>
      <c r="AD77" s="16">
        <f t="shared" si="108"/>
        <v>2.8934131863650729</v>
      </c>
      <c r="AE77" s="16">
        <f t="shared" si="109"/>
        <v>2.8807827447364742</v>
      </c>
      <c r="AF77" s="15">
        <f t="shared" si="110"/>
        <v>-4.0504037456468023E-3</v>
      </c>
      <c r="AG77" s="15">
        <f t="shared" si="111"/>
        <v>2.9673830763510267E-4</v>
      </c>
      <c r="AH77" s="15">
        <f t="shared" si="112"/>
        <v>9.7937136394747881E-3</v>
      </c>
      <c r="AI77" s="1">
        <f t="shared" si="70"/>
        <v>101194.02842842128</v>
      </c>
      <c r="AJ77" s="1">
        <f t="shared" si="71"/>
        <v>25194.108910444753</v>
      </c>
      <c r="AK77" s="1">
        <f t="shared" si="72"/>
        <v>9890.5897949898044</v>
      </c>
      <c r="AL77" s="14">
        <f t="shared" si="113"/>
        <v>22.42018904683998</v>
      </c>
      <c r="AM77" s="14">
        <f t="shared" si="114"/>
        <v>3.8147026699498738</v>
      </c>
      <c r="AN77" s="14">
        <f t="shared" si="115"/>
        <v>1.4074446670676504</v>
      </c>
      <c r="AO77" s="11">
        <f t="shared" si="116"/>
        <v>1.6697496310641987E-2</v>
      </c>
      <c r="AP77" s="11">
        <f t="shared" si="117"/>
        <v>2.1034441444644211E-2</v>
      </c>
      <c r="AQ77" s="11">
        <f t="shared" si="118"/>
        <v>1.9080892395922224E-2</v>
      </c>
      <c r="AR77" s="1">
        <f t="shared" si="126"/>
        <v>63562.142147633145</v>
      </c>
      <c r="AS77" s="1">
        <f t="shared" si="122"/>
        <v>16799.806532573642</v>
      </c>
      <c r="AT77" s="1">
        <f t="shared" si="122"/>
        <v>6684.0377831815085</v>
      </c>
      <c r="AU77" s="1">
        <f t="shared" si="76"/>
        <v>12712.42842952663</v>
      </c>
      <c r="AV77" s="1">
        <f t="shared" si="77"/>
        <v>3359.9613065147287</v>
      </c>
      <c r="AW77" s="1">
        <f t="shared" si="78"/>
        <v>1336.8075566363018</v>
      </c>
      <c r="AX77" s="1">
        <f t="shared" si="141"/>
        <v>44807.585848019407</v>
      </c>
      <c r="AY77" s="1">
        <f t="shared" si="133"/>
        <v>4777.6965350780029</v>
      </c>
      <c r="AZ77" s="1">
        <f t="shared" si="134"/>
        <v>1361.4966990419152</v>
      </c>
      <c r="BA77" s="1">
        <f t="shared" si="142"/>
        <v>12154.352280955432</v>
      </c>
      <c r="BB77" s="1">
        <f t="shared" si="143"/>
        <v>23831.258768531687</v>
      </c>
      <c r="BC77" s="1">
        <f t="shared" si="144"/>
        <v>28341.920181815665</v>
      </c>
      <c r="BD77" s="1">
        <f t="shared" si="145"/>
        <v>40086.790744997248</v>
      </c>
      <c r="BE77" s="2">
        <f t="shared" si="152"/>
        <v>0.17931493730955578</v>
      </c>
      <c r="BF77" s="2">
        <f t="shared" si="153"/>
        <v>0.13584270515142602</v>
      </c>
      <c r="BG77" s="2">
        <f t="shared" si="154"/>
        <v>7.3108051554487685E-2</v>
      </c>
      <c r="BH77" s="2">
        <f t="shared" si="135"/>
        <v>0.13454731957037031</v>
      </c>
      <c r="BI77" s="2">
        <f t="shared" si="146"/>
        <v>3.2153846742329923E-3</v>
      </c>
      <c r="BJ77" s="2">
        <f t="shared" si="136"/>
        <v>1.8453240542857267E-3</v>
      </c>
      <c r="BK77" s="2">
        <f t="shared" si="137"/>
        <v>5.3447872020936297E-4</v>
      </c>
      <c r="BL77" s="2">
        <f t="shared" si="138"/>
        <v>204.37673772291856</v>
      </c>
      <c r="BM77" s="2">
        <f t="shared" si="139"/>
        <v>31.001087101904631</v>
      </c>
      <c r="BN77" s="2">
        <f t="shared" si="140"/>
        <v>3.5724759601858804</v>
      </c>
      <c r="BO77" s="2">
        <f t="shared" si="147"/>
        <v>185.56639043410394</v>
      </c>
      <c r="BP77" s="2">
        <f t="shared" si="148"/>
        <v>23.864898722054555</v>
      </c>
      <c r="BQ77" s="2">
        <f t="shared" si="149"/>
        <v>10.448000115164112</v>
      </c>
      <c r="BR77" s="11">
        <f t="shared" si="150"/>
        <v>5.1104223232436324E-2</v>
      </c>
      <c r="BS77" s="17">
        <f t="shared" si="128"/>
        <v>0.43927379704296249</v>
      </c>
      <c r="BT77" s="17">
        <f t="shared" si="129"/>
        <v>0.62316693922011401</v>
      </c>
      <c r="BU77" s="12">
        <f>(BU$3*templow!$I187+BU$4*templow!$I187^2+BU$5*templow!$I187^6)*(K77/K$56)^$BW$1</f>
        <v>2.1011326857070807</v>
      </c>
      <c r="BV77" s="12">
        <f>(BV$3*templow!$I187+BV$4*templow!$I187^2+BV$5*templow!$I187^6)*(L77/L$56)^$BW$1</f>
        <v>1.1739586158824264</v>
      </c>
      <c r="BW77" s="12">
        <f>(BW$3*templow!$I187+BW$4*templow!$I187^2+BW$5*templow!$I187^6)*(M77/M$56)^$BW$1</f>
        <v>0.58052378376763647</v>
      </c>
      <c r="BX77" s="12"/>
      <c r="BY77" s="12"/>
      <c r="BZ77" s="12"/>
      <c r="CA77" s="19"/>
      <c r="CB77" s="19"/>
      <c r="CC77" s="19"/>
      <c r="CD77" s="19"/>
      <c r="CE77" s="19"/>
      <c r="CF77" s="19"/>
      <c r="CG77" s="19"/>
      <c r="CH77" s="19"/>
    </row>
    <row r="78" spans="1:86" x14ac:dyDescent="0.3">
      <c r="A78" s="2">
        <f t="shared" si="79"/>
        <v>2032</v>
      </c>
      <c r="B78" s="5">
        <f t="shared" si="80"/>
        <v>1136.3543805201318</v>
      </c>
      <c r="C78" s="5">
        <f t="shared" si="81"/>
        <v>2820.4042249898744</v>
      </c>
      <c r="D78" s="5">
        <f t="shared" si="82"/>
        <v>3948.4580831915264</v>
      </c>
      <c r="E78" s="15">
        <f t="shared" si="83"/>
        <v>1.3290682656911079E-3</v>
      </c>
      <c r="F78" s="15">
        <f t="shared" si="84"/>
        <v>2.6183536047228633E-3</v>
      </c>
      <c r="G78" s="15">
        <f t="shared" si="85"/>
        <v>5.3452757436051315E-3</v>
      </c>
      <c r="H78" s="5">
        <f t="shared" si="86"/>
        <v>65021.963128298878</v>
      </c>
      <c r="I78" s="5">
        <f t="shared" si="87"/>
        <v>17300.034783250732</v>
      </c>
      <c r="J78" s="5">
        <f t="shared" si="88"/>
        <v>6886.9929219826518</v>
      </c>
      <c r="K78" s="5">
        <f t="shared" si="89"/>
        <v>57219.79361626348</v>
      </c>
      <c r="L78" s="5">
        <f t="shared" si="90"/>
        <v>6133.8848630156344</v>
      </c>
      <c r="M78" s="5">
        <f t="shared" si="91"/>
        <v>1744.2233846423201</v>
      </c>
      <c r="N78" s="15">
        <f t="shared" si="92"/>
        <v>2.1609042903483644E-2</v>
      </c>
      <c r="O78" s="15">
        <f t="shared" si="93"/>
        <v>2.7086558215734691E-2</v>
      </c>
      <c r="P78" s="15">
        <f t="shared" si="94"/>
        <v>2.4885854439297361E-2</v>
      </c>
      <c r="Q78" s="5">
        <f t="shared" si="95"/>
        <v>7213.3149412589282</v>
      </c>
      <c r="R78" s="5">
        <f t="shared" si="96"/>
        <v>7918.2008244624494</v>
      </c>
      <c r="S78" s="5">
        <f t="shared" si="97"/>
        <v>3648.984411039467</v>
      </c>
      <c r="T78" s="5">
        <f t="shared" si="98"/>
        <v>110.93659117959707</v>
      </c>
      <c r="U78" s="5">
        <f t="shared" si="99"/>
        <v>457.69854937682351</v>
      </c>
      <c r="V78" s="5">
        <f t="shared" si="100"/>
        <v>529.83710777344379</v>
      </c>
      <c r="W78" s="15">
        <f t="shared" si="101"/>
        <v>-1.0734613539272964E-2</v>
      </c>
      <c r="X78" s="15">
        <f t="shared" si="102"/>
        <v>-1.217998157191269E-2</v>
      </c>
      <c r="Y78" s="15">
        <f t="shared" si="103"/>
        <v>-9.7425357312937999E-3</v>
      </c>
      <c r="Z78" s="5">
        <f t="shared" si="123"/>
        <v>12384.605959224804</v>
      </c>
      <c r="AA78" s="5">
        <f t="shared" si="124"/>
        <v>19468.751547910702</v>
      </c>
      <c r="AB78" s="5">
        <f t="shared" si="125"/>
        <v>9642.8502472638793</v>
      </c>
      <c r="AC78" s="16">
        <f t="shared" si="107"/>
        <v>2.1171183478645124</v>
      </c>
      <c r="AD78" s="16">
        <f t="shared" si="108"/>
        <v>2.8942717728972842</v>
      </c>
      <c r="AE78" s="16">
        <f t="shared" si="109"/>
        <v>2.9089963059959634</v>
      </c>
      <c r="AF78" s="15">
        <f t="shared" si="110"/>
        <v>-4.0504037456468023E-3</v>
      </c>
      <c r="AG78" s="15">
        <f t="shared" si="111"/>
        <v>2.9673830763510267E-4</v>
      </c>
      <c r="AH78" s="15">
        <f t="shared" si="112"/>
        <v>9.7937136394747881E-3</v>
      </c>
      <c r="AI78" s="1">
        <f t="shared" si="70"/>
        <v>103787.05401510578</v>
      </c>
      <c r="AJ78" s="1">
        <f t="shared" si="71"/>
        <v>26034.659325915007</v>
      </c>
      <c r="AK78" s="1">
        <f t="shared" si="72"/>
        <v>10238.338372127126</v>
      </c>
      <c r="AL78" s="14">
        <f t="shared" si="113"/>
        <v>22.790806460494551</v>
      </c>
      <c r="AM78" s="14">
        <f t="shared" si="114"/>
        <v>3.8941404084902649</v>
      </c>
      <c r="AN78" s="14">
        <f t="shared" si="115"/>
        <v>1.4340314143107273</v>
      </c>
      <c r="AO78" s="11">
        <f t="shared" si="116"/>
        <v>1.6530521347535566E-2</v>
      </c>
      <c r="AP78" s="11">
        <f t="shared" si="117"/>
        <v>2.0824097030197768E-2</v>
      </c>
      <c r="AQ78" s="11">
        <f t="shared" si="118"/>
        <v>1.8890083471963002E-2</v>
      </c>
      <c r="AR78" s="1">
        <f t="shared" si="126"/>
        <v>65021.963128298878</v>
      </c>
      <c r="AS78" s="1">
        <f t="shared" si="122"/>
        <v>17300.034783250732</v>
      </c>
      <c r="AT78" s="1">
        <f t="shared" si="122"/>
        <v>6886.9929219826518</v>
      </c>
      <c r="AU78" s="1">
        <f t="shared" si="76"/>
        <v>13004.392625659777</v>
      </c>
      <c r="AV78" s="1">
        <f t="shared" si="77"/>
        <v>3460.0069566501465</v>
      </c>
      <c r="AW78" s="1">
        <f t="shared" si="78"/>
        <v>1377.3985843965304</v>
      </c>
      <c r="AX78" s="1">
        <f t="shared" si="141"/>
        <v>45775.834893010782</v>
      </c>
      <c r="AY78" s="1">
        <f t="shared" si="133"/>
        <v>4907.1078904125079</v>
      </c>
      <c r="AZ78" s="1">
        <f t="shared" si="134"/>
        <v>1395.3787077138561</v>
      </c>
      <c r="BA78" s="1">
        <f t="shared" si="142"/>
        <v>12194.800225850302</v>
      </c>
      <c r="BB78" s="1">
        <f t="shared" si="143"/>
        <v>23969.036146381059</v>
      </c>
      <c r="BC78" s="1">
        <f t="shared" si="144"/>
        <v>28590.473575279077</v>
      </c>
      <c r="BD78" s="1">
        <f t="shared" si="145"/>
        <v>39177.422457573455</v>
      </c>
      <c r="BE78" s="2">
        <f t="shared" si="152"/>
        <v>0.17931493730955578</v>
      </c>
      <c r="BF78" s="2">
        <f t="shared" si="153"/>
        <v>0.13584270515142602</v>
      </c>
      <c r="BG78" s="2">
        <f t="shared" si="154"/>
        <v>7.3108051554487685E-2</v>
      </c>
      <c r="BH78" s="2">
        <f t="shared" si="135"/>
        <v>0.13423883800055808</v>
      </c>
      <c r="BI78" s="2">
        <f t="shared" si="146"/>
        <v>3.2153846742329923E-3</v>
      </c>
      <c r="BJ78" s="2">
        <f t="shared" si="136"/>
        <v>1.8453240542857267E-3</v>
      </c>
      <c r="BK78" s="2">
        <f t="shared" si="137"/>
        <v>5.3447872020936297E-4</v>
      </c>
      <c r="BL78" s="2">
        <f t="shared" si="138"/>
        <v>209.07062373127494</v>
      </c>
      <c r="BM78" s="2">
        <f t="shared" si="139"/>
        <v>31.924170325512335</v>
      </c>
      <c r="BN78" s="2">
        <f t="shared" si="140"/>
        <v>3.6809511630322289</v>
      </c>
      <c r="BO78" s="2">
        <f t="shared" si="147"/>
        <v>188.28873975454221</v>
      </c>
      <c r="BP78" s="2">
        <f t="shared" si="148"/>
        <v>24.142108120155697</v>
      </c>
      <c r="BQ78" s="2">
        <f t="shared" si="149"/>
        <v>10.442859127436186</v>
      </c>
      <c r="BR78" s="11">
        <f t="shared" si="150"/>
        <v>5.0976937677009476E-2</v>
      </c>
      <c r="BS78" s="17">
        <f t="shared" si="128"/>
        <v>0.41791649898625088</v>
      </c>
      <c r="BT78" s="17">
        <f t="shared" si="129"/>
        <v>0.60501644584477088</v>
      </c>
      <c r="BU78" s="12">
        <f>(BU$3*templow!$I188+BU$4*templow!$I188^2+BU$5*templow!$I188^6)*(K78/K$56)^$BW$1</f>
        <v>2.1200799324039079</v>
      </c>
      <c r="BV78" s="12">
        <f>(BV$3*templow!$I188+BV$4*templow!$I188^2+BV$5*templow!$I188^6)*(L78/L$56)^$BW$1</f>
        <v>1.1813425849761061</v>
      </c>
      <c r="BW78" s="12">
        <f>(BW$3*templow!$I188+BW$4*templow!$I188^2+BW$5*templow!$I188^6)*(M78/M$56)^$BW$1</f>
        <v>0.58261239003272014</v>
      </c>
      <c r="BX78" s="12"/>
      <c r="BY78" s="12"/>
      <c r="BZ78" s="12"/>
      <c r="CA78" s="19"/>
      <c r="CB78" s="19"/>
      <c r="CC78" s="19"/>
      <c r="CD78" s="19"/>
      <c r="CE78" s="19"/>
      <c r="CF78" s="19"/>
      <c r="CG78" s="19"/>
      <c r="CH78" s="19"/>
    </row>
    <row r="79" spans="1:86" x14ac:dyDescent="0.3">
      <c r="A79" s="2">
        <f t="shared" si="79"/>
        <v>2033</v>
      </c>
      <c r="B79" s="5">
        <f t="shared" si="80"/>
        <v>1137.7891584385738</v>
      </c>
      <c r="C79" s="5">
        <f t="shared" si="81"/>
        <v>2827.4197997806882</v>
      </c>
      <c r="D79" s="5">
        <f t="shared" si="82"/>
        <v>3968.5084005474155</v>
      </c>
      <c r="E79" s="15">
        <f t="shared" si="83"/>
        <v>1.2626148524065525E-3</v>
      </c>
      <c r="F79" s="15">
        <f t="shared" si="84"/>
        <v>2.4874359244867199E-3</v>
      </c>
      <c r="G79" s="15">
        <f t="shared" si="85"/>
        <v>5.0780119564248745E-3</v>
      </c>
      <c r="H79" s="5">
        <f t="shared" si="86"/>
        <v>66496.563425331246</v>
      </c>
      <c r="I79" s="5">
        <f t="shared" si="87"/>
        <v>17808.028778566695</v>
      </c>
      <c r="J79" s="5">
        <f t="shared" si="88"/>
        <v>7092.4158534225753</v>
      </c>
      <c r="K79" s="5">
        <f t="shared" si="89"/>
        <v>58443.660613348351</v>
      </c>
      <c r="L79" s="5">
        <f t="shared" si="90"/>
        <v>6298.332062309245</v>
      </c>
      <c r="M79" s="5">
        <f t="shared" si="91"/>
        <v>1787.17420692476</v>
      </c>
      <c r="N79" s="15">
        <f t="shared" si="92"/>
        <v>2.1388874718643036E-2</v>
      </c>
      <c r="O79" s="15">
        <f t="shared" si="93"/>
        <v>2.6809632551981544E-2</v>
      </c>
      <c r="P79" s="15">
        <f t="shared" si="94"/>
        <v>2.4624610964751881E-2</v>
      </c>
      <c r="Q79" s="5">
        <f t="shared" si="95"/>
        <v>7297.7138787088161</v>
      </c>
      <c r="R79" s="5">
        <f t="shared" si="96"/>
        <v>8051.4334545330921</v>
      </c>
      <c r="S79" s="5">
        <f t="shared" si="97"/>
        <v>3721.2143575669438</v>
      </c>
      <c r="T79" s="5">
        <f t="shared" si="98"/>
        <v>109.74572974591977</v>
      </c>
      <c r="U79" s="5">
        <f t="shared" si="99"/>
        <v>452.12378947992261</v>
      </c>
      <c r="V79" s="5">
        <f t="shared" si="100"/>
        <v>524.67515081919566</v>
      </c>
      <c r="W79" s="15">
        <f t="shared" si="101"/>
        <v>-1.0734613539272964E-2</v>
      </c>
      <c r="X79" s="15">
        <f t="shared" si="102"/>
        <v>-1.217998157191269E-2</v>
      </c>
      <c r="Y79" s="15">
        <f t="shared" si="103"/>
        <v>-9.7425357312937999E-3</v>
      </c>
      <c r="Z79" s="5">
        <f t="shared" si="123"/>
        <v>12482.27996405118</v>
      </c>
      <c r="AA79" s="5">
        <f t="shared" si="124"/>
        <v>19810.13679510144</v>
      </c>
      <c r="AB79" s="5">
        <f t="shared" si="125"/>
        <v>9935.2076871274567</v>
      </c>
      <c r="AC79" s="16">
        <f t="shared" si="107"/>
        <v>2.1085431637783443</v>
      </c>
      <c r="AD79" s="16">
        <f t="shared" si="108"/>
        <v>2.8951306142050099</v>
      </c>
      <c r="AE79" s="16">
        <f t="shared" si="109"/>
        <v>2.9374861827951779</v>
      </c>
      <c r="AF79" s="15">
        <f t="shared" si="110"/>
        <v>-4.0504037456468023E-3</v>
      </c>
      <c r="AG79" s="15">
        <f t="shared" si="111"/>
        <v>2.9673830763510267E-4</v>
      </c>
      <c r="AH79" s="15">
        <f t="shared" si="112"/>
        <v>9.7937136394747881E-3</v>
      </c>
      <c r="AI79" s="1">
        <f t="shared" si="70"/>
        <v>106412.74123925497</v>
      </c>
      <c r="AJ79" s="1">
        <f t="shared" si="71"/>
        <v>26891.200349973653</v>
      </c>
      <c r="AK79" s="1">
        <f t="shared" si="72"/>
        <v>10591.903119310944</v>
      </c>
      <c r="AL79" s="14">
        <f t="shared" si="113"/>
        <v>23.163782934090079</v>
      </c>
      <c r="AM79" s="14">
        <f t="shared" si="114"/>
        <v>3.9744214466287238</v>
      </c>
      <c r="AN79" s="14">
        <f t="shared" si="115"/>
        <v>1.4608494976972968</v>
      </c>
      <c r="AO79" s="11">
        <f t="shared" si="116"/>
        <v>1.6365216134060209E-2</v>
      </c>
      <c r="AP79" s="11">
        <f t="shared" si="117"/>
        <v>2.0615856059895788E-2</v>
      </c>
      <c r="AQ79" s="11">
        <f t="shared" si="118"/>
        <v>1.8701182637243373E-2</v>
      </c>
      <c r="AR79" s="1">
        <f t="shared" si="126"/>
        <v>66496.563425331246</v>
      </c>
      <c r="AS79" s="1">
        <f t="shared" si="122"/>
        <v>17808.028778566695</v>
      </c>
      <c r="AT79" s="1">
        <f t="shared" si="122"/>
        <v>7092.4158534225753</v>
      </c>
      <c r="AU79" s="1">
        <f t="shared" si="76"/>
        <v>13299.31268506625</v>
      </c>
      <c r="AV79" s="1">
        <f t="shared" si="77"/>
        <v>3561.605755713339</v>
      </c>
      <c r="AW79" s="1">
        <f t="shared" si="78"/>
        <v>1418.4831706845152</v>
      </c>
      <c r="AX79" s="1">
        <f t="shared" si="141"/>
        <v>46754.928490678678</v>
      </c>
      <c r="AY79" s="1">
        <f t="shared" si="133"/>
        <v>5038.6656498473967</v>
      </c>
      <c r="AZ79" s="1">
        <f t="shared" si="134"/>
        <v>1429.739365539808</v>
      </c>
      <c r="BA79" s="1">
        <f t="shared" si="142"/>
        <v>12234.27698394061</v>
      </c>
      <c r="BB79" s="1">
        <f t="shared" si="143"/>
        <v>24103.461364404517</v>
      </c>
      <c r="BC79" s="1">
        <f t="shared" si="144"/>
        <v>28832.195516672884</v>
      </c>
      <c r="BD79" s="1">
        <f t="shared" si="145"/>
        <v>38280.46773102133</v>
      </c>
      <c r="BE79" s="2">
        <f t="shared" si="152"/>
        <v>0.17931493730955578</v>
      </c>
      <c r="BF79" s="2">
        <f t="shared" si="153"/>
        <v>0.13584270515142602</v>
      </c>
      <c r="BG79" s="2">
        <f t="shared" si="154"/>
        <v>7.3108051554487685E-2</v>
      </c>
      <c r="BH79" s="2">
        <f t="shared" si="135"/>
        <v>0.13393283593043365</v>
      </c>
      <c r="BI79" s="2">
        <f t="shared" si="146"/>
        <v>3.2153846742329923E-3</v>
      </c>
      <c r="BJ79" s="2">
        <f t="shared" si="136"/>
        <v>1.8453240542857267E-3</v>
      </c>
      <c r="BK79" s="2">
        <f t="shared" si="137"/>
        <v>5.3447872020936297E-4</v>
      </c>
      <c r="BL79" s="2">
        <f t="shared" si="138"/>
        <v>213.81203092697223</v>
      </c>
      <c r="BM79" s="2">
        <f t="shared" si="139"/>
        <v>32.86158386450159</v>
      </c>
      <c r="BN79" s="2">
        <f t="shared" si="140"/>
        <v>3.790745348529895</v>
      </c>
      <c r="BO79" s="2">
        <f t="shared" si="147"/>
        <v>191.05206959393081</v>
      </c>
      <c r="BP79" s="2">
        <f t="shared" si="148"/>
        <v>24.422757174429272</v>
      </c>
      <c r="BQ79" s="2">
        <f t="shared" si="149"/>
        <v>10.437883538754683</v>
      </c>
      <c r="BR79" s="11">
        <f t="shared" si="150"/>
        <v>5.084641232938189E-2</v>
      </c>
      <c r="BS79" s="17">
        <f t="shared" si="128"/>
        <v>0.39764573703204009</v>
      </c>
      <c r="BT79" s="17">
        <f t="shared" si="129"/>
        <v>0.58739460761628237</v>
      </c>
      <c r="BU79" s="12">
        <f>(BU$3*templow!$I189+BU$4*templow!$I189^2+BU$5*templow!$I189^6)*(K79/K$56)^$BW$1</f>
        <v>2.138758869128492</v>
      </c>
      <c r="BV79" s="12">
        <f>(BV$3*templow!$I189+BV$4*templow!$I189^2+BV$5*templow!$I189^6)*(L79/L$56)^$BW$1</f>
        <v>1.1885120387480785</v>
      </c>
      <c r="BW79" s="12">
        <f>(BW$3*templow!$I189+BW$4*templow!$I189^2+BW$5*templow!$I189^6)*(M79/M$56)^$BW$1</f>
        <v>0.58453101765462723</v>
      </c>
      <c r="BX79" s="12"/>
      <c r="BY79" s="12"/>
      <c r="BZ79" s="12"/>
      <c r="CA79" s="19"/>
      <c r="CB79" s="19"/>
      <c r="CC79" s="19"/>
      <c r="CD79" s="19"/>
      <c r="CE79" s="19"/>
      <c r="CF79" s="19"/>
      <c r="CG79" s="19"/>
      <c r="CH79" s="19"/>
    </row>
    <row r="80" spans="1:86" x14ac:dyDescent="0.3">
      <c r="A80" s="2">
        <f t="shared" si="79"/>
        <v>2034</v>
      </c>
      <c r="B80" s="5">
        <f t="shared" si="80"/>
        <v>1139.1539184544079</v>
      </c>
      <c r="C80" s="5">
        <f t="shared" si="81"/>
        <v>2834.1011740850886</v>
      </c>
      <c r="D80" s="5">
        <f t="shared" si="82"/>
        <v>3987.6529269992102</v>
      </c>
      <c r="E80" s="15">
        <f t="shared" si="83"/>
        <v>1.1994841097862248E-3</v>
      </c>
      <c r="F80" s="15">
        <f t="shared" si="84"/>
        <v>2.3630641282623836E-3</v>
      </c>
      <c r="G80" s="15">
        <f t="shared" si="85"/>
        <v>4.8241113586036301E-3</v>
      </c>
      <c r="H80" s="5">
        <f t="shared" si="86"/>
        <v>67985.796898623725</v>
      </c>
      <c r="I80" s="5">
        <f t="shared" si="87"/>
        <v>18323.763830429056</v>
      </c>
      <c r="J80" s="5">
        <f t="shared" si="88"/>
        <v>7300.2730572799392</v>
      </c>
      <c r="K80" s="5">
        <f t="shared" si="89"/>
        <v>59680.957768082946</v>
      </c>
      <c r="L80" s="5">
        <f t="shared" si="90"/>
        <v>6465.4586074699246</v>
      </c>
      <c r="M80" s="5">
        <f t="shared" si="91"/>
        <v>1830.7192704390004</v>
      </c>
      <c r="N80" s="15">
        <f t="shared" si="92"/>
        <v>2.117076756913483E-2</v>
      </c>
      <c r="O80" s="15">
        <f t="shared" si="93"/>
        <v>2.6535048248853998E-2</v>
      </c>
      <c r="P80" s="15">
        <f t="shared" si="94"/>
        <v>2.4365315561021728E-2</v>
      </c>
      <c r="Q80" s="5">
        <f t="shared" si="95"/>
        <v>7381.0583216028226</v>
      </c>
      <c r="R80" s="5">
        <f t="shared" si="96"/>
        <v>8183.7031490143509</v>
      </c>
      <c r="S80" s="5">
        <f t="shared" si="97"/>
        <v>3792.9553068214391</v>
      </c>
      <c r="T80" s="5">
        <f t="shared" si="98"/>
        <v>108.56765174951184</v>
      </c>
      <c r="U80" s="5">
        <f t="shared" si="99"/>
        <v>446.61693005583379</v>
      </c>
      <c r="V80" s="5">
        <f t="shared" si="100"/>
        <v>519.56348441501768</v>
      </c>
      <c r="W80" s="15">
        <f t="shared" si="101"/>
        <v>-1.0734613539272964E-2</v>
      </c>
      <c r="X80" s="15">
        <f t="shared" si="102"/>
        <v>-1.217998157191269E-2</v>
      </c>
      <c r="Y80" s="15">
        <f t="shared" si="103"/>
        <v>-9.7425357312937999E-3</v>
      </c>
      <c r="Z80" s="5">
        <f t="shared" si="123"/>
        <v>12577.178267693473</v>
      </c>
      <c r="AA80" s="5">
        <f t="shared" si="124"/>
        <v>20149.441953728325</v>
      </c>
      <c r="AB80" s="5">
        <f t="shared" si="125"/>
        <v>10231.099133211135</v>
      </c>
      <c r="AC80" s="16">
        <f t="shared" si="107"/>
        <v>2.1000027126499186</v>
      </c>
      <c r="AD80" s="16">
        <f t="shared" si="108"/>
        <v>2.8959897103638519</v>
      </c>
      <c r="AE80" s="16">
        <f t="shared" si="109"/>
        <v>2.966255081289388</v>
      </c>
      <c r="AF80" s="15">
        <f t="shared" si="110"/>
        <v>-4.0504037456468023E-3</v>
      </c>
      <c r="AG80" s="15">
        <f t="shared" si="111"/>
        <v>2.9673830763510267E-4</v>
      </c>
      <c r="AH80" s="15">
        <f t="shared" si="112"/>
        <v>9.7937136394747881E-3</v>
      </c>
      <c r="AI80" s="1">
        <f t="shared" si="70"/>
        <v>109070.77980039573</v>
      </c>
      <c r="AJ80" s="1">
        <f t="shared" si="71"/>
        <v>27763.686070689626</v>
      </c>
      <c r="AK80" s="1">
        <f t="shared" si="72"/>
        <v>10951.195978064366</v>
      </c>
      <c r="AL80" s="14">
        <f t="shared" si="113"/>
        <v>23.539072445146928</v>
      </c>
      <c r="AM80" s="14">
        <f t="shared" si="114"/>
        <v>4.0555381860891337</v>
      </c>
      <c r="AN80" s="14">
        <f t="shared" si="115"/>
        <v>1.4878959148266395</v>
      </c>
      <c r="AO80" s="11">
        <f t="shared" si="116"/>
        <v>1.6201563972719608E-2</v>
      </c>
      <c r="AP80" s="11">
        <f t="shared" si="117"/>
        <v>2.0409697499296831E-2</v>
      </c>
      <c r="AQ80" s="11">
        <f t="shared" si="118"/>
        <v>1.851417081087094E-2</v>
      </c>
      <c r="AR80" s="1">
        <f t="shared" si="126"/>
        <v>67985.796898623725</v>
      </c>
      <c r="AS80" s="1">
        <f t="shared" si="122"/>
        <v>18323.763830429056</v>
      </c>
      <c r="AT80" s="1">
        <f t="shared" si="122"/>
        <v>7300.2730572799392</v>
      </c>
      <c r="AU80" s="1">
        <f t="shared" si="76"/>
        <v>13597.159379724746</v>
      </c>
      <c r="AV80" s="1">
        <f t="shared" si="77"/>
        <v>3664.7527660858113</v>
      </c>
      <c r="AW80" s="1">
        <f t="shared" si="78"/>
        <v>1460.0546114559879</v>
      </c>
      <c r="AX80" s="1">
        <f t="shared" si="141"/>
        <v>47744.766214466363</v>
      </c>
      <c r="AY80" s="1">
        <f t="shared" si="133"/>
        <v>5172.36688597594</v>
      </c>
      <c r="AZ80" s="1">
        <f t="shared" si="134"/>
        <v>1464.5754163512006</v>
      </c>
      <c r="BA80" s="1">
        <f t="shared" si="142"/>
        <v>12272.816829218582</v>
      </c>
      <c r="BB80" s="1">
        <f t="shared" si="143"/>
        <v>24234.641949347701</v>
      </c>
      <c r="BC80" s="1">
        <f t="shared" si="144"/>
        <v>29067.280870691127</v>
      </c>
      <c r="BD80" s="1">
        <f t="shared" si="145"/>
        <v>37396.357733801386</v>
      </c>
      <c r="BE80" s="2">
        <f t="shared" si="152"/>
        <v>0.17931493730955578</v>
      </c>
      <c r="BF80" s="2">
        <f t="shared" si="153"/>
        <v>0.13584270515142602</v>
      </c>
      <c r="BG80" s="2">
        <f t="shared" si="154"/>
        <v>7.3108051554487685E-2</v>
      </c>
      <c r="BH80" s="2">
        <f t="shared" si="135"/>
        <v>0.13362921598302754</v>
      </c>
      <c r="BI80" s="2">
        <f t="shared" si="146"/>
        <v>3.2153846742329923E-3</v>
      </c>
      <c r="BJ80" s="2">
        <f t="shared" si="136"/>
        <v>1.8453240542857267E-3</v>
      </c>
      <c r="BK80" s="2">
        <f t="shared" si="137"/>
        <v>5.3447872020936297E-4</v>
      </c>
      <c r="BL80" s="2">
        <f t="shared" si="138"/>
        <v>218.60048941335162</v>
      </c>
      <c r="BM80" s="2">
        <f t="shared" si="139"/>
        <v>33.813282161341505</v>
      </c>
      <c r="BN80" s="2">
        <f t="shared" si="140"/>
        <v>3.9018406008338755</v>
      </c>
      <c r="BO80" s="2">
        <f t="shared" si="147"/>
        <v>193.85697887627359</v>
      </c>
      <c r="BP80" s="2">
        <f t="shared" si="148"/>
        <v>24.706884220391647</v>
      </c>
      <c r="BQ80" s="2">
        <f t="shared" si="149"/>
        <v>10.433067495182197</v>
      </c>
      <c r="BR80" s="11">
        <f t="shared" si="150"/>
        <v>5.0712923454245579E-2</v>
      </c>
      <c r="BS80" s="17">
        <f t="shared" si="128"/>
        <v>0.37840519067918771</v>
      </c>
      <c r="BT80" s="17">
        <f t="shared" si="129"/>
        <v>0.57028602681192464</v>
      </c>
      <c r="BU80" s="12">
        <f>(BU$3*templow!$I190+BU$4*templow!$I190^2+BU$5*templow!$I190^6)*(K80/K$56)^$BW$1</f>
        <v>2.1571701771995735</v>
      </c>
      <c r="BV80" s="12">
        <f>(BV$3*templow!$I190+BV$4*templow!$I190^2+BV$5*templow!$I190^6)*(L80/L$56)^$BW$1</f>
        <v>1.1954672939833633</v>
      </c>
      <c r="BW80" s="12">
        <f>(BW$3*templow!$I190+BW$4*templow!$I190^2+BW$5*templow!$I190^6)*(M80/M$56)^$BW$1</f>
        <v>0.58627843160402482</v>
      </c>
      <c r="BX80" s="12"/>
      <c r="BY80" s="12"/>
      <c r="BZ80" s="12"/>
      <c r="CA80" s="19"/>
      <c r="CB80" s="19"/>
      <c r="CC80" s="19"/>
      <c r="CD80" s="19"/>
      <c r="CE80" s="19"/>
      <c r="CF80" s="19"/>
      <c r="CG80" s="19"/>
      <c r="CH80" s="19"/>
    </row>
    <row r="81" spans="1:86" x14ac:dyDescent="0.3">
      <c r="A81" s="2">
        <f t="shared" si="79"/>
        <v>2035</v>
      </c>
      <c r="B81" s="5">
        <f t="shared" si="80"/>
        <v>1140.4519956270053</v>
      </c>
      <c r="C81" s="5">
        <f t="shared" si="81"/>
        <v>2840.4634787644177</v>
      </c>
      <c r="D81" s="5">
        <f t="shared" si="82"/>
        <v>4005.9279646895507</v>
      </c>
      <c r="E81" s="15">
        <f t="shared" si="83"/>
        <v>1.1395099042969135E-3</v>
      </c>
      <c r="F81" s="15">
        <f t="shared" si="84"/>
        <v>2.2449109218492642E-3</v>
      </c>
      <c r="G81" s="15">
        <f t="shared" si="85"/>
        <v>4.5829057906734486E-3</v>
      </c>
      <c r="H81" s="5">
        <f t="shared" si="86"/>
        <v>69489.514204294377</v>
      </c>
      <c r="I81" s="5">
        <f t="shared" si="87"/>
        <v>18847.213841688157</v>
      </c>
      <c r="J81" s="5">
        <f t="shared" si="88"/>
        <v>7510.5317726114617</v>
      </c>
      <c r="K81" s="5">
        <f t="shared" si="89"/>
        <v>60931.555620708059</v>
      </c>
      <c r="L81" s="5">
        <f t="shared" si="90"/>
        <v>6635.2600491404892</v>
      </c>
      <c r="M81" s="5">
        <f t="shared" si="91"/>
        <v>1874.8544254448443</v>
      </c>
      <c r="N81" s="15">
        <f t="shared" si="92"/>
        <v>2.0954721562694623E-2</v>
      </c>
      <c r="O81" s="15">
        <f t="shared" si="93"/>
        <v>2.6262861148686811E-2</v>
      </c>
      <c r="P81" s="15">
        <f t="shared" si="94"/>
        <v>2.4108095500223969E-2</v>
      </c>
      <c r="Q81" s="5">
        <f t="shared" si="95"/>
        <v>7463.3280898385701</v>
      </c>
      <c r="R81" s="5">
        <f t="shared" si="96"/>
        <v>8314.9599765042658</v>
      </c>
      <c r="S81" s="5">
        <f t="shared" si="97"/>
        <v>3864.1807535810763</v>
      </c>
      <c r="T81" s="5">
        <f t="shared" si="98"/>
        <v>107.40221996511445</v>
      </c>
      <c r="U81" s="5">
        <f t="shared" si="99"/>
        <v>441.17714407804954</v>
      </c>
      <c r="V81" s="5">
        <f t="shared" si="100"/>
        <v>514.50161860342882</v>
      </c>
      <c r="W81" s="15">
        <f t="shared" si="101"/>
        <v>-1.0734613539272964E-2</v>
      </c>
      <c r="X81" s="15">
        <f t="shared" si="102"/>
        <v>-1.217998157191269E-2</v>
      </c>
      <c r="Y81" s="15">
        <f t="shared" si="103"/>
        <v>-9.7425357312937999E-3</v>
      </c>
      <c r="Z81" s="5">
        <f t="shared" si="123"/>
        <v>12669.293039061955</v>
      </c>
      <c r="AA81" s="5">
        <f t="shared" si="124"/>
        <v>20486.536189000879</v>
      </c>
      <c r="AB81" s="5">
        <f t="shared" si="125"/>
        <v>10530.475762641461</v>
      </c>
      <c r="AC81" s="16">
        <f t="shared" si="107"/>
        <v>2.0914968537967327</v>
      </c>
      <c r="AD81" s="16">
        <f t="shared" si="108"/>
        <v>2.896849061449434</v>
      </c>
      <c r="AE81" s="16">
        <f t="shared" si="109"/>
        <v>2.9953057341371734</v>
      </c>
      <c r="AF81" s="15">
        <f t="shared" si="110"/>
        <v>-4.0504037456468023E-3</v>
      </c>
      <c r="AG81" s="15">
        <f t="shared" si="111"/>
        <v>2.9673830763510267E-4</v>
      </c>
      <c r="AH81" s="15">
        <f t="shared" si="112"/>
        <v>9.7937136394747881E-3</v>
      </c>
      <c r="AI81" s="1">
        <f t="shared" si="70"/>
        <v>111760.86120008091</v>
      </c>
      <c r="AJ81" s="1">
        <f t="shared" si="71"/>
        <v>28652.070229706474</v>
      </c>
      <c r="AK81" s="1">
        <f t="shared" si="72"/>
        <v>11316.130991713917</v>
      </c>
      <c r="AL81" s="14">
        <f t="shared" si="113"/>
        <v>23.916628535344675</v>
      </c>
      <c r="AM81" s="14">
        <f t="shared" si="114"/>
        <v>4.1374827705883108</v>
      </c>
      <c r="AN81" s="14">
        <f t="shared" si="115"/>
        <v>1.515167602351378</v>
      </c>
      <c r="AO81" s="11">
        <f t="shared" si="116"/>
        <v>1.6039548332992412E-2</v>
      </c>
      <c r="AP81" s="11">
        <f t="shared" si="117"/>
        <v>2.0205600524303861E-2</v>
      </c>
      <c r="AQ81" s="11">
        <f t="shared" si="118"/>
        <v>1.8329029102762229E-2</v>
      </c>
      <c r="AR81" s="1">
        <f t="shared" si="126"/>
        <v>69489.514204294377</v>
      </c>
      <c r="AS81" s="1">
        <f t="shared" si="122"/>
        <v>18847.213841688157</v>
      </c>
      <c r="AT81" s="1">
        <f t="shared" si="122"/>
        <v>7510.5317726114617</v>
      </c>
      <c r="AU81" s="1">
        <f t="shared" si="76"/>
        <v>13897.902840858877</v>
      </c>
      <c r="AV81" s="1">
        <f t="shared" si="77"/>
        <v>3769.4427683376316</v>
      </c>
      <c r="AW81" s="1">
        <f t="shared" si="78"/>
        <v>1502.1063545222923</v>
      </c>
      <c r="AX81" s="1">
        <f t="shared" si="141"/>
        <v>48745.24449656644</v>
      </c>
      <c r="AY81" s="1">
        <f t="shared" si="133"/>
        <v>5308.2080393123924</v>
      </c>
      <c r="AZ81" s="1">
        <f t="shared" si="134"/>
        <v>1499.8835403558755</v>
      </c>
      <c r="BA81" s="1">
        <f t="shared" si="142"/>
        <v>12310.45273691999</v>
      </c>
      <c r="BB81" s="1">
        <f t="shared" si="143"/>
        <v>24362.682492363765</v>
      </c>
      <c r="BC81" s="1">
        <f t="shared" si="144"/>
        <v>29295.923029211652</v>
      </c>
      <c r="BD81" s="1">
        <f t="shared" si="145"/>
        <v>36525.468084234693</v>
      </c>
      <c r="BE81" s="2">
        <f t="shared" si="152"/>
        <v>0.17931493730955578</v>
      </c>
      <c r="BF81" s="2">
        <f t="shared" si="153"/>
        <v>0.13584270515142602</v>
      </c>
      <c r="BG81" s="2">
        <f t="shared" si="154"/>
        <v>7.3108051554487685E-2</v>
      </c>
      <c r="BH81" s="2">
        <f t="shared" si="135"/>
        <v>0.13332788269321705</v>
      </c>
      <c r="BI81" s="2">
        <f t="shared" si="146"/>
        <v>3.2153846742329923E-3</v>
      </c>
      <c r="BJ81" s="2">
        <f t="shared" si="136"/>
        <v>1.8453240542857267E-3</v>
      </c>
      <c r="BK81" s="2">
        <f t="shared" si="137"/>
        <v>5.3447872020936297E-4</v>
      </c>
      <c r="BL81" s="2">
        <f t="shared" si="138"/>
        <v>223.43551899238398</v>
      </c>
      <c r="BM81" s="2">
        <f t="shared" si="139"/>
        <v>34.779217058334055</v>
      </c>
      <c r="BN81" s="2">
        <f t="shared" si="140"/>
        <v>4.014219409917132</v>
      </c>
      <c r="BO81" s="2">
        <f t="shared" si="147"/>
        <v>196.70407567014675</v>
      </c>
      <c r="BP81" s="2">
        <f t="shared" si="148"/>
        <v>24.994528008076927</v>
      </c>
      <c r="BQ81" s="2">
        <f t="shared" si="149"/>
        <v>10.428405257465128</v>
      </c>
      <c r="BR81" s="11">
        <f t="shared" si="150"/>
        <v>5.0576730388218721E-2</v>
      </c>
      <c r="BS81" s="17">
        <f t="shared" si="128"/>
        <v>0.36014136900036497</v>
      </c>
      <c r="BT81" s="17">
        <f t="shared" si="129"/>
        <v>0.55367575418633463</v>
      </c>
      <c r="BU81" s="12">
        <f>(BU$3*templow!$I191+BU$4*templow!$I191^2+BU$5*templow!$I191^6)*(K81/K$56)^$BW$1</f>
        <v>2.1753131786614039</v>
      </c>
      <c r="BV81" s="12">
        <f>(BV$3*templow!$I191+BV$4*templow!$I191^2+BV$5*templow!$I191^6)*(L81/L$56)^$BW$1</f>
        <v>1.2022078921926216</v>
      </c>
      <c r="BW81" s="12">
        <f>(BW$3*templow!$I191+BW$4*templow!$I191^2+BW$5*templow!$I191^6)*(M81/M$56)^$BW$1</f>
        <v>0.58785302285904562</v>
      </c>
      <c r="BX81" s="12"/>
      <c r="BY81" s="12"/>
      <c r="BZ81" s="12"/>
      <c r="CA81" s="19"/>
      <c r="CB81" s="19"/>
      <c r="CC81" s="19"/>
      <c r="CD81" s="19"/>
      <c r="CE81" s="19"/>
      <c r="CF81" s="19"/>
      <c r="CG81" s="19"/>
      <c r="CH81" s="19"/>
    </row>
    <row r="82" spans="1:86" x14ac:dyDescent="0.3">
      <c r="A82" s="2">
        <f t="shared" si="79"/>
        <v>2036</v>
      </c>
      <c r="B82" s="5">
        <f t="shared" si="80"/>
        <v>1141.6865741541778</v>
      </c>
      <c r="C82" s="5">
        <f t="shared" si="81"/>
        <v>2846.5212368766802</v>
      </c>
      <c r="D82" s="5">
        <f t="shared" si="82"/>
        <v>4023.368815632627</v>
      </c>
      <c r="E82" s="15">
        <f t="shared" si="83"/>
        <v>1.0825344090820677E-3</v>
      </c>
      <c r="F82" s="15">
        <f t="shared" si="84"/>
        <v>2.1326653757568008E-3</v>
      </c>
      <c r="G82" s="15">
        <f t="shared" si="85"/>
        <v>4.3537605011397763E-3</v>
      </c>
      <c r="H82" s="5">
        <f t="shared" si="86"/>
        <v>71007.562725510434</v>
      </c>
      <c r="I82" s="5">
        <f t="shared" si="87"/>
        <v>19378.351239278196</v>
      </c>
      <c r="J82" s="5">
        <f t="shared" si="88"/>
        <v>7723.1599374610614</v>
      </c>
      <c r="K82" s="5">
        <f t="shared" si="89"/>
        <v>62195.320793814724</v>
      </c>
      <c r="L82" s="5">
        <f t="shared" si="90"/>
        <v>6807.7311309789902</v>
      </c>
      <c r="M82" s="5">
        <f t="shared" si="91"/>
        <v>1919.575433267031</v>
      </c>
      <c r="N82" s="15">
        <f t="shared" si="92"/>
        <v>2.0740733766481556E-2</v>
      </c>
      <c r="O82" s="15">
        <f t="shared" si="93"/>
        <v>2.5993115652014565E-2</v>
      </c>
      <c r="P82" s="15">
        <f t="shared" si="94"/>
        <v>2.385305611745081E-2</v>
      </c>
      <c r="Q82" s="5">
        <f t="shared" si="95"/>
        <v>7544.5037377588505</v>
      </c>
      <c r="R82" s="5">
        <f t="shared" si="96"/>
        <v>8445.1555149346332</v>
      </c>
      <c r="S82" s="5">
        <f t="shared" si="97"/>
        <v>3934.8655600995139</v>
      </c>
      <c r="T82" s="5">
        <f t="shared" si="98"/>
        <v>106.24929864052896</v>
      </c>
      <c r="U82" s="5">
        <f t="shared" si="99"/>
        <v>435.80361459322984</v>
      </c>
      <c r="V82" s="5">
        <f t="shared" si="100"/>
        <v>509.48906820037644</v>
      </c>
      <c r="W82" s="15">
        <f t="shared" si="101"/>
        <v>-1.0734613539272964E-2</v>
      </c>
      <c r="X82" s="15">
        <f t="shared" si="102"/>
        <v>-1.217998157191269E-2</v>
      </c>
      <c r="Y82" s="15">
        <f t="shared" si="103"/>
        <v>-9.7425357312937999E-3</v>
      </c>
      <c r="Z82" s="5">
        <f t="shared" si="123"/>
        <v>12758.618103314646</v>
      </c>
      <c r="AA82" s="5">
        <f t="shared" si="124"/>
        <v>20821.292411579154</v>
      </c>
      <c r="AB82" s="5">
        <f t="shared" si="125"/>
        <v>10833.289856335288</v>
      </c>
      <c r="AC82" s="16">
        <f t="shared" si="107"/>
        <v>2.083025447106106</v>
      </c>
      <c r="AD82" s="16">
        <f t="shared" si="108"/>
        <v>2.8977086675374029</v>
      </c>
      <c r="AE82" s="16">
        <f t="shared" si="109"/>
        <v>3.0246409007599895</v>
      </c>
      <c r="AF82" s="15">
        <f t="shared" si="110"/>
        <v>-4.0504037456468023E-3</v>
      </c>
      <c r="AG82" s="15">
        <f t="shared" si="111"/>
        <v>2.9673830763510267E-4</v>
      </c>
      <c r="AH82" s="15">
        <f t="shared" si="112"/>
        <v>9.7937136394747881E-3</v>
      </c>
      <c r="AI82" s="1">
        <f t="shared" si="70"/>
        <v>114482.6779209317</v>
      </c>
      <c r="AJ82" s="1">
        <f t="shared" si="71"/>
        <v>29556.305975073457</v>
      </c>
      <c r="AK82" s="1">
        <f t="shared" si="72"/>
        <v>11686.624247064818</v>
      </c>
      <c r="AL82" s="14">
        <f t="shared" si="113"/>
        <v>24.296404335506011</v>
      </c>
      <c r="AM82" s="14">
        <f t="shared" si="114"/>
        <v>4.2202470913866206</v>
      </c>
      <c r="AN82" s="14">
        <f t="shared" si="115"/>
        <v>1.5426614379196482</v>
      </c>
      <c r="AO82" s="11">
        <f t="shared" si="116"/>
        <v>1.5879152849662487E-2</v>
      </c>
      <c r="AP82" s="11">
        <f t="shared" si="117"/>
        <v>2.0003544519060824E-2</v>
      </c>
      <c r="AQ82" s="11">
        <f t="shared" si="118"/>
        <v>1.8145738811734608E-2</v>
      </c>
      <c r="AR82" s="1">
        <f t="shared" si="126"/>
        <v>71007.562725510434</v>
      </c>
      <c r="AS82" s="1">
        <f t="shared" si="122"/>
        <v>19378.351239278196</v>
      </c>
      <c r="AT82" s="1">
        <f t="shared" si="122"/>
        <v>7723.1599374610614</v>
      </c>
      <c r="AU82" s="1">
        <f t="shared" si="76"/>
        <v>14201.512545102087</v>
      </c>
      <c r="AV82" s="1">
        <f t="shared" si="77"/>
        <v>3875.6702478556394</v>
      </c>
      <c r="AW82" s="1">
        <f t="shared" si="78"/>
        <v>1544.6319874922124</v>
      </c>
      <c r="AX82" s="1">
        <f t="shared" si="141"/>
        <v>49756.256635051774</v>
      </c>
      <c r="AY82" s="1">
        <f t="shared" si="133"/>
        <v>5446.184904783192</v>
      </c>
      <c r="AZ82" s="1">
        <f t="shared" si="134"/>
        <v>1535.6603466136248</v>
      </c>
      <c r="BA82" s="1">
        <f t="shared" si="142"/>
        <v>12347.216422132031</v>
      </c>
      <c r="BB82" s="1">
        <f t="shared" si="143"/>
        <v>24487.684628087576</v>
      </c>
      <c r="BC82" s="1">
        <f t="shared" si="144"/>
        <v>29518.313400955314</v>
      </c>
      <c r="BD82" s="1">
        <f t="shared" si="145"/>
        <v>35668.122382467838</v>
      </c>
      <c r="BE82" s="2">
        <f t="shared" si="152"/>
        <v>0.17931493730955578</v>
      </c>
      <c r="BF82" s="2">
        <f t="shared" si="153"/>
        <v>0.13584270515142602</v>
      </c>
      <c r="BG82" s="2">
        <f t="shared" si="154"/>
        <v>7.3108051554487685E-2</v>
      </c>
      <c r="BH82" s="2">
        <f t="shared" si="135"/>
        <v>0.13302874269874115</v>
      </c>
      <c r="BI82" s="2">
        <f t="shared" si="146"/>
        <v>3.2153846742329923E-3</v>
      </c>
      <c r="BJ82" s="2">
        <f t="shared" si="136"/>
        <v>1.8453240542857267E-3</v>
      </c>
      <c r="BK82" s="2">
        <f t="shared" si="137"/>
        <v>5.3447872020936297E-4</v>
      </c>
      <c r="BL82" s="2">
        <f t="shared" si="138"/>
        <v>228.31662894224414</v>
      </c>
      <c r="BM82" s="2">
        <f t="shared" si="139"/>
        <v>35.759337674237678</v>
      </c>
      <c r="BN82" s="2">
        <f t="shared" si="140"/>
        <v>4.127864639346412</v>
      </c>
      <c r="BO82" s="2">
        <f t="shared" si="147"/>
        <v>199.59397727127416</v>
      </c>
      <c r="BP82" s="2">
        <f t="shared" si="148"/>
        <v>25.285727722205198</v>
      </c>
      <c r="BQ82" s="2">
        <f t="shared" si="149"/>
        <v>10.423891216042104</v>
      </c>
      <c r="BR82" s="11">
        <f t="shared" si="150"/>
        <v>5.0438076300655083E-2</v>
      </c>
      <c r="BS82" s="17">
        <f t="shared" si="128"/>
        <v>0.34280348934368859</v>
      </c>
      <c r="BT82" s="17">
        <f t="shared" si="129"/>
        <v>0.53754927590906276</v>
      </c>
      <c r="BU82" s="12">
        <f>(BU$3*templow!$I192+BU$4*templow!$I192^2+BU$5*templow!$I192^6)*(K82/K$56)^$BW$1</f>
        <v>2.1931860238064371</v>
      </c>
      <c r="BV82" s="12">
        <f>(BV$3*templow!$I192+BV$4*templow!$I192^2+BV$5*templow!$I192^6)*(L82/L$56)^$BW$1</f>
        <v>1.208732712823217</v>
      </c>
      <c r="BW82" s="12">
        <f>(BW$3*templow!$I192+BW$4*templow!$I192^2+BW$5*templow!$I192^6)*(M82/M$56)^$BW$1</f>
        <v>0.58925286730337523</v>
      </c>
      <c r="BX82" s="12"/>
      <c r="BY82" s="12"/>
      <c r="BZ82" s="12"/>
      <c r="CA82" s="19"/>
      <c r="CB82" s="19"/>
      <c r="CC82" s="19"/>
      <c r="CD82" s="19"/>
      <c r="CE82" s="19"/>
      <c r="CF82" s="19"/>
      <c r="CG82" s="19"/>
      <c r="CH82" s="19"/>
    </row>
    <row r="83" spans="1:86" x14ac:dyDescent="0.3">
      <c r="A83" s="2">
        <f t="shared" si="79"/>
        <v>2037</v>
      </c>
      <c r="B83" s="5">
        <f t="shared" si="80"/>
        <v>1142.8606934050413</v>
      </c>
      <c r="C83" s="5">
        <f t="shared" si="81"/>
        <v>2852.2883802957613</v>
      </c>
      <c r="D83" s="5">
        <f t="shared" si="82"/>
        <v>4040.0097606520953</v>
      </c>
      <c r="E83" s="15">
        <f t="shared" si="83"/>
        <v>1.0284076886279642E-3</v>
      </c>
      <c r="F83" s="15">
        <f t="shared" si="84"/>
        <v>2.0260321069689607E-3</v>
      </c>
      <c r="G83" s="15">
        <f t="shared" si="85"/>
        <v>4.1360724760827871E-3</v>
      </c>
      <c r="H83" s="5">
        <f t="shared" si="86"/>
        <v>72539.78649905698</v>
      </c>
      <c r="I83" s="5">
        <f t="shared" si="87"/>
        <v>19917.146909391773</v>
      </c>
      <c r="J83" s="5">
        <f t="shared" si="88"/>
        <v>7938.1261290931261</v>
      </c>
      <c r="K83" s="5">
        <f t="shared" si="89"/>
        <v>63472.115995985303</v>
      </c>
      <c r="L83" s="5">
        <f t="shared" si="90"/>
        <v>6982.8657743669355</v>
      </c>
      <c r="M83" s="5">
        <f t="shared" si="91"/>
        <v>1964.8779580700416</v>
      </c>
      <c r="N83" s="15">
        <f t="shared" si="92"/>
        <v>2.0528798402749793E-2</v>
      </c>
      <c r="O83" s="15">
        <f t="shared" si="93"/>
        <v>2.572584610326123E-2</v>
      </c>
      <c r="P83" s="15">
        <f t="shared" si="94"/>
        <v>2.360028369706102E-2</v>
      </c>
      <c r="Q83" s="5">
        <f t="shared" si="95"/>
        <v>7624.5665366795411</v>
      </c>
      <c r="R83" s="5">
        <f t="shared" si="96"/>
        <v>8574.2428064357009</v>
      </c>
      <c r="S83" s="5">
        <f t="shared" si="97"/>
        <v>4004.9858854446256</v>
      </c>
      <c r="T83" s="5">
        <f t="shared" si="98"/>
        <v>105.10875348080408</v>
      </c>
      <c r="U83" s="5">
        <f t="shared" si="99"/>
        <v>430.49553459851137</v>
      </c>
      <c r="V83" s="5">
        <f t="shared" si="100"/>
        <v>504.52535274873071</v>
      </c>
      <c r="W83" s="15">
        <f t="shared" si="101"/>
        <v>-1.0734613539272964E-2</v>
      </c>
      <c r="X83" s="15">
        <f t="shared" si="102"/>
        <v>-1.217998157191269E-2</v>
      </c>
      <c r="Y83" s="15">
        <f t="shared" si="103"/>
        <v>-9.7425357312937999E-3</v>
      </c>
      <c r="Z83" s="5">
        <f t="shared" si="123"/>
        <v>12845.148881518709</v>
      </c>
      <c r="AA83" s="5">
        <f t="shared" si="124"/>
        <v>21153.587163085558</v>
      </c>
      <c r="AB83" s="5">
        <f t="shared" si="125"/>
        <v>11139.494711796115</v>
      </c>
      <c r="AC83" s="16">
        <f t="shared" si="107"/>
        <v>2.0745883530328699</v>
      </c>
      <c r="AD83" s="16">
        <f t="shared" si="108"/>
        <v>2.8985685287034273</v>
      </c>
      <c r="AE83" s="16">
        <f t="shared" si="109"/>
        <v>3.0542633676042761</v>
      </c>
      <c r="AF83" s="15">
        <f t="shared" si="110"/>
        <v>-4.0504037456468023E-3</v>
      </c>
      <c r="AG83" s="15">
        <f t="shared" si="111"/>
        <v>2.9673830763510267E-4</v>
      </c>
      <c r="AH83" s="15">
        <f t="shared" si="112"/>
        <v>9.7937136394747881E-3</v>
      </c>
      <c r="AI83" s="1">
        <f t="shared" si="70"/>
        <v>117235.92267394061</v>
      </c>
      <c r="AJ83" s="1">
        <f t="shared" si="71"/>
        <v>30476.345625421753</v>
      </c>
      <c r="AK83" s="1">
        <f t="shared" si="72"/>
        <v>12062.593809850548</v>
      </c>
      <c r="AL83" s="14">
        <f t="shared" si="113"/>
        <v>24.678352590465305</v>
      </c>
      <c r="AM83" s="14">
        <f t="shared" si="114"/>
        <v>4.30382279295487</v>
      </c>
      <c r="AN83" s="14">
        <f t="shared" si="115"/>
        <v>1.5703742421317985</v>
      </c>
      <c r="AO83" s="11">
        <f t="shared" si="116"/>
        <v>1.5720361321165863E-2</v>
      </c>
      <c r="AP83" s="11">
        <f t="shared" si="117"/>
        <v>1.9803509073870216E-2</v>
      </c>
      <c r="AQ83" s="11">
        <f t="shared" si="118"/>
        <v>1.7964281423617261E-2</v>
      </c>
      <c r="AR83" s="1">
        <f t="shared" si="126"/>
        <v>72539.78649905698</v>
      </c>
      <c r="AS83" s="1">
        <f t="shared" si="122"/>
        <v>19917.146909391773</v>
      </c>
      <c r="AT83" s="1">
        <f t="shared" si="122"/>
        <v>7938.1261290931261</v>
      </c>
      <c r="AU83" s="1">
        <f t="shared" si="76"/>
        <v>14507.957299811396</v>
      </c>
      <c r="AV83" s="1">
        <f t="shared" si="77"/>
        <v>3983.4293818783549</v>
      </c>
      <c r="AW83" s="1">
        <f t="shared" si="78"/>
        <v>1587.6252258186253</v>
      </c>
      <c r="AX83" s="1">
        <f t="shared" si="141"/>
        <v>50777.692796788244</v>
      </c>
      <c r="AY83" s="1">
        <f t="shared" si="133"/>
        <v>5586.292619493548</v>
      </c>
      <c r="AZ83" s="1">
        <f t="shared" si="134"/>
        <v>1571.9023664560332</v>
      </c>
      <c r="BA83" s="1">
        <f t="shared" si="142"/>
        <v>12383.138378314963</v>
      </c>
      <c r="BB83" s="1">
        <f t="shared" si="143"/>
        <v>24609.74702725267</v>
      </c>
      <c r="BC83" s="1">
        <f t="shared" si="144"/>
        <v>29734.640966168285</v>
      </c>
      <c r="BD83" s="1">
        <f t="shared" si="145"/>
        <v>34824.595615853919</v>
      </c>
      <c r="BE83" s="2">
        <f t="shared" si="152"/>
        <v>0.17931493730955578</v>
      </c>
      <c r="BF83" s="2">
        <f t="shared" si="153"/>
        <v>0.13584270515142602</v>
      </c>
      <c r="BG83" s="2">
        <f t="shared" si="154"/>
        <v>7.3108051554487685E-2</v>
      </c>
      <c r="BH83" s="2">
        <f t="shared" si="135"/>
        <v>0.13273170488949346</v>
      </c>
      <c r="BI83" s="2">
        <f t="shared" si="146"/>
        <v>3.2153846742329923E-3</v>
      </c>
      <c r="BJ83" s="2">
        <f t="shared" si="136"/>
        <v>1.8453240542857267E-3</v>
      </c>
      <c r="BK83" s="2">
        <f t="shared" si="137"/>
        <v>5.3447872020936297E-4</v>
      </c>
      <c r="BL83" s="2">
        <f t="shared" si="138"/>
        <v>233.24331778120114</v>
      </c>
      <c r="BM83" s="2">
        <f t="shared" si="139"/>
        <v>36.753590284643259</v>
      </c>
      <c r="BN83" s="2">
        <f t="shared" si="140"/>
        <v>4.2427594943381983</v>
      </c>
      <c r="BO83" s="2">
        <f t="shared" si="147"/>
        <v>202.52731032556252</v>
      </c>
      <c r="BP83" s="2">
        <f t="shared" si="148"/>
        <v>25.580523002657412</v>
      </c>
      <c r="BQ83" s="2">
        <f t="shared" si="149"/>
        <v>10.41951990294886</v>
      </c>
      <c r="BR83" s="11">
        <f t="shared" si="150"/>
        <v>5.0297189082770782E-2</v>
      </c>
      <c r="BS83" s="17">
        <f t="shared" si="128"/>
        <v>0.32634335814534182</v>
      </c>
      <c r="BT83" s="17">
        <f t="shared" si="129"/>
        <v>0.52189250088258521</v>
      </c>
      <c r="BU83" s="12">
        <f>(BU$3*templow!$I193+BU$4*templow!$I193^2+BU$5*templow!$I193^6)*(K83/K$56)^$BW$1</f>
        <v>2.2107858439463293</v>
      </c>
      <c r="BV83" s="12">
        <f>(BV$3*templow!$I193+BV$4*templow!$I193^2+BV$5*templow!$I193^6)*(L83/L$56)^$BW$1</f>
        <v>1.2150400664866936</v>
      </c>
      <c r="BW83" s="12">
        <f>(BW$3*templow!$I193+BW$4*templow!$I193^2+BW$5*templow!$I193^6)*(M83/M$56)^$BW$1</f>
        <v>0.59047577529855866</v>
      </c>
      <c r="BX83" s="12"/>
      <c r="BY83" s="12"/>
      <c r="BZ83" s="12"/>
      <c r="CA83" s="19"/>
      <c r="CB83" s="19"/>
      <c r="CC83" s="19"/>
      <c r="CD83" s="19"/>
      <c r="CE83" s="19"/>
      <c r="CF83" s="19"/>
      <c r="CG83" s="19"/>
      <c r="CH83" s="19"/>
    </row>
    <row r="84" spans="1:86" x14ac:dyDescent="0.3">
      <c r="A84" s="2">
        <f t="shared" si="79"/>
        <v>2038</v>
      </c>
      <c r="B84" s="5">
        <f t="shared" si="80"/>
        <v>1143.9772537929632</v>
      </c>
      <c r="C84" s="5">
        <f t="shared" si="81"/>
        <v>2857.7782667407346</v>
      </c>
      <c r="D84" s="5">
        <f t="shared" si="82"/>
        <v>4055.8840451675278</v>
      </c>
      <c r="E84" s="15">
        <f t="shared" si="83"/>
        <v>9.7698730419656585E-4</v>
      </c>
      <c r="F84" s="15">
        <f t="shared" si="84"/>
        <v>1.9247305016205126E-3</v>
      </c>
      <c r="G84" s="15">
        <f t="shared" si="85"/>
        <v>3.9292688522786475E-3</v>
      </c>
      <c r="H84" s="5">
        <f t="shared" si="86"/>
        <v>74086.026145259719</v>
      </c>
      <c r="I84" s="5">
        <f t="shared" si="87"/>
        <v>20463.570135814833</v>
      </c>
      <c r="J84" s="5">
        <f t="shared" si="88"/>
        <v>8155.3995052356904</v>
      </c>
      <c r="K84" s="5">
        <f t="shared" si="89"/>
        <v>64761.800026723082</v>
      </c>
      <c r="L84" s="5">
        <f t="shared" si="90"/>
        <v>7160.6570649560281</v>
      </c>
      <c r="M84" s="5">
        <f t="shared" si="91"/>
        <v>2010.7575597366053</v>
      </c>
      <c r="N84" s="15">
        <f t="shared" si="92"/>
        <v>2.0318907137416797E-2</v>
      </c>
      <c r="O84" s="15">
        <f t="shared" si="93"/>
        <v>2.5461078063642395E-2</v>
      </c>
      <c r="P84" s="15">
        <f t="shared" si="94"/>
        <v>2.3349848003602292E-2</v>
      </c>
      <c r="Q84" s="5">
        <f t="shared" si="95"/>
        <v>7703.4984582481939</v>
      </c>
      <c r="R84" s="5">
        <f t="shared" si="96"/>
        <v>8702.1763153668089</v>
      </c>
      <c r="S84" s="5">
        <f t="shared" si="97"/>
        <v>4074.5191180404508</v>
      </c>
      <c r="T84" s="5">
        <f t="shared" si="98"/>
        <v>103.98045163259295</v>
      </c>
      <c r="U84" s="5">
        <f t="shared" si="99"/>
        <v>425.25210692031078</v>
      </c>
      <c r="V84" s="5">
        <f t="shared" si="100"/>
        <v>499.60999647223258</v>
      </c>
      <c r="W84" s="15">
        <f t="shared" si="101"/>
        <v>-1.0734613539272964E-2</v>
      </c>
      <c r="X84" s="15">
        <f t="shared" si="102"/>
        <v>-1.217998157191269E-2</v>
      </c>
      <c r="Y84" s="15">
        <f t="shared" si="103"/>
        <v>-9.7425357312937999E-3</v>
      </c>
      <c r="Z84" s="5">
        <f t="shared" si="123"/>
        <v>12928.882331424264</v>
      </c>
      <c r="AA84" s="5">
        <f t="shared" si="124"/>
        <v>21483.300508514098</v>
      </c>
      <c r="AB84" s="5">
        <f t="shared" si="125"/>
        <v>11449.044556689447</v>
      </c>
      <c r="AC84" s="16">
        <f t="shared" si="107"/>
        <v>2.0661854325970705</v>
      </c>
      <c r="AD84" s="16">
        <f t="shared" si="108"/>
        <v>2.8994286450231992</v>
      </c>
      <c r="AE84" s="16">
        <f t="shared" si="109"/>
        <v>3.0841759484061302</v>
      </c>
      <c r="AF84" s="15">
        <f t="shared" si="110"/>
        <v>-4.0504037456468023E-3</v>
      </c>
      <c r="AG84" s="15">
        <f t="shared" si="111"/>
        <v>2.9673830763510267E-4</v>
      </c>
      <c r="AH84" s="15">
        <f t="shared" si="112"/>
        <v>9.7937136394747881E-3</v>
      </c>
      <c r="AI84" s="1">
        <f t="shared" si="70"/>
        <v>120020.28770635795</v>
      </c>
      <c r="AJ84" s="1">
        <f t="shared" si="71"/>
        <v>31412.140444757933</v>
      </c>
      <c r="AK84" s="1">
        <f t="shared" si="72"/>
        <v>12443.959654684119</v>
      </c>
      <c r="AL84" s="14">
        <f t="shared" si="113"/>
        <v>25.06242568380322</v>
      </c>
      <c r="AM84" s="14">
        <f t="shared" si="114"/>
        <v>4.388201278750155</v>
      </c>
      <c r="AN84" s="14">
        <f t="shared" si="115"/>
        <v>1.5983027805095935</v>
      </c>
      <c r="AO84" s="11">
        <f t="shared" si="116"/>
        <v>1.5563157707954205E-2</v>
      </c>
      <c r="AP84" s="11">
        <f t="shared" si="117"/>
        <v>1.9605473983131512E-2</v>
      </c>
      <c r="AQ84" s="11">
        <f t="shared" si="118"/>
        <v>1.7784638609381089E-2</v>
      </c>
      <c r="AR84" s="1">
        <f t="shared" si="126"/>
        <v>74086.026145259719</v>
      </c>
      <c r="AS84" s="1">
        <f t="shared" si="122"/>
        <v>20463.570135814833</v>
      </c>
      <c r="AT84" s="1">
        <f t="shared" si="122"/>
        <v>8155.3995052356904</v>
      </c>
      <c r="AU84" s="1">
        <f t="shared" si="76"/>
        <v>14817.205229051944</v>
      </c>
      <c r="AV84" s="1">
        <f t="shared" si="77"/>
        <v>4092.7140271629669</v>
      </c>
      <c r="AW84" s="1">
        <f t="shared" si="78"/>
        <v>1631.0799010471383</v>
      </c>
      <c r="AX84" s="1">
        <f t="shared" si="141"/>
        <v>51809.440021378461</v>
      </c>
      <c r="AY84" s="1">
        <f t="shared" si="133"/>
        <v>5728.5256519648219</v>
      </c>
      <c r="AZ84" s="1">
        <f t="shared" si="134"/>
        <v>1608.6060477892843</v>
      </c>
      <c r="BA84" s="1">
        <f t="shared" si="142"/>
        <v>12418.247915715858</v>
      </c>
      <c r="BB84" s="1">
        <f t="shared" si="143"/>
        <v>24728.965401403646</v>
      </c>
      <c r="BC84" s="1">
        <f t="shared" si="144"/>
        <v>29945.091891020638</v>
      </c>
      <c r="BD84" s="1">
        <f t="shared" si="145"/>
        <v>33995.117432091218</v>
      </c>
      <c r="BE84" s="2">
        <f t="shared" si="152"/>
        <v>0.17931493730955578</v>
      </c>
      <c r="BF84" s="2">
        <f t="shared" si="153"/>
        <v>0.13584270515142602</v>
      </c>
      <c r="BG84" s="2">
        <f t="shared" si="154"/>
        <v>7.3108051554487685E-2</v>
      </c>
      <c r="BH84" s="2">
        <f t="shared" si="135"/>
        <v>0.13243668052255853</v>
      </c>
      <c r="BI84" s="2">
        <f t="shared" si="146"/>
        <v>3.2153846742329923E-3</v>
      </c>
      <c r="BJ84" s="2">
        <f t="shared" si="136"/>
        <v>1.8453240542857267E-3</v>
      </c>
      <c r="BK84" s="2">
        <f t="shared" si="137"/>
        <v>5.3447872020936297E-4</v>
      </c>
      <c r="BL84" s="2">
        <f t="shared" si="138"/>
        <v>238.21507304229286</v>
      </c>
      <c r="BM84" s="2">
        <f t="shared" si="139"/>
        <v>37.761918208182145</v>
      </c>
      <c r="BN84" s="2">
        <f t="shared" si="140"/>
        <v>4.3588874903544435</v>
      </c>
      <c r="BO84" s="2">
        <f t="shared" si="147"/>
        <v>205.50471097508847</v>
      </c>
      <c r="BP84" s="2">
        <f t="shared" si="148"/>
        <v>25.878953964297448</v>
      </c>
      <c r="BQ84" s="2">
        <f t="shared" si="149"/>
        <v>10.415286000924011</v>
      </c>
      <c r="BR84" s="11">
        <f t="shared" si="150"/>
        <v>5.0154282275408607E-2</v>
      </c>
      <c r="BS84" s="17">
        <f t="shared" si="128"/>
        <v>0.31071525425135998</v>
      </c>
      <c r="BT84" s="17">
        <f t="shared" si="129"/>
        <v>0.50669174842969433</v>
      </c>
      <c r="BU84" s="12">
        <f>(BU$3*templow!$I194+BU$4*templow!$I194^2+BU$5*templow!$I194^6)*(K84/K$56)^$BW$1</f>
        <v>2.2281088808824374</v>
      </c>
      <c r="BV84" s="12">
        <f>(BV$3*templow!$I194+BV$4*templow!$I194^2+BV$5*templow!$I194^6)*(L84/L$56)^$BW$1</f>
        <v>1.2211277744966316</v>
      </c>
      <c r="BW84" s="12">
        <f>(BW$3*templow!$I194+BW$4*templow!$I194^2+BW$5*templow!$I194^6)*(M84/M$56)^$BW$1</f>
        <v>0.59151933470280549</v>
      </c>
      <c r="BX84" s="12"/>
      <c r="BY84" s="12"/>
      <c r="BZ84" s="12"/>
      <c r="CA84" s="19"/>
      <c r="CB84" s="19"/>
      <c r="CC84" s="19"/>
      <c r="CD84" s="19"/>
      <c r="CE84" s="19"/>
      <c r="CF84" s="19"/>
      <c r="CG84" s="19"/>
      <c r="CH84" s="19"/>
    </row>
    <row r="85" spans="1:86" x14ac:dyDescent="0.3">
      <c r="A85" s="2">
        <f t="shared" si="79"/>
        <v>2039</v>
      </c>
      <c r="B85" s="5">
        <f t="shared" si="80"/>
        <v>1145.0390224835462</v>
      </c>
      <c r="C85" s="5">
        <f t="shared" si="81"/>
        <v>2863.003697087755</v>
      </c>
      <c r="D85" s="5">
        <f t="shared" si="82"/>
        <v>4071.0238710723024</v>
      </c>
      <c r="E85" s="15">
        <f t="shared" si="83"/>
        <v>9.2813793898673753E-4</v>
      </c>
      <c r="F85" s="15">
        <f t="shared" si="84"/>
        <v>1.8284939765394869E-3</v>
      </c>
      <c r="G85" s="15">
        <f t="shared" si="85"/>
        <v>3.732805409664715E-3</v>
      </c>
      <c r="H85" s="5">
        <f t="shared" si="86"/>
        <v>75646.11880563476</v>
      </c>
      <c r="I85" s="5">
        <f t="shared" si="87"/>
        <v>21017.588542096375</v>
      </c>
      <c r="J85" s="5">
        <f t="shared" si="88"/>
        <v>8374.9497466972607</v>
      </c>
      <c r="K85" s="5">
        <f t="shared" si="89"/>
        <v>66064.227786369418</v>
      </c>
      <c r="L85" s="5">
        <f t="shared" si="90"/>
        <v>7341.0972411511202</v>
      </c>
      <c r="M85" s="5">
        <f t="shared" si="91"/>
        <v>2057.2096877661661</v>
      </c>
      <c r="N85" s="15">
        <f t="shared" si="92"/>
        <v>2.0111049401173364E-2</v>
      </c>
      <c r="O85" s="15">
        <f t="shared" si="93"/>
        <v>2.5198829459123218E-2</v>
      </c>
      <c r="P85" s="15">
        <f t="shared" si="94"/>
        <v>2.3101804493847355E-2</v>
      </c>
      <c r="Q85" s="5">
        <f t="shared" si="95"/>
        <v>7781.2821590427175</v>
      </c>
      <c r="R85" s="5">
        <f t="shared" si="96"/>
        <v>8828.9118896120308</v>
      </c>
      <c r="S85" s="5">
        <f t="shared" si="97"/>
        <v>4143.443811479282</v>
      </c>
      <c r="T85" s="5">
        <f t="shared" si="98"/>
        <v>102.864261668678</v>
      </c>
      <c r="U85" s="5">
        <f t="shared" si="99"/>
        <v>420.07254409460432</v>
      </c>
      <c r="V85" s="5">
        <f t="shared" si="100"/>
        <v>494.7425282298903</v>
      </c>
      <c r="W85" s="15">
        <f t="shared" si="101"/>
        <v>-1.0734613539272964E-2</v>
      </c>
      <c r="X85" s="15">
        <f t="shared" si="102"/>
        <v>-1.217998157191269E-2</v>
      </c>
      <c r="Y85" s="15">
        <f t="shared" si="103"/>
        <v>-9.7425357312937999E-3</v>
      </c>
      <c r="Z85" s="5">
        <f t="shared" si="123"/>
        <v>13009.81689070639</v>
      </c>
      <c r="AA85" s="5">
        <f t="shared" si="124"/>
        <v>21810.315936377981</v>
      </c>
      <c r="AB85" s="5">
        <f t="shared" si="125"/>
        <v>11761.894463897628</v>
      </c>
      <c r="AC85" s="16">
        <f t="shared" si="107"/>
        <v>2.0578165473816785</v>
      </c>
      <c r="AD85" s="16">
        <f t="shared" si="108"/>
        <v>2.9002890165724322</v>
      </c>
      <c r="AE85" s="16">
        <f t="shared" si="109"/>
        <v>3.1143814844585753</v>
      </c>
      <c r="AF85" s="15">
        <f t="shared" si="110"/>
        <v>-4.0504037456468023E-3</v>
      </c>
      <c r="AG85" s="15">
        <f t="shared" si="111"/>
        <v>2.9673830763510267E-4</v>
      </c>
      <c r="AH85" s="15">
        <f t="shared" si="112"/>
        <v>9.7937136394747881E-3</v>
      </c>
      <c r="AI85" s="1">
        <f t="shared" si="70"/>
        <v>122835.46416477411</v>
      </c>
      <c r="AJ85" s="1">
        <f t="shared" si="71"/>
        <v>32363.640427445105</v>
      </c>
      <c r="AK85" s="1">
        <f t="shared" si="72"/>
        <v>12830.643590262845</v>
      </c>
      <c r="AL85" s="14">
        <f t="shared" si="113"/>
        <v>25.448575662429519</v>
      </c>
      <c r="AM85" s="14">
        <f t="shared" si="114"/>
        <v>4.473373717093402</v>
      </c>
      <c r="AN85" s="14">
        <f t="shared" si="115"/>
        <v>1.6264437654759281</v>
      </c>
      <c r="AO85" s="11">
        <f t="shared" si="116"/>
        <v>1.5407526130874663E-2</v>
      </c>
      <c r="AP85" s="11">
        <f t="shared" si="117"/>
        <v>1.9409419243300197E-2</v>
      </c>
      <c r="AQ85" s="11">
        <f t="shared" si="118"/>
        <v>1.7606792223287277E-2</v>
      </c>
      <c r="AR85" s="1">
        <f t="shared" si="126"/>
        <v>75646.11880563476</v>
      </c>
      <c r="AS85" s="1">
        <f t="shared" si="122"/>
        <v>21017.588542096375</v>
      </c>
      <c r="AT85" s="1">
        <f t="shared" si="122"/>
        <v>8374.9497466972607</v>
      </c>
      <c r="AU85" s="1">
        <f t="shared" si="76"/>
        <v>15129.223761126952</v>
      </c>
      <c r="AV85" s="1">
        <f t="shared" si="77"/>
        <v>4203.5177084192756</v>
      </c>
      <c r="AW85" s="1">
        <f t="shared" si="78"/>
        <v>1674.9899493394523</v>
      </c>
      <c r="AX85" s="1">
        <f t="shared" si="141"/>
        <v>52851.382229095529</v>
      </c>
      <c r="AY85" s="1">
        <f t="shared" si="133"/>
        <v>5872.8777929208964</v>
      </c>
      <c r="AZ85" s="1">
        <f t="shared" si="134"/>
        <v>1645.7677502129329</v>
      </c>
      <c r="BA85" s="1">
        <f t="shared" si="142"/>
        <v>12452.573199603228</v>
      </c>
      <c r="BB85" s="1">
        <f t="shared" si="143"/>
        <v>24845.432518308226</v>
      </c>
      <c r="BC85" s="1">
        <f t="shared" si="144"/>
        <v>30149.849196658626</v>
      </c>
      <c r="BD85" s="1">
        <f t="shared" si="145"/>
        <v>33179.875276209576</v>
      </c>
      <c r="BE85" s="2">
        <f t="shared" si="152"/>
        <v>0.17931493730955578</v>
      </c>
      <c r="BF85" s="2">
        <f t="shared" si="153"/>
        <v>0.13584270515142602</v>
      </c>
      <c r="BG85" s="2">
        <f t="shared" si="154"/>
        <v>7.3108051554487685E-2</v>
      </c>
      <c r="BH85" s="2">
        <f t="shared" si="135"/>
        <v>0.13214358330873674</v>
      </c>
      <c r="BI85" s="2">
        <f t="shared" si="146"/>
        <v>3.2153846742329923E-3</v>
      </c>
      <c r="BJ85" s="2">
        <f t="shared" si="136"/>
        <v>1.8453240542857267E-3</v>
      </c>
      <c r="BK85" s="2">
        <f t="shared" si="137"/>
        <v>5.3447872020936297E-4</v>
      </c>
      <c r="BL85" s="2">
        <f t="shared" si="138"/>
        <v>243.23137107284614</v>
      </c>
      <c r="BM85" s="2">
        <f t="shared" si="139"/>
        <v>38.784261699810521</v>
      </c>
      <c r="BN85" s="2">
        <f t="shared" si="140"/>
        <v>4.4762324224324805</v>
      </c>
      <c r="BO85" s="2">
        <f t="shared" si="147"/>
        <v>208.52682501678314</v>
      </c>
      <c r="BP85" s="2">
        <f t="shared" si="148"/>
        <v>26.181061215678373</v>
      </c>
      <c r="BQ85" s="2">
        <f t="shared" si="149"/>
        <v>10.411184350057368</v>
      </c>
      <c r="BR85" s="11">
        <f t="shared" si="150"/>
        <v>5.0009555986130855E-2</v>
      </c>
      <c r="BS85" s="17">
        <f t="shared" si="128"/>
        <v>0.29587581510225486</v>
      </c>
      <c r="BT85" s="17">
        <f t="shared" si="129"/>
        <v>0.49193373633950904</v>
      </c>
      <c r="BU85" s="12">
        <f>(BU$3*templow!$I195+BU$4*templow!$I195^2+BU$5*templow!$I195^6)*(K85/K$56)^$BW$1</f>
        <v>2.2451506000123738</v>
      </c>
      <c r="BV85" s="12">
        <f>(BV$3*templow!$I195+BV$4*templow!$I195^2+BV$5*templow!$I195^6)*(L85/L$56)^$BW$1</f>
        <v>1.2269932385471503</v>
      </c>
      <c r="BW85" s="12">
        <f>(BW$3*templow!$I195+BW$4*templow!$I195^2+BW$5*templow!$I195^6)*(M85/M$56)^$BW$1</f>
        <v>0.59238094902568084</v>
      </c>
      <c r="BX85" s="12"/>
      <c r="BY85" s="12"/>
      <c r="BZ85" s="12"/>
      <c r="CA85" s="19"/>
      <c r="CB85" s="19"/>
      <c r="CC85" s="19"/>
      <c r="CD85" s="19"/>
      <c r="CE85" s="19"/>
      <c r="CF85" s="19"/>
      <c r="CG85" s="19"/>
      <c r="CH85" s="19"/>
    </row>
    <row r="86" spans="1:86" x14ac:dyDescent="0.3">
      <c r="A86" s="2">
        <f t="shared" si="79"/>
        <v>2040</v>
      </c>
      <c r="B86" s="5">
        <f t="shared" si="80"/>
        <v>1146.0486389340142</v>
      </c>
      <c r="C86" s="5">
        <f t="shared" si="81"/>
        <v>2867.9769328519437</v>
      </c>
      <c r="D86" s="5">
        <f t="shared" si="82"/>
        <v>4085.4603940046745</v>
      </c>
      <c r="E86" s="15">
        <f t="shared" si="83"/>
        <v>8.8173104203740065E-4</v>
      </c>
      <c r="F86" s="15">
        <f t="shared" si="84"/>
        <v>1.7370692777125124E-3</v>
      </c>
      <c r="G86" s="15">
        <f t="shared" si="85"/>
        <v>3.5461651391814793E-3</v>
      </c>
      <c r="H86" s="5">
        <f t="shared" si="86"/>
        <v>77219.898090663133</v>
      </c>
      <c r="I86" s="5">
        <f t="shared" si="87"/>
        <v>21579.168037945266</v>
      </c>
      <c r="J86" s="5">
        <f t="shared" si="88"/>
        <v>8596.7470016332591</v>
      </c>
      <c r="K86" s="5">
        <f t="shared" si="89"/>
        <v>67379.250292979239</v>
      </c>
      <c r="L86" s="5">
        <f t="shared" si="90"/>
        <v>7524.1776845418126</v>
      </c>
      <c r="M86" s="5">
        <f t="shared" si="91"/>
        <v>2104.2296761091602</v>
      </c>
      <c r="N86" s="15">
        <f t="shared" si="92"/>
        <v>1.9905212710003672E-2</v>
      </c>
      <c r="O86" s="15">
        <f t="shared" si="93"/>
        <v>2.4939111603701436E-2</v>
      </c>
      <c r="P86" s="15">
        <f t="shared" si="94"/>
        <v>2.285619624611579E-2</v>
      </c>
      <c r="Q86" s="5">
        <f t="shared" si="95"/>
        <v>7857.9009665813874</v>
      </c>
      <c r="R86" s="5">
        <f t="shared" si="96"/>
        <v>8954.4067251030392</v>
      </c>
      <c r="S86" s="5">
        <f t="shared" si="97"/>
        <v>4211.7396236169971</v>
      </c>
      <c r="T86" s="5">
        <f t="shared" si="98"/>
        <v>101.76005357266209</v>
      </c>
      <c r="U86" s="5">
        <f t="shared" si="99"/>
        <v>414.95606824866559</v>
      </c>
      <c r="V86" s="5">
        <f t="shared" si="100"/>
        <v>489.92248147081995</v>
      </c>
      <c r="W86" s="15">
        <f t="shared" si="101"/>
        <v>-1.0734613539272964E-2</v>
      </c>
      <c r="X86" s="15">
        <f t="shared" si="102"/>
        <v>-1.217998157191269E-2</v>
      </c>
      <c r="Y86" s="15">
        <f t="shared" si="103"/>
        <v>-9.7425357312937999E-3</v>
      </c>
      <c r="Z86" s="5">
        <f t="shared" si="123"/>
        <v>13087.952423310877</v>
      </c>
      <c r="AA86" s="5">
        <f t="shared" si="124"/>
        <v>22134.520266860291</v>
      </c>
      <c r="AB86" s="5">
        <f t="shared" si="125"/>
        <v>12078.000268578149</v>
      </c>
      <c r="AC86" s="16">
        <f t="shared" si="107"/>
        <v>2.0494815595303097</v>
      </c>
      <c r="AD86" s="16">
        <f t="shared" si="108"/>
        <v>2.9011496434268627</v>
      </c>
      <c r="AE86" s="16">
        <f t="shared" si="109"/>
        <v>3.1448828448814452</v>
      </c>
      <c r="AF86" s="15">
        <f t="shared" si="110"/>
        <v>-4.0504037456468023E-3</v>
      </c>
      <c r="AG86" s="15">
        <f t="shared" si="111"/>
        <v>2.9673830763510267E-4</v>
      </c>
      <c r="AH86" s="15">
        <f t="shared" si="112"/>
        <v>9.7937136394747881E-3</v>
      </c>
      <c r="AI86" s="1">
        <f t="shared" si="70"/>
        <v>125681.14150942366</v>
      </c>
      <c r="AJ86" s="1">
        <f t="shared" si="71"/>
        <v>33330.794093119868</v>
      </c>
      <c r="AK86" s="1">
        <f t="shared" si="72"/>
        <v>13222.569180576014</v>
      </c>
      <c r="AL86" s="14">
        <f t="shared" si="113"/>
        <v>25.836754260996816</v>
      </c>
      <c r="AM86" s="14">
        <f t="shared" si="114"/>
        <v>4.5593310471413577</v>
      </c>
      <c r="AN86" s="14">
        <f t="shared" si="115"/>
        <v>1.6547938583431077</v>
      </c>
      <c r="AO86" s="11">
        <f t="shared" si="116"/>
        <v>1.5253450869565916E-2</v>
      </c>
      <c r="AP86" s="11">
        <f t="shared" si="117"/>
        <v>1.9215325050867194E-2</v>
      </c>
      <c r="AQ86" s="11">
        <f t="shared" si="118"/>
        <v>1.7430724301054405E-2</v>
      </c>
      <c r="AR86" s="1">
        <f t="shared" si="126"/>
        <v>77219.898090663133</v>
      </c>
      <c r="AS86" s="1">
        <f t="shared" si="122"/>
        <v>21579.168037945266</v>
      </c>
      <c r="AT86" s="1">
        <f t="shared" si="122"/>
        <v>8596.7470016332591</v>
      </c>
      <c r="AU86" s="1">
        <f t="shared" si="76"/>
        <v>15443.979618132627</v>
      </c>
      <c r="AV86" s="1">
        <f t="shared" si="77"/>
        <v>4315.8336075890538</v>
      </c>
      <c r="AW86" s="1">
        <f t="shared" si="78"/>
        <v>1719.3494003266519</v>
      </c>
      <c r="AX86" s="1">
        <f t="shared" si="141"/>
        <v>53903.400234383393</v>
      </c>
      <c r="AY86" s="1">
        <f t="shared" si="133"/>
        <v>6019.3421476334497</v>
      </c>
      <c r="AZ86" s="1">
        <f t="shared" si="134"/>
        <v>1683.3837408873285</v>
      </c>
      <c r="BA86" s="1">
        <f t="shared" si="142"/>
        <v>12486.141288229741</v>
      </c>
      <c r="BB86" s="1">
        <f t="shared" si="143"/>
        <v>24959.238226755162</v>
      </c>
      <c r="BC86" s="1">
        <f t="shared" si="144"/>
        <v>30349.09247811788</v>
      </c>
      <c r="BD86" s="1">
        <f t="shared" si="145"/>
        <v>32379.017389059467</v>
      </c>
      <c r="BE86" s="2">
        <f t="shared" si="152"/>
        <v>0.17931493730955578</v>
      </c>
      <c r="BF86" s="2">
        <f t="shared" si="153"/>
        <v>0.13584270515142602</v>
      </c>
      <c r="BG86" s="2">
        <f t="shared" si="154"/>
        <v>7.3108051554487685E-2</v>
      </c>
      <c r="BH86" s="2">
        <f t="shared" si="135"/>
        <v>0.13185232947512238</v>
      </c>
      <c r="BI86" s="2">
        <f t="shared" si="146"/>
        <v>3.2153846742329923E-3</v>
      </c>
      <c r="BJ86" s="2">
        <f t="shared" si="136"/>
        <v>1.8453240542857267E-3</v>
      </c>
      <c r="BK86" s="2">
        <f t="shared" si="137"/>
        <v>5.3447872020936297E-4</v>
      </c>
      <c r="BL86" s="2">
        <f t="shared" si="138"/>
        <v>248.29167686655174</v>
      </c>
      <c r="BM86" s="2">
        <f t="shared" si="139"/>
        <v>39.820557851894129</v>
      </c>
      <c r="BN86" s="2">
        <f t="shared" si="140"/>
        <v>4.5947783353966232</v>
      </c>
      <c r="BO86" s="2">
        <f t="shared" si="147"/>
        <v>211.5943080678579</v>
      </c>
      <c r="BP86" s="2">
        <f t="shared" si="148"/>
        <v>26.486885876451669</v>
      </c>
      <c r="BQ86" s="2">
        <f t="shared" si="149"/>
        <v>10.407209952319024</v>
      </c>
      <c r="BR86" s="11">
        <f t="shared" si="150"/>
        <v>4.9863197769677042E-2</v>
      </c>
      <c r="BS86" s="17">
        <f t="shared" si="128"/>
        <v>0.28178392607520514</v>
      </c>
      <c r="BT86" s="17">
        <f t="shared" si="129"/>
        <v>0.47760556926165926</v>
      </c>
      <c r="BU86" s="12">
        <f>(BU$3*templow!$I196+BU$4*templow!$I196^2+BU$5*templow!$I196^6)*(K86/K$56)^$BW$1</f>
        <v>2.2619057913223988</v>
      </c>
      <c r="BV86" s="12">
        <f>(BV$3*templow!$I196+BV$4*templow!$I196^2+BV$5*templow!$I196^6)*(L86/L$56)^$BW$1</f>
        <v>1.232633502900061</v>
      </c>
      <c r="BW86" s="12">
        <f>(BW$3*templow!$I196+BW$4*templow!$I196^2+BW$5*templow!$I196^6)*(M86/M$56)^$BW$1</f>
        <v>0.59305787176941782</v>
      </c>
      <c r="BX86" s="12"/>
      <c r="BY86" s="12"/>
      <c r="BZ86" s="12"/>
      <c r="CA86" s="19"/>
      <c r="CB86" s="19"/>
      <c r="CC86" s="19"/>
      <c r="CD86" s="19"/>
      <c r="CE86" s="19"/>
      <c r="CF86" s="19"/>
      <c r="CG86" s="19"/>
      <c r="CH86" s="19"/>
    </row>
    <row r="87" spans="1:86" x14ac:dyDescent="0.3">
      <c r="A87" s="2">
        <f t="shared" si="79"/>
        <v>2041</v>
      </c>
      <c r="B87" s="5">
        <f t="shared" si="80"/>
        <v>1147.0086202616155</v>
      </c>
      <c r="C87" s="5">
        <f t="shared" si="81"/>
        <v>2872.709713740227</v>
      </c>
      <c r="D87" s="5">
        <f t="shared" si="82"/>
        <v>4099.2237253700641</v>
      </c>
      <c r="E87" s="15">
        <f t="shared" si="83"/>
        <v>8.3764448993553053E-4</v>
      </c>
      <c r="F87" s="15">
        <f t="shared" si="84"/>
        <v>1.6502158138268868E-3</v>
      </c>
      <c r="G87" s="15">
        <f t="shared" si="85"/>
        <v>3.3688568822224053E-3</v>
      </c>
      <c r="H87" s="5">
        <f t="shared" si="86"/>
        <v>78807.194038891947</v>
      </c>
      <c r="I87" s="5">
        <f t="shared" si="87"/>
        <v>22148.272770067757</v>
      </c>
      <c r="J87" s="5">
        <f t="shared" si="88"/>
        <v>8820.761831674321</v>
      </c>
      <c r="K87" s="5">
        <f t="shared" si="89"/>
        <v>68706.714707093648</v>
      </c>
      <c r="L87" s="5">
        <f t="shared" si="90"/>
        <v>7709.8889122462087</v>
      </c>
      <c r="M87" s="5">
        <f t="shared" si="91"/>
        <v>2151.8127388565536</v>
      </c>
      <c r="N87" s="15">
        <f t="shared" si="92"/>
        <v>1.9701382967936221E-2</v>
      </c>
      <c r="O87" s="15">
        <f t="shared" si="93"/>
        <v>2.4681930104592631E-2</v>
      </c>
      <c r="P87" s="15">
        <f t="shared" si="94"/>
        <v>2.2613055641044433E-2</v>
      </c>
      <c r="Q87" s="5">
        <f t="shared" si="95"/>
        <v>7933.3388667771014</v>
      </c>
      <c r="R87" s="5">
        <f t="shared" si="96"/>
        <v>9078.619333451059</v>
      </c>
      <c r="S87" s="5">
        <f t="shared" si="97"/>
        <v>4279.387258926894</v>
      </c>
      <c r="T87" s="5">
        <f t="shared" si="98"/>
        <v>100.66769872382385</v>
      </c>
      <c r="U87" s="5">
        <f t="shared" si="99"/>
        <v>409.9019109842435</v>
      </c>
      <c r="V87" s="5">
        <f t="shared" si="100"/>
        <v>485.14939418952633</v>
      </c>
      <c r="W87" s="15">
        <f t="shared" si="101"/>
        <v>-1.0734613539272964E-2</v>
      </c>
      <c r="X87" s="15">
        <f t="shared" si="102"/>
        <v>-1.217998157191269E-2</v>
      </c>
      <c r="Y87" s="15">
        <f t="shared" si="103"/>
        <v>-9.7425357312937999E-3</v>
      </c>
      <c r="Z87" s="5">
        <f t="shared" si="123"/>
        <v>13163.290169118574</v>
      </c>
      <c r="AA87" s="5">
        <f t="shared" si="124"/>
        <v>22455.803567889714</v>
      </c>
      <c r="AB87" s="5">
        <f t="shared" si="125"/>
        <v>12397.318487622906</v>
      </c>
      <c r="AC87" s="16">
        <f t="shared" si="107"/>
        <v>2.0411803317449539</v>
      </c>
      <c r="AD87" s="16">
        <f t="shared" si="108"/>
        <v>2.9020105256622495</v>
      </c>
      <c r="AE87" s="16">
        <f t="shared" si="109"/>
        <v>3.1756829268939111</v>
      </c>
      <c r="AF87" s="15">
        <f t="shared" si="110"/>
        <v>-4.0504037456468023E-3</v>
      </c>
      <c r="AG87" s="15">
        <f t="shared" si="111"/>
        <v>2.9673830763510267E-4</v>
      </c>
      <c r="AH87" s="15">
        <f t="shared" si="112"/>
        <v>9.7937136394747881E-3</v>
      </c>
      <c r="AI87" s="1">
        <f t="shared" si="70"/>
        <v>128557.00697661392</v>
      </c>
      <c r="AJ87" s="1">
        <f t="shared" si="71"/>
        <v>34313.548291396932</v>
      </c>
      <c r="AK87" s="1">
        <f t="shared" si="72"/>
        <v>13619.661662845065</v>
      </c>
      <c r="AL87" s="14">
        <f t="shared" si="113"/>
        <v>26.226912926128485</v>
      </c>
      <c r="AM87" s="14">
        <f t="shared" si="114"/>
        <v>4.6460639849458367</v>
      </c>
      <c r="AN87" s="14">
        <f t="shared" si="115"/>
        <v>1.6833496713077658</v>
      </c>
      <c r="AO87" s="11">
        <f t="shared" si="116"/>
        <v>1.5100916360870256E-2</v>
      </c>
      <c r="AP87" s="11">
        <f t="shared" si="117"/>
        <v>1.9023171800358521E-2</v>
      </c>
      <c r="AQ87" s="11">
        <f t="shared" si="118"/>
        <v>1.7256417058043861E-2</v>
      </c>
      <c r="AR87" s="1">
        <f t="shared" si="126"/>
        <v>78807.194038891947</v>
      </c>
      <c r="AS87" s="1">
        <f t="shared" si="122"/>
        <v>22148.272770067757</v>
      </c>
      <c r="AT87" s="1">
        <f t="shared" si="122"/>
        <v>8820.761831674321</v>
      </c>
      <c r="AU87" s="1">
        <f t="shared" si="76"/>
        <v>15761.43880777839</v>
      </c>
      <c r="AV87" s="1">
        <f t="shared" si="77"/>
        <v>4429.6545540135512</v>
      </c>
      <c r="AW87" s="1">
        <f t="shared" si="78"/>
        <v>1764.1523663348644</v>
      </c>
      <c r="AX87" s="1">
        <f t="shared" si="141"/>
        <v>54965.371765674929</v>
      </c>
      <c r="AY87" s="1">
        <f t="shared" si="133"/>
        <v>6167.9111297969675</v>
      </c>
      <c r="AZ87" s="1">
        <f t="shared" si="134"/>
        <v>1721.4501910852425</v>
      </c>
      <c r="BA87" s="1">
        <f t="shared" si="142"/>
        <v>12518.978170424727</v>
      </c>
      <c r="BB87" s="1">
        <f t="shared" si="143"/>
        <v>25070.469489519535</v>
      </c>
      <c r="BC87" s="1">
        <f t="shared" si="144"/>
        <v>30542.997668588148</v>
      </c>
      <c r="BD87" s="1">
        <f t="shared" si="145"/>
        <v>31592.655666332619</v>
      </c>
      <c r="BE87" s="2">
        <f t="shared" si="152"/>
        <v>0.17931493730955578</v>
      </c>
      <c r="BF87" s="2">
        <f t="shared" si="153"/>
        <v>0.13584270515142602</v>
      </c>
      <c r="BG87" s="2">
        <f t="shared" si="154"/>
        <v>7.3108051554487685E-2</v>
      </c>
      <c r="BH87" s="2">
        <f t="shared" si="135"/>
        <v>0.13156283780744787</v>
      </c>
      <c r="BI87" s="2">
        <f t="shared" si="146"/>
        <v>3.2153846742329923E-3</v>
      </c>
      <c r="BJ87" s="2">
        <f t="shared" si="136"/>
        <v>1.8453240542857267E-3</v>
      </c>
      <c r="BK87" s="2">
        <f t="shared" si="137"/>
        <v>5.3447872020936297E-4</v>
      </c>
      <c r="BL87" s="2">
        <f t="shared" si="138"/>
        <v>253.39544393195879</v>
      </c>
      <c r="BM87" s="2">
        <f t="shared" si="139"/>
        <v>40.870740503487596</v>
      </c>
      <c r="BN87" s="2">
        <f t="shared" si="140"/>
        <v>4.7145094950648874</v>
      </c>
      <c r="BO87" s="2">
        <f t="shared" si="147"/>
        <v>214.70782573460738</v>
      </c>
      <c r="BP87" s="2">
        <f t="shared" si="148"/>
        <v>26.796469593454081</v>
      </c>
      <c r="BQ87" s="2">
        <f t="shared" si="149"/>
        <v>10.403357974286457</v>
      </c>
      <c r="BR87" s="11">
        <f t="shared" si="150"/>
        <v>4.9715383459365742E-2</v>
      </c>
      <c r="BS87" s="17">
        <f t="shared" si="128"/>
        <v>0.26840061321686975</v>
      </c>
      <c r="BT87" s="17">
        <f t="shared" si="129"/>
        <v>0.4636947274385041</v>
      </c>
      <c r="BU87" s="12">
        <f>(BU$3*templow!$I197+BU$4*templow!$I197^2+BU$5*templow!$I197^6)*(K87/K$56)^$BW$1</f>
        <v>2.2783686609137082</v>
      </c>
      <c r="BV87" s="12">
        <f>(BV$3*templow!$I197+BV$4*templow!$I197^2+BV$5*templow!$I197^6)*(L87/L$56)^$BW$1</f>
        <v>1.2380453105785647</v>
      </c>
      <c r="BW87" s="12">
        <f>(BW$3*templow!$I197+BW$4*templow!$I197^2+BW$5*templow!$I197^6)*(M87/M$56)^$BW$1</f>
        <v>0.59354723762948025</v>
      </c>
      <c r="BX87" s="12"/>
      <c r="BY87" s="12"/>
      <c r="BZ87" s="12"/>
      <c r="CA87" s="19"/>
      <c r="CB87" s="19"/>
      <c r="CC87" s="19"/>
      <c r="CD87" s="19"/>
      <c r="CE87" s="19"/>
      <c r="CF87" s="19"/>
      <c r="CG87" s="19"/>
      <c r="CH87" s="19"/>
    </row>
    <row r="88" spans="1:86" x14ac:dyDescent="0.3">
      <c r="A88" s="2">
        <f t="shared" si="79"/>
        <v>2042</v>
      </c>
      <c r="B88" s="5">
        <f t="shared" si="80"/>
        <v>1147.9213664397525</v>
      </c>
      <c r="C88" s="5">
        <f t="shared" si="81"/>
        <v>2877.2132751884678</v>
      </c>
      <c r="D88" s="5">
        <f t="shared" si="82"/>
        <v>4112.342938526097</v>
      </c>
      <c r="E88" s="15">
        <f t="shared" si="83"/>
        <v>7.9576226543875397E-4</v>
      </c>
      <c r="F88" s="15">
        <f t="shared" si="84"/>
        <v>1.5677050231355423E-3</v>
      </c>
      <c r="G88" s="15">
        <f t="shared" si="85"/>
        <v>3.2004140381112849E-3</v>
      </c>
      <c r="H88" s="5">
        <f t="shared" si="86"/>
        <v>80407.83308784003</v>
      </c>
      <c r="I88" s="5">
        <f t="shared" si="87"/>
        <v>22724.865077548267</v>
      </c>
      <c r="J88" s="5">
        <f t="shared" si="88"/>
        <v>9046.9651600786055</v>
      </c>
      <c r="K88" s="5">
        <f t="shared" si="89"/>
        <v>70046.464364735002</v>
      </c>
      <c r="L88" s="5">
        <f t="shared" si="90"/>
        <v>7898.2205711044153</v>
      </c>
      <c r="M88" s="5">
        <f t="shared" si="91"/>
        <v>2199.9539667090908</v>
      </c>
      <c r="N88" s="15">
        <f t="shared" si="92"/>
        <v>1.9499544743958319E-2</v>
      </c>
      <c r="O88" s="15">
        <f t="shared" si="93"/>
        <v>2.4427285658949582E-2</v>
      </c>
      <c r="P88" s="15">
        <f t="shared" si="94"/>
        <v>2.2372405824736763E-2</v>
      </c>
      <c r="Q88" s="5">
        <f t="shared" si="95"/>
        <v>8007.5804927898234</v>
      </c>
      <c r="R88" s="5">
        <f t="shared" si="96"/>
        <v>9201.509512525392</v>
      </c>
      <c r="S88" s="5">
        <f t="shared" si="97"/>
        <v>4346.3684140591131</v>
      </c>
      <c r="T88" s="5">
        <f t="shared" si="98"/>
        <v>99.587069882135637</v>
      </c>
      <c r="U88" s="5">
        <f t="shared" si="99"/>
        <v>404.90931326216361</v>
      </c>
      <c r="V88" s="5">
        <f t="shared" si="100"/>
        <v>480.42280888161935</v>
      </c>
      <c r="W88" s="15">
        <f t="shared" si="101"/>
        <v>-1.0734613539272964E-2</v>
      </c>
      <c r="X88" s="15">
        <f t="shared" si="102"/>
        <v>-1.217998157191269E-2</v>
      </c>
      <c r="Y88" s="15">
        <f t="shared" si="103"/>
        <v>-9.7425357312937999E-3</v>
      </c>
      <c r="Z88" s="5">
        <f t="shared" si="123"/>
        <v>13235.832696904341</v>
      </c>
      <c r="AA88" s="5">
        <f t="shared" si="124"/>
        <v>22774.059078861676</v>
      </c>
      <c r="AB88" s="5">
        <f t="shared" si="125"/>
        <v>12719.806241823633</v>
      </c>
      <c r="AC88" s="16">
        <f t="shared" si="107"/>
        <v>2.0329127272837137</v>
      </c>
      <c r="AD88" s="16">
        <f t="shared" si="108"/>
        <v>2.9028716633543739</v>
      </c>
      <c r="AE88" s="16">
        <f t="shared" si="109"/>
        <v>3.2067846560896793</v>
      </c>
      <c r="AF88" s="15">
        <f t="shared" si="110"/>
        <v>-4.0504037456468023E-3</v>
      </c>
      <c r="AG88" s="15">
        <f t="shared" si="111"/>
        <v>2.9673830763510267E-4</v>
      </c>
      <c r="AH88" s="15">
        <f t="shared" si="112"/>
        <v>9.7937136394747881E-3</v>
      </c>
      <c r="AI88" s="1">
        <f t="shared" si="70"/>
        <v>131462.74508673092</v>
      </c>
      <c r="AJ88" s="1">
        <f t="shared" si="71"/>
        <v>35311.848016270793</v>
      </c>
      <c r="AK88" s="1">
        <f t="shared" si="72"/>
        <v>14021.847862895422</v>
      </c>
      <c r="AL88" s="14">
        <f t="shared" si="113"/>
        <v>26.619002840444768</v>
      </c>
      <c r="AM88" s="14">
        <f t="shared" si="114"/>
        <v>4.7335630295931095</v>
      </c>
      <c r="AN88" s="14">
        <f t="shared" si="115"/>
        <v>1.7121077694505478</v>
      </c>
      <c r="AO88" s="11">
        <f t="shared" si="116"/>
        <v>1.4949907197261553E-2</v>
      </c>
      <c r="AP88" s="11">
        <f t="shared" si="117"/>
        <v>1.8832940082354935E-2</v>
      </c>
      <c r="AQ88" s="11">
        <f t="shared" si="118"/>
        <v>1.7083852887463422E-2</v>
      </c>
      <c r="AR88" s="1">
        <f t="shared" si="126"/>
        <v>80407.83308784003</v>
      </c>
      <c r="AS88" s="1">
        <f t="shared" si="122"/>
        <v>22724.865077548267</v>
      </c>
      <c r="AT88" s="1">
        <f t="shared" si="122"/>
        <v>9046.9651600786055</v>
      </c>
      <c r="AU88" s="1">
        <f t="shared" si="76"/>
        <v>16081.566617568007</v>
      </c>
      <c r="AV88" s="1">
        <f t="shared" si="77"/>
        <v>4544.973015509654</v>
      </c>
      <c r="AW88" s="1">
        <f t="shared" si="78"/>
        <v>1809.3930320157212</v>
      </c>
      <c r="AX88" s="1">
        <f t="shared" si="141"/>
        <v>56037.171491787994</v>
      </c>
      <c r="AY88" s="1">
        <f t="shared" si="133"/>
        <v>6318.576456883532</v>
      </c>
      <c r="AZ88" s="1">
        <f t="shared" si="134"/>
        <v>1759.9631733672725</v>
      </c>
      <c r="BA88" s="1">
        <f t="shared" si="142"/>
        <v>12551.108802721486</v>
      </c>
      <c r="BB88" s="1">
        <f t="shared" si="143"/>
        <v>25179.210423377608</v>
      </c>
      <c r="BC88" s="1">
        <f t="shared" si="144"/>
        <v>30731.736844805335</v>
      </c>
      <c r="BD88" s="1">
        <f t="shared" si="145"/>
        <v>30820.868378327777</v>
      </c>
      <c r="BE88" s="2">
        <f t="shared" si="152"/>
        <v>0.17931493730955578</v>
      </c>
      <c r="BF88" s="2">
        <f t="shared" si="153"/>
        <v>0.13584270515142602</v>
      </c>
      <c r="BG88" s="2">
        <f t="shared" si="154"/>
        <v>7.3108051554487685E-2</v>
      </c>
      <c r="BH88" s="2">
        <f t="shared" si="135"/>
        <v>0.1312750296752791</v>
      </c>
      <c r="BI88" s="2">
        <f t="shared" si="146"/>
        <v>3.2153846742329923E-3</v>
      </c>
      <c r="BJ88" s="2">
        <f t="shared" si="136"/>
        <v>1.8453240542857267E-3</v>
      </c>
      <c r="BK88" s="2">
        <f t="shared" si="137"/>
        <v>5.3447872020936297E-4</v>
      </c>
      <c r="BL88" s="2">
        <f t="shared" si="138"/>
        <v>258.54211419892533</v>
      </c>
      <c r="BM88" s="2">
        <f t="shared" si="139"/>
        <v>41.934740157997496</v>
      </c>
      <c r="BN88" s="2">
        <f t="shared" si="140"/>
        <v>4.8354103605375078</v>
      </c>
      <c r="BO88" s="2">
        <f t="shared" si="147"/>
        <v>217.86805378275122</v>
      </c>
      <c r="BP88" s="2">
        <f t="shared" si="148"/>
        <v>27.109854555533424</v>
      </c>
      <c r="BQ88" s="2">
        <f t="shared" si="149"/>
        <v>10.399623748354443</v>
      </c>
      <c r="BR88" s="11">
        <f t="shared" si="150"/>
        <v>4.9566277944713438E-2</v>
      </c>
      <c r="BS88" s="17">
        <f t="shared" si="128"/>
        <v>0.25568893954125754</v>
      </c>
      <c r="BT88" s="17">
        <f t="shared" si="129"/>
        <v>0.45018905576553797</v>
      </c>
      <c r="BU88" s="12">
        <f>(BU$3*templow!$I198+BU$4*templow!$I198^2+BU$5*templow!$I198^6)*(K88/K$56)^$BW$1</f>
        <v>2.2945329147534625</v>
      </c>
      <c r="BV88" s="12">
        <f>(BV$3*templow!$I198+BV$4*templow!$I198^2+BV$5*templow!$I198^6)*(L88/L$56)^$BW$1</f>
        <v>1.2432251545452819</v>
      </c>
      <c r="BW88" s="12">
        <f>(BW$3*templow!$I198+BW$4*templow!$I198^2+BW$5*templow!$I198^6)*(M88/M$56)^$BW$1</f>
        <v>0.59384609100184782</v>
      </c>
      <c r="BX88" s="12"/>
      <c r="BY88" s="12"/>
      <c r="BZ88" s="12"/>
      <c r="CA88" s="19"/>
      <c r="CB88" s="19"/>
      <c r="CC88" s="19"/>
      <c r="CD88" s="19"/>
      <c r="CE88" s="19"/>
      <c r="CF88" s="19"/>
      <c r="CG88" s="19"/>
      <c r="CH88" s="19"/>
    </row>
    <row r="89" spans="1:86" x14ac:dyDescent="0.3">
      <c r="A89" s="2">
        <f t="shared" si="79"/>
        <v>2043</v>
      </c>
      <c r="B89" s="5">
        <f t="shared" si="80"/>
        <v>1148.7891653215011</v>
      </c>
      <c r="C89" s="5">
        <f t="shared" si="81"/>
        <v>2881.4983658074057</v>
      </c>
      <c r="D89" s="5">
        <f t="shared" si="82"/>
        <v>4124.8460785925845</v>
      </c>
      <c r="E89" s="15">
        <f t="shared" si="83"/>
        <v>7.5597415216681623E-4</v>
      </c>
      <c r="F89" s="15">
        <f t="shared" si="84"/>
        <v>1.489319771978765E-3</v>
      </c>
      <c r="G89" s="15">
        <f t="shared" si="85"/>
        <v>3.0403933362057206E-3</v>
      </c>
      <c r="H89" s="5">
        <f t="shared" si="86"/>
        <v>82021.6380567491</v>
      </c>
      <c r="I89" s="5">
        <f t="shared" si="87"/>
        <v>23308.905451802799</v>
      </c>
      <c r="J89" s="5">
        <f t="shared" si="88"/>
        <v>9275.3282220319688</v>
      </c>
      <c r="K89" s="5">
        <f t="shared" si="89"/>
        <v>71398.338818589458</v>
      </c>
      <c r="L89" s="5">
        <f t="shared" si="90"/>
        <v>8089.161433645847</v>
      </c>
      <c r="M89" s="5">
        <f t="shared" si="91"/>
        <v>2248.6483241568012</v>
      </c>
      <c r="N89" s="15">
        <f t="shared" si="92"/>
        <v>1.929968152018624E-2</v>
      </c>
      <c r="O89" s="15">
        <f t="shared" si="93"/>
        <v>2.4175174752650852E-2</v>
      </c>
      <c r="P89" s="15">
        <f t="shared" si="94"/>
        <v>2.2134261982105219E-2</v>
      </c>
      <c r="Q89" s="5">
        <f t="shared" si="95"/>
        <v>8080.6111151879932</v>
      </c>
      <c r="R89" s="5">
        <f t="shared" si="96"/>
        <v>9323.0383197918545</v>
      </c>
      <c r="S89" s="5">
        <f t="shared" si="97"/>
        <v>4412.6657265325175</v>
      </c>
      <c r="T89" s="5">
        <f t="shared" si="98"/>
        <v>98.518041173442342</v>
      </c>
      <c r="U89" s="5">
        <f t="shared" si="99"/>
        <v>399.97752528833462</v>
      </c>
      <c r="V89" s="5">
        <f t="shared" si="100"/>
        <v>475.74227249996164</v>
      </c>
      <c r="W89" s="15">
        <f t="shared" si="101"/>
        <v>-1.0734613539272964E-2</v>
      </c>
      <c r="X89" s="15">
        <f t="shared" si="102"/>
        <v>-1.217998157191269E-2</v>
      </c>
      <c r="Y89" s="15">
        <f t="shared" si="103"/>
        <v>-9.7425357312937999E-3</v>
      </c>
      <c r="Z89" s="5">
        <f t="shared" si="123"/>
        <v>13305.583860434743</v>
      </c>
      <c r="AA89" s="5">
        <f t="shared" si="124"/>
        <v>23089.183141613088</v>
      </c>
      <c r="AB89" s="5">
        <f t="shared" si="125"/>
        <v>13045.421180976535</v>
      </c>
      <c r="AC89" s="16">
        <f t="shared" si="107"/>
        <v>2.0246786099585505</v>
      </c>
      <c r="AD89" s="16">
        <f t="shared" si="108"/>
        <v>2.9037330565790396</v>
      </c>
      <c r="AE89" s="16">
        <f t="shared" si="109"/>
        <v>3.2381909867148835</v>
      </c>
      <c r="AF89" s="15">
        <f t="shared" si="110"/>
        <v>-4.0504037456468023E-3</v>
      </c>
      <c r="AG89" s="15">
        <f t="shared" si="111"/>
        <v>2.9673830763510267E-4</v>
      </c>
      <c r="AH89" s="15">
        <f t="shared" si="112"/>
        <v>9.7937136394747881E-3</v>
      </c>
      <c r="AI89" s="1">
        <f t="shared" si="70"/>
        <v>134398.03719562583</v>
      </c>
      <c r="AJ89" s="1">
        <f t="shared" si="71"/>
        <v>36325.636230153366</v>
      </c>
      <c r="AK89" s="1">
        <f t="shared" si="72"/>
        <v>14429.056108621602</v>
      </c>
      <c r="AL89" s="14">
        <f t="shared" si="113"/>
        <v>27.012974946371578</v>
      </c>
      <c r="AM89" s="14">
        <f t="shared" si="114"/>
        <v>4.8218184694163639</v>
      </c>
      <c r="AN89" s="14">
        <f t="shared" si="115"/>
        <v>1.7410646727387162</v>
      </c>
      <c r="AO89" s="11">
        <f t="shared" si="116"/>
        <v>1.4800408125288936E-2</v>
      </c>
      <c r="AP89" s="11">
        <f t="shared" si="117"/>
        <v>1.8644610681531386E-2</v>
      </c>
      <c r="AQ89" s="11">
        <f t="shared" si="118"/>
        <v>1.6913014358588788E-2</v>
      </c>
      <c r="AR89" s="1">
        <f t="shared" si="126"/>
        <v>82021.6380567491</v>
      </c>
      <c r="AS89" s="1">
        <f t="shared" si="122"/>
        <v>23308.905451802799</v>
      </c>
      <c r="AT89" s="1">
        <f t="shared" si="122"/>
        <v>9275.3282220319688</v>
      </c>
      <c r="AU89" s="1">
        <f t="shared" si="76"/>
        <v>16404.327611349821</v>
      </c>
      <c r="AV89" s="1">
        <f t="shared" si="77"/>
        <v>4661.7810903605596</v>
      </c>
      <c r="AW89" s="1">
        <f t="shared" si="78"/>
        <v>1855.0656444063939</v>
      </c>
      <c r="AX89" s="1">
        <f t="shared" si="141"/>
        <v>57118.671054871564</v>
      </c>
      <c r="AY89" s="1">
        <f t="shared" si="133"/>
        <v>6471.329146916677</v>
      </c>
      <c r="AZ89" s="1">
        <f t="shared" si="134"/>
        <v>1798.9186593254412</v>
      </c>
      <c r="BA89" s="1">
        <f t="shared" si="142"/>
        <v>12582.557145932129</v>
      </c>
      <c r="BB89" s="1">
        <f t="shared" si="143"/>
        <v>25285.542345152102</v>
      </c>
      <c r="BC89" s="1">
        <f t="shared" si="144"/>
        <v>30915.478069630477</v>
      </c>
      <c r="BD89" s="1">
        <f t="shared" si="145"/>
        <v>30063.7027516833</v>
      </c>
      <c r="BE89" s="2">
        <f t="shared" si="152"/>
        <v>0.17931493730955578</v>
      </c>
      <c r="BF89" s="2">
        <f t="shared" si="153"/>
        <v>0.13584270515142602</v>
      </c>
      <c r="BG89" s="2">
        <f t="shared" si="154"/>
        <v>7.3108051554487685E-2</v>
      </c>
      <c r="BH89" s="2">
        <f t="shared" si="135"/>
        <v>0.13098882904266074</v>
      </c>
      <c r="BI89" s="2">
        <f t="shared" si="146"/>
        <v>3.2153846742329923E-3</v>
      </c>
      <c r="BJ89" s="2">
        <f t="shared" si="136"/>
        <v>1.8453240542857267E-3</v>
      </c>
      <c r="BK89" s="2">
        <f t="shared" si="137"/>
        <v>5.3447872020936297E-4</v>
      </c>
      <c r="BL89" s="2">
        <f t="shared" si="138"/>
        <v>263.73111796315663</v>
      </c>
      <c r="BM89" s="2">
        <f t="shared" si="139"/>
        <v>43.012483909283418</v>
      </c>
      <c r="BN89" s="2">
        <f t="shared" si="140"/>
        <v>4.9574655576334328</v>
      </c>
      <c r="BO89" s="2">
        <f t="shared" si="147"/>
        <v>221.07567830837729</v>
      </c>
      <c r="BP89" s="2">
        <f t="shared" si="148"/>
        <v>27.427083507212398</v>
      </c>
      <c r="BQ89" s="2">
        <f t="shared" si="149"/>
        <v>10.396002772680852</v>
      </c>
      <c r="BR89" s="11">
        <f t="shared" si="150"/>
        <v>4.9416035894795901E-2</v>
      </c>
      <c r="BS89" s="17">
        <f t="shared" si="128"/>
        <v>0.24361390501413013</v>
      </c>
      <c r="BT89" s="17">
        <f t="shared" si="129"/>
        <v>0.43707675317042521</v>
      </c>
      <c r="BU89" s="12">
        <f>(BU$3*templow!$I199+BU$4*templow!$I199^2+BU$5*templow!$I199^6)*(K89/K$56)^$BW$1</f>
        <v>2.3103918357670579</v>
      </c>
      <c r="BV89" s="12">
        <f>(BV$3*templow!$I199+BV$4*templow!$I199^2+BV$5*templow!$I199^6)*(L89/L$56)^$BW$1</f>
        <v>1.2481693245295959</v>
      </c>
      <c r="BW89" s="12">
        <f>(BW$3*templow!$I199+BW$4*templow!$I199^2+BW$5*templow!$I199^6)*(M89/M$56)^$BW$1</f>
        <v>0.59395141210917013</v>
      </c>
      <c r="BX89" s="12"/>
      <c r="BY89" s="12"/>
      <c r="BZ89" s="12"/>
      <c r="CA89" s="19"/>
      <c r="CB89" s="19"/>
      <c r="CC89" s="19"/>
      <c r="CD89" s="19"/>
      <c r="CE89" s="19"/>
      <c r="CF89" s="19"/>
      <c r="CG89" s="19"/>
      <c r="CH89" s="19"/>
    </row>
    <row r="90" spans="1:86" x14ac:dyDescent="0.3">
      <c r="A90" s="2">
        <f t="shared" si="79"/>
        <v>2044</v>
      </c>
      <c r="B90" s="5">
        <f t="shared" si="80"/>
        <v>1149.6141974910097</v>
      </c>
      <c r="C90" s="5">
        <f t="shared" si="81"/>
        <v>2885.5752646720712</v>
      </c>
      <c r="D90" s="5">
        <f t="shared" si="82"/>
        <v>4136.7601753962999</v>
      </c>
      <c r="E90" s="15">
        <f t="shared" si="83"/>
        <v>7.1817544455847536E-4</v>
      </c>
      <c r="F90" s="15">
        <f t="shared" si="84"/>
        <v>1.4148537833798267E-3</v>
      </c>
      <c r="G90" s="15">
        <f t="shared" si="85"/>
        <v>2.8883736693954346E-3</v>
      </c>
      <c r="H90" s="5">
        <f t="shared" si="86"/>
        <v>83648.428140962918</v>
      </c>
      <c r="I90" s="5">
        <f t="shared" si="87"/>
        <v>23900.352501086796</v>
      </c>
      <c r="J90" s="5">
        <f t="shared" si="88"/>
        <v>9505.8225171883205</v>
      </c>
      <c r="K90" s="5">
        <f t="shared" si="89"/>
        <v>72762.173887137542</v>
      </c>
      <c r="L90" s="5">
        <f t="shared" si="90"/>
        <v>8282.699395748712</v>
      </c>
      <c r="M90" s="5">
        <f t="shared" si="91"/>
        <v>2297.8906473053312</v>
      </c>
      <c r="N90" s="15">
        <f t="shared" si="92"/>
        <v>1.9101775911248398E-2</v>
      </c>
      <c r="O90" s="15">
        <f t="shared" si="93"/>
        <v>2.392559027167751E-2</v>
      </c>
      <c r="P90" s="15">
        <f t="shared" si="94"/>
        <v>2.1898632444891097E-2</v>
      </c>
      <c r="Q90" s="5">
        <f t="shared" si="95"/>
        <v>8152.4166333080193</v>
      </c>
      <c r="R90" s="5">
        <f t="shared" si="96"/>
        <v>9443.1680482134852</v>
      </c>
      <c r="S90" s="5">
        <f t="shared" si="97"/>
        <v>4478.2627264706152</v>
      </c>
      <c r="T90" s="5">
        <f t="shared" si="98"/>
        <v>97.460488074799258</v>
      </c>
      <c r="U90" s="5">
        <f t="shared" si="99"/>
        <v>395.10580640114347</v>
      </c>
      <c r="V90" s="5">
        <f t="shared" si="100"/>
        <v>471.10733641124386</v>
      </c>
      <c r="W90" s="15">
        <f t="shared" si="101"/>
        <v>-1.0734613539272964E-2</v>
      </c>
      <c r="X90" s="15">
        <f t="shared" si="102"/>
        <v>-1.217998157191269E-2</v>
      </c>
      <c r="Y90" s="15">
        <f t="shared" si="103"/>
        <v>-9.7425357312937999E-3</v>
      </c>
      <c r="Z90" s="5">
        <f t="shared" si="123"/>
        <v>13372.548757480939</v>
      </c>
      <c r="AA90" s="5">
        <f t="shared" si="124"/>
        <v>23401.075138197411</v>
      </c>
      <c r="AB90" s="5">
        <f t="shared" si="125"/>
        <v>13374.121412103794</v>
      </c>
      <c r="AC90" s="16">
        <f t="shared" si="107"/>
        <v>2.0164778441330435</v>
      </c>
      <c r="AD90" s="16">
        <f t="shared" si="108"/>
        <v>2.9045947054120731</v>
      </c>
      <c r="AE90" s="16">
        <f t="shared" si="109"/>
        <v>3.2699049019486974</v>
      </c>
      <c r="AF90" s="15">
        <f t="shared" si="110"/>
        <v>-4.0504037456468023E-3</v>
      </c>
      <c r="AG90" s="15">
        <f t="shared" si="111"/>
        <v>2.9673830763510267E-4</v>
      </c>
      <c r="AH90" s="15">
        <f t="shared" si="112"/>
        <v>9.7937136394747881E-3</v>
      </c>
      <c r="AI90" s="1">
        <f t="shared" si="70"/>
        <v>137362.56108741308</v>
      </c>
      <c r="AJ90" s="1">
        <f t="shared" si="71"/>
        <v>37354.853697498591</v>
      </c>
      <c r="AK90" s="1">
        <f t="shared" si="72"/>
        <v>14841.216142165835</v>
      </c>
      <c r="AL90" s="14">
        <f t="shared" si="113"/>
        <v>27.408779969717241</v>
      </c>
      <c r="AM90" s="14">
        <f t="shared" si="114"/>
        <v>4.9108203882742574</v>
      </c>
      <c r="AN90" s="14">
        <f t="shared" si="115"/>
        <v>1.7702168580298854</v>
      </c>
      <c r="AO90" s="11">
        <f t="shared" si="116"/>
        <v>1.4652404044036046E-2</v>
      </c>
      <c r="AP90" s="11">
        <f t="shared" si="117"/>
        <v>1.8458164574716072E-2</v>
      </c>
      <c r="AQ90" s="11">
        <f t="shared" si="118"/>
        <v>1.6743884215002898E-2</v>
      </c>
      <c r="AR90" s="1">
        <f t="shared" si="126"/>
        <v>83648.428140962918</v>
      </c>
      <c r="AS90" s="1">
        <f t="shared" si="122"/>
        <v>23900.352501086796</v>
      </c>
      <c r="AT90" s="1">
        <f t="shared" si="122"/>
        <v>9505.8225171883205</v>
      </c>
      <c r="AU90" s="1">
        <f t="shared" si="76"/>
        <v>16729.685628192583</v>
      </c>
      <c r="AV90" s="1">
        <f t="shared" si="77"/>
        <v>4780.070500217359</v>
      </c>
      <c r="AW90" s="1">
        <f t="shared" si="78"/>
        <v>1901.1645034376643</v>
      </c>
      <c r="AX90" s="1">
        <f t="shared" si="141"/>
        <v>58209.739109710026</v>
      </c>
      <c r="AY90" s="1">
        <f t="shared" si="133"/>
        <v>6626.1595165989702</v>
      </c>
      <c r="AZ90" s="1">
        <f t="shared" si="134"/>
        <v>1838.3125178442651</v>
      </c>
      <c r="BA90" s="1">
        <f t="shared" si="142"/>
        <v>12613.346201092507</v>
      </c>
      <c r="BB90" s="1">
        <f t="shared" si="143"/>
        <v>25389.543822864383</v>
      </c>
      <c r="BC90" s="1">
        <f t="shared" si="144"/>
        <v>31094.385268151393</v>
      </c>
      <c r="BD90" s="1">
        <f t="shared" si="145"/>
        <v>29321.177415143429</v>
      </c>
      <c r="BE90" s="2">
        <f t="shared" si="152"/>
        <v>0.17931493730955578</v>
      </c>
      <c r="BF90" s="2">
        <f t="shared" si="153"/>
        <v>0.13584270515142602</v>
      </c>
      <c r="BG90" s="2">
        <f t="shared" si="154"/>
        <v>7.3108051554487685E-2</v>
      </c>
      <c r="BH90" s="2">
        <f t="shared" si="135"/>
        <v>0.13070416246642486</v>
      </c>
      <c r="BI90" s="2">
        <f t="shared" si="146"/>
        <v>3.2153846742329923E-3</v>
      </c>
      <c r="BJ90" s="2">
        <f t="shared" si="136"/>
        <v>1.8453240542857267E-3</v>
      </c>
      <c r="BK90" s="2">
        <f t="shared" si="137"/>
        <v>5.3447872020936297E-4</v>
      </c>
      <c r="BL90" s="2">
        <f t="shared" si="138"/>
        <v>268.96187386813193</v>
      </c>
      <c r="BM90" s="2">
        <f t="shared" si="139"/>
        <v>44.103895376163493</v>
      </c>
      <c r="BN90" s="2">
        <f t="shared" si="140"/>
        <v>5.0806598535241587</v>
      </c>
      <c r="BO90" s="2">
        <f t="shared" si="147"/>
        <v>224.33139590907973</v>
      </c>
      <c r="BP90" s="2">
        <f t="shared" si="148"/>
        <v>27.748199761306985</v>
      </c>
      <c r="BQ90" s="2">
        <f t="shared" si="149"/>
        <v>10.392490710088376</v>
      </c>
      <c r="BR90" s="11">
        <f t="shared" si="150"/>
        <v>4.926480242916173E-2</v>
      </c>
      <c r="BS90" s="17">
        <f t="shared" si="128"/>
        <v>0.23214235029904998</v>
      </c>
      <c r="BT90" s="17">
        <f t="shared" si="129"/>
        <v>0.42434636230138367</v>
      </c>
      <c r="BU90" s="12">
        <f>(BU$3*templow!$I200+BU$4*templow!$I200^2+BU$5*templow!$I200^6)*(K90/K$56)^$BW$1</f>
        <v>2.3259383550412931</v>
      </c>
      <c r="BV90" s="12">
        <f>(BV$3*templow!$I200+BV$4*templow!$I200^2+BV$5*templow!$I200^6)*(L90/L$56)^$BW$1</f>
        <v>1.2528739499792005</v>
      </c>
      <c r="BW90" s="12">
        <f>(BW$3*templow!$I200+BW$4*templow!$I200^2+BW$5*templow!$I200^6)*(M90/M$56)^$BW$1</f>
        <v>0.59386014097546269</v>
      </c>
      <c r="BX90" s="12"/>
      <c r="BY90" s="12"/>
      <c r="BZ90" s="12"/>
      <c r="CA90" s="19"/>
      <c r="CB90" s="19"/>
      <c r="CC90" s="19"/>
      <c r="CD90" s="19"/>
      <c r="CE90" s="19"/>
      <c r="CF90" s="19"/>
      <c r="CG90" s="19"/>
      <c r="CH90" s="19"/>
    </row>
    <row r="91" spans="1:86" x14ac:dyDescent="0.3">
      <c r="A91" s="2">
        <f t="shared" si="79"/>
        <v>2045</v>
      </c>
      <c r="B91" s="5">
        <f t="shared" si="80"/>
        <v>1150.3985409439958</v>
      </c>
      <c r="C91" s="5">
        <f t="shared" si="81"/>
        <v>2889.4537983984969</v>
      </c>
      <c r="D91" s="5">
        <f t="shared" si="82"/>
        <v>4148.1112591051569</v>
      </c>
      <c r="E91" s="15">
        <f t="shared" si="83"/>
        <v>6.8226667233055153E-4</v>
      </c>
      <c r="F91" s="15">
        <f t="shared" si="84"/>
        <v>1.3441110942108354E-3</v>
      </c>
      <c r="G91" s="15">
        <f t="shared" si="85"/>
        <v>2.7439549859256626E-3</v>
      </c>
      <c r="H91" s="5">
        <f t="shared" si="86"/>
        <v>85288.018917563328</v>
      </c>
      <c r="I91" s="5">
        <f t="shared" si="87"/>
        <v>24499.162919509607</v>
      </c>
      <c r="J91" s="5">
        <f t="shared" si="88"/>
        <v>9738.4197645162167</v>
      </c>
      <c r="K91" s="5">
        <f t="shared" si="89"/>
        <v>74137.801711376946</v>
      </c>
      <c r="L91" s="5">
        <f t="shared" si="90"/>
        <v>8478.8214759095536</v>
      </c>
      <c r="M91" s="5">
        <f t="shared" si="91"/>
        <v>2347.6756422914791</v>
      </c>
      <c r="N91" s="15">
        <f t="shared" si="92"/>
        <v>1.8905809856274436E-2</v>
      </c>
      <c r="O91" s="15">
        <f t="shared" si="93"/>
        <v>2.3678522036125749E-2</v>
      </c>
      <c r="P91" s="15">
        <f t="shared" si="94"/>
        <v>2.1665519655832854E-2</v>
      </c>
      <c r="Q91" s="5">
        <f t="shared" si="95"/>
        <v>8222.9835676918046</v>
      </c>
      <c r="R91" s="5">
        <f t="shared" si="96"/>
        <v>9561.8622045138727</v>
      </c>
      <c r="S91" s="5">
        <f t="shared" si="97"/>
        <v>4543.1437912816946</v>
      </c>
      <c r="T91" s="5">
        <f t="shared" si="98"/>
        <v>96.414287399967364</v>
      </c>
      <c r="U91" s="5">
        <f t="shared" si="99"/>
        <v>390.29342496022184</v>
      </c>
      <c r="V91" s="5">
        <f t="shared" si="100"/>
        <v>466.51755635298269</v>
      </c>
      <c r="W91" s="15">
        <f t="shared" si="101"/>
        <v>-1.0734613539272964E-2</v>
      </c>
      <c r="X91" s="15">
        <f t="shared" si="102"/>
        <v>-1.217998157191269E-2</v>
      </c>
      <c r="Y91" s="15">
        <f t="shared" si="103"/>
        <v>-9.7425357312937999E-3</v>
      </c>
      <c r="Z91" s="5">
        <f t="shared" si="123"/>
        <v>13436.7336914934</v>
      </c>
      <c r="AA91" s="5">
        <f t="shared" si="124"/>
        <v>23709.637434978064</v>
      </c>
      <c r="AB91" s="5">
        <f t="shared" si="125"/>
        <v>13705.865430924123</v>
      </c>
      <c r="AC91" s="16">
        <f t="shared" si="107"/>
        <v>2.0083102947201534</v>
      </c>
      <c r="AD91" s="16">
        <f t="shared" si="108"/>
        <v>2.9054566099293231</v>
      </c>
      <c r="AE91" s="16">
        <f t="shared" si="109"/>
        <v>3.3019294141866977</v>
      </c>
      <c r="AF91" s="15">
        <f t="shared" si="110"/>
        <v>-4.0504037456468023E-3</v>
      </c>
      <c r="AG91" s="15">
        <f t="shared" si="111"/>
        <v>2.9673830763510267E-4</v>
      </c>
      <c r="AH91" s="15">
        <f t="shared" si="112"/>
        <v>9.7937136394747881E-3</v>
      </c>
      <c r="AI91" s="1">
        <f t="shared" si="70"/>
        <v>140355.99060686436</v>
      </c>
      <c r="AJ91" s="1">
        <f t="shared" si="71"/>
        <v>38399.438827966093</v>
      </c>
      <c r="AK91" s="1">
        <f t="shared" si="72"/>
        <v>15258.259031386915</v>
      </c>
      <c r="AL91" s="14">
        <f t="shared" si="113"/>
        <v>27.806368443002917</v>
      </c>
      <c r="AM91" s="14">
        <f t="shared" si="114"/>
        <v>5.0005586718886583</v>
      </c>
      <c r="AN91" s="14">
        <f t="shared" si="115"/>
        <v>1.7995607610751212</v>
      </c>
      <c r="AO91" s="11">
        <f t="shared" si="116"/>
        <v>1.4505880003595685E-2</v>
      </c>
      <c r="AP91" s="11">
        <f t="shared" si="117"/>
        <v>1.8273582928968912E-2</v>
      </c>
      <c r="AQ91" s="11">
        <f t="shared" si="118"/>
        <v>1.6576445372852869E-2</v>
      </c>
      <c r="AR91" s="1">
        <f t="shared" si="126"/>
        <v>85288.018917563328</v>
      </c>
      <c r="AS91" s="1">
        <f t="shared" si="122"/>
        <v>24499.162919509607</v>
      </c>
      <c r="AT91" s="1">
        <f t="shared" si="122"/>
        <v>9738.4197645162167</v>
      </c>
      <c r="AU91" s="1">
        <f t="shared" si="76"/>
        <v>17057.603783512666</v>
      </c>
      <c r="AV91" s="1">
        <f t="shared" si="77"/>
        <v>4899.8325839019217</v>
      </c>
      <c r="AW91" s="1">
        <f t="shared" si="78"/>
        <v>1947.6839529032434</v>
      </c>
      <c r="AX91" s="1">
        <f t="shared" si="141"/>
        <v>59310.241369101568</v>
      </c>
      <c r="AY91" s="1">
        <f t="shared" si="133"/>
        <v>6783.0571807276428</v>
      </c>
      <c r="AZ91" s="1">
        <f t="shared" si="134"/>
        <v>1878.1405138331834</v>
      </c>
      <c r="BA91" s="1">
        <f t="shared" si="142"/>
        <v>12643.498044710366</v>
      </c>
      <c r="BB91" s="1">
        <f t="shared" si="143"/>
        <v>25491.290731159886</v>
      </c>
      <c r="BC91" s="1">
        <f t="shared" si="144"/>
        <v>31268.618133910277</v>
      </c>
      <c r="BD91" s="1">
        <f t="shared" si="145"/>
        <v>28593.284712124354</v>
      </c>
      <c r="BE91" s="2">
        <f t="shared" si="152"/>
        <v>0.17931493730955578</v>
      </c>
      <c r="BF91" s="2">
        <f t="shared" si="153"/>
        <v>0.13584270515142602</v>
      </c>
      <c r="BG91" s="2">
        <f t="shared" si="154"/>
        <v>7.3108051554487685E-2</v>
      </c>
      <c r="BH91" s="2">
        <f t="shared" si="135"/>
        <v>0.13042095908406223</v>
      </c>
      <c r="BI91" s="2">
        <f t="shared" si="146"/>
        <v>3.2153846742329923E-3</v>
      </c>
      <c r="BJ91" s="2">
        <f t="shared" si="136"/>
        <v>1.8453240542857267E-3</v>
      </c>
      <c r="BK91" s="2">
        <f t="shared" si="137"/>
        <v>5.3447872020936297E-4</v>
      </c>
      <c r="BL91" s="2">
        <f t="shared" si="138"/>
        <v>274.23378892322665</v>
      </c>
      <c r="BM91" s="2">
        <f t="shared" si="139"/>
        <v>45.208894645236008</v>
      </c>
      <c r="BN91" s="2">
        <f t="shared" si="140"/>
        <v>5.2049781326001936</v>
      </c>
      <c r="BO91" s="2">
        <f t="shared" si="147"/>
        <v>227.63591385518211</v>
      </c>
      <c r="BP91" s="2">
        <f t="shared" si="148"/>
        <v>28.073247210621233</v>
      </c>
      <c r="BQ91" s="2">
        <f t="shared" si="149"/>
        <v>10.38908338611186</v>
      </c>
      <c r="BR91" s="11">
        <f t="shared" si="150"/>
        <v>4.911271373923573E-2</v>
      </c>
      <c r="BS91" s="17">
        <f t="shared" si="128"/>
        <v>0.22124286430042756</v>
      </c>
      <c r="BT91" s="17">
        <f t="shared" si="129"/>
        <v>0.41198675951590646</v>
      </c>
      <c r="BU91" s="12">
        <f>(BU$3*templow!$I201+BU$4*templow!$I201^2+BU$5*templow!$I201^6)*(K91/K$56)^$BW$1</f>
        <v>2.3411651176967871</v>
      </c>
      <c r="BV91" s="12">
        <f>(BV$3*templow!$I201+BV$4*templow!$I201^2+BV$5*templow!$I201^6)*(L91/L$56)^$BW$1</f>
        <v>1.2573350394935385</v>
      </c>
      <c r="BW91" s="12">
        <f>(BW$3*templow!$I201+BW$4*templow!$I201^2+BW$5*templow!$I201^6)*(M91/M$56)^$BW$1</f>
        <v>0.59356919942778785</v>
      </c>
      <c r="BX91" s="12"/>
      <c r="BY91" s="12"/>
      <c r="BZ91" s="12"/>
      <c r="CA91" s="19"/>
      <c r="CB91" s="19"/>
      <c r="CC91" s="19"/>
      <c r="CD91" s="19"/>
      <c r="CE91" s="19"/>
      <c r="CF91" s="19"/>
      <c r="CG91" s="19"/>
      <c r="CH91" s="19"/>
    </row>
    <row r="92" spans="1:86" x14ac:dyDescent="0.3">
      <c r="A92" s="2">
        <f t="shared" si="79"/>
        <v>2046</v>
      </c>
      <c r="B92" s="5">
        <f t="shared" si="80"/>
        <v>1151.1441755991602</v>
      </c>
      <c r="C92" s="5">
        <f t="shared" si="81"/>
        <v>2893.1433579598024</v>
      </c>
      <c r="D92" s="5">
        <f t="shared" si="82"/>
        <v>4158.9243781481728</v>
      </c>
      <c r="E92" s="15">
        <f t="shared" si="83"/>
        <v>6.481533387140239E-4</v>
      </c>
      <c r="F92" s="15">
        <f t="shared" si="84"/>
        <v>1.2769055395002935E-3</v>
      </c>
      <c r="G92" s="15">
        <f t="shared" si="85"/>
        <v>2.6067572366293792E-3</v>
      </c>
      <c r="H92" s="5">
        <f t="shared" si="86"/>
        <v>86940.222361804626</v>
      </c>
      <c r="I92" s="5">
        <f t="shared" si="87"/>
        <v>25105.291460483935</v>
      </c>
      <c r="J92" s="5">
        <f t="shared" si="88"/>
        <v>9973.0918594962459</v>
      </c>
      <c r="K92" s="5">
        <f t="shared" si="89"/>
        <v>75525.050818723917</v>
      </c>
      <c r="L92" s="5">
        <f t="shared" si="90"/>
        <v>8677.5138160411716</v>
      </c>
      <c r="M92" s="5">
        <f t="shared" si="91"/>
        <v>2397.9978842358573</v>
      </c>
      <c r="N92" s="15">
        <f t="shared" si="92"/>
        <v>1.8711764785630081E-2</v>
      </c>
      <c r="O92" s="15">
        <f t="shared" si="93"/>
        <v>2.3433957265895033E-2</v>
      </c>
      <c r="P92" s="15">
        <f t="shared" si="94"/>
        <v>2.1434921007767782E-2</v>
      </c>
      <c r="Q92" s="5">
        <f t="shared" si="95"/>
        <v>8292.2990534806067</v>
      </c>
      <c r="R92" s="5">
        <f t="shared" si="96"/>
        <v>9679.0854896043966</v>
      </c>
      <c r="S92" s="5">
        <f t="shared" si="97"/>
        <v>4607.2941031752534</v>
      </c>
      <c r="T92" s="5">
        <f t="shared" si="98"/>
        <v>95.379317285064317</v>
      </c>
      <c r="U92" s="5">
        <f t="shared" si="99"/>
        <v>385.53965823656767</v>
      </c>
      <c r="V92" s="5">
        <f t="shared" si="100"/>
        <v>461.97249239093787</v>
      </c>
      <c r="W92" s="15">
        <f t="shared" si="101"/>
        <v>-1.0734613539272964E-2</v>
      </c>
      <c r="X92" s="15">
        <f t="shared" si="102"/>
        <v>-1.217998157191269E-2</v>
      </c>
      <c r="Y92" s="15">
        <f t="shared" si="103"/>
        <v>-9.7425357312937999E-3</v>
      </c>
      <c r="Z92" s="5">
        <f t="shared" si="123"/>
        <v>13498.146135677111</v>
      </c>
      <c r="AA92" s="5">
        <f t="shared" si="124"/>
        <v>24014.775332551948</v>
      </c>
      <c r="AB92" s="5">
        <f t="shared" si="125"/>
        <v>14040.612056666512</v>
      </c>
      <c r="AC92" s="16">
        <f t="shared" si="107"/>
        <v>2.0001758271799979</v>
      </c>
      <c r="AD92" s="16">
        <f t="shared" si="108"/>
        <v>2.9063187702066609</v>
      </c>
      <c r="AE92" s="16">
        <f t="shared" si="109"/>
        <v>3.3342675653270009</v>
      </c>
      <c r="AF92" s="15">
        <f t="shared" si="110"/>
        <v>-4.0504037456468023E-3</v>
      </c>
      <c r="AG92" s="15">
        <f t="shared" si="111"/>
        <v>2.9673830763510267E-4</v>
      </c>
      <c r="AH92" s="15">
        <f t="shared" si="112"/>
        <v>9.7937136394747881E-3</v>
      </c>
      <c r="AI92" s="1">
        <f t="shared" si="70"/>
        <v>143377.9953296906</v>
      </c>
      <c r="AJ92" s="1">
        <f t="shared" si="71"/>
        <v>39459.327529071408</v>
      </c>
      <c r="AK92" s="1">
        <f t="shared" si="72"/>
        <v>15680.117081151468</v>
      </c>
      <c r="AL92" s="14">
        <f t="shared" si="113"/>
        <v>28.205690728533188</v>
      </c>
      <c r="AM92" s="14">
        <f t="shared" si="114"/>
        <v>5.0910230142347714</v>
      </c>
      <c r="AN92" s="14">
        <f t="shared" si="115"/>
        <v>1.8290927785197013</v>
      </c>
      <c r="AO92" s="11">
        <f t="shared" si="116"/>
        <v>1.4360821203559727E-2</v>
      </c>
      <c r="AP92" s="11">
        <f t="shared" si="117"/>
        <v>1.8090847099679223E-2</v>
      </c>
      <c r="AQ92" s="11">
        <f t="shared" si="118"/>
        <v>1.641068091912434E-2</v>
      </c>
      <c r="AR92" s="1">
        <f t="shared" si="126"/>
        <v>86940.222361804626</v>
      </c>
      <c r="AS92" s="1">
        <f t="shared" si="122"/>
        <v>25105.291460483935</v>
      </c>
      <c r="AT92" s="1">
        <f t="shared" si="122"/>
        <v>9973.0918594962459</v>
      </c>
      <c r="AU92" s="1">
        <f t="shared" si="76"/>
        <v>17388.044472360925</v>
      </c>
      <c r="AV92" s="1">
        <f t="shared" si="77"/>
        <v>5021.0582920967872</v>
      </c>
      <c r="AW92" s="1">
        <f t="shared" si="78"/>
        <v>1994.6183718992493</v>
      </c>
      <c r="AX92" s="1">
        <f t="shared" si="141"/>
        <v>60420.04065497913</v>
      </c>
      <c r="AY92" s="1">
        <f t="shared" si="133"/>
        <v>6942.0110528329378</v>
      </c>
      <c r="AZ92" s="1">
        <f t="shared" si="134"/>
        <v>1918.3983073886857</v>
      </c>
      <c r="BA92" s="1">
        <f t="shared" si="142"/>
        <v>12673.033863260051</v>
      </c>
      <c r="BB92" s="1">
        <f t="shared" si="143"/>
        <v>25590.856310256902</v>
      </c>
      <c r="BC92" s="1">
        <f t="shared" si="144"/>
        <v>31438.332062116438</v>
      </c>
      <c r="BD92" s="1">
        <f t="shared" si="145"/>
        <v>27879.992883413746</v>
      </c>
      <c r="BE92" s="2">
        <f t="shared" si="152"/>
        <v>0.17931493730955578</v>
      </c>
      <c r="BF92" s="2">
        <f t="shared" si="153"/>
        <v>0.13584270515142602</v>
      </c>
      <c r="BG92" s="2">
        <f t="shared" si="154"/>
        <v>7.3108051554487685E-2</v>
      </c>
      <c r="BH92" s="2">
        <f t="shared" si="135"/>
        <v>0.13013915059279504</v>
      </c>
      <c r="BI92" s="2">
        <f t="shared" si="146"/>
        <v>3.2153846742329923E-3</v>
      </c>
      <c r="BJ92" s="2">
        <f t="shared" si="136"/>
        <v>1.8453240542857267E-3</v>
      </c>
      <c r="BK92" s="2">
        <f t="shared" si="137"/>
        <v>5.3447872020936297E-4</v>
      </c>
      <c r="BL92" s="2">
        <f t="shared" si="138"/>
        <v>279.54625855655507</v>
      </c>
      <c r="BM92" s="2">
        <f t="shared" si="139"/>
        <v>46.327398221885048</v>
      </c>
      <c r="BN92" s="2">
        <f t="shared" si="140"/>
        <v>5.3304053735939698</v>
      </c>
      <c r="BO92" s="2">
        <f t="shared" si="147"/>
        <v>230.98995026110387</v>
      </c>
      <c r="BP92" s="2">
        <f t="shared" si="148"/>
        <v>28.402270338830835</v>
      </c>
      <c r="BQ92" s="2">
        <f t="shared" si="149"/>
        <v>10.385776786354672</v>
      </c>
      <c r="BR92" s="11">
        <f t="shared" si="150"/>
        <v>4.8959897663606061E-2</v>
      </c>
      <c r="BS92" s="17">
        <f t="shared" si="128"/>
        <v>0.21088569550537256</v>
      </c>
      <c r="BT92" s="17">
        <f t="shared" si="129"/>
        <v>0.39998714516107425</v>
      </c>
      <c r="BU92" s="12">
        <f>(BU$3*templow!$I202+BU$4*templow!$I202^2+BU$5*templow!$I202^6)*(K92/K$56)^$BW$1</f>
        <v>2.3560645438573524</v>
      </c>
      <c r="BV92" s="12">
        <f>(BV$3*templow!$I202+BV$4*templow!$I202^2+BV$5*templow!$I202^6)*(L92/L$56)^$BW$1</f>
        <v>1.2615485170230547</v>
      </c>
      <c r="BW92" s="12">
        <f>(BW$3*templow!$I202+BW$4*templow!$I202^2+BW$5*templow!$I202^6)*(M92/M$56)^$BW$1</f>
        <v>0.59307551127062952</v>
      </c>
      <c r="BX92" s="12"/>
      <c r="BY92" s="12"/>
      <c r="BZ92" s="12"/>
      <c r="CA92" s="19"/>
      <c r="CB92" s="19"/>
      <c r="CC92" s="19"/>
      <c r="CD92" s="19"/>
      <c r="CE92" s="19"/>
      <c r="CF92" s="19"/>
      <c r="CG92" s="19"/>
      <c r="CH92" s="19"/>
    </row>
    <row r="93" spans="1:86" x14ac:dyDescent="0.3">
      <c r="A93" s="2">
        <f t="shared" si="79"/>
        <v>2047</v>
      </c>
      <c r="B93" s="5">
        <f t="shared" si="80"/>
        <v>1151.8529876428784</v>
      </c>
      <c r="C93" s="5">
        <f t="shared" si="81"/>
        <v>2896.6529152011326</v>
      </c>
      <c r="D93" s="5">
        <f t="shared" si="82"/>
        <v>4169.2236190565382</v>
      </c>
      <c r="E93" s="15">
        <f t="shared" si="83"/>
        <v>6.1574567177832265E-4</v>
      </c>
      <c r="F93" s="15">
        <f t="shared" si="84"/>
        <v>1.2130602625252788E-3</v>
      </c>
      <c r="G93" s="15">
        <f t="shared" si="85"/>
        <v>2.4764193747979103E-3</v>
      </c>
      <c r="H93" s="5">
        <f t="shared" si="86"/>
        <v>88604.846873840739</v>
      </c>
      <c r="I93" s="5">
        <f t="shared" si="87"/>
        <v>25718.690914525472</v>
      </c>
      <c r="J93" s="5">
        <f t="shared" si="88"/>
        <v>10209.810833694519</v>
      </c>
      <c r="K93" s="5">
        <f t="shared" si="89"/>
        <v>76923.746193652158</v>
      </c>
      <c r="L93" s="5">
        <f t="shared" si="90"/>
        <v>8878.7616837206278</v>
      </c>
      <c r="M93" s="5">
        <f t="shared" si="91"/>
        <v>2448.8518166854569</v>
      </c>
      <c r="N93" s="15">
        <f t="shared" si="92"/>
        <v>1.851962176477584E-2</v>
      </c>
      <c r="O93" s="15">
        <f t="shared" si="93"/>
        <v>2.3191880986398683E-2</v>
      </c>
      <c r="P93" s="15">
        <f t="shared" si="94"/>
        <v>2.1206829573915398E-2</v>
      </c>
      <c r="Q93" s="5">
        <f t="shared" si="95"/>
        <v>8360.3508346462422</v>
      </c>
      <c r="R93" s="5">
        <f t="shared" si="96"/>
        <v>9794.8037809824327</v>
      </c>
      <c r="S93" s="5">
        <f t="shared" si="97"/>
        <v>4670.6996094005717</v>
      </c>
      <c r="T93" s="5">
        <f t="shared" si="98"/>
        <v>94.355457174369448</v>
      </c>
      <c r="U93" s="5">
        <f t="shared" si="99"/>
        <v>380.84379230400475</v>
      </c>
      <c r="V93" s="5">
        <f t="shared" si="100"/>
        <v>457.47170887694432</v>
      </c>
      <c r="W93" s="15">
        <f t="shared" si="101"/>
        <v>-1.0734613539272964E-2</v>
      </c>
      <c r="X93" s="15">
        <f t="shared" si="102"/>
        <v>-1.217998157191269E-2</v>
      </c>
      <c r="Y93" s="15">
        <f t="shared" si="103"/>
        <v>-9.7425357312937999E-3</v>
      </c>
      <c r="Z93" s="5">
        <f t="shared" si="123"/>
        <v>13556.794699210584</v>
      </c>
      <c r="AA93" s="5">
        <f t="shared" si="124"/>
        <v>24316.397021016186</v>
      </c>
      <c r="AB93" s="5">
        <f t="shared" si="125"/>
        <v>14378.320370290487</v>
      </c>
      <c r="AC93" s="16">
        <f t="shared" si="107"/>
        <v>1.9920743075176359</v>
      </c>
      <c r="AD93" s="16">
        <f t="shared" si="108"/>
        <v>2.9071811863199799</v>
      </c>
      <c r="AE93" s="16">
        <f t="shared" si="109"/>
        <v>3.3669224270592024</v>
      </c>
      <c r="AF93" s="15">
        <f t="shared" si="110"/>
        <v>-4.0504037456468023E-3</v>
      </c>
      <c r="AG93" s="15">
        <f t="shared" si="111"/>
        <v>2.9673830763510267E-4</v>
      </c>
      <c r="AH93" s="15">
        <f t="shared" si="112"/>
        <v>9.7937136394747881E-3</v>
      </c>
      <c r="AI93" s="1">
        <f t="shared" si="70"/>
        <v>146428.24026908248</v>
      </c>
      <c r="AJ93" s="1">
        <f t="shared" si="71"/>
        <v>40534.453068261057</v>
      </c>
      <c r="AK93" s="1">
        <f t="shared" si="72"/>
        <v>16106.723744935571</v>
      </c>
      <c r="AL93" s="14">
        <f t="shared" si="113"/>
        <v>28.606697041193801</v>
      </c>
      <c r="AM93" s="14">
        <f t="shared" si="114"/>
        <v>5.1822029239769263</v>
      </c>
      <c r="AN93" s="14">
        <f t="shared" si="115"/>
        <v>1.8588092698998651</v>
      </c>
      <c r="AO93" s="11">
        <f t="shared" si="116"/>
        <v>1.421721299152413E-2</v>
      </c>
      <c r="AP93" s="11">
        <f t="shared" si="117"/>
        <v>1.7909938628682429E-2</v>
      </c>
      <c r="AQ93" s="11">
        <f t="shared" si="118"/>
        <v>1.6246574109933097E-2</v>
      </c>
      <c r="AR93" s="1">
        <f t="shared" si="126"/>
        <v>88604.846873840739</v>
      </c>
      <c r="AS93" s="1">
        <f t="shared" si="122"/>
        <v>25718.690914525472</v>
      </c>
      <c r="AT93" s="1">
        <f t="shared" si="122"/>
        <v>10209.810833694519</v>
      </c>
      <c r="AU93" s="1">
        <f t="shared" si="76"/>
        <v>17720.969374768149</v>
      </c>
      <c r="AV93" s="1">
        <f t="shared" si="77"/>
        <v>5143.7381829050946</v>
      </c>
      <c r="AW93" s="1">
        <f t="shared" si="78"/>
        <v>2041.9621667389038</v>
      </c>
      <c r="AX93" s="1">
        <f t="shared" si="141"/>
        <v>61538.996954921735</v>
      </c>
      <c r="AY93" s="1">
        <f t="shared" si="133"/>
        <v>7103.0093469765015</v>
      </c>
      <c r="AZ93" s="1">
        <f t="shared" si="134"/>
        <v>1959.0814533483656</v>
      </c>
      <c r="BA93" s="1">
        <f t="shared" si="142"/>
        <v>12701.973986877065</v>
      </c>
      <c r="BB93" s="1">
        <f t="shared" si="143"/>
        <v>25688.311227746235</v>
      </c>
      <c r="BC93" s="1">
        <f t="shared" si="144"/>
        <v>31603.678106947791</v>
      </c>
      <c r="BD93" s="1">
        <f t="shared" si="145"/>
        <v>27181.24812379045</v>
      </c>
      <c r="BE93" s="2">
        <f t="shared" si="152"/>
        <v>0.17931493730955578</v>
      </c>
      <c r="BF93" s="2">
        <f t="shared" si="153"/>
        <v>0.13584270515142602</v>
      </c>
      <c r="BG93" s="2">
        <f t="shared" si="154"/>
        <v>7.3108051554487685E-2</v>
      </c>
      <c r="BH93" s="2">
        <f t="shared" si="135"/>
        <v>0.1298586712212666</v>
      </c>
      <c r="BI93" s="2">
        <f t="shared" si="146"/>
        <v>3.2153846742329923E-3</v>
      </c>
      <c r="BJ93" s="2">
        <f t="shared" si="136"/>
        <v>1.8453240542857267E-3</v>
      </c>
      <c r="BK93" s="2">
        <f t="shared" si="137"/>
        <v>5.3447872020936297E-4</v>
      </c>
      <c r="BL93" s="2">
        <f t="shared" si="138"/>
        <v>284.89866670090856</v>
      </c>
      <c r="BM93" s="2">
        <f t="shared" si="139"/>
        <v>47.45931898931363</v>
      </c>
      <c r="BN93" s="2">
        <f t="shared" si="140"/>
        <v>5.4569266279727353</v>
      </c>
      <c r="BO93" s="2">
        <f t="shared" si="147"/>
        <v>234.39423425702114</v>
      </c>
      <c r="BP93" s="2">
        <f t="shared" si="148"/>
        <v>28.735314230665093</v>
      </c>
      <c r="BQ93" s="2">
        <f t="shared" si="149"/>
        <v>10.38256705329241</v>
      </c>
      <c r="BR93" s="11">
        <f t="shared" si="150"/>
        <v>4.8806474220708801E-2</v>
      </c>
      <c r="BS93" s="17">
        <f t="shared" si="128"/>
        <v>0.20104266709822505</v>
      </c>
      <c r="BT93" s="17">
        <f t="shared" si="129"/>
        <v>0.3883370341369653</v>
      </c>
      <c r="BU93" s="12">
        <f>(BU$3*templow!$I203+BU$4*templow!$I203^2+BU$5*templow!$I203^6)*(K93/K$56)^$BW$1</f>
        <v>2.3706288850617012</v>
      </c>
      <c r="BV93" s="12">
        <f>(BV$3*templow!$I203+BV$4*templow!$I203^2+BV$5*templow!$I203^6)*(L93/L$56)^$BW$1</f>
        <v>1.2655102550703579</v>
      </c>
      <c r="BW93" s="12">
        <f>(BW$3*templow!$I203+BW$4*templow!$I203^2+BW$5*templow!$I203^6)*(M93/M$56)^$BW$1</f>
        <v>0.592376020757022</v>
      </c>
      <c r="BX93" s="12"/>
      <c r="BY93" s="12"/>
      <c r="BZ93" s="12"/>
      <c r="CA93" s="19"/>
      <c r="CB93" s="19"/>
      <c r="CC93" s="19"/>
      <c r="CD93" s="19"/>
      <c r="CE93" s="19"/>
      <c r="CF93" s="19"/>
      <c r="CG93" s="19"/>
      <c r="CH93" s="19"/>
    </row>
    <row r="94" spans="1:86" x14ac:dyDescent="0.3">
      <c r="A94" s="2">
        <f t="shared" si="79"/>
        <v>2048</v>
      </c>
      <c r="B94" s="5">
        <f t="shared" si="80"/>
        <v>1152.5267737099612</v>
      </c>
      <c r="C94" s="5">
        <f t="shared" si="81"/>
        <v>2899.9910390196028</v>
      </c>
      <c r="D94" s="5">
        <f t="shared" si="82"/>
        <v>4179.0321278972297</v>
      </c>
      <c r="E94" s="15">
        <f t="shared" si="83"/>
        <v>5.8495838818940651E-4</v>
      </c>
      <c r="F94" s="15">
        <f t="shared" si="84"/>
        <v>1.1524072493990149E-3</v>
      </c>
      <c r="G94" s="15">
        <f t="shared" si="85"/>
        <v>2.3525984060580145E-3</v>
      </c>
      <c r="H94" s="5">
        <f t="shared" si="86"/>
        <v>90281.697315215395</v>
      </c>
      <c r="I94" s="5">
        <f t="shared" si="87"/>
        <v>26339.312091306107</v>
      </c>
      <c r="J94" s="5">
        <f t="shared" si="88"/>
        <v>10448.548816722398</v>
      </c>
      <c r="K94" s="5">
        <f t="shared" si="89"/>
        <v>78333.709354621227</v>
      </c>
      <c r="L94" s="5">
        <f t="shared" si="90"/>
        <v>9082.5494758116965</v>
      </c>
      <c r="M94" s="5">
        <f t="shared" si="91"/>
        <v>2500.231751503622</v>
      </c>
      <c r="N94" s="15">
        <f t="shared" si="92"/>
        <v>1.832936161766674E-2</v>
      </c>
      <c r="O94" s="15">
        <f t="shared" si="93"/>
        <v>2.2952276381594583E-2</v>
      </c>
      <c r="P94" s="15">
        <f t="shared" si="94"/>
        <v>2.0981234743598476E-2</v>
      </c>
      <c r="Q94" s="5">
        <f t="shared" si="95"/>
        <v>8427.1272589455912</v>
      </c>
      <c r="R94" s="5">
        <f t="shared" si="96"/>
        <v>9908.9841169138854</v>
      </c>
      <c r="S94" s="5">
        <f t="shared" si="97"/>
        <v>4733.3469850896399</v>
      </c>
      <c r="T94" s="5">
        <f t="shared" si="98"/>
        <v>93.342587806281173</v>
      </c>
      <c r="U94" s="5">
        <f t="shared" si="99"/>
        <v>376.20512193196464</v>
      </c>
      <c r="V94" s="5">
        <f t="shared" si="100"/>
        <v>453.01477440715468</v>
      </c>
      <c r="W94" s="15">
        <f t="shared" si="101"/>
        <v>-1.0734613539272964E-2</v>
      </c>
      <c r="X94" s="15">
        <f t="shared" si="102"/>
        <v>-1.217998157191269E-2</v>
      </c>
      <c r="Y94" s="15">
        <f t="shared" si="103"/>
        <v>-9.7425357312937999E-3</v>
      </c>
      <c r="Z94" s="5">
        <f t="shared" si="123"/>
        <v>13612.689095363728</v>
      </c>
      <c r="AA94" s="5">
        <f t="shared" si="124"/>
        <v>24614.413540104313</v>
      </c>
      <c r="AB94" s="5">
        <f t="shared" si="125"/>
        <v>14718.949656148234</v>
      </c>
      <c r="AC94" s="16">
        <f t="shared" si="107"/>
        <v>1.9840056022808596</v>
      </c>
      <c r="AD94" s="16">
        <f t="shared" si="108"/>
        <v>2.9080438583451973</v>
      </c>
      <c r="AE94" s="16">
        <f t="shared" si="109"/>
        <v>3.3998971011561459</v>
      </c>
      <c r="AF94" s="15">
        <f t="shared" si="110"/>
        <v>-4.0504037456468023E-3</v>
      </c>
      <c r="AG94" s="15">
        <f t="shared" si="111"/>
        <v>2.9673830763510267E-4</v>
      </c>
      <c r="AH94" s="15">
        <f t="shared" si="112"/>
        <v>9.7937136394747881E-3</v>
      </c>
      <c r="AI94" s="1">
        <f t="shared" si="70"/>
        <v>149506.3856169424</v>
      </c>
      <c r="AJ94" s="1">
        <f t="shared" si="71"/>
        <v>41624.745944340044</v>
      </c>
      <c r="AK94" s="1">
        <f t="shared" si="72"/>
        <v>16538.013537180916</v>
      </c>
      <c r="AL94" s="14">
        <f t="shared" si="113"/>
        <v>29.009337470964269</v>
      </c>
      <c r="AM94" s="14">
        <f t="shared" si="114"/>
        <v>5.2740877309434335</v>
      </c>
      <c r="AN94" s="14">
        <f t="shared" si="115"/>
        <v>1.888706559633927</v>
      </c>
      <c r="AO94" s="11">
        <f t="shared" si="116"/>
        <v>1.4075040861608889E-2</v>
      </c>
      <c r="AP94" s="11">
        <f t="shared" si="117"/>
        <v>1.7730839242395605E-2</v>
      </c>
      <c r="AQ94" s="11">
        <f t="shared" si="118"/>
        <v>1.6084108368833765E-2</v>
      </c>
      <c r="AR94" s="1">
        <f t="shared" si="126"/>
        <v>90281.697315215395</v>
      </c>
      <c r="AS94" s="1">
        <f t="shared" si="122"/>
        <v>26339.312091306107</v>
      </c>
      <c r="AT94" s="1">
        <f t="shared" si="122"/>
        <v>10448.548816722398</v>
      </c>
      <c r="AU94" s="1">
        <f t="shared" si="76"/>
        <v>18056.339463043081</v>
      </c>
      <c r="AV94" s="1">
        <f t="shared" si="77"/>
        <v>5267.862418261222</v>
      </c>
      <c r="AW94" s="1">
        <f t="shared" si="78"/>
        <v>2089.7097633444796</v>
      </c>
      <c r="AX94" s="1">
        <f t="shared" si="141"/>
        <v>62666.967483696972</v>
      </c>
      <c r="AY94" s="1">
        <f t="shared" si="133"/>
        <v>7266.0395806493561</v>
      </c>
      <c r="AZ94" s="1">
        <f t="shared" si="134"/>
        <v>2000.1854012028973</v>
      </c>
      <c r="BA94" s="1">
        <f t="shared" si="142"/>
        <v>12730.337922214765</v>
      </c>
      <c r="BB94" s="1">
        <f t="shared" si="143"/>
        <v>25783.723642640867</v>
      </c>
      <c r="BC94" s="1">
        <f t="shared" si="144"/>
        <v>31764.802960276222</v>
      </c>
      <c r="BD94" s="1">
        <f t="shared" si="145"/>
        <v>26496.97651670222</v>
      </c>
      <c r="BE94" s="2">
        <f t="shared" si="152"/>
        <v>0.17931493730955578</v>
      </c>
      <c r="BF94" s="2">
        <f t="shared" si="153"/>
        <v>0.13584270515142602</v>
      </c>
      <c r="BG94" s="2">
        <f t="shared" si="154"/>
        <v>7.3108051554487685E-2</v>
      </c>
      <c r="BH94" s="2">
        <f t="shared" si="135"/>
        <v>0.12957945769507789</v>
      </c>
      <c r="BI94" s="2">
        <f t="shared" si="146"/>
        <v>3.2153846742329923E-3</v>
      </c>
      <c r="BJ94" s="2">
        <f t="shared" si="136"/>
        <v>1.8453240542857267E-3</v>
      </c>
      <c r="BK94" s="2">
        <f t="shared" si="137"/>
        <v>5.3447872020936297E-4</v>
      </c>
      <c r="BL94" s="2">
        <f t="shared" si="138"/>
        <v>290.29038591108548</v>
      </c>
      <c r="BM94" s="2">
        <f t="shared" si="139"/>
        <v>48.604566175426051</v>
      </c>
      <c r="BN94" s="2">
        <f t="shared" si="140"/>
        <v>5.5845269996068412</v>
      </c>
      <c r="BO94" s="2">
        <f t="shared" si="147"/>
        <v>237.84950616100991</v>
      </c>
      <c r="BP94" s="2">
        <f t="shared" si="148"/>
        <v>29.072424581483837</v>
      </c>
      <c r="BQ94" s="2">
        <f t="shared" si="149"/>
        <v>10.379450482642909</v>
      </c>
      <c r="BR94" s="11">
        <f t="shared" si="150"/>
        <v>4.8652556102324745E-2</v>
      </c>
      <c r="BS94" s="17">
        <f t="shared" si="128"/>
        <v>0.19168709579868404</v>
      </c>
      <c r="BT94" s="17">
        <f t="shared" si="129"/>
        <v>0.37702624673491775</v>
      </c>
      <c r="BU94" s="12">
        <f>(BU$3*templow!$I204+BU$4*templow!$I204^2+BU$5*templow!$I204^6)*(K94/K$56)^$BW$1</f>
        <v>2.3848502764094865</v>
      </c>
      <c r="BV94" s="12">
        <f>(BV$3*templow!$I204+BV$4*templow!$I204^2+BV$5*templow!$I204^6)*(L94/L$56)^$BW$1</f>
        <v>1.2692161050972353</v>
      </c>
      <c r="BW94" s="12">
        <f>(BW$3*templow!$I204+BW$4*templow!$I204^2+BW$5*templow!$I204^6)*(M94/M$56)^$BW$1</f>
        <v>0.59146770946551896</v>
      </c>
      <c r="BX94" s="12"/>
      <c r="BY94" s="12"/>
      <c r="BZ94" s="12"/>
      <c r="CA94" s="19"/>
      <c r="CB94" s="19"/>
      <c r="CC94" s="19"/>
      <c r="CD94" s="19"/>
      <c r="CE94" s="19"/>
      <c r="CF94" s="19"/>
      <c r="CG94" s="19"/>
      <c r="CH94" s="19"/>
    </row>
    <row r="95" spans="1:86" x14ac:dyDescent="0.3">
      <c r="A95" s="2">
        <f t="shared" si="79"/>
        <v>2049</v>
      </c>
      <c r="B95" s="5">
        <f t="shared" si="80"/>
        <v>1153.167244903661</v>
      </c>
      <c r="C95" s="5">
        <f t="shared" si="81"/>
        <v>2903.1659111813333</v>
      </c>
      <c r="D95" s="5">
        <f t="shared" si="82"/>
        <v>4188.3721330040389</v>
      </c>
      <c r="E95" s="15">
        <f t="shared" si="83"/>
        <v>5.5571046877993615E-4</v>
      </c>
      <c r="F95" s="15">
        <f t="shared" si="84"/>
        <v>1.0947868869290642E-3</v>
      </c>
      <c r="G95" s="15">
        <f t="shared" si="85"/>
        <v>2.2349684857551136E-3</v>
      </c>
      <c r="H95" s="5">
        <f t="shared" si="86"/>
        <v>91970.575054577799</v>
      </c>
      <c r="I95" s="5">
        <f t="shared" si="87"/>
        <v>26967.103805856474</v>
      </c>
      <c r="J95" s="5">
        <f t="shared" si="88"/>
        <v>10689.278000577808</v>
      </c>
      <c r="K95" s="5">
        <f t="shared" si="89"/>
        <v>79754.758436848671</v>
      </c>
      <c r="L95" s="5">
        <f t="shared" si="90"/>
        <v>9288.8607233898074</v>
      </c>
      <c r="M95" s="5">
        <f t="shared" si="91"/>
        <v>2552.1318691687275</v>
      </c>
      <c r="N95" s="15">
        <f t="shared" si="92"/>
        <v>1.8140965031979706E-2</v>
      </c>
      <c r="O95" s="15">
        <f t="shared" si="93"/>
        <v>2.2715125100892797E-2</v>
      </c>
      <c r="P95" s="15">
        <f t="shared" si="94"/>
        <v>2.0758122775575982E-2</v>
      </c>
      <c r="Q95" s="5">
        <f t="shared" si="95"/>
        <v>8492.6172734908105</v>
      </c>
      <c r="R95" s="5">
        <f t="shared" si="96"/>
        <v>10021.594682221335</v>
      </c>
      <c r="S95" s="5">
        <f t="shared" si="97"/>
        <v>4795.2235985837642</v>
      </c>
      <c r="T95" s="5">
        <f t="shared" si="98"/>
        <v>92.340591199425091</v>
      </c>
      <c r="U95" s="5">
        <f t="shared" si="99"/>
        <v>371.62295047957417</v>
      </c>
      <c r="V95" s="5">
        <f t="shared" si="100"/>
        <v>448.60126178068896</v>
      </c>
      <c r="W95" s="15">
        <f t="shared" si="101"/>
        <v>-1.0734613539272964E-2</v>
      </c>
      <c r="X95" s="15">
        <f t="shared" si="102"/>
        <v>-1.217998157191269E-2</v>
      </c>
      <c r="Y95" s="15">
        <f t="shared" si="103"/>
        <v>-9.7425357312937999E-3</v>
      </c>
      <c r="Z95" s="5">
        <f t="shared" si="123"/>
        <v>13665.840111284697</v>
      </c>
      <c r="AA95" s="5">
        <f t="shared" si="124"/>
        <v>24908.738743732967</v>
      </c>
      <c r="AB95" s="5">
        <f t="shared" si="125"/>
        <v>15062.459347102147</v>
      </c>
      <c r="AC95" s="16">
        <f t="shared" si="107"/>
        <v>1.9759695785579969</v>
      </c>
      <c r="AD95" s="16">
        <f t="shared" si="108"/>
        <v>2.9089067863582514</v>
      </c>
      <c r="AE95" s="16">
        <f t="shared" si="109"/>
        <v>3.4331947197685495</v>
      </c>
      <c r="AF95" s="15">
        <f t="shared" si="110"/>
        <v>-4.0504037456468023E-3</v>
      </c>
      <c r="AG95" s="15">
        <f t="shared" si="111"/>
        <v>2.9673830763510267E-4</v>
      </c>
      <c r="AH95" s="15">
        <f t="shared" si="112"/>
        <v>9.7937136394747881E-3</v>
      </c>
      <c r="AI95" s="1">
        <f t="shared" si="70"/>
        <v>152612.08651829124</v>
      </c>
      <c r="AJ95" s="1">
        <f t="shared" si="71"/>
        <v>42730.133768167259</v>
      </c>
      <c r="AK95" s="1">
        <f t="shared" si="72"/>
        <v>16973.921946807306</v>
      </c>
      <c r="AL95" s="14">
        <f t="shared" si="113"/>
        <v>29.413562005133574</v>
      </c>
      <c r="AM95" s="14">
        <f t="shared" si="114"/>
        <v>5.3666665926340062</v>
      </c>
      <c r="AN95" s="14">
        <f t="shared" si="115"/>
        <v>1.9187809390061856</v>
      </c>
      <c r="AO95" s="11">
        <f t="shared" si="116"/>
        <v>1.39342904529928E-2</v>
      </c>
      <c r="AP95" s="11">
        <f t="shared" si="117"/>
        <v>1.755353084997165E-2</v>
      </c>
      <c r="AQ95" s="11">
        <f t="shared" si="118"/>
        <v>1.5923267285145426E-2</v>
      </c>
      <c r="AR95" s="1">
        <f t="shared" si="126"/>
        <v>91970.575054577799</v>
      </c>
      <c r="AS95" s="1">
        <f t="shared" si="122"/>
        <v>26967.103805856474</v>
      </c>
      <c r="AT95" s="1">
        <f t="shared" si="122"/>
        <v>10689.278000577808</v>
      </c>
      <c r="AU95" s="1">
        <f t="shared" si="76"/>
        <v>18394.115010915561</v>
      </c>
      <c r="AV95" s="1">
        <f t="shared" si="77"/>
        <v>5393.4207611712955</v>
      </c>
      <c r="AW95" s="1">
        <f t="shared" si="78"/>
        <v>2137.8556001155616</v>
      </c>
      <c r="AX95" s="1">
        <f t="shared" si="141"/>
        <v>63803.806749478943</v>
      </c>
      <c r="AY95" s="1">
        <f t="shared" si="133"/>
        <v>7431.0885787118468</v>
      </c>
      <c r="AZ95" s="1">
        <f t="shared" si="134"/>
        <v>2041.7054953349823</v>
      </c>
      <c r="BA95" s="1">
        <f t="shared" si="142"/>
        <v>12758.144384433721</v>
      </c>
      <c r="BB95" s="1">
        <f t="shared" si="143"/>
        <v>25877.159271139692</v>
      </c>
      <c r="BC95" s="1">
        <f t="shared" si="144"/>
        <v>31921.848949370298</v>
      </c>
      <c r="BD95" s="1">
        <f t="shared" si="145"/>
        <v>25827.085851402673</v>
      </c>
      <c r="BE95" s="2">
        <f t="shared" si="152"/>
        <v>0.17931493730955578</v>
      </c>
      <c r="BF95" s="2">
        <f t="shared" si="153"/>
        <v>0.13584270515142602</v>
      </c>
      <c r="BG95" s="2">
        <f t="shared" si="154"/>
        <v>7.3108051554487685E-2</v>
      </c>
      <c r="BH95" s="2">
        <f t="shared" si="135"/>
        <v>0.12930144919723532</v>
      </c>
      <c r="BI95" s="2">
        <f t="shared" si="146"/>
        <v>3.2153846742329923E-3</v>
      </c>
      <c r="BJ95" s="2">
        <f t="shared" si="136"/>
        <v>1.8453240542857267E-3</v>
      </c>
      <c r="BK95" s="2">
        <f t="shared" si="137"/>
        <v>5.3447872020936297E-4</v>
      </c>
      <c r="BL95" s="2">
        <f t="shared" si="138"/>
        <v>295.7207775108846</v>
      </c>
      <c r="BM95" s="2">
        <f t="shared" si="139"/>
        <v>49.763045327367116</v>
      </c>
      <c r="BN95" s="2">
        <f t="shared" si="140"/>
        <v>5.713191625710925</v>
      </c>
      <c r="BO95" s="2">
        <f t="shared" si="147"/>
        <v>241.35651765188203</v>
      </c>
      <c r="BP95" s="2">
        <f t="shared" si="148"/>
        <v>29.41364770633793</v>
      </c>
      <c r="BQ95" s="2">
        <f t="shared" si="149"/>
        <v>10.376423519401435</v>
      </c>
      <c r="BR95" s="11">
        <f t="shared" si="150"/>
        <v>4.849824913110698E-2</v>
      </c>
      <c r="BS95" s="17">
        <f t="shared" si="128"/>
        <v>0.18279371435583447</v>
      </c>
      <c r="BT95" s="17">
        <f t="shared" si="129"/>
        <v>0.3660448997426386</v>
      </c>
      <c r="BU95" s="12">
        <f>(BU$3*templow!$I205+BU$4*templow!$I205^2+BU$5*templow!$I205^6)*(K95/K$56)^$BW$1</f>
        <v>2.3987207846977738</v>
      </c>
      <c r="BV95" s="12">
        <f>(BV$3*templow!$I205+BV$4*templow!$I205^2+BV$5*templow!$I205^6)*(L95/L$56)^$BW$1</f>
        <v>1.2726619253188376</v>
      </c>
      <c r="BW95" s="12">
        <f>(BW$3*templow!$I205+BW$4*templow!$I205^2+BW$5*templow!$I205^6)*(M95/M$56)^$BW$1</f>
        <v>0.59034761168125272</v>
      </c>
      <c r="BX95" s="12"/>
      <c r="BY95" s="12"/>
      <c r="BZ95" s="12"/>
      <c r="CA95" s="19"/>
      <c r="CB95" s="19"/>
      <c r="CC95" s="19"/>
      <c r="CD95" s="19"/>
      <c r="CE95" s="19"/>
      <c r="CF95" s="19"/>
      <c r="CG95" s="19"/>
      <c r="CH95" s="19"/>
    </row>
    <row r="96" spans="1:86" x14ac:dyDescent="0.3">
      <c r="A96" s="2">
        <f t="shared" si="79"/>
        <v>2050</v>
      </c>
      <c r="B96" s="5">
        <f t="shared" si="80"/>
        <v>1153.7760306583957</v>
      </c>
      <c r="C96" s="5">
        <f t="shared" si="81"/>
        <v>2906.1853417529674</v>
      </c>
      <c r="D96" s="5">
        <f t="shared" si="82"/>
        <v>4197.2649687417243</v>
      </c>
      <c r="E96" s="15">
        <f t="shared" si="83"/>
        <v>5.2792494534093935E-4</v>
      </c>
      <c r="F96" s="15">
        <f t="shared" si="84"/>
        <v>1.0400475425826109E-3</v>
      </c>
      <c r="G96" s="15">
        <f t="shared" si="85"/>
        <v>2.123220061467358E-3</v>
      </c>
      <c r="H96" s="5">
        <f t="shared" si="86"/>
        <v>93671.278022086291</v>
      </c>
      <c r="I96" s="5">
        <f t="shared" si="87"/>
        <v>27602.012868807196</v>
      </c>
      <c r="J96" s="5">
        <f t="shared" si="88"/>
        <v>10931.970606352652</v>
      </c>
      <c r="K96" s="5">
        <f t="shared" si="89"/>
        <v>81186.70828049125</v>
      </c>
      <c r="L96" s="5">
        <f t="shared" si="90"/>
        <v>9497.6780979006926</v>
      </c>
      <c r="M96" s="5">
        <f t="shared" si="91"/>
        <v>2604.5462194467768</v>
      </c>
      <c r="N96" s="15">
        <f t="shared" si="92"/>
        <v>1.7954412648323981E-2</v>
      </c>
      <c r="O96" s="15">
        <f t="shared" si="93"/>
        <v>2.2480407525658386E-2</v>
      </c>
      <c r="P96" s="15">
        <f t="shared" si="94"/>
        <v>2.0537477279777727E-2</v>
      </c>
      <c r="Q96" s="5">
        <f t="shared" si="95"/>
        <v>8556.8104208345048</v>
      </c>
      <c r="R96" s="5">
        <f t="shared" si="96"/>
        <v>10132.604795507332</v>
      </c>
      <c r="S96" s="5">
        <f t="shared" si="97"/>
        <v>4856.317479122421</v>
      </c>
      <c r="T96" s="5">
        <f t="shared" si="98"/>
        <v>91.349350638911275</v>
      </c>
      <c r="U96" s="5">
        <f t="shared" si="99"/>
        <v>367.09658979103313</v>
      </c>
      <c r="V96" s="5">
        <f t="shared" si="100"/>
        <v>444.23074795868712</v>
      </c>
      <c r="W96" s="15">
        <f t="shared" si="101"/>
        <v>-1.0734613539272964E-2</v>
      </c>
      <c r="X96" s="15">
        <f t="shared" si="102"/>
        <v>-1.217998157191269E-2</v>
      </c>
      <c r="Y96" s="15">
        <f t="shared" si="103"/>
        <v>-9.7425357312937999E-3</v>
      </c>
      <c r="Z96" s="5">
        <f t="shared" si="123"/>
        <v>13716.259579242998</v>
      </c>
      <c r="AA96" s="5">
        <f t="shared" si="124"/>
        <v>25199.289268519002</v>
      </c>
      <c r="AB96" s="5">
        <f t="shared" si="125"/>
        <v>15408.808973090097</v>
      </c>
      <c r="AC96" s="16">
        <f t="shared" si="107"/>
        <v>1.9679661039757215</v>
      </c>
      <c r="AD96" s="16">
        <f t="shared" si="108"/>
        <v>2.9097699704351037</v>
      </c>
      <c r="AE96" s="16">
        <f t="shared" si="109"/>
        <v>3.4668184457225197</v>
      </c>
      <c r="AF96" s="15">
        <f t="shared" si="110"/>
        <v>-4.0504037456468023E-3</v>
      </c>
      <c r="AG96" s="15">
        <f t="shared" si="111"/>
        <v>2.9673830763510267E-4</v>
      </c>
      <c r="AH96" s="15">
        <f t="shared" si="112"/>
        <v>9.7937136394747881E-3</v>
      </c>
      <c r="AI96" s="1">
        <f t="shared" si="70"/>
        <v>155744.99287737766</v>
      </c>
      <c r="AJ96" s="1">
        <f t="shared" si="71"/>
        <v>43850.541152521837</v>
      </c>
      <c r="AK96" s="1">
        <f t="shared" si="72"/>
        <v>17414.385352242138</v>
      </c>
      <c r="AL96" s="14">
        <f t="shared" si="113"/>
        <v>29.819320550207852</v>
      </c>
      <c r="AM96" s="14">
        <f t="shared" si="114"/>
        <v>5.4599285007533664</v>
      </c>
      <c r="AN96" s="14">
        <f t="shared" si="115"/>
        <v>1.9490286681420892</v>
      </c>
      <c r="AO96" s="11">
        <f t="shared" si="116"/>
        <v>1.3794947548462872E-2</v>
      </c>
      <c r="AP96" s="11">
        <f t="shared" si="117"/>
        <v>1.7377995541471934E-2</v>
      </c>
      <c r="AQ96" s="11">
        <f t="shared" si="118"/>
        <v>1.5764034612293972E-2</v>
      </c>
      <c r="AR96" s="1">
        <f t="shared" si="126"/>
        <v>93671.278022086291</v>
      </c>
      <c r="AS96" s="1">
        <f t="shared" si="122"/>
        <v>27602.012868807196</v>
      </c>
      <c r="AT96" s="1">
        <f t="shared" si="122"/>
        <v>10931.970606352652</v>
      </c>
      <c r="AU96" s="1">
        <f t="shared" si="76"/>
        <v>18734.25560441726</v>
      </c>
      <c r="AV96" s="1">
        <f t="shared" si="77"/>
        <v>5520.4025737614393</v>
      </c>
      <c r="AW96" s="1">
        <f t="shared" si="78"/>
        <v>2186.3941212705304</v>
      </c>
      <c r="AX96" s="1">
        <f t="shared" si="141"/>
        <v>64949.366624392991</v>
      </c>
      <c r="AY96" s="1">
        <f t="shared" si="133"/>
        <v>7598.1424783205539</v>
      </c>
      <c r="AZ96" s="1">
        <f t="shared" si="134"/>
        <v>2083.6369755574215</v>
      </c>
      <c r="BA96" s="1">
        <f t="shared" si="142"/>
        <v>12785.411328301721</v>
      </c>
      <c r="BB96" s="1">
        <f t="shared" si="143"/>
        <v>25968.68145362924</v>
      </c>
      <c r="BC96" s="1">
        <f t="shared" si="144"/>
        <v>32074.954051334527</v>
      </c>
      <c r="BD96" s="1">
        <f t="shared" si="145"/>
        <v>25171.467327135259</v>
      </c>
      <c r="BE96" s="2">
        <f t="shared" si="152"/>
        <v>0.17931493730955578</v>
      </c>
      <c r="BF96" s="2">
        <f t="shared" si="153"/>
        <v>0.13584270515142602</v>
      </c>
      <c r="BG96" s="2">
        <f t="shared" si="154"/>
        <v>7.3108051554487685E-2</v>
      </c>
      <c r="BH96" s="2">
        <f t="shared" si="135"/>
        <v>0.1290245873244352</v>
      </c>
      <c r="BI96" s="2">
        <f t="shared" si="146"/>
        <v>3.2153846742329923E-3</v>
      </c>
      <c r="BJ96" s="2">
        <f t="shared" si="136"/>
        <v>1.8453240542857267E-3</v>
      </c>
      <c r="BK96" s="2">
        <f t="shared" si="137"/>
        <v>5.3447872020936297E-4</v>
      </c>
      <c r="BL96" s="2">
        <f t="shared" si="138"/>
        <v>301.18919176803399</v>
      </c>
      <c r="BM96" s="2">
        <f t="shared" si="139"/>
        <v>50.934658293514097</v>
      </c>
      <c r="BN96" s="2">
        <f t="shared" si="140"/>
        <v>5.8429056590497392</v>
      </c>
      <c r="BO96" s="2">
        <f t="shared" si="147"/>
        <v>244.91603194292099</v>
      </c>
      <c r="BP96" s="2">
        <f t="shared" si="148"/>
        <v>29.759030548591408</v>
      </c>
      <c r="BQ96" s="2">
        <f t="shared" si="149"/>
        <v>10.373482753626458</v>
      </c>
      <c r="BR96" s="11">
        <f t="shared" si="150"/>
        <v>4.8343652685141708E-2</v>
      </c>
      <c r="BS96" s="17">
        <f t="shared" si="128"/>
        <v>0.17433859761550966</v>
      </c>
      <c r="BT96" s="17">
        <f t="shared" si="129"/>
        <v>0.35538339780838696</v>
      </c>
      <c r="BU96" s="12">
        <f>(BU$3*templow!$I206+BU$4*templow!$I206^2+BU$5*templow!$I206^6)*(K96/K$56)^$BW$1</f>
        <v>2.4122324527788286</v>
      </c>
      <c r="BV96" s="12">
        <f>(BV$3*templow!$I206+BV$4*templow!$I206^2+BV$5*templow!$I206^6)*(L96/L$56)^$BW$1</f>
        <v>1.275843606049619</v>
      </c>
      <c r="BW96" s="12">
        <f>(BW$3*templow!$I206+BW$4*templow!$I206^2+BW$5*templow!$I206^6)*(M96/M$56)^$BW$1</f>
        <v>0.58901282837103786</v>
      </c>
      <c r="BX96" s="12"/>
      <c r="BY96" s="12"/>
      <c r="BZ96" s="12"/>
      <c r="CA96" s="19"/>
      <c r="CB96" s="19"/>
      <c r="CC96" s="19"/>
      <c r="CD96" s="19"/>
      <c r="CE96" s="19"/>
      <c r="CF96" s="19"/>
      <c r="CG96" s="19"/>
      <c r="CH96" s="19"/>
    </row>
    <row r="97" spans="1:86" x14ac:dyDescent="0.3">
      <c r="A97" s="2">
        <f t="shared" si="79"/>
        <v>2051</v>
      </c>
      <c r="B97" s="5">
        <f t="shared" si="80"/>
        <v>1154.3546824489206</v>
      </c>
      <c r="C97" s="5">
        <f t="shared" si="81"/>
        <v>2909.0567841297984</v>
      </c>
      <c r="D97" s="5">
        <f t="shared" si="82"/>
        <v>4205.7311000674044</v>
      </c>
      <c r="E97" s="15">
        <f t="shared" si="83"/>
        <v>5.0152869807389231E-4</v>
      </c>
      <c r="F97" s="15">
        <f t="shared" si="84"/>
        <v>9.8804516545348024E-4</v>
      </c>
      <c r="G97" s="15">
        <f t="shared" si="85"/>
        <v>2.01705905839399E-3</v>
      </c>
      <c r="H97" s="5">
        <f t="shared" si="86"/>
        <v>95383.600771968311</v>
      </c>
      <c r="I97" s="5">
        <f t="shared" si="87"/>
        <v>28243.984080553411</v>
      </c>
      <c r="J97" s="5">
        <f t="shared" si="88"/>
        <v>11176.598853279638</v>
      </c>
      <c r="K97" s="5">
        <f t="shared" si="89"/>
        <v>82629.370523811231</v>
      </c>
      <c r="L97" s="5">
        <f t="shared" si="90"/>
        <v>9708.9834184870288</v>
      </c>
      <c r="M97" s="5">
        <f t="shared" si="91"/>
        <v>2657.468722406079</v>
      </c>
      <c r="N97" s="15">
        <f t="shared" si="92"/>
        <v>1.7769685135351709E-2</v>
      </c>
      <c r="O97" s="15">
        <f t="shared" si="93"/>
        <v>2.2248103000357622E-2</v>
      </c>
      <c r="P97" s="15">
        <f t="shared" si="94"/>
        <v>2.0319279636566989E-2</v>
      </c>
      <c r="Q97" s="5">
        <f t="shared" si="95"/>
        <v>8619.6968354762466</v>
      </c>
      <c r="R97" s="5">
        <f t="shared" si="96"/>
        <v>10241.98489765092</v>
      </c>
      <c r="S97" s="5">
        <f t="shared" si="97"/>
        <v>4916.6172867724445</v>
      </c>
      <c r="T97" s="5">
        <f t="shared" si="98"/>
        <v>90.368750662739032</v>
      </c>
      <c r="U97" s="5">
        <f t="shared" si="99"/>
        <v>362.62536009226636</v>
      </c>
      <c r="V97" s="5">
        <f t="shared" si="100"/>
        <v>439.90281402376024</v>
      </c>
      <c r="W97" s="15">
        <f t="shared" si="101"/>
        <v>-1.0734613539272964E-2</v>
      </c>
      <c r="X97" s="15">
        <f t="shared" si="102"/>
        <v>-1.217998157191269E-2</v>
      </c>
      <c r="Y97" s="15">
        <f t="shared" si="103"/>
        <v>-9.7425357312937999E-3</v>
      </c>
      <c r="Z97" s="5">
        <f t="shared" si="123"/>
        <v>13763.960349133318</v>
      </c>
      <c r="AA97" s="5">
        <f t="shared" si="124"/>
        <v>25485.984505846503</v>
      </c>
      <c r="AB97" s="5">
        <f t="shared" si="125"/>
        <v>15757.958113114919</v>
      </c>
      <c r="AC97" s="16">
        <f t="shared" si="107"/>
        <v>1.9599950466968723</v>
      </c>
      <c r="AD97" s="16">
        <f t="shared" si="108"/>
        <v>2.9106334106517382</v>
      </c>
      <c r="AE97" s="16">
        <f t="shared" si="109"/>
        <v>3.500771472819975</v>
      </c>
      <c r="AF97" s="15">
        <f t="shared" si="110"/>
        <v>-4.0504037456468023E-3</v>
      </c>
      <c r="AG97" s="15">
        <f t="shared" si="111"/>
        <v>2.9673830763510267E-4</v>
      </c>
      <c r="AH97" s="15">
        <f t="shared" si="112"/>
        <v>9.7937136394747881E-3</v>
      </c>
      <c r="AI97" s="1">
        <f t="shared" si="70"/>
        <v>158904.74919405716</v>
      </c>
      <c r="AJ97" s="1">
        <f t="shared" si="71"/>
        <v>44985.889611031089</v>
      </c>
      <c r="AK97" s="1">
        <f t="shared" si="72"/>
        <v>17859.340938288457</v>
      </c>
      <c r="AL97" s="14">
        <f t="shared" si="113"/>
        <v>30.22656295349956</v>
      </c>
      <c r="AM97" s="14">
        <f t="shared" si="114"/>
        <v>5.5538622877647859</v>
      </c>
      <c r="AN97" s="14">
        <f t="shared" si="115"/>
        <v>1.979445977973185</v>
      </c>
      <c r="AO97" s="11">
        <f t="shared" si="116"/>
        <v>1.3656998072978243E-2</v>
      </c>
      <c r="AP97" s="11">
        <f t="shared" si="117"/>
        <v>1.7204215586057215E-2</v>
      </c>
      <c r="AQ97" s="11">
        <f t="shared" si="118"/>
        <v>1.5606394266171032E-2</v>
      </c>
      <c r="AR97" s="1">
        <f t="shared" si="126"/>
        <v>95383.600771968311</v>
      </c>
      <c r="AS97" s="1">
        <f t="shared" si="122"/>
        <v>28243.984080553411</v>
      </c>
      <c r="AT97" s="1">
        <f t="shared" si="122"/>
        <v>11176.598853279638</v>
      </c>
      <c r="AU97" s="1">
        <f t="shared" si="76"/>
        <v>19076.720154393664</v>
      </c>
      <c r="AV97" s="1">
        <f t="shared" si="77"/>
        <v>5648.7968161106828</v>
      </c>
      <c r="AW97" s="1">
        <f t="shared" si="78"/>
        <v>2235.3197706559276</v>
      </c>
      <c r="AX97" s="1">
        <f t="shared" si="141"/>
        <v>66103.496419048985</v>
      </c>
      <c r="AY97" s="1">
        <f t="shared" si="133"/>
        <v>7767.1867347896214</v>
      </c>
      <c r="AZ97" s="1">
        <f t="shared" si="134"/>
        <v>2125.9749779248632</v>
      </c>
      <c r="BA97" s="1">
        <f t="shared" si="142"/>
        <v>12812.155978388977</v>
      </c>
      <c r="BB97" s="1">
        <f t="shared" si="143"/>
        <v>26058.351222501722</v>
      </c>
      <c r="BC97" s="1">
        <f t="shared" si="144"/>
        <v>32224.251922237047</v>
      </c>
      <c r="BD97" s="1">
        <f t="shared" si="145"/>
        <v>24529.997149073744</v>
      </c>
      <c r="BE97" s="2">
        <f t="shared" si="152"/>
        <v>0.17931493730955578</v>
      </c>
      <c r="BF97" s="2">
        <f t="shared" si="153"/>
        <v>0.13584270515142602</v>
      </c>
      <c r="BG97" s="2">
        <f t="shared" si="154"/>
        <v>7.3108051554487685E-2</v>
      </c>
      <c r="BH97" s="2">
        <f t="shared" si="135"/>
        <v>0.12874881603998606</v>
      </c>
      <c r="BI97" s="2">
        <f t="shared" si="146"/>
        <v>3.2153846742329923E-3</v>
      </c>
      <c r="BJ97" s="2">
        <f t="shared" si="136"/>
        <v>1.8453240542857267E-3</v>
      </c>
      <c r="BK97" s="2">
        <f t="shared" si="137"/>
        <v>5.3447872020936297E-4</v>
      </c>
      <c r="BL97" s="2">
        <f t="shared" si="138"/>
        <v>306.69496809534513</v>
      </c>
      <c r="BM97" s="2">
        <f t="shared" si="139"/>
        <v>52.119303212708346</v>
      </c>
      <c r="BN97" s="2">
        <f t="shared" si="140"/>
        <v>5.9736542513943345</v>
      </c>
      <c r="BO97" s="2">
        <f t="shared" si="147"/>
        <v>248.52882395672071</v>
      </c>
      <c r="BP97" s="2">
        <f t="shared" si="148"/>
        <v>30.108620688175002</v>
      </c>
      <c r="BQ97" s="2">
        <f t="shared" si="149"/>
        <v>10.370624916046024</v>
      </c>
      <c r="BR97" s="11">
        <f t="shared" si="150"/>
        <v>4.8188860092269498E-2</v>
      </c>
      <c r="BS97" s="17">
        <f t="shared" si="128"/>
        <v>0.1662990920667789</v>
      </c>
      <c r="BT97" s="17">
        <f t="shared" si="129"/>
        <v>0.34503242505668635</v>
      </c>
      <c r="BU97" s="12">
        <f>(BU$3*templow!$I207+BU$4*templow!$I207^2+BU$5*templow!$I207^6)*(K97/K$56)^$BW$1</f>
        <v>2.4253773403514267</v>
      </c>
      <c r="BV97" s="12">
        <f>(BV$3*templow!$I207+BV$4*templow!$I207^2+BV$5*templow!$I207^6)*(L97/L$56)^$BW$1</f>
        <v>1.2787570927526075</v>
      </c>
      <c r="BW97" s="12">
        <f>(BW$3*templow!$I207+BW$4*templow!$I207^2+BW$5*templow!$I207^6)*(M97/M$56)^$BW$1</f>
        <v>0.58746053983588864</v>
      </c>
      <c r="BX97" s="12"/>
      <c r="BY97" s="12"/>
      <c r="BZ97" s="12"/>
      <c r="CA97" s="19"/>
      <c r="CB97" s="19"/>
      <c r="CC97" s="19"/>
      <c r="CD97" s="19"/>
      <c r="CE97" s="19"/>
      <c r="CF97" s="19"/>
      <c r="CG97" s="19"/>
      <c r="CH97" s="19"/>
    </row>
    <row r="98" spans="1:86" x14ac:dyDescent="0.3">
      <c r="A98" s="2">
        <f t="shared" si="79"/>
        <v>2052</v>
      </c>
      <c r="B98" s="5">
        <f t="shared" si="80"/>
        <v>1154.9046773498744</v>
      </c>
      <c r="C98" s="5">
        <f t="shared" si="81"/>
        <v>2911.7873496468078</v>
      </c>
      <c r="D98" s="5">
        <f t="shared" si="82"/>
        <v>4213.7901476793368</v>
      </c>
      <c r="E98" s="15">
        <f t="shared" si="83"/>
        <v>4.764522631701977E-4</v>
      </c>
      <c r="F98" s="15">
        <f t="shared" si="84"/>
        <v>9.3864290718080623E-4</v>
      </c>
      <c r="G98" s="15">
        <f t="shared" si="85"/>
        <v>1.9162061054742905E-3</v>
      </c>
      <c r="H98" s="5">
        <f t="shared" si="86"/>
        <v>97107.334552715169</v>
      </c>
      <c r="I98" s="5">
        <f t="shared" si="87"/>
        <v>28892.960229223849</v>
      </c>
      <c r="J98" s="5">
        <f t="shared" si="88"/>
        <v>11423.13493008361</v>
      </c>
      <c r="K98" s="5">
        <f t="shared" si="89"/>
        <v>84082.553700920573</v>
      </c>
      <c r="L98" s="5">
        <f t="shared" si="90"/>
        <v>9922.7576604206643</v>
      </c>
      <c r="M98" s="5">
        <f t="shared" si="91"/>
        <v>2710.893169745219</v>
      </c>
      <c r="N98" s="15">
        <f t="shared" si="92"/>
        <v>1.7586763252548154E-2</v>
      </c>
      <c r="O98" s="15">
        <f t="shared" si="93"/>
        <v>2.2018190032808693E-2</v>
      </c>
      <c r="P98" s="15">
        <f t="shared" si="94"/>
        <v>2.0103509361633964E-2</v>
      </c>
      <c r="Q98" s="5">
        <f t="shared" si="95"/>
        <v>8681.26724070403</v>
      </c>
      <c r="R98" s="5">
        <f t="shared" si="96"/>
        <v>10349.706541424448</v>
      </c>
      <c r="S98" s="5">
        <f t="shared" si="97"/>
        <v>4976.1122844766815</v>
      </c>
      <c r="T98" s="5">
        <f t="shared" si="98"/>
        <v>89.398677048347608</v>
      </c>
      <c r="U98" s="5">
        <f t="shared" si="99"/>
        <v>358.20858988883435</v>
      </c>
      <c r="V98" s="5">
        <f t="shared" si="100"/>
        <v>435.61704513983705</v>
      </c>
      <c r="W98" s="15">
        <f t="shared" si="101"/>
        <v>-1.0734613539272964E-2</v>
      </c>
      <c r="X98" s="15">
        <f t="shared" si="102"/>
        <v>-1.217998157191269E-2</v>
      </c>
      <c r="Y98" s="15">
        <f t="shared" si="103"/>
        <v>-9.7425357312937999E-3</v>
      </c>
      <c r="Z98" s="5">
        <f t="shared" si="123"/>
        <v>13808.956262061702</v>
      </c>
      <c r="AA98" s="5">
        <f t="shared" si="124"/>
        <v>25768.746577083792</v>
      </c>
      <c r="AB98" s="5">
        <f t="shared" si="125"/>
        <v>16109.866350618666</v>
      </c>
      <c r="AC98" s="16">
        <f t="shared" si="107"/>
        <v>1.9520562754182822</v>
      </c>
      <c r="AD98" s="16">
        <f t="shared" si="108"/>
        <v>2.9114971070841613</v>
      </c>
      <c r="AE98" s="16">
        <f t="shared" si="109"/>
        <v>3.5350570261420162</v>
      </c>
      <c r="AF98" s="15">
        <f t="shared" si="110"/>
        <v>-4.0504037456468023E-3</v>
      </c>
      <c r="AG98" s="15">
        <f t="shared" si="111"/>
        <v>2.9673830763510267E-4</v>
      </c>
      <c r="AH98" s="15">
        <f t="shared" si="112"/>
        <v>9.7937136394747881E-3</v>
      </c>
      <c r="AI98" s="1">
        <f t="shared" si="70"/>
        <v>162090.99442904512</v>
      </c>
      <c r="AJ98" s="1">
        <f t="shared" si="71"/>
        <v>46136.097466038664</v>
      </c>
      <c r="AK98" s="1">
        <f t="shared" si="72"/>
        <v>18308.726615115538</v>
      </c>
      <c r="AL98" s="14">
        <f t="shared" si="113"/>
        <v>30.635239024388174</v>
      </c>
      <c r="AM98" s="14">
        <f t="shared" si="114"/>
        <v>5.6484566334574238</v>
      </c>
      <c r="AN98" s="14">
        <f t="shared" si="115"/>
        <v>2.0100290721904126</v>
      </c>
      <c r="AO98" s="11">
        <f t="shared" si="116"/>
        <v>1.352042809224846E-2</v>
      </c>
      <c r="AP98" s="11">
        <f t="shared" si="117"/>
        <v>1.7032173430196643E-2</v>
      </c>
      <c r="AQ98" s="11">
        <f t="shared" si="118"/>
        <v>1.5450330323509322E-2</v>
      </c>
      <c r="AR98" s="1">
        <f t="shared" si="126"/>
        <v>97107.334552715169</v>
      </c>
      <c r="AS98" s="1">
        <f t="shared" si="122"/>
        <v>28892.960229223849</v>
      </c>
      <c r="AT98" s="1">
        <f t="shared" si="122"/>
        <v>11423.13493008361</v>
      </c>
      <c r="AU98" s="1">
        <f t="shared" si="76"/>
        <v>19421.466910543033</v>
      </c>
      <c r="AV98" s="1">
        <f t="shared" si="77"/>
        <v>5778.5920458447699</v>
      </c>
      <c r="AW98" s="1">
        <f t="shared" si="78"/>
        <v>2284.6269860167222</v>
      </c>
      <c r="AX98" s="1">
        <f t="shared" si="141"/>
        <v>67266.042960736449</v>
      </c>
      <c r="AY98" s="1">
        <f t="shared" si="133"/>
        <v>7938.2061283365329</v>
      </c>
      <c r="AZ98" s="1">
        <f t="shared" si="134"/>
        <v>2168.7145357961749</v>
      </c>
      <c r="BA98" s="1">
        <f t="shared" si="142"/>
        <v>12838.394858348911</v>
      </c>
      <c r="BB98" s="1">
        <f t="shared" si="143"/>
        <v>26146.227370416927</v>
      </c>
      <c r="BC98" s="1">
        <f t="shared" si="144"/>
        <v>32369.871939057401</v>
      </c>
      <c r="BD98" s="1">
        <f t="shared" si="145"/>
        <v>23902.538020793432</v>
      </c>
      <c r="BE98" s="2">
        <f t="shared" si="152"/>
        <v>0.17931493730955578</v>
      </c>
      <c r="BF98" s="2">
        <f t="shared" si="153"/>
        <v>0.13584270515142602</v>
      </c>
      <c r="BG98" s="2">
        <f t="shared" si="154"/>
        <v>7.3108051554487685E-2</v>
      </c>
      <c r="BH98" s="2">
        <f t="shared" si="135"/>
        <v>0.12847408162406521</v>
      </c>
      <c r="BI98" s="2">
        <f t="shared" si="146"/>
        <v>3.2153846742329923E-3</v>
      </c>
      <c r="BJ98" s="2">
        <f t="shared" si="136"/>
        <v>1.8453240542857267E-3</v>
      </c>
      <c r="BK98" s="2">
        <f t="shared" si="137"/>
        <v>5.3447872020936297E-4</v>
      </c>
      <c r="BL98" s="2">
        <f t="shared" si="138"/>
        <v>312.23743527641625</v>
      </c>
      <c r="BM98" s="2">
        <f t="shared" si="139"/>
        <v>53.31687451050761</v>
      </c>
      <c r="BN98" s="2">
        <f t="shared" si="140"/>
        <v>6.1054225382099592</v>
      </c>
      <c r="BO98" s="2">
        <f t="shared" si="147"/>
        <v>252.1956805013215</v>
      </c>
      <c r="BP98" s="2">
        <f t="shared" si="148"/>
        <v>30.462466349533315</v>
      </c>
      <c r="BQ98" s="2">
        <f t="shared" si="149"/>
        <v>10.367846873544677</v>
      </c>
      <c r="BR98" s="11">
        <f t="shared" si="150"/>
        <v>4.8033958996695797E-2</v>
      </c>
      <c r="BS98" s="17">
        <f t="shared" si="128"/>
        <v>0.15865374876445451</v>
      </c>
      <c r="BT98" s="17">
        <f t="shared" si="129"/>
        <v>0.33498293694823916</v>
      </c>
      <c r="BU98" s="12">
        <f>(BU$3*templow!$I208+BU$4*templow!$I208^2+BU$5*templow!$I208^6)*(K98/K$56)^$BW$1</f>
        <v>2.438147561383369</v>
      </c>
      <c r="BV98" s="12">
        <f>(BV$3*templow!$I208+BV$4*templow!$I208^2+BV$5*templow!$I208^6)*(L98/L$56)^$BW$1</f>
        <v>1.2813984069329805</v>
      </c>
      <c r="BW98" s="12">
        <f>(BW$3*templow!$I208+BW$4*templow!$I208^2+BW$5*templow!$I208^6)*(M98/M$56)^$BW$1</f>
        <v>0.58568801711881391</v>
      </c>
      <c r="BX98" s="12"/>
      <c r="BY98" s="12"/>
      <c r="BZ98" s="12"/>
      <c r="CA98" s="19"/>
      <c r="CB98" s="19"/>
      <c r="CC98" s="19"/>
      <c r="CD98" s="19"/>
      <c r="CE98" s="19"/>
      <c r="CF98" s="19"/>
      <c r="CG98" s="19"/>
      <c r="CH98" s="19"/>
    </row>
    <row r="99" spans="1:86" x14ac:dyDescent="0.3">
      <c r="A99" s="2">
        <f t="shared" si="79"/>
        <v>2053</v>
      </c>
      <c r="B99" s="5">
        <f t="shared" si="80"/>
        <v>1155.42742144978</v>
      </c>
      <c r="C99" s="5">
        <f t="shared" si="81"/>
        <v>2914.3838217626244</v>
      </c>
      <c r="D99" s="5">
        <f t="shared" si="82"/>
        <v>4221.4609135670989</v>
      </c>
      <c r="E99" s="15">
        <f t="shared" si="83"/>
        <v>4.5262965001168778E-4</v>
      </c>
      <c r="F99" s="15">
        <f t="shared" si="84"/>
        <v>8.9171076182176592E-4</v>
      </c>
      <c r="G99" s="15">
        <f t="shared" si="85"/>
        <v>1.820395800200576E-3</v>
      </c>
      <c r="H99" s="5">
        <f t="shared" si="86"/>
        <v>98842.267384399267</v>
      </c>
      <c r="I99" s="5">
        <f t="shared" si="87"/>
        <v>29548.882092332264</v>
      </c>
      <c r="J99" s="5">
        <f t="shared" si="88"/>
        <v>11671.550968594907</v>
      </c>
      <c r="K99" s="5">
        <f t="shared" si="89"/>
        <v>85546.063343707297</v>
      </c>
      <c r="L99" s="5">
        <f t="shared" si="90"/>
        <v>10138.980964580378</v>
      </c>
      <c r="M99" s="5">
        <f t="shared" si="91"/>
        <v>2764.8132264080459</v>
      </c>
      <c r="N99" s="15">
        <f t="shared" si="92"/>
        <v>1.7405627902220777E-2</v>
      </c>
      <c r="O99" s="15">
        <f t="shared" si="93"/>
        <v>2.1790646467380048E-2</v>
      </c>
      <c r="P99" s="15">
        <f t="shared" si="94"/>
        <v>1.9890144423468481E-2</v>
      </c>
      <c r="Q99" s="5">
        <f t="shared" si="95"/>
        <v>8741.5129456909071</v>
      </c>
      <c r="R99" s="5">
        <f t="shared" si="96"/>
        <v>10455.742382086166</v>
      </c>
      <c r="S99" s="5">
        <f t="shared" si="97"/>
        <v>5034.7923121027407</v>
      </c>
      <c r="T99" s="5">
        <f t="shared" si="98"/>
        <v>88.439016799311318</v>
      </c>
      <c r="U99" s="5">
        <f t="shared" si="99"/>
        <v>353.8456158650875</v>
      </c>
      <c r="V99" s="5">
        <f t="shared" si="100"/>
        <v>431.37303051240156</v>
      </c>
      <c r="W99" s="15">
        <f t="shared" si="101"/>
        <v>-1.0734613539272964E-2</v>
      </c>
      <c r="X99" s="15">
        <f t="shared" si="102"/>
        <v>-1.217998157191269E-2</v>
      </c>
      <c r="Y99" s="15">
        <f t="shared" si="103"/>
        <v>-9.7425357312937999E-3</v>
      </c>
      <c r="Z99" s="5">
        <f t="shared" si="123"/>
        <v>13851.262124852605</v>
      </c>
      <c r="AA99" s="5">
        <f t="shared" si="124"/>
        <v>26047.500311572094</v>
      </c>
      <c r="AB99" s="5">
        <f t="shared" si="125"/>
        <v>16464.493232190303</v>
      </c>
      <c r="AC99" s="16">
        <f t="shared" si="107"/>
        <v>1.9441496593686147</v>
      </c>
      <c r="AD99" s="16">
        <f t="shared" si="108"/>
        <v>2.912361059808402</v>
      </c>
      <c r="AE99" s="16">
        <f t="shared" si="109"/>
        <v>3.5696783623552646</v>
      </c>
      <c r="AF99" s="15">
        <f t="shared" si="110"/>
        <v>-4.0504037456468023E-3</v>
      </c>
      <c r="AG99" s="15">
        <f t="shared" si="111"/>
        <v>2.9673830763510267E-4</v>
      </c>
      <c r="AH99" s="15">
        <f t="shared" si="112"/>
        <v>9.7937136394747881E-3</v>
      </c>
      <c r="AI99" s="1">
        <f t="shared" si="70"/>
        <v>165303.36189668367</v>
      </c>
      <c r="AJ99" s="1">
        <f t="shared" si="71"/>
        <v>47301.079765279574</v>
      </c>
      <c r="AK99" s="1">
        <f t="shared" si="72"/>
        <v>18762.480939620709</v>
      </c>
      <c r="AL99" s="14">
        <f t="shared" si="113"/>
        <v>31.045298555243075</v>
      </c>
      <c r="AM99" s="14">
        <f t="shared" si="114"/>
        <v>5.7437000715214754</v>
      </c>
      <c r="AN99" s="14">
        <f t="shared" si="115"/>
        <v>2.0407741291843595</v>
      </c>
      <c r="AO99" s="11">
        <f t="shared" si="116"/>
        <v>1.3385223811325975E-2</v>
      </c>
      <c r="AP99" s="11">
        <f t="shared" si="117"/>
        <v>1.6861851695894676E-2</v>
      </c>
      <c r="AQ99" s="11">
        <f t="shared" si="118"/>
        <v>1.5295827020274228E-2</v>
      </c>
      <c r="AR99" s="1">
        <f t="shared" si="126"/>
        <v>98842.267384399267</v>
      </c>
      <c r="AS99" s="1">
        <f t="shared" si="122"/>
        <v>29548.882092332264</v>
      </c>
      <c r="AT99" s="1">
        <f t="shared" si="122"/>
        <v>11671.550968594907</v>
      </c>
      <c r="AU99" s="1">
        <f t="shared" si="76"/>
        <v>19768.453476879855</v>
      </c>
      <c r="AV99" s="1">
        <f t="shared" si="77"/>
        <v>5909.7764184664529</v>
      </c>
      <c r="AW99" s="1">
        <f t="shared" si="78"/>
        <v>2334.3101937189817</v>
      </c>
      <c r="AX99" s="1">
        <f t="shared" si="141"/>
        <v>68436.850674965841</v>
      </c>
      <c r="AY99" s="1">
        <f t="shared" si="133"/>
        <v>8111.1847716643033</v>
      </c>
      <c r="AZ99" s="1">
        <f t="shared" si="134"/>
        <v>2211.8505811264363</v>
      </c>
      <c r="BA99" s="1">
        <f t="shared" si="142"/>
        <v>12864.143819280092</v>
      </c>
      <c r="BB99" s="1">
        <f t="shared" si="143"/>
        <v>26232.366518680585</v>
      </c>
      <c r="BC99" s="1">
        <f t="shared" si="144"/>
        <v>32511.939252754459</v>
      </c>
      <c r="BD99" s="1">
        <f t="shared" si="145"/>
        <v>23288.940538065715</v>
      </c>
      <c r="BE99" s="2">
        <f t="shared" si="152"/>
        <v>0.17931493730955578</v>
      </c>
      <c r="BF99" s="2">
        <f t="shared" si="153"/>
        <v>0.13584270515142602</v>
      </c>
      <c r="BG99" s="2">
        <f t="shared" si="154"/>
        <v>7.3108051554487685E-2</v>
      </c>
      <c r="BH99" s="2">
        <f t="shared" si="135"/>
        <v>0.12820033262191033</v>
      </c>
      <c r="BI99" s="2">
        <f t="shared" si="146"/>
        <v>3.2153846742329923E-3</v>
      </c>
      <c r="BJ99" s="2">
        <f t="shared" si="136"/>
        <v>1.8453240542857267E-3</v>
      </c>
      <c r="BK99" s="2">
        <f t="shared" si="137"/>
        <v>5.3447872020936297E-4</v>
      </c>
      <c r="BL99" s="2">
        <f t="shared" si="138"/>
        <v>317.81591171423696</v>
      </c>
      <c r="BM99" s="2">
        <f t="shared" si="139"/>
        <v>54.527262902233481</v>
      </c>
      <c r="BN99" s="2">
        <f t="shared" si="140"/>
        <v>6.2381956245529571</v>
      </c>
      <c r="BO99" s="2">
        <f t="shared" si="147"/>
        <v>255.9174004478167</v>
      </c>
      <c r="BP99" s="2">
        <f t="shared" si="148"/>
        <v>30.820616409319317</v>
      </c>
      <c r="BQ99" s="2">
        <f t="shared" si="149"/>
        <v>10.365145624580553</v>
      </c>
      <c r="BR99" s="11">
        <f t="shared" si="150"/>
        <v>4.7879031700141156E-2</v>
      </c>
      <c r="BS99" s="17">
        <f t="shared" si="128"/>
        <v>0.15138225951794249</v>
      </c>
      <c r="BT99" s="17">
        <f t="shared" si="129"/>
        <v>0.3252261523769312</v>
      </c>
      <c r="BU99" s="12">
        <f>(BU$3*templow!$I209+BU$4*templow!$I209^2+BU$5*templow!$I209^6)*(K99/K$56)^$BW$1</f>
        <v>2.4505353183509966</v>
      </c>
      <c r="BV99" s="12">
        <f>(BV$3*templow!$I209+BV$4*templow!$I209^2+BV$5*templow!$I209^6)*(L99/L$56)^$BW$1</f>
        <v>1.2837636650079407</v>
      </c>
      <c r="BW99" s="12">
        <f>(BW$3*templow!$I209+BW$4*templow!$I209^2+BW$5*templow!$I209^6)*(M99/M$56)^$BW$1</f>
        <v>0.58369263224104351</v>
      </c>
      <c r="BX99" s="12"/>
      <c r="BY99" s="12"/>
      <c r="BZ99" s="12"/>
      <c r="CA99" s="19"/>
      <c r="CB99" s="19"/>
      <c r="CC99" s="19"/>
      <c r="CD99" s="19"/>
      <c r="CE99" s="19"/>
      <c r="CF99" s="19"/>
      <c r="CG99" s="19"/>
      <c r="CH99" s="19"/>
    </row>
    <row r="100" spans="1:86" x14ac:dyDescent="0.3">
      <c r="A100" s="2">
        <f t="shared" si="79"/>
        <v>2054</v>
      </c>
      <c r="B100" s="5">
        <f t="shared" si="80"/>
        <v>1155.9242531236955</v>
      </c>
      <c r="C100" s="5">
        <f t="shared" si="81"/>
        <v>2916.8526698096725</v>
      </c>
      <c r="D100" s="5">
        <f t="shared" si="82"/>
        <v>4228.7614067989789</v>
      </c>
      <c r="E100" s="15">
        <f t="shared" si="83"/>
        <v>4.2999816751110336E-4</v>
      </c>
      <c r="F100" s="15">
        <f t="shared" si="84"/>
        <v>8.4712522373067754E-4</v>
      </c>
      <c r="G100" s="15">
        <f t="shared" si="85"/>
        <v>1.7293760101905471E-3</v>
      </c>
      <c r="H100" s="5">
        <f t="shared" si="86"/>
        <v>100588.18414261799</v>
      </c>
      <c r="I100" s="5">
        <f t="shared" si="87"/>
        <v>30211.68844198676</v>
      </c>
      <c r="J100" s="5">
        <f t="shared" si="88"/>
        <v>11921.819019575056</v>
      </c>
      <c r="K100" s="5">
        <f t="shared" si="89"/>
        <v>87019.702087567537</v>
      </c>
      <c r="L100" s="5">
        <f t="shared" si="90"/>
        <v>10357.632647917764</v>
      </c>
      <c r="M100" s="5">
        <f t="shared" si="91"/>
        <v>2819.2224324614822</v>
      </c>
      <c r="N100" s="15">
        <f t="shared" si="92"/>
        <v>1.7226260172130248E-2</v>
      </c>
      <c r="O100" s="15">
        <f t="shared" si="93"/>
        <v>2.1565449634556533E-2</v>
      </c>
      <c r="P100" s="15">
        <f t="shared" si="94"/>
        <v>1.9679161519392308E-2</v>
      </c>
      <c r="Q100" s="5">
        <f t="shared" si="95"/>
        <v>8800.4258427741606</v>
      </c>
      <c r="R100" s="5">
        <f t="shared" si="96"/>
        <v>10560.066168812742</v>
      </c>
      <c r="S100" s="5">
        <f t="shared" si="97"/>
        <v>5092.6477623743021</v>
      </c>
      <c r="T100" s="5">
        <f t="shared" si="98"/>
        <v>87.489658132177439</v>
      </c>
      <c r="U100" s="5">
        <f t="shared" si="99"/>
        <v>349.53578278454864</v>
      </c>
      <c r="V100" s="5">
        <f t="shared" si="100"/>
        <v>427.17036334911802</v>
      </c>
      <c r="W100" s="15">
        <f t="shared" si="101"/>
        <v>-1.0734613539272964E-2</v>
      </c>
      <c r="X100" s="15">
        <f t="shared" si="102"/>
        <v>-1.217998157191269E-2</v>
      </c>
      <c r="Y100" s="15">
        <f t="shared" si="103"/>
        <v>-9.7425357312937999E-3</v>
      </c>
      <c r="Z100" s="5">
        <f t="shared" si="123"/>
        <v>13890.893685330546</v>
      </c>
      <c r="AA100" s="5">
        <f t="shared" si="124"/>
        <v>26322.173227027895</v>
      </c>
      <c r="AB100" s="5">
        <f t="shared" si="125"/>
        <v>16821.798229544453</v>
      </c>
      <c r="AC100" s="16">
        <f t="shared" si="107"/>
        <v>1.9362750683062102</v>
      </c>
      <c r="AD100" s="16">
        <f t="shared" si="108"/>
        <v>2.9132252689005118</v>
      </c>
      <c r="AE100" s="16">
        <f t="shared" si="109"/>
        <v>3.6046387700212015</v>
      </c>
      <c r="AF100" s="15">
        <f t="shared" si="110"/>
        <v>-4.0504037456468023E-3</v>
      </c>
      <c r="AG100" s="15">
        <f t="shared" si="111"/>
        <v>2.9673830763510267E-4</v>
      </c>
      <c r="AH100" s="15">
        <f t="shared" si="112"/>
        <v>9.7937136394747881E-3</v>
      </c>
      <c r="AI100" s="1">
        <f t="shared" si="70"/>
        <v>168541.47918389516</v>
      </c>
      <c r="AJ100" s="1">
        <f t="shared" si="71"/>
        <v>48480.748207218072</v>
      </c>
      <c r="AK100" s="1">
        <f t="shared" si="72"/>
        <v>19220.543039377622</v>
      </c>
      <c r="AL100" s="14">
        <f t="shared" si="113"/>
        <v>31.456691341999928</v>
      </c>
      <c r="AM100" s="14">
        <f t="shared" si="114"/>
        <v>5.8395809961252532</v>
      </c>
      <c r="AN100" s="14">
        <f t="shared" si="115"/>
        <v>2.0716773039711396</v>
      </c>
      <c r="AO100" s="11">
        <f t="shared" si="116"/>
        <v>1.3251371573212715E-2</v>
      </c>
      <c r="AP100" s="11">
        <f t="shared" si="117"/>
        <v>1.6693233178935729E-2</v>
      </c>
      <c r="AQ100" s="11">
        <f t="shared" si="118"/>
        <v>1.5142868750071486E-2</v>
      </c>
      <c r="AR100" s="1">
        <f t="shared" si="126"/>
        <v>100588.18414261799</v>
      </c>
      <c r="AS100" s="1">
        <f t="shared" si="122"/>
        <v>30211.68844198676</v>
      </c>
      <c r="AT100" s="1">
        <f t="shared" si="122"/>
        <v>11921.819019575056</v>
      </c>
      <c r="AU100" s="1">
        <f t="shared" si="76"/>
        <v>20117.636828523599</v>
      </c>
      <c r="AV100" s="1">
        <f t="shared" si="77"/>
        <v>6042.3376883973524</v>
      </c>
      <c r="AW100" s="1">
        <f t="shared" si="78"/>
        <v>2384.3638039150114</v>
      </c>
      <c r="AX100" s="1">
        <f t="shared" si="141"/>
        <v>69615.761670054024</v>
      </c>
      <c r="AY100" s="1">
        <f t="shared" si="133"/>
        <v>8286.1061183342117</v>
      </c>
      <c r="AZ100" s="1">
        <f t="shared" si="134"/>
        <v>2255.3779459691855</v>
      </c>
      <c r="BA100" s="1">
        <f t="shared" si="142"/>
        <v>12889.418067169376</v>
      </c>
      <c r="BB100" s="1">
        <f t="shared" si="143"/>
        <v>26316.82318545222</v>
      </c>
      <c r="BC100" s="1">
        <f t="shared" si="144"/>
        <v>32650.574850909732</v>
      </c>
      <c r="BD100" s="1">
        <f t="shared" si="145"/>
        <v>22689.044488745825</v>
      </c>
      <c r="BE100" s="2">
        <f t="shared" si="152"/>
        <v>0.17931493730955578</v>
      </c>
      <c r="BF100" s="2">
        <f t="shared" si="153"/>
        <v>0.13584270515142602</v>
      </c>
      <c r="BG100" s="2">
        <f t="shared" si="154"/>
        <v>7.3108051554487685E-2</v>
      </c>
      <c r="BH100" s="2">
        <f t="shared" si="135"/>
        <v>0.12792751979046679</v>
      </c>
      <c r="BI100" s="2">
        <f t="shared" si="146"/>
        <v>3.2153846742329923E-3</v>
      </c>
      <c r="BJ100" s="2">
        <f t="shared" si="136"/>
        <v>1.8453240542857267E-3</v>
      </c>
      <c r="BK100" s="2">
        <f t="shared" si="137"/>
        <v>5.3447872020936297E-4</v>
      </c>
      <c r="BL100" s="2">
        <f t="shared" si="138"/>
        <v>323.42970570109998</v>
      </c>
      <c r="BM100" s="2">
        <f t="shared" si="139"/>
        <v>55.75035540258424</v>
      </c>
      <c r="BN100" s="2">
        <f t="shared" si="140"/>
        <v>6.3719585721501186</v>
      </c>
      <c r="BO100" s="2">
        <f t="shared" si="147"/>
        <v>259.69479490961044</v>
      </c>
      <c r="BP100" s="2">
        <f t="shared" si="148"/>
        <v>31.183120403884299</v>
      </c>
      <c r="BQ100" s="2">
        <f t="shared" si="149"/>
        <v>10.362518294573174</v>
      </c>
      <c r="BR100" s="11">
        <f t="shared" si="150"/>
        <v>4.7724155479629687E-2</v>
      </c>
      <c r="BS100" s="17">
        <f t="shared" si="128"/>
        <v>0.144465396232169</v>
      </c>
      <c r="BT100" s="17">
        <f t="shared" si="129"/>
        <v>0.31575354599702055</v>
      </c>
      <c r="BU100" s="12">
        <f>(BU$3*templow!$I210+BU$4*templow!$I210^2+BU$5*templow!$I210^6)*(K100/K$56)^$BW$1</f>
        <v>2.4625329334713806</v>
      </c>
      <c r="BV100" s="12">
        <f>(BV$3*templow!$I210+BV$4*templow!$I210^2+BV$5*templow!$I210^6)*(L100/L$56)^$BW$1</f>
        <v>1.2858490952770487</v>
      </c>
      <c r="BW100" s="12">
        <f>(BW$3*templow!$I210+BW$4*templow!$I210^2+BW$5*templow!$I210^6)*(M100/M$56)^$BW$1</f>
        <v>0.58147186733570555</v>
      </c>
      <c r="BX100" s="12"/>
      <c r="BY100" s="12"/>
      <c r="BZ100" s="12"/>
      <c r="CA100" s="19"/>
      <c r="CB100" s="19"/>
      <c r="CC100" s="19"/>
      <c r="CD100" s="19"/>
      <c r="CE100" s="19"/>
      <c r="CF100" s="19"/>
      <c r="CG100" s="19"/>
      <c r="CH100" s="19"/>
    </row>
    <row r="101" spans="1:86" x14ac:dyDescent="0.3">
      <c r="A101" s="2">
        <f t="shared" si="79"/>
        <v>2055</v>
      </c>
      <c r="B101" s="5">
        <f t="shared" si="80"/>
        <v>1156.396446168789</v>
      </c>
      <c r="C101" s="5">
        <f t="shared" si="81"/>
        <v>2919.2000623066492</v>
      </c>
      <c r="D101" s="5">
        <f t="shared" si="82"/>
        <v>4235.7088694022304</v>
      </c>
      <c r="E101" s="15">
        <f t="shared" si="83"/>
        <v>4.0849825913554817E-4</v>
      </c>
      <c r="F101" s="15">
        <f t="shared" si="84"/>
        <v>8.0476896254414365E-4</v>
      </c>
      <c r="G101" s="15">
        <f t="shared" si="85"/>
        <v>1.6429072096810196E-3</v>
      </c>
      <c r="H101" s="5">
        <f t="shared" si="86"/>
        <v>102344.86664857634</v>
      </c>
      <c r="I101" s="5">
        <f t="shared" si="87"/>
        <v>30881.316053531289</v>
      </c>
      <c r="J101" s="5">
        <f t="shared" si="88"/>
        <v>12173.911030701149</v>
      </c>
      <c r="K101" s="5">
        <f t="shared" si="89"/>
        <v>88503.269780576593</v>
      </c>
      <c r="L101" s="5">
        <f t="shared" si="90"/>
        <v>10578.691214856291</v>
      </c>
      <c r="M101" s="5">
        <f t="shared" si="91"/>
        <v>2874.1142052142991</v>
      </c>
      <c r="N101" s="15">
        <f t="shared" si="92"/>
        <v>1.7048641369929562E-2</v>
      </c>
      <c r="O101" s="15">
        <f t="shared" si="93"/>
        <v>2.1342576479864483E-2</v>
      </c>
      <c r="P101" s="15">
        <f t="shared" si="94"/>
        <v>1.9470536315536746E-2</v>
      </c>
      <c r="Q101" s="5">
        <f t="shared" si="95"/>
        <v>8857.9984048501974</v>
      </c>
      <c r="R101" s="5">
        <f t="shared" si="96"/>
        <v>10662.652736844493</v>
      </c>
      <c r="S101" s="5">
        <f t="shared" si="97"/>
        <v>5149.6695585707184</v>
      </c>
      <c r="T101" s="5">
        <f t="shared" si="98"/>
        <v>86.550490463445399</v>
      </c>
      <c r="U101" s="5">
        <f t="shared" si="99"/>
        <v>345.27844339150874</v>
      </c>
      <c r="V101" s="5">
        <f t="shared" si="100"/>
        <v>423.0086408208395</v>
      </c>
      <c r="W101" s="15">
        <f t="shared" si="101"/>
        <v>-1.0734613539272964E-2</v>
      </c>
      <c r="X101" s="15">
        <f t="shared" si="102"/>
        <v>-1.217998157191269E-2</v>
      </c>
      <c r="Y101" s="15">
        <f t="shared" si="103"/>
        <v>-9.7425357312937999E-3</v>
      </c>
      <c r="Z101" s="5">
        <f t="shared" si="123"/>
        <v>13927.867608245959</v>
      </c>
      <c r="AA101" s="5">
        <f t="shared" si="124"/>
        <v>26592.695512021921</v>
      </c>
      <c r="AB101" s="5">
        <f t="shared" si="125"/>
        <v>17181.740704698754</v>
      </c>
      <c r="AC101" s="16">
        <f t="shared" si="107"/>
        <v>1.9284323725169403</v>
      </c>
      <c r="AD101" s="16">
        <f t="shared" si="108"/>
        <v>2.914089734436565</v>
      </c>
      <c r="AE101" s="16">
        <f t="shared" si="109"/>
        <v>3.6399415699085376</v>
      </c>
      <c r="AF101" s="15">
        <f t="shared" si="110"/>
        <v>-4.0504037456468023E-3</v>
      </c>
      <c r="AG101" s="15">
        <f t="shared" si="111"/>
        <v>2.9673830763510267E-4</v>
      </c>
      <c r="AH101" s="15">
        <f t="shared" si="112"/>
        <v>9.7937136394747881E-3</v>
      </c>
      <c r="AI101" s="1">
        <f t="shared" si="70"/>
        <v>171804.96809402926</v>
      </c>
      <c r="AJ101" s="1">
        <f t="shared" si="71"/>
        <v>49675.01107489362</v>
      </c>
      <c r="AK101" s="1">
        <f t="shared" si="72"/>
        <v>19682.85253935487</v>
      </c>
      <c r="AL101" s="14">
        <f t="shared" si="113"/>
        <v>31.869367204382264</v>
      </c>
      <c r="AM101" s="14">
        <f t="shared" si="114"/>
        <v>5.936087668488498</v>
      </c>
      <c r="AN101" s="14">
        <f t="shared" si="115"/>
        <v>2.1027347301026111</v>
      </c>
      <c r="AO101" s="11">
        <f t="shared" si="116"/>
        <v>1.3118857857480588E-2</v>
      </c>
      <c r="AP101" s="11">
        <f t="shared" si="117"/>
        <v>1.6526300847146371E-2</v>
      </c>
      <c r="AQ101" s="11">
        <f t="shared" si="118"/>
        <v>1.4991440062570771E-2</v>
      </c>
      <c r="AR101" s="1">
        <f t="shared" si="126"/>
        <v>102344.86664857634</v>
      </c>
      <c r="AS101" s="1">
        <f t="shared" si="122"/>
        <v>30881.316053531289</v>
      </c>
      <c r="AT101" s="1">
        <f t="shared" si="122"/>
        <v>12173.911030701149</v>
      </c>
      <c r="AU101" s="1">
        <f t="shared" si="76"/>
        <v>20468.973329715271</v>
      </c>
      <c r="AV101" s="1">
        <f t="shared" si="77"/>
        <v>6176.2632107062582</v>
      </c>
      <c r="AW101" s="1">
        <f t="shared" si="78"/>
        <v>2434.7822061402298</v>
      </c>
      <c r="AX101" s="1">
        <f t="shared" si="141"/>
        <v>70802.615824461274</v>
      </c>
      <c r="AY101" s="1">
        <f t="shared" si="133"/>
        <v>8462.9529718850335</v>
      </c>
      <c r="AZ101" s="1">
        <f t="shared" si="134"/>
        <v>2299.2913641714395</v>
      </c>
      <c r="BA101" s="1">
        <f t="shared" si="142"/>
        <v>12914.232189420178</v>
      </c>
      <c r="BB101" s="1">
        <f t="shared" si="143"/>
        <v>26399.649853532464</v>
      </c>
      <c r="BC101" s="1">
        <f t="shared" si="144"/>
        <v>32785.895628547121</v>
      </c>
      <c r="BD101" s="1">
        <f t="shared" si="145"/>
        <v>22102.68006346879</v>
      </c>
      <c r="BE101" s="2">
        <f t="shared" si="152"/>
        <v>0.17931493730955578</v>
      </c>
      <c r="BF101" s="2">
        <f t="shared" si="153"/>
        <v>0.13584270515142602</v>
      </c>
      <c r="BG101" s="2">
        <f t="shared" si="154"/>
        <v>7.3108051554487685E-2</v>
      </c>
      <c r="BH101" s="2">
        <f t="shared" si="135"/>
        <v>0.1276555960439397</v>
      </c>
      <c r="BI101" s="2">
        <f t="shared" si="146"/>
        <v>3.2153846742329923E-3</v>
      </c>
      <c r="BJ101" s="2">
        <f t="shared" si="136"/>
        <v>1.8453240542857267E-3</v>
      </c>
      <c r="BK101" s="2">
        <f t="shared" si="137"/>
        <v>5.3447872020936297E-4</v>
      </c>
      <c r="BL101" s="2">
        <f t="shared" si="138"/>
        <v>329.07811570825169</v>
      </c>
      <c r="BM101" s="2">
        <f t="shared" si="139"/>
        <v>56.986035341581257</v>
      </c>
      <c r="BN101" s="2">
        <f t="shared" si="140"/>
        <v>6.5066963876317967</v>
      </c>
      <c r="BO101" s="2">
        <f t="shared" si="147"/>
        <v>263.52868742346567</v>
      </c>
      <c r="BP101" s="2">
        <f t="shared" si="148"/>
        <v>31.550028536606156</v>
      </c>
      <c r="BQ101" s="2">
        <f t="shared" si="149"/>
        <v>10.359962131297342</v>
      </c>
      <c r="BR101" s="11">
        <f t="shared" si="150"/>
        <v>4.7569402883764739E-2</v>
      </c>
      <c r="BS101" s="17">
        <f t="shared" si="128"/>
        <v>0.13788495328337189</v>
      </c>
      <c r="BT101" s="17">
        <f t="shared" si="129"/>
        <v>0.30655684077380635</v>
      </c>
      <c r="BU101" s="12">
        <f>(BU$3*templow!$I211+BU$4*templow!$I211^2+BU$5*templow!$I211^6)*(K101/K$56)^$BW$1</f>
        <v>2.4741328770939468</v>
      </c>
      <c r="BV101" s="12">
        <f>(BV$3*templow!$I211+BV$4*templow!$I211^2+BV$5*templow!$I211^6)*(L101/L$56)^$BW$1</f>
        <v>1.2876510531101462</v>
      </c>
      <c r="BW101" s="12">
        <f>(BW$3*templow!$I211+BW$4*templow!$I211^2+BW$5*templow!$I211^6)*(M101/M$56)^$BW$1</f>
        <v>0.57902332274422852</v>
      </c>
      <c r="BX101" s="12"/>
      <c r="BY101" s="12"/>
      <c r="BZ101" s="12"/>
      <c r="CA101" s="19"/>
      <c r="CB101" s="19"/>
      <c r="CC101" s="19"/>
      <c r="CD101" s="19"/>
      <c r="CE101" s="19"/>
      <c r="CF101" s="19"/>
      <c r="CG101" s="19"/>
      <c r="CH101" s="19"/>
    </row>
    <row r="102" spans="1:86" x14ac:dyDescent="0.3">
      <c r="A102" s="2">
        <f t="shared" si="79"/>
        <v>2056</v>
      </c>
      <c r="B102" s="5">
        <f t="shared" si="80"/>
        <v>1156.8452128071629</v>
      </c>
      <c r="C102" s="5">
        <f t="shared" si="81"/>
        <v>2921.43187983197</v>
      </c>
      <c r="D102" s="5">
        <f t="shared" si="82"/>
        <v>4242.3198022098995</v>
      </c>
      <c r="E102" s="15">
        <f t="shared" si="83"/>
        <v>3.8807334617877077E-4</v>
      </c>
      <c r="F102" s="15">
        <f t="shared" si="84"/>
        <v>7.6453051441693648E-4</v>
      </c>
      <c r="G102" s="15">
        <f t="shared" si="85"/>
        <v>1.5607618491969685E-3</v>
      </c>
      <c r="H102" s="5">
        <f t="shared" si="86"/>
        <v>104112.09376484055</v>
      </c>
      <c r="I102" s="5">
        <f t="shared" si="87"/>
        <v>31557.699717491399</v>
      </c>
      <c r="J102" s="5">
        <f t="shared" si="88"/>
        <v>12427.798826648937</v>
      </c>
      <c r="K102" s="5">
        <f t="shared" si="89"/>
        <v>89996.563595751533</v>
      </c>
      <c r="L102" s="5">
        <f t="shared" si="90"/>
        <v>10802.134369570336</v>
      </c>
      <c r="M102" s="5">
        <f t="shared" si="91"/>
        <v>2929.4818415563764</v>
      </c>
      <c r="N102" s="15">
        <f t="shared" si="92"/>
        <v>1.6872753050562128E-2</v>
      </c>
      <c r="O102" s="15">
        <f t="shared" si="93"/>
        <v>2.1122003674731493E-2</v>
      </c>
      <c r="P102" s="15">
        <f t="shared" si="94"/>
        <v>1.9264243655185309E-2</v>
      </c>
      <c r="Q102" s="5">
        <f t="shared" si="95"/>
        <v>8914.2236828250807</v>
      </c>
      <c r="R102" s="5">
        <f t="shared" si="96"/>
        <v>10763.478000224039</v>
      </c>
      <c r="S102" s="5">
        <f t="shared" si="97"/>
        <v>5205.8491338829435</v>
      </c>
      <c r="T102" s="5">
        <f t="shared" si="98"/>
        <v>85.621404396685776</v>
      </c>
      <c r="U102" s="5">
        <f t="shared" si="99"/>
        <v>341.07295831382146</v>
      </c>
      <c r="V102" s="5">
        <f t="shared" si="100"/>
        <v>418.88746402299643</v>
      </c>
      <c r="W102" s="15">
        <f t="shared" si="101"/>
        <v>-1.0734613539272964E-2</v>
      </c>
      <c r="X102" s="15">
        <f t="shared" si="102"/>
        <v>-1.217998157191269E-2</v>
      </c>
      <c r="Y102" s="15">
        <f t="shared" si="103"/>
        <v>-9.7425357312937999E-3</v>
      </c>
      <c r="Z102" s="5">
        <f t="shared" si="123"/>
        <v>13962.201451727768</v>
      </c>
      <c r="AA102" s="5">
        <f t="shared" si="124"/>
        <v>26859.000010218595</v>
      </c>
      <c r="AB102" s="5">
        <f t="shared" si="125"/>
        <v>17544.279878271343</v>
      </c>
      <c r="AC102" s="16">
        <f t="shared" si="107"/>
        <v>1.9206214428120711</v>
      </c>
      <c r="AD102" s="16">
        <f t="shared" si="108"/>
        <v>2.9149544564926586</v>
      </c>
      <c r="AE102" s="16">
        <f t="shared" si="109"/>
        <v>3.6755901153086419</v>
      </c>
      <c r="AF102" s="15">
        <f t="shared" si="110"/>
        <v>-4.0504037456468023E-3</v>
      </c>
      <c r="AG102" s="15">
        <f t="shared" si="111"/>
        <v>2.9673830763510267E-4</v>
      </c>
      <c r="AH102" s="15">
        <f t="shared" si="112"/>
        <v>9.7937136394747881E-3</v>
      </c>
      <c r="AI102" s="1">
        <f t="shared" si="70"/>
        <v>175093.4446143416</v>
      </c>
      <c r="AJ102" s="1">
        <f t="shared" si="71"/>
        <v>50883.773178110518</v>
      </c>
      <c r="AK102" s="1">
        <f t="shared" si="72"/>
        <v>20149.349491559613</v>
      </c>
      <c r="AL102" s="14">
        <f t="shared" si="113"/>
        <v>32.283276005760783</v>
      </c>
      <c r="AM102" s="14">
        <f t="shared" si="114"/>
        <v>6.03320822344633</v>
      </c>
      <c r="AN102" s="14">
        <f t="shared" si="115"/>
        <v>2.1339425215596921</v>
      </c>
      <c r="AO102" s="11">
        <f t="shared" si="116"/>
        <v>1.2987669278905782E-2</v>
      </c>
      <c r="AP102" s="11">
        <f t="shared" si="117"/>
        <v>1.6361037838674906E-2</v>
      </c>
      <c r="AQ102" s="11">
        <f t="shared" si="118"/>
        <v>1.4841525661945064E-2</v>
      </c>
      <c r="AR102" s="1">
        <f t="shared" si="126"/>
        <v>104112.09376484055</v>
      </c>
      <c r="AS102" s="1">
        <f t="shared" si="122"/>
        <v>31557.699717491399</v>
      </c>
      <c r="AT102" s="1">
        <f t="shared" si="122"/>
        <v>12427.798826648937</v>
      </c>
      <c r="AU102" s="1">
        <f t="shared" si="76"/>
        <v>20822.418752968111</v>
      </c>
      <c r="AV102" s="1">
        <f t="shared" si="77"/>
        <v>6311.5399434982801</v>
      </c>
      <c r="AW102" s="1">
        <f t="shared" si="78"/>
        <v>2485.5597653297878</v>
      </c>
      <c r="AX102" s="1">
        <f t="shared" si="141"/>
        <v>71997.250876601232</v>
      </c>
      <c r="AY102" s="1">
        <f t="shared" si="133"/>
        <v>8641.7074956562683</v>
      </c>
      <c r="AZ102" s="1">
        <f t="shared" si="134"/>
        <v>2343.5854732451003</v>
      </c>
      <c r="BA102" s="1">
        <f t="shared" si="142"/>
        <v>12938.600180473308</v>
      </c>
      <c r="BB102" s="1">
        <f t="shared" si="143"/>
        <v>26480.897037512917</v>
      </c>
      <c r="BC102" s="1">
        <f t="shared" si="144"/>
        <v>32918.014465862951</v>
      </c>
      <c r="BD102" s="1">
        <f t="shared" si="145"/>
        <v>21529.66898178554</v>
      </c>
      <c r="BE102" s="2">
        <f t="shared" si="152"/>
        <v>0.17931493730955578</v>
      </c>
      <c r="BF102" s="2">
        <f t="shared" si="153"/>
        <v>0.13584270515142602</v>
      </c>
      <c r="BG102" s="2">
        <f t="shared" si="154"/>
        <v>7.3108051554487685E-2</v>
      </c>
      <c r="BH102" s="2">
        <f t="shared" si="135"/>
        <v>0.12738451639863604</v>
      </c>
      <c r="BI102" s="2">
        <f t="shared" si="146"/>
        <v>3.2153846742329923E-3</v>
      </c>
      <c r="BJ102" s="2">
        <f t="shared" si="136"/>
        <v>1.8453240542857267E-3</v>
      </c>
      <c r="BK102" s="2">
        <f t="shared" si="137"/>
        <v>5.3447872020936297E-4</v>
      </c>
      <c r="BL102" s="2">
        <f t="shared" si="138"/>
        <v>334.76043069377658</v>
      </c>
      <c r="BM102" s="2">
        <f t="shared" si="139"/>
        <v>58.234182386612758</v>
      </c>
      <c r="BN102" s="2">
        <f t="shared" si="140"/>
        <v>6.6423940118867471</v>
      </c>
      <c r="BO102" s="2">
        <f t="shared" si="147"/>
        <v>267.41991413250634</v>
      </c>
      <c r="BP102" s="2">
        <f t="shared" si="148"/>
        <v>31.92139168509226</v>
      </c>
      <c r="BQ102" s="2">
        <f t="shared" si="149"/>
        <v>10.357474500309609</v>
      </c>
      <c r="BR102" s="11">
        <f t="shared" si="150"/>
        <v>4.7414842009221719E-2</v>
      </c>
      <c r="BS102" s="17">
        <f t="shared" si="128"/>
        <v>0.1316236928109967</v>
      </c>
      <c r="BT102" s="17">
        <f t="shared" si="129"/>
        <v>0.29762800075126827</v>
      </c>
      <c r="BU102" s="12">
        <f>(BU$3*templow!$I212+BU$4*templow!$I212^2+BU$5*templow!$I212^6)*(K102/K$56)^$BW$1</f>
        <v>2.4853277934102307</v>
      </c>
      <c r="BV102" s="12">
        <f>(BV$3*templow!$I212+BV$4*templow!$I212^2+BV$5*templow!$I212^6)*(L102/L$56)^$BW$1</f>
        <v>1.2891660344636313</v>
      </c>
      <c r="BW102" s="12">
        <f>(BW$3*templow!$I212+BW$4*templow!$I212^2+BW$5*templow!$I212^6)*(M102/M$56)^$BW$1</f>
        <v>0.57634472413739335</v>
      </c>
      <c r="BX102" s="12"/>
      <c r="BY102" s="12"/>
      <c r="BZ102" s="12"/>
      <c r="CA102" s="19"/>
      <c r="CB102" s="19"/>
      <c r="CC102" s="19"/>
      <c r="CD102" s="19"/>
      <c r="CE102" s="19"/>
      <c r="CF102" s="19"/>
      <c r="CG102" s="19"/>
      <c r="CH102" s="19"/>
    </row>
    <row r="103" spans="1:86" x14ac:dyDescent="0.3">
      <c r="A103" s="2">
        <f t="shared" si="79"/>
        <v>2057</v>
      </c>
      <c r="B103" s="5">
        <f t="shared" si="80"/>
        <v>1157.2717065602706</v>
      </c>
      <c r="C103" s="5">
        <f t="shared" si="81"/>
        <v>2923.5537274589956</v>
      </c>
      <c r="D103" s="5">
        <f t="shared" si="82"/>
        <v>4248.6099905643132</v>
      </c>
      <c r="E103" s="15">
        <f t="shared" si="83"/>
        <v>3.6866967886983222E-4</v>
      </c>
      <c r="F103" s="15">
        <f t="shared" si="84"/>
        <v>7.263039886960896E-4</v>
      </c>
      <c r="G103" s="15">
        <f t="shared" si="85"/>
        <v>1.48272375673712E-3</v>
      </c>
      <c r="H103" s="5">
        <f t="shared" si="86"/>
        <v>105889.64149630119</v>
      </c>
      <c r="I103" s="5">
        <f t="shared" si="87"/>
        <v>32240.772254696218</v>
      </c>
      <c r="J103" s="5">
        <f t="shared" si="88"/>
        <v>12683.454091212656</v>
      </c>
      <c r="K103" s="5">
        <f t="shared" si="89"/>
        <v>91499.378146065879</v>
      </c>
      <c r="L103" s="5">
        <f t="shared" si="90"/>
        <v>11027.939029093288</v>
      </c>
      <c r="M103" s="5">
        <f t="shared" si="91"/>
        <v>2985.3185204999249</v>
      </c>
      <c r="N103" s="15">
        <f t="shared" si="92"/>
        <v>1.6698577037504769E-2</v>
      </c>
      <c r="O103" s="15">
        <f t="shared" si="93"/>
        <v>2.0903707711602326E-2</v>
      </c>
      <c r="P103" s="15">
        <f t="shared" si="94"/>
        <v>1.906025773960196E-2</v>
      </c>
      <c r="Q103" s="5">
        <f t="shared" si="95"/>
        <v>8969.0953030655874</v>
      </c>
      <c r="R103" s="5">
        <f t="shared" si="96"/>
        <v>10862.51894501746</v>
      </c>
      <c r="S103" s="5">
        <f t="shared" si="97"/>
        <v>5261.1784123179741</v>
      </c>
      <c r="T103" s="5">
        <f t="shared" si="98"/>
        <v>84.702291709797549</v>
      </c>
      <c r="U103" s="5">
        <f t="shared" si="99"/>
        <v>336.91869596688139</v>
      </c>
      <c r="V103" s="5">
        <f t="shared" si="100"/>
        <v>414.80643793736135</v>
      </c>
      <c r="W103" s="15">
        <f t="shared" si="101"/>
        <v>-1.0734613539272964E-2</v>
      </c>
      <c r="X103" s="15">
        <f t="shared" si="102"/>
        <v>-1.217998157191269E-2</v>
      </c>
      <c r="Y103" s="15">
        <f t="shared" si="103"/>
        <v>-9.7425357312937999E-3</v>
      </c>
      <c r="Z103" s="5">
        <f t="shared" si="123"/>
        <v>13993.913644159529</v>
      </c>
      <c r="AA103" s="5">
        <f t="shared" si="124"/>
        <v>27121.022206079182</v>
      </c>
      <c r="AB103" s="5">
        <f t="shared" si="125"/>
        <v>17909.374800811198</v>
      </c>
      <c r="AC103" s="16">
        <f t="shared" si="107"/>
        <v>1.9128421505261355</v>
      </c>
      <c r="AD103" s="16">
        <f t="shared" si="108"/>
        <v>2.9158194351449116</v>
      </c>
      <c r="AE103" s="16">
        <f t="shared" si="109"/>
        <v>3.711587792354059</v>
      </c>
      <c r="AF103" s="15">
        <f t="shared" si="110"/>
        <v>-4.0504037456468023E-3</v>
      </c>
      <c r="AG103" s="15">
        <f t="shared" si="111"/>
        <v>2.9673830763510267E-4</v>
      </c>
      <c r="AH103" s="15">
        <f t="shared" si="112"/>
        <v>9.7937136394747881E-3</v>
      </c>
      <c r="AI103" s="1">
        <f t="shared" si="70"/>
        <v>178406.51890587556</v>
      </c>
      <c r="AJ103" s="1">
        <f t="shared" si="71"/>
        <v>52106.935803797751</v>
      </c>
      <c r="AK103" s="1">
        <f t="shared" si="72"/>
        <v>20619.974307733439</v>
      </c>
      <c r="AL103" s="14">
        <f t="shared" si="113"/>
        <v>32.698367672643208</v>
      </c>
      <c r="AM103" s="14">
        <f t="shared" si="114"/>
        <v>6.1309306759984157</v>
      </c>
      <c r="AN103" s="14">
        <f t="shared" si="115"/>
        <v>2.1652967746275875</v>
      </c>
      <c r="AO103" s="11">
        <f t="shared" si="116"/>
        <v>1.2857792586116724E-2</v>
      </c>
      <c r="AP103" s="11">
        <f t="shared" si="117"/>
        <v>1.6197427460288155E-2</v>
      </c>
      <c r="AQ103" s="11">
        <f t="shared" si="118"/>
        <v>1.4693110405325614E-2</v>
      </c>
      <c r="AR103" s="1">
        <f t="shared" si="126"/>
        <v>105889.64149630119</v>
      </c>
      <c r="AS103" s="1">
        <f t="shared" si="122"/>
        <v>32240.772254696218</v>
      </c>
      <c r="AT103" s="1">
        <f t="shared" si="122"/>
        <v>12683.454091212656</v>
      </c>
      <c r="AU103" s="1">
        <f t="shared" si="76"/>
        <v>21177.928299260238</v>
      </c>
      <c r="AV103" s="1">
        <f t="shared" si="77"/>
        <v>6448.1544509392443</v>
      </c>
      <c r="AW103" s="1">
        <f t="shared" si="78"/>
        <v>2536.6908182425313</v>
      </c>
      <c r="AX103" s="1">
        <f t="shared" si="141"/>
        <v>73199.502516852706</v>
      </c>
      <c r="AY103" s="1">
        <f t="shared" si="133"/>
        <v>8822.3512232746307</v>
      </c>
      <c r="AZ103" s="1">
        <f t="shared" si="134"/>
        <v>2388.25481639994</v>
      </c>
      <c r="BA103" s="1">
        <f t="shared" si="142"/>
        <v>12962.535466530535</v>
      </c>
      <c r="BB103" s="1">
        <f t="shared" si="143"/>
        <v>26560.613350101419</v>
      </c>
      <c r="BC103" s="1">
        <f t="shared" si="144"/>
        <v>33047.040311724915</v>
      </c>
      <c r="BD103" s="1">
        <f t="shared" si="145"/>
        <v>20969.82553826629</v>
      </c>
      <c r="BE103" s="2">
        <f t="shared" si="152"/>
        <v>0.17931493730955578</v>
      </c>
      <c r="BF103" s="2">
        <f t="shared" si="153"/>
        <v>0.13584270515142602</v>
      </c>
      <c r="BG103" s="2">
        <f t="shared" si="154"/>
        <v>7.3108051554487685E-2</v>
      </c>
      <c r="BH103" s="2">
        <f t="shared" si="135"/>
        <v>0.12711423791742979</v>
      </c>
      <c r="BI103" s="2">
        <f t="shared" si="146"/>
        <v>3.2153846742329923E-3</v>
      </c>
      <c r="BJ103" s="2">
        <f t="shared" si="136"/>
        <v>1.8453240542857267E-3</v>
      </c>
      <c r="BK103" s="2">
        <f t="shared" si="137"/>
        <v>5.3447872020936297E-4</v>
      </c>
      <c r="BL103" s="2">
        <f t="shared" si="138"/>
        <v>340.47593042723275</v>
      </c>
      <c r="BM103" s="2">
        <f t="shared" si="139"/>
        <v>59.494672570338793</v>
      </c>
      <c r="BN103" s="2">
        <f t="shared" si="140"/>
        <v>6.7790363105055489</v>
      </c>
      <c r="BO103" s="2">
        <f t="shared" si="147"/>
        <v>271.36932397128527</v>
      </c>
      <c r="BP103" s="2">
        <f t="shared" si="148"/>
        <v>32.297261408290652</v>
      </c>
      <c r="BQ103" s="2">
        <f t="shared" si="149"/>
        <v>10.355052880431678</v>
      </c>
      <c r="BR103" s="11">
        <f t="shared" si="150"/>
        <v>4.7260536758975541E-2</v>
      </c>
      <c r="BS103" s="17">
        <f t="shared" si="128"/>
        <v>0.12566529280653238</v>
      </c>
      <c r="BT103" s="17">
        <f t="shared" si="129"/>
        <v>0.28895922403035756</v>
      </c>
      <c r="BU103" s="12">
        <f>(BU$3*templow!$I213+BU$4*templow!$I213^2+BU$5*templow!$I213^6)*(K103/K$56)^$BW$1</f>
        <v>2.4961105236330949</v>
      </c>
      <c r="BV103" s="12">
        <f>(BV$3*templow!$I213+BV$4*templow!$I213^2+BV$5*templow!$I213^6)*(L103/L$56)^$BW$1</f>
        <v>1.2903906878299529</v>
      </c>
      <c r="BW103" s="12">
        <f>(BW$3*templow!$I213+BW$4*templow!$I213^2+BW$5*templow!$I213^6)*(M103/M$56)^$BW$1</f>
        <v>0.57343392871982124</v>
      </c>
      <c r="BX103" s="12"/>
      <c r="BY103" s="12"/>
      <c r="BZ103" s="12"/>
      <c r="CA103" s="19"/>
      <c r="CB103" s="19"/>
      <c r="CC103" s="19"/>
      <c r="CD103" s="19"/>
      <c r="CE103" s="19"/>
      <c r="CF103" s="19"/>
      <c r="CG103" s="19"/>
      <c r="CH103" s="19"/>
    </row>
    <row r="104" spans="1:86" x14ac:dyDescent="0.3">
      <c r="A104" s="2">
        <f t="shared" si="79"/>
        <v>2058</v>
      </c>
      <c r="B104" s="5">
        <f t="shared" si="80"/>
        <v>1157.6770249992721</v>
      </c>
      <c r="C104" s="5">
        <f t="shared" si="81"/>
        <v>2925.5709467557454</v>
      </c>
      <c r="D104" s="5">
        <f t="shared" si="82"/>
        <v>4254.5945297821272</v>
      </c>
      <c r="E104" s="15">
        <f t="shared" si="83"/>
        <v>3.5023619492634061E-4</v>
      </c>
      <c r="F104" s="15">
        <f t="shared" si="84"/>
        <v>6.8998878926128512E-4</v>
      </c>
      <c r="G104" s="15">
        <f t="shared" si="85"/>
        <v>1.4085875689002639E-3</v>
      </c>
      <c r="H104" s="5">
        <f t="shared" si="86"/>
        <v>107677.28309590762</v>
      </c>
      <c r="I104" s="5">
        <f t="shared" si="87"/>
        <v>32930.46453444699</v>
      </c>
      <c r="J104" s="5">
        <f t="shared" si="88"/>
        <v>12940.848351395012</v>
      </c>
      <c r="K104" s="5">
        <f t="shared" si="89"/>
        <v>93011.505601897326</v>
      </c>
      <c r="L104" s="5">
        <f t="shared" si="90"/>
        <v>11256.081337205165</v>
      </c>
      <c r="M104" s="5">
        <f t="shared" si="91"/>
        <v>3041.617305905223</v>
      </c>
      <c r="N104" s="15">
        <f t="shared" si="92"/>
        <v>1.6526095438786026E-2</v>
      </c>
      <c r="O104" s="15">
        <f t="shared" si="93"/>
        <v>2.068766498527097E-2</v>
      </c>
      <c r="P104" s="15">
        <f t="shared" si="94"/>
        <v>1.8858552284688912E-2</v>
      </c>
      <c r="Q104" s="5">
        <f t="shared" si="95"/>
        <v>9022.6074648020567</v>
      </c>
      <c r="R104" s="5">
        <f t="shared" si="96"/>
        <v>10959.753622914412</v>
      </c>
      <c r="S104" s="5">
        <f t="shared" si="97"/>
        <v>5315.6497910469407</v>
      </c>
      <c r="T104" s="5">
        <f t="shared" si="98"/>
        <v>83.79304534240211</v>
      </c>
      <c r="U104" s="5">
        <f t="shared" si="99"/>
        <v>332.8150324587719</v>
      </c>
      <c r="V104" s="5">
        <f t="shared" si="100"/>
        <v>410.76517139418593</v>
      </c>
      <c r="W104" s="15">
        <f t="shared" si="101"/>
        <v>-1.0734613539272964E-2</v>
      </c>
      <c r="X104" s="15">
        <f t="shared" si="102"/>
        <v>-1.217998157191269E-2</v>
      </c>
      <c r="Y104" s="15">
        <f t="shared" si="103"/>
        <v>-9.7425357312937999E-3</v>
      </c>
      <c r="Z104" s="5">
        <f t="shared" si="123"/>
        <v>14023.023461386805</v>
      </c>
      <c r="AA104" s="5">
        <f t="shared" si="124"/>
        <v>27378.700211752071</v>
      </c>
      <c r="AB104" s="5">
        <f t="shared" si="125"/>
        <v>18276.984327071059</v>
      </c>
      <c r="AC104" s="16">
        <f t="shared" si="107"/>
        <v>1.9050943675148133</v>
      </c>
      <c r="AD104" s="16">
        <f t="shared" si="108"/>
        <v>2.9166846704694662</v>
      </c>
      <c r="AE104" s="16">
        <f t="shared" si="109"/>
        <v>3.7479380203401451</v>
      </c>
      <c r="AF104" s="15">
        <f t="shared" si="110"/>
        <v>-4.0504037456468023E-3</v>
      </c>
      <c r="AG104" s="15">
        <f t="shared" si="111"/>
        <v>2.9673830763510267E-4</v>
      </c>
      <c r="AH104" s="15">
        <f t="shared" si="112"/>
        <v>9.7937136394747881E-3</v>
      </c>
      <c r="AI104" s="1">
        <f t="shared" si="70"/>
        <v>181743.79531454825</v>
      </c>
      <c r="AJ104" s="1">
        <f t="shared" si="71"/>
        <v>53344.396674357224</v>
      </c>
      <c r="AK104" s="1">
        <f t="shared" si="72"/>
        <v>21094.667695202628</v>
      </c>
      <c r="AL104" s="14">
        <f t="shared" si="113"/>
        <v>33.114592213788242</v>
      </c>
      <c r="AM104" s="14">
        <f t="shared" si="114"/>
        <v>6.2292429278380697</v>
      </c>
      <c r="AN104" s="14">
        <f t="shared" si="115"/>
        <v>2.1967935697517875</v>
      </c>
      <c r="AO104" s="11">
        <f t="shared" si="116"/>
        <v>1.2729214660255558E-2</v>
      </c>
      <c r="AP104" s="11">
        <f t="shared" si="117"/>
        <v>1.6035453185685274E-2</v>
      </c>
      <c r="AQ104" s="11">
        <f t="shared" si="118"/>
        <v>1.4546179301272357E-2</v>
      </c>
      <c r="AR104" s="1">
        <f t="shared" si="126"/>
        <v>107677.28309590762</v>
      </c>
      <c r="AS104" s="1">
        <f t="shared" si="122"/>
        <v>32930.46453444699</v>
      </c>
      <c r="AT104" s="1">
        <f t="shared" si="122"/>
        <v>12940.848351395012</v>
      </c>
      <c r="AU104" s="1">
        <f t="shared" si="76"/>
        <v>21535.456619181525</v>
      </c>
      <c r="AV104" s="1">
        <f t="shared" si="77"/>
        <v>6586.0929068893984</v>
      </c>
      <c r="AW104" s="1">
        <f t="shared" si="78"/>
        <v>2588.1696702790027</v>
      </c>
      <c r="AX104" s="1">
        <f t="shared" si="141"/>
        <v>74409.204481517867</v>
      </c>
      <c r="AY104" s="1">
        <f t="shared" si="133"/>
        <v>9004.8650697641333</v>
      </c>
      <c r="AZ104" s="1">
        <f t="shared" si="134"/>
        <v>2433.2938447241781</v>
      </c>
      <c r="BA104" s="1">
        <f t="shared" si="142"/>
        <v>12986.050929393752</v>
      </c>
      <c r="BB104" s="1">
        <f t="shared" si="143"/>
        <v>26638.845567462842</v>
      </c>
      <c r="BC104" s="1">
        <f t="shared" si="144"/>
        <v>33173.078271911712</v>
      </c>
      <c r="BD104" s="1">
        <f t="shared" si="145"/>
        <v>20422.957572975571</v>
      </c>
      <c r="BE104" s="2">
        <f t="shared" si="152"/>
        <v>0.17931493730955578</v>
      </c>
      <c r="BF104" s="2">
        <f t="shared" si="153"/>
        <v>0.13584270515142602</v>
      </c>
      <c r="BG104" s="2">
        <f t="shared" si="154"/>
        <v>7.3108051554487685E-2</v>
      </c>
      <c r="BH104" s="2">
        <f t="shared" si="135"/>
        <v>0.12684471965413144</v>
      </c>
      <c r="BI104" s="2">
        <f t="shared" si="146"/>
        <v>3.2153846742329923E-3</v>
      </c>
      <c r="BJ104" s="2">
        <f t="shared" si="136"/>
        <v>1.8453240542857267E-3</v>
      </c>
      <c r="BK104" s="2">
        <f t="shared" si="137"/>
        <v>5.3447872020936297E-4</v>
      </c>
      <c r="BL104" s="2">
        <f t="shared" si="138"/>
        <v>346.22388582962861</v>
      </c>
      <c r="BM104" s="2">
        <f t="shared" si="139"/>
        <v>60.767378324218058</v>
      </c>
      <c r="BN104" s="2">
        <f t="shared" si="140"/>
        <v>6.9166080652770505</v>
      </c>
      <c r="BO104" s="2">
        <f t="shared" si="147"/>
        <v>275.37777885307037</v>
      </c>
      <c r="BP104" s="2">
        <f t="shared" si="148"/>
        <v>32.677689953537104</v>
      </c>
      <c r="BQ104" s="2">
        <f t="shared" si="149"/>
        <v>10.352694859307851</v>
      </c>
      <c r="BR104" s="11">
        <f t="shared" si="150"/>
        <v>4.7106547083708622E-2</v>
      </c>
      <c r="BS104" s="17">
        <f t="shared" si="128"/>
        <v>0.11999429788067527</v>
      </c>
      <c r="BT104" s="17">
        <f t="shared" si="129"/>
        <v>0.28054293595180346</v>
      </c>
      <c r="BU104" s="12">
        <f>(BU$3*templow!$I214+BU$4*templow!$I214^2+BU$5*templow!$I214^6)*(K104/K$56)^$BW$1</f>
        <v>2.5064741267897928</v>
      </c>
      <c r="BV104" s="12">
        <f>(BV$3*templow!$I214+BV$4*templow!$I214^2+BV$5*templow!$I214^6)*(L104/L$56)^$BW$1</f>
        <v>1.2913218247197478</v>
      </c>
      <c r="BW104" s="12">
        <f>(BW$3*templow!$I214+BW$4*templow!$I214^2+BW$5*templow!$I214^6)*(M104/M$56)^$BW$1</f>
        <v>0.57028893057383223</v>
      </c>
      <c r="BX104" s="12"/>
      <c r="BY104" s="12"/>
      <c r="BZ104" s="12"/>
      <c r="CA104" s="19"/>
      <c r="CB104" s="19"/>
      <c r="CC104" s="19"/>
      <c r="CD104" s="19"/>
      <c r="CE104" s="19"/>
      <c r="CF104" s="19"/>
      <c r="CG104" s="19"/>
      <c r="CH104" s="19"/>
    </row>
    <row r="105" spans="1:86" x14ac:dyDescent="0.3">
      <c r="A105" s="2">
        <f t="shared" si="79"/>
        <v>2059</v>
      </c>
      <c r="B105" s="5">
        <f t="shared" si="80"/>
        <v>1158.0622123756521</v>
      </c>
      <c r="C105" s="5">
        <f t="shared" si="81"/>
        <v>2927.488627353423</v>
      </c>
      <c r="D105" s="5">
        <f t="shared" si="82"/>
        <v>4260.2878502992216</v>
      </c>
      <c r="E105" s="15">
        <f t="shared" si="83"/>
        <v>3.3272438518002357E-4</v>
      </c>
      <c r="F105" s="15">
        <f t="shared" si="84"/>
        <v>6.5548934979822086E-4</v>
      </c>
      <c r="G105" s="15">
        <f t="shared" si="85"/>
        <v>1.3381581904552506E-3</v>
      </c>
      <c r="H105" s="5">
        <f t="shared" si="86"/>
        <v>109474.78917474076</v>
      </c>
      <c r="I105" s="5">
        <f t="shared" si="87"/>
        <v>33626.705495603601</v>
      </c>
      <c r="J105" s="5">
        <f t="shared" si="88"/>
        <v>13199.952963399584</v>
      </c>
      <c r="K105" s="5">
        <f t="shared" si="89"/>
        <v>94532.73581059507</v>
      </c>
      <c r="L105" s="5">
        <f t="shared" si="90"/>
        <v>11486.536679052313</v>
      </c>
      <c r="M105" s="5">
        <f t="shared" si="91"/>
        <v>3098.3711493749147</v>
      </c>
      <c r="N105" s="15">
        <f t="shared" si="92"/>
        <v>1.6355290658435662E-2</v>
      </c>
      <c r="O105" s="15">
        <f t="shared" si="93"/>
        <v>2.047385186222983E-2</v>
      </c>
      <c r="P105" s="15">
        <f t="shared" si="94"/>
        <v>1.8659100656583494E-2</v>
      </c>
      <c r="Q105" s="5">
        <f t="shared" si="95"/>
        <v>9074.7549374385744</v>
      </c>
      <c r="R105" s="5">
        <f t="shared" si="96"/>
        <v>11055.161145111728</v>
      </c>
      <c r="S105" s="5">
        <f t="shared" si="97"/>
        <v>5369.2561240964078</v>
      </c>
      <c r="T105" s="5">
        <f t="shared" si="98"/>
        <v>82.893559383372647</v>
      </c>
      <c r="U105" s="5">
        <f t="shared" si="99"/>
        <v>328.76135149656852</v>
      </c>
      <c r="V105" s="5">
        <f t="shared" si="100"/>
        <v>406.76327703470707</v>
      </c>
      <c r="W105" s="15">
        <f t="shared" si="101"/>
        <v>-1.0734613539272964E-2</v>
      </c>
      <c r="X105" s="15">
        <f t="shared" si="102"/>
        <v>-1.217998157191269E-2</v>
      </c>
      <c r="Y105" s="15">
        <f t="shared" si="103"/>
        <v>-9.7425357312937999E-3</v>
      </c>
      <c r="Z105" s="5">
        <f t="shared" si="123"/>
        <v>14049.551004176303</v>
      </c>
      <c r="AA105" s="5">
        <f t="shared" si="124"/>
        <v>27631.97475489158</v>
      </c>
      <c r="AB105" s="5">
        <f t="shared" si="125"/>
        <v>18647.067093126036</v>
      </c>
      <c r="AC105" s="16">
        <f t="shared" si="107"/>
        <v>1.8973779661528207</v>
      </c>
      <c r="AD105" s="16">
        <f t="shared" si="108"/>
        <v>2.9175501625424864</v>
      </c>
      <c r="AE105" s="16">
        <f t="shared" si="109"/>
        <v>3.7846442520498567</v>
      </c>
      <c r="AF105" s="15">
        <f t="shared" si="110"/>
        <v>-4.0504037456468023E-3</v>
      </c>
      <c r="AG105" s="15">
        <f t="shared" si="111"/>
        <v>2.9673830763510267E-4</v>
      </c>
      <c r="AH105" s="15">
        <f t="shared" si="112"/>
        <v>9.7937136394747881E-3</v>
      </c>
      <c r="AI105" s="1">
        <f t="shared" si="70"/>
        <v>185104.87240227495</v>
      </c>
      <c r="AJ105" s="1">
        <f t="shared" si="71"/>
        <v>54596.049913810901</v>
      </c>
      <c r="AK105" s="1">
        <f t="shared" si="72"/>
        <v>21573.370595961369</v>
      </c>
      <c r="AL105" s="14">
        <f t="shared" si="113"/>
        <v>33.531899738937625</v>
      </c>
      <c r="AM105" s="14">
        <f t="shared" si="114"/>
        <v>6.3281327738561624</v>
      </c>
      <c r="AN105" s="14">
        <f t="shared" si="115"/>
        <v>2.2284289733737443</v>
      </c>
      <c r="AO105" s="11">
        <f t="shared" si="116"/>
        <v>1.2601922513653002E-2</v>
      </c>
      <c r="AP105" s="11">
        <f t="shared" si="117"/>
        <v>1.5875098653828423E-2</v>
      </c>
      <c r="AQ105" s="11">
        <f t="shared" si="118"/>
        <v>1.4400717508259633E-2</v>
      </c>
      <c r="AR105" s="1">
        <f t="shared" si="126"/>
        <v>109474.78917474076</v>
      </c>
      <c r="AS105" s="1">
        <f t="shared" si="122"/>
        <v>33626.705495603601</v>
      </c>
      <c r="AT105" s="1">
        <f t="shared" si="122"/>
        <v>13199.952963399584</v>
      </c>
      <c r="AU105" s="1">
        <f t="shared" si="76"/>
        <v>21894.957834948153</v>
      </c>
      <c r="AV105" s="1">
        <f t="shared" si="77"/>
        <v>6725.3410991207202</v>
      </c>
      <c r="AW105" s="1">
        <f t="shared" si="78"/>
        <v>2639.990592679917</v>
      </c>
      <c r="AX105" s="1">
        <f t="shared" si="141"/>
        <v>75626.188648476062</v>
      </c>
      <c r="AY105" s="1">
        <f t="shared" si="133"/>
        <v>9189.2293432418501</v>
      </c>
      <c r="AZ105" s="1">
        <f t="shared" si="134"/>
        <v>2478.6969194999319</v>
      </c>
      <c r="BA105" s="1">
        <f t="shared" si="142"/>
        <v>13009.158929434523</v>
      </c>
      <c r="BB105" s="1">
        <f t="shared" si="143"/>
        <v>26715.638693439389</v>
      </c>
      <c r="BC105" s="1">
        <f t="shared" si="144"/>
        <v>33296.2297011708</v>
      </c>
      <c r="BD105" s="1">
        <f t="shared" si="145"/>
        <v>19888.867370586762</v>
      </c>
      <c r="BE105" s="2">
        <f t="shared" si="152"/>
        <v>0.17931493730955578</v>
      </c>
      <c r="BF105" s="2">
        <f t="shared" si="153"/>
        <v>0.13584270515142602</v>
      </c>
      <c r="BG105" s="2">
        <f t="shared" si="154"/>
        <v>7.3108051554487685E-2</v>
      </c>
      <c r="BH105" s="2">
        <f t="shared" si="135"/>
        <v>0.12657592259800596</v>
      </c>
      <c r="BI105" s="2">
        <f t="shared" si="146"/>
        <v>3.2153846742329923E-3</v>
      </c>
      <c r="BJ105" s="2">
        <f t="shared" si="136"/>
        <v>1.8453240542857267E-3</v>
      </c>
      <c r="BK105" s="2">
        <f t="shared" si="137"/>
        <v>5.3447872020936297E-4</v>
      </c>
      <c r="BL105" s="2">
        <f t="shared" si="138"/>
        <v>352.00355932734931</v>
      </c>
      <c r="BM105" s="2">
        <f t="shared" si="139"/>
        <v>62.052168517419361</v>
      </c>
      <c r="BN105" s="2">
        <f t="shared" si="140"/>
        <v>7.0550939667015982</v>
      </c>
      <c r="BO105" s="2">
        <f t="shared" si="147"/>
        <v>279.44615385943956</v>
      </c>
      <c r="BP105" s="2">
        <f t="shared" si="148"/>
        <v>33.062730263565193</v>
      </c>
      <c r="BQ105" s="2">
        <f t="shared" si="149"/>
        <v>10.350398129052376</v>
      </c>
      <c r="BR105" s="11">
        <f t="shared" si="150"/>
        <v>4.6952929207642019E-2</v>
      </c>
      <c r="BS105" s="17">
        <f t="shared" si="128"/>
        <v>0.11459607259153408</v>
      </c>
      <c r="BT105" s="17">
        <f t="shared" si="129"/>
        <v>0.27237178247747906</v>
      </c>
      <c r="BU105" s="12">
        <f>(BU$3*templow!$I215+BU$4*templow!$I215^2+BU$5*templow!$I215^6)*(K105/K$56)^$BW$1</f>
        <v>2.5164118982668469</v>
      </c>
      <c r="BV105" s="12">
        <f>(BV$3*templow!$I215+BV$4*templow!$I215^2+BV$5*templow!$I215^6)*(L105/L$56)^$BW$1</f>
        <v>1.2919564287709213</v>
      </c>
      <c r="BW105" s="12">
        <f>(BW$3*templow!$I215+BW$4*templow!$I215^2+BW$5*templow!$I215^6)*(M105/M$56)^$BW$1</f>
        <v>0.56690786519590264</v>
      </c>
      <c r="BX105" s="12"/>
      <c r="BY105" s="12"/>
      <c r="BZ105" s="12"/>
      <c r="CA105" s="19"/>
      <c r="CB105" s="19"/>
      <c r="CC105" s="19"/>
      <c r="CD105" s="19"/>
      <c r="CE105" s="19"/>
      <c r="CF105" s="19"/>
      <c r="CG105" s="19"/>
      <c r="CH105" s="19"/>
    </row>
    <row r="106" spans="1:86" x14ac:dyDescent="0.3">
      <c r="A106" s="2">
        <f t="shared" si="79"/>
        <v>2060</v>
      </c>
      <c r="B106" s="5">
        <f t="shared" si="80"/>
        <v>1158.4282621363843</v>
      </c>
      <c r="C106" s="5">
        <f t="shared" si="81"/>
        <v>2929.3116180894644</v>
      </c>
      <c r="D106" s="5">
        <f t="shared" si="82"/>
        <v>4265.7037424257678</v>
      </c>
      <c r="E106" s="15">
        <f t="shared" si="83"/>
        <v>3.1608816592102238E-4</v>
      </c>
      <c r="F106" s="15">
        <f t="shared" si="84"/>
        <v>6.2271488230830976E-4</v>
      </c>
      <c r="G106" s="15">
        <f t="shared" si="85"/>
        <v>1.271250280932488E-3</v>
      </c>
      <c r="H106" s="5">
        <f t="shared" si="86"/>
        <v>111281.92781601124</v>
      </c>
      <c r="I106" s="5">
        <f t="shared" si="87"/>
        <v>34329.422170459198</v>
      </c>
      <c r="J106" s="5">
        <f t="shared" si="88"/>
        <v>13460.73910045533</v>
      </c>
      <c r="K106" s="5">
        <f t="shared" si="89"/>
        <v>96062.856417870935</v>
      </c>
      <c r="L106" s="5">
        <f t="shared" si="90"/>
        <v>11719.279696452813</v>
      </c>
      <c r="M106" s="5">
        <f t="shared" si="91"/>
        <v>3155.572893301925</v>
      </c>
      <c r="N106" s="15">
        <f t="shared" si="92"/>
        <v>1.6186145404081032E-2</v>
      </c>
      <c r="O106" s="15">
        <f t="shared" si="93"/>
        <v>2.0262244739525981E-2</v>
      </c>
      <c r="P106" s="15">
        <f t="shared" si="94"/>
        <v>1.8461875988791787E-2</v>
      </c>
      <c r="Q106" s="5">
        <f t="shared" si="95"/>
        <v>9125.5330577314471</v>
      </c>
      <c r="R106" s="5">
        <f t="shared" si="96"/>
        <v>11148.7216763918</v>
      </c>
      <c r="S106" s="5">
        <f t="shared" si="97"/>
        <v>5421.9907072861015</v>
      </c>
      <c r="T106" s="5">
        <f t="shared" si="98"/>
        <v>82.00372905849737</v>
      </c>
      <c r="U106" s="5">
        <f t="shared" si="99"/>
        <v>324.75704429378322</v>
      </c>
      <c r="V106" s="5">
        <f t="shared" si="100"/>
        <v>402.80037127401829</v>
      </c>
      <c r="W106" s="15">
        <f t="shared" si="101"/>
        <v>-1.0734613539272964E-2</v>
      </c>
      <c r="X106" s="15">
        <f t="shared" si="102"/>
        <v>-1.217998157191269E-2</v>
      </c>
      <c r="Y106" s="15">
        <f t="shared" si="103"/>
        <v>-9.7425357312937999E-3</v>
      </c>
      <c r="Z106" s="5">
        <f t="shared" si="123"/>
        <v>14073.517175856436</v>
      </c>
      <c r="AA106" s="5">
        <f t="shared" si="124"/>
        <v>27880.789167166593</v>
      </c>
      <c r="AB106" s="5">
        <f t="shared" si="125"/>
        <v>19019.581496239491</v>
      </c>
      <c r="AC106" s="16">
        <f t="shared" si="107"/>
        <v>1.8896928193318077</v>
      </c>
      <c r="AD106" s="16">
        <f t="shared" si="108"/>
        <v>2.9184159114401598</v>
      </c>
      <c r="AE106" s="16">
        <f t="shared" si="109"/>
        <v>3.8217099740817173</v>
      </c>
      <c r="AF106" s="15">
        <f t="shared" si="110"/>
        <v>-4.0504037456468023E-3</v>
      </c>
      <c r="AG106" s="15">
        <f t="shared" si="111"/>
        <v>2.9673830763510267E-4</v>
      </c>
      <c r="AH106" s="15">
        <f t="shared" si="112"/>
        <v>9.7937136394747881E-3</v>
      </c>
      <c r="AI106" s="1">
        <f t="shared" si="70"/>
        <v>188489.34299699561</v>
      </c>
      <c r="AJ106" s="1">
        <f t="shared" si="71"/>
        <v>55861.786021550535</v>
      </c>
      <c r="AK106" s="1">
        <f t="shared" si="72"/>
        <v>22056.024129045152</v>
      </c>
      <c r="AL106" s="14">
        <f t="shared" si="113"/>
        <v>33.95024047716084</v>
      </c>
      <c r="AM106" s="14">
        <f t="shared" si="114"/>
        <v>6.4275879086148588</v>
      </c>
      <c r="AN106" s="14">
        <f t="shared" si="115"/>
        <v>2.260199039745193</v>
      </c>
      <c r="AO106" s="11">
        <f t="shared" si="116"/>
        <v>1.2475903288516471E-2</v>
      </c>
      <c r="AP106" s="11">
        <f t="shared" si="117"/>
        <v>1.5716347667290138E-2</v>
      </c>
      <c r="AQ106" s="11">
        <f t="shared" si="118"/>
        <v>1.4256710333177037E-2</v>
      </c>
      <c r="AR106" s="1">
        <f t="shared" si="126"/>
        <v>111281.92781601124</v>
      </c>
      <c r="AS106" s="1">
        <f t="shared" si="122"/>
        <v>34329.422170459198</v>
      </c>
      <c r="AT106" s="1">
        <f t="shared" si="122"/>
        <v>13460.73910045533</v>
      </c>
      <c r="AU106" s="1">
        <f t="shared" si="76"/>
        <v>22256.38556320225</v>
      </c>
      <c r="AV106" s="1">
        <f t="shared" si="77"/>
        <v>6865.8844340918404</v>
      </c>
      <c r="AW106" s="1">
        <f t="shared" si="78"/>
        <v>2692.147820091066</v>
      </c>
      <c r="AX106" s="1">
        <f t="shared" si="141"/>
        <v>76850.285134296748</v>
      </c>
      <c r="AY106" s="1">
        <f t="shared" si="133"/>
        <v>9375.4237571622507</v>
      </c>
      <c r="AZ106" s="1">
        <f t="shared" si="134"/>
        <v>2524.4583146415398</v>
      </c>
      <c r="BA106" s="1">
        <f t="shared" si="142"/>
        <v>13031.871327710698</v>
      </c>
      <c r="BB106" s="1">
        <f t="shared" si="143"/>
        <v>26791.036022536362</v>
      </c>
      <c r="BC106" s="1">
        <f t="shared" si="144"/>
        <v>33416.592298267395</v>
      </c>
      <c r="BD106" s="1">
        <f t="shared" si="145"/>
        <v>19367.352492256872</v>
      </c>
      <c r="BE106" s="2">
        <f t="shared" si="152"/>
        <v>0.17931493730955578</v>
      </c>
      <c r="BF106" s="2">
        <f t="shared" si="153"/>
        <v>0.13584270515142602</v>
      </c>
      <c r="BG106" s="2">
        <f t="shared" si="154"/>
        <v>7.3108051554487685E-2</v>
      </c>
      <c r="BH106" s="2">
        <f t="shared" si="135"/>
        <v>0.12630780961864188</v>
      </c>
      <c r="BI106" s="2">
        <f t="shared" si="146"/>
        <v>3.2153846742329923E-3</v>
      </c>
      <c r="BJ106" s="2">
        <f t="shared" si="136"/>
        <v>1.8453240542857267E-3</v>
      </c>
      <c r="BK106" s="2">
        <f t="shared" si="137"/>
        <v>5.3447872020936297E-4</v>
      </c>
      <c r="BL106" s="2">
        <f t="shared" si="138"/>
        <v>357.81420521870467</v>
      </c>
      <c r="BM106" s="2">
        <f t="shared" si="139"/>
        <v>63.348908500878082</v>
      </c>
      <c r="BN106" s="2">
        <f t="shared" si="140"/>
        <v>7.1944786074834965</v>
      </c>
      <c r="BO106" s="2">
        <f t="shared" si="147"/>
        <v>283.57533743231102</v>
      </c>
      <c r="BP106" s="2">
        <f t="shared" si="148"/>
        <v>33.452435983500088</v>
      </c>
      <c r="BQ106" s="2">
        <f t="shared" si="149"/>
        <v>10.348160481997654</v>
      </c>
      <c r="BR106" s="11">
        <f t="shared" si="150"/>
        <v>4.6799735839982509E-2</v>
      </c>
      <c r="BS106" s="17">
        <f t="shared" si="128"/>
        <v>0.10945675721855329</v>
      </c>
      <c r="BT106" s="17">
        <f t="shared" si="129"/>
        <v>0.26443862376454275</v>
      </c>
      <c r="BU106" s="12">
        <f>(BU$3*templow!$I216+BU$4*templow!$I216^2+BU$5*templow!$I216^6)*(K106/K$56)^$BW$1</f>
        <v>2.5259173862385178</v>
      </c>
      <c r="BV106" s="12">
        <f>(BV$3*templow!$I216+BV$4*templow!$I216^2+BV$5*templow!$I216^6)*(L106/L$56)^$BW$1</f>
        <v>1.2922916635741697</v>
      </c>
      <c r="BW106" s="12">
        <f>(BW$3*templow!$I216+BW$4*templow!$I216^2+BW$5*templow!$I216^6)*(M106/M$56)^$BW$1</f>
        <v>0.56328901327644243</v>
      </c>
      <c r="BX106" s="12"/>
      <c r="BY106" s="12"/>
      <c r="BZ106" s="12"/>
      <c r="CA106" s="19"/>
      <c r="CB106" s="19"/>
      <c r="CC106" s="19"/>
      <c r="CD106" s="19"/>
      <c r="CE106" s="19"/>
      <c r="CF106" s="19"/>
      <c r="CG106" s="19"/>
      <c r="CH106" s="19"/>
    </row>
    <row r="107" spans="1:86" x14ac:dyDescent="0.3">
      <c r="A107" s="2">
        <f t="shared" si="79"/>
        <v>2061</v>
      </c>
      <c r="B107" s="5">
        <f t="shared" si="80"/>
        <v>1158.7761193278775</v>
      </c>
      <c r="C107" s="5">
        <f t="shared" si="81"/>
        <v>2931.0445377319925</v>
      </c>
      <c r="D107" s="5">
        <f t="shared" si="82"/>
        <v>4270.8553806526543</v>
      </c>
      <c r="E107" s="15">
        <f t="shared" si="83"/>
        <v>3.0028375762497126E-4</v>
      </c>
      <c r="F107" s="15">
        <f t="shared" si="84"/>
        <v>5.9157913819289426E-4</v>
      </c>
      <c r="G107" s="15">
        <f t="shared" si="85"/>
        <v>1.2076877668858637E-3</v>
      </c>
      <c r="H107" s="5">
        <f t="shared" si="86"/>
        <v>113098.46469258257</v>
      </c>
      <c r="I107" s="5">
        <f t="shared" si="87"/>
        <v>35038.539711273494</v>
      </c>
      <c r="J107" s="5">
        <f t="shared" si="88"/>
        <v>13723.177742401949</v>
      </c>
      <c r="K107" s="5">
        <f t="shared" si="89"/>
        <v>97601.652990728559</v>
      </c>
      <c r="L107" s="5">
        <f t="shared" si="90"/>
        <v>11954.284303842718</v>
      </c>
      <c r="M107" s="5">
        <f t="shared" si="91"/>
        <v>3213.2152740570741</v>
      </c>
      <c r="N107" s="15">
        <f t="shared" si="92"/>
        <v>1.6018642691238538E-2</v>
      </c>
      <c r="O107" s="15">
        <f t="shared" si="93"/>
        <v>2.0052820094483836E-2</v>
      </c>
      <c r="P107" s="15">
        <f t="shared" si="94"/>
        <v>1.8266851283170071E-2</v>
      </c>
      <c r="Q107" s="5">
        <f t="shared" si="95"/>
        <v>9174.937726801305</v>
      </c>
      <c r="R107" s="5">
        <f t="shared" si="96"/>
        <v>11240.416429314184</v>
      </c>
      <c r="S107" s="5">
        <f t="shared" si="97"/>
        <v>5473.8472643205469</v>
      </c>
      <c r="T107" s="5">
        <f t="shared" si="98"/>
        <v>81.123450718275151</v>
      </c>
      <c r="U107" s="5">
        <f t="shared" si="99"/>
        <v>320.80150947893611</v>
      </c>
      <c r="V107" s="5">
        <f t="shared" si="100"/>
        <v>398.87607426430276</v>
      </c>
      <c r="W107" s="15">
        <f t="shared" si="101"/>
        <v>-1.0734613539272964E-2</v>
      </c>
      <c r="X107" s="15">
        <f t="shared" si="102"/>
        <v>-1.217998157191269E-2</v>
      </c>
      <c r="Y107" s="15">
        <f t="shared" si="103"/>
        <v>-9.7425357312937999E-3</v>
      </c>
      <c r="Z107" s="5">
        <f t="shared" si="123"/>
        <v>14094.943660079485</v>
      </c>
      <c r="AA107" s="5">
        <f t="shared" si="124"/>
        <v>28125.08937323654</v>
      </c>
      <c r="AB107" s="5">
        <f t="shared" si="125"/>
        <v>19394.485677373981</v>
      </c>
      <c r="AC107" s="16">
        <f t="shared" si="107"/>
        <v>1.8820388004582642</v>
      </c>
      <c r="AD107" s="16">
        <f t="shared" si="108"/>
        <v>2.9192819172386959</v>
      </c>
      <c r="AE107" s="16">
        <f t="shared" si="109"/>
        <v>3.8591387071809984</v>
      </c>
      <c r="AF107" s="15">
        <f t="shared" si="110"/>
        <v>-4.0504037456468023E-3</v>
      </c>
      <c r="AG107" s="15">
        <f t="shared" si="111"/>
        <v>2.9673830763510267E-4</v>
      </c>
      <c r="AH107" s="15">
        <f t="shared" si="112"/>
        <v>9.7937136394747881E-3</v>
      </c>
      <c r="AI107" s="1">
        <f t="shared" si="70"/>
        <v>191896.79426049831</v>
      </c>
      <c r="AJ107" s="1">
        <f t="shared" si="71"/>
        <v>57141.491853487329</v>
      </c>
      <c r="AK107" s="1">
        <f t="shared" si="72"/>
        <v>22542.569536231706</v>
      </c>
      <c r="AL107" s="14">
        <f t="shared" si="113"/>
        <v>34.369564794807623</v>
      </c>
      <c r="AM107" s="14">
        <f t="shared" si="114"/>
        <v>6.5275959327863822</v>
      </c>
      <c r="AN107" s="14">
        <f t="shared" si="115"/>
        <v>2.2920998127201155</v>
      </c>
      <c r="AO107" s="11">
        <f t="shared" si="116"/>
        <v>1.2351144255631306E-2</v>
      </c>
      <c r="AP107" s="11">
        <f t="shared" si="117"/>
        <v>1.5559184190617237E-2</v>
      </c>
      <c r="AQ107" s="11">
        <f t="shared" si="118"/>
        <v>1.4114143229845267E-2</v>
      </c>
      <c r="AR107" s="1">
        <f t="shared" si="126"/>
        <v>113098.46469258257</v>
      </c>
      <c r="AS107" s="1">
        <f t="shared" si="122"/>
        <v>35038.539711273494</v>
      </c>
      <c r="AT107" s="1">
        <f t="shared" si="122"/>
        <v>13723.177742401949</v>
      </c>
      <c r="AU107" s="1">
        <f t="shared" si="76"/>
        <v>22619.692938516513</v>
      </c>
      <c r="AV107" s="1">
        <f t="shared" si="77"/>
        <v>7007.7079422546994</v>
      </c>
      <c r="AW107" s="1">
        <f t="shared" si="78"/>
        <v>2744.6355484803898</v>
      </c>
      <c r="AX107" s="1">
        <f t="shared" si="141"/>
        <v>78081.32239258285</v>
      </c>
      <c r="AY107" s="1">
        <f t="shared" si="133"/>
        <v>9563.4274430741734</v>
      </c>
      <c r="AZ107" s="1">
        <f t="shared" si="134"/>
        <v>2570.5722192456597</v>
      </c>
      <c r="BA107" s="1">
        <f t="shared" si="142"/>
        <v>13054.19950724818</v>
      </c>
      <c r="BB107" s="1">
        <f t="shared" si="143"/>
        <v>26865.079201578628</v>
      </c>
      <c r="BC107" s="1">
        <f t="shared" si="144"/>
        <v>33534.260203286933</v>
      </c>
      <c r="BD107" s="1">
        <f t="shared" si="145"/>
        <v>18858.206544227811</v>
      </c>
      <c r="BE107" s="2">
        <f t="shared" si="152"/>
        <v>0.17931493730955578</v>
      </c>
      <c r="BF107" s="2">
        <f t="shared" si="153"/>
        <v>0.13584270515142602</v>
      </c>
      <c r="BG107" s="2">
        <f t="shared" si="154"/>
        <v>7.3108051554487685E-2</v>
      </c>
      <c r="BH107" s="2">
        <f t="shared" si="135"/>
        <v>0.12604034541134551</v>
      </c>
      <c r="BI107" s="2">
        <f t="shared" si="146"/>
        <v>3.2153846742329923E-3</v>
      </c>
      <c r="BJ107" s="2">
        <f t="shared" si="136"/>
        <v>1.8453240542857267E-3</v>
      </c>
      <c r="BK107" s="2">
        <f t="shared" si="137"/>
        <v>5.3447872020936297E-4</v>
      </c>
      <c r="BL107" s="2">
        <f t="shared" si="138"/>
        <v>363.65507005181115</v>
      </c>
      <c r="BM107" s="2">
        <f t="shared" si="139"/>
        <v>64.657460156258637</v>
      </c>
      <c r="BN107" s="2">
        <f t="shared" si="140"/>
        <v>7.3347464769646091</v>
      </c>
      <c r="BO107" s="2">
        <f t="shared" si="147"/>
        <v>287.76623156850678</v>
      </c>
      <c r="BP107" s="2">
        <f t="shared" si="148"/>
        <v>33.846861467856193</v>
      </c>
      <c r="BQ107" s="2">
        <f t="shared" si="149"/>
        <v>10.345979806552554</v>
      </c>
      <c r="BR107" s="11">
        <f t="shared" si="150"/>
        <v>4.6647016373038114E-2</v>
      </c>
      <c r="BS107" s="17">
        <f t="shared" si="128"/>
        <v>0.10456322586929391</v>
      </c>
      <c r="BT107" s="17">
        <f t="shared" si="129"/>
        <v>0.25673652792674051</v>
      </c>
      <c r="BU107" s="12">
        <f>(BU$3*templow!$I217+BU$4*templow!$I217^2+BU$5*templow!$I217^6)*(K107/K$56)^$BW$1</f>
        <v>2.5349844061048663</v>
      </c>
      <c r="BV107" s="12">
        <f>(BV$3*templow!$I217+BV$4*templow!$I217^2+BV$5*templow!$I217^6)*(L107/L$56)^$BW$1</f>
        <v>1.2923248792999293</v>
      </c>
      <c r="BW107" s="12">
        <f>(BW$3*templow!$I217+BW$4*templow!$I217^2+BW$5*templow!$I217^6)*(M107/M$56)^$BW$1</f>
        <v>0.55943080377123977</v>
      </c>
      <c r="BX107" s="12"/>
      <c r="BY107" s="12"/>
      <c r="BZ107" s="12"/>
      <c r="CA107" s="19"/>
      <c r="CB107" s="19"/>
      <c r="CC107" s="19"/>
      <c r="CD107" s="19"/>
      <c r="CE107" s="19"/>
      <c r="CF107" s="19"/>
      <c r="CG107" s="19"/>
      <c r="CH107" s="19"/>
    </row>
    <row r="108" spans="1:86" x14ac:dyDescent="0.3">
      <c r="A108" s="2">
        <f t="shared" si="79"/>
        <v>2062</v>
      </c>
      <c r="B108" s="5">
        <f t="shared" si="80"/>
        <v>1159.1066828928674</v>
      </c>
      <c r="C108" s="5">
        <f t="shared" si="81"/>
        <v>2932.6917852935467</v>
      </c>
      <c r="D108" s="5">
        <f t="shared" si="82"/>
        <v>4275.75534746014</v>
      </c>
      <c r="E108" s="15">
        <f t="shared" si="83"/>
        <v>2.8526956974372268E-4</v>
      </c>
      <c r="F108" s="15">
        <f t="shared" si="84"/>
        <v>5.6200018128324948E-4</v>
      </c>
      <c r="G108" s="15">
        <f t="shared" si="85"/>
        <v>1.1473033785415704E-3</v>
      </c>
      <c r="H108" s="5">
        <f t="shared" si="86"/>
        <v>114924.16318763202</v>
      </c>
      <c r="I108" s="5">
        <f t="shared" si="87"/>
        <v>35753.981419337309</v>
      </c>
      <c r="J108" s="5">
        <f t="shared" si="88"/>
        <v>13987.239666963584</v>
      </c>
      <c r="K108" s="5">
        <f t="shared" si="89"/>
        <v>99148.90914165671</v>
      </c>
      <c r="L108" s="5">
        <f t="shared" si="90"/>
        <v>12191.523704820051</v>
      </c>
      <c r="M108" s="5">
        <f t="shared" si="91"/>
        <v>3271.2909253033399</v>
      </c>
      <c r="N108" s="15">
        <f t="shared" si="92"/>
        <v>1.5852765844807326E-2</v>
      </c>
      <c r="O108" s="15">
        <f t="shared" si="93"/>
        <v>1.9845554526511711E-2</v>
      </c>
      <c r="P108" s="15">
        <f t="shared" si="94"/>
        <v>1.8073999496752702E-2</v>
      </c>
      <c r="Q108" s="5">
        <f t="shared" si="95"/>
        <v>9222.9654069484095</v>
      </c>
      <c r="R108" s="5">
        <f t="shared" si="96"/>
        <v>11330.227658446018</v>
      </c>
      <c r="S108" s="5">
        <f t="shared" si="97"/>
        <v>5524.8199339460934</v>
      </c>
      <c r="T108" s="5">
        <f t="shared" si="98"/>
        <v>80.252621825842212</v>
      </c>
      <c r="U108" s="5">
        <f t="shared" si="99"/>
        <v>316.89415300524092</v>
      </c>
      <c r="V108" s="5">
        <f t="shared" si="100"/>
        <v>394.99000985842457</v>
      </c>
      <c r="W108" s="15">
        <f t="shared" si="101"/>
        <v>-1.0734613539272964E-2</v>
      </c>
      <c r="X108" s="15">
        <f t="shared" si="102"/>
        <v>-1.217998157191269E-2</v>
      </c>
      <c r="Y108" s="15">
        <f t="shared" si="103"/>
        <v>-9.7425357312937999E-3</v>
      </c>
      <c r="Z108" s="5">
        <f t="shared" si="123"/>
        <v>14113.852898654328</v>
      </c>
      <c r="AA108" s="5">
        <f t="shared" si="124"/>
        <v>28364.823879990076</v>
      </c>
      <c r="AB108" s="5">
        <f t="shared" si="125"/>
        <v>19771.737506243833</v>
      </c>
      <c r="AC108" s="16">
        <f t="shared" si="107"/>
        <v>1.8744157834514354</v>
      </c>
      <c r="AD108" s="16">
        <f t="shared" si="108"/>
        <v>2.9201481800143272</v>
      </c>
      <c r="AE108" s="16">
        <f t="shared" si="109"/>
        <v>3.896934006574142</v>
      </c>
      <c r="AF108" s="15">
        <f t="shared" si="110"/>
        <v>-4.0504037456468023E-3</v>
      </c>
      <c r="AG108" s="15">
        <f t="shared" si="111"/>
        <v>2.9673830763510267E-4</v>
      </c>
      <c r="AH108" s="15">
        <f t="shared" si="112"/>
        <v>9.7937136394747881E-3</v>
      </c>
      <c r="AI108" s="1">
        <f t="shared" si="70"/>
        <v>195326.807772965</v>
      </c>
      <c r="AJ108" s="1">
        <f t="shared" si="71"/>
        <v>58435.0506103933</v>
      </c>
      <c r="AK108" s="1">
        <f t="shared" si="72"/>
        <v>23032.948131088924</v>
      </c>
      <c r="AL108" s="14">
        <f t="shared" si="113"/>
        <v>34.78982321306372</v>
      </c>
      <c r="AM108" s="14">
        <f t="shared" si="114"/>
        <v>6.6281443595521274</v>
      </c>
      <c r="AN108" s="14">
        <f t="shared" si="115"/>
        <v>2.3241273275234104</v>
      </c>
      <c r="AO108" s="11">
        <f t="shared" si="116"/>
        <v>1.2227632813074993E-2</v>
      </c>
      <c r="AP108" s="11">
        <f t="shared" si="117"/>
        <v>1.5403592348711064E-2</v>
      </c>
      <c r="AQ108" s="11">
        <f t="shared" si="118"/>
        <v>1.3973001797546814E-2</v>
      </c>
      <c r="AR108" s="1">
        <f t="shared" si="126"/>
        <v>114924.16318763202</v>
      </c>
      <c r="AS108" s="1">
        <f t="shared" si="122"/>
        <v>35753.981419337309</v>
      </c>
      <c r="AT108" s="1">
        <f t="shared" si="122"/>
        <v>13987.239666963584</v>
      </c>
      <c r="AU108" s="1">
        <f t="shared" si="76"/>
        <v>22984.832637526404</v>
      </c>
      <c r="AV108" s="1">
        <f t="shared" si="77"/>
        <v>7150.7962838674621</v>
      </c>
      <c r="AW108" s="1">
        <f t="shared" si="78"/>
        <v>2797.447933392717</v>
      </c>
      <c r="AX108" s="1">
        <f t="shared" si="141"/>
        <v>79319.127313325385</v>
      </c>
      <c r="AY108" s="1">
        <f t="shared" si="133"/>
        <v>9753.2189638560412</v>
      </c>
      <c r="AZ108" s="1">
        <f t="shared" si="134"/>
        <v>2617.0327402426715</v>
      </c>
      <c r="BA108" s="1">
        <f t="shared" si="142"/>
        <v>13076.154393507111</v>
      </c>
      <c r="BB108" s="1">
        <f t="shared" si="143"/>
        <v>26937.80828996046</v>
      </c>
      <c r="BC108" s="1">
        <f t="shared" si="144"/>
        <v>33649.324096533281</v>
      </c>
      <c r="BD108" s="1">
        <f t="shared" si="145"/>
        <v>18361.219886960374</v>
      </c>
      <c r="BE108" s="2">
        <f t="shared" si="152"/>
        <v>0.17931493730955578</v>
      </c>
      <c r="BF108" s="2">
        <f t="shared" si="153"/>
        <v>0.13584270515142602</v>
      </c>
      <c r="BG108" s="2">
        <f t="shared" si="154"/>
        <v>7.3108051554487685E-2</v>
      </c>
      <c r="BH108" s="2">
        <f t="shared" si="135"/>
        <v>0.12577349644320432</v>
      </c>
      <c r="BI108" s="2">
        <f t="shared" si="146"/>
        <v>3.2153846742329923E-3</v>
      </c>
      <c r="BJ108" s="2">
        <f t="shared" si="136"/>
        <v>1.8453240542857267E-3</v>
      </c>
      <c r="BK108" s="2">
        <f t="shared" si="137"/>
        <v>5.3447872020936297E-4</v>
      </c>
      <c r="BL108" s="2">
        <f t="shared" si="138"/>
        <v>369.52539301256343</v>
      </c>
      <c r="BM108" s="2">
        <f t="shared" si="139"/>
        <v>65.97768194958806</v>
      </c>
      <c r="BN108" s="2">
        <f t="shared" si="140"/>
        <v>7.4758819564603325</v>
      </c>
      <c r="BO108" s="2">
        <f t="shared" si="147"/>
        <v>292.01975201694506</v>
      </c>
      <c r="BP108" s="2">
        <f t="shared" si="148"/>
        <v>34.246061787557288</v>
      </c>
      <c r="BQ108" s="2">
        <f t="shared" si="149"/>
        <v>10.343854083177286</v>
      </c>
      <c r="BR108" s="11">
        <f t="shared" si="150"/>
        <v>4.6494817067993272E-2</v>
      </c>
      <c r="BS108" s="17">
        <f t="shared" si="128"/>
        <v>9.9903046809074608E-2</v>
      </c>
      <c r="BT108" s="17">
        <f t="shared" si="129"/>
        <v>0.24925876497741797</v>
      </c>
      <c r="BU108" s="12">
        <f>(BU$3*templow!$I218+BU$4*templow!$I218^2+BU$5*templow!$I218^6)*(K108/K$56)^$BW$1</f>
        <v>2.5436070530597883</v>
      </c>
      <c r="BV108" s="12">
        <f>(BV$3*templow!$I218+BV$4*templow!$I218^2+BV$5*templow!$I218^6)*(L108/L$56)^$BW$1</f>
        <v>1.2920536182074145</v>
      </c>
      <c r="BW108" s="12">
        <f>(BW$3*templow!$I218+BW$4*templow!$I218^2+BW$5*templow!$I218^6)*(M108/M$56)^$BW$1</f>
        <v>0.55533181631067408</v>
      </c>
      <c r="BX108" s="12"/>
      <c r="BY108" s="12"/>
      <c r="BZ108" s="12"/>
      <c r="CA108" s="19"/>
      <c r="CB108" s="19"/>
      <c r="CC108" s="19"/>
      <c r="CD108" s="19"/>
      <c r="CE108" s="19"/>
      <c r="CF108" s="19"/>
      <c r="CG108" s="19"/>
      <c r="CH108" s="19"/>
    </row>
    <row r="109" spans="1:86" x14ac:dyDescent="0.3">
      <c r="A109" s="2">
        <f t="shared" si="79"/>
        <v>2063</v>
      </c>
      <c r="B109" s="5">
        <f t="shared" si="80"/>
        <v>1159.4208078643476</v>
      </c>
      <c r="C109" s="5">
        <f t="shared" si="81"/>
        <v>2934.2575499427803</v>
      </c>
      <c r="D109" s="5">
        <f t="shared" si="82"/>
        <v>4280.4156565883004</v>
      </c>
      <c r="E109" s="15">
        <f t="shared" si="83"/>
        <v>2.7100609125653652E-4</v>
      </c>
      <c r="F109" s="15">
        <f t="shared" si="84"/>
        <v>5.3390017221908699E-4</v>
      </c>
      <c r="G109" s="15">
        <f t="shared" si="85"/>
        <v>1.0899382096144919E-3</v>
      </c>
      <c r="H109" s="5">
        <f t="shared" si="86"/>
        <v>116758.78451807646</v>
      </c>
      <c r="I109" s="5">
        <f t="shared" si="87"/>
        <v>36475.668776438804</v>
      </c>
      <c r="J109" s="5">
        <f t="shared" si="88"/>
        <v>14252.895442638281</v>
      </c>
      <c r="K109" s="5">
        <f t="shared" si="89"/>
        <v>100704.40665382406</v>
      </c>
      <c r="L109" s="5">
        <f t="shared" si="90"/>
        <v>12430.970409243762</v>
      </c>
      <c r="M109" s="5">
        <f t="shared" si="91"/>
        <v>3329.792381424596</v>
      </c>
      <c r="N109" s="15">
        <f t="shared" si="92"/>
        <v>1.5688498498203085E-2</v>
      </c>
      <c r="O109" s="15">
        <f t="shared" si="93"/>
        <v>1.9640424791943278E-2</v>
      </c>
      <c r="P109" s="15">
        <f t="shared" si="94"/>
        <v>1.7883293616214102E-2</v>
      </c>
      <c r="Q109" s="5">
        <f t="shared" si="95"/>
        <v>9269.6131182448044</v>
      </c>
      <c r="R109" s="5">
        <f t="shared" si="96"/>
        <v>11418.138654562479</v>
      </c>
      <c r="S109" s="5">
        <f t="shared" si="97"/>
        <v>5574.9032580891881</v>
      </c>
      <c r="T109" s="5">
        <f t="shared" si="98"/>
        <v>79.391140945028368</v>
      </c>
      <c r="U109" s="5">
        <f t="shared" si="99"/>
        <v>313.03438806139019</v>
      </c>
      <c r="V109" s="5">
        <f t="shared" si="100"/>
        <v>391.14180557387476</v>
      </c>
      <c r="W109" s="15">
        <f t="shared" si="101"/>
        <v>-1.0734613539272964E-2</v>
      </c>
      <c r="X109" s="15">
        <f t="shared" si="102"/>
        <v>-1.217998157191269E-2</v>
      </c>
      <c r="Y109" s="15">
        <f t="shared" si="103"/>
        <v>-9.7425357312937999E-3</v>
      </c>
      <c r="Z109" s="5">
        <f t="shared" si="123"/>
        <v>14130.268069406713</v>
      </c>
      <c r="AA109" s="5">
        <f t="shared" si="124"/>
        <v>28599.94376585905</v>
      </c>
      <c r="AB109" s="5">
        <f t="shared" si="125"/>
        <v>20151.294568804034</v>
      </c>
      <c r="AC109" s="16">
        <f t="shared" si="107"/>
        <v>1.8668236427412443</v>
      </c>
      <c r="AD109" s="16">
        <f t="shared" si="108"/>
        <v>2.9210146998433082</v>
      </c>
      <c r="AE109" s="16">
        <f t="shared" si="109"/>
        <v>3.9350994623064603</v>
      </c>
      <c r="AF109" s="15">
        <f t="shared" si="110"/>
        <v>-4.0504037456468023E-3</v>
      </c>
      <c r="AG109" s="15">
        <f t="shared" si="111"/>
        <v>2.9673830763510267E-4</v>
      </c>
      <c r="AH109" s="15">
        <f t="shared" si="112"/>
        <v>9.7937136394747881E-3</v>
      </c>
      <c r="AI109" s="1">
        <f t="shared" si="70"/>
        <v>198778.95963319493</v>
      </c>
      <c r="AJ109" s="1">
        <f t="shared" si="71"/>
        <v>59742.341833221435</v>
      </c>
      <c r="AK109" s="1">
        <f t="shared" si="72"/>
        <v>23527.101251372747</v>
      </c>
      <c r="AL109" s="14">
        <f t="shared" si="113"/>
        <v>35.210966425106044</v>
      </c>
      <c r="AM109" s="14">
        <f t="shared" si="114"/>
        <v>6.7292206209576477</v>
      </c>
      <c r="AN109" s="14">
        <f t="shared" si="115"/>
        <v>2.3562776124953704</v>
      </c>
      <c r="AO109" s="11">
        <f t="shared" si="116"/>
        <v>1.2105356484944244E-2</v>
      </c>
      <c r="AP109" s="11">
        <f t="shared" si="117"/>
        <v>1.5249556425223954E-2</v>
      </c>
      <c r="AQ109" s="11">
        <f t="shared" si="118"/>
        <v>1.3833271779571346E-2</v>
      </c>
      <c r="AR109" s="1">
        <f t="shared" si="126"/>
        <v>116758.78451807646</v>
      </c>
      <c r="AS109" s="1">
        <f t="shared" si="122"/>
        <v>36475.668776438804</v>
      </c>
      <c r="AT109" s="1">
        <f t="shared" si="122"/>
        <v>14252.895442638281</v>
      </c>
      <c r="AU109" s="1">
        <f t="shared" si="76"/>
        <v>23351.756903615293</v>
      </c>
      <c r="AV109" s="1">
        <f t="shared" si="77"/>
        <v>7295.1337552877612</v>
      </c>
      <c r="AW109" s="1">
        <f t="shared" si="78"/>
        <v>2850.5790885276565</v>
      </c>
      <c r="AX109" s="1">
        <f t="shared" si="141"/>
        <v>80563.525323059235</v>
      </c>
      <c r="AY109" s="1">
        <f t="shared" si="133"/>
        <v>9944.7763273950095</v>
      </c>
      <c r="AZ109" s="1">
        <f t="shared" si="134"/>
        <v>2663.8339051396765</v>
      </c>
      <c r="BA109" s="1">
        <f t="shared" si="142"/>
        <v>13097.746474052736</v>
      </c>
      <c r="BB109" s="1">
        <f t="shared" si="143"/>
        <v>27009.26181842689</v>
      </c>
      <c r="BC109" s="1">
        <f t="shared" si="144"/>
        <v>33761.871298439386</v>
      </c>
      <c r="BD109" s="1">
        <f t="shared" si="145"/>
        <v>17876.180288444728</v>
      </c>
      <c r="BE109" s="2">
        <f t="shared" si="152"/>
        <v>0.17931493730955578</v>
      </c>
      <c r="BF109" s="2">
        <f t="shared" si="153"/>
        <v>0.13584270515142602</v>
      </c>
      <c r="BG109" s="2">
        <f t="shared" si="154"/>
        <v>7.3108051554487685E-2</v>
      </c>
      <c r="BH109" s="2">
        <f t="shared" si="135"/>
        <v>0.12550723089993979</v>
      </c>
      <c r="BI109" s="2">
        <f t="shared" si="146"/>
        <v>3.2153846742329923E-3</v>
      </c>
      <c r="BJ109" s="2">
        <f t="shared" si="136"/>
        <v>1.8453240542857267E-3</v>
      </c>
      <c r="BK109" s="2">
        <f t="shared" si="137"/>
        <v>5.3447872020936297E-4</v>
      </c>
      <c r="BL109" s="2">
        <f t="shared" si="138"/>
        <v>375.42440632149544</v>
      </c>
      <c r="BM109" s="2">
        <f t="shared" si="139"/>
        <v>67.309428989321347</v>
      </c>
      <c r="BN109" s="2">
        <f t="shared" si="140"/>
        <v>7.6178693154591706</v>
      </c>
      <c r="BO109" s="2">
        <f t="shared" si="147"/>
        <v>296.33682847855374</v>
      </c>
      <c r="BP109" s="2">
        <f t="shared" si="148"/>
        <v>34.650092736991937</v>
      </c>
      <c r="BQ109" s="2">
        <f t="shared" si="149"/>
        <v>10.341781380479954</v>
      </c>
      <c r="BR109" s="11">
        <f t="shared" si="150"/>
        <v>4.6343181229194313E-2</v>
      </c>
      <c r="BS109" s="17">
        <f t="shared" si="128"/>
        <v>9.5464444906642729E-2</v>
      </c>
      <c r="BT109" s="17">
        <f t="shared" si="129"/>
        <v>0.24199880094894949</v>
      </c>
      <c r="BU109" s="12">
        <f>(BU$3*templow!$I219+BU$4*templow!$I219^2+BU$5*templow!$I219^6)*(K109/K$56)^$BW$1</f>
        <v>2.5517797129041213</v>
      </c>
      <c r="BV109" s="12">
        <f>(BV$3*templow!$I219+BV$4*templow!$I219^2+BV$5*templow!$I219^6)*(L109/L$56)^$BW$1</f>
        <v>1.2914756191123753</v>
      </c>
      <c r="BW109" s="12">
        <f>(BW$3*templow!$I219+BW$4*templow!$I219^2+BW$5*templow!$I219^6)*(M109/M$56)^$BW$1</f>
        <v>0.55099078299067017</v>
      </c>
      <c r="BX109" s="12"/>
      <c r="BY109" s="12"/>
      <c r="BZ109" s="12"/>
      <c r="CA109" s="19"/>
      <c r="CB109" s="19"/>
      <c r="CC109" s="19"/>
      <c r="CD109" s="19"/>
      <c r="CE109" s="19"/>
      <c r="CF109" s="19"/>
      <c r="CG109" s="19"/>
      <c r="CH109" s="19"/>
    </row>
    <row r="110" spans="1:86" x14ac:dyDescent="0.3">
      <c r="A110" s="2">
        <f t="shared" si="79"/>
        <v>2064</v>
      </c>
      <c r="B110" s="5">
        <f t="shared" si="80"/>
        <v>1159.7193074605452</v>
      </c>
      <c r="C110" s="5">
        <f t="shared" si="81"/>
        <v>2935.7458205234675</v>
      </c>
      <c r="D110" s="5">
        <f t="shared" si="82"/>
        <v>4284.8477757365908</v>
      </c>
      <c r="E110" s="15">
        <f t="shared" si="83"/>
        <v>2.5745578669370971E-4</v>
      </c>
      <c r="F110" s="15">
        <f t="shared" si="84"/>
        <v>5.0720516360813262E-4</v>
      </c>
      <c r="G110" s="15">
        <f t="shared" si="85"/>
        <v>1.0354412991337672E-3</v>
      </c>
      <c r="H110" s="5">
        <f t="shared" si="86"/>
        <v>118602.08786040539</v>
      </c>
      <c r="I110" s="5">
        <f t="shared" si="87"/>
        <v>37203.521478606039</v>
      </c>
      <c r="J110" s="5">
        <f t="shared" si="88"/>
        <v>14520.115423130332</v>
      </c>
      <c r="K110" s="5">
        <f t="shared" si="89"/>
        <v>102267.92560702482</v>
      </c>
      <c r="L110" s="5">
        <f t="shared" si="90"/>
        <v>12672.596250847202</v>
      </c>
      <c r="M110" s="5">
        <f t="shared" si="91"/>
        <v>3388.7120810573574</v>
      </c>
      <c r="N110" s="15">
        <f t="shared" si="92"/>
        <v>1.5525824590530979E-2</v>
      </c>
      <c r="O110" s="15">
        <f t="shared" si="93"/>
        <v>1.9437407832920695E-2</v>
      </c>
      <c r="P110" s="15">
        <f t="shared" si="94"/>
        <v>1.7694706721490538E-2</v>
      </c>
      <c r="Q110" s="5">
        <f t="shared" si="95"/>
        <v>9314.8784348807567</v>
      </c>
      <c r="R110" s="5">
        <f t="shared" si="96"/>
        <v>11504.133738755621</v>
      </c>
      <c r="S110" s="5">
        <f t="shared" si="97"/>
        <v>5624.0921708958131</v>
      </c>
      <c r="T110" s="5">
        <f t="shared" si="98"/>
        <v>78.538907728541545</v>
      </c>
      <c r="U110" s="5">
        <f t="shared" si="99"/>
        <v>309.22163498342746</v>
      </c>
      <c r="V110" s="5">
        <f t="shared" si="100"/>
        <v>387.33109255706853</v>
      </c>
      <c r="W110" s="15">
        <f t="shared" si="101"/>
        <v>-1.0734613539272964E-2</v>
      </c>
      <c r="X110" s="15">
        <f t="shared" si="102"/>
        <v>-1.217998157191269E-2</v>
      </c>
      <c r="Y110" s="15">
        <f t="shared" si="103"/>
        <v>-9.7425357312937999E-3</v>
      </c>
      <c r="Z110" s="5">
        <f t="shared" si="123"/>
        <v>14144.21306403181</v>
      </c>
      <c r="AA110" s="5">
        <f t="shared" si="124"/>
        <v>28830.402670034422</v>
      </c>
      <c r="AB110" s="5">
        <f t="shared" si="125"/>
        <v>20533.114157070206</v>
      </c>
      <c r="AC110" s="16">
        <f t="shared" si="107"/>
        <v>1.8592622532662233</v>
      </c>
      <c r="AD110" s="16">
        <f t="shared" si="108"/>
        <v>2.921881476801917</v>
      </c>
      <c r="AE110" s="16">
        <f t="shared" si="109"/>
        <v>3.973638699583141</v>
      </c>
      <c r="AF110" s="15">
        <f t="shared" si="110"/>
        <v>-4.0504037456468023E-3</v>
      </c>
      <c r="AG110" s="15">
        <f t="shared" si="111"/>
        <v>2.9673830763510267E-4</v>
      </c>
      <c r="AH110" s="15">
        <f t="shared" si="112"/>
        <v>9.7937136394747881E-3</v>
      </c>
      <c r="AI110" s="1">
        <f t="shared" si="70"/>
        <v>202252.82057349072</v>
      </c>
      <c r="AJ110" s="1">
        <f t="shared" si="71"/>
        <v>61063.241405187051</v>
      </c>
      <c r="AK110" s="1">
        <f t="shared" si="72"/>
        <v>24024.970214763132</v>
      </c>
      <c r="AL110" s="14">
        <f t="shared" si="113"/>
        <v>35.632945312853799</v>
      </c>
      <c r="AM110" s="14">
        <f t="shared" si="114"/>
        <v>6.8308120742191516</v>
      </c>
      <c r="AN110" s="14">
        <f t="shared" si="115"/>
        <v>2.3885466908111206</v>
      </c>
      <c r="AO110" s="11">
        <f t="shared" si="116"/>
        <v>1.1984302920094801E-2</v>
      </c>
      <c r="AP110" s="11">
        <f t="shared" si="117"/>
        <v>1.5097060860971715E-2</v>
      </c>
      <c r="AQ110" s="11">
        <f t="shared" si="118"/>
        <v>1.3694939061775633E-2</v>
      </c>
      <c r="AR110" s="1">
        <f t="shared" si="126"/>
        <v>118602.08786040539</v>
      </c>
      <c r="AS110" s="1">
        <f t="shared" si="122"/>
        <v>37203.521478606039</v>
      </c>
      <c r="AT110" s="1">
        <f t="shared" si="122"/>
        <v>14520.115423130332</v>
      </c>
      <c r="AU110" s="1">
        <f t="shared" si="76"/>
        <v>23720.417572081078</v>
      </c>
      <c r="AV110" s="1">
        <f t="shared" si="77"/>
        <v>7440.7042957212079</v>
      </c>
      <c r="AW110" s="1">
        <f t="shared" si="78"/>
        <v>2904.0230846260665</v>
      </c>
      <c r="AX110" s="1">
        <f t="shared" si="141"/>
        <v>81814.340485619861</v>
      </c>
      <c r="AY110" s="1">
        <f t="shared" si="133"/>
        <v>10138.077000677762</v>
      </c>
      <c r="AZ110" s="1">
        <f t="shared" si="134"/>
        <v>2710.9696648458857</v>
      </c>
      <c r="BA110" s="1">
        <f t="shared" si="142"/>
        <v>13118.985817451927</v>
      </c>
      <c r="BB110" s="1">
        <f t="shared" si="143"/>
        <v>27079.476846338588</v>
      </c>
      <c r="BC110" s="1">
        <f t="shared" si="144"/>
        <v>33871.985869974415</v>
      </c>
      <c r="BD110" s="1">
        <f t="shared" si="145"/>
        <v>17402.873525166975</v>
      </c>
      <c r="BE110" s="2">
        <f t="shared" si="152"/>
        <v>0.17931493730955578</v>
      </c>
      <c r="BF110" s="2">
        <f t="shared" si="153"/>
        <v>0.13584270515142602</v>
      </c>
      <c r="BG110" s="2">
        <f t="shared" si="154"/>
        <v>7.3108051554487685E-2</v>
      </c>
      <c r="BH110" s="2">
        <f t="shared" si="135"/>
        <v>0.12524151863364891</v>
      </c>
      <c r="BI110" s="2">
        <f t="shared" si="146"/>
        <v>3.2153846742329923E-3</v>
      </c>
      <c r="BJ110" s="2">
        <f t="shared" si="136"/>
        <v>1.8453240542857267E-3</v>
      </c>
      <c r="BK110" s="2">
        <f t="shared" si="137"/>
        <v>5.3447872020936297E-4</v>
      </c>
      <c r="BL110" s="2">
        <f t="shared" si="138"/>
        <v>381.3513356383823</v>
      </c>
      <c r="BM110" s="2">
        <f t="shared" si="139"/>
        <v>68.652553088607405</v>
      </c>
      <c r="BN110" s="2">
        <f t="shared" si="140"/>
        <v>7.7606927086469328</v>
      </c>
      <c r="BO110" s="2">
        <f t="shared" si="147"/>
        <v>300.71840480899573</v>
      </c>
      <c r="BP110" s="2">
        <f t="shared" si="148"/>
        <v>35.059010841120461</v>
      </c>
      <c r="BQ110" s="2">
        <f t="shared" si="149"/>
        <v>10.339759851437858</v>
      </c>
      <c r="BR110" s="11">
        <f t="shared" si="150"/>
        <v>4.619214936782165E-2</v>
      </c>
      <c r="BS110" s="17">
        <f t="shared" si="128"/>
        <v>9.1236266092445534E-2</v>
      </c>
      <c r="BT110" s="17">
        <f t="shared" si="129"/>
        <v>0.2349502921834461</v>
      </c>
      <c r="BU110" s="12">
        <f>(BU$3*templow!$I220+BU$4*templow!$I220^2+BU$5*templow!$I220^6)*(K110/K$56)^$BW$1</f>
        <v>2.5594970712137832</v>
      </c>
      <c r="BV110" s="12">
        <f>(BV$3*templow!$I220+BV$4*templow!$I220^2+BV$5*templow!$I220^6)*(L110/L$56)^$BW$1</f>
        <v>1.2905888208863101</v>
      </c>
      <c r="BW110" s="12">
        <f>(BW$3*templow!$I220+BW$4*templow!$I220^2+BW$5*templow!$I220^6)*(M110/M$56)^$BW$1</f>
        <v>0.54640658958734378</v>
      </c>
      <c r="BX110" s="12"/>
      <c r="BY110" s="12"/>
      <c r="BZ110" s="12"/>
      <c r="CA110" s="19"/>
      <c r="CB110" s="19"/>
      <c r="CC110" s="19"/>
      <c r="CD110" s="19"/>
      <c r="CE110" s="19"/>
      <c r="CF110" s="19"/>
      <c r="CG110" s="19"/>
      <c r="CH110" s="19"/>
    </row>
    <row r="111" spans="1:86" x14ac:dyDescent="0.3">
      <c r="A111" s="2">
        <f t="shared" si="79"/>
        <v>2065</v>
      </c>
      <c r="B111" s="5">
        <f t="shared" si="80"/>
        <v>1160.002955084859</v>
      </c>
      <c r="C111" s="5">
        <f t="shared" si="81"/>
        <v>2937.1603946907176</v>
      </c>
      <c r="D111" s="5">
        <f t="shared" si="82"/>
        <v>4289.0626486667152</v>
      </c>
      <c r="E111" s="15">
        <f t="shared" si="83"/>
        <v>2.4458299735902422E-4</v>
      </c>
      <c r="F111" s="15">
        <f t="shared" si="84"/>
        <v>4.8184490542772595E-4</v>
      </c>
      <c r="G111" s="15">
        <f t="shared" si="85"/>
        <v>9.8366923417707894E-4</v>
      </c>
      <c r="H111" s="5">
        <f t="shared" si="86"/>
        <v>120453.83047857486</v>
      </c>
      <c r="I111" s="5">
        <f t="shared" si="87"/>
        <v>37937.457471998881</v>
      </c>
      <c r="J111" s="5">
        <f t="shared" si="88"/>
        <v>14788.869743252573</v>
      </c>
      <c r="K111" s="5">
        <f t="shared" si="89"/>
        <v>103839.24450413419</v>
      </c>
      <c r="L111" s="5">
        <f t="shared" si="90"/>
        <v>12916.372405325752</v>
      </c>
      <c r="M111" s="5">
        <f t="shared" si="91"/>
        <v>3448.0423707146815</v>
      </c>
      <c r="N111" s="15">
        <f t="shared" si="92"/>
        <v>1.5364728362119218E-2</v>
      </c>
      <c r="O111" s="15">
        <f t="shared" si="93"/>
        <v>1.9236480801023914E-2</v>
      </c>
      <c r="P111" s="15">
        <f t="shared" si="94"/>
        <v>1.7508212039900384E-2</v>
      </c>
      <c r="Q111" s="5">
        <f t="shared" si="95"/>
        <v>9358.7594812463067</v>
      </c>
      <c r="R111" s="5">
        <f t="shared" si="96"/>
        <v>11588.198256395099</v>
      </c>
      <c r="S111" s="5">
        <f t="shared" si="97"/>
        <v>5672.3819885961029</v>
      </c>
      <c r="T111" s="5">
        <f t="shared" si="98"/>
        <v>77.695822906279034</v>
      </c>
      <c r="U111" s="5">
        <f t="shared" si="99"/>
        <v>305.4553211676926</v>
      </c>
      <c r="V111" s="5">
        <f t="shared" si="100"/>
        <v>383.55750554799022</v>
      </c>
      <c r="W111" s="15">
        <f t="shared" si="101"/>
        <v>-1.0734613539272964E-2</v>
      </c>
      <c r="X111" s="15">
        <f t="shared" si="102"/>
        <v>-1.217998157191269E-2</v>
      </c>
      <c r="Y111" s="15">
        <f t="shared" si="103"/>
        <v>-9.7425357312937999E-3</v>
      </c>
      <c r="Z111" s="5">
        <f t="shared" si="123"/>
        <v>14155.712465910658</v>
      </c>
      <c r="AA111" s="5">
        <f t="shared" si="124"/>
        <v>29056.156781428086</v>
      </c>
      <c r="AB111" s="5">
        <f t="shared" si="125"/>
        <v>20917.153261163858</v>
      </c>
      <c r="AC111" s="16">
        <f t="shared" si="107"/>
        <v>1.8517314904714541</v>
      </c>
      <c r="AD111" s="16">
        <f t="shared" si="108"/>
        <v>2.9227485109664535</v>
      </c>
      <c r="AE111" s="16">
        <f t="shared" si="109"/>
        <v>4.0125553791135928</v>
      </c>
      <c r="AF111" s="15">
        <f t="shared" si="110"/>
        <v>-4.0504037456468023E-3</v>
      </c>
      <c r="AG111" s="15">
        <f t="shared" si="111"/>
        <v>2.9673830763510267E-4</v>
      </c>
      <c r="AH111" s="15">
        <f t="shared" si="112"/>
        <v>9.7937136394747881E-3</v>
      </c>
      <c r="AI111" s="1">
        <f t="shared" si="70"/>
        <v>205747.95608822274</v>
      </c>
      <c r="AJ111" s="1">
        <f t="shared" si="71"/>
        <v>62397.621560389554</v>
      </c>
      <c r="AK111" s="1">
        <f t="shared" si="72"/>
        <v>24526.496277912887</v>
      </c>
      <c r="AL111" s="14">
        <f t="shared" si="113"/>
        <v>36.055710963312571</v>
      </c>
      <c r="AM111" s="14">
        <f t="shared" si="114"/>
        <v>6.9329060079773548</v>
      </c>
      <c r="AN111" s="14">
        <f t="shared" si="115"/>
        <v>2.4209305821742162</v>
      </c>
      <c r="AO111" s="11">
        <f t="shared" si="116"/>
        <v>1.1864459890893853E-2</v>
      </c>
      <c r="AP111" s="11">
        <f t="shared" si="117"/>
        <v>1.4946090252361998E-2</v>
      </c>
      <c r="AQ111" s="11">
        <f t="shared" si="118"/>
        <v>1.3557989671157877E-2</v>
      </c>
      <c r="AR111" s="1">
        <f t="shared" si="126"/>
        <v>120453.83047857486</v>
      </c>
      <c r="AS111" s="1">
        <f t="shared" si="122"/>
        <v>37937.457471998881</v>
      </c>
      <c r="AT111" s="1">
        <f t="shared" si="122"/>
        <v>14788.869743252573</v>
      </c>
      <c r="AU111" s="1">
        <f t="shared" si="76"/>
        <v>24090.766095714975</v>
      </c>
      <c r="AV111" s="1">
        <f t="shared" si="77"/>
        <v>7587.4914943997765</v>
      </c>
      <c r="AW111" s="1">
        <f t="shared" si="78"/>
        <v>2957.7739486505147</v>
      </c>
      <c r="AX111" s="1">
        <f t="shared" si="141"/>
        <v>83071.395603307348</v>
      </c>
      <c r="AY111" s="1">
        <f t="shared" si="133"/>
        <v>10333.097924260603</v>
      </c>
      <c r="AZ111" s="1">
        <f t="shared" si="134"/>
        <v>2758.4338965717452</v>
      </c>
      <c r="BA111" s="1">
        <f t="shared" si="142"/>
        <v>13139.882091416879</v>
      </c>
      <c r="BB111" s="1">
        <f t="shared" si="143"/>
        <v>27148.48901738425</v>
      </c>
      <c r="BC111" s="1">
        <f t="shared" si="144"/>
        <v>33979.74871309234</v>
      </c>
      <c r="BD111" s="1">
        <f t="shared" si="145"/>
        <v>16941.083934047627</v>
      </c>
      <c r="BE111" s="2">
        <f t="shared" si="152"/>
        <v>0.17931493730955578</v>
      </c>
      <c r="BF111" s="2">
        <f t="shared" si="153"/>
        <v>0.13584270515142602</v>
      </c>
      <c r="BG111" s="2">
        <f t="shared" si="154"/>
        <v>7.3108051554487685E-2</v>
      </c>
      <c r="BH111" s="2">
        <f t="shared" si="135"/>
        <v>0.12497633111151309</v>
      </c>
      <c r="BI111" s="2">
        <f t="shared" si="146"/>
        <v>3.2153846742329923E-3</v>
      </c>
      <c r="BJ111" s="2">
        <f t="shared" si="136"/>
        <v>1.8453240542857267E-3</v>
      </c>
      <c r="BK111" s="2">
        <f t="shared" si="137"/>
        <v>5.3447872020936297E-4</v>
      </c>
      <c r="BL111" s="2">
        <f t="shared" si="138"/>
        <v>387.30540047346852</v>
      </c>
      <c r="BM111" s="2">
        <f t="shared" si="139"/>
        <v>70.006902831521316</v>
      </c>
      <c r="BN111" s="2">
        <f t="shared" si="140"/>
        <v>7.9043361737166054</v>
      </c>
      <c r="BO111" s="2">
        <f t="shared" si="147"/>
        <v>305.16543922428423</v>
      </c>
      <c r="BP111" s="2">
        <f t="shared" si="148"/>
        <v>35.472873362643085</v>
      </c>
      <c r="BQ111" s="2">
        <f t="shared" si="149"/>
        <v>10.337787729745338</v>
      </c>
      <c r="BR111" s="11">
        <f t="shared" si="150"/>
        <v>4.6041759355635453E-2</v>
      </c>
      <c r="BS111" s="17">
        <f t="shared" si="128"/>
        <v>8.7207943729626064E-2</v>
      </c>
      <c r="BT111" s="17">
        <f t="shared" si="129"/>
        <v>0.22810707978975348</v>
      </c>
      <c r="BU111" s="12">
        <f>(BU$3*templow!$I221+BU$4*templow!$I221^2+BU$5*templow!$I221^6)*(K111/K$56)^$BW$1</f>
        <v>2.5667541209680049</v>
      </c>
      <c r="BV111" s="12">
        <f>(BV$3*templow!$I221+BV$4*templow!$I221^2+BV$5*templow!$I221^6)*(L111/L$56)^$BW$1</f>
        <v>1.2893913650561974</v>
      </c>
      <c r="BW111" s="12">
        <f>(BW$3*templow!$I221+BW$4*templow!$I221^2+BW$5*templow!$I221^6)*(M111/M$56)^$BW$1</f>
        <v>0.54157827623534316</v>
      </c>
      <c r="BX111" s="12"/>
      <c r="BY111" s="12"/>
      <c r="BZ111" s="12"/>
      <c r="CA111" s="19"/>
      <c r="CB111" s="19"/>
      <c r="CC111" s="19"/>
      <c r="CD111" s="19"/>
      <c r="CE111" s="19"/>
      <c r="CF111" s="19"/>
      <c r="CG111" s="19"/>
      <c r="CH111" s="19"/>
    </row>
    <row r="112" spans="1:86" x14ac:dyDescent="0.3">
      <c r="A112" s="2">
        <f t="shared" si="79"/>
        <v>2066</v>
      </c>
      <c r="B112" s="5">
        <f t="shared" si="80"/>
        <v>1160.272486234574</v>
      </c>
      <c r="C112" s="5">
        <f t="shared" si="81"/>
        <v>2938.5048876746932</v>
      </c>
      <c r="D112" s="5">
        <f t="shared" si="82"/>
        <v>4293.0707166891189</v>
      </c>
      <c r="E112" s="15">
        <f t="shared" si="83"/>
        <v>2.3235384749107301E-4</v>
      </c>
      <c r="F112" s="15">
        <f t="shared" si="84"/>
        <v>4.577526601563396E-4</v>
      </c>
      <c r="G112" s="15">
        <f t="shared" si="85"/>
        <v>9.3448577246822489E-4</v>
      </c>
      <c r="H112" s="5">
        <f t="shared" si="86"/>
        <v>122313.76785363157</v>
      </c>
      <c r="I112" s="5">
        <f t="shared" si="87"/>
        <v>38677.392990826593</v>
      </c>
      <c r="J112" s="5">
        <f t="shared" si="88"/>
        <v>15059.128316226601</v>
      </c>
      <c r="K112" s="5">
        <f t="shared" si="89"/>
        <v>105418.14039784376</v>
      </c>
      <c r="L112" s="5">
        <f t="shared" si="90"/>
        <v>13162.269408860131</v>
      </c>
      <c r="M112" s="5">
        <f t="shared" si="91"/>
        <v>3507.7755084920727</v>
      </c>
      <c r="N112" s="15">
        <f t="shared" si="92"/>
        <v>1.5205194348719697E-2</v>
      </c>
      <c r="O112" s="15">
        <f t="shared" si="93"/>
        <v>1.9037621076409161E-2</v>
      </c>
      <c r="P112" s="15">
        <f t="shared" si="94"/>
        <v>1.7323782991973458E-2</v>
      </c>
      <c r="Q112" s="5">
        <f t="shared" si="95"/>
        <v>9401.2549277321923</v>
      </c>
      <c r="R112" s="5">
        <f t="shared" si="96"/>
        <v>11670.31857089046</v>
      </c>
      <c r="S112" s="5">
        <f t="shared" si="97"/>
        <v>5719.7684001224179</v>
      </c>
      <c r="T112" s="5">
        <f t="shared" si="98"/>
        <v>76.861788273764333</v>
      </c>
      <c r="U112" s="5">
        <f t="shared" si="99"/>
        <v>301.73488098482744</v>
      </c>
      <c r="V112" s="5">
        <f t="shared" si="100"/>
        <v>379.820682845183</v>
      </c>
      <c r="W112" s="15">
        <f t="shared" si="101"/>
        <v>-1.0734613539272964E-2</v>
      </c>
      <c r="X112" s="15">
        <f t="shared" si="102"/>
        <v>-1.217998157191269E-2</v>
      </c>
      <c r="Y112" s="15">
        <f t="shared" si="103"/>
        <v>-9.7425357312937999E-3</v>
      </c>
      <c r="Z112" s="5">
        <f t="shared" si="123"/>
        <v>14164.791527868336</v>
      </c>
      <c r="AA112" s="5">
        <f t="shared" si="124"/>
        <v>29277.16482723748</v>
      </c>
      <c r="AB112" s="5">
        <f t="shared" si="125"/>
        <v>21303.368563477266</v>
      </c>
      <c r="AC112" s="16">
        <f t="shared" si="107"/>
        <v>1.8442312303065165</v>
      </c>
      <c r="AD112" s="16">
        <f t="shared" si="108"/>
        <v>2.9236158024132406</v>
      </c>
      <c r="AE112" s="16">
        <f t="shared" si="109"/>
        <v>4.0518531974591658</v>
      </c>
      <c r="AF112" s="15">
        <f t="shared" si="110"/>
        <v>-4.0504037456468023E-3</v>
      </c>
      <c r="AG112" s="15">
        <f t="shared" si="111"/>
        <v>2.9673830763510267E-4</v>
      </c>
      <c r="AH112" s="15">
        <f t="shared" si="112"/>
        <v>9.7937136394747881E-3</v>
      </c>
      <c r="AI112" s="1">
        <f t="shared" si="70"/>
        <v>209263.92657511545</v>
      </c>
      <c r="AJ112" s="1">
        <f t="shared" si="71"/>
        <v>63745.350898750381</v>
      </c>
      <c r="AK112" s="1">
        <f t="shared" si="72"/>
        <v>25031.620598772115</v>
      </c>
      <c r="AL112" s="14">
        <f t="shared" si="113"/>
        <v>36.479214684508833</v>
      </c>
      <c r="AM112" s="14">
        <f t="shared" si="114"/>
        <v>7.0354896484946625</v>
      </c>
      <c r="AN112" s="14">
        <f t="shared" si="115"/>
        <v>2.4534253044836469</v>
      </c>
      <c r="AO112" s="11">
        <f t="shared" si="116"/>
        <v>1.1745815291984913E-2</v>
      </c>
      <c r="AP112" s="11">
        <f t="shared" si="117"/>
        <v>1.4796629349838377E-2</v>
      </c>
      <c r="AQ112" s="11">
        <f t="shared" si="118"/>
        <v>1.3422409774446298E-2</v>
      </c>
      <c r="AR112" s="1">
        <f t="shared" si="126"/>
        <v>122313.76785363157</v>
      </c>
      <c r="AS112" s="1">
        <f t="shared" si="122"/>
        <v>38677.392990826593</v>
      </c>
      <c r="AT112" s="1">
        <f t="shared" si="122"/>
        <v>15059.128316226601</v>
      </c>
      <c r="AU112" s="1">
        <f t="shared" si="76"/>
        <v>24462.753570726316</v>
      </c>
      <c r="AV112" s="1">
        <f t="shared" si="77"/>
        <v>7735.4785981653185</v>
      </c>
      <c r="AW112" s="1">
        <f t="shared" si="78"/>
        <v>3011.8256632453204</v>
      </c>
      <c r="AX112" s="1">
        <f t="shared" si="141"/>
        <v>84334.512318274996</v>
      </c>
      <c r="AY112" s="1">
        <f t="shared" si="133"/>
        <v>10529.815527088105</v>
      </c>
      <c r="AZ112" s="1">
        <f t="shared" si="134"/>
        <v>2806.2204067936586</v>
      </c>
      <c r="BA112" s="1">
        <f t="shared" si="142"/>
        <v>13160.444580217905</v>
      </c>
      <c r="BB112" s="1">
        <f t="shared" si="143"/>
        <v>27216.332613715753</v>
      </c>
      <c r="BC112" s="1">
        <f t="shared" si="144"/>
        <v>34085.237670823313</v>
      </c>
      <c r="BD112" s="1">
        <f t="shared" si="145"/>
        <v>16490.594918505754</v>
      </c>
      <c r="BE112" s="2">
        <f t="shared" si="152"/>
        <v>0.17931493730955578</v>
      </c>
      <c r="BF112" s="2">
        <f t="shared" si="153"/>
        <v>0.13584270515142602</v>
      </c>
      <c r="BG112" s="2">
        <f t="shared" si="154"/>
        <v>7.3108051554487685E-2</v>
      </c>
      <c r="BH112" s="2">
        <f t="shared" si="135"/>
        <v>0.12471164136554021</v>
      </c>
      <c r="BI112" s="2">
        <f t="shared" si="146"/>
        <v>3.2153846742329923E-3</v>
      </c>
      <c r="BJ112" s="2">
        <f t="shared" si="136"/>
        <v>1.8453240542857267E-3</v>
      </c>
      <c r="BK112" s="2">
        <f t="shared" si="137"/>
        <v>5.3447872020936297E-4</v>
      </c>
      <c r="BL112" s="2">
        <f t="shared" si="138"/>
        <v>393.28581460425897</v>
      </c>
      <c r="BM112" s="2">
        <f t="shared" si="139"/>
        <v>71.372323643034477</v>
      </c>
      <c r="BN112" s="2">
        <f t="shared" si="140"/>
        <v>8.0487836299253726</v>
      </c>
      <c r="BO112" s="2">
        <f t="shared" si="147"/>
        <v>309.67890450937205</v>
      </c>
      <c r="BP112" s="2">
        <f t="shared" si="148"/>
        <v>35.891738309241518</v>
      </c>
      <c r="BQ112" s="2">
        <f t="shared" si="149"/>
        <v>10.335863326289248</v>
      </c>
      <c r="BR112" s="11">
        <f t="shared" si="150"/>
        <v>4.589204656952714E-2</v>
      </c>
      <c r="BS112" s="17">
        <f t="shared" si="128"/>
        <v>8.3369466801541836E-2</v>
      </c>
      <c r="BT112" s="17">
        <f t="shared" si="129"/>
        <v>0.22146318426189657</v>
      </c>
      <c r="BU112" s="12">
        <f>(BU$3*templow!$I222+BU$4*templow!$I222^2+BU$5*templow!$I222^6)*(K112/K$56)^$BW$1</f>
        <v>2.5735461687379866</v>
      </c>
      <c r="BV112" s="12">
        <f>(BV$3*templow!$I222+BV$4*templow!$I222^2+BV$5*templow!$I222^6)*(L112/L$56)^$BW$1</f>
        <v>1.2878815975702942</v>
      </c>
      <c r="BW112" s="12">
        <f>(BW$3*templow!$I222+BW$4*templow!$I222^2+BW$5*templow!$I222^6)*(M112/M$56)^$BW$1</f>
        <v>0.53650503760805335</v>
      </c>
      <c r="BX112" s="12"/>
      <c r="BY112" s="12"/>
      <c r="BZ112" s="12"/>
      <c r="CA112" s="19"/>
      <c r="CB112" s="19"/>
      <c r="CC112" s="19"/>
      <c r="CD112" s="19"/>
      <c r="CE112" s="19"/>
      <c r="CF112" s="19"/>
      <c r="CG112" s="19"/>
      <c r="CH112" s="19"/>
    </row>
    <row r="113" spans="1:86" x14ac:dyDescent="0.3">
      <c r="A113" s="2">
        <f t="shared" si="79"/>
        <v>2067</v>
      </c>
      <c r="B113" s="5">
        <f t="shared" si="80"/>
        <v>1160.5286003220729</v>
      </c>
      <c r="C113" s="5">
        <f t="shared" si="81"/>
        <v>2939.7827406824481</v>
      </c>
      <c r="D113" s="5">
        <f t="shared" si="82"/>
        <v>4296.8819395188175</v>
      </c>
      <c r="E113" s="15">
        <f t="shared" si="83"/>
        <v>2.2073615511651934E-4</v>
      </c>
      <c r="F113" s="15">
        <f t="shared" si="84"/>
        <v>4.3486502714852262E-4</v>
      </c>
      <c r="G113" s="15">
        <f t="shared" si="85"/>
        <v>8.8776148384481365E-4</v>
      </c>
      <c r="H113" s="5">
        <f t="shared" si="86"/>
        <v>124181.65381474927</v>
      </c>
      <c r="I113" s="5">
        <f t="shared" si="87"/>
        <v>39423.242597167278</v>
      </c>
      <c r="J113" s="5">
        <f t="shared" si="88"/>
        <v>15330.860832309269</v>
      </c>
      <c r="K113" s="5">
        <f t="shared" si="89"/>
        <v>107004.38901745812</v>
      </c>
      <c r="L113" s="5">
        <f t="shared" si="90"/>
        <v>13410.257177037332</v>
      </c>
      <c r="M113" s="5">
        <f t="shared" si="91"/>
        <v>3567.9036678457314</v>
      </c>
      <c r="N113" s="15">
        <f t="shared" si="92"/>
        <v>1.5047207374631277E-2</v>
      </c>
      <c r="O113" s="15">
        <f t="shared" si="93"/>
        <v>1.8840806283016098E-2</v>
      </c>
      <c r="P113" s="15">
        <f t="shared" si="94"/>
        <v>1.7141393230009294E-2</v>
      </c>
      <c r="Q113" s="5">
        <f t="shared" si="95"/>
        <v>9442.3639862373184</v>
      </c>
      <c r="R113" s="5">
        <f t="shared" si="96"/>
        <v>11750.482057209654</v>
      </c>
      <c r="S113" s="5">
        <f t="shared" si="97"/>
        <v>5766.2474584130241</v>
      </c>
      <c r="T113" s="5">
        <f t="shared" si="98"/>
        <v>76.03670668070805</v>
      </c>
      <c r="U113" s="5">
        <f t="shared" si="99"/>
        <v>298.05975569482899</v>
      </c>
      <c r="V113" s="5">
        <f t="shared" si="100"/>
        <v>376.1202662710794</v>
      </c>
      <c r="W113" s="15">
        <f t="shared" si="101"/>
        <v>-1.0734613539272964E-2</v>
      </c>
      <c r="X113" s="15">
        <f t="shared" si="102"/>
        <v>-1.217998157191269E-2</v>
      </c>
      <c r="Y113" s="15">
        <f t="shared" si="103"/>
        <v>-9.7425357312937999E-3</v>
      </c>
      <c r="Z113" s="5">
        <f t="shared" si="123"/>
        <v>14171.476149857504</v>
      </c>
      <c r="AA113" s="5">
        <f t="shared" si="124"/>
        <v>29493.388060984958</v>
      </c>
      <c r="AB113" s="5">
        <f t="shared" si="125"/>
        <v>21691.716434853519</v>
      </c>
      <c r="AC113" s="16">
        <f t="shared" si="107"/>
        <v>1.8367613492234443</v>
      </c>
      <c r="AD113" s="16">
        <f t="shared" si="108"/>
        <v>2.9244833512186239</v>
      </c>
      <c r="AE113" s="16">
        <f t="shared" si="109"/>
        <v>4.0915358873842713</v>
      </c>
      <c r="AF113" s="15">
        <f t="shared" si="110"/>
        <v>-4.0504037456468023E-3</v>
      </c>
      <c r="AG113" s="15">
        <f t="shared" si="111"/>
        <v>2.9673830763510267E-4</v>
      </c>
      <c r="AH113" s="15">
        <f t="shared" si="112"/>
        <v>9.7937136394747881E-3</v>
      </c>
      <c r="AI113" s="1">
        <f t="shared" si="70"/>
        <v>212800.28748833021</v>
      </c>
      <c r="AJ113" s="1">
        <f t="shared" si="71"/>
        <v>65106.294407040659</v>
      </c>
      <c r="AK113" s="1">
        <f t="shared" si="72"/>
        <v>25540.284202140225</v>
      </c>
      <c r="AL113" s="14">
        <f t="shared" si="113"/>
        <v>36.903408021012922</v>
      </c>
      <c r="AM113" s="14">
        <f t="shared" si="114"/>
        <v>7.1385501657918295</v>
      </c>
      <c r="AN113" s="14">
        <f t="shared" si="115"/>
        <v>2.4860268754735442</v>
      </c>
      <c r="AO113" s="11">
        <f t="shared" si="116"/>
        <v>1.1628357139065064E-2</v>
      </c>
      <c r="AP113" s="11">
        <f t="shared" si="117"/>
        <v>1.4648663056339993E-2</v>
      </c>
      <c r="AQ113" s="11">
        <f t="shared" si="118"/>
        <v>1.3288185676701836E-2</v>
      </c>
      <c r="AR113" s="1">
        <f t="shared" si="126"/>
        <v>124181.65381474927</v>
      </c>
      <c r="AS113" s="1">
        <f t="shared" si="122"/>
        <v>39423.242597167278</v>
      </c>
      <c r="AT113" s="1">
        <f t="shared" si="122"/>
        <v>15330.860832309269</v>
      </c>
      <c r="AU113" s="1">
        <f t="shared" si="76"/>
        <v>24836.330762949856</v>
      </c>
      <c r="AV113" s="1">
        <f t="shared" si="77"/>
        <v>7884.6485194334564</v>
      </c>
      <c r="AW113" s="1">
        <f t="shared" si="78"/>
        <v>3066.172166461854</v>
      </c>
      <c r="AX113" s="1">
        <f t="shared" si="141"/>
        <v>85603.5112139665</v>
      </c>
      <c r="AY113" s="1">
        <f t="shared" si="133"/>
        <v>10728.205741629867</v>
      </c>
      <c r="AZ113" s="1">
        <f t="shared" si="134"/>
        <v>2854.3229342765849</v>
      </c>
      <c r="BA113" s="1">
        <f t="shared" si="142"/>
        <v>13180.682201387466</v>
      </c>
      <c r="BB113" s="1">
        <f t="shared" si="143"/>
        <v>27283.040608490301</v>
      </c>
      <c r="BC113" s="1">
        <f t="shared" si="144"/>
        <v>34188.527626659372</v>
      </c>
      <c r="BD113" s="1">
        <f t="shared" si="145"/>
        <v>16051.189411642788</v>
      </c>
      <c r="BE113" s="2">
        <f t="shared" si="152"/>
        <v>0.17931493730955578</v>
      </c>
      <c r="BF113" s="2">
        <f t="shared" si="153"/>
        <v>0.13584270515142602</v>
      </c>
      <c r="BG113" s="2">
        <f t="shared" si="154"/>
        <v>7.3108051554487685E-2</v>
      </c>
      <c r="BH113" s="2">
        <f t="shared" si="135"/>
        <v>0.12444742394338763</v>
      </c>
      <c r="BI113" s="2">
        <f t="shared" si="146"/>
        <v>3.2153846742329923E-3</v>
      </c>
      <c r="BJ113" s="2">
        <f t="shared" si="136"/>
        <v>1.8453240542857267E-3</v>
      </c>
      <c r="BK113" s="2">
        <f t="shared" si="137"/>
        <v>5.3447872020936297E-4</v>
      </c>
      <c r="BL113" s="2">
        <f t="shared" si="138"/>
        <v>399.29178649685178</v>
      </c>
      <c r="BM113" s="2">
        <f t="shared" si="139"/>
        <v>72.748657862494483</v>
      </c>
      <c r="BN113" s="2">
        <f t="shared" si="140"/>
        <v>8.1940188773605076</v>
      </c>
      <c r="BO113" s="2">
        <f t="shared" si="147"/>
        <v>314.25978822979039</v>
      </c>
      <c r="BP113" s="2">
        <f t="shared" si="148"/>
        <v>36.315664440901713</v>
      </c>
      <c r="BQ113" s="2">
        <f t="shared" si="149"/>
        <v>10.333985025751703</v>
      </c>
      <c r="BR113" s="11">
        <f t="shared" si="150"/>
        <v>4.5743044027487495E-2</v>
      </c>
      <c r="BS113" s="17">
        <f t="shared" si="128"/>
        <v>7.9711349823329711E-2</v>
      </c>
      <c r="BT113" s="17">
        <f t="shared" si="129"/>
        <v>0.2150128002542685</v>
      </c>
      <c r="BU113" s="12">
        <f>(BU$3*templow!$I223+BU$4*templow!$I223^2+BU$5*templow!$I223^6)*(K113/K$56)^$BW$1</f>
        <v>2.5798688395317626</v>
      </c>
      <c r="BV113" s="12">
        <f>(BV$3*templow!$I223+BV$4*templow!$I223^2+BV$5*templow!$I223^6)*(L113/L$56)^$BW$1</f>
        <v>1.2860580697922011</v>
      </c>
      <c r="BW113" s="12">
        <f>(BW$3*templow!$I223+BW$4*templow!$I223^2+BW$5*templow!$I223^6)*(M113/M$56)^$BW$1</f>
        <v>0.53118622263604853</v>
      </c>
      <c r="BX113" s="12"/>
      <c r="BY113" s="12"/>
      <c r="BZ113" s="12"/>
      <c r="CA113" s="19"/>
      <c r="CB113" s="19"/>
      <c r="CC113" s="19"/>
      <c r="CD113" s="19"/>
      <c r="CE113" s="19"/>
      <c r="CF113" s="19"/>
      <c r="CG113" s="19"/>
      <c r="CH113" s="19"/>
    </row>
    <row r="114" spans="1:86" x14ac:dyDescent="0.3">
      <c r="A114" s="2">
        <f t="shared" si="79"/>
        <v>2068</v>
      </c>
      <c r="B114" s="5">
        <f t="shared" si="80"/>
        <v>1160.7719624121537</v>
      </c>
      <c r="C114" s="5">
        <f t="shared" si="81"/>
        <v>2940.9972289487187</v>
      </c>
      <c r="D114" s="5">
        <f t="shared" si="82"/>
        <v>4300.5058154910248</v>
      </c>
      <c r="E114" s="15">
        <f t="shared" si="83"/>
        <v>2.0969934736069336E-4</v>
      </c>
      <c r="F114" s="15">
        <f t="shared" si="84"/>
        <v>4.1312177579109647E-4</v>
      </c>
      <c r="G114" s="15">
        <f t="shared" si="85"/>
        <v>8.4337340965257295E-4</v>
      </c>
      <c r="H114" s="5">
        <f t="shared" si="86"/>
        <v>126057.24067137198</v>
      </c>
      <c r="I114" s="5">
        <f t="shared" si="87"/>
        <v>40174.919222568489</v>
      </c>
      <c r="J114" s="5">
        <f t="shared" si="88"/>
        <v>15604.036758674549</v>
      </c>
      <c r="K114" s="5">
        <f t="shared" si="89"/>
        <v>108597.764895542</v>
      </c>
      <c r="L114" s="5">
        <f t="shared" si="90"/>
        <v>13660.305024132686</v>
      </c>
      <c r="M114" s="5">
        <f t="shared" si="91"/>
        <v>3628.4189414339635</v>
      </c>
      <c r="N114" s="15">
        <f t="shared" si="92"/>
        <v>1.4890752544962638E-2</v>
      </c>
      <c r="O114" s="15">
        <f t="shared" si="93"/>
        <v>1.8646014300420344E-2</v>
      </c>
      <c r="P114" s="15">
        <f t="shared" si="94"/>
        <v>1.6961016670265172E-2</v>
      </c>
      <c r="Q114" s="5">
        <f t="shared" si="95"/>
        <v>9482.0864053728728</v>
      </c>
      <c r="R114" s="5">
        <f t="shared" si="96"/>
        <v>11828.677095113879</v>
      </c>
      <c r="S114" s="5">
        <f t="shared" si="97"/>
        <v>5811.8155723374512</v>
      </c>
      <c r="T114" s="5">
        <f t="shared" si="98"/>
        <v>75.220482019691602</v>
      </c>
      <c r="U114" s="5">
        <f t="shared" si="99"/>
        <v>294.42939336313719</v>
      </c>
      <c r="V114" s="5">
        <f t="shared" si="100"/>
        <v>372.45590113766968</v>
      </c>
      <c r="W114" s="15">
        <f t="shared" si="101"/>
        <v>-1.0734613539272964E-2</v>
      </c>
      <c r="X114" s="15">
        <f t="shared" si="102"/>
        <v>-1.217998157191269E-2</v>
      </c>
      <c r="Y114" s="15">
        <f t="shared" si="103"/>
        <v>-9.7425357312937999E-3</v>
      </c>
      <c r="Z114" s="5">
        <f t="shared" si="123"/>
        <v>14175.792856556158</v>
      </c>
      <c r="AA114" s="5">
        <f t="shared" si="124"/>
        <v>29704.790249916208</v>
      </c>
      <c r="AB114" s="5">
        <f t="shared" si="125"/>
        <v>22082.152932677905</v>
      </c>
      <c r="AC114" s="16">
        <f t="shared" si="107"/>
        <v>1.8293217241746904</v>
      </c>
      <c r="AD114" s="16">
        <f t="shared" si="108"/>
        <v>2.9253511574589717</v>
      </c>
      <c r="AE114" s="16">
        <f t="shared" si="109"/>
        <v>4.1316072182109469</v>
      </c>
      <c r="AF114" s="15">
        <f t="shared" si="110"/>
        <v>-4.0504037456468023E-3</v>
      </c>
      <c r="AG114" s="15">
        <f t="shared" si="111"/>
        <v>2.9673830763510267E-4</v>
      </c>
      <c r="AH114" s="15">
        <f t="shared" si="112"/>
        <v>9.7937136394747881E-3</v>
      </c>
      <c r="AI114" s="1">
        <f t="shared" si="70"/>
        <v>216356.58950244705</v>
      </c>
      <c r="AJ114" s="1">
        <f t="shared" si="71"/>
        <v>66480.31348577005</v>
      </c>
      <c r="AK114" s="1">
        <f t="shared" si="72"/>
        <v>26052.427948388056</v>
      </c>
      <c r="AL114" s="14">
        <f t="shared" si="113"/>
        <v>37.328242769048728</v>
      </c>
      <c r="AM114" s="14">
        <f t="shared" si="114"/>
        <v>7.2420746797203996</v>
      </c>
      <c r="AN114" s="14">
        <f t="shared" si="115"/>
        <v>2.5187313143249219</v>
      </c>
      <c r="AO114" s="11">
        <f t="shared" si="116"/>
        <v>1.1512073567674414E-2</v>
      </c>
      <c r="AP114" s="11">
        <f t="shared" si="117"/>
        <v>1.4502176425776593E-2</v>
      </c>
      <c r="AQ114" s="11">
        <f t="shared" si="118"/>
        <v>1.3155303819934818E-2</v>
      </c>
      <c r="AR114" s="1">
        <f t="shared" si="126"/>
        <v>126057.24067137198</v>
      </c>
      <c r="AS114" s="1">
        <f t="shared" si="122"/>
        <v>40174.919222568489</v>
      </c>
      <c r="AT114" s="1">
        <f t="shared" si="122"/>
        <v>15604.036758674549</v>
      </c>
      <c r="AU114" s="1">
        <f t="shared" si="76"/>
        <v>25211.448134274397</v>
      </c>
      <c r="AV114" s="1">
        <f t="shared" si="77"/>
        <v>8034.9838445136984</v>
      </c>
      <c r="AW114" s="1">
        <f t="shared" si="78"/>
        <v>3120.8073517349098</v>
      </c>
      <c r="AX114" s="1">
        <f t="shared" si="141"/>
        <v>86878.211916433604</v>
      </c>
      <c r="AY114" s="1">
        <f t="shared" si="133"/>
        <v>10928.244019306148</v>
      </c>
      <c r="AZ114" s="1">
        <f t="shared" si="134"/>
        <v>2902.7351531471709</v>
      </c>
      <c r="BA114" s="1">
        <f t="shared" si="142"/>
        <v>13200.60352173773</v>
      </c>
      <c r="BB114" s="1">
        <f t="shared" si="143"/>
        <v>27348.64471681276</v>
      </c>
      <c r="BC114" s="1">
        <f t="shared" si="144"/>
        <v>34289.690602931943</v>
      </c>
      <c r="BD114" s="1">
        <f t="shared" si="145"/>
        <v>15622.650299383571</v>
      </c>
      <c r="BE114" s="2">
        <f t="shared" si="152"/>
        <v>0.17931493730955578</v>
      </c>
      <c r="BF114" s="2">
        <f t="shared" si="153"/>
        <v>0.13584270515142602</v>
      </c>
      <c r="BG114" s="2">
        <f t="shared" si="154"/>
        <v>7.3108051554487685E-2</v>
      </c>
      <c r="BH114" s="2">
        <f t="shared" si="135"/>
        <v>0.12418365486030494</v>
      </c>
      <c r="BI114" s="2">
        <f t="shared" si="146"/>
        <v>3.2153846742329923E-3</v>
      </c>
      <c r="BJ114" s="2">
        <f t="shared" si="136"/>
        <v>1.8453240542857267E-3</v>
      </c>
      <c r="BK114" s="2">
        <f t="shared" si="137"/>
        <v>5.3447872020936297E-4</v>
      </c>
      <c r="BL114" s="2">
        <f t="shared" si="138"/>
        <v>405.3225197308293</v>
      </c>
      <c r="BM114" s="2">
        <f t="shared" si="139"/>
        <v>74.135744820391665</v>
      </c>
      <c r="BN114" s="2">
        <f t="shared" si="140"/>
        <v>8.3400255968762291</v>
      </c>
      <c r="BO114" s="2">
        <f t="shared" si="147"/>
        <v>318.90909294641051</v>
      </c>
      <c r="BP114" s="2">
        <f t="shared" si="148"/>
        <v>36.744711277327561</v>
      </c>
      <c r="BQ114" s="2">
        <f t="shared" si="149"/>
        <v>10.332151283339176</v>
      </c>
      <c r="BR114" s="11">
        <f t="shared" si="150"/>
        <v>4.5594782516575644E-2</v>
      </c>
      <c r="BS114" s="17">
        <f t="shared" si="128"/>
        <v>7.6224604388795233E-2</v>
      </c>
      <c r="BT114" s="17">
        <f t="shared" si="129"/>
        <v>0.20875029150899854</v>
      </c>
      <c r="BU114" s="12">
        <f>(BU$3*templow!$I224+BU$4*templow!$I224^2+BU$5*templow!$I224^6)*(K114/K$56)^$BW$1</f>
        <v>2.5857180803866715</v>
      </c>
      <c r="BV114" s="12">
        <f>(BV$3*templow!$I224+BV$4*templow!$I224^2+BV$5*templow!$I224^6)*(L114/L$56)^$BW$1</f>
        <v>1.2839195387821811</v>
      </c>
      <c r="BW114" s="12">
        <f>(BW$3*templow!$I224+BW$4*templow!$I224^2+BW$5*templow!$I224^6)*(M114/M$56)^$BW$1</f>
        <v>0.52562133379847364</v>
      </c>
      <c r="BX114" s="12"/>
      <c r="BY114" s="12"/>
      <c r="BZ114" s="12"/>
      <c r="CA114" s="19"/>
      <c r="CB114" s="19"/>
      <c r="CC114" s="19"/>
      <c r="CD114" s="19"/>
      <c r="CE114" s="19"/>
      <c r="CF114" s="19"/>
      <c r="CG114" s="19"/>
      <c r="CH114" s="19"/>
    </row>
    <row r="115" spans="1:86" x14ac:dyDescent="0.3">
      <c r="A115" s="2">
        <f t="shared" si="79"/>
        <v>2069</v>
      </c>
      <c r="B115" s="5">
        <f t="shared" si="80"/>
        <v>1161.0032048789585</v>
      </c>
      <c r="C115" s="5">
        <f t="shared" si="81"/>
        <v>2942.1514694466478</v>
      </c>
      <c r="D115" s="5">
        <f t="shared" si="82"/>
        <v>4303.951401131224</v>
      </c>
      <c r="E115" s="15">
        <f t="shared" si="83"/>
        <v>1.992143799926587E-4</v>
      </c>
      <c r="F115" s="15">
        <f t="shared" si="84"/>
        <v>3.9246568700154164E-4</v>
      </c>
      <c r="G115" s="15">
        <f t="shared" si="85"/>
        <v>8.0120473916994424E-4</v>
      </c>
      <c r="H115" s="5">
        <f t="shared" si="86"/>
        <v>127940.27934617427</v>
      </c>
      <c r="I115" s="5">
        <f t="shared" si="87"/>
        <v>40932.334211309739</v>
      </c>
      <c r="J115" s="5">
        <f t="shared" si="88"/>
        <v>15878.62534048152</v>
      </c>
      <c r="K115" s="5">
        <f t="shared" si="89"/>
        <v>110198.04149422034</v>
      </c>
      <c r="L115" s="5">
        <f t="shared" si="90"/>
        <v>13912.381682717438</v>
      </c>
      <c r="M115" s="5">
        <f t="shared" si="91"/>
        <v>3689.3133450131613</v>
      </c>
      <c r="N115" s="15">
        <f t="shared" si="92"/>
        <v>1.4735815237243655E-2</v>
      </c>
      <c r="O115" s="15">
        <f t="shared" si="93"/>
        <v>1.8453223272791197E-2</v>
      </c>
      <c r="P115" s="15">
        <f t="shared" si="94"/>
        <v>1.6782627519613902E-2</v>
      </c>
      <c r="Q115" s="5">
        <f t="shared" si="95"/>
        <v>9520.4224653558013</v>
      </c>
      <c r="R115" s="5">
        <f t="shared" si="96"/>
        <v>11904.89306207375</v>
      </c>
      <c r="S115" s="5">
        <f t="shared" si="97"/>
        <v>5856.4694991836404</v>
      </c>
      <c r="T115" s="5">
        <f t="shared" si="98"/>
        <v>74.41301921497238</v>
      </c>
      <c r="U115" s="5">
        <f t="shared" si="99"/>
        <v>290.84324877774475</v>
      </c>
      <c r="V115" s="5">
        <f t="shared" si="100"/>
        <v>368.82723621250472</v>
      </c>
      <c r="W115" s="15">
        <f t="shared" si="101"/>
        <v>-1.0734613539272964E-2</v>
      </c>
      <c r="X115" s="15">
        <f t="shared" si="102"/>
        <v>-1.217998157191269E-2</v>
      </c>
      <c r="Y115" s="15">
        <f t="shared" si="103"/>
        <v>-9.7425357312937999E-3</v>
      </c>
      <c r="Z115" s="5">
        <f t="shared" si="123"/>
        <v>14177.768774873137</v>
      </c>
      <c r="AA115" s="5">
        <f t="shared" si="124"/>
        <v>29911.337661655543</v>
      </c>
      <c r="AB115" s="5">
        <f t="shared" si="125"/>
        <v>22474.633800777945</v>
      </c>
      <c r="AC115" s="16">
        <f t="shared" si="107"/>
        <v>1.8219122326111001</v>
      </c>
      <c r="AD115" s="16">
        <f t="shared" si="108"/>
        <v>2.9262192212106743</v>
      </c>
      <c r="AE115" s="16">
        <f t="shared" si="109"/>
        <v>4.1720709961768918</v>
      </c>
      <c r="AF115" s="15">
        <f t="shared" si="110"/>
        <v>-4.0504037456468023E-3</v>
      </c>
      <c r="AG115" s="15">
        <f t="shared" si="111"/>
        <v>2.9673830763510267E-4</v>
      </c>
      <c r="AH115" s="15">
        <f t="shared" si="112"/>
        <v>9.7937136394747881E-3</v>
      </c>
      <c r="AI115" s="1">
        <f t="shared" si="70"/>
        <v>219932.37868647676</v>
      </c>
      <c r="AJ115" s="1">
        <f t="shared" si="71"/>
        <v>67867.265981706747</v>
      </c>
      <c r="AK115" s="1">
        <f t="shared" si="72"/>
        <v>26567.992505284161</v>
      </c>
      <c r="AL115" s="14">
        <f t="shared" si="113"/>
        <v>37.753670991188933</v>
      </c>
      <c r="AM115" s="14">
        <f t="shared" si="114"/>
        <v>7.3460502659674152</v>
      </c>
      <c r="AN115" s="14">
        <f t="shared" si="115"/>
        <v>2.5515346432488428</v>
      </c>
      <c r="AO115" s="11">
        <f t="shared" si="116"/>
        <v>1.1396952831997669E-2</v>
      </c>
      <c r="AP115" s="11">
        <f t="shared" si="117"/>
        <v>1.4357154661518826E-2</v>
      </c>
      <c r="AQ115" s="11">
        <f t="shared" si="118"/>
        <v>1.302375078173547E-2</v>
      </c>
      <c r="AR115" s="1">
        <f t="shared" si="126"/>
        <v>127940.27934617427</v>
      </c>
      <c r="AS115" s="1">
        <f t="shared" si="122"/>
        <v>40932.334211309739</v>
      </c>
      <c r="AT115" s="1">
        <f t="shared" si="122"/>
        <v>15878.62534048152</v>
      </c>
      <c r="AU115" s="1">
        <f t="shared" si="76"/>
        <v>25588.055869234857</v>
      </c>
      <c r="AV115" s="1">
        <f t="shared" si="77"/>
        <v>8186.4668422619479</v>
      </c>
      <c r="AW115" s="1">
        <f t="shared" si="78"/>
        <v>3175.7250680963043</v>
      </c>
      <c r="AX115" s="1">
        <f t="shared" si="141"/>
        <v>88158.433195376274</v>
      </c>
      <c r="AY115" s="1">
        <f t="shared" si="133"/>
        <v>11129.905346173951</v>
      </c>
      <c r="AZ115" s="1">
        <f t="shared" si="134"/>
        <v>2951.4506760105292</v>
      </c>
      <c r="BA115" s="1">
        <f t="shared" si="142"/>
        <v>13220.216772713949</v>
      </c>
      <c r="BB115" s="1">
        <f t="shared" si="143"/>
        <v>27413.175445078385</v>
      </c>
      <c r="BC115" s="1">
        <f t="shared" si="144"/>
        <v>34388.795857920275</v>
      </c>
      <c r="BD115" s="1">
        <f t="shared" si="145"/>
        <v>15204.760806260119</v>
      </c>
      <c r="BE115" s="2">
        <f t="shared" si="152"/>
        <v>0.17931493730955578</v>
      </c>
      <c r="BF115" s="2">
        <f t="shared" si="153"/>
        <v>0.13584270515142602</v>
      </c>
      <c r="BG115" s="2">
        <f t="shared" si="154"/>
        <v>7.3108051554487685E-2</v>
      </c>
      <c r="BH115" s="2">
        <f t="shared" si="135"/>
        <v>0.12392031155222298</v>
      </c>
      <c r="BI115" s="2">
        <f t="shared" si="146"/>
        <v>3.2153846742329923E-3</v>
      </c>
      <c r="BJ115" s="2">
        <f t="shared" si="136"/>
        <v>1.8453240542857267E-3</v>
      </c>
      <c r="BK115" s="2">
        <f t="shared" si="137"/>
        <v>5.3447872020936297E-4</v>
      </c>
      <c r="BL115" s="2">
        <f t="shared" si="138"/>
        <v>411.37721342677656</v>
      </c>
      <c r="BM115" s="2">
        <f t="shared" si="139"/>
        <v>75.533420918192434</v>
      </c>
      <c r="BN115" s="2">
        <f t="shared" si="140"/>
        <v>8.4867873506645228</v>
      </c>
      <c r="BO115" s="2">
        <f t="shared" si="147"/>
        <v>323.6278364334035</v>
      </c>
      <c r="BP115" s="2">
        <f t="shared" si="148"/>
        <v>37.178939105452372</v>
      </c>
      <c r="BQ115" s="2">
        <f t="shared" si="149"/>
        <v>10.330360621636782</v>
      </c>
      <c r="BR115" s="11">
        <f t="shared" si="150"/>
        <v>4.5447290713443306E-2</v>
      </c>
      <c r="BS115" s="17">
        <f t="shared" si="128"/>
        <v>7.290071226764834E-2</v>
      </c>
      <c r="BT115" s="17">
        <f t="shared" si="129"/>
        <v>0.20267018593106653</v>
      </c>
      <c r="BU115" s="12">
        <f>(BU$3*templow!$I225+BU$4*templow!$I225^2+BU$5*templow!$I225^6)*(K115/K$56)^$BW$1</f>
        <v>2.5910901627965903</v>
      </c>
      <c r="BV115" s="12">
        <f>(BV$3*templow!$I225+BV$4*templow!$I225^2+BV$5*templow!$I225^6)*(L115/L$56)^$BW$1</f>
        <v>1.2814649669216533</v>
      </c>
      <c r="BW115" s="12">
        <f>(BW$3*templow!$I225+BW$4*templow!$I225^2+BW$5*templow!$I225^6)*(M115/M$56)^$BW$1</f>
        <v>0.5198100260204026</v>
      </c>
      <c r="BX115" s="12"/>
      <c r="BY115" s="12"/>
      <c r="BZ115" s="12"/>
      <c r="CA115" s="19"/>
      <c r="CB115" s="19"/>
      <c r="CC115" s="19"/>
      <c r="CD115" s="19"/>
      <c r="CE115" s="19"/>
      <c r="CF115" s="19"/>
      <c r="CG115" s="19"/>
      <c r="CH115" s="19"/>
    </row>
    <row r="116" spans="1:86" x14ac:dyDescent="0.3">
      <c r="A116" s="2">
        <f t="shared" si="79"/>
        <v>2070</v>
      </c>
      <c r="B116" s="5">
        <f t="shared" si="80"/>
        <v>1161.2229289859065</v>
      </c>
      <c r="C116" s="5">
        <f t="shared" si="81"/>
        <v>2943.2484282694809</v>
      </c>
      <c r="D116" s="5">
        <f t="shared" si="82"/>
        <v>4307.2273300779807</v>
      </c>
      <c r="E116" s="15">
        <f t="shared" si="83"/>
        <v>1.8925366099302576E-4</v>
      </c>
      <c r="F116" s="15">
        <f t="shared" si="84"/>
        <v>3.7284240265146454E-4</v>
      </c>
      <c r="G116" s="15">
        <f t="shared" si="85"/>
        <v>7.6114450221144696E-4</v>
      </c>
      <c r="H116" s="5">
        <f t="shared" si="86"/>
        <v>129830.51950855725</v>
      </c>
      <c r="I116" s="5">
        <f t="shared" si="87"/>
        <v>41695.397365207551</v>
      </c>
      <c r="J116" s="5">
        <f t="shared" si="88"/>
        <v>16154.595603060017</v>
      </c>
      <c r="K116" s="5">
        <f t="shared" si="89"/>
        <v>111804.99133093933</v>
      </c>
      <c r="L116" s="5">
        <f t="shared" si="90"/>
        <v>14166.455323556522</v>
      </c>
      <c r="M116" s="5">
        <f t="shared" si="91"/>
        <v>3750.5788213800979</v>
      </c>
      <c r="N116" s="15">
        <f t="shared" si="92"/>
        <v>1.4582381092528518E-2</v>
      </c>
      <c r="O116" s="15">
        <f t="shared" si="93"/>
        <v>1.8262411615309837E-2</v>
      </c>
      <c r="P116" s="15">
        <f t="shared" si="94"/>
        <v>1.6606200297339724E-2</v>
      </c>
      <c r="Q116" s="5">
        <f t="shared" si="95"/>
        <v>9557.3729725866633</v>
      </c>
      <c r="R116" s="5">
        <f t="shared" si="96"/>
        <v>11979.120325835678</v>
      </c>
      <c r="S116" s="5">
        <f t="shared" si="97"/>
        <v>5900.2063376505439</v>
      </c>
      <c r="T116" s="5">
        <f t="shared" si="98"/>
        <v>73.614224211409152</v>
      </c>
      <c r="U116" s="5">
        <f t="shared" si="99"/>
        <v>287.30078336731663</v>
      </c>
      <c r="V116" s="5">
        <f t="shared" si="100"/>
        <v>365.23392368503005</v>
      </c>
      <c r="W116" s="15">
        <f t="shared" si="101"/>
        <v>-1.0734613539272964E-2</v>
      </c>
      <c r="X116" s="15">
        <f t="shared" si="102"/>
        <v>-1.217998157191269E-2</v>
      </c>
      <c r="Y116" s="15">
        <f t="shared" si="103"/>
        <v>-9.7425357312937999E-3</v>
      </c>
      <c r="Z116" s="5">
        <f t="shared" si="123"/>
        <v>14177.431611359158</v>
      </c>
      <c r="AA116" s="5">
        <f t="shared" si="124"/>
        <v>30112.999050028091</v>
      </c>
      <c r="AB116" s="5">
        <f t="shared" si="125"/>
        <v>22869.114471031779</v>
      </c>
      <c r="AC116" s="16">
        <f t="shared" si="107"/>
        <v>1.8145327524798924</v>
      </c>
      <c r="AD116" s="16">
        <f t="shared" si="108"/>
        <v>2.9270875425501459</v>
      </c>
      <c r="AE116" s="16">
        <f t="shared" si="109"/>
        <v>4.2129310647970062</v>
      </c>
      <c r="AF116" s="15">
        <f t="shared" si="110"/>
        <v>-4.0504037456468023E-3</v>
      </c>
      <c r="AG116" s="15">
        <f t="shared" si="111"/>
        <v>2.9673830763510267E-4</v>
      </c>
      <c r="AH116" s="15">
        <f t="shared" si="112"/>
        <v>9.7937136394747881E-3</v>
      </c>
      <c r="AI116" s="1">
        <f t="shared" si="70"/>
        <v>223527.19668706396</v>
      </c>
      <c r="AJ116" s="1">
        <f t="shared" si="71"/>
        <v>69267.006225798017</v>
      </c>
      <c r="AK116" s="1">
        <f t="shared" si="72"/>
        <v>27086.918322852049</v>
      </c>
      <c r="AL116" s="14">
        <f t="shared" si="113"/>
        <v>38.179645030635058</v>
      </c>
      <c r="AM116" s="14">
        <f t="shared" si="114"/>
        <v>7.4504639619890041</v>
      </c>
      <c r="AN116" s="14">
        <f t="shared" si="115"/>
        <v>2.5844328890404338</v>
      </c>
      <c r="AO116" s="11">
        <f t="shared" si="116"/>
        <v>1.1282983303677692E-2</v>
      </c>
      <c r="AP116" s="11">
        <f t="shared" si="117"/>
        <v>1.4213583114903637E-2</v>
      </c>
      <c r="AQ116" s="11">
        <f t="shared" si="118"/>
        <v>1.2893513273918116E-2</v>
      </c>
      <c r="AR116" s="1">
        <f t="shared" si="126"/>
        <v>129830.51950855725</v>
      </c>
      <c r="AS116" s="1">
        <f t="shared" si="122"/>
        <v>41695.397365207551</v>
      </c>
      <c r="AT116" s="1">
        <f t="shared" si="122"/>
        <v>16154.595603060017</v>
      </c>
      <c r="AU116" s="1">
        <f t="shared" si="76"/>
        <v>25966.103901711453</v>
      </c>
      <c r="AV116" s="1">
        <f t="shared" si="77"/>
        <v>8339.0794730415109</v>
      </c>
      <c r="AW116" s="1">
        <f t="shared" si="78"/>
        <v>3230.9191206120036</v>
      </c>
      <c r="AX116" s="1">
        <f t="shared" si="141"/>
        <v>89443.993064751456</v>
      </c>
      <c r="AY116" s="1">
        <f t="shared" si="133"/>
        <v>11333.164258845218</v>
      </c>
      <c r="AZ116" s="1">
        <f t="shared" si="134"/>
        <v>3000.4630571040784</v>
      </c>
      <c r="BA116" s="1">
        <f t="shared" si="142"/>
        <v>13239.529865105746</v>
      </c>
      <c r="BB116" s="1">
        <f t="shared" si="143"/>
        <v>27476.662138722491</v>
      </c>
      <c r="BC116" s="1">
        <f t="shared" si="144"/>
        <v>34485.90998146731</v>
      </c>
      <c r="BD116" s="1">
        <f t="shared" si="145"/>
        <v>14797.304846375608</v>
      </c>
      <c r="BE116" s="2">
        <f t="shared" si="152"/>
        <v>0.17931493730955578</v>
      </c>
      <c r="BF116" s="2">
        <f t="shared" si="153"/>
        <v>0.13584270515142602</v>
      </c>
      <c r="BG116" s="2">
        <f t="shared" si="154"/>
        <v>7.3108051554487685E-2</v>
      </c>
      <c r="BH116" s="2">
        <f t="shared" si="135"/>
        <v>0.12365737283000656</v>
      </c>
      <c r="BI116" s="2">
        <f t="shared" si="146"/>
        <v>3.2153846742329923E-3</v>
      </c>
      <c r="BJ116" s="2">
        <f t="shared" si="136"/>
        <v>1.8453240542857267E-3</v>
      </c>
      <c r="BK116" s="2">
        <f t="shared" si="137"/>
        <v>5.3447872020936297E-4</v>
      </c>
      <c r="BL116" s="2">
        <f t="shared" si="138"/>
        <v>417.45506267552253</v>
      </c>
      <c r="BM116" s="2">
        <f t="shared" si="139"/>
        <v>76.941519711019211</v>
      </c>
      <c r="BN116" s="2">
        <f t="shared" si="140"/>
        <v>8.6342875834233208</v>
      </c>
      <c r="BO116" s="2">
        <f t="shared" si="147"/>
        <v>328.41705189946106</v>
      </c>
      <c r="BP116" s="2">
        <f t="shared" si="148"/>
        <v>37.618408987052725</v>
      </c>
      <c r="BQ116" s="2">
        <f t="shared" si="149"/>
        <v>10.328611627585488</v>
      </c>
      <c r="BR116" s="11">
        <f t="shared" si="150"/>
        <v>4.5300595297867091E-2</v>
      </c>
      <c r="BS116" s="17">
        <f t="shared" si="128"/>
        <v>6.9731599971815689E-2</v>
      </c>
      <c r="BT116" s="17">
        <f t="shared" si="129"/>
        <v>0.19676717080686071</v>
      </c>
      <c r="BU116" s="12">
        <f>(BU$3*templow!$I226+BU$4*templow!$I226^2+BU$5*templow!$I226^6)*(K116/K$56)^$BW$1</f>
        <v>2.5959816840570378</v>
      </c>
      <c r="BV116" s="12">
        <f>(BV$3*templow!$I226+BV$4*templow!$I226^2+BV$5*templow!$I226^6)*(L116/L$56)^$BW$1</f>
        <v>1.278693520933869</v>
      </c>
      <c r="BW116" s="12">
        <f>(BW$3*templow!$I226+BW$4*templow!$I226^2+BW$5*templow!$I226^6)*(M116/M$56)^$BW$1</f>
        <v>0.51375210520764036</v>
      </c>
      <c r="BX116" s="12"/>
      <c r="BY116" s="12"/>
      <c r="BZ116" s="12"/>
      <c r="CA116" s="19"/>
      <c r="CB116" s="19"/>
      <c r="CC116" s="19"/>
      <c r="CD116" s="19"/>
      <c r="CE116" s="19"/>
      <c r="CF116" s="19"/>
      <c r="CG116" s="19"/>
      <c r="CH116" s="19"/>
    </row>
    <row r="117" spans="1:86" x14ac:dyDescent="0.3">
      <c r="A117" s="2">
        <f t="shared" si="79"/>
        <v>2071</v>
      </c>
      <c r="B117" s="5">
        <f t="shared" si="80"/>
        <v>1161.4317063919191</v>
      </c>
      <c r="C117" s="5">
        <f t="shared" si="81"/>
        <v>2944.2909276942974</v>
      </c>
      <c r="D117" s="5">
        <f t="shared" si="82"/>
        <v>4310.3418313599414</v>
      </c>
      <c r="E117" s="15">
        <f t="shared" si="83"/>
        <v>1.7979097794337446E-4</v>
      </c>
      <c r="F117" s="15">
        <f t="shared" si="84"/>
        <v>3.542002825188913E-4</v>
      </c>
      <c r="G117" s="15">
        <f t="shared" si="85"/>
        <v>7.2308727710087455E-4</v>
      </c>
      <c r="H117" s="5">
        <f t="shared" si="86"/>
        <v>131727.70970841713</v>
      </c>
      <c r="I117" s="5">
        <f t="shared" si="87"/>
        <v>42464.016989850061</v>
      </c>
      <c r="J117" s="5">
        <f t="shared" si="88"/>
        <v>16431.916355146714</v>
      </c>
      <c r="K117" s="5">
        <f t="shared" si="89"/>
        <v>113418.38610350998</v>
      </c>
      <c r="L117" s="5">
        <f t="shared" si="90"/>
        <v>14422.493575763603</v>
      </c>
      <c r="M117" s="5">
        <f t="shared" si="91"/>
        <v>3812.2072443526677</v>
      </c>
      <c r="N117" s="15">
        <f t="shared" si="92"/>
        <v>1.4430436006162228E-2</v>
      </c>
      <c r="O117" s="15">
        <f t="shared" si="93"/>
        <v>1.807355801852073E-2</v>
      </c>
      <c r="P117" s="15">
        <f t="shared" si="94"/>
        <v>1.6431709852692045E-2</v>
      </c>
      <c r="Q117" s="5">
        <f t="shared" si="95"/>
        <v>9592.9392539093733</v>
      </c>
      <c r="R117" s="5">
        <f t="shared" si="96"/>
        <v>12051.35023661304</v>
      </c>
      <c r="S117" s="5">
        <f t="shared" si="97"/>
        <v>5943.0235212934313</v>
      </c>
      <c r="T117" s="5">
        <f t="shared" si="98"/>
        <v>72.824003963506286</v>
      </c>
      <c r="U117" s="5">
        <f t="shared" si="99"/>
        <v>283.8014651203066</v>
      </c>
      <c r="V117" s="5">
        <f t="shared" si="100"/>
        <v>361.67561913324801</v>
      </c>
      <c r="W117" s="15">
        <f t="shared" si="101"/>
        <v>-1.0734613539272964E-2</v>
      </c>
      <c r="X117" s="15">
        <f t="shared" si="102"/>
        <v>-1.217998157191269E-2</v>
      </c>
      <c r="Y117" s="15">
        <f t="shared" si="103"/>
        <v>-9.7425357312937999E-3</v>
      </c>
      <c r="Z117" s="5">
        <f t="shared" si="123"/>
        <v>14174.809629524854</v>
      </c>
      <c r="AA117" s="5">
        <f t="shared" si="124"/>
        <v>30309.745639968274</v>
      </c>
      <c r="AB117" s="5">
        <f t="shared" si="125"/>
        <v>23265.550066585765</v>
      </c>
      <c r="AC117" s="16">
        <f t="shared" si="107"/>
        <v>1.8071831622226491</v>
      </c>
      <c r="AD117" s="16">
        <f t="shared" si="108"/>
        <v>2.9279561215538221</v>
      </c>
      <c r="AE117" s="16">
        <f t="shared" si="109"/>
        <v>4.2541913052284759</v>
      </c>
      <c r="AF117" s="15">
        <f t="shared" si="110"/>
        <v>-4.0504037456468023E-3</v>
      </c>
      <c r="AG117" s="15">
        <f t="shared" si="111"/>
        <v>2.9673830763510267E-4</v>
      </c>
      <c r="AH117" s="15">
        <f t="shared" si="112"/>
        <v>9.7937136394747881E-3</v>
      </c>
      <c r="AI117" s="1">
        <f t="shared" si="70"/>
        <v>227140.58092006901</v>
      </c>
      <c r="AJ117" s="1">
        <f t="shared" si="71"/>
        <v>70679.385076259729</v>
      </c>
      <c r="AK117" s="1">
        <f t="shared" si="72"/>
        <v>27609.14561117885</v>
      </c>
      <c r="AL117" s="14">
        <f t="shared" si="113"/>
        <v>38.606117525081849</v>
      </c>
      <c r="AM117" s="14">
        <f t="shared" si="114"/>
        <v>7.5553027728696458</v>
      </c>
      <c r="AN117" s="14">
        <f t="shared" si="115"/>
        <v>2.617422084603223</v>
      </c>
      <c r="AO117" s="11">
        <f t="shared" si="116"/>
        <v>1.1170153470640916E-2</v>
      </c>
      <c r="AP117" s="11">
        <f t="shared" si="117"/>
        <v>1.40714472837546E-2</v>
      </c>
      <c r="AQ117" s="11">
        <f t="shared" si="118"/>
        <v>1.2764578141178935E-2</v>
      </c>
      <c r="AR117" s="1">
        <f t="shared" si="126"/>
        <v>131727.70970841713</v>
      </c>
      <c r="AS117" s="1">
        <f t="shared" si="122"/>
        <v>42464.016989850061</v>
      </c>
      <c r="AT117" s="1">
        <f t="shared" si="122"/>
        <v>16431.916355146714</v>
      </c>
      <c r="AU117" s="1">
        <f t="shared" si="76"/>
        <v>26345.541941683427</v>
      </c>
      <c r="AV117" s="1">
        <f t="shared" si="77"/>
        <v>8492.8033979700122</v>
      </c>
      <c r="AW117" s="1">
        <f t="shared" si="78"/>
        <v>3286.3832710293427</v>
      </c>
      <c r="AX117" s="1">
        <f t="shared" si="141"/>
        <v>90734.708882807987</v>
      </c>
      <c r="AY117" s="1">
        <f t="shared" si="133"/>
        <v>11537.994860610881</v>
      </c>
      <c r="AZ117" s="1">
        <f t="shared" si="134"/>
        <v>3049.7657954821343</v>
      </c>
      <c r="BA117" s="1">
        <f t="shared" si="142"/>
        <v>13258.550403138441</v>
      </c>
      <c r="BB117" s="1">
        <f t="shared" si="143"/>
        <v>27539.13302838969</v>
      </c>
      <c r="BC117" s="1">
        <f t="shared" si="144"/>
        <v>34581.096988913028</v>
      </c>
      <c r="BD117" s="1">
        <f t="shared" si="145"/>
        <v>14400.067341943486</v>
      </c>
      <c r="BE117" s="2">
        <f t="shared" si="152"/>
        <v>0.17931493730955578</v>
      </c>
      <c r="BF117" s="2">
        <f t="shared" si="153"/>
        <v>0.13584270515142602</v>
      </c>
      <c r="BG117" s="2">
        <f t="shared" si="154"/>
        <v>7.3108051554487685E-2</v>
      </c>
      <c r="BH117" s="2">
        <f t="shared" si="135"/>
        <v>0.12339481883488063</v>
      </c>
      <c r="BI117" s="2">
        <f t="shared" si="146"/>
        <v>3.2153846742329923E-3</v>
      </c>
      <c r="BJ117" s="2">
        <f t="shared" si="136"/>
        <v>1.8453240542857267E-3</v>
      </c>
      <c r="BK117" s="2">
        <f t="shared" si="137"/>
        <v>5.3447872020936297E-4</v>
      </c>
      <c r="BL117" s="2">
        <f t="shared" si="138"/>
        <v>423.55525896825696</v>
      </c>
      <c r="BM117" s="2">
        <f t="shared" si="139"/>
        <v>78.359871992968095</v>
      </c>
      <c r="BN117" s="2">
        <f t="shared" si="140"/>
        <v>8.7825096240861154</v>
      </c>
      <c r="BO117" s="2">
        <f t="shared" si="147"/>
        <v>333.27778821235506</v>
      </c>
      <c r="BP117" s="2">
        <f t="shared" si="148"/>
        <v>38.063182766474611</v>
      </c>
      <c r="BQ117" s="2">
        <f t="shared" si="149"/>
        <v>10.326902949579715</v>
      </c>
      <c r="BR117" s="11">
        <f t="shared" si="150"/>
        <v>4.5154721059806863E-2</v>
      </c>
      <c r="BS117" s="17">
        <f t="shared" si="128"/>
        <v>6.6709614713215667E-2</v>
      </c>
      <c r="BT117" s="17">
        <f t="shared" si="129"/>
        <v>0.19103608816200068</v>
      </c>
      <c r="BU117" s="12">
        <f>(BU$3*templow!$I227+BU$4*templow!$I227^2+BU$5*templow!$I227^6)*(K117/K$56)^$BW$1</f>
        <v>2.6003895676072597</v>
      </c>
      <c r="BV117" s="12">
        <f>(BV$3*templow!$I227+BV$4*templow!$I227^2+BV$5*templow!$I227^6)*(L117/L$56)^$BW$1</f>
        <v>1.275604570350934</v>
      </c>
      <c r="BW117" s="12">
        <f>(BW$3*templow!$I227+BW$4*templow!$I227^2+BW$5*templow!$I227^6)*(M117/M$56)^$BW$1</f>
        <v>0.50744752644891855</v>
      </c>
      <c r="BX117" s="12"/>
      <c r="BY117" s="12"/>
      <c r="BZ117" s="12"/>
      <c r="CA117" s="19"/>
      <c r="CB117" s="19"/>
      <c r="CC117" s="19"/>
      <c r="CD117" s="19"/>
      <c r="CE117" s="19"/>
      <c r="CF117" s="19"/>
      <c r="CG117" s="19"/>
      <c r="CH117" s="19"/>
    </row>
    <row r="118" spans="1:86" x14ac:dyDescent="0.3">
      <c r="A118" s="2">
        <f t="shared" si="79"/>
        <v>2072</v>
      </c>
      <c r="B118" s="5">
        <f t="shared" si="80"/>
        <v>1161.6300805871103</v>
      </c>
      <c r="C118" s="5">
        <f t="shared" si="81"/>
        <v>2945.2816529387837</v>
      </c>
      <c r="D118" s="5">
        <f t="shared" si="82"/>
        <v>4313.3027470312427</v>
      </c>
      <c r="E118" s="15">
        <f t="shared" si="83"/>
        <v>1.7080142904620573E-4</v>
      </c>
      <c r="F118" s="15">
        <f t="shared" si="84"/>
        <v>3.364902683929467E-4</v>
      </c>
      <c r="G118" s="15">
        <f t="shared" si="85"/>
        <v>6.8693291324583075E-4</v>
      </c>
      <c r="H118" s="5">
        <f t="shared" si="86"/>
        <v>133631.59750993122</v>
      </c>
      <c r="I118" s="5">
        <f t="shared" si="87"/>
        <v>43238.099942145571</v>
      </c>
      <c r="J118" s="5">
        <f t="shared" si="88"/>
        <v>16710.556193106488</v>
      </c>
      <c r="K118" s="5">
        <f t="shared" si="89"/>
        <v>115037.99681426227</v>
      </c>
      <c r="L118" s="5">
        <f t="shared" si="90"/>
        <v>14680.463547179897</v>
      </c>
      <c r="M118" s="5">
        <f t="shared" si="91"/>
        <v>3874.1904227817113</v>
      </c>
      <c r="N118" s="15">
        <f t="shared" si="92"/>
        <v>1.4279966118316612E-2</v>
      </c>
      <c r="O118" s="15">
        <f t="shared" si="93"/>
        <v>1.7886641450810092E-2</v>
      </c>
      <c r="P118" s="15">
        <f t="shared" si="94"/>
        <v>1.6259131378773883E-2</v>
      </c>
      <c r="Q118" s="5">
        <f t="shared" si="95"/>
        <v>9627.1231505521118</v>
      </c>
      <c r="R118" s="5">
        <f t="shared" si="96"/>
        <v>12121.575118879424</v>
      </c>
      <c r="S118" s="5">
        <f t="shared" si="97"/>
        <v>5984.9188123728527</v>
      </c>
      <c r="T118" s="5">
        <f t="shared" si="98"/>
        <v>72.042266424575558</v>
      </c>
      <c r="U118" s="5">
        <f t="shared" si="99"/>
        <v>280.34476850505945</v>
      </c>
      <c r="V118" s="5">
        <f t="shared" si="100"/>
        <v>358.15198149070454</v>
      </c>
      <c r="W118" s="15">
        <f t="shared" si="101"/>
        <v>-1.0734613539272964E-2</v>
      </c>
      <c r="X118" s="15">
        <f t="shared" si="102"/>
        <v>-1.217998157191269E-2</v>
      </c>
      <c r="Y118" s="15">
        <f t="shared" si="103"/>
        <v>-9.7425357312937999E-3</v>
      </c>
      <c r="Z118" s="5">
        <f t="shared" si="123"/>
        <v>14169.931627070857</v>
      </c>
      <c r="AA118" s="5">
        <f t="shared" si="124"/>
        <v>30501.551111448567</v>
      </c>
      <c r="AB118" s="5">
        <f t="shared" si="125"/>
        <v>23663.89540658395</v>
      </c>
      <c r="AC118" s="16">
        <f t="shared" si="107"/>
        <v>1.7998633407733127</v>
      </c>
      <c r="AD118" s="16">
        <f t="shared" si="108"/>
        <v>2.9288249582981618</v>
      </c>
      <c r="AE118" s="16">
        <f t="shared" si="109"/>
        <v>4.2958556366394269</v>
      </c>
      <c r="AF118" s="15">
        <f t="shared" si="110"/>
        <v>-4.0504037456468023E-3</v>
      </c>
      <c r="AG118" s="15">
        <f t="shared" si="111"/>
        <v>2.9673830763510267E-4</v>
      </c>
      <c r="AH118" s="15">
        <f t="shared" si="112"/>
        <v>9.7937136394747881E-3</v>
      </c>
      <c r="AI118" s="1">
        <f t="shared" si="70"/>
        <v>230772.06476974554</v>
      </c>
      <c r="AJ118" s="1">
        <f t="shared" si="71"/>
        <v>72104.249966603762</v>
      </c>
      <c r="AK118" s="1">
        <f t="shared" si="72"/>
        <v>28134.61432109031</v>
      </c>
      <c r="AL118" s="14">
        <f t="shared" si="113"/>
        <v>39.033041420166008</v>
      </c>
      <c r="AM118" s="14">
        <f t="shared" si="114"/>
        <v>7.6605536771040734</v>
      </c>
      <c r="AN118" s="14">
        <f t="shared" si="115"/>
        <v>2.6504982704433142</v>
      </c>
      <c r="AO118" s="11">
        <f t="shared" si="116"/>
        <v>1.1058451935934506E-2</v>
      </c>
      <c r="AP118" s="11">
        <f t="shared" si="117"/>
        <v>1.3930732810917055E-2</v>
      </c>
      <c r="AQ118" s="11">
        <f t="shared" si="118"/>
        <v>1.2636932359767145E-2</v>
      </c>
      <c r="AR118" s="1">
        <f t="shared" si="126"/>
        <v>133631.59750993122</v>
      </c>
      <c r="AS118" s="1">
        <f t="shared" si="122"/>
        <v>43238.099942145571</v>
      </c>
      <c r="AT118" s="1">
        <f t="shared" si="122"/>
        <v>16710.556193106488</v>
      </c>
      <c r="AU118" s="1">
        <f t="shared" si="76"/>
        <v>26726.319501986247</v>
      </c>
      <c r="AV118" s="1">
        <f t="shared" si="77"/>
        <v>8647.6199884291145</v>
      </c>
      <c r="AW118" s="1">
        <f t="shared" si="78"/>
        <v>3342.1112386212976</v>
      </c>
      <c r="AX118" s="1">
        <f t="shared" si="141"/>
        <v>92030.397451409808</v>
      </c>
      <c r="AY118" s="1">
        <f t="shared" si="133"/>
        <v>11744.370837743918</v>
      </c>
      <c r="AZ118" s="1">
        <f t="shared" si="134"/>
        <v>3099.3523382253693</v>
      </c>
      <c r="BA118" s="1">
        <f t="shared" si="142"/>
        <v>13277.285697966063</v>
      </c>
      <c r="BB118" s="1">
        <f t="shared" si="143"/>
        <v>27600.615274539454</v>
      </c>
      <c r="BC118" s="1">
        <f t="shared" si="144"/>
        <v>34674.41841318598</v>
      </c>
      <c r="BD118" s="1">
        <f t="shared" si="145"/>
        <v>14012.834511658826</v>
      </c>
      <c r="BE118" s="2">
        <f t="shared" si="152"/>
        <v>0.17931493730955578</v>
      </c>
      <c r="BF118" s="2">
        <f t="shared" si="153"/>
        <v>0.13584270515142602</v>
      </c>
      <c r="BG118" s="2">
        <f t="shared" si="154"/>
        <v>7.3108051554487685E-2</v>
      </c>
      <c r="BH118" s="2">
        <f t="shared" si="135"/>
        <v>0.12313263099503373</v>
      </c>
      <c r="BI118" s="2">
        <f t="shared" si="146"/>
        <v>3.2153846742329923E-3</v>
      </c>
      <c r="BJ118" s="2">
        <f t="shared" si="136"/>
        <v>1.8453240542857267E-3</v>
      </c>
      <c r="BK118" s="2">
        <f t="shared" si="137"/>
        <v>5.3447872020936297E-4</v>
      </c>
      <c r="BL118" s="2">
        <f t="shared" si="138"/>
        <v>429.67699062670454</v>
      </c>
      <c r="BM118" s="2">
        <f t="shared" si="139"/>
        <v>79.788305884851511</v>
      </c>
      <c r="BN118" s="2">
        <f t="shared" si="140"/>
        <v>8.9314366880782003</v>
      </c>
      <c r="BO118" s="2">
        <f t="shared" si="147"/>
        <v>338.21111012689408</v>
      </c>
      <c r="BP118" s="2">
        <f t="shared" si="148"/>
        <v>38.51332307847229</v>
      </c>
      <c r="BQ118" s="2">
        <f t="shared" si="149"/>
        <v>10.325233294683077</v>
      </c>
      <c r="BR118" s="11">
        <f t="shared" si="150"/>
        <v>4.5009691000352986E-2</v>
      </c>
      <c r="BS118" s="17">
        <f t="shared" si="128"/>
        <v>6.3827501678957968E-2</v>
      </c>
      <c r="BT118" s="17">
        <f t="shared" si="129"/>
        <v>0.18547193025436959</v>
      </c>
      <c r="BU118" s="12">
        <f>(BU$3*templow!$I228+BU$4*templow!$I228^2+BU$5*templow!$I228^6)*(K118/K$56)^$BW$1</f>
        <v>2.604311062444677</v>
      </c>
      <c r="BV118" s="12">
        <f>(BV$3*templow!$I228+BV$4*templow!$I228^2+BV$5*templow!$I228^6)*(L118/L$56)^$BW$1</f>
        <v>1.2721976854746884</v>
      </c>
      <c r="BW118" s="12">
        <f>(BW$3*templow!$I228+BW$4*templow!$I228^2+BW$5*templow!$I228^6)*(M118/M$56)^$BW$1</f>
        <v>0.50089639191397173</v>
      </c>
      <c r="BX118" s="12"/>
      <c r="BY118" s="12"/>
      <c r="BZ118" s="12"/>
      <c r="CA118" s="19"/>
      <c r="CB118" s="19"/>
      <c r="CC118" s="19"/>
      <c r="CD118" s="19"/>
      <c r="CE118" s="19"/>
      <c r="CF118" s="19"/>
      <c r="CG118" s="19"/>
      <c r="CH118" s="19"/>
    </row>
    <row r="119" spans="1:86" x14ac:dyDescent="0.3">
      <c r="A119" s="2">
        <f t="shared" si="79"/>
        <v>2073</v>
      </c>
      <c r="B119" s="5">
        <f t="shared" si="80"/>
        <v>1161.8185682610083</v>
      </c>
      <c r="C119" s="5">
        <f t="shared" si="81"/>
        <v>2946.2231586219796</v>
      </c>
      <c r="D119" s="5">
        <f t="shared" si="82"/>
        <v>4316.117549171885</v>
      </c>
      <c r="E119" s="15">
        <f t="shared" si="83"/>
        <v>1.6226135759389544E-4</v>
      </c>
      <c r="F119" s="15">
        <f t="shared" si="84"/>
        <v>3.1966575497329933E-4</v>
      </c>
      <c r="G119" s="15">
        <f t="shared" si="85"/>
        <v>6.5258626758353923E-4</v>
      </c>
      <c r="H119" s="5">
        <f t="shared" si="86"/>
        <v>135541.92962512258</v>
      </c>
      <c r="I119" s="5">
        <f t="shared" si="87"/>
        <v>44017.551679074968</v>
      </c>
      <c r="J119" s="5">
        <f t="shared" si="88"/>
        <v>16990.483506074757</v>
      </c>
      <c r="K119" s="5">
        <f t="shared" si="89"/>
        <v>116663.59389314943</v>
      </c>
      <c r="L119" s="5">
        <f t="shared" si="90"/>
        <v>14940.331844945191</v>
      </c>
      <c r="M119" s="5">
        <f t="shared" si="91"/>
        <v>3936.5201045867366</v>
      </c>
      <c r="N119" s="15">
        <f t="shared" si="92"/>
        <v>1.413095780441842E-2</v>
      </c>
      <c r="O119" s="15">
        <f t="shared" si="93"/>
        <v>1.7701641159363346E-2</v>
      </c>
      <c r="P119" s="15">
        <f t="shared" si="94"/>
        <v>1.6088440423192241E-2</v>
      </c>
      <c r="Q119" s="5">
        <f t="shared" si="95"/>
        <v>9659.9270117509186</v>
      </c>
      <c r="R119" s="5">
        <f t="shared" si="96"/>
        <v>12189.788262746053</v>
      </c>
      <c r="S119" s="5">
        <f t="shared" si="97"/>
        <v>6025.890296061315</v>
      </c>
      <c r="T119" s="5">
        <f t="shared" si="98"/>
        <v>71.268920536014406</v>
      </c>
      <c r="U119" s="5">
        <f t="shared" si="99"/>
        <v>276.93017439088567</v>
      </c>
      <c r="V119" s="5">
        <f t="shared" si="100"/>
        <v>354.6626730137977</v>
      </c>
      <c r="W119" s="15">
        <f t="shared" si="101"/>
        <v>-1.0734613539272964E-2</v>
      </c>
      <c r="X119" s="15">
        <f t="shared" si="102"/>
        <v>-1.217998157191269E-2</v>
      </c>
      <c r="Y119" s="15">
        <f t="shared" si="103"/>
        <v>-9.7425357312937999E-3</v>
      </c>
      <c r="Z119" s="5">
        <f t="shared" si="123"/>
        <v>14162.826913037696</v>
      </c>
      <c r="AA119" s="5">
        <f t="shared" si="124"/>
        <v>30688.39158236888</v>
      </c>
      <c r="AB119" s="5">
        <f t="shared" si="125"/>
        <v>24064.10501231522</v>
      </c>
      <c r="AC119" s="16">
        <f t="shared" si="107"/>
        <v>1.792573167556192</v>
      </c>
      <c r="AD119" s="16">
        <f t="shared" si="108"/>
        <v>2.9296940528596465</v>
      </c>
      <c r="AE119" s="16">
        <f t="shared" si="109"/>
        <v>4.3379280165811975</v>
      </c>
      <c r="AF119" s="15">
        <f t="shared" si="110"/>
        <v>-4.0504037456468023E-3</v>
      </c>
      <c r="AG119" s="15">
        <f t="shared" si="111"/>
        <v>2.9673830763510267E-4</v>
      </c>
      <c r="AH119" s="15">
        <f t="shared" si="112"/>
        <v>9.7937136394747881E-3</v>
      </c>
      <c r="AI119" s="1">
        <f t="shared" si="70"/>
        <v>234421.17779475724</v>
      </c>
      <c r="AJ119" s="1">
        <f t="shared" si="71"/>
        <v>73541.444958372507</v>
      </c>
      <c r="AK119" s="1">
        <f t="shared" si="72"/>
        <v>28663.264127602579</v>
      </c>
      <c r="AL119" s="14">
        <f t="shared" si="113"/>
        <v>39.460369982499671</v>
      </c>
      <c r="AM119" s="14">
        <f t="shared" si="114"/>
        <v>7.7662036322989048</v>
      </c>
      <c r="AN119" s="14">
        <f t="shared" si="115"/>
        <v>2.6836574961329536</v>
      </c>
      <c r="AO119" s="11">
        <f t="shared" si="116"/>
        <v>1.094786741657516E-2</v>
      </c>
      <c r="AP119" s="11">
        <f t="shared" si="117"/>
        <v>1.3791425482807885E-2</v>
      </c>
      <c r="AQ119" s="11">
        <f t="shared" si="118"/>
        <v>1.2510563036169473E-2</v>
      </c>
      <c r="AR119" s="1">
        <f t="shared" si="126"/>
        <v>135541.92962512258</v>
      </c>
      <c r="AS119" s="1">
        <f t="shared" si="122"/>
        <v>44017.551679074968</v>
      </c>
      <c r="AT119" s="1">
        <f t="shared" si="122"/>
        <v>16990.483506074757</v>
      </c>
      <c r="AU119" s="1">
        <f t="shared" si="76"/>
        <v>27108.385925024515</v>
      </c>
      <c r="AV119" s="1">
        <f t="shared" si="77"/>
        <v>8803.5103358149936</v>
      </c>
      <c r="AW119" s="1">
        <f t="shared" si="78"/>
        <v>3398.0967012149517</v>
      </c>
      <c r="AX119" s="1">
        <f t="shared" si="141"/>
        <v>93330.875114519542</v>
      </c>
      <c r="AY119" s="1">
        <f t="shared" si="133"/>
        <v>11952.265475956154</v>
      </c>
      <c r="AZ119" s="1">
        <f t="shared" si="134"/>
        <v>3149.2160836693888</v>
      </c>
      <c r="BA119" s="1">
        <f t="shared" si="142"/>
        <v>13295.742780587576</v>
      </c>
      <c r="BB119" s="1">
        <f t="shared" si="143"/>
        <v>27661.135010509479</v>
      </c>
      <c r="BC119" s="1">
        <f t="shared" si="144"/>
        <v>34765.933394920787</v>
      </c>
      <c r="BD119" s="1">
        <f t="shared" si="145"/>
        <v>13635.394131027086</v>
      </c>
      <c r="BE119" s="2">
        <f t="shared" si="152"/>
        <v>0.17931493730955578</v>
      </c>
      <c r="BF119" s="2">
        <f t="shared" si="153"/>
        <v>0.13584270515142602</v>
      </c>
      <c r="BG119" s="2">
        <f t="shared" si="154"/>
        <v>7.3108051554487685E-2</v>
      </c>
      <c r="BH119" s="2">
        <f t="shared" si="135"/>
        <v>0.12287079198339464</v>
      </c>
      <c r="BI119" s="2">
        <f t="shared" si="146"/>
        <v>3.2153846742329923E-3</v>
      </c>
      <c r="BJ119" s="2">
        <f t="shared" si="136"/>
        <v>1.8453240542857267E-3</v>
      </c>
      <c r="BK119" s="2">
        <f t="shared" si="137"/>
        <v>5.3447872020936297E-4</v>
      </c>
      <c r="BL119" s="2">
        <f t="shared" si="138"/>
        <v>435.81944323258591</v>
      </c>
      <c r="BM119" s="2">
        <f t="shared" si="139"/>
        <v>81.226646924162111</v>
      </c>
      <c r="BN119" s="2">
        <f t="shared" si="140"/>
        <v>9.081051880065127</v>
      </c>
      <c r="BO119" s="2">
        <f t="shared" si="147"/>
        <v>343.21809851635214</v>
      </c>
      <c r="BP119" s="2">
        <f t="shared" si="148"/>
        <v>38.968893356167712</v>
      </c>
      <c r="BQ119" s="2">
        <f t="shared" si="149"/>
        <v>10.323601425958696</v>
      </c>
      <c r="BR119" s="11">
        <f t="shared" si="150"/>
        <v>4.4865526427002339E-2</v>
      </c>
      <c r="BS119" s="17">
        <f t="shared" si="128"/>
        <v>6.1078382553426874E-2</v>
      </c>
      <c r="BT119" s="17">
        <f t="shared" si="129"/>
        <v>0.18006983519841707</v>
      </c>
      <c r="BU119" s="12">
        <f>(BU$3*templow!$I229+BU$4*templow!$I229^2+BU$5*templow!$I229^6)*(K119/K$56)^$BW$1</f>
        <v>2.607743741683338</v>
      </c>
      <c r="BV119" s="12">
        <f>(BV$3*templow!$I229+BV$4*templow!$I229^2+BV$5*templow!$I229^6)*(L119/L$56)^$BW$1</f>
        <v>1.268472634876352</v>
      </c>
      <c r="BW119" s="12">
        <f>(BW$3*templow!$I229+BW$4*templow!$I229^2+BW$5*templow!$I229^6)*(M119/M$56)^$BW$1</f>
        <v>0.49409894847456076</v>
      </c>
      <c r="BX119" s="12"/>
      <c r="BY119" s="12"/>
      <c r="BZ119" s="12"/>
      <c r="CA119" s="19"/>
      <c r="CB119" s="19"/>
      <c r="CC119" s="19"/>
      <c r="CD119" s="19"/>
      <c r="CE119" s="19"/>
      <c r="CF119" s="19"/>
      <c r="CG119" s="19"/>
      <c r="CH119" s="19"/>
    </row>
    <row r="120" spans="1:86" x14ac:dyDescent="0.3">
      <c r="A120" s="2">
        <f t="shared" si="79"/>
        <v>2074</v>
      </c>
      <c r="B120" s="5">
        <f t="shared" si="80"/>
        <v>1161.9976606062639</v>
      </c>
      <c r="C120" s="5">
        <f t="shared" si="81"/>
        <v>2947.1178749397845</v>
      </c>
      <c r="D120" s="5">
        <f t="shared" si="82"/>
        <v>4318.7933562616581</v>
      </c>
      <c r="E120" s="15">
        <f t="shared" si="83"/>
        <v>1.5414828971420066E-4</v>
      </c>
      <c r="F120" s="15">
        <f t="shared" si="84"/>
        <v>3.0368246722463436E-4</v>
      </c>
      <c r="G120" s="15">
        <f t="shared" si="85"/>
        <v>6.1995695420436229E-4</v>
      </c>
      <c r="H120" s="5">
        <f t="shared" si="86"/>
        <v>137458.45204697142</v>
      </c>
      <c r="I120" s="5">
        <f t="shared" si="87"/>
        <v>44802.276307539381</v>
      </c>
      <c r="J120" s="5">
        <f t="shared" si="88"/>
        <v>17271.666481958957</v>
      </c>
      <c r="K120" s="5">
        <f t="shared" si="89"/>
        <v>118294.94731964733</v>
      </c>
      <c r="L120" s="5">
        <f t="shared" si="90"/>
        <v>15202.064596230235</v>
      </c>
      <c r="M120" s="5">
        <f t="shared" si="91"/>
        <v>3999.1879808089006</v>
      </c>
      <c r="N120" s="15">
        <f t="shared" si="92"/>
        <v>1.3983397665530806E-2</v>
      </c>
      <c r="O120" s="15">
        <f t="shared" si="93"/>
        <v>1.7518536669826279E-2</v>
      </c>
      <c r="P120" s="15">
        <f t="shared" si="94"/>
        <v>1.5919612895954671E-2</v>
      </c>
      <c r="Q120" s="5">
        <f t="shared" si="95"/>
        <v>9691.3536880587471</v>
      </c>
      <c r="R120" s="5">
        <f t="shared" si="96"/>
        <v>12255.983914908851</v>
      </c>
      <c r="S120" s="5">
        <f t="shared" si="97"/>
        <v>6065.9363749652584</v>
      </c>
      <c r="T120" s="5">
        <f t="shared" si="98"/>
        <v>70.50387621669914</v>
      </c>
      <c r="U120" s="5">
        <f t="shared" si="99"/>
        <v>273.55716997009813</v>
      </c>
      <c r="V120" s="5">
        <f t="shared" si="100"/>
        <v>351.20735924940459</v>
      </c>
      <c r="W120" s="15">
        <f t="shared" si="101"/>
        <v>-1.0734613539272964E-2</v>
      </c>
      <c r="X120" s="15">
        <f t="shared" si="102"/>
        <v>-1.217998157191269E-2</v>
      </c>
      <c r="Y120" s="15">
        <f t="shared" si="103"/>
        <v>-9.7425357312937999E-3</v>
      </c>
      <c r="Z120" s="5">
        <f t="shared" si="123"/>
        <v>14153.525284886347</v>
      </c>
      <c r="AA120" s="5">
        <f t="shared" si="124"/>
        <v>30870.245590359194</v>
      </c>
      <c r="AB120" s="5">
        <f t="shared" si="125"/>
        <v>24466.133114684952</v>
      </c>
      <c r="AC120" s="16">
        <f t="shared" si="107"/>
        <v>1.7853125224839765</v>
      </c>
      <c r="AD120" s="16">
        <f t="shared" si="108"/>
        <v>2.9305634053147807</v>
      </c>
      <c r="AE120" s="16">
        <f t="shared" si="109"/>
        <v>4.3804124413642489</v>
      </c>
      <c r="AF120" s="15">
        <f t="shared" si="110"/>
        <v>-4.0504037456468023E-3</v>
      </c>
      <c r="AG120" s="15">
        <f t="shared" si="111"/>
        <v>2.9673830763510267E-4</v>
      </c>
      <c r="AH120" s="15">
        <f t="shared" si="112"/>
        <v>9.7937136394747881E-3</v>
      </c>
      <c r="AI120" s="1">
        <f t="shared" si="70"/>
        <v>238087.44594030603</v>
      </c>
      <c r="AJ120" s="1">
        <f t="shared" si="71"/>
        <v>74990.810798350256</v>
      </c>
      <c r="AK120" s="1">
        <f t="shared" si="72"/>
        <v>29195.034416057275</v>
      </c>
      <c r="AL120" s="14">
        <f t="shared" si="113"/>
        <v>39.888056812289307</v>
      </c>
      <c r="AM120" s="14">
        <f t="shared" si="114"/>
        <v>7.8722395807912759</v>
      </c>
      <c r="AN120" s="14">
        <f t="shared" si="115"/>
        <v>2.7168958217430852</v>
      </c>
      <c r="AO120" s="11">
        <f t="shared" si="116"/>
        <v>1.0838388742409407E-2</v>
      </c>
      <c r="AP120" s="11">
        <f t="shared" si="117"/>
        <v>1.3653511227979807E-2</v>
      </c>
      <c r="AQ120" s="11">
        <f t="shared" si="118"/>
        <v>1.2385457405807777E-2</v>
      </c>
      <c r="AR120" s="1">
        <f t="shared" si="126"/>
        <v>137458.45204697142</v>
      </c>
      <c r="AS120" s="1">
        <f t="shared" si="122"/>
        <v>44802.276307539381</v>
      </c>
      <c r="AT120" s="1">
        <f t="shared" si="122"/>
        <v>17271.666481958957</v>
      </c>
      <c r="AU120" s="1">
        <f t="shared" si="76"/>
        <v>27491.690409394287</v>
      </c>
      <c r="AV120" s="1">
        <f t="shared" si="77"/>
        <v>8960.4552615078774</v>
      </c>
      <c r="AW120" s="1">
        <f t="shared" si="78"/>
        <v>3454.3332963917915</v>
      </c>
      <c r="AX120" s="1">
        <f t="shared" si="141"/>
        <v>94635.957855717847</v>
      </c>
      <c r="AY120" s="1">
        <f t="shared" si="133"/>
        <v>12161.651676984187</v>
      </c>
      <c r="AZ120" s="1">
        <f t="shared" si="134"/>
        <v>3199.3503846471208</v>
      </c>
      <c r="BA120" s="1">
        <f t="shared" si="142"/>
        <v>13313.928414207347</v>
      </c>
      <c r="BB120" s="1">
        <f t="shared" si="143"/>
        <v>27720.71738406142</v>
      </c>
      <c r="BC120" s="1">
        <f t="shared" si="144"/>
        <v>34855.698770493844</v>
      </c>
      <c r="BD120" s="1">
        <f t="shared" si="145"/>
        <v>13267.535766648707</v>
      </c>
      <c r="BE120" s="2">
        <f t="shared" si="152"/>
        <v>0.17931493730955578</v>
      </c>
      <c r="BF120" s="2">
        <f t="shared" si="153"/>
        <v>0.13584270515142602</v>
      </c>
      <c r="BG120" s="2">
        <f t="shared" si="154"/>
        <v>7.3108051554487685E-2</v>
      </c>
      <c r="BH120" s="2">
        <f t="shared" si="135"/>
        <v>0.12260928567657603</v>
      </c>
      <c r="BI120" s="2">
        <f t="shared" si="146"/>
        <v>3.2153846742329923E-3</v>
      </c>
      <c r="BJ120" s="2">
        <f t="shared" si="136"/>
        <v>1.8453240542857267E-3</v>
      </c>
      <c r="BK120" s="2">
        <f t="shared" si="137"/>
        <v>5.3447872020936297E-4</v>
      </c>
      <c r="BL120" s="2">
        <f t="shared" si="138"/>
        <v>441.98180005562261</v>
      </c>
      <c r="BM120" s="2">
        <f t="shared" si="139"/>
        <v>82.674718157057924</v>
      </c>
      <c r="BN120" s="2">
        <f t="shared" si="140"/>
        <v>9.2313381971603743</v>
      </c>
      <c r="BO120" s="2">
        <f t="shared" si="147"/>
        <v>348.29985060741967</v>
      </c>
      <c r="BP120" s="2">
        <f t="shared" si="148"/>
        <v>39.429957839133458</v>
      </c>
      <c r="BQ120" s="2">
        <f t="shared" si="149"/>
        <v>10.322006159911568</v>
      </c>
      <c r="BR120" s="11">
        <f t="shared" si="150"/>
        <v>4.4722247043588598E-2</v>
      </c>
      <c r="BS120" s="17">
        <f t="shared" si="128"/>
        <v>5.8455735220099642E-2</v>
      </c>
      <c r="BT120" s="17">
        <f t="shared" si="129"/>
        <v>0.17482508271690977</v>
      </c>
      <c r="BU120" s="12">
        <f>(BU$3*templow!$I230+BU$4*templow!$I230^2+BU$5*templow!$I230^6)*(K120/K$56)^$BW$1</f>
        <v>2.6106855003245393</v>
      </c>
      <c r="BV120" s="12">
        <f>(BV$3*templow!$I230+BV$4*templow!$I230^2+BV$5*templow!$I230^6)*(L120/L$56)^$BW$1</f>
        <v>1.2644293824773862</v>
      </c>
      <c r="BW120" s="12">
        <f>(BW$3*templow!$I230+BW$4*templow!$I230^2+BW$5*templow!$I230^6)*(M120/M$56)^$BW$1</f>
        <v>0.48705558507415725</v>
      </c>
      <c r="BX120" s="12"/>
      <c r="BY120" s="12"/>
      <c r="BZ120" s="12"/>
      <c r="CA120" s="19"/>
      <c r="CB120" s="19"/>
      <c r="CC120" s="19"/>
      <c r="CD120" s="19"/>
      <c r="CE120" s="19"/>
      <c r="CF120" s="19"/>
      <c r="CG120" s="19"/>
      <c r="CH120" s="19"/>
    </row>
    <row r="121" spans="1:86" x14ac:dyDescent="0.3">
      <c r="A121" s="2">
        <f t="shared" si="79"/>
        <v>2075</v>
      </c>
      <c r="B121" s="5">
        <f t="shared" si="80"/>
        <v>1162.1678245606965</v>
      </c>
      <c r="C121" s="5">
        <f t="shared" si="81"/>
        <v>2947.9681135658748</v>
      </c>
      <c r="D121" s="5">
        <f t="shared" si="82"/>
        <v>4321.3369489378947</v>
      </c>
      <c r="E121" s="15">
        <f t="shared" si="83"/>
        <v>1.4644087522849061E-4</v>
      </c>
      <c r="F121" s="15">
        <f t="shared" si="84"/>
        <v>2.8849834386340264E-4</v>
      </c>
      <c r="G121" s="15">
        <f t="shared" si="85"/>
        <v>5.8895910649414413E-4</v>
      </c>
      <c r="H121" s="5">
        <f t="shared" si="86"/>
        <v>139380.91018186053</v>
      </c>
      <c r="I121" s="5">
        <f t="shared" si="87"/>
        <v>45592.176635196163</v>
      </c>
      <c r="J121" s="5">
        <f t="shared" si="88"/>
        <v>17554.073114238254</v>
      </c>
      <c r="K121" s="5">
        <f t="shared" si="89"/>
        <v>119931.8267433079</v>
      </c>
      <c r="L121" s="5">
        <f t="shared" si="90"/>
        <v>15465.627469100293</v>
      </c>
      <c r="M121" s="5">
        <f t="shared" si="91"/>
        <v>4062.1856896747481</v>
      </c>
      <c r="N121" s="15">
        <f t="shared" si="92"/>
        <v>1.3837272518812949E-2</v>
      </c>
      <c r="O121" s="15">
        <f t="shared" si="93"/>
        <v>1.7337307784852873E-2</v>
      </c>
      <c r="P121" s="15">
        <f t="shared" si="94"/>
        <v>1.5752625074929583E-2</v>
      </c>
      <c r="Q121" s="5">
        <f t="shared" si="95"/>
        <v>9721.4065243449495</v>
      </c>
      <c r="R121" s="5">
        <f t="shared" si="96"/>
        <v>12320.157269153859</v>
      </c>
      <c r="S121" s="5">
        <f t="shared" si="97"/>
        <v>6105.05576392276</v>
      </c>
      <c r="T121" s="5">
        <f t="shared" si="98"/>
        <v>69.747044352492139</v>
      </c>
      <c r="U121" s="5">
        <f t="shared" si="99"/>
        <v>270.22524868099777</v>
      </c>
      <c r="V121" s="5">
        <f t="shared" si="100"/>
        <v>347.78570900282392</v>
      </c>
      <c r="W121" s="15">
        <f t="shared" si="101"/>
        <v>-1.0734613539272964E-2</v>
      </c>
      <c r="X121" s="15">
        <f t="shared" si="102"/>
        <v>-1.217998157191269E-2</v>
      </c>
      <c r="Y121" s="15">
        <f t="shared" si="103"/>
        <v>-9.7425357312937999E-3</v>
      </c>
      <c r="Z121" s="5">
        <f t="shared" si="123"/>
        <v>14142.057005521816</v>
      </c>
      <c r="AA121" s="5">
        <f t="shared" si="124"/>
        <v>31047.094073456326</v>
      </c>
      <c r="AB121" s="5">
        <f t="shared" si="125"/>
        <v>24869.933662921812</v>
      </c>
      <c r="AC121" s="16">
        <f t="shared" si="107"/>
        <v>1.7780812859557573</v>
      </c>
      <c r="AD121" s="16">
        <f t="shared" si="108"/>
        <v>2.9314330157400912</v>
      </c>
      <c r="AE121" s="16">
        <f t="shared" si="109"/>
        <v>4.423312946437763</v>
      </c>
      <c r="AF121" s="15">
        <f t="shared" si="110"/>
        <v>-4.0504037456468023E-3</v>
      </c>
      <c r="AG121" s="15">
        <f t="shared" si="111"/>
        <v>2.9673830763510267E-4</v>
      </c>
      <c r="AH121" s="15">
        <f t="shared" si="112"/>
        <v>9.7937136394747881E-3</v>
      </c>
      <c r="AI121" s="1">
        <f t="shared" ref="AI121:AI184" si="155">(1-$AI$5)*AI120+AU120</f>
        <v>241770.39175566973</v>
      </c>
      <c r="AJ121" s="1">
        <f t="shared" ref="AJ121:AJ184" si="156">(1-$AI$5)*AJ120+AV120</f>
        <v>76452.184980023099</v>
      </c>
      <c r="AK121" s="1">
        <f t="shared" ref="AK121:AK184" si="157">(1-$AI$5)*AK120+AW120</f>
        <v>29729.86427084334</v>
      </c>
      <c r="AL121" s="14">
        <f t="shared" si="113"/>
        <v>40.316055855541094</v>
      </c>
      <c r="AM121" s="14">
        <f t="shared" si="114"/>
        <v>7.978648455181899</v>
      </c>
      <c r="AN121" s="14">
        <f t="shared" si="115"/>
        <v>2.7502093192445392</v>
      </c>
      <c r="AO121" s="11">
        <f t="shared" si="116"/>
        <v>1.0730004854985313E-2</v>
      </c>
      <c r="AP121" s="11">
        <f t="shared" si="117"/>
        <v>1.3516976115700009E-2</v>
      </c>
      <c r="AQ121" s="11">
        <f t="shared" si="118"/>
        <v>1.2261602831749699E-2</v>
      </c>
      <c r="AR121" s="1">
        <f t="shared" si="126"/>
        <v>139380.91018186053</v>
      </c>
      <c r="AS121" s="1">
        <f t="shared" si="122"/>
        <v>45592.176635196163</v>
      </c>
      <c r="AT121" s="1">
        <f t="shared" si="122"/>
        <v>17554.073114238254</v>
      </c>
      <c r="AU121" s="1">
        <f t="shared" ref="AU121:AU184" si="158">$AU$5*AR121</f>
        <v>27876.182036372105</v>
      </c>
      <c r="AV121" s="1">
        <f t="shared" ref="AV121:AV184" si="159">$AU$5*AS121</f>
        <v>9118.435327039233</v>
      </c>
      <c r="AW121" s="1">
        <f t="shared" ref="AW121:AW184" si="160">$AU$5*AT121</f>
        <v>3510.8146228476508</v>
      </c>
      <c r="AX121" s="1">
        <f t="shared" si="141"/>
        <v>95945.461394646336</v>
      </c>
      <c r="AY121" s="1">
        <f t="shared" si="133"/>
        <v>12372.501975280235</v>
      </c>
      <c r="AZ121" s="1">
        <f t="shared" si="134"/>
        <v>3249.7485517397986</v>
      </c>
      <c r="BA121" s="1">
        <f t="shared" si="142"/>
        <v>13331.849106060596</v>
      </c>
      <c r="BB121" s="1">
        <f t="shared" si="143"/>
        <v>27779.386597436802</v>
      </c>
      <c r="BC121" s="1">
        <f t="shared" si="144"/>
        <v>34943.769157891147</v>
      </c>
      <c r="BD121" s="1">
        <f t="shared" si="145"/>
        <v>12909.050986337113</v>
      </c>
      <c r="BE121" s="2">
        <f t="shared" si="152"/>
        <v>0.17931493730955578</v>
      </c>
      <c r="BF121" s="2">
        <f t="shared" si="153"/>
        <v>0.13584270515142602</v>
      </c>
      <c r="BG121" s="2">
        <f t="shared" si="154"/>
        <v>7.3108051554487685E-2</v>
      </c>
      <c r="BH121" s="2">
        <f t="shared" si="135"/>
        <v>0.12234809711497158</v>
      </c>
      <c r="BI121" s="2">
        <f t="shared" si="146"/>
        <v>3.2153846742329923E-3</v>
      </c>
      <c r="BJ121" s="2">
        <f t="shared" si="136"/>
        <v>1.8453240542857267E-3</v>
      </c>
      <c r="BK121" s="2">
        <f t="shared" si="137"/>
        <v>5.3447872020936297E-4</v>
      </c>
      <c r="BL121" s="2">
        <f t="shared" si="138"/>
        <v>448.16324247939957</v>
      </c>
      <c r="BM121" s="2">
        <f t="shared" si="139"/>
        <v>84.13234023217116</v>
      </c>
      <c r="BN121" s="2">
        <f t="shared" si="140"/>
        <v>9.3822785325596492</v>
      </c>
      <c r="BO121" s="2">
        <f t="shared" si="147"/>
        <v>353.45748021876176</v>
      </c>
      <c r="BP121" s="2">
        <f t="shared" si="148"/>
        <v>39.89658158160249</v>
      </c>
      <c r="BQ121" s="2">
        <f t="shared" si="149"/>
        <v>10.32044636403911</v>
      </c>
      <c r="BR121" s="11">
        <f t="shared" si="150"/>
        <v>4.4579871035233171E-2</v>
      </c>
      <c r="BS121" s="17">
        <f t="shared" si="128"/>
        <v>5.5953374579244229E-2</v>
      </c>
      <c r="BT121" s="17">
        <f t="shared" si="129"/>
        <v>0.16973309001641726</v>
      </c>
      <c r="BU121" s="12">
        <f>(BU$3*templow!$I231+BU$4*templow!$I231^2+BU$5*templow!$I231^6)*(K121/K$56)^$BW$1</f>
        <v>2.6131345523043086</v>
      </c>
      <c r="BV121" s="12">
        <f>(BV$3*templow!$I231+BV$4*templow!$I231^2+BV$5*templow!$I231^6)*(L121/L$56)^$BW$1</f>
        <v>1.2600680842516543</v>
      </c>
      <c r="BW121" s="12">
        <f>(BW$3*templow!$I231+BW$4*templow!$I231^2+BW$5*templow!$I231^6)*(M121/M$56)^$BW$1</f>
        <v>0.47976682987067659</v>
      </c>
      <c r="BX121" s="12"/>
      <c r="BY121" s="12"/>
      <c r="BZ121" s="12"/>
      <c r="CA121" s="19"/>
      <c r="CB121" s="19"/>
      <c r="CC121" s="19"/>
      <c r="CD121" s="19"/>
      <c r="CE121" s="19"/>
      <c r="CF121" s="19"/>
      <c r="CG121" s="19"/>
      <c r="CH121" s="19"/>
    </row>
    <row r="122" spans="1:86" x14ac:dyDescent="0.3">
      <c r="A122" s="2">
        <f t="shared" ref="A122:A185" si="161">1+A121</f>
        <v>2076</v>
      </c>
      <c r="B122" s="5">
        <f t="shared" ref="B122:B185" si="162">B121*(1+E122)</f>
        <v>1162.3295039904181</v>
      </c>
      <c r="C122" s="5">
        <f t="shared" ref="C122:C185" si="163">C121*(1+F122)</f>
        <v>2948.7760732884744</v>
      </c>
      <c r="D122" s="5">
        <f t="shared" ref="D122:D185" si="164">D121*(1+G122)</f>
        <v>4323.7547851487852</v>
      </c>
      <c r="E122" s="15">
        <f t="shared" ref="E122:E185" si="165">E121*$E$5</f>
        <v>1.3911883146706607E-4</v>
      </c>
      <c r="F122" s="15">
        <f t="shared" ref="F122:F185" si="166">F121*$E$5</f>
        <v>2.7407342667023251E-4</v>
      </c>
      <c r="G122" s="15">
        <f t="shared" ref="G122:G185" si="167">G121*$E$5</f>
        <v>5.5951115116943694E-4</v>
      </c>
      <c r="H122" s="5">
        <f t="shared" ref="H122:H185" si="168">AR122</f>
        <v>141309.04898114578</v>
      </c>
      <c r="I122" s="5">
        <f t="shared" ref="I122:I185" si="169">AS122</f>
        <v>46387.154222179961</v>
      </c>
      <c r="J122" s="5">
        <f t="shared" ref="J122:J185" si="170">AT122</f>
        <v>17837.67120950282</v>
      </c>
      <c r="K122" s="5">
        <f t="shared" ref="K122:K185" si="171">H122/B122*1000</f>
        <v>121574.00160282836</v>
      </c>
      <c r="L122" s="5">
        <f t="shared" ref="L122:L185" si="172">I122/C122*1000</f>
        <v>15730.985693480961</v>
      </c>
      <c r="M122" s="5">
        <f t="shared" ref="M122:M185" si="173">J122/D122*1000</f>
        <v>4125.5048206645715</v>
      </c>
      <c r="N122" s="15">
        <f t="shared" ref="N122:N185" si="174">K122/K121-1</f>
        <v>1.3692569388067621E-2</v>
      </c>
      <c r="O122" s="15">
        <f t="shared" ref="O122:O185" si="175">L122/L121-1</f>
        <v>1.7157934581758294E-2</v>
      </c>
      <c r="P122" s="15">
        <f t="shared" ref="P122:P185" si="176">M122/M121-1</f>
        <v>1.5587453609215318E-2</v>
      </c>
      <c r="Q122" s="5">
        <f t="shared" ref="Q122:Q185" si="177">T122*H122/1000</f>
        <v>9750.0893524909116</v>
      </c>
      <c r="R122" s="5">
        <f t="shared" ref="R122:R185" si="178">U122*I122/1000</f>
        <v>12382.304456413227</v>
      </c>
      <c r="S122" s="5">
        <f t="shared" ref="S122:S185" si="179">V122*J122/1000</f>
        <v>6143.2474850404715</v>
      </c>
      <c r="T122" s="5">
        <f t="shared" ref="T122:T185" si="180">T121*(1+W122)</f>
        <v>68.998336785861611</v>
      </c>
      <c r="U122" s="5">
        <f t="shared" ref="U122:U185" si="181">U121*(1+X122)</f>
        <v>266.93391013179769</v>
      </c>
      <c r="V122" s="5">
        <f t="shared" ref="V122:V185" si="182">V121*(1+Y122)</f>
        <v>344.39739430603055</v>
      </c>
      <c r="W122" s="15">
        <f t="shared" ref="W122:W185" si="183">T$5-1</f>
        <v>-1.0734613539272964E-2</v>
      </c>
      <c r="X122" s="15">
        <f t="shared" ref="X122:X185" si="184">U$5-1</f>
        <v>-1.217998157191269E-2</v>
      </c>
      <c r="Y122" s="15">
        <f t="shared" ref="Y122:Y185" si="185">V$5-1</f>
        <v>-9.7425357312937999E-3</v>
      </c>
      <c r="Z122" s="5">
        <f t="shared" si="123"/>
        <v>14128.452780275124</v>
      </c>
      <c r="AA122" s="5">
        <f t="shared" si="124"/>
        <v>31218.920349624015</v>
      </c>
      <c r="AB122" s="5">
        <f t="shared" si="125"/>
        <v>25275.460334431671</v>
      </c>
      <c r="AC122" s="16">
        <f t="shared" ref="AC122:AC185" si="186">AC121*(1+AF122)</f>
        <v>1.7708793388550577</v>
      </c>
      <c r="AD122" s="16">
        <f t="shared" ref="AD122:AD185" si="187">AD121*(1+AG122)</f>
        <v>2.9323028842121275</v>
      </c>
      <c r="AE122" s="16">
        <f t="shared" ref="AE122:AE185" si="188">AE121*(1+AH122)</f>
        <v>4.4666336067729562</v>
      </c>
      <c r="AF122" s="15">
        <f t="shared" ref="AF122:AF185" si="189">AC$5-1</f>
        <v>-4.0504037456468023E-3</v>
      </c>
      <c r="AG122" s="15">
        <f t="shared" ref="AG122:AG185" si="190">AD$5-1</f>
        <v>2.9673830763510267E-4</v>
      </c>
      <c r="AH122" s="15">
        <f t="shared" ref="AH122:AH185" si="191">AE$5-1</f>
        <v>9.7937136394747881E-3</v>
      </c>
      <c r="AI122" s="1">
        <f t="shared" si="155"/>
        <v>245469.53461647488</v>
      </c>
      <c r="AJ122" s="1">
        <f t="shared" si="156"/>
        <v>77925.401809060029</v>
      </c>
      <c r="AK122" s="1">
        <f t="shared" si="157"/>
        <v>30267.692466606659</v>
      </c>
      <c r="AL122" s="14">
        <f t="shared" ref="AL122:AL185" si="192">AL121*(1+AO122)</f>
        <v>40.744321415854273</v>
      </c>
      <c r="AM122" s="14">
        <f t="shared" ref="AM122:AM185" si="193">AM121*(1+AP122)</f>
        <v>8.0854171837801161</v>
      </c>
      <c r="AN122" s="14">
        <f t="shared" ref="AN122:AN185" si="194">AN121*(1+AQ122)</f>
        <v>2.7835940738775249</v>
      </c>
      <c r="AO122" s="11">
        <f t="shared" ref="AO122:AO185" si="195">AO$5*AO121</f>
        <v>1.062270480643546E-2</v>
      </c>
      <c r="AP122" s="11">
        <f t="shared" ref="AP122:AP185" si="196">AP$5*AP121</f>
        <v>1.3381806354543009E-2</v>
      </c>
      <c r="AQ122" s="11">
        <f t="shared" ref="AQ122:AQ185" si="197">AQ$5*AQ121</f>
        <v>1.2138986803432202E-2</v>
      </c>
      <c r="AR122" s="1">
        <f t="shared" si="126"/>
        <v>141309.04898114578</v>
      </c>
      <c r="AS122" s="1">
        <f t="shared" si="122"/>
        <v>46387.154222179961</v>
      </c>
      <c r="AT122" s="1">
        <f t="shared" si="122"/>
        <v>17837.67120950282</v>
      </c>
      <c r="AU122" s="1">
        <f t="shared" si="158"/>
        <v>28261.809796229158</v>
      </c>
      <c r="AV122" s="1">
        <f t="shared" si="159"/>
        <v>9277.4308444359922</v>
      </c>
      <c r="AW122" s="1">
        <f t="shared" si="160"/>
        <v>3567.5342419005642</v>
      </c>
      <c r="AX122" s="1">
        <f t="shared" si="141"/>
        <v>97259.2012822627</v>
      </c>
      <c r="AY122" s="1">
        <f t="shared" si="133"/>
        <v>12584.788554784771</v>
      </c>
      <c r="AZ122" s="1">
        <f t="shared" si="134"/>
        <v>3300.4038565316564</v>
      </c>
      <c r="BA122" s="1">
        <f t="shared" si="142"/>
        <v>13349.511118724051</v>
      </c>
      <c r="BB122" s="1">
        <f t="shared" si="143"/>
        <v>27837.165945953318</v>
      </c>
      <c r="BC122" s="1">
        <f t="shared" si="144"/>
        <v>35030.197040341882</v>
      </c>
      <c r="BD122" s="1">
        <f t="shared" si="145"/>
        <v>12559.733546832207</v>
      </c>
      <c r="BE122" s="2">
        <f t="shared" si="152"/>
        <v>0.17931493730955578</v>
      </c>
      <c r="BF122" s="2">
        <f t="shared" si="153"/>
        <v>0.13584270515142602</v>
      </c>
      <c r="BG122" s="2">
        <f t="shared" si="154"/>
        <v>7.3108051554487685E-2</v>
      </c>
      <c r="BH122" s="2">
        <f t="shared" si="135"/>
        <v>0.12208721246399255</v>
      </c>
      <c r="BI122" s="2">
        <f t="shared" si="146"/>
        <v>3.2153846742329923E-3</v>
      </c>
      <c r="BJ122" s="2">
        <f t="shared" si="136"/>
        <v>1.8453240542857267E-3</v>
      </c>
      <c r="BK122" s="2">
        <f t="shared" si="137"/>
        <v>5.3447872020936297E-4</v>
      </c>
      <c r="BL122" s="2">
        <f t="shared" si="138"/>
        <v>454.36295042441537</v>
      </c>
      <c r="BM122" s="2">
        <f t="shared" si="139"/>
        <v>85.599331496050397</v>
      </c>
      <c r="BN122" s="2">
        <f t="shared" si="140"/>
        <v>9.5338556795704665</v>
      </c>
      <c r="BO122" s="2">
        <f t="shared" si="147"/>
        <v>358.69211800322381</v>
      </c>
      <c r="BP122" s="2">
        <f t="shared" si="148"/>
        <v>40.368830460808738</v>
      </c>
      <c r="BQ122" s="2">
        <f t="shared" si="149"/>
        <v>10.318920954486787</v>
      </c>
      <c r="BR122" s="11">
        <f t="shared" si="150"/>
        <v>4.4438415148603444E-2</v>
      </c>
      <c r="BS122" s="17">
        <f t="shared" si="128"/>
        <v>5.3565434420817924E-2</v>
      </c>
      <c r="BT122" s="17">
        <f t="shared" si="129"/>
        <v>0.16478940778292939</v>
      </c>
      <c r="BU122" s="12">
        <f>(BU$3*templow!$I232+BU$4*templow!$I232^2+BU$5*templow!$I232^6)*(K122/K$56)^$BW$1</f>
        <v>2.615089426879194</v>
      </c>
      <c r="BV122" s="12">
        <f>(BV$3*templow!$I232+BV$4*templow!$I232^2+BV$5*templow!$I232^6)*(L122/L$56)^$BW$1</f>
        <v>1.2553890845866964</v>
      </c>
      <c r="BW122" s="12">
        <f>(BW$3*templow!$I232+BW$4*templow!$I232^2+BW$5*templow!$I232^6)*(M122/M$56)^$BW$1</f>
        <v>0.47223334717538434</v>
      </c>
      <c r="BX122" s="12"/>
      <c r="BY122" s="12"/>
      <c r="BZ122" s="12"/>
      <c r="CA122" s="19"/>
      <c r="CB122" s="19"/>
      <c r="CC122" s="19"/>
      <c r="CD122" s="19"/>
      <c r="CE122" s="19"/>
      <c r="CF122" s="19"/>
      <c r="CG122" s="19"/>
      <c r="CH122" s="19"/>
    </row>
    <row r="123" spans="1:86" x14ac:dyDescent="0.3">
      <c r="A123" s="2">
        <f t="shared" si="161"/>
        <v>2077</v>
      </c>
      <c r="B123" s="5">
        <f t="shared" si="162"/>
        <v>1162.4831208166743</v>
      </c>
      <c r="C123" s="5">
        <f t="shared" si="163"/>
        <v>2949.5438453932193</v>
      </c>
      <c r="D123" s="5">
        <f t="shared" si="164"/>
        <v>4326.0530147151367</v>
      </c>
      <c r="E123" s="15">
        <f t="shared" si="165"/>
        <v>1.3216288989371277E-4</v>
      </c>
      <c r="F123" s="15">
        <f t="shared" si="166"/>
        <v>2.6036975533672089E-4</v>
      </c>
      <c r="G123" s="15">
        <f t="shared" si="167"/>
        <v>5.3153559361096504E-4</v>
      </c>
      <c r="H123" s="5">
        <f t="shared" si="168"/>
        <v>143242.61307166051</v>
      </c>
      <c r="I123" s="5">
        <f t="shared" si="169"/>
        <v>47187.109433607773</v>
      </c>
      <c r="J123" s="5">
        <f t="shared" si="170"/>
        <v>18122.42839567571</v>
      </c>
      <c r="K123" s="5">
        <f t="shared" si="171"/>
        <v>123221.24124351061</v>
      </c>
      <c r="L123" s="5">
        <f t="shared" si="172"/>
        <v>15998.104082198179</v>
      </c>
      <c r="M123" s="5">
        <f t="shared" si="173"/>
        <v>4189.1369185795884</v>
      </c>
      <c r="N123" s="15">
        <f t="shared" si="174"/>
        <v>1.3549275494473267E-2</v>
      </c>
      <c r="O123" s="15">
        <f t="shared" si="175"/>
        <v>1.69803974094207E-2</v>
      </c>
      <c r="P123" s="15">
        <f t="shared" si="176"/>
        <v>1.5424075520718006E-2</v>
      </c>
      <c r="Q123" s="5">
        <f t="shared" si="177"/>
        <v>9777.406483789413</v>
      </c>
      <c r="R123" s="5">
        <f t="shared" si="178"/>
        <v>12442.422534366826</v>
      </c>
      <c r="S123" s="5">
        <f t="shared" si="179"/>
        <v>6180.5108629361903</v>
      </c>
      <c r="T123" s="5">
        <f t="shared" si="180"/>
        <v>68.257666305612787</v>
      </c>
      <c r="U123" s="5">
        <f t="shared" si="181"/>
        <v>263.68266002547381</v>
      </c>
      <c r="V123" s="5">
        <f t="shared" si="182"/>
        <v>341.04209038623958</v>
      </c>
      <c r="W123" s="15">
        <f t="shared" si="183"/>
        <v>-1.0734613539272964E-2</v>
      </c>
      <c r="X123" s="15">
        <f t="shared" si="184"/>
        <v>-1.217998157191269E-2</v>
      </c>
      <c r="Y123" s="15">
        <f t="shared" si="185"/>
        <v>-9.7425357312937999E-3</v>
      </c>
      <c r="Z123" s="5">
        <f t="shared" si="123"/>
        <v>14112.743733859716</v>
      </c>
      <c r="AA123" s="5">
        <f t="shared" si="124"/>
        <v>31385.710095094171</v>
      </c>
      <c r="AB123" s="5">
        <f t="shared" si="125"/>
        <v>25682.666545713571</v>
      </c>
      <c r="AC123" s="16">
        <f t="shared" si="186"/>
        <v>1.7637065625478705</v>
      </c>
      <c r="AD123" s="16">
        <f t="shared" si="187"/>
        <v>2.9331730108074621</v>
      </c>
      <c r="AE123" s="16">
        <f t="shared" si="188"/>
        <v>4.510378537250145</v>
      </c>
      <c r="AF123" s="15">
        <f t="shared" si="189"/>
        <v>-4.0504037456468023E-3</v>
      </c>
      <c r="AG123" s="15">
        <f t="shared" si="190"/>
        <v>2.9673830763510267E-4</v>
      </c>
      <c r="AH123" s="15">
        <f t="shared" si="191"/>
        <v>9.7937136394747881E-3</v>
      </c>
      <c r="AI123" s="1">
        <f t="shared" si="155"/>
        <v>249184.39095105656</v>
      </c>
      <c r="AJ123" s="1">
        <f t="shared" si="156"/>
        <v>79410.292472590023</v>
      </c>
      <c r="AK123" s="1">
        <f t="shared" si="157"/>
        <v>30808.457461846559</v>
      </c>
      <c r="AL123" s="14">
        <f t="shared" si="192"/>
        <v>41.172808165804028</v>
      </c>
      <c r="AM123" s="14">
        <f t="shared" si="193"/>
        <v>8.1925326959586648</v>
      </c>
      <c r="AN123" s="14">
        <f t="shared" si="194"/>
        <v>2.8170461854891471</v>
      </c>
      <c r="AO123" s="11">
        <f t="shared" si="195"/>
        <v>1.0516477758371105E-2</v>
      </c>
      <c r="AP123" s="11">
        <f t="shared" si="196"/>
        <v>1.3247988290997579E-2</v>
      </c>
      <c r="AQ123" s="11">
        <f t="shared" si="197"/>
        <v>1.2017596935397879E-2</v>
      </c>
      <c r="AR123" s="1">
        <f t="shared" si="126"/>
        <v>143242.61307166051</v>
      </c>
      <c r="AS123" s="1">
        <f t="shared" si="122"/>
        <v>47187.109433607773</v>
      </c>
      <c r="AT123" s="1">
        <f t="shared" si="122"/>
        <v>18122.42839567571</v>
      </c>
      <c r="AU123" s="1">
        <f t="shared" si="158"/>
        <v>28648.522614332105</v>
      </c>
      <c r="AV123" s="1">
        <f t="shared" si="159"/>
        <v>9437.421886721555</v>
      </c>
      <c r="AW123" s="1">
        <f t="shared" si="160"/>
        <v>3624.4856791351422</v>
      </c>
      <c r="AX123" s="1">
        <f t="shared" si="141"/>
        <v>98576.99299480849</v>
      </c>
      <c r="AY123" s="1">
        <f t="shared" si="133"/>
        <v>12798.483265758543</v>
      </c>
      <c r="AZ123" s="1">
        <f t="shared" si="134"/>
        <v>3351.3095348636716</v>
      </c>
      <c r="BA123" s="1">
        <f t="shared" si="142"/>
        <v>13366.920480931587</v>
      </c>
      <c r="BB123" s="1">
        <f t="shared" si="143"/>
        <v>27894.077855173578</v>
      </c>
      <c r="BC123" s="1">
        <f t="shared" si="144"/>
        <v>35115.032847668313</v>
      </c>
      <c r="BD123" s="1">
        <f t="shared" si="145"/>
        <v>12219.379560761727</v>
      </c>
      <c r="BE123" s="2">
        <f t="shared" si="152"/>
        <v>0.17931493730955578</v>
      </c>
      <c r="BF123" s="2">
        <f t="shared" si="153"/>
        <v>0.13584270515142602</v>
      </c>
      <c r="BG123" s="2">
        <f t="shared" si="154"/>
        <v>7.3108051554487685E-2</v>
      </c>
      <c r="BH123" s="2">
        <f t="shared" si="135"/>
        <v>0.12182661897642477</v>
      </c>
      <c r="BI123" s="2">
        <f t="shared" si="146"/>
        <v>3.2153846742329923E-3</v>
      </c>
      <c r="BJ123" s="2">
        <f t="shared" si="136"/>
        <v>1.8453240542857267E-3</v>
      </c>
      <c r="BK123" s="2">
        <f t="shared" si="137"/>
        <v>5.3447872020936297E-4</v>
      </c>
      <c r="BL123" s="2">
        <f t="shared" si="138"/>
        <v>460.58010276770369</v>
      </c>
      <c r="BM123" s="2">
        <f t="shared" si="139"/>
        <v>87.075508090049354</v>
      </c>
      <c r="BN123" s="2">
        <f t="shared" si="140"/>
        <v>9.686052336006572</v>
      </c>
      <c r="BO123" s="2">
        <f t="shared" si="147"/>
        <v>364.00491169376573</v>
      </c>
      <c r="BP123" s="2">
        <f t="shared" si="148"/>
        <v>40.846771185461186</v>
      </c>
      <c r="BQ123" s="2">
        <f t="shared" si="149"/>
        <v>10.31742889380539</v>
      </c>
      <c r="BR123" s="11">
        <f t="shared" si="150"/>
        <v>4.4297894767787865E-2</v>
      </c>
      <c r="BS123" s="17">
        <f t="shared" si="128"/>
        <v>5.1286350294954056E-2</v>
      </c>
      <c r="BT123" s="17">
        <f t="shared" si="129"/>
        <v>0.15998971629410619</v>
      </c>
      <c r="BU123" s="12">
        <f>(BU$3*templow!$I233+BU$4*templow!$I233^2+BU$5*templow!$I233^6)*(K123/K$56)^$BW$1</f>
        <v>2.6165489644085818</v>
      </c>
      <c r="BV123" s="12">
        <f>(BV$3*templow!$I233+BV$4*templow!$I233^2+BV$5*templow!$I233^6)*(L123/L$56)^$BW$1</f>
        <v>1.2503929123397657</v>
      </c>
      <c r="BW123" s="12">
        <f>(BW$3*templow!$I233+BW$4*templow!$I233^2+BW$5*templow!$I233^6)*(M123/M$56)^$BW$1</f>
        <v>0.46445593420986986</v>
      </c>
      <c r="BX123" s="12"/>
      <c r="BY123" s="12"/>
      <c r="BZ123" s="12"/>
      <c r="CA123" s="19"/>
      <c r="CB123" s="19"/>
      <c r="CC123" s="19"/>
      <c r="CD123" s="19"/>
      <c r="CE123" s="19"/>
      <c r="CF123" s="19"/>
      <c r="CG123" s="19"/>
      <c r="CH123" s="19"/>
    </row>
    <row r="124" spans="1:86" x14ac:dyDescent="0.3">
      <c r="A124" s="2">
        <f t="shared" si="161"/>
        <v>2078</v>
      </c>
      <c r="B124" s="5">
        <f t="shared" si="162"/>
        <v>1162.6290760889392</v>
      </c>
      <c r="C124" s="5">
        <f t="shared" si="163"/>
        <v>2950.27341880213</v>
      </c>
      <c r="D124" s="5">
        <f t="shared" si="164"/>
        <v>4328.2374933144465</v>
      </c>
      <c r="E124" s="15">
        <f t="shared" si="165"/>
        <v>1.2555474539902711E-4</v>
      </c>
      <c r="F124" s="15">
        <f t="shared" si="166"/>
        <v>2.4735126756988485E-4</v>
      </c>
      <c r="G124" s="15">
        <f t="shared" si="167"/>
        <v>5.0495881393041678E-4</v>
      </c>
      <c r="H124" s="5">
        <f t="shared" si="168"/>
        <v>145181.34688497099</v>
      </c>
      <c r="I124" s="5">
        <f t="shared" si="169"/>
        <v>47991.941492769278</v>
      </c>
      <c r="J124" s="5">
        <f t="shared" si="170"/>
        <v>18408.312130862498</v>
      </c>
      <c r="K124" s="5">
        <f t="shared" si="171"/>
        <v>124873.3150329924</v>
      </c>
      <c r="L124" s="5">
        <f t="shared" si="172"/>
        <v>16266.947052065081</v>
      </c>
      <c r="M124" s="5">
        <f t="shared" si="173"/>
        <v>4253.0734876024362</v>
      </c>
      <c r="N124" s="15">
        <f t="shared" si="174"/>
        <v>1.3407378247529245E-2</v>
      </c>
      <c r="O124" s="15">
        <f t="shared" si="175"/>
        <v>1.6804676884559999E-2</v>
      </c>
      <c r="P124" s="15">
        <f t="shared" si="176"/>
        <v>1.5262468204196855E-2</v>
      </c>
      <c r="Q124" s="5">
        <f t="shared" si="177"/>
        <v>9803.3627010561631</v>
      </c>
      <c r="R124" s="5">
        <f t="shared" si="178"/>
        <v>12500.509476587304</v>
      </c>
      <c r="S124" s="5">
        <f t="shared" si="179"/>
        <v>6216.8455201561783</v>
      </c>
      <c r="T124" s="5">
        <f t="shared" si="180"/>
        <v>67.524946636729382</v>
      </c>
      <c r="U124" s="5">
        <f t="shared" si="181"/>
        <v>260.47101008553062</v>
      </c>
      <c r="V124" s="5">
        <f t="shared" si="182"/>
        <v>337.71947563477653</v>
      </c>
      <c r="W124" s="15">
        <f t="shared" si="183"/>
        <v>-1.0734613539272964E-2</v>
      </c>
      <c r="X124" s="15">
        <f t="shared" si="184"/>
        <v>-1.217998157191269E-2</v>
      </c>
      <c r="Y124" s="15">
        <f t="shared" si="185"/>
        <v>-9.7425357312937999E-3</v>
      </c>
      <c r="Z124" s="5">
        <f t="shared" si="123"/>
        <v>14094.961387320511</v>
      </c>
      <c r="AA124" s="5">
        <f t="shared" si="124"/>
        <v>31547.451321514291</v>
      </c>
      <c r="AB124" s="5">
        <f t="shared" si="125"/>
        <v>26091.505464255755</v>
      </c>
      <c r="AC124" s="16">
        <f t="shared" si="186"/>
        <v>1.7565628388807049</v>
      </c>
      <c r="AD124" s="16">
        <f t="shared" si="187"/>
        <v>2.9340433956026901</v>
      </c>
      <c r="AE124" s="16">
        <f t="shared" si="188"/>
        <v>4.5545518930496058</v>
      </c>
      <c r="AF124" s="15">
        <f t="shared" si="189"/>
        <v>-4.0504037456468023E-3</v>
      </c>
      <c r="AG124" s="15">
        <f t="shared" si="190"/>
        <v>2.9673830763510267E-4</v>
      </c>
      <c r="AH124" s="15">
        <f t="shared" si="191"/>
        <v>9.7937136394747881E-3</v>
      </c>
      <c r="AI124" s="1">
        <f t="shared" si="155"/>
        <v>252914.47447028302</v>
      </c>
      <c r="AJ124" s="1">
        <f t="shared" si="156"/>
        <v>80906.685112052583</v>
      </c>
      <c r="AK124" s="1">
        <f t="shared" si="157"/>
        <v>31352.097394797045</v>
      </c>
      <c r="AL124" s="14">
        <f t="shared" si="192"/>
        <v>41.601471157916137</v>
      </c>
      <c r="AM124" s="14">
        <f t="shared" si="193"/>
        <v>8.2999819274160433</v>
      </c>
      <c r="AN124" s="14">
        <f t="shared" si="194"/>
        <v>2.8505617698386994</v>
      </c>
      <c r="AO124" s="11">
        <f t="shared" si="195"/>
        <v>1.0411312980787395E-2</v>
      </c>
      <c r="AP124" s="11">
        <f t="shared" si="196"/>
        <v>1.3115508408087603E-2</v>
      </c>
      <c r="AQ124" s="11">
        <f t="shared" si="197"/>
        <v>1.18974209660439E-2</v>
      </c>
      <c r="AR124" s="1">
        <f t="shared" si="126"/>
        <v>145181.34688497099</v>
      </c>
      <c r="AS124" s="1">
        <f t="shared" si="122"/>
        <v>47991.941492769278</v>
      </c>
      <c r="AT124" s="1">
        <f t="shared" si="122"/>
        <v>18408.312130862498</v>
      </c>
      <c r="AU124" s="1">
        <f t="shared" si="158"/>
        <v>29036.269376994198</v>
      </c>
      <c r="AV124" s="1">
        <f t="shared" si="159"/>
        <v>9598.3882985538567</v>
      </c>
      <c r="AW124" s="1">
        <f t="shared" si="160"/>
        <v>3681.6624261724996</v>
      </c>
      <c r="AX124" s="1">
        <f t="shared" si="141"/>
        <v>99898.652026393916</v>
      </c>
      <c r="AY124" s="1">
        <f t="shared" si="133"/>
        <v>13013.557641652063</v>
      </c>
      <c r="AZ124" s="1">
        <f t="shared" si="134"/>
        <v>3402.4587900819488</v>
      </c>
      <c r="BA124" s="1">
        <f t="shared" si="142"/>
        <v>13384.082997914154</v>
      </c>
      <c r="BB124" s="1">
        <f t="shared" si="143"/>
        <v>27950.143916680339</v>
      </c>
      <c r="BC124" s="1">
        <f t="shared" si="144"/>
        <v>35198.325035318245</v>
      </c>
      <c r="BD124" s="1">
        <f t="shared" si="145"/>
        <v>11887.787644398526</v>
      </c>
      <c r="BE124" s="2">
        <f t="shared" si="152"/>
        <v>0.17931493730955578</v>
      </c>
      <c r="BF124" s="2">
        <f t="shared" si="153"/>
        <v>0.13584270515142602</v>
      </c>
      <c r="BG124" s="2">
        <f t="shared" si="154"/>
        <v>7.3108051554487685E-2</v>
      </c>
      <c r="BH124" s="2">
        <f t="shared" si="135"/>
        <v>0.12156630495588494</v>
      </c>
      <c r="BI124" s="2">
        <f t="shared" si="146"/>
        <v>3.2153846742329923E-3</v>
      </c>
      <c r="BJ124" s="2">
        <f t="shared" si="136"/>
        <v>1.8453240542857267E-3</v>
      </c>
      <c r="BK124" s="2">
        <f t="shared" si="137"/>
        <v>5.3447872020936297E-4</v>
      </c>
      <c r="BL124" s="2">
        <f t="shared" si="138"/>
        <v>466.8138777584395</v>
      </c>
      <c r="BM124" s="2">
        <f t="shared" si="139"/>
        <v>88.560684048480397</v>
      </c>
      <c r="BN124" s="2">
        <f t="shared" si="140"/>
        <v>9.8388511089178792</v>
      </c>
      <c r="BO124" s="2">
        <f t="shared" si="147"/>
        <v>369.39702635318002</v>
      </c>
      <c r="BP124" s="2">
        <f t="shared" si="148"/>
        <v>41.330471304353935</v>
      </c>
      <c r="BQ124" s="2">
        <f t="shared" si="149"/>
        <v>10.315969188806518</v>
      </c>
      <c r="BR124" s="11">
        <f t="shared" si="150"/>
        <v>4.4158323986053433E-2</v>
      </c>
      <c r="BS124" s="17">
        <f t="shared" si="128"/>
        <v>4.9110843325369517E-2</v>
      </c>
      <c r="BT124" s="17">
        <f t="shared" si="129"/>
        <v>0.15532982164476328</v>
      </c>
      <c r="BU124" s="12">
        <f>(BU$3*templow!$I234+BU$4*templow!$I234^2+BU$5*templow!$I234^6)*(K124/K$56)^$BW$1</f>
        <v>2.6175123115887478</v>
      </c>
      <c r="BV124" s="12">
        <f>(BV$3*templow!$I234+BV$4*templow!$I234^2+BV$5*templow!$I234^6)*(L124/L$56)^$BW$1</f>
        <v>1.2450802766221916</v>
      </c>
      <c r="BW124" s="12">
        <f>(BW$3*templow!$I234+BW$4*templow!$I234^2+BW$5*templow!$I234^6)*(M124/M$56)^$BW$1</f>
        <v>0.45643551770180441</v>
      </c>
      <c r="BX124" s="12"/>
      <c r="BY124" s="12"/>
      <c r="BZ124" s="12"/>
      <c r="CA124" s="19"/>
      <c r="CB124" s="19"/>
      <c r="CC124" s="19"/>
      <c r="CD124" s="19"/>
      <c r="CE124" s="19"/>
      <c r="CF124" s="19"/>
      <c r="CG124" s="19"/>
      <c r="CH124" s="19"/>
    </row>
    <row r="125" spans="1:86" x14ac:dyDescent="0.3">
      <c r="A125" s="2">
        <f t="shared" si="161"/>
        <v>2079</v>
      </c>
      <c r="B125" s="5">
        <f t="shared" si="162"/>
        <v>1162.767751006699</v>
      </c>
      <c r="C125" s="5">
        <f t="shared" si="163"/>
        <v>2950.9666849784571</v>
      </c>
      <c r="D125" s="5">
        <f t="shared" si="164"/>
        <v>4330.3137959019286</v>
      </c>
      <c r="E125" s="15">
        <f t="shared" si="165"/>
        <v>1.1927700812907576E-4</v>
      </c>
      <c r="F125" s="15">
        <f t="shared" si="166"/>
        <v>2.3498370419139061E-4</v>
      </c>
      <c r="G125" s="15">
        <f t="shared" si="167"/>
        <v>4.7971087323389595E-4</v>
      </c>
      <c r="H125" s="5">
        <f t="shared" si="168"/>
        <v>147124.99478521108</v>
      </c>
      <c r="I125" s="5">
        <f t="shared" si="169"/>
        <v>48801.548534906462</v>
      </c>
      <c r="J125" s="5">
        <f t="shared" si="170"/>
        <v>18695.289712774753</v>
      </c>
      <c r="K125" s="5">
        <f t="shared" si="171"/>
        <v>126529.99247513828</v>
      </c>
      <c r="L125" s="5">
        <f t="shared" si="172"/>
        <v>16537.478644989424</v>
      </c>
      <c r="M125" s="5">
        <f t="shared" si="173"/>
        <v>4317.3059953455058</v>
      </c>
      <c r="N125" s="15">
        <f t="shared" si="174"/>
        <v>1.3266865236245096E-2</v>
      </c>
      <c r="O125" s="15">
        <f t="shared" si="175"/>
        <v>1.6630753887527883E-2</v>
      </c>
      <c r="P125" s="15">
        <f t="shared" si="176"/>
        <v>1.5102609425937441E-2</v>
      </c>
      <c r="Q125" s="5">
        <f t="shared" si="177"/>
        <v>9827.9632504630445</v>
      </c>
      <c r="R125" s="5">
        <f t="shared" si="178"/>
        <v>12556.564161228898</v>
      </c>
      <c r="S125" s="5">
        <f t="shared" si="179"/>
        <v>6252.2513727386495</v>
      </c>
      <c r="T125" s="5">
        <f t="shared" si="180"/>
        <v>66.800092430324057</v>
      </c>
      <c r="U125" s="5">
        <f t="shared" si="181"/>
        <v>257.29847798267139</v>
      </c>
      <c r="V125" s="5">
        <f t="shared" si="182"/>
        <v>334.42923157625091</v>
      </c>
      <c r="W125" s="15">
        <f t="shared" si="183"/>
        <v>-1.0734613539272964E-2</v>
      </c>
      <c r="X125" s="15">
        <f t="shared" si="184"/>
        <v>-1.217998157191269E-2</v>
      </c>
      <c r="Y125" s="15">
        <f t="shared" si="185"/>
        <v>-9.7425357312937999E-3</v>
      </c>
      <c r="Z125" s="5">
        <f t="shared" si="123"/>
        <v>14075.137634994662</v>
      </c>
      <c r="AA125" s="5">
        <f t="shared" si="124"/>
        <v>31704.134351893259</v>
      </c>
      <c r="AB125" s="5">
        <f t="shared" si="125"/>
        <v>26501.930021332195</v>
      </c>
      <c r="AC125" s="16">
        <f t="shared" si="186"/>
        <v>1.7494480501786385</v>
      </c>
      <c r="AD125" s="16">
        <f t="shared" si="187"/>
        <v>2.934914038674429</v>
      </c>
      <c r="AE125" s="16">
        <f t="shared" si="188"/>
        <v>4.5991578700462616</v>
      </c>
      <c r="AF125" s="15">
        <f t="shared" si="189"/>
        <v>-4.0504037456468023E-3</v>
      </c>
      <c r="AG125" s="15">
        <f t="shared" si="190"/>
        <v>2.9673830763510267E-4</v>
      </c>
      <c r="AH125" s="15">
        <f t="shared" si="191"/>
        <v>9.7937136394747881E-3</v>
      </c>
      <c r="AI125" s="1">
        <f t="shared" si="155"/>
        <v>256659.29640024892</v>
      </c>
      <c r="AJ125" s="1">
        <f t="shared" si="156"/>
        <v>82414.404899401183</v>
      </c>
      <c r="AK125" s="1">
        <f t="shared" si="157"/>
        <v>31898.550081489841</v>
      </c>
      <c r="AL125" s="14">
        <f t="shared" si="192"/>
        <v>42.030265835235539</v>
      </c>
      <c r="AM125" s="14">
        <f t="shared" si="193"/>
        <v>8.4077518253444836</v>
      </c>
      <c r="AN125" s="14">
        <f t="shared" si="194"/>
        <v>2.8841369598705269</v>
      </c>
      <c r="AO125" s="11">
        <f t="shared" si="195"/>
        <v>1.0307199850979521E-2</v>
      </c>
      <c r="AP125" s="11">
        <f t="shared" si="196"/>
        <v>1.2984353324006727E-2</v>
      </c>
      <c r="AQ125" s="11">
        <f t="shared" si="197"/>
        <v>1.1778446756383461E-2</v>
      </c>
      <c r="AR125" s="1">
        <f t="shared" si="126"/>
        <v>147124.99478521108</v>
      </c>
      <c r="AS125" s="1">
        <f t="shared" si="126"/>
        <v>48801.548534906462</v>
      </c>
      <c r="AT125" s="1">
        <f t="shared" si="126"/>
        <v>18695.289712774753</v>
      </c>
      <c r="AU125" s="1">
        <f t="shared" si="158"/>
        <v>29424.998957042219</v>
      </c>
      <c r="AV125" s="1">
        <f t="shared" si="159"/>
        <v>9760.309706981292</v>
      </c>
      <c r="AW125" s="1">
        <f t="shared" si="160"/>
        <v>3739.0579425549508</v>
      </c>
      <c r="AX125" s="1">
        <f t="shared" si="141"/>
        <v>101223.99398011062</v>
      </c>
      <c r="AY125" s="1">
        <f t="shared" si="133"/>
        <v>13229.982915991537</v>
      </c>
      <c r="AZ125" s="1">
        <f t="shared" si="134"/>
        <v>3453.8447962764044</v>
      </c>
      <c r="BA125" s="1">
        <f t="shared" si="142"/>
        <v>13401.004261282789</v>
      </c>
      <c r="BB125" s="1">
        <f t="shared" si="143"/>
        <v>28005.384922493264</v>
      </c>
      <c r="BC125" s="1">
        <f t="shared" si="144"/>
        <v>35280.120161059422</v>
      </c>
      <c r="BD125" s="1">
        <f t="shared" si="145"/>
        <v>11564.759047662879</v>
      </c>
      <c r="BE125" s="2">
        <f t="shared" si="152"/>
        <v>0.17931493730955578</v>
      </c>
      <c r="BF125" s="2">
        <f t="shared" si="153"/>
        <v>0.13584270515142602</v>
      </c>
      <c r="BG125" s="2">
        <f t="shared" si="154"/>
        <v>7.3108051554487685E-2</v>
      </c>
      <c r="BH125" s="2">
        <f t="shared" si="135"/>
        <v>0.12130625972135464</v>
      </c>
      <c r="BI125" s="2">
        <f t="shared" si="146"/>
        <v>3.2153846742329923E-3</v>
      </c>
      <c r="BJ125" s="2">
        <f t="shared" si="136"/>
        <v>1.8453240542857267E-3</v>
      </c>
      <c r="BK125" s="2">
        <f t="shared" si="137"/>
        <v>5.3447872020936297E-4</v>
      </c>
      <c r="BL125" s="2">
        <f t="shared" si="138"/>
        <v>473.06345342897663</v>
      </c>
      <c r="BM125" s="2">
        <f t="shared" si="139"/>
        <v>90.054671397855259</v>
      </c>
      <c r="BN125" s="2">
        <f t="shared" si="140"/>
        <v>9.9922345196271198</v>
      </c>
      <c r="BO125" s="2">
        <f t="shared" si="147"/>
        <v>374.86964462765411</v>
      </c>
      <c r="BP125" s="2">
        <f t="shared" si="148"/>
        <v>41.819999215114514</v>
      </c>
      <c r="BQ125" s="2">
        <f t="shared" si="149"/>
        <v>10.314540888512354</v>
      </c>
      <c r="BR125" s="11">
        <f t="shared" si="150"/>
        <v>4.4019715673715848E-2</v>
      </c>
      <c r="BS125" s="17">
        <f t="shared" si="128"/>
        <v>4.7033904913854306E-2</v>
      </c>
      <c r="BT125" s="17">
        <f t="shared" si="129"/>
        <v>0.15080565208229443</v>
      </c>
      <c r="BU125" s="12">
        <f>(BU$3*templow!$I235+BU$4*templow!$I235^2+BU$5*templow!$I235^6)*(K125/K$56)^$BW$1</f>
        <v>2.6179789161908693</v>
      </c>
      <c r="BV125" s="12">
        <f>(BV$3*templow!$I235+BV$4*templow!$I235^2+BV$5*templow!$I235^6)*(L125/L$56)^$BW$1</f>
        <v>1.2394520623436489</v>
      </c>
      <c r="BW125" s="12">
        <f>(BW$3*templow!$I235+BW$4*templow!$I235^2+BW$5*templow!$I235^6)*(M125/M$56)^$BW$1</f>
        <v>0.44817315033905319</v>
      </c>
      <c r="BX125" s="12"/>
      <c r="BY125" s="12"/>
      <c r="BZ125" s="12"/>
      <c r="CA125" s="19"/>
      <c r="CB125" s="19"/>
      <c r="CC125" s="19"/>
      <c r="CD125" s="19"/>
      <c r="CE125" s="19"/>
      <c r="CF125" s="19"/>
      <c r="CG125" s="19"/>
      <c r="CH125" s="19"/>
    </row>
    <row r="126" spans="1:86" x14ac:dyDescent="0.3">
      <c r="A126" s="2">
        <f t="shared" si="161"/>
        <v>2080</v>
      </c>
      <c r="B126" s="5">
        <f t="shared" si="162"/>
        <v>1162.8995078922637</v>
      </c>
      <c r="C126" s="5">
        <f t="shared" si="163"/>
        <v>2951.6254426069099</v>
      </c>
      <c r="D126" s="5">
        <f t="shared" si="164"/>
        <v>4332.2872295837178</v>
      </c>
      <c r="E126" s="15">
        <f t="shared" si="165"/>
        <v>1.1331315772262197E-4</v>
      </c>
      <c r="F126" s="15">
        <f t="shared" si="166"/>
        <v>2.2323451898182106E-4</v>
      </c>
      <c r="G126" s="15">
        <f t="shared" si="167"/>
        <v>4.557253295722011E-4</v>
      </c>
      <c r="H126" s="5">
        <f t="shared" si="168"/>
        <v>149073.30119533534</v>
      </c>
      <c r="I126" s="5">
        <f t="shared" si="169"/>
        <v>49615.827661491006</v>
      </c>
      <c r="J126" s="5">
        <f t="shared" si="170"/>
        <v>18983.328288676756</v>
      </c>
      <c r="K126" s="5">
        <f t="shared" si="171"/>
        <v>128191.04332198767</v>
      </c>
      <c r="L126" s="5">
        <f t="shared" si="172"/>
        <v>16809.662549076595</v>
      </c>
      <c r="M126" s="5">
        <f t="shared" si="173"/>
        <v>4381.8258768823207</v>
      </c>
      <c r="N126" s="15">
        <f t="shared" si="174"/>
        <v>1.3127724220609371E-2</v>
      </c>
      <c r="O126" s="15">
        <f t="shared" si="175"/>
        <v>1.6458609557729487E-2</v>
      </c>
      <c r="P126" s="15">
        <f t="shared" si="176"/>
        <v>1.4944477321360505E-2</v>
      </c>
      <c r="Q126" s="5">
        <f t="shared" si="177"/>
        <v>9851.2138331034912</v>
      </c>
      <c r="R126" s="5">
        <f t="shared" si="178"/>
        <v>12610.586359263309</v>
      </c>
      <c r="S126" s="5">
        <f t="shared" si="179"/>
        <v>6286.7286258977583</v>
      </c>
      <c r="T126" s="5">
        <f t="shared" si="180"/>
        <v>66.083019253696818</v>
      </c>
      <c r="U126" s="5">
        <f t="shared" si="181"/>
        <v>254.16458726236127</v>
      </c>
      <c r="V126" s="5">
        <f t="shared" si="182"/>
        <v>331.17104283803013</v>
      </c>
      <c r="W126" s="15">
        <f t="shared" si="183"/>
        <v>-1.0734613539272964E-2</v>
      </c>
      <c r="X126" s="15">
        <f t="shared" si="184"/>
        <v>-1.217998157191269E-2</v>
      </c>
      <c r="Y126" s="15">
        <f t="shared" si="185"/>
        <v>-9.7425357312937999E-3</v>
      </c>
      <c r="Z126" s="5">
        <f t="shared" ref="Z126:Z189" si="198">Q125*AC126*(1-BE125)</f>
        <v>14053.304721503999</v>
      </c>
      <c r="AA126" s="5">
        <f t="shared" ref="AA126:AA189" si="199">R125*AD126*(1-BF125)</f>
        <v>31855.751795343611</v>
      </c>
      <c r="AB126" s="5">
        <f t="shared" ref="AB126:AB189" si="200">S125*AE126*(1-BG125)</f>
        <v>26913.892925621858</v>
      </c>
      <c r="AC126" s="16">
        <f t="shared" si="186"/>
        <v>1.7423620792433805</v>
      </c>
      <c r="AD126" s="16">
        <f t="shared" si="187"/>
        <v>2.9357849400993197</v>
      </c>
      <c r="AE126" s="16">
        <f t="shared" si="188"/>
        <v>4.6442007052082319</v>
      </c>
      <c r="AF126" s="15">
        <f t="shared" si="189"/>
        <v>-4.0504037456468023E-3</v>
      </c>
      <c r="AG126" s="15">
        <f t="shared" si="190"/>
        <v>2.9673830763510267E-4</v>
      </c>
      <c r="AH126" s="15">
        <f t="shared" si="191"/>
        <v>9.7937136394747881E-3</v>
      </c>
      <c r="AI126" s="1">
        <f t="shared" si="155"/>
        <v>260418.36571726622</v>
      </c>
      <c r="AJ126" s="1">
        <f t="shared" si="156"/>
        <v>83933.274116442364</v>
      </c>
      <c r="AK126" s="1">
        <f t="shared" si="157"/>
        <v>32447.753015895807</v>
      </c>
      <c r="AL126" s="14">
        <f t="shared" si="192"/>
        <v>42.459148041491581</v>
      </c>
      <c r="AM126" s="14">
        <f t="shared" si="193"/>
        <v>8.5158293535017098</v>
      </c>
      <c r="AN126" s="14">
        <f t="shared" si="194"/>
        <v>2.9177679069542797</v>
      </c>
      <c r="AO126" s="11">
        <f t="shared" si="195"/>
        <v>1.0204127852469725E-2</v>
      </c>
      <c r="AP126" s="11">
        <f t="shared" si="196"/>
        <v>1.2854509790766659E-2</v>
      </c>
      <c r="AQ126" s="11">
        <f t="shared" si="197"/>
        <v>1.1660662288819627E-2</v>
      </c>
      <c r="AR126" s="1">
        <f t="shared" ref="AR126:AT189" si="201">MAX(0.3*B126,AL126*AI126^$AR$5*B126^(1-$AR$5)*(1-BI125+BU125/100))</f>
        <v>149073.30119533534</v>
      </c>
      <c r="AS126" s="1">
        <f t="shared" si="201"/>
        <v>49615.827661491006</v>
      </c>
      <c r="AT126" s="1">
        <f t="shared" si="201"/>
        <v>18983.328288676756</v>
      </c>
      <c r="AU126" s="1">
        <f t="shared" si="158"/>
        <v>29814.660239067071</v>
      </c>
      <c r="AV126" s="1">
        <f t="shared" si="159"/>
        <v>9923.1655322982024</v>
      </c>
      <c r="AW126" s="1">
        <f t="shared" si="160"/>
        <v>3796.6656577353515</v>
      </c>
      <c r="AX126" s="1">
        <f t="shared" si="141"/>
        <v>102552.83465759014</v>
      </c>
      <c r="AY126" s="1">
        <f t="shared" si="133"/>
        <v>13447.730039261276</v>
      </c>
      <c r="AZ126" s="1">
        <f t="shared" si="134"/>
        <v>3505.4607015058568</v>
      </c>
      <c r="BA126" s="1">
        <f t="shared" si="142"/>
        <v>13417.689658472958</v>
      </c>
      <c r="BB126" s="1">
        <f t="shared" si="143"/>
        <v>28059.820898163394</v>
      </c>
      <c r="BC126" s="1">
        <f t="shared" si="144"/>
        <v>35360.46295932756</v>
      </c>
      <c r="BD126" s="1">
        <f t="shared" si="145"/>
        <v>11250.09776772525</v>
      </c>
      <c r="BE126" s="2">
        <f t="shared" si="152"/>
        <v>0.17931493730955578</v>
      </c>
      <c r="BF126" s="2">
        <f t="shared" si="153"/>
        <v>0.13584270515142602</v>
      </c>
      <c r="BG126" s="2">
        <f t="shared" si="154"/>
        <v>7.3108051554487685E-2</v>
      </c>
      <c r="BH126" s="2">
        <f t="shared" si="135"/>
        <v>0.12104647357276621</v>
      </c>
      <c r="BI126" s="2">
        <f t="shared" si="146"/>
        <v>3.2153846742329923E-3</v>
      </c>
      <c r="BJ126" s="2">
        <f t="shared" si="136"/>
        <v>1.8453240542857267E-3</v>
      </c>
      <c r="BK126" s="2">
        <f t="shared" si="137"/>
        <v>5.3447872020936297E-4</v>
      </c>
      <c r="BL126" s="2">
        <f t="shared" si="138"/>
        <v>479.32800800080008</v>
      </c>
      <c r="BM126" s="2">
        <f t="shared" si="139"/>
        <v>91.557280257044496</v>
      </c>
      <c r="BN126" s="2">
        <f t="shared" si="140"/>
        <v>10.14618500904615</v>
      </c>
      <c r="BO126" s="2">
        <f t="shared" si="147"/>
        <v>380.42396700424354</v>
      </c>
      <c r="BP126" s="2">
        <f t="shared" si="148"/>
        <v>42.315424173094392</v>
      </c>
      <c r="BQ126" s="2">
        <f t="shared" si="149"/>
        <v>10.31314308219704</v>
      </c>
      <c r="BR126" s="11">
        <f t="shared" si="150"/>
        <v>4.3882081542398782E-2</v>
      </c>
      <c r="BS126" s="17">
        <f t="shared" si="128"/>
        <v>4.505078228671465E-2</v>
      </c>
      <c r="BT126" s="17">
        <f t="shared" si="129"/>
        <v>0.14641325444882955</v>
      </c>
      <c r="BU126" s="12">
        <f>(BU$3*templow!$I236+BU$4*templow!$I236^2+BU$5*templow!$I236^6)*(K126/K$56)^$BW$1</f>
        <v>2.6179485213523757</v>
      </c>
      <c r="BV126" s="12">
        <f>(BV$3*templow!$I236+BV$4*templow!$I236^2+BV$5*templow!$I236^6)*(L126/L$56)^$BW$1</f>
        <v>1.2335093255459977</v>
      </c>
      <c r="BW126" s="12">
        <f>(BW$3*templow!$I236+BW$4*templow!$I236^2+BW$5*templow!$I236^6)*(M126/M$56)^$BW$1</f>
        <v>0.4396700071006161</v>
      </c>
      <c r="BX126" s="12"/>
      <c r="BY126" s="12"/>
      <c r="BZ126" s="12"/>
      <c r="CA126" s="19"/>
      <c r="CB126" s="19"/>
      <c r="CC126" s="19"/>
      <c r="CD126" s="19"/>
      <c r="CE126" s="19"/>
      <c r="CF126" s="19"/>
      <c r="CG126" s="19"/>
      <c r="CH126" s="19"/>
    </row>
    <row r="127" spans="1:86" x14ac:dyDescent="0.3">
      <c r="A127" s="2">
        <f t="shared" si="161"/>
        <v>2081</v>
      </c>
      <c r="B127" s="5">
        <f t="shared" si="162"/>
        <v>1163.0246911168495</v>
      </c>
      <c r="C127" s="5">
        <f t="shared" si="163"/>
        <v>2952.2514020585104</v>
      </c>
      <c r="D127" s="5">
        <f t="shared" si="164"/>
        <v>4334.162845957946</v>
      </c>
      <c r="E127" s="15">
        <f t="shared" si="165"/>
        <v>1.0764749983649086E-4</v>
      </c>
      <c r="F127" s="15">
        <f t="shared" si="166"/>
        <v>2.1207279303273E-4</v>
      </c>
      <c r="G127" s="15">
        <f t="shared" si="167"/>
        <v>4.3293906309359103E-4</v>
      </c>
      <c r="H127" s="5">
        <f t="shared" si="168"/>
        <v>151026.01072164069</v>
      </c>
      <c r="I127" s="5">
        <f t="shared" si="169"/>
        <v>50434.674994906862</v>
      </c>
      <c r="J127" s="5">
        <f t="shared" si="170"/>
        <v>19272.394865805298</v>
      </c>
      <c r="K127" s="5">
        <f t="shared" si="171"/>
        <v>129856.23768366502</v>
      </c>
      <c r="L127" s="5">
        <f t="shared" si="172"/>
        <v>17083.462119703079</v>
      </c>
      <c r="M127" s="5">
        <f t="shared" si="173"/>
        <v>4446.6245387569579</v>
      </c>
      <c r="N127" s="15">
        <f t="shared" si="174"/>
        <v>1.2989943123364212E-2</v>
      </c>
      <c r="O127" s="15">
        <f t="shared" si="175"/>
        <v>1.6288225288705993E-2</v>
      </c>
      <c r="P127" s="15">
        <f t="shared" si="176"/>
        <v>1.4788050391619345E-2</v>
      </c>
      <c r="Q127" s="5">
        <f t="shared" si="177"/>
        <v>9873.1205963013181</v>
      </c>
      <c r="R127" s="5">
        <f t="shared" si="178"/>
        <v>12662.576722266927</v>
      </c>
      <c r="S127" s="5">
        <f t="shared" si="179"/>
        <v>6320.2777698042819</v>
      </c>
      <c r="T127" s="5">
        <f t="shared" si="180"/>
        <v>65.373643580500044</v>
      </c>
      <c r="U127" s="5">
        <f t="shared" si="181"/>
        <v>251.0688672732729</v>
      </c>
      <c r="V127" s="5">
        <f t="shared" si="182"/>
        <v>327.94459712001077</v>
      </c>
      <c r="W127" s="15">
        <f t="shared" si="183"/>
        <v>-1.0734613539272964E-2</v>
      </c>
      <c r="X127" s="15">
        <f t="shared" si="184"/>
        <v>-1.217998157191269E-2</v>
      </c>
      <c r="Y127" s="15">
        <f t="shared" si="185"/>
        <v>-9.7425357312937999E-3</v>
      </c>
      <c r="Z127" s="5">
        <f t="shared" si="198"/>
        <v>14029.495218799935</v>
      </c>
      <c r="AA127" s="5">
        <f t="shared" si="199"/>
        <v>32002.298520626417</v>
      </c>
      <c r="AB127" s="5">
        <f t="shared" si="200"/>
        <v>27327.346677577614</v>
      </c>
      <c r="AC127" s="16">
        <f t="shared" si="186"/>
        <v>1.7353048093513401</v>
      </c>
      <c r="AD127" s="16">
        <f t="shared" si="187"/>
        <v>2.9366560999540252</v>
      </c>
      <c r="AE127" s="16">
        <f t="shared" si="188"/>
        <v>4.6896846769992884</v>
      </c>
      <c r="AF127" s="15">
        <f t="shared" si="189"/>
        <v>-4.0504037456468023E-3</v>
      </c>
      <c r="AG127" s="15">
        <f t="shared" si="190"/>
        <v>2.9673830763510267E-4</v>
      </c>
      <c r="AH127" s="15">
        <f t="shared" si="191"/>
        <v>9.7937136394747881E-3</v>
      </c>
      <c r="AI127" s="1">
        <f t="shared" si="155"/>
        <v>264191.18938460667</v>
      </c>
      <c r="AJ127" s="1">
        <f t="shared" si="156"/>
        <v>85463.112237096328</v>
      </c>
      <c r="AK127" s="1">
        <f t="shared" si="157"/>
        <v>32999.643372041581</v>
      </c>
      <c r="AL127" s="14">
        <f t="shared" si="192"/>
        <v>42.888074030862676</v>
      </c>
      <c r="AM127" s="14">
        <f t="shared" si="193"/>
        <v>8.6242014971847851</v>
      </c>
      <c r="AN127" s="14">
        <f t="shared" si="194"/>
        <v>2.9514507820924281</v>
      </c>
      <c r="AO127" s="11">
        <f t="shared" si="195"/>
        <v>1.0102086573945028E-2</v>
      </c>
      <c r="AP127" s="11">
        <f t="shared" si="196"/>
        <v>1.2725964692858992E-2</v>
      </c>
      <c r="AQ127" s="11">
        <f t="shared" si="197"/>
        <v>1.1544055665931431E-2</v>
      </c>
      <c r="AR127" s="1">
        <f t="shared" si="201"/>
        <v>151026.01072164069</v>
      </c>
      <c r="AS127" s="1">
        <f t="shared" si="201"/>
        <v>50434.674994906862</v>
      </c>
      <c r="AT127" s="1">
        <f t="shared" si="201"/>
        <v>19272.394865805298</v>
      </c>
      <c r="AU127" s="1">
        <f t="shared" si="158"/>
        <v>30205.202144328141</v>
      </c>
      <c r="AV127" s="1">
        <f t="shared" si="159"/>
        <v>10086.934998981373</v>
      </c>
      <c r="AW127" s="1">
        <f t="shared" si="160"/>
        <v>3854.4789731610599</v>
      </c>
      <c r="AX127" s="1">
        <f t="shared" si="141"/>
        <v>103884.99014693202</v>
      </c>
      <c r="AY127" s="1">
        <f t="shared" si="133"/>
        <v>13666.769695762463</v>
      </c>
      <c r="AZ127" s="1">
        <f t="shared" si="134"/>
        <v>3557.2996310055664</v>
      </c>
      <c r="BA127" s="1">
        <f t="shared" si="142"/>
        <v>13434.144381767961</v>
      </c>
      <c r="BB127" s="1">
        <f t="shared" si="143"/>
        <v>28113.471134582116</v>
      </c>
      <c r="BC127" s="1">
        <f t="shared" si="144"/>
        <v>35439.396413229966</v>
      </c>
      <c r="BD127" s="1">
        <f t="shared" si="145"/>
        <v>10943.610647476386</v>
      </c>
      <c r="BE127" s="2">
        <f t="shared" si="152"/>
        <v>0.17931493730955578</v>
      </c>
      <c r="BF127" s="2">
        <f t="shared" si="153"/>
        <v>0.13584270515142602</v>
      </c>
      <c r="BG127" s="2">
        <f t="shared" si="154"/>
        <v>7.3108051554487685E-2</v>
      </c>
      <c r="BH127" s="2">
        <f t="shared" si="135"/>
        <v>0.12078693775761637</v>
      </c>
      <c r="BI127" s="2">
        <f t="shared" si="146"/>
        <v>3.2153846742329923E-3</v>
      </c>
      <c r="BJ127" s="2">
        <f t="shared" si="136"/>
        <v>1.8453240542857267E-3</v>
      </c>
      <c r="BK127" s="2">
        <f t="shared" si="137"/>
        <v>5.3447872020936297E-4</v>
      </c>
      <c r="BL127" s="2">
        <f t="shared" si="138"/>
        <v>485.60672028491103</v>
      </c>
      <c r="BM127" s="2">
        <f t="shared" si="139"/>
        <v>93.06831893818449</v>
      </c>
      <c r="BN127" s="2">
        <f t="shared" si="140"/>
        <v>10.300684943245113</v>
      </c>
      <c r="BO127" s="2">
        <f t="shared" si="147"/>
        <v>386.06121207231558</v>
      </c>
      <c r="BP127" s="2">
        <f t="shared" si="148"/>
        <v>42.81681630040007</v>
      </c>
      <c r="BQ127" s="2">
        <f t="shared" si="149"/>
        <v>10.311774897515466</v>
      </c>
      <c r="BR127" s="11">
        <f t="shared" si="150"/>
        <v>4.3745432205845008E-2</v>
      </c>
      <c r="BS127" s="17">
        <f t="shared" ref="BS127:BS190" si="202">BS126/(1+BR126)</f>
        <v>4.3156964836631166E-2</v>
      </c>
      <c r="BT127" s="17">
        <f t="shared" ref="BT127:BT190" si="203">BT126/(1+BR$5)</f>
        <v>0.14214879072701897</v>
      </c>
      <c r="BU127" s="12">
        <f>(BU$3*templow!$I237+BU$4*templow!$I237^2+BU$5*templow!$I237^6)*(K127/K$56)^$BW$1</f>
        <v>2.6174211594683197</v>
      </c>
      <c r="BV127" s="12">
        <f>(BV$3*templow!$I237+BV$4*templow!$I237^2+BV$5*templow!$I237^6)*(L127/L$56)^$BW$1</f>
        <v>1.2272532885545557</v>
      </c>
      <c r="BW127" s="12">
        <f>(BW$3*templow!$I237+BW$4*templow!$I237^2+BW$5*templow!$I237^6)*(M127/M$56)^$BW$1</f>
        <v>0.43092738148181098</v>
      </c>
      <c r="BX127" s="12"/>
      <c r="BY127" s="12"/>
      <c r="BZ127" s="12"/>
      <c r="CA127" s="19"/>
      <c r="CB127" s="19"/>
      <c r="CC127" s="19"/>
      <c r="CD127" s="19"/>
      <c r="CE127" s="19"/>
      <c r="CF127" s="19"/>
      <c r="CG127" s="19"/>
      <c r="CH127" s="19"/>
    </row>
    <row r="128" spans="1:86" x14ac:dyDescent="0.3">
      <c r="A128" s="2">
        <f t="shared" si="161"/>
        <v>2082</v>
      </c>
      <c r="B128" s="5">
        <f t="shared" si="162"/>
        <v>1163.1436279820839</v>
      </c>
      <c r="C128" s="5">
        <f t="shared" si="163"/>
        <v>2952.8461896490512</v>
      </c>
      <c r="D128" s="5">
        <f t="shared" si="164"/>
        <v>4335.9454529396789</v>
      </c>
      <c r="E128" s="15">
        <f t="shared" si="165"/>
        <v>1.0226512484466631E-4</v>
      </c>
      <c r="F128" s="15">
        <f t="shared" si="166"/>
        <v>2.0146915338109349E-4</v>
      </c>
      <c r="G128" s="15">
        <f t="shared" si="167"/>
        <v>4.1129210993891144E-4</v>
      </c>
      <c r="H128" s="5">
        <f t="shared" si="168"/>
        <v>152982.86827641635</v>
      </c>
      <c r="I128" s="5">
        <f t="shared" si="169"/>
        <v>51257.985733453468</v>
      </c>
      <c r="J128" s="5">
        <f t="shared" si="170"/>
        <v>19562.45632221545</v>
      </c>
      <c r="K128" s="5">
        <f t="shared" si="171"/>
        <v>131525.34613616331</v>
      </c>
      <c r="L128" s="5">
        <f t="shared" si="172"/>
        <v>17358.840400537603</v>
      </c>
      <c r="M128" s="5">
        <f t="shared" si="173"/>
        <v>4511.6933629671285</v>
      </c>
      <c r="N128" s="15">
        <f t="shared" si="174"/>
        <v>1.2853510022093007E-2</v>
      </c>
      <c r="O128" s="15">
        <f t="shared" si="175"/>
        <v>1.6119582723042924E-2</v>
      </c>
      <c r="P128" s="15">
        <f t="shared" si="176"/>
        <v>1.4633307499436476E-2</v>
      </c>
      <c r="Q128" s="5">
        <f t="shared" si="177"/>
        <v>9893.6901246749694</v>
      </c>
      <c r="R128" s="5">
        <f t="shared" si="178"/>
        <v>12712.536769767323</v>
      </c>
      <c r="S128" s="5">
        <f t="shared" si="179"/>
        <v>6352.8995754417238</v>
      </c>
      <c r="T128" s="5">
        <f t="shared" si="180"/>
        <v>64.671882781009202</v>
      </c>
      <c r="U128" s="5">
        <f t="shared" si="181"/>
        <v>248.01085309660346</v>
      </c>
      <c r="V128" s="5">
        <f t="shared" si="182"/>
        <v>324.74958516468433</v>
      </c>
      <c r="W128" s="15">
        <f t="shared" si="183"/>
        <v>-1.0734613539272964E-2</v>
      </c>
      <c r="X128" s="15">
        <f t="shared" si="184"/>
        <v>-1.217998157191269E-2</v>
      </c>
      <c r="Y128" s="15">
        <f t="shared" si="185"/>
        <v>-9.7425357312937999E-3</v>
      </c>
      <c r="Z128" s="5">
        <f t="shared" si="198"/>
        <v>14003.742003282152</v>
      </c>
      <c r="AA128" s="5">
        <f t="shared" si="199"/>
        <v>32143.77162850714</v>
      </c>
      <c r="AB128" s="5">
        <f t="shared" si="200"/>
        <v>27742.243584472337</v>
      </c>
      <c r="AC128" s="16">
        <f t="shared" si="186"/>
        <v>1.7282761242517046</v>
      </c>
      <c r="AD128" s="16">
        <f t="shared" si="187"/>
        <v>2.9375275183152318</v>
      </c>
      <c r="AE128" s="16">
        <f t="shared" si="188"/>
        <v>4.7356141057852525</v>
      </c>
      <c r="AF128" s="15">
        <f t="shared" si="189"/>
        <v>-4.0504037456468023E-3</v>
      </c>
      <c r="AG128" s="15">
        <f t="shared" si="190"/>
        <v>2.9673830763510267E-4</v>
      </c>
      <c r="AH128" s="15">
        <f t="shared" si="191"/>
        <v>9.7937136394747881E-3</v>
      </c>
      <c r="AI128" s="1">
        <f t="shared" si="155"/>
        <v>267977.27259047417</v>
      </c>
      <c r="AJ128" s="1">
        <f t="shared" si="156"/>
        <v>87003.73601236807</v>
      </c>
      <c r="AK128" s="1">
        <f t="shared" si="157"/>
        <v>33554.158007998485</v>
      </c>
      <c r="AL128" s="14">
        <f t="shared" si="192"/>
        <v>43.317000477343711</v>
      </c>
      <c r="AM128" s="14">
        <f t="shared" si="193"/>
        <v>8.7328552681044869</v>
      </c>
      <c r="AN128" s="14">
        <f t="shared" si="194"/>
        <v>2.9851817770949229</v>
      </c>
      <c r="AO128" s="11">
        <f t="shared" si="195"/>
        <v>1.0001065708205577E-2</v>
      </c>
      <c r="AP128" s="11">
        <f t="shared" si="196"/>
        <v>1.2598705045930402E-2</v>
      </c>
      <c r="AQ128" s="11">
        <f t="shared" si="197"/>
        <v>1.1428615109272117E-2</v>
      </c>
      <c r="AR128" s="1">
        <f t="shared" si="201"/>
        <v>152982.86827641635</v>
      </c>
      <c r="AS128" s="1">
        <f t="shared" si="201"/>
        <v>51257.985733453468</v>
      </c>
      <c r="AT128" s="1">
        <f t="shared" si="201"/>
        <v>19562.45632221545</v>
      </c>
      <c r="AU128" s="1">
        <f t="shared" si="158"/>
        <v>30596.573655283271</v>
      </c>
      <c r="AV128" s="1">
        <f t="shared" si="159"/>
        <v>10251.597146690694</v>
      </c>
      <c r="AW128" s="1">
        <f t="shared" si="160"/>
        <v>3912.4912644430901</v>
      </c>
      <c r="AX128" s="1">
        <f t="shared" si="141"/>
        <v>105220.27690893065</v>
      </c>
      <c r="AY128" s="1">
        <f t="shared" si="133"/>
        <v>13887.072320430083</v>
      </c>
      <c r="AZ128" s="1">
        <f t="shared" si="134"/>
        <v>3609.3546903737033</v>
      </c>
      <c r="BA128" s="1">
        <f t="shared" si="142"/>
        <v>13450.373436918615</v>
      </c>
      <c r="BB128" s="1">
        <f t="shared" si="143"/>
        <v>28166.354218542096</v>
      </c>
      <c r="BC128" s="1">
        <f t="shared" si="144"/>
        <v>35516.961824215803</v>
      </c>
      <c r="BD128" s="1">
        <f t="shared" si="145"/>
        <v>10645.107460047962</v>
      </c>
      <c r="BE128" s="2">
        <f t="shared" si="152"/>
        <v>0.17931493730955578</v>
      </c>
      <c r="BF128" s="2">
        <f t="shared" si="153"/>
        <v>0.13584270515142602</v>
      </c>
      <c r="BG128" s="2">
        <f t="shared" si="154"/>
        <v>7.3108051554487685E-2</v>
      </c>
      <c r="BH128" s="2">
        <f t="shared" si="135"/>
        <v>0.12052764443857969</v>
      </c>
      <c r="BI128" s="2">
        <f t="shared" si="146"/>
        <v>3.2153846742329923E-3</v>
      </c>
      <c r="BJ128" s="2">
        <f t="shared" si="136"/>
        <v>1.8453240542857267E-3</v>
      </c>
      <c r="BK128" s="2">
        <f t="shared" si="137"/>
        <v>5.3447872020936297E-4</v>
      </c>
      <c r="BL128" s="2">
        <f t="shared" si="138"/>
        <v>491.89877007619378</v>
      </c>
      <c r="BM128" s="2">
        <f t="shared" si="139"/>
        <v>94.5875940481763</v>
      </c>
      <c r="BN128" s="2">
        <f t="shared" si="140"/>
        <v>10.455716619249275</v>
      </c>
      <c r="BO128" s="2">
        <f t="shared" si="147"/>
        <v>391.7826167890293</v>
      </c>
      <c r="BP128" s="2">
        <f t="shared" si="148"/>
        <v>43.324246595071443</v>
      </c>
      <c r="BQ128" s="2">
        <f t="shared" si="149"/>
        <v>10.310435498716661</v>
      </c>
      <c r="BR128" s="11">
        <f t="shared" si="150"/>
        <v>4.3609777237535202E-2</v>
      </c>
      <c r="BS128" s="17">
        <f t="shared" si="202"/>
        <v>4.1348171215871581E-2</v>
      </c>
      <c r="BT128" s="17">
        <f t="shared" si="203"/>
        <v>0.13800853468642618</v>
      </c>
      <c r="BU128" s="12">
        <f>(BU$3*templow!$I238+BU$4*templow!$I238^2+BU$5*templow!$I238^6)*(K128/K$56)^$BW$1</f>
        <v>2.6163971457267916</v>
      </c>
      <c r="BV128" s="12">
        <f>(BV$3*templow!$I238+BV$4*templow!$I238^2+BV$5*templow!$I238^6)*(L128/L$56)^$BW$1</f>
        <v>1.2206853349729001</v>
      </c>
      <c r="BW128" s="12">
        <f>(BW$3*templow!$I238+BW$4*templow!$I238^2+BW$5*templow!$I238^6)*(M128/M$56)^$BW$1</f>
        <v>0.42194668163009352</v>
      </c>
      <c r="BX128" s="12"/>
      <c r="BY128" s="12"/>
      <c r="BZ128" s="12"/>
      <c r="CA128" s="19"/>
      <c r="CB128" s="19"/>
      <c r="CC128" s="19"/>
      <c r="CD128" s="19"/>
      <c r="CE128" s="19"/>
      <c r="CF128" s="19"/>
      <c r="CG128" s="19"/>
      <c r="CH128" s="19"/>
    </row>
    <row r="129" spans="1:86" x14ac:dyDescent="0.3">
      <c r="A129" s="2">
        <f t="shared" si="161"/>
        <v>2083</v>
      </c>
      <c r="B129" s="5">
        <f t="shared" si="162"/>
        <v>1163.2566295589952</v>
      </c>
      <c r="C129" s="5">
        <f t="shared" si="163"/>
        <v>2953.4113516998495</v>
      </c>
      <c r="D129" s="5">
        <f t="shared" si="164"/>
        <v>4337.6396260859019</v>
      </c>
      <c r="E129" s="15">
        <f t="shared" si="165"/>
        <v>9.7151868602433E-5</v>
      </c>
      <c r="F129" s="15">
        <f t="shared" si="166"/>
        <v>1.9139569571203881E-4</v>
      </c>
      <c r="G129" s="15">
        <f t="shared" si="167"/>
        <v>3.9072750444196585E-4</v>
      </c>
      <c r="H129" s="5">
        <f t="shared" si="168"/>
        <v>154943.61919859235</v>
      </c>
      <c r="I129" s="5">
        <f t="shared" si="169"/>
        <v>52085.65420658308</v>
      </c>
      <c r="J129" s="5">
        <f t="shared" si="170"/>
        <v>19853.479418006256</v>
      </c>
      <c r="K129" s="5">
        <f t="shared" si="171"/>
        <v>133198.1398269214</v>
      </c>
      <c r="L129" s="5">
        <f t="shared" si="172"/>
        <v>17635.760144486794</v>
      </c>
      <c r="M129" s="5">
        <f t="shared" si="173"/>
        <v>4577.0237109165237</v>
      </c>
      <c r="N129" s="15">
        <f t="shared" si="174"/>
        <v>1.2718413141648899E-2</v>
      </c>
      <c r="O129" s="15">
        <f t="shared" si="175"/>
        <v>1.5952663747090812E-2</v>
      </c>
      <c r="P129" s="15">
        <f t="shared" si="176"/>
        <v>1.4480227864251516E-2</v>
      </c>
      <c r="Q129" s="5">
        <f t="shared" si="177"/>
        <v>9912.9294309697507</v>
      </c>
      <c r="R129" s="5">
        <f t="shared" si="178"/>
        <v>12760.46887615732</v>
      </c>
      <c r="S129" s="5">
        <f t="shared" si="179"/>
        <v>6384.5950905184327</v>
      </c>
      <c r="T129" s="5">
        <f t="shared" si="180"/>
        <v>63.977655112497906</v>
      </c>
      <c r="U129" s="5">
        <f t="shared" si="181"/>
        <v>244.99008547625249</v>
      </c>
      <c r="V129" s="5">
        <f t="shared" si="182"/>
        <v>321.58570072749455</v>
      </c>
      <c r="W129" s="15">
        <f t="shared" si="183"/>
        <v>-1.0734613539272964E-2</v>
      </c>
      <c r="X129" s="15">
        <f t="shared" si="184"/>
        <v>-1.217998157191269E-2</v>
      </c>
      <c r="Y129" s="15">
        <f t="shared" si="185"/>
        <v>-9.7425357312937999E-3</v>
      </c>
      <c r="Z129" s="5">
        <f t="shared" si="198"/>
        <v>13976.078233012769</v>
      </c>
      <c r="AA129" s="5">
        <f t="shared" si="199"/>
        <v>32280.1704229401</v>
      </c>
      <c r="AB129" s="5">
        <f t="shared" si="200"/>
        <v>28158.535776054112</v>
      </c>
      <c r="AC129" s="16">
        <f t="shared" si="186"/>
        <v>1.7212759081645237</v>
      </c>
      <c r="AD129" s="16">
        <f t="shared" si="187"/>
        <v>2.9383991952596484</v>
      </c>
      <c r="AE129" s="16">
        <f t="shared" si="188"/>
        <v>4.7819933542443707</v>
      </c>
      <c r="AF129" s="15">
        <f t="shared" si="189"/>
        <v>-4.0504037456468023E-3</v>
      </c>
      <c r="AG129" s="15">
        <f t="shared" si="190"/>
        <v>2.9673830763510267E-4</v>
      </c>
      <c r="AH129" s="15">
        <f t="shared" si="191"/>
        <v>9.7937136394747881E-3</v>
      </c>
      <c r="AI129" s="1">
        <f t="shared" si="155"/>
        <v>271776.11898671003</v>
      </c>
      <c r="AJ129" s="1">
        <f t="shared" si="156"/>
        <v>88554.95955782196</v>
      </c>
      <c r="AK129" s="1">
        <f t="shared" si="157"/>
        <v>34111.233471641724</v>
      </c>
      <c r="AL129" s="14">
        <f t="shared" si="192"/>
        <v>43.745884483719436</v>
      </c>
      <c r="AM129" s="14">
        <f t="shared" si="193"/>
        <v>8.8417777091588192</v>
      </c>
      <c r="AN129" s="14">
        <f t="shared" si="194"/>
        <v>3.0189571057209377</v>
      </c>
      <c r="AO129" s="11">
        <f t="shared" si="195"/>
        <v>9.901055051123521E-3</v>
      </c>
      <c r="AP129" s="11">
        <f t="shared" si="196"/>
        <v>1.2472717995471097E-2</v>
      </c>
      <c r="AQ129" s="11">
        <f t="shared" si="197"/>
        <v>1.1314328958179395E-2</v>
      </c>
      <c r="AR129" s="1">
        <f t="shared" si="201"/>
        <v>154943.61919859235</v>
      </c>
      <c r="AS129" s="1">
        <f t="shared" si="201"/>
        <v>52085.65420658308</v>
      </c>
      <c r="AT129" s="1">
        <f t="shared" si="201"/>
        <v>19853.479418006256</v>
      </c>
      <c r="AU129" s="1">
        <f t="shared" si="158"/>
        <v>30988.72383971847</v>
      </c>
      <c r="AV129" s="1">
        <f t="shared" si="159"/>
        <v>10417.130841316617</v>
      </c>
      <c r="AW129" s="1">
        <f t="shared" si="160"/>
        <v>3970.6958836012514</v>
      </c>
      <c r="AX129" s="1">
        <f t="shared" si="141"/>
        <v>106558.51186153712</v>
      </c>
      <c r="AY129" s="1">
        <f t="shared" si="133"/>
        <v>14108.608115589435</v>
      </c>
      <c r="AZ129" s="1">
        <f t="shared" si="134"/>
        <v>3661.6189687332189</v>
      </c>
      <c r="BA129" s="1">
        <f t="shared" si="142"/>
        <v>13466.381651375877</v>
      </c>
      <c r="BB129" s="1">
        <f t="shared" si="143"/>
        <v>28218.488062087596</v>
      </c>
      <c r="BC129" s="1">
        <f t="shared" si="144"/>
        <v>35593.198879432057</v>
      </c>
      <c r="BD129" s="1">
        <f t="shared" si="145"/>
        <v>10354.400980488002</v>
      </c>
      <c r="BE129" s="2">
        <f t="shared" si="152"/>
        <v>0.17931493730955578</v>
      </c>
      <c r="BF129" s="2">
        <f t="shared" si="153"/>
        <v>0.13584270515142602</v>
      </c>
      <c r="BG129" s="2">
        <f t="shared" si="154"/>
        <v>7.3108051554487685E-2</v>
      </c>
      <c r="BH129" s="2">
        <f t="shared" si="135"/>
        <v>0.12026858666209589</v>
      </c>
      <c r="BI129" s="2">
        <f t="shared" si="146"/>
        <v>3.2153846742329923E-3</v>
      </c>
      <c r="BJ129" s="2">
        <f t="shared" si="136"/>
        <v>1.8453240542857267E-3</v>
      </c>
      <c r="BK129" s="2">
        <f t="shared" si="137"/>
        <v>5.3447872020936297E-4</v>
      </c>
      <c r="BL129" s="2">
        <f t="shared" si="138"/>
        <v>498.20333854134668</v>
      </c>
      <c r="BM129" s="2">
        <f t="shared" si="139"/>
        <v>96.114910590616304</v>
      </c>
      <c r="BN129" s="2">
        <f t="shared" si="140"/>
        <v>10.611262271038912</v>
      </c>
      <c r="BO129" s="2">
        <f t="shared" si="147"/>
        <v>397.58943674891037</v>
      </c>
      <c r="BP129" s="2">
        <f t="shared" si="148"/>
        <v>43.837786940404641</v>
      </c>
      <c r="BQ129" s="2">
        <f t="shared" si="149"/>
        <v>10.30912408493816</v>
      </c>
      <c r="BR129" s="11">
        <f t="shared" si="150"/>
        <v>4.3475125225267836E-2</v>
      </c>
      <c r="BS129" s="17">
        <f t="shared" si="202"/>
        <v>3.9620337139156907E-2</v>
      </c>
      <c r="BT129" s="17">
        <f t="shared" si="203"/>
        <v>0.13398886862759823</v>
      </c>
      <c r="BU129" s="12">
        <f>(BU$3*templow!$I239+BU$4*templow!$I239^2+BU$5*templow!$I239^6)*(K129/K$56)^$BW$1</f>
        <v>2.614877071329865</v>
      </c>
      <c r="BV129" s="12">
        <f>(BV$3*templow!$I239+BV$4*templow!$I239^2+BV$5*templow!$I239^6)*(L129/L$56)^$BW$1</f>
        <v>1.2138070045456488</v>
      </c>
      <c r="BW129" s="12">
        <f>(BW$3*templow!$I239+BW$4*templow!$I239^2+BW$5*templow!$I239^6)*(M129/M$56)^$BW$1</f>
        <v>0.41272942640691973</v>
      </c>
      <c r="BX129" s="12"/>
      <c r="BY129" s="12"/>
      <c r="BZ129" s="12"/>
      <c r="CA129" s="19"/>
      <c r="CB129" s="19"/>
      <c r="CC129" s="19"/>
      <c r="CD129" s="19"/>
      <c r="CE129" s="19"/>
      <c r="CF129" s="19"/>
      <c r="CG129" s="19"/>
      <c r="CH129" s="19"/>
    </row>
    <row r="130" spans="1:86" x14ac:dyDescent="0.3">
      <c r="A130" s="2">
        <f t="shared" si="161"/>
        <v>2084</v>
      </c>
      <c r="B130" s="5">
        <f t="shared" si="162"/>
        <v>1163.3639914864596</v>
      </c>
      <c r="C130" s="5">
        <f t="shared" si="163"/>
        <v>2953.9483584092131</v>
      </c>
      <c r="D130" s="5">
        <f t="shared" si="164"/>
        <v>4339.249719436858</v>
      </c>
      <c r="E130" s="15">
        <f t="shared" si="165"/>
        <v>9.229427517231135E-5</v>
      </c>
      <c r="F130" s="15">
        <f t="shared" si="166"/>
        <v>1.8182591092643686E-4</v>
      </c>
      <c r="G130" s="15">
        <f t="shared" si="167"/>
        <v>3.7119112921986754E-4</v>
      </c>
      <c r="H130" s="5">
        <f t="shared" si="168"/>
        <v>156908.00937226438</v>
      </c>
      <c r="I130" s="5">
        <f t="shared" si="169"/>
        <v>52917.573930291619</v>
      </c>
      <c r="J130" s="5">
        <f t="shared" si="170"/>
        <v>20145.430806882243</v>
      </c>
      <c r="K130" s="5">
        <f t="shared" si="171"/>
        <v>134874.39057811911</v>
      </c>
      <c r="L130" s="5">
        <f t="shared" si="172"/>
        <v>17914.183834543834</v>
      </c>
      <c r="M130" s="5">
        <f t="shared" si="173"/>
        <v>4642.6069273322883</v>
      </c>
      <c r="N130" s="15">
        <f t="shared" si="174"/>
        <v>1.2584640846905693E-2</v>
      </c>
      <c r="O130" s="15">
        <f t="shared" si="175"/>
        <v>1.578745048560215E-2</v>
      </c>
      <c r="P130" s="15">
        <f t="shared" si="176"/>
        <v>1.4328791056804846E-2</v>
      </c>
      <c r="Q130" s="5">
        <f t="shared" si="177"/>
        <v>9930.8459466710319</v>
      </c>
      <c r="R130" s="5">
        <f t="shared" si="178"/>
        <v>12806.37625718755</v>
      </c>
      <c r="S130" s="5">
        <f t="shared" si="179"/>
        <v>6415.3656354182776</v>
      </c>
      <c r="T130" s="5">
        <f t="shared" si="180"/>
        <v>63.29087970971635</v>
      </c>
      <c r="U130" s="5">
        <f t="shared" si="181"/>
        <v>242.00611074985042</v>
      </c>
      <c r="V130" s="5">
        <f t="shared" si="182"/>
        <v>318.45264054748378</v>
      </c>
      <c r="W130" s="15">
        <f t="shared" si="183"/>
        <v>-1.0734613539272964E-2</v>
      </c>
      <c r="X130" s="15">
        <f t="shared" si="184"/>
        <v>-1.217998157191269E-2</v>
      </c>
      <c r="Y130" s="15">
        <f t="shared" si="185"/>
        <v>-9.7425357312937999E-3</v>
      </c>
      <c r="Z130" s="5">
        <f t="shared" si="198"/>
        <v>13946.537325047782</v>
      </c>
      <c r="AA130" s="5">
        <f t="shared" si="199"/>
        <v>32411.49638110046</v>
      </c>
      <c r="AB130" s="5">
        <f t="shared" si="200"/>
        <v>28576.175220744197</v>
      </c>
      <c r="AC130" s="16">
        <f t="shared" si="186"/>
        <v>1.7143040457788026</v>
      </c>
      <c r="AD130" s="16">
        <f t="shared" si="187"/>
        <v>2.939271130864006</v>
      </c>
      <c r="AE130" s="16">
        <f t="shared" si="188"/>
        <v>4.8288268277817119</v>
      </c>
      <c r="AF130" s="15">
        <f t="shared" si="189"/>
        <v>-4.0504037456468023E-3</v>
      </c>
      <c r="AG130" s="15">
        <f t="shared" si="190"/>
        <v>2.9673830763510267E-4</v>
      </c>
      <c r="AH130" s="15">
        <f t="shared" si="191"/>
        <v>9.7937136394747881E-3</v>
      </c>
      <c r="AI130" s="1">
        <f t="shared" si="155"/>
        <v>275587.23092775751</v>
      </c>
      <c r="AJ130" s="1">
        <f t="shared" si="156"/>
        <v>90116.594443356371</v>
      </c>
      <c r="AK130" s="1">
        <f t="shared" si="157"/>
        <v>34670.806008078805</v>
      </c>
      <c r="AL130" s="14">
        <f t="shared" si="192"/>
        <v>44.174683590147502</v>
      </c>
      <c r="AM130" s="14">
        <f t="shared" si="193"/>
        <v>8.9509558991043505</v>
      </c>
      <c r="AN130" s="14">
        <f t="shared" si="194"/>
        <v>3.05277300478765</v>
      </c>
      <c r="AO130" s="11">
        <f t="shared" si="195"/>
        <v>9.8020445006122853E-3</v>
      </c>
      <c r="AP130" s="11">
        <f t="shared" si="196"/>
        <v>1.2347990815516387E-2</v>
      </c>
      <c r="AQ130" s="11">
        <f t="shared" si="197"/>
        <v>1.1201185668597602E-2</v>
      </c>
      <c r="AR130" s="1">
        <f t="shared" si="201"/>
        <v>156908.00937226438</v>
      </c>
      <c r="AS130" s="1">
        <f t="shared" si="201"/>
        <v>52917.573930291619</v>
      </c>
      <c r="AT130" s="1">
        <f t="shared" si="201"/>
        <v>20145.430806882243</v>
      </c>
      <c r="AU130" s="1">
        <f t="shared" si="158"/>
        <v>31381.601874452877</v>
      </c>
      <c r="AV130" s="1">
        <f t="shared" si="159"/>
        <v>10583.514786058324</v>
      </c>
      <c r="AW130" s="1">
        <f t="shared" si="160"/>
        <v>4029.0861613764487</v>
      </c>
      <c r="AX130" s="1">
        <f t="shared" si="141"/>
        <v>107899.5124624953</v>
      </c>
      <c r="AY130" s="1">
        <f t="shared" si="133"/>
        <v>14331.347067635066</v>
      </c>
      <c r="AZ130" s="1">
        <f t="shared" si="134"/>
        <v>3714.0855418658302</v>
      </c>
      <c r="BA130" s="1">
        <f t="shared" si="142"/>
        <v>13482.173682152476</v>
      </c>
      <c r="BB130" s="1">
        <f t="shared" si="143"/>
        <v>28269.889930691937</v>
      </c>
      <c r="BC130" s="1">
        <f t="shared" si="144"/>
        <v>35668.145716791179</v>
      </c>
      <c r="BD130" s="1">
        <f t="shared" si="145"/>
        <v>10071.307045621068</v>
      </c>
      <c r="BE130" s="2">
        <f t="shared" si="152"/>
        <v>0.17931493730955578</v>
      </c>
      <c r="BF130" s="2">
        <f t="shared" si="153"/>
        <v>0.13584270515142602</v>
      </c>
      <c r="BG130" s="2">
        <f t="shared" si="154"/>
        <v>7.3108051554487685E-2</v>
      </c>
      <c r="BH130" s="2">
        <f t="shared" si="135"/>
        <v>0.12000975832790237</v>
      </c>
      <c r="BI130" s="2">
        <f t="shared" si="146"/>
        <v>3.2153846742329923E-3</v>
      </c>
      <c r="BJ130" s="2">
        <f t="shared" si="136"/>
        <v>1.8453240542857267E-3</v>
      </c>
      <c r="BK130" s="2">
        <f t="shared" si="137"/>
        <v>5.3447872020936297E-4</v>
      </c>
      <c r="BL130" s="2">
        <f t="shared" si="138"/>
        <v>504.51960859998559</v>
      </c>
      <c r="BM130" s="2">
        <f t="shared" si="139"/>
        <v>97.650072068010402</v>
      </c>
      <c r="BN130" s="2">
        <f t="shared" si="140"/>
        <v>10.767304075728696</v>
      </c>
      <c r="BO130" s="2">
        <f t="shared" si="147"/>
        <v>403.48294645758426</v>
      </c>
      <c r="BP130" s="2">
        <f t="shared" si="148"/>
        <v>44.357510114423938</v>
      </c>
      <c r="BQ130" s="2">
        <f t="shared" si="149"/>
        <v>10.307839888578036</v>
      </c>
      <c r="BR130" s="11">
        <f t="shared" si="150"/>
        <v>4.3341483822883137E-2</v>
      </c>
      <c r="BS130" s="17">
        <f t="shared" si="202"/>
        <v>3.7969603856731683E-2</v>
      </c>
      <c r="BT130" s="17">
        <f t="shared" si="203"/>
        <v>0.13008628022096916</v>
      </c>
      <c r="BU130" s="12">
        <f>(BU$3*templow!$I240+BU$4*templow!$I240^2+BU$5*templow!$I240^6)*(K130/K$56)^$BW$1</f>
        <v>2.6128617964391863</v>
      </c>
      <c r="BV130" s="12">
        <f>(BV$3*templow!$I240+BV$4*templow!$I240^2+BV$5*templow!$I240^6)*(L130/L$56)^$BW$1</f>
        <v>1.2066199879120751</v>
      </c>
      <c r="BW130" s="12">
        <f>(BW$3*templow!$I240+BW$4*templow!$I240^2+BW$5*templow!$I240^6)*(M130/M$56)^$BW$1</f>
        <v>0.40327724139012633</v>
      </c>
      <c r="BX130" s="12"/>
      <c r="BY130" s="12"/>
      <c r="BZ130" s="12"/>
      <c r="CA130" s="19"/>
      <c r="CB130" s="19"/>
      <c r="CC130" s="19"/>
      <c r="CD130" s="19"/>
      <c r="CE130" s="19"/>
      <c r="CF130" s="19"/>
      <c r="CG130" s="19"/>
      <c r="CH130" s="19"/>
    </row>
    <row r="131" spans="1:86" x14ac:dyDescent="0.3">
      <c r="A131" s="2">
        <f t="shared" si="161"/>
        <v>2085</v>
      </c>
      <c r="B131" s="5">
        <f t="shared" si="162"/>
        <v>1163.4659947309976</v>
      </c>
      <c r="C131" s="5">
        <f t="shared" si="163"/>
        <v>2954.4586075427555</v>
      </c>
      <c r="D131" s="5">
        <f t="shared" si="164"/>
        <v>4340.7798758900162</v>
      </c>
      <c r="E131" s="15">
        <f t="shared" si="165"/>
        <v>8.7679561413695777E-5</v>
      </c>
      <c r="F131" s="15">
        <f t="shared" si="166"/>
        <v>1.7273461538011502E-4</v>
      </c>
      <c r="G131" s="15">
        <f t="shared" si="167"/>
        <v>3.5263157275887413E-4</v>
      </c>
      <c r="H131" s="5">
        <f t="shared" si="168"/>
        <v>158875.78534298675</v>
      </c>
      <c r="I131" s="5">
        <f t="shared" si="169"/>
        <v>53753.637662584675</v>
      </c>
      <c r="J131" s="5">
        <f t="shared" si="170"/>
        <v>20438.277048009368</v>
      </c>
      <c r="K131" s="5">
        <f t="shared" si="171"/>
        <v>136553.87098762614</v>
      </c>
      <c r="L131" s="5">
        <f t="shared" si="172"/>
        <v>18194.073704519407</v>
      </c>
      <c r="M131" s="5">
        <f t="shared" si="173"/>
        <v>4708.4343441439269</v>
      </c>
      <c r="N131" s="15">
        <f t="shared" si="174"/>
        <v>1.2452181635877579E-2</v>
      </c>
      <c r="O131" s="15">
        <f t="shared" si="175"/>
        <v>1.5623925296326613E-2</v>
      </c>
      <c r="P131" s="15">
        <f t="shared" si="176"/>
        <v>1.417897699331272E-2</v>
      </c>
      <c r="Q131" s="5">
        <f t="shared" si="177"/>
        <v>9947.4475124121218</v>
      </c>
      <c r="R131" s="5">
        <f t="shared" si="178"/>
        <v>12850.262956049784</v>
      </c>
      <c r="S131" s="5">
        <f t="shared" si="179"/>
        <v>6445.2127991745401</v>
      </c>
      <c r="T131" s="5">
        <f t="shared" si="180"/>
        <v>62.611476575471933</v>
      </c>
      <c r="U131" s="5">
        <f t="shared" si="181"/>
        <v>239.05848078062698</v>
      </c>
      <c r="V131" s="5">
        <f t="shared" si="182"/>
        <v>315.35010431822508</v>
      </c>
      <c r="W131" s="15">
        <f t="shared" si="183"/>
        <v>-1.0734613539272964E-2</v>
      </c>
      <c r="X131" s="15">
        <f t="shared" si="184"/>
        <v>-1.217998157191269E-2</v>
      </c>
      <c r="Y131" s="15">
        <f t="shared" si="185"/>
        <v>-9.7425357312937999E-3</v>
      </c>
      <c r="Z131" s="5">
        <f t="shared" si="198"/>
        <v>13915.152932907586</v>
      </c>
      <c r="AA131" s="5">
        <f t="shared" si="199"/>
        <v>32537.75312228885</v>
      </c>
      <c r="AB131" s="5">
        <f t="shared" si="200"/>
        <v>28995.113742314006</v>
      </c>
      <c r="AC131" s="16">
        <f t="shared" si="186"/>
        <v>1.7073604222506027</v>
      </c>
      <c r="AD131" s="16">
        <f t="shared" si="187"/>
        <v>2.9401433252050593</v>
      </c>
      <c r="AE131" s="16">
        <f t="shared" si="188"/>
        <v>4.8761189749476195</v>
      </c>
      <c r="AF131" s="15">
        <f t="shared" si="189"/>
        <v>-4.0504037456468023E-3</v>
      </c>
      <c r="AG131" s="15">
        <f t="shared" si="190"/>
        <v>2.9673830763510267E-4</v>
      </c>
      <c r="AH131" s="15">
        <f t="shared" si="191"/>
        <v>9.7937136394747881E-3</v>
      </c>
      <c r="AI131" s="1">
        <f t="shared" si="155"/>
        <v>279410.10970943468</v>
      </c>
      <c r="AJ131" s="1">
        <f t="shared" si="156"/>
        <v>91688.449785079065</v>
      </c>
      <c r="AK131" s="1">
        <f t="shared" si="157"/>
        <v>35232.811568647376</v>
      </c>
      <c r="AL131" s="14">
        <f t="shared" si="192"/>
        <v>44.603355782355081</v>
      </c>
      <c r="AM131" s="14">
        <f t="shared" si="193"/>
        <v>9.0603769571242623</v>
      </c>
      <c r="AN131" s="14">
        <f t="shared" si="194"/>
        <v>3.0866257352460522</v>
      </c>
      <c r="AO131" s="11">
        <f t="shared" si="195"/>
        <v>9.7040240556061624E-3</v>
      </c>
      <c r="AP131" s="11">
        <f t="shared" si="196"/>
        <v>1.2224510907361224E-2</v>
      </c>
      <c r="AQ131" s="11">
        <f t="shared" si="197"/>
        <v>1.1089173811911626E-2</v>
      </c>
      <c r="AR131" s="1">
        <f t="shared" si="201"/>
        <v>158875.78534298675</v>
      </c>
      <c r="AS131" s="1">
        <f t="shared" si="201"/>
        <v>53753.637662584675</v>
      </c>
      <c r="AT131" s="1">
        <f t="shared" si="201"/>
        <v>20438.277048009368</v>
      </c>
      <c r="AU131" s="1">
        <f t="shared" si="158"/>
        <v>31775.157068597353</v>
      </c>
      <c r="AV131" s="1">
        <f t="shared" si="159"/>
        <v>10750.727532516936</v>
      </c>
      <c r="AW131" s="1">
        <f t="shared" si="160"/>
        <v>4087.6554096018735</v>
      </c>
      <c r="AX131" s="1">
        <f t="shared" si="141"/>
        <v>109243.0967901009</v>
      </c>
      <c r="AY131" s="1">
        <f t="shared" si="133"/>
        <v>14555.258963615528</v>
      </c>
      <c r="AZ131" s="1">
        <f t="shared" si="134"/>
        <v>3766.7474753151419</v>
      </c>
      <c r="BA131" s="1">
        <f t="shared" si="142"/>
        <v>13497.754023329202</v>
      </c>
      <c r="BB131" s="1">
        <f t="shared" si="143"/>
        <v>28320.576470299646</v>
      </c>
      <c r="BC131" s="1">
        <f t="shared" si="144"/>
        <v>35741.838987782096</v>
      </c>
      <c r="BD131" s="1">
        <f t="shared" si="145"/>
        <v>9795.6446030530897</v>
      </c>
      <c r="BE131" s="2">
        <f t="shared" si="152"/>
        <v>0.17931493730955578</v>
      </c>
      <c r="BF131" s="2">
        <f t="shared" si="153"/>
        <v>0.13584270515142602</v>
      </c>
      <c r="BG131" s="2">
        <f t="shared" si="154"/>
        <v>7.3108051554487685E-2</v>
      </c>
      <c r="BH131" s="2">
        <f t="shared" si="135"/>
        <v>0.11975115415948445</v>
      </c>
      <c r="BI131" s="2">
        <f t="shared" si="146"/>
        <v>3.2153846742329923E-3</v>
      </c>
      <c r="BJ131" s="2">
        <f t="shared" si="136"/>
        <v>1.8453240542857267E-3</v>
      </c>
      <c r="BK131" s="2">
        <f t="shared" si="137"/>
        <v>5.3447872020936297E-4</v>
      </c>
      <c r="BL131" s="2">
        <f t="shared" si="138"/>
        <v>510.84676529857029</v>
      </c>
      <c r="BM131" s="2">
        <f t="shared" si="139"/>
        <v>99.192880584126684</v>
      </c>
      <c r="BN131" s="2">
        <f t="shared" si="140"/>
        <v>10.923824159904443</v>
      </c>
      <c r="BO131" s="2">
        <f t="shared" si="147"/>
        <v>409.46443960973909</v>
      </c>
      <c r="BP131" s="2">
        <f t="shared" si="148"/>
        <v>44.883489799503529</v>
      </c>
      <c r="BQ131" s="2">
        <f t="shared" si="149"/>
        <v>10.306582173741967</v>
      </c>
      <c r="BR131" s="11">
        <f t="shared" si="150"/>
        <v>4.3208859799322735E-2</v>
      </c>
      <c r="BS131" s="17">
        <f t="shared" si="202"/>
        <v>3.6392307260330665E-2</v>
      </c>
      <c r="BT131" s="17">
        <f t="shared" si="203"/>
        <v>0.12629735943783413</v>
      </c>
      <c r="BU131" s="12">
        <f>(BU$3*templow!$I241+BU$4*templow!$I241^2+BU$5*templow!$I241^6)*(K131/K$56)^$BW$1</f>
        <v>2.6103524428829163</v>
      </c>
      <c r="BV131" s="12">
        <f>(BV$3*templow!$I241+BV$4*templow!$I241^2+BV$5*templow!$I241^6)*(L131/L$56)^$BW$1</f>
        <v>1.1991261212718891</v>
      </c>
      <c r="BW131" s="12">
        <f>(BW$3*templow!$I241+BW$4*templow!$I241^2+BW$5*templow!$I241^6)*(M131/M$56)^$BW$1</f>
        <v>0.39359185483037473</v>
      </c>
      <c r="BX131" s="12"/>
      <c r="BY131" s="12"/>
      <c r="BZ131" s="12"/>
      <c r="CA131" s="19"/>
      <c r="CB131" s="19"/>
      <c r="CC131" s="19"/>
      <c r="CD131" s="19"/>
      <c r="CE131" s="19"/>
      <c r="CF131" s="19"/>
      <c r="CG131" s="19"/>
      <c r="CH131" s="19"/>
    </row>
    <row r="132" spans="1:86" x14ac:dyDescent="0.3">
      <c r="A132" s="2">
        <f t="shared" si="161"/>
        <v>2086</v>
      </c>
      <c r="B132" s="5">
        <f t="shared" si="162"/>
        <v>1163.5629063097285</v>
      </c>
      <c r="C132" s="5">
        <f t="shared" si="163"/>
        <v>2954.9434279504244</v>
      </c>
      <c r="D132" s="5">
        <f t="shared" si="164"/>
        <v>4342.2340371229193</v>
      </c>
      <c r="E132" s="15">
        <f t="shared" si="165"/>
        <v>8.3295583343010989E-5</v>
      </c>
      <c r="F132" s="15">
        <f t="shared" si="166"/>
        <v>1.6409788461110926E-4</v>
      </c>
      <c r="G132" s="15">
        <f t="shared" si="167"/>
        <v>3.3499999412093043E-4</v>
      </c>
      <c r="H132" s="5">
        <f t="shared" si="168"/>
        <v>160846.69443172746</v>
      </c>
      <c r="I132" s="5">
        <f t="shared" si="169"/>
        <v>54593.737458942305</v>
      </c>
      <c r="J132" s="5">
        <f t="shared" si="170"/>
        <v>20731.984618124327</v>
      </c>
      <c r="K132" s="5">
        <f t="shared" si="171"/>
        <v>138236.35452754085</v>
      </c>
      <c r="L132" s="5">
        <f t="shared" si="172"/>
        <v>18475.391759634811</v>
      </c>
      <c r="M132" s="5">
        <f t="shared" si="173"/>
        <v>4774.4972843197875</v>
      </c>
      <c r="N132" s="15">
        <f t="shared" si="174"/>
        <v>1.2321024133158165E-2</v>
      </c>
      <c r="O132" s="15">
        <f t="shared" si="175"/>
        <v>1.546207076458761E-2</v>
      </c>
      <c r="P132" s="15">
        <f t="shared" si="176"/>
        <v>1.4030765929236244E-2</v>
      </c>
      <c r="Q132" s="5">
        <f t="shared" si="177"/>
        <v>9962.7423681904147</v>
      </c>
      <c r="R132" s="5">
        <f t="shared" si="178"/>
        <v>12892.133829064363</v>
      </c>
      <c r="S132" s="5">
        <f t="shared" si="179"/>
        <v>6474.1384354529537</v>
      </c>
      <c r="T132" s="5">
        <f t="shared" si="180"/>
        <v>61.939366571310998</v>
      </c>
      <c r="U132" s="5">
        <f t="shared" si="181"/>
        <v>236.1467528901095</v>
      </c>
      <c r="V132" s="5">
        <f t="shared" si="182"/>
        <v>312.27779465903757</v>
      </c>
      <c r="W132" s="15">
        <f t="shared" si="183"/>
        <v>-1.0734613539272964E-2</v>
      </c>
      <c r="X132" s="15">
        <f t="shared" si="184"/>
        <v>-1.217998157191269E-2</v>
      </c>
      <c r="Y132" s="15">
        <f t="shared" si="185"/>
        <v>-9.7425357312937999E-3</v>
      </c>
      <c r="Z132" s="5">
        <f t="shared" si="198"/>
        <v>13881.95892420858</v>
      </c>
      <c r="AA132" s="5">
        <f t="shared" si="199"/>
        <v>32658.946375737778</v>
      </c>
      <c r="AB132" s="5">
        <f t="shared" si="200"/>
        <v>29415.303036981426</v>
      </c>
      <c r="AC132" s="16">
        <f t="shared" si="186"/>
        <v>1.7004449232011498</v>
      </c>
      <c r="AD132" s="16">
        <f t="shared" si="187"/>
        <v>2.9410157783595854</v>
      </c>
      <c r="AE132" s="16">
        <f t="shared" si="188"/>
        <v>4.9238742878602659</v>
      </c>
      <c r="AF132" s="15">
        <f t="shared" si="189"/>
        <v>-4.0504037456468023E-3</v>
      </c>
      <c r="AG132" s="15">
        <f t="shared" si="190"/>
        <v>2.9673830763510267E-4</v>
      </c>
      <c r="AH132" s="15">
        <f t="shared" si="191"/>
        <v>9.7937136394747881E-3</v>
      </c>
      <c r="AI132" s="1">
        <f t="shared" si="155"/>
        <v>283244.25580708857</v>
      </c>
      <c r="AJ132" s="1">
        <f t="shared" si="156"/>
        <v>93270.332339088098</v>
      </c>
      <c r="AK132" s="1">
        <f t="shared" si="157"/>
        <v>35797.185821384512</v>
      </c>
      <c r="AL132" s="14">
        <f t="shared" si="192"/>
        <v>45.031859499453084</v>
      </c>
      <c r="AM132" s="14">
        <f t="shared" si="193"/>
        <v>9.1700280472920603</v>
      </c>
      <c r="AN132" s="14">
        <f t="shared" si="194"/>
        <v>3.1205115832238106</v>
      </c>
      <c r="AO132" s="11">
        <f t="shared" si="195"/>
        <v>9.6069838150500998E-3</v>
      </c>
      <c r="AP132" s="11">
        <f t="shared" si="196"/>
        <v>1.2102265798287611E-2</v>
      </c>
      <c r="AQ132" s="11">
        <f t="shared" si="197"/>
        <v>1.0978282073792509E-2</v>
      </c>
      <c r="AR132" s="1">
        <f t="shared" si="201"/>
        <v>160846.69443172746</v>
      </c>
      <c r="AS132" s="1">
        <f t="shared" si="201"/>
        <v>54593.737458942305</v>
      </c>
      <c r="AT132" s="1">
        <f t="shared" si="201"/>
        <v>20731.984618124327</v>
      </c>
      <c r="AU132" s="1">
        <f t="shared" si="158"/>
        <v>32169.338886345493</v>
      </c>
      <c r="AV132" s="1">
        <f t="shared" si="159"/>
        <v>10918.747491788461</v>
      </c>
      <c r="AW132" s="1">
        <f t="shared" si="160"/>
        <v>4146.3969236248658</v>
      </c>
      <c r="AX132" s="1">
        <f t="shared" si="141"/>
        <v>110589.0836220327</v>
      </c>
      <c r="AY132" s="1">
        <f t="shared" si="133"/>
        <v>14780.313407707847</v>
      </c>
      <c r="AZ132" s="1">
        <f t="shared" si="134"/>
        <v>3819.5978274558302</v>
      </c>
      <c r="BA132" s="1">
        <f t="shared" si="142"/>
        <v>13513.127013220856</v>
      </c>
      <c r="BB132" s="1">
        <f t="shared" si="143"/>
        <v>28370.563733270625</v>
      </c>
      <c r="BC132" s="1">
        <f t="shared" si="144"/>
        <v>35814.313918061584</v>
      </c>
      <c r="BD132" s="1">
        <f t="shared" si="145"/>
        <v>9527.2357502151172</v>
      </c>
      <c r="BE132" s="2">
        <f t="shared" si="152"/>
        <v>0.17931493730955578</v>
      </c>
      <c r="BF132" s="2">
        <f t="shared" si="153"/>
        <v>0.13584270515142602</v>
      </c>
      <c r="BG132" s="2">
        <f t="shared" si="154"/>
        <v>7.3108051554487685E-2</v>
      </c>
      <c r="BH132" s="2">
        <f t="shared" si="135"/>
        <v>0.1194927696754155</v>
      </c>
      <c r="BI132" s="2">
        <f t="shared" si="146"/>
        <v>3.2153846742329923E-3</v>
      </c>
      <c r="BJ132" s="2">
        <f t="shared" si="136"/>
        <v>1.8453240542857267E-3</v>
      </c>
      <c r="BK132" s="2">
        <f t="shared" si="137"/>
        <v>5.3447872020936297E-4</v>
      </c>
      <c r="BL132" s="2">
        <f t="shared" si="138"/>
        <v>517.18399617681371</v>
      </c>
      <c r="BM132" s="2">
        <f t="shared" si="139"/>
        <v>100.74313694634596</v>
      </c>
      <c r="BN132" s="2">
        <f t="shared" si="140"/>
        <v>11.080804606095288</v>
      </c>
      <c r="BO132" s="2">
        <f t="shared" si="147"/>
        <v>415.5352293713662</v>
      </c>
      <c r="BP132" s="2">
        <f t="shared" si="148"/>
        <v>45.41580059213976</v>
      </c>
      <c r="BQ132" s="2">
        <f t="shared" si="149"/>
        <v>10.305350234761454</v>
      </c>
      <c r="BR132" s="11">
        <f t="shared" si="150"/>
        <v>4.3077259085128466E-2</v>
      </c>
      <c r="BS132" s="17">
        <f t="shared" si="202"/>
        <v>3.4884967586770003E-2</v>
      </c>
      <c r="BT132" s="17">
        <f t="shared" si="203"/>
        <v>0.12261879557071274</v>
      </c>
      <c r="BU132" s="12">
        <f>(BU$3*templow!$I242+BU$4*templow!$I242^2+BU$5*templow!$I242^6)*(K132/K$56)^$BW$1</f>
        <v>2.6073503866585774</v>
      </c>
      <c r="BV132" s="12">
        <f>(BV$3*templow!$I242+BV$4*templow!$I242^2+BV$5*templow!$I242^6)*(L132/L$56)^$BW$1</f>
        <v>1.1913273809830724</v>
      </c>
      <c r="BW132" s="12">
        <f>(BW$3*templow!$I242+BW$4*templow!$I242^2+BW$5*templow!$I242^6)*(M132/M$56)^$BW$1</f>
        <v>0.38367509357435581</v>
      </c>
      <c r="BX132" s="12"/>
      <c r="BY132" s="12"/>
      <c r="BZ132" s="12"/>
      <c r="CA132" s="19"/>
      <c r="CB132" s="19"/>
      <c r="CC132" s="19"/>
      <c r="CD132" s="19"/>
      <c r="CE132" s="19"/>
      <c r="CF132" s="19"/>
      <c r="CG132" s="19"/>
      <c r="CH132" s="19"/>
    </row>
    <row r="133" spans="1:86" x14ac:dyDescent="0.3">
      <c r="A133" s="2">
        <f t="shared" si="161"/>
        <v>2087</v>
      </c>
      <c r="B133" s="5">
        <f t="shared" si="162"/>
        <v>1163.654979978214</v>
      </c>
      <c r="C133" s="5">
        <f t="shared" si="163"/>
        <v>2955.4040829178134</v>
      </c>
      <c r="D133" s="5">
        <f t="shared" si="164"/>
        <v>4343.6159530809819</v>
      </c>
      <c r="E133" s="15">
        <f t="shared" si="165"/>
        <v>7.9130804175860434E-5</v>
      </c>
      <c r="F133" s="15">
        <f t="shared" si="166"/>
        <v>1.5589299038055378E-4</v>
      </c>
      <c r="G133" s="15">
        <f t="shared" si="167"/>
        <v>3.1824999441488387E-4</v>
      </c>
      <c r="H133" s="5">
        <f t="shared" si="168"/>
        <v>162820.48484639559</v>
      </c>
      <c r="I133" s="5">
        <f t="shared" si="169"/>
        <v>55437.764727709633</v>
      </c>
      <c r="J133" s="5">
        <f t="shared" si="170"/>
        <v>21026.51992385929</v>
      </c>
      <c r="K133" s="5">
        <f t="shared" si="171"/>
        <v>139921.61564026817</v>
      </c>
      <c r="L133" s="5">
        <f t="shared" si="172"/>
        <v>18758.099796958053</v>
      </c>
      <c r="M133" s="5">
        <f t="shared" si="173"/>
        <v>4840.7870656577988</v>
      </c>
      <c r="N133" s="15">
        <f t="shared" si="174"/>
        <v>1.2191157083728976E-2</v>
      </c>
      <c r="O133" s="15">
        <f t="shared" si="175"/>
        <v>1.5301869697881276E-2</v>
      </c>
      <c r="P133" s="15">
        <f t="shared" si="176"/>
        <v>1.3884138452799455E-2</v>
      </c>
      <c r="Q133" s="5">
        <f t="shared" si="177"/>
        <v>9976.7391434061101</v>
      </c>
      <c r="R133" s="5">
        <f t="shared" si="178"/>
        <v>12931.994530986583</v>
      </c>
      <c r="S133" s="5">
        <f t="shared" si="179"/>
        <v>6502.1446585318563</v>
      </c>
      <c r="T133" s="5">
        <f t="shared" si="180"/>
        <v>61.274471408300613</v>
      </c>
      <c r="U133" s="5">
        <f t="shared" si="181"/>
        <v>233.27048979164095</v>
      </c>
      <c r="V133" s="5">
        <f t="shared" si="182"/>
        <v>309.23541708648224</v>
      </c>
      <c r="W133" s="15">
        <f t="shared" si="183"/>
        <v>-1.0734613539272964E-2</v>
      </c>
      <c r="X133" s="15">
        <f t="shared" si="184"/>
        <v>-1.217998157191269E-2</v>
      </c>
      <c r="Y133" s="15">
        <f t="shared" si="185"/>
        <v>-9.7425357312937999E-3</v>
      </c>
      <c r="Z133" s="5">
        <f t="shared" si="198"/>
        <v>13846.989358477156</v>
      </c>
      <c r="AA133" s="5">
        <f t="shared" si="199"/>
        <v>32775.083947351457</v>
      </c>
      <c r="AB133" s="5">
        <f t="shared" si="200"/>
        <v>29836.694690867233</v>
      </c>
      <c r="AC133" s="16">
        <f t="shared" si="186"/>
        <v>1.6935574347149498</v>
      </c>
      <c r="AD133" s="16">
        <f t="shared" si="187"/>
        <v>2.9418884904043838</v>
      </c>
      <c r="AE133" s="16">
        <f t="shared" si="188"/>
        <v>4.9720973026323421</v>
      </c>
      <c r="AF133" s="15">
        <f t="shared" si="189"/>
        <v>-4.0504037456468023E-3</v>
      </c>
      <c r="AG133" s="15">
        <f t="shared" si="190"/>
        <v>2.9673830763510267E-4</v>
      </c>
      <c r="AH133" s="15">
        <f t="shared" si="191"/>
        <v>9.7937136394747881E-3</v>
      </c>
      <c r="AI133" s="1">
        <f t="shared" si="155"/>
        <v>287089.16911272518</v>
      </c>
      <c r="AJ133" s="1">
        <f t="shared" si="156"/>
        <v>94862.046596967761</v>
      </c>
      <c r="AK133" s="1">
        <f t="shared" si="157"/>
        <v>36363.864162870923</v>
      </c>
      <c r="AL133" s="14">
        <f t="shared" si="192"/>
        <v>45.460153641372216</v>
      </c>
      <c r="AM133" s="14">
        <f t="shared" si="193"/>
        <v>9.2798963829300813</v>
      </c>
      <c r="AN133" s="14">
        <f t="shared" si="194"/>
        <v>3.1544268610352266</v>
      </c>
      <c r="AO133" s="11">
        <f t="shared" si="195"/>
        <v>9.5109139768995987E-3</v>
      </c>
      <c r="AP133" s="11">
        <f t="shared" si="196"/>
        <v>1.1981243140304734E-2</v>
      </c>
      <c r="AQ133" s="11">
        <f t="shared" si="197"/>
        <v>1.0868499253054584E-2</v>
      </c>
      <c r="AR133" s="1">
        <f t="shared" si="201"/>
        <v>162820.48484639559</v>
      </c>
      <c r="AS133" s="1">
        <f t="shared" si="201"/>
        <v>55437.764727709633</v>
      </c>
      <c r="AT133" s="1">
        <f t="shared" si="201"/>
        <v>21026.51992385929</v>
      </c>
      <c r="AU133" s="1">
        <f t="shared" si="158"/>
        <v>32564.096969279119</v>
      </c>
      <c r="AV133" s="1">
        <f t="shared" si="159"/>
        <v>11087.552945541927</v>
      </c>
      <c r="AW133" s="1">
        <f t="shared" si="160"/>
        <v>4205.3039847718583</v>
      </c>
      <c r="AX133" s="1">
        <f t="shared" si="141"/>
        <v>111937.29251221452</v>
      </c>
      <c r="AY133" s="1">
        <f t="shared" si="133"/>
        <v>15006.479837566441</v>
      </c>
      <c r="AZ133" s="1">
        <f t="shared" si="134"/>
        <v>3872.6296525262396</v>
      </c>
      <c r="BA133" s="1">
        <f t="shared" si="142"/>
        <v>13528.29684121639</v>
      </c>
      <c r="BB133" s="1">
        <f t="shared" si="143"/>
        <v>28419.867203263348</v>
      </c>
      <c r="BC133" s="1">
        <f t="shared" si="144"/>
        <v>35885.604365866813</v>
      </c>
      <c r="BD133" s="1">
        <f t="shared" si="145"/>
        <v>9265.905764278139</v>
      </c>
      <c r="BE133" s="2">
        <f t="shared" si="152"/>
        <v>0.17931493730955578</v>
      </c>
      <c r="BF133" s="2">
        <f t="shared" si="153"/>
        <v>0.13584270515142602</v>
      </c>
      <c r="BG133" s="2">
        <f t="shared" si="154"/>
        <v>7.3108051554487685E-2</v>
      </c>
      <c r="BH133" s="2">
        <f t="shared" si="135"/>
        <v>0.11923460116155829</v>
      </c>
      <c r="BI133" s="2">
        <f t="shared" si="146"/>
        <v>3.2153846742329923E-3</v>
      </c>
      <c r="BJ133" s="2">
        <f t="shared" si="136"/>
        <v>1.8453240542857267E-3</v>
      </c>
      <c r="BK133" s="2">
        <f t="shared" si="137"/>
        <v>5.3447872020936297E-4</v>
      </c>
      <c r="BL133" s="2">
        <f t="shared" si="138"/>
        <v>523.53049162628554</v>
      </c>
      <c r="BM133" s="2">
        <f t="shared" si="139"/>
        <v>102.30064076787539</v>
      </c>
      <c r="BN133" s="2">
        <f t="shared" si="140"/>
        <v>11.238227459360985</v>
      </c>
      <c r="BO133" s="2">
        <f t="shared" si="147"/>
        <v>421.69664866636094</v>
      </c>
      <c r="BP133" s="2">
        <f t="shared" si="148"/>
        <v>45.954518012875745</v>
      </c>
      <c r="BQ133" s="2">
        <f t="shared" si="149"/>
        <v>10.304143394780885</v>
      </c>
      <c r="BR133" s="11">
        <f t="shared" si="150"/>
        <v>4.2946686816573737E-2</v>
      </c>
      <c r="BS133" s="17">
        <f t="shared" si="202"/>
        <v>3.3444279685828089E-2</v>
      </c>
      <c r="BT133" s="17">
        <f t="shared" si="203"/>
        <v>0.11904737434049781</v>
      </c>
      <c r="BU133" s="12">
        <f>(BU$3*templow!$I243+BU$4*templow!$I243^2+BU$5*templow!$I243^6)*(K133/K$56)^$BW$1</f>
        <v>2.6038572502641535</v>
      </c>
      <c r="BV133" s="12">
        <f>(BV$3*templow!$I243+BV$4*templow!$I243^2+BV$5*templow!$I243^6)*(L133/L$56)^$BW$1</f>
        <v>1.1832258781102893</v>
      </c>
      <c r="BW133" s="12">
        <f>(BW$3*templow!$I243+BW$4*templow!$I243^2+BW$5*templow!$I243^6)*(M133/M$56)^$BW$1</f>
        <v>0.37352887896659726</v>
      </c>
      <c r="BX133" s="12"/>
      <c r="BY133" s="12"/>
      <c r="BZ133" s="12"/>
      <c r="CA133" s="19"/>
      <c r="CB133" s="19"/>
      <c r="CC133" s="19"/>
      <c r="CD133" s="19"/>
      <c r="CE133" s="19"/>
      <c r="CF133" s="19"/>
      <c r="CG133" s="19"/>
      <c r="CH133" s="19"/>
    </row>
    <row r="134" spans="1:86" x14ac:dyDescent="0.3">
      <c r="A134" s="2">
        <f t="shared" si="161"/>
        <v>2088</v>
      </c>
      <c r="B134" s="5">
        <f t="shared" si="162"/>
        <v>1163.7424568848455</v>
      </c>
      <c r="C134" s="5">
        <f t="shared" si="163"/>
        <v>2955.8417733590686</v>
      </c>
      <c r="D134" s="5">
        <f t="shared" si="164"/>
        <v>4344.9291910461498</v>
      </c>
      <c r="E134" s="15">
        <f t="shared" si="165"/>
        <v>7.5174263967067411E-5</v>
      </c>
      <c r="F134" s="15">
        <f t="shared" si="166"/>
        <v>1.4809834086152609E-4</v>
      </c>
      <c r="G134" s="15">
        <f t="shared" si="167"/>
        <v>3.0233749469413967E-4</v>
      </c>
      <c r="H134" s="5">
        <f t="shared" si="168"/>
        <v>164796.90579085457</v>
      </c>
      <c r="I134" s="5">
        <f t="shared" si="169"/>
        <v>56285.610285345174</v>
      </c>
      <c r="J134" s="5">
        <f t="shared" si="170"/>
        <v>21321.849314245272</v>
      </c>
      <c r="K134" s="5">
        <f t="shared" si="171"/>
        <v>141609.42983208655</v>
      </c>
      <c r="L134" s="5">
        <f t="shared" si="172"/>
        <v>19042.159425665486</v>
      </c>
      <c r="M134" s="5">
        <f t="shared" si="173"/>
        <v>4907.2950045272219</v>
      </c>
      <c r="N134" s="15">
        <f t="shared" si="174"/>
        <v>1.2062569347095486E-2</v>
      </c>
      <c r="O134" s="15">
        <f t="shared" si="175"/>
        <v>1.5143305120569828E-2</v>
      </c>
      <c r="P134" s="15">
        <f t="shared" si="176"/>
        <v>1.3739075478294227E-2</v>
      </c>
      <c r="Q134" s="5">
        <f t="shared" si="177"/>
        <v>9989.4468467377446</v>
      </c>
      <c r="R134" s="5">
        <f t="shared" si="178"/>
        <v>12969.851499948361</v>
      </c>
      <c r="S134" s="5">
        <f t="shared" si="179"/>
        <v>6529.2338392687352</v>
      </c>
      <c r="T134" s="5">
        <f t="shared" si="180"/>
        <v>60.616713637909278</v>
      </c>
      <c r="U134" s="5">
        <f t="shared" si="181"/>
        <v>230.42925952470773</v>
      </c>
      <c r="V134" s="5">
        <f t="shared" si="182"/>
        <v>306.22267998613563</v>
      </c>
      <c r="W134" s="15">
        <f t="shared" si="183"/>
        <v>-1.0734613539272964E-2</v>
      </c>
      <c r="X134" s="15">
        <f t="shared" si="184"/>
        <v>-1.217998157191269E-2</v>
      </c>
      <c r="Y134" s="15">
        <f t="shared" si="185"/>
        <v>-9.7425357312937999E-3</v>
      </c>
      <c r="Z134" s="5">
        <f t="shared" si="198"/>
        <v>13810.278465167505</v>
      </c>
      <c r="AA134" s="5">
        <f t="shared" si="199"/>
        <v>32886.175685414506</v>
      </c>
      <c r="AB134" s="5">
        <f t="shared" si="200"/>
        <v>30259.24019775691</v>
      </c>
      <c r="AC134" s="16">
        <f t="shared" si="186"/>
        <v>1.6866978433379123</v>
      </c>
      <c r="AD134" s="16">
        <f t="shared" si="187"/>
        <v>2.9427614614162776</v>
      </c>
      <c r="AE134" s="16">
        <f t="shared" si="188"/>
        <v>5.0207925998019283</v>
      </c>
      <c r="AF134" s="15">
        <f t="shared" si="189"/>
        <v>-4.0504037456468023E-3</v>
      </c>
      <c r="AG134" s="15">
        <f t="shared" si="190"/>
        <v>2.9673830763510267E-4</v>
      </c>
      <c r="AH134" s="15">
        <f t="shared" si="191"/>
        <v>9.7937136394747881E-3</v>
      </c>
      <c r="AI134" s="1">
        <f t="shared" si="155"/>
        <v>290944.34917073179</v>
      </c>
      <c r="AJ134" s="1">
        <f t="shared" si="156"/>
        <v>96463.394882812921</v>
      </c>
      <c r="AK134" s="1">
        <f t="shared" si="157"/>
        <v>36932.781731355688</v>
      </c>
      <c r="AL134" s="14">
        <f t="shared" si="192"/>
        <v>45.888197575925354</v>
      </c>
      <c r="AM134" s="14">
        <f t="shared" si="193"/>
        <v>9.3899692308619951</v>
      </c>
      <c r="AN134" s="14">
        <f t="shared" si="194"/>
        <v>3.1883679081583738</v>
      </c>
      <c r="AO134" s="11">
        <f t="shared" si="195"/>
        <v>9.4158048371306025E-3</v>
      </c>
      <c r="AP134" s="11">
        <f t="shared" si="196"/>
        <v>1.1861430708901687E-2</v>
      </c>
      <c r="AQ134" s="11">
        <f t="shared" si="197"/>
        <v>1.0759814260524039E-2</v>
      </c>
      <c r="AR134" s="1">
        <f t="shared" si="201"/>
        <v>164796.90579085457</v>
      </c>
      <c r="AS134" s="1">
        <f t="shared" si="201"/>
        <v>56285.610285345174</v>
      </c>
      <c r="AT134" s="1">
        <f t="shared" si="201"/>
        <v>21321.849314245272</v>
      </c>
      <c r="AU134" s="1">
        <f t="shared" si="158"/>
        <v>32959.381158170916</v>
      </c>
      <c r="AV134" s="1">
        <f t="shared" si="159"/>
        <v>11257.122057069035</v>
      </c>
      <c r="AW134" s="1">
        <f t="shared" si="160"/>
        <v>4264.3698628490547</v>
      </c>
      <c r="AX134" s="1">
        <f t="shared" si="141"/>
        <v>113287.54386566926</v>
      </c>
      <c r="AY134" s="1">
        <f t="shared" ref="AY134:AY197" si="204">(AS134-AV134)/C134*1000</f>
        <v>15233.727540532389</v>
      </c>
      <c r="AZ134" s="1">
        <f t="shared" ref="AZ134:AZ197" si="205">(AT134-AW134)/D134*1000</f>
        <v>3925.8360036217773</v>
      </c>
      <c r="BA134" s="1">
        <f t="shared" si="142"/>
        <v>13543.267554307267</v>
      </c>
      <c r="BB134" s="1">
        <f t="shared" si="143"/>
        <v>28468.501819093592</v>
      </c>
      <c r="BC134" s="1">
        <f t="shared" si="144"/>
        <v>35955.742878293851</v>
      </c>
      <c r="BD134" s="1">
        <f t="shared" si="145"/>
        <v>9011.4831237134458</v>
      </c>
      <c r="BE134" s="2">
        <f t="shared" si="152"/>
        <v>0.17931493730955578</v>
      </c>
      <c r="BF134" s="2">
        <f t="shared" si="153"/>
        <v>0.13584270515142602</v>
      </c>
      <c r="BG134" s="2">
        <f t="shared" si="154"/>
        <v>7.3108051554487685E-2</v>
      </c>
      <c r="BH134" s="2">
        <f t="shared" ref="BH134:BH197" si="206">(BE134*Z134+BF134*AA134+BG134*AB134)/(Z134+AA134+AB134)</f>
        <v>0.11897664564410033</v>
      </c>
      <c r="BI134" s="2">
        <f t="shared" si="146"/>
        <v>3.2153846742329923E-3</v>
      </c>
      <c r="BJ134" s="2">
        <f t="shared" ref="BJ134:BJ197" si="207">BJ$5*BF134^2</f>
        <v>1.8453240542857267E-3</v>
      </c>
      <c r="BK134" s="2">
        <f t="shared" ref="BK134:BK197" si="208">BK$5*BG134^2</f>
        <v>5.3447872020936297E-4</v>
      </c>
      <c r="BL134" s="2">
        <f t="shared" ref="BL134:BL197" si="209">BI134*AR134</f>
        <v>529.88544524093209</v>
      </c>
      <c r="BM134" s="2">
        <f t="shared" ref="BM134:BM197" si="210">BJ134*AS134</f>
        <v>103.86519056969955</v>
      </c>
      <c r="BN134" s="2">
        <f t="shared" ref="BN134:BN197" si="211">BK134*AT134</f>
        <v>11.396074733974697</v>
      </c>
      <c r="BO134" s="2">
        <f t="shared" si="147"/>
        <v>427.95005046753681</v>
      </c>
      <c r="BP134" s="2">
        <f t="shared" si="148"/>
        <v>46.499718516381485</v>
      </c>
      <c r="BQ134" s="2">
        <f t="shared" si="149"/>
        <v>10.302961004410241</v>
      </c>
      <c r="BR134" s="11">
        <f t="shared" si="150"/>
        <v>4.281714737754802E-2</v>
      </c>
      <c r="BS134" s="17">
        <f t="shared" si="202"/>
        <v>3.2067103820916626E-2</v>
      </c>
      <c r="BT134" s="17">
        <f t="shared" si="203"/>
        <v>0.11557997508786194</v>
      </c>
      <c r="BU134" s="12">
        <f>(BU$3*templow!$I244+BU$4*templow!$I244^2+BU$5*templow!$I244^6)*(K134/K$56)^$BW$1</f>
        <v>2.5998748948877743</v>
      </c>
      <c r="BV134" s="12">
        <f>(BV$3*templow!$I244+BV$4*templow!$I244^2+BV$5*templow!$I244^6)*(L134/L$56)^$BW$1</f>
        <v>1.1748238529410413</v>
      </c>
      <c r="BW134" s="12">
        <f>(BW$3*templow!$I244+BW$4*templow!$I244^2+BW$5*templow!$I244^6)*(M134/M$56)^$BW$1</f>
        <v>0.36315522274092021</v>
      </c>
      <c r="BX134" s="12"/>
      <c r="BY134" s="12"/>
      <c r="BZ134" s="12"/>
      <c r="CA134" s="19"/>
      <c r="CB134" s="19"/>
      <c r="CC134" s="19"/>
      <c r="CD134" s="19"/>
      <c r="CE134" s="19"/>
      <c r="CF134" s="19"/>
      <c r="CG134" s="19"/>
      <c r="CH134" s="19"/>
    </row>
    <row r="135" spans="1:86" x14ac:dyDescent="0.3">
      <c r="A135" s="2">
        <f t="shared" si="161"/>
        <v>2089</v>
      </c>
      <c r="B135" s="5">
        <f t="shared" si="162"/>
        <v>1163.8255661933567</v>
      </c>
      <c r="C135" s="5">
        <f t="shared" si="163"/>
        <v>2956.2576408584277</v>
      </c>
      <c r="D135" s="5">
        <f t="shared" si="164"/>
        <v>4346.1771443020816</v>
      </c>
      <c r="E135" s="15">
        <f t="shared" si="165"/>
        <v>7.1415550768714036E-5</v>
      </c>
      <c r="F135" s="15">
        <f t="shared" si="166"/>
        <v>1.4069342381844977E-4</v>
      </c>
      <c r="G135" s="15">
        <f t="shared" si="167"/>
        <v>2.8722061995943267E-4</v>
      </c>
      <c r="H135" s="5">
        <f t="shared" si="168"/>
        <v>166775.70757134384</v>
      </c>
      <c r="I135" s="5">
        <f t="shared" si="169"/>
        <v>57137.164411457023</v>
      </c>
      <c r="J135" s="5">
        <f t="shared" si="170"/>
        <v>21617.939093358931</v>
      </c>
      <c r="K135" s="5">
        <f t="shared" si="171"/>
        <v>143299.57376416313</v>
      </c>
      <c r="L135" s="5">
        <f t="shared" si="172"/>
        <v>19327.532087110558</v>
      </c>
      <c r="M135" s="5">
        <f t="shared" si="173"/>
        <v>4974.0124195582885</v>
      </c>
      <c r="N135" s="15">
        <f t="shared" si="174"/>
        <v>1.1935249891766864E-2</v>
      </c>
      <c r="O135" s="15">
        <f t="shared" si="175"/>
        <v>1.4986360268596455E-2</v>
      </c>
      <c r="P135" s="15">
        <f t="shared" si="176"/>
        <v>1.3595558239216654E-2</v>
      </c>
      <c r="Q135" s="5">
        <f t="shared" si="177"/>
        <v>10000.874855868895</v>
      </c>
      <c r="R135" s="5">
        <f t="shared" si="178"/>
        <v>13005.71194205141</v>
      </c>
      <c r="S135" s="5">
        <f t="shared" si="179"/>
        <v>6555.4086010438341</v>
      </c>
      <c r="T135" s="5">
        <f t="shared" si="180"/>
        <v>59.966016642985544</v>
      </c>
      <c r="U135" s="5">
        <f t="shared" si="181"/>
        <v>227.6226353900673</v>
      </c>
      <c r="V135" s="5">
        <f t="shared" si="182"/>
        <v>303.23929458463817</v>
      </c>
      <c r="W135" s="15">
        <f t="shared" si="183"/>
        <v>-1.0734613539272964E-2</v>
      </c>
      <c r="X135" s="15">
        <f t="shared" si="184"/>
        <v>-1.217998157191269E-2</v>
      </c>
      <c r="Y135" s="15">
        <f t="shared" si="185"/>
        <v>-9.7425357312937999E-3</v>
      </c>
      <c r="Z135" s="5">
        <f t="shared" si="198"/>
        <v>13771.860621904034</v>
      </c>
      <c r="AA135" s="5">
        <f t="shared" si="199"/>
        <v>32992.233445309219</v>
      </c>
      <c r="AB135" s="5">
        <f t="shared" si="200"/>
        <v>30682.89097711481</v>
      </c>
      <c r="AC135" s="16">
        <f t="shared" si="186"/>
        <v>1.679866036075482</v>
      </c>
      <c r="AD135" s="16">
        <f t="shared" si="187"/>
        <v>2.9436346914721119</v>
      </c>
      <c r="AE135" s="16">
        <f t="shared" si="188"/>
        <v>5.0699648047675829</v>
      </c>
      <c r="AF135" s="15">
        <f t="shared" si="189"/>
        <v>-4.0504037456468023E-3</v>
      </c>
      <c r="AG135" s="15">
        <f t="shared" si="190"/>
        <v>2.9673830763510267E-4</v>
      </c>
      <c r="AH135" s="15">
        <f t="shared" si="191"/>
        <v>9.7937136394747881E-3</v>
      </c>
      <c r="AI135" s="1">
        <f t="shared" si="155"/>
        <v>294809.29541182955</v>
      </c>
      <c r="AJ135" s="1">
        <f t="shared" si="156"/>
        <v>98074.17745160067</v>
      </c>
      <c r="AK135" s="1">
        <f t="shared" si="157"/>
        <v>37503.873421069176</v>
      </c>
      <c r="AL135" s="14">
        <f t="shared" si="192"/>
        <v>46.315951145500932</v>
      </c>
      <c r="AM135" s="14">
        <f t="shared" si="193"/>
        <v>9.5002339155586775</v>
      </c>
      <c r="AN135" s="14">
        <f t="shared" si="194"/>
        <v>3.2223310921795134</v>
      </c>
      <c r="AO135" s="11">
        <f t="shared" si="195"/>
        <v>9.3216467887592969E-3</v>
      </c>
      <c r="AP135" s="11">
        <f t="shared" si="196"/>
        <v>1.174281640181267E-2</v>
      </c>
      <c r="AQ135" s="11">
        <f t="shared" si="197"/>
        <v>1.0652216117918799E-2</v>
      </c>
      <c r="AR135" s="1">
        <f t="shared" si="201"/>
        <v>166775.70757134384</v>
      </c>
      <c r="AS135" s="1">
        <f t="shared" si="201"/>
        <v>57137.164411457023</v>
      </c>
      <c r="AT135" s="1">
        <f t="shared" si="201"/>
        <v>21617.939093358931</v>
      </c>
      <c r="AU135" s="1">
        <f t="shared" si="158"/>
        <v>33355.141514268769</v>
      </c>
      <c r="AV135" s="1">
        <f t="shared" si="159"/>
        <v>11427.432882291405</v>
      </c>
      <c r="AW135" s="1">
        <f t="shared" si="160"/>
        <v>4323.5878186717864</v>
      </c>
      <c r="AX135" s="1">
        <f t="shared" ref="AX135:AX198" si="212">(AR135-AU135)/B135*1000</f>
        <v>114639.65901133051</v>
      </c>
      <c r="AY135" s="1">
        <f t="shared" si="204"/>
        <v>15462.025669688448</v>
      </c>
      <c r="AZ135" s="1">
        <f t="shared" si="205"/>
        <v>3979.2099356466315</v>
      </c>
      <c r="BA135" s="1">
        <f t="shared" ref="BA135:BA198" si="213">LN(AX135)*B135</f>
        <v>13558.043063317467</v>
      </c>
      <c r="BB135" s="1">
        <f t="shared" ref="BB135:BB198" si="214">LN(AY135)*C135</f>
        <v>28516.481997604726</v>
      </c>
      <c r="BC135" s="1">
        <f t="shared" ref="BC135:BC198" si="215">LN(AZ135)*D135</f>
        <v>36024.760745489461</v>
      </c>
      <c r="BD135" s="1">
        <f t="shared" ref="BD135:BD198" si="216">SUM(BA135:BC135)*BT135</f>
        <v>8763.7995222183181</v>
      </c>
      <c r="BE135" s="2">
        <f t="shared" si="152"/>
        <v>0.17931493730955578</v>
      </c>
      <c r="BF135" s="2">
        <f t="shared" si="153"/>
        <v>0.13584270515142602</v>
      </c>
      <c r="BG135" s="2">
        <f t="shared" si="154"/>
        <v>7.3108051554487685E-2</v>
      </c>
      <c r="BH135" s="2">
        <f t="shared" si="206"/>
        <v>0.11871890086339544</v>
      </c>
      <c r="BI135" s="2">
        <f t="shared" ref="BI135:BI198" si="217">BI$5*BE135^2</f>
        <v>3.2153846742329923E-3</v>
      </c>
      <c r="BJ135" s="2">
        <f t="shared" si="207"/>
        <v>1.8453240542857267E-3</v>
      </c>
      <c r="BK135" s="2">
        <f t="shared" si="208"/>
        <v>5.3447872020936297E-4</v>
      </c>
      <c r="BL135" s="2">
        <f t="shared" si="209"/>
        <v>536.24805415926221</v>
      </c>
      <c r="BM135" s="2">
        <f t="shared" si="210"/>
        <v>105.43658388214001</v>
      </c>
      <c r="BN135" s="2">
        <f t="shared" si="211"/>
        <v>11.554328420182438</v>
      </c>
      <c r="BO135" s="2">
        <f t="shared" ref="BO135:BO198" si="218">2*BI$5*BE135*AR135/Z135*1000</f>
        <v>434.29680809211891</v>
      </c>
      <c r="BP135" s="2">
        <f t="shared" ref="BP135:BP198" si="219">2*BJ$5*BF135*AS135/AA135*1000</f>
        <v>47.05147950168648</v>
      </c>
      <c r="BQ135" s="2">
        <f t="shared" ref="BQ135:BQ198" si="220">2*BK$5*BG135*AT135/AB135*1000</f>
        <v>10.301802440440525</v>
      </c>
      <c r="BR135" s="11">
        <f t="shared" ref="BR135:BR198" si="221">SUM(H135:J135)*SUM(B134:D134)/SUM(H134:J134)/SUM(B135:D135)-1+BR$5</f>
        <v>4.2688644439289519E-2</v>
      </c>
      <c r="BS135" s="17">
        <f t="shared" si="202"/>
        <v>3.0750456972785903E-2</v>
      </c>
      <c r="BT135" s="17">
        <f t="shared" si="203"/>
        <v>0.1122135680464679</v>
      </c>
      <c r="BU135" s="12">
        <f>(BU$3*templow!$I245+BU$4*templow!$I245^2+BU$5*templow!$I245^6)*(K135/K$56)^$BW$1</f>
        <v>2.5954054124843569</v>
      </c>
      <c r="BV135" s="12">
        <f>(BV$3*templow!$I245+BV$4*templow!$I245^2+BV$5*templow!$I245^6)*(L135/L$56)^$BW$1</f>
        <v>1.1661236694855455</v>
      </c>
      <c r="BW135" s="12">
        <f>(BW$3*templow!$I245+BW$4*templow!$I245^2+BW$5*templow!$I245^6)*(M135/M$56)^$BW$1</f>
        <v>0.35255622291182948</v>
      </c>
      <c r="BX135" s="12"/>
      <c r="BY135" s="12"/>
      <c r="BZ135" s="12"/>
      <c r="CA135" s="19"/>
      <c r="CB135" s="19"/>
      <c r="CC135" s="19"/>
      <c r="CD135" s="19"/>
      <c r="CE135" s="19"/>
      <c r="CF135" s="19"/>
      <c r="CG135" s="19"/>
      <c r="CH135" s="19"/>
    </row>
    <row r="136" spans="1:86" x14ac:dyDescent="0.3">
      <c r="A136" s="2">
        <f t="shared" si="161"/>
        <v>2090</v>
      </c>
      <c r="B136" s="5">
        <f t="shared" si="162"/>
        <v>1163.9045256749748</v>
      </c>
      <c r="C136" s="5">
        <f t="shared" si="163"/>
        <v>2956.6527705671506</v>
      </c>
      <c r="D136" s="5">
        <f t="shared" si="164"/>
        <v>4347.3630404112291</v>
      </c>
      <c r="E136" s="15">
        <f t="shared" si="165"/>
        <v>6.7844773230278332E-5</v>
      </c>
      <c r="F136" s="15">
        <f t="shared" si="166"/>
        <v>1.3365875262752726E-4</v>
      </c>
      <c r="G136" s="15">
        <f t="shared" si="167"/>
        <v>2.7285958896146101E-4</v>
      </c>
      <c r="H136" s="5">
        <f t="shared" si="168"/>
        <v>168756.64170024233</v>
      </c>
      <c r="I136" s="5">
        <f t="shared" si="169"/>
        <v>57992.31690356545</v>
      </c>
      <c r="J136" s="5">
        <f t="shared" si="170"/>
        <v>21914.755533079548</v>
      </c>
      <c r="K136" s="5">
        <f t="shared" si="171"/>
        <v>144991.82534098017</v>
      </c>
      <c r="L136" s="5">
        <f t="shared" si="172"/>
        <v>19614.179074684263</v>
      </c>
      <c r="M136" s="5">
        <f t="shared" si="173"/>
        <v>5040.9306352769127</v>
      </c>
      <c r="N136" s="15">
        <f t="shared" si="174"/>
        <v>1.1809187790063458E-2</v>
      </c>
      <c r="O136" s="15">
        <f t="shared" si="175"/>
        <v>1.4831018584357647E-2</v>
      </c>
      <c r="P136" s="15">
        <f t="shared" si="176"/>
        <v>1.3453568281312611E-2</v>
      </c>
      <c r="Q136" s="5">
        <f t="shared" si="177"/>
        <v>10011.03290708068</v>
      </c>
      <c r="R136" s="5">
        <f t="shared" si="178"/>
        <v>13039.583815630314</v>
      </c>
      <c r="S136" s="5">
        <f t="shared" si="179"/>
        <v>6580.6718156728821</v>
      </c>
      <c r="T136" s="5">
        <f t="shared" si="180"/>
        <v>59.322304628833486</v>
      </c>
      <c r="U136" s="5">
        <f t="shared" si="181"/>
        <v>224.85019588566607</v>
      </c>
      <c r="V136" s="5">
        <f t="shared" si="182"/>
        <v>300.28497492201501</v>
      </c>
      <c r="W136" s="15">
        <f t="shared" si="183"/>
        <v>-1.0734613539272964E-2</v>
      </c>
      <c r="X136" s="15">
        <f t="shared" si="184"/>
        <v>-1.217998157191269E-2</v>
      </c>
      <c r="Y136" s="15">
        <f t="shared" si="185"/>
        <v>-9.7425357312937999E-3</v>
      </c>
      <c r="Z136" s="5">
        <f t="shared" si="198"/>
        <v>13731.770332968557</v>
      </c>
      <c r="AA136" s="5">
        <f t="shared" si="199"/>
        <v>33093.271053280543</v>
      </c>
      <c r="AB136" s="5">
        <f t="shared" si="200"/>
        <v>31107.598392299893</v>
      </c>
      <c r="AC136" s="16">
        <f t="shared" si="186"/>
        <v>1.673061900390777</v>
      </c>
      <c r="AD136" s="16">
        <f t="shared" si="187"/>
        <v>2.9445081806487554</v>
      </c>
      <c r="AE136" s="16">
        <f t="shared" si="188"/>
        <v>5.1196185882276923</v>
      </c>
      <c r="AF136" s="15">
        <f t="shared" si="189"/>
        <v>-4.0504037456468023E-3</v>
      </c>
      <c r="AG136" s="15">
        <f t="shared" si="190"/>
        <v>2.9673830763510267E-4</v>
      </c>
      <c r="AH136" s="15">
        <f t="shared" si="191"/>
        <v>9.7937136394747881E-3</v>
      </c>
      <c r="AI136" s="1">
        <f t="shared" si="155"/>
        <v>298683.50738491537</v>
      </c>
      <c r="AJ136" s="1">
        <f t="shared" si="156"/>
        <v>99694.19258873201</v>
      </c>
      <c r="AK136" s="1">
        <f t="shared" si="157"/>
        <v>38077.073897634051</v>
      </c>
      <c r="AL136" s="14">
        <f t="shared" si="192"/>
        <v>46.743374673392083</v>
      </c>
      <c r="AM136" s="14">
        <f t="shared" si="193"/>
        <v>9.6106778231769106</v>
      </c>
      <c r="AN136" s="14">
        <f t="shared" si="194"/>
        <v>3.2563128097049252</v>
      </c>
      <c r="AO136" s="11">
        <f t="shared" si="195"/>
        <v>9.2284303208717035E-3</v>
      </c>
      <c r="AP136" s="11">
        <f t="shared" si="196"/>
        <v>1.1625388237794543E-2</v>
      </c>
      <c r="AQ136" s="11">
        <f t="shared" si="197"/>
        <v>1.0545693956739611E-2</v>
      </c>
      <c r="AR136" s="1">
        <f t="shared" si="201"/>
        <v>168756.64170024233</v>
      </c>
      <c r="AS136" s="1">
        <f t="shared" si="201"/>
        <v>57992.31690356545</v>
      </c>
      <c r="AT136" s="1">
        <f t="shared" si="201"/>
        <v>21914.755533079548</v>
      </c>
      <c r="AU136" s="1">
        <f t="shared" si="158"/>
        <v>33751.328340048465</v>
      </c>
      <c r="AV136" s="1">
        <f t="shared" si="159"/>
        <v>11598.46338071309</v>
      </c>
      <c r="AW136" s="1">
        <f t="shared" si="160"/>
        <v>4382.9511066159093</v>
      </c>
      <c r="AX136" s="1">
        <f t="shared" si="212"/>
        <v>115993.46027278413</v>
      </c>
      <c r="AY136" s="1">
        <f t="shared" si="204"/>
        <v>15691.343259747409</v>
      </c>
      <c r="AZ136" s="1">
        <f t="shared" si="205"/>
        <v>4032.7445082215299</v>
      </c>
      <c r="BA136" s="1">
        <f t="shared" si="213"/>
        <v>13572.627148848207</v>
      </c>
      <c r="BB136" s="1">
        <f t="shared" si="214"/>
        <v>28563.821655584885</v>
      </c>
      <c r="BC136" s="1">
        <f t="shared" si="215"/>
        <v>36092.688052806079</v>
      </c>
      <c r="BD136" s="1">
        <f t="shared" si="216"/>
        <v>8522.6898756759783</v>
      </c>
      <c r="BE136" s="2">
        <f t="shared" si="152"/>
        <v>0.17931493730955578</v>
      </c>
      <c r="BF136" s="2">
        <f t="shared" si="153"/>
        <v>0.13584270515142602</v>
      </c>
      <c r="BG136" s="2">
        <f t="shared" si="154"/>
        <v>7.3108051554487685E-2</v>
      </c>
      <c r="BH136" s="2">
        <f t="shared" si="206"/>
        <v>0.1184613652485843</v>
      </c>
      <c r="BI136" s="2">
        <f t="shared" si="217"/>
        <v>3.2153846742329923E-3</v>
      </c>
      <c r="BJ136" s="2">
        <f t="shared" si="207"/>
        <v>1.8453240542857267E-3</v>
      </c>
      <c r="BK136" s="2">
        <f t="shared" si="208"/>
        <v>5.3447872020936297E-4</v>
      </c>
      <c r="BL136" s="2">
        <f t="shared" si="209"/>
        <v>542.61751939798751</v>
      </c>
      <c r="BM136" s="2">
        <f t="shared" si="210"/>
        <v>107.01461734591008</v>
      </c>
      <c r="BN136" s="2">
        <f t="shared" si="211"/>
        <v>11.712970491021412</v>
      </c>
      <c r="BO136" s="2">
        <f t="shared" si="218"/>
        <v>440.73831550179057</v>
      </c>
      <c r="BP136" s="2">
        <f t="shared" si="219"/>
        <v>47.609879322571047</v>
      </c>
      <c r="BQ136" s="2">
        <f t="shared" si="220"/>
        <v>10.300667104619398</v>
      </c>
      <c r="BR136" s="11">
        <f t="shared" si="221"/>
        <v>4.2561180998138742E-2</v>
      </c>
      <c r="BS136" s="17">
        <f t="shared" si="202"/>
        <v>2.9491504618161538E-2</v>
      </c>
      <c r="BT136" s="17">
        <f t="shared" si="203"/>
        <v>0.1089452116955999</v>
      </c>
      <c r="BU136" s="12">
        <f>(BU$3*templow!$I246+BU$4*templow!$I246^2+BU$5*templow!$I246^6)*(K136/K$56)^$BW$1</f>
        <v>2.5904511177656775</v>
      </c>
      <c r="BV136" s="12">
        <f>(BV$3*templow!$I246+BV$4*templow!$I246^2+BV$5*templow!$I246^6)*(L136/L$56)^$BW$1</f>
        <v>1.1571278099750515</v>
      </c>
      <c r="BW136" s="12">
        <f>(BW$3*templow!$I246+BW$4*templow!$I246^2+BW$5*templow!$I246^6)*(M136/M$56)^$BW$1</f>
        <v>0.34173405967536741</v>
      </c>
      <c r="BX136" s="12"/>
      <c r="BY136" s="12"/>
      <c r="BZ136" s="12"/>
      <c r="CA136" s="19"/>
      <c r="CB136" s="19"/>
      <c r="CC136" s="19"/>
      <c r="CD136" s="19"/>
      <c r="CE136" s="19"/>
      <c r="CF136" s="19"/>
      <c r="CG136" s="19"/>
      <c r="CH136" s="19"/>
    </row>
    <row r="137" spans="1:86" x14ac:dyDescent="0.3">
      <c r="A137" s="2">
        <f t="shared" si="161"/>
        <v>2091</v>
      </c>
      <c r="B137" s="5">
        <f t="shared" si="162"/>
        <v>1163.9795422716506</v>
      </c>
      <c r="C137" s="5">
        <f t="shared" si="163"/>
        <v>2957.0281939623542</v>
      </c>
      <c r="D137" s="5">
        <f t="shared" si="164"/>
        <v>4348.4899491188889</v>
      </c>
      <c r="E137" s="15">
        <f t="shared" si="165"/>
        <v>6.4452534568764416E-5</v>
      </c>
      <c r="F137" s="15">
        <f t="shared" si="166"/>
        <v>1.269758149961509E-4</v>
      </c>
      <c r="G137" s="15">
        <f t="shared" si="167"/>
        <v>2.5921660951338794E-4</v>
      </c>
      <c r="H137" s="5">
        <f t="shared" si="168"/>
        <v>170739.46099711052</v>
      </c>
      <c r="I137" s="5">
        <f t="shared" si="169"/>
        <v>58850.957131528696</v>
      </c>
      <c r="J137" s="5">
        <f t="shared" si="170"/>
        <v>22212.264885925146</v>
      </c>
      <c r="K137" s="5">
        <f t="shared" si="171"/>
        <v>146685.96379614307</v>
      </c>
      <c r="L137" s="5">
        <f t="shared" si="172"/>
        <v>19902.06155345096</v>
      </c>
      <c r="M137" s="5">
        <f t="shared" si="173"/>
        <v>5108.0409856819142</v>
      </c>
      <c r="N137" s="15">
        <f t="shared" si="174"/>
        <v>1.168437221325247E-2</v>
      </c>
      <c r="O137" s="15">
        <f t="shared" si="175"/>
        <v>1.4677263711651456E-2</v>
      </c>
      <c r="P137" s="15">
        <f t="shared" si="176"/>
        <v>1.3313087455589345E-2</v>
      </c>
      <c r="Q137" s="5">
        <f t="shared" si="177"/>
        <v>10019.931084724434</v>
      </c>
      <c r="R137" s="5">
        <f t="shared" si="178"/>
        <v>13071.475815203548</v>
      </c>
      <c r="S137" s="5">
        <f t="shared" si="179"/>
        <v>6605.0265992823988</v>
      </c>
      <c r="T137" s="5">
        <f t="shared" si="180"/>
        <v>58.685502614383935</v>
      </c>
      <c r="U137" s="5">
        <f t="shared" si="181"/>
        <v>222.1115246433377</v>
      </c>
      <c r="V137" s="5">
        <f t="shared" si="182"/>
        <v>297.35943782426659</v>
      </c>
      <c r="W137" s="15">
        <f t="shared" si="183"/>
        <v>-1.0734613539272964E-2</v>
      </c>
      <c r="X137" s="15">
        <f t="shared" si="184"/>
        <v>-1.217998157191269E-2</v>
      </c>
      <c r="Y137" s="15">
        <f t="shared" si="185"/>
        <v>-9.7425357312937999E-3</v>
      </c>
      <c r="Z137" s="5">
        <f t="shared" si="198"/>
        <v>13690.042208052129</v>
      </c>
      <c r="AA137" s="5">
        <f t="shared" si="199"/>
        <v>33189.304269293651</v>
      </c>
      <c r="AB137" s="5">
        <f t="shared" si="200"/>
        <v>31533.313768935255</v>
      </c>
      <c r="AC137" s="16">
        <f t="shared" si="186"/>
        <v>1.6662853242027351</v>
      </c>
      <c r="AD137" s="16">
        <f t="shared" si="187"/>
        <v>2.9453819290230987</v>
      </c>
      <c r="AE137" s="16">
        <f t="shared" si="188"/>
        <v>5.1697586666241264</v>
      </c>
      <c r="AF137" s="15">
        <f t="shared" si="189"/>
        <v>-4.0504037456468023E-3</v>
      </c>
      <c r="AG137" s="15">
        <f t="shared" si="190"/>
        <v>2.9673830763510267E-4</v>
      </c>
      <c r="AH137" s="15">
        <f t="shared" si="191"/>
        <v>9.7937136394747881E-3</v>
      </c>
      <c r="AI137" s="1">
        <f t="shared" si="155"/>
        <v>302566.48498647229</v>
      </c>
      <c r="AJ137" s="1">
        <f t="shared" si="156"/>
        <v>101323.2367105719</v>
      </c>
      <c r="AK137" s="1">
        <f t="shared" si="157"/>
        <v>38652.317614486557</v>
      </c>
      <c r="AL137" s="14">
        <f t="shared" si="192"/>
        <v>47.170428969766519</v>
      </c>
      <c r="AM137" s="14">
        <f t="shared" si="193"/>
        <v>9.7212884054904762</v>
      </c>
      <c r="AN137" s="14">
        <f t="shared" si="194"/>
        <v>3.2903094872402985</v>
      </c>
      <c r="AO137" s="11">
        <f t="shared" si="195"/>
        <v>9.1361460176629869E-3</v>
      </c>
      <c r="AP137" s="11">
        <f t="shared" si="196"/>
        <v>1.1509134355416598E-2</v>
      </c>
      <c r="AQ137" s="11">
        <f t="shared" si="197"/>
        <v>1.0440237017172215E-2</v>
      </c>
      <c r="AR137" s="1">
        <f t="shared" si="201"/>
        <v>170739.46099711052</v>
      </c>
      <c r="AS137" s="1">
        <f t="shared" si="201"/>
        <v>58850.957131528696</v>
      </c>
      <c r="AT137" s="1">
        <f t="shared" si="201"/>
        <v>22212.264885925146</v>
      </c>
      <c r="AU137" s="1">
        <f t="shared" si="158"/>
        <v>34147.892199422109</v>
      </c>
      <c r="AV137" s="1">
        <f t="shared" si="159"/>
        <v>11770.191426305741</v>
      </c>
      <c r="AW137" s="1">
        <f t="shared" si="160"/>
        <v>4442.4529771850293</v>
      </c>
      <c r="AX137" s="1">
        <f t="shared" si="212"/>
        <v>117348.77103691445</v>
      </c>
      <c r="AY137" s="1">
        <f t="shared" si="204"/>
        <v>15921.649242760766</v>
      </c>
      <c r="AZ137" s="1">
        <f t="shared" si="205"/>
        <v>4086.4327885455314</v>
      </c>
      <c r="BA137" s="1">
        <f t="shared" si="213"/>
        <v>13587.023466949804</v>
      </c>
      <c r="BB137" s="1">
        <f t="shared" si="214"/>
        <v>28610.534230765708</v>
      </c>
      <c r="BC137" s="1">
        <f t="shared" si="215"/>
        <v>36159.553730971653</v>
      </c>
      <c r="BD137" s="1">
        <f t="shared" si="216"/>
        <v>8287.992322770906</v>
      </c>
      <c r="BE137" s="2">
        <f t="shared" si="152"/>
        <v>0.17931493730955578</v>
      </c>
      <c r="BF137" s="2">
        <f t="shared" si="153"/>
        <v>0.13584270515142602</v>
      </c>
      <c r="BG137" s="2">
        <f t="shared" si="154"/>
        <v>7.3108051554487685E-2</v>
      </c>
      <c r="BH137" s="2">
        <f t="shared" si="206"/>
        <v>0.11820403789296785</v>
      </c>
      <c r="BI137" s="2">
        <f t="shared" si="217"/>
        <v>3.2153846742329923E-3</v>
      </c>
      <c r="BJ137" s="2">
        <f t="shared" si="207"/>
        <v>1.8453240542857267E-3</v>
      </c>
      <c r="BK137" s="2">
        <f t="shared" si="208"/>
        <v>5.3447872020936297E-4</v>
      </c>
      <c r="BL137" s="2">
        <f t="shared" si="209"/>
        <v>548.99304617691087</v>
      </c>
      <c r="BM137" s="2">
        <f t="shared" si="210"/>
        <v>108.59908681254804</v>
      </c>
      <c r="BN137" s="2">
        <f t="shared" si="211"/>
        <v>11.871982909180645</v>
      </c>
      <c r="BO137" s="2">
        <f t="shared" si="218"/>
        <v>447.27598760735157</v>
      </c>
      <c r="BP137" s="2">
        <f t="shared" si="219"/>
        <v>48.174997298113645</v>
      </c>
      <c r="BQ137" s="2">
        <f t="shared" si="220"/>
        <v>10.29955442248456</v>
      </c>
      <c r="BR137" s="11">
        <f t="shared" si="221"/>
        <v>4.2434759411375172E-2</v>
      </c>
      <c r="BS137" s="17">
        <f t="shared" si="202"/>
        <v>2.8287552956773852E-2</v>
      </c>
      <c r="BT137" s="17">
        <f t="shared" si="203"/>
        <v>0.10577205018990281</v>
      </c>
      <c r="BU137" s="12">
        <f>(BU$3*templow!$I247+BU$4*templow!$I247^2+BU$5*templow!$I247^6)*(K137/K$56)^$BW$1</f>
        <v>2.5850145401285634</v>
      </c>
      <c r="BV137" s="12">
        <f>(BV$3*templow!$I247+BV$4*templow!$I247^2+BV$5*templow!$I247^6)*(L137/L$56)^$BW$1</f>
        <v>1.1478388693722519</v>
      </c>
      <c r="BW137" s="12">
        <f>(BW$3*templow!$I247+BW$4*templow!$I247^2+BW$5*templow!$I247^6)*(M137/M$56)^$BW$1</f>
        <v>0.33069099132828256</v>
      </c>
      <c r="BX137" s="12"/>
      <c r="BY137" s="12"/>
      <c r="BZ137" s="12"/>
      <c r="CA137" s="19"/>
      <c r="CB137" s="19"/>
      <c r="CC137" s="19"/>
      <c r="CD137" s="19"/>
      <c r="CE137" s="19"/>
      <c r="CF137" s="19"/>
      <c r="CG137" s="19"/>
      <c r="CH137" s="19"/>
    </row>
    <row r="138" spans="1:86" x14ac:dyDescent="0.3">
      <c r="A138" s="2">
        <f t="shared" si="161"/>
        <v>2092</v>
      </c>
      <c r="B138" s="5">
        <f t="shared" si="162"/>
        <v>1164.050812631752</v>
      </c>
      <c r="C138" s="5">
        <f t="shared" si="163"/>
        <v>2957.3848914740047</v>
      </c>
      <c r="D138" s="5">
        <f t="shared" si="164"/>
        <v>4349.5607898989465</v>
      </c>
      <c r="E138" s="15">
        <f t="shared" si="165"/>
        <v>6.1229907840326195E-5</v>
      </c>
      <c r="F138" s="15">
        <f t="shared" si="166"/>
        <v>1.2062702424634335E-4</v>
      </c>
      <c r="G138" s="15">
        <f t="shared" si="167"/>
        <v>2.4625577903771852E-4</v>
      </c>
      <c r="H138" s="5">
        <f t="shared" si="168"/>
        <v>172723.9196869591</v>
      </c>
      <c r="I138" s="5">
        <f t="shared" si="169"/>
        <v>59712.97409157543</v>
      </c>
      <c r="J138" s="5">
        <f t="shared" si="170"/>
        <v>22510.433397936526</v>
      </c>
      <c r="K138" s="5">
        <f t="shared" si="171"/>
        <v>148381.76977554362</v>
      </c>
      <c r="L138" s="5">
        <f t="shared" si="172"/>
        <v>20191.140579545463</v>
      </c>
      <c r="M138" s="5">
        <f t="shared" si="173"/>
        <v>5175.3348177620273</v>
      </c>
      <c r="N138" s="15">
        <f t="shared" si="174"/>
        <v>1.1560792426992483E-2</v>
      </c>
      <c r="O138" s="15">
        <f t="shared" si="175"/>
        <v>1.4525079490791626E-2</v>
      </c>
      <c r="P138" s="15">
        <f t="shared" si="176"/>
        <v>1.3174097911262006E-2</v>
      </c>
      <c r="Q138" s="5">
        <f t="shared" si="177"/>
        <v>10027.579810589126</v>
      </c>
      <c r="R138" s="5">
        <f t="shared" si="178"/>
        <v>13101.397355131972</v>
      </c>
      <c r="S138" s="5">
        <f t="shared" si="179"/>
        <v>6628.4763081416431</v>
      </c>
      <c r="T138" s="5">
        <f t="shared" si="180"/>
        <v>58.055536423460531</v>
      </c>
      <c r="U138" s="5">
        <f t="shared" si="181"/>
        <v>219.4062103662724</v>
      </c>
      <c r="V138" s="5">
        <f t="shared" si="182"/>
        <v>294.46240287622624</v>
      </c>
      <c r="W138" s="15">
        <f t="shared" si="183"/>
        <v>-1.0734613539272964E-2</v>
      </c>
      <c r="X138" s="15">
        <f t="shared" si="184"/>
        <v>-1.217998157191269E-2</v>
      </c>
      <c r="Y138" s="15">
        <f t="shared" si="185"/>
        <v>-9.7425357312937999E-3</v>
      </c>
      <c r="Z138" s="5">
        <f t="shared" si="198"/>
        <v>13646.710941290425</v>
      </c>
      <c r="AA138" s="5">
        <f t="shared" si="199"/>
        <v>33280.350749028366</v>
      </c>
      <c r="AB138" s="5">
        <f t="shared" si="200"/>
        <v>31959.988413386542</v>
      </c>
      <c r="AC138" s="16">
        <f t="shared" si="186"/>
        <v>1.659536195884268</v>
      </c>
      <c r="AD138" s="16">
        <f t="shared" si="187"/>
        <v>2.9462559366720562</v>
      </c>
      <c r="AE138" s="16">
        <f t="shared" si="188"/>
        <v>5.220389802590236</v>
      </c>
      <c r="AF138" s="15">
        <f t="shared" si="189"/>
        <v>-4.0504037456468023E-3</v>
      </c>
      <c r="AG138" s="15">
        <f t="shared" si="190"/>
        <v>2.9673830763510267E-4</v>
      </c>
      <c r="AH138" s="15">
        <f t="shared" si="191"/>
        <v>9.7937136394747881E-3</v>
      </c>
      <c r="AI138" s="1">
        <f t="shared" si="155"/>
        <v>306457.7286872472</v>
      </c>
      <c r="AJ138" s="1">
        <f t="shared" si="156"/>
        <v>102961.10446582045</v>
      </c>
      <c r="AK138" s="1">
        <f t="shared" si="157"/>
        <v>39229.538830222933</v>
      </c>
      <c r="AL138" s="14">
        <f t="shared" si="192"/>
        <v>47.59707533728227</v>
      </c>
      <c r="AM138" s="14">
        <f t="shared" si="193"/>
        <v>9.832053183713354</v>
      </c>
      <c r="AN138" s="14">
        <f t="shared" si="194"/>
        <v>3.324317582037871</v>
      </c>
      <c r="AO138" s="11">
        <f t="shared" si="195"/>
        <v>9.0447845574863576E-3</v>
      </c>
      <c r="AP138" s="11">
        <f t="shared" si="196"/>
        <v>1.1394043011862432E-2</v>
      </c>
      <c r="AQ138" s="11">
        <f t="shared" si="197"/>
        <v>1.0335834647000492E-2</v>
      </c>
      <c r="AR138" s="1">
        <f t="shared" si="201"/>
        <v>172723.9196869591</v>
      </c>
      <c r="AS138" s="1">
        <f t="shared" si="201"/>
        <v>59712.97409157543</v>
      </c>
      <c r="AT138" s="1">
        <f t="shared" si="201"/>
        <v>22510.433397936526</v>
      </c>
      <c r="AU138" s="1">
        <f t="shared" si="158"/>
        <v>34544.783937391818</v>
      </c>
      <c r="AV138" s="1">
        <f t="shared" si="159"/>
        <v>11942.594818315087</v>
      </c>
      <c r="AW138" s="1">
        <f t="shared" si="160"/>
        <v>4502.0866795873053</v>
      </c>
      <c r="AX138" s="1">
        <f t="shared" si="212"/>
        <v>118705.41582043489</v>
      </c>
      <c r="AY138" s="1">
        <f t="shared" si="204"/>
        <v>16152.912463636372</v>
      </c>
      <c r="AZ138" s="1">
        <f t="shared" si="205"/>
        <v>4140.2678542096228</v>
      </c>
      <c r="BA138" s="1">
        <f t="shared" si="213"/>
        <v>13601.235554532739</v>
      </c>
      <c r="BB138" s="1">
        <f t="shared" si="214"/>
        <v>28656.632701936691</v>
      </c>
      <c r="BC138" s="1">
        <f t="shared" si="215"/>
        <v>36225.385604327232</v>
      </c>
      <c r="BD138" s="1">
        <f t="shared" si="216"/>
        <v>8059.5482198359878</v>
      </c>
      <c r="BE138" s="2">
        <f t="shared" si="152"/>
        <v>0.17931493730955578</v>
      </c>
      <c r="BF138" s="2">
        <f t="shared" si="153"/>
        <v>0.13584270515142602</v>
      </c>
      <c r="BG138" s="2">
        <f t="shared" si="154"/>
        <v>7.3108051554487685E-2</v>
      </c>
      <c r="BH138" s="2">
        <f t="shared" si="206"/>
        <v>0.1179469185301059</v>
      </c>
      <c r="BI138" s="2">
        <f t="shared" si="217"/>
        <v>3.2153846742329923E-3</v>
      </c>
      <c r="BJ138" s="2">
        <f t="shared" si="207"/>
        <v>1.8453240542857267E-3</v>
      </c>
      <c r="BK138" s="2">
        <f t="shared" si="208"/>
        <v>5.3447872020936297E-4</v>
      </c>
      <c r="BL138" s="2">
        <f t="shared" si="209"/>
        <v>555.37384423489846</v>
      </c>
      <c r="BM138" s="2">
        <f t="shared" si="210"/>
        <v>110.18978744412453</v>
      </c>
      <c r="BN138" s="2">
        <f t="shared" si="211"/>
        <v>12.031347633887217</v>
      </c>
      <c r="BO138" s="2">
        <f t="shared" si="218"/>
        <v>453.91126057806161</v>
      </c>
      <c r="BP138" s="2">
        <f t="shared" si="219"/>
        <v>48.746913723398443</v>
      </c>
      <c r="BQ138" s="2">
        <f t="shared" si="220"/>
        <v>10.298463842251588</v>
      </c>
      <c r="BR138" s="11">
        <f t="shared" si="221"/>
        <v>4.2309381431275356E-2</v>
      </c>
      <c r="BS138" s="17">
        <f t="shared" si="202"/>
        <v>2.7136041561724975E-2</v>
      </c>
      <c r="BT138" s="17">
        <f t="shared" si="203"/>
        <v>0.10269131086398331</v>
      </c>
      <c r="BU138" s="12">
        <f>(BU$3*templow!$I248+BU$4*templow!$I248^2+BU$5*templow!$I248^6)*(K138/K$56)^$BW$1</f>
        <v>2.579098415544216</v>
      </c>
      <c r="BV138" s="12">
        <f>(BV$3*templow!$I248+BV$4*templow!$I248^2+BV$5*templow!$I248^6)*(L138/L$56)^$BW$1</f>
        <v>1.1382595499063066</v>
      </c>
      <c r="BW138" s="12">
        <f>(BW$3*templow!$I248+BW$4*templow!$I248^2+BW$5*templow!$I248^6)*(M138/M$56)^$BW$1</f>
        <v>0.31942935021366931</v>
      </c>
      <c r="BX138" s="12"/>
      <c r="BY138" s="12"/>
      <c r="BZ138" s="12"/>
      <c r="CA138" s="19"/>
      <c r="CB138" s="19"/>
      <c r="CC138" s="19"/>
      <c r="CD138" s="19"/>
      <c r="CE138" s="19"/>
      <c r="CF138" s="19"/>
      <c r="CG138" s="19"/>
      <c r="CH138" s="19"/>
    </row>
    <row r="139" spans="1:86" x14ac:dyDescent="0.3">
      <c r="A139" s="2">
        <f t="shared" si="161"/>
        <v>2093</v>
      </c>
      <c r="B139" s="5">
        <f t="shared" si="162"/>
        <v>1164.118523619532</v>
      </c>
      <c r="C139" s="5">
        <f t="shared" si="163"/>
        <v>2957.7237949860637</v>
      </c>
      <c r="D139" s="5">
        <f t="shared" si="164"/>
        <v>4350.5783391556952</v>
      </c>
      <c r="E139" s="15">
        <f t="shared" si="165"/>
        <v>5.8168412448309883E-5</v>
      </c>
      <c r="F139" s="15">
        <f t="shared" si="166"/>
        <v>1.1459567303402617E-4</v>
      </c>
      <c r="G139" s="15">
        <f t="shared" si="167"/>
        <v>2.3394299008583258E-4</v>
      </c>
      <c r="H139" s="5">
        <f t="shared" si="168"/>
        <v>174709.77349569657</v>
      </c>
      <c r="I139" s="5">
        <f t="shared" si="169"/>
        <v>60578.256459886143</v>
      </c>
      <c r="J139" s="5">
        <f t="shared" si="170"/>
        <v>22809.227321582166</v>
      </c>
      <c r="K139" s="5">
        <f t="shared" si="171"/>
        <v>150079.02541785929</v>
      </c>
      <c r="L139" s="5">
        <f t="shared" si="172"/>
        <v>20481.377119316709</v>
      </c>
      <c r="M139" s="5">
        <f t="shared" si="173"/>
        <v>5242.8034949506709</v>
      </c>
      <c r="N139" s="15">
        <f t="shared" si="174"/>
        <v>1.143843778708864E-2</v>
      </c>
      <c r="O139" s="15">
        <f t="shared" si="175"/>
        <v>1.43744499538212E-2</v>
      </c>
      <c r="P139" s="15">
        <f t="shared" si="176"/>
        <v>1.3036582088773674E-2</v>
      </c>
      <c r="Q139" s="5">
        <f t="shared" si="177"/>
        <v>10033.989833177824</v>
      </c>
      <c r="R139" s="5">
        <f t="shared" si="178"/>
        <v>13129.358553004015</v>
      </c>
      <c r="S139" s="5">
        <f t="shared" si="179"/>
        <v>6651.0245344470741</v>
      </c>
      <c r="T139" s="5">
        <f t="shared" si="180"/>
        <v>57.432332676139495</v>
      </c>
      <c r="U139" s="5">
        <f t="shared" si="181"/>
        <v>216.733846767248</v>
      </c>
      <c r="V139" s="5">
        <f t="shared" si="182"/>
        <v>291.59359239468199</v>
      </c>
      <c r="W139" s="15">
        <f t="shared" si="183"/>
        <v>-1.0734613539272964E-2</v>
      </c>
      <c r="X139" s="15">
        <f t="shared" si="184"/>
        <v>-1.217998157191269E-2</v>
      </c>
      <c r="Y139" s="15">
        <f t="shared" si="185"/>
        <v>-9.7425357312937999E-3</v>
      </c>
      <c r="Z139" s="5">
        <f t="shared" si="198"/>
        <v>13601.811290601117</v>
      </c>
      <c r="AA139" s="5">
        <f t="shared" si="199"/>
        <v>33366.430005058326</v>
      </c>
      <c r="AB139" s="5">
        <f t="shared" si="200"/>
        <v>32387.573631304524</v>
      </c>
      <c r="AC139" s="16">
        <f t="shared" si="186"/>
        <v>1.652814404260422</v>
      </c>
      <c r="AD139" s="16">
        <f t="shared" si="187"/>
        <v>2.9471302036725642</v>
      </c>
      <c r="AE139" s="16">
        <f t="shared" si="188"/>
        <v>5.2715168054032393</v>
      </c>
      <c r="AF139" s="15">
        <f t="shared" si="189"/>
        <v>-4.0504037456468023E-3</v>
      </c>
      <c r="AG139" s="15">
        <f t="shared" si="190"/>
        <v>2.9673830763510267E-4</v>
      </c>
      <c r="AH139" s="15">
        <f t="shared" si="191"/>
        <v>9.7937136394747881E-3</v>
      </c>
      <c r="AI139" s="1">
        <f t="shared" si="155"/>
        <v>310356.73975591431</v>
      </c>
      <c r="AJ139" s="1">
        <f t="shared" si="156"/>
        <v>104607.5888375535</v>
      </c>
      <c r="AK139" s="1">
        <f t="shared" si="157"/>
        <v>39808.671626787946</v>
      </c>
      <c r="AL139" s="14">
        <f t="shared" si="192"/>
        <v>48.023275576354521</v>
      </c>
      <c r="AM139" s="14">
        <f t="shared" si="193"/>
        <v>9.9429597522148008</v>
      </c>
      <c r="AN139" s="14">
        <f t="shared" si="194"/>
        <v>3.3583335829115106</v>
      </c>
      <c r="AO139" s="11">
        <f t="shared" si="195"/>
        <v>8.9543367119114935E-3</v>
      </c>
      <c r="AP139" s="11">
        <f t="shared" si="196"/>
        <v>1.1280102581743808E-2</v>
      </c>
      <c r="AQ139" s="11">
        <f t="shared" si="197"/>
        <v>1.0232476300530487E-2</v>
      </c>
      <c r="AR139" s="1">
        <f t="shared" si="201"/>
        <v>174709.77349569657</v>
      </c>
      <c r="AS139" s="1">
        <f t="shared" si="201"/>
        <v>60578.256459886143</v>
      </c>
      <c r="AT139" s="1">
        <f t="shared" si="201"/>
        <v>22809.227321582166</v>
      </c>
      <c r="AU139" s="1">
        <f t="shared" si="158"/>
        <v>34941.954699139314</v>
      </c>
      <c r="AV139" s="1">
        <f t="shared" si="159"/>
        <v>12115.651291977229</v>
      </c>
      <c r="AW139" s="1">
        <f t="shared" si="160"/>
        <v>4561.8454643164332</v>
      </c>
      <c r="AX139" s="1">
        <f t="shared" si="212"/>
        <v>120063.22033428744</v>
      </c>
      <c r="AY139" s="1">
        <f t="shared" si="204"/>
        <v>16385.101695453366</v>
      </c>
      <c r="AZ139" s="1">
        <f t="shared" si="205"/>
        <v>4194.2427959605375</v>
      </c>
      <c r="BA139" s="1">
        <f t="shared" si="213"/>
        <v>13615.266834529468</v>
      </c>
      <c r="BB139" s="1">
        <f t="shared" si="214"/>
        <v>28702.129608208055</v>
      </c>
      <c r="BC139" s="1">
        <f t="shared" si="215"/>
        <v>36290.210437186615</v>
      </c>
      <c r="BD139" s="1">
        <f t="shared" si="216"/>
        <v>7837.2021304660984</v>
      </c>
      <c r="BE139" s="2">
        <f t="shared" si="152"/>
        <v>0.17931493730955578</v>
      </c>
      <c r="BF139" s="2">
        <f t="shared" si="153"/>
        <v>0.13584270515142602</v>
      </c>
      <c r="BG139" s="2">
        <f t="shared" si="154"/>
        <v>7.3108051554487685E-2</v>
      </c>
      <c r="BH139" s="2">
        <f t="shared" si="206"/>
        <v>0.11769000751061742</v>
      </c>
      <c r="BI139" s="2">
        <f t="shared" si="217"/>
        <v>3.2153846742329923E-3</v>
      </c>
      <c r="BJ139" s="2">
        <f t="shared" si="207"/>
        <v>1.8453240542857267E-3</v>
      </c>
      <c r="BK139" s="2">
        <f t="shared" si="208"/>
        <v>5.3447872020936297E-4</v>
      </c>
      <c r="BL139" s="2">
        <f t="shared" si="209"/>
        <v>561.75912813678019</v>
      </c>
      <c r="BM139" s="2">
        <f t="shared" si="210"/>
        <v>111.7865138121176</v>
      </c>
      <c r="BN139" s="2">
        <f t="shared" si="211"/>
        <v>12.191046627803672</v>
      </c>
      <c r="BO139" s="2">
        <f t="shared" si="218"/>
        <v>460.64559215573428</v>
      </c>
      <c r="BP139" s="2">
        <f t="shared" si="219"/>
        <v>49.325709880381297</v>
      </c>
      <c r="BQ139" s="2">
        <f t="shared" si="220"/>
        <v>10.2973948337549</v>
      </c>
      <c r="BR139" s="11">
        <f t="shared" si="221"/>
        <v>4.2185048237467021E-2</v>
      </c>
      <c r="BS139" s="17">
        <f t="shared" si="202"/>
        <v>2.6034536429541087E-2</v>
      </c>
      <c r="BT139" s="17">
        <f t="shared" si="203"/>
        <v>9.9700301809692526E-2</v>
      </c>
      <c r="BU139" s="12">
        <f>(BU$3*templow!$I249+BU$4*templow!$I249^2+BU$5*templow!$I249^6)*(K139/K$56)^$BW$1</f>
        <v>2.5727056784299696</v>
      </c>
      <c r="BV139" s="12">
        <f>(BV$3*templow!$I249+BV$4*templow!$I249^2+BV$5*templow!$I249^6)*(L139/L$56)^$BW$1</f>
        <v>1.1283926556440367</v>
      </c>
      <c r="BW139" s="12">
        <f>(BW$3*templow!$I249+BW$4*templow!$I249^2+BW$5*templow!$I249^6)*(M139/M$56)^$BW$1</f>
        <v>0.30795153870060671</v>
      </c>
      <c r="BX139" s="12"/>
      <c r="BY139" s="12"/>
      <c r="BZ139" s="12"/>
      <c r="CA139" s="19"/>
      <c r="CB139" s="19"/>
      <c r="CC139" s="19"/>
      <c r="CD139" s="19"/>
      <c r="CE139" s="19"/>
      <c r="CF139" s="19"/>
      <c r="CG139" s="19"/>
      <c r="CH139" s="19"/>
    </row>
    <row r="140" spans="1:86" x14ac:dyDescent="0.3">
      <c r="A140" s="2">
        <f t="shared" si="161"/>
        <v>2094</v>
      </c>
      <c r="B140" s="5">
        <f t="shared" si="162"/>
        <v>1164.1828527996317</v>
      </c>
      <c r="C140" s="5">
        <f t="shared" si="163"/>
        <v>2958.0457902175522</v>
      </c>
      <c r="D140" s="5">
        <f t="shared" si="164"/>
        <v>4351.5452370956973</v>
      </c>
      <c r="E140" s="15">
        <f t="shared" si="165"/>
        <v>5.5259991825894384E-5</v>
      </c>
      <c r="F140" s="15">
        <f t="shared" si="166"/>
        <v>1.0886588938232486E-4</v>
      </c>
      <c r="G140" s="15">
        <f t="shared" si="167"/>
        <v>2.2224584058154093E-4</v>
      </c>
      <c r="H140" s="5">
        <f t="shared" si="168"/>
        <v>176696.77974271635</v>
      </c>
      <c r="I140" s="5">
        <f t="shared" si="169"/>
        <v>61446.69264567233</v>
      </c>
      <c r="J140" s="5">
        <f t="shared" si="170"/>
        <v>23108.612928656057</v>
      </c>
      <c r="K140" s="5">
        <f t="shared" si="171"/>
        <v>151777.51443237218</v>
      </c>
      <c r="L140" s="5">
        <f t="shared" si="172"/>
        <v>20772.732068205467</v>
      </c>
      <c r="M140" s="5">
        <f t="shared" si="173"/>
        <v>5310.4384005161301</v>
      </c>
      <c r="N140" s="15">
        <f t="shared" si="174"/>
        <v>1.1317297735535359E-2</v>
      </c>
      <c r="O140" s="15">
        <f t="shared" si="175"/>
        <v>1.4225359319904873E-2</v>
      </c>
      <c r="P140" s="15">
        <f t="shared" si="176"/>
        <v>1.2900522712819162E-2</v>
      </c>
      <c r="Q140" s="5">
        <f t="shared" si="177"/>
        <v>10039.172216907471</v>
      </c>
      <c r="R140" s="5">
        <f t="shared" si="178"/>
        <v>13155.370212767888</v>
      </c>
      <c r="S140" s="5">
        <f t="shared" si="179"/>
        <v>6672.6751020554711</v>
      </c>
      <c r="T140" s="5">
        <f t="shared" si="180"/>
        <v>56.815818780202179</v>
      </c>
      <c r="U140" s="5">
        <f t="shared" si="181"/>
        <v>214.09403250761318</v>
      </c>
      <c r="V140" s="5">
        <f t="shared" si="182"/>
        <v>288.75273140176046</v>
      </c>
      <c r="W140" s="15">
        <f t="shared" si="183"/>
        <v>-1.0734613539272964E-2</v>
      </c>
      <c r="X140" s="15">
        <f t="shared" si="184"/>
        <v>-1.217998157191269E-2</v>
      </c>
      <c r="Y140" s="15">
        <f t="shared" si="185"/>
        <v>-9.7425357312937999E-3</v>
      </c>
      <c r="Z140" s="5">
        <f t="shared" si="198"/>
        <v>13555.378057340658</v>
      </c>
      <c r="AA140" s="5">
        <f t="shared" si="199"/>
        <v>33447.563367262264</v>
      </c>
      <c r="AB140" s="5">
        <f t="shared" si="200"/>
        <v>32816.020746192677</v>
      </c>
      <c r="AC140" s="16">
        <f t="shared" si="186"/>
        <v>1.6461198386065465</v>
      </c>
      <c r="AD140" s="16">
        <f t="shared" si="187"/>
        <v>2.9480047301015824</v>
      </c>
      <c r="AE140" s="16">
        <f t="shared" si="188"/>
        <v>5.3231445314410379</v>
      </c>
      <c r="AF140" s="15">
        <f t="shared" si="189"/>
        <v>-4.0504037456468023E-3</v>
      </c>
      <c r="AG140" s="15">
        <f t="shared" si="190"/>
        <v>2.9673830763510267E-4</v>
      </c>
      <c r="AH140" s="15">
        <f t="shared" si="191"/>
        <v>9.7937136394747881E-3</v>
      </c>
      <c r="AI140" s="1">
        <f t="shared" si="155"/>
        <v>314263.02047946223</v>
      </c>
      <c r="AJ140" s="1">
        <f t="shared" si="156"/>
        <v>106262.48124577539</v>
      </c>
      <c r="AK140" s="1">
        <f t="shared" si="157"/>
        <v>40389.649928425584</v>
      </c>
      <c r="AL140" s="14">
        <f t="shared" si="192"/>
        <v>48.448991990078916</v>
      </c>
      <c r="AM140" s="14">
        <f t="shared" si="193"/>
        <v>10.053995782126222</v>
      </c>
      <c r="AN140" s="14">
        <f t="shared" si="194"/>
        <v>3.3923540110199641</v>
      </c>
      <c r="AO140" s="11">
        <f t="shared" si="195"/>
        <v>8.864793344792378E-3</v>
      </c>
      <c r="AP140" s="11">
        <f t="shared" si="196"/>
        <v>1.116730155592637E-2</v>
      </c>
      <c r="AQ140" s="11">
        <f t="shared" si="197"/>
        <v>1.0130151537525181E-2</v>
      </c>
      <c r="AR140" s="1">
        <f t="shared" si="201"/>
        <v>176696.77974271635</v>
      </c>
      <c r="AS140" s="1">
        <f t="shared" si="201"/>
        <v>61446.69264567233</v>
      </c>
      <c r="AT140" s="1">
        <f t="shared" si="201"/>
        <v>23108.612928656057</v>
      </c>
      <c r="AU140" s="1">
        <f t="shared" si="158"/>
        <v>35339.355948543271</v>
      </c>
      <c r="AV140" s="1">
        <f t="shared" si="159"/>
        <v>12289.338529134468</v>
      </c>
      <c r="AW140" s="1">
        <f t="shared" si="160"/>
        <v>4621.7225857312114</v>
      </c>
      <c r="AX140" s="1">
        <f t="shared" si="212"/>
        <v>121422.01154589777</v>
      </c>
      <c r="AY140" s="1">
        <f t="shared" si="204"/>
        <v>16618.185654564375</v>
      </c>
      <c r="AZ140" s="1">
        <f t="shared" si="205"/>
        <v>4248.3507204129037</v>
      </c>
      <c r="BA140" s="1">
        <f t="shared" si="213"/>
        <v>13629.120620818054</v>
      </c>
      <c r="BB140" s="1">
        <f t="shared" si="214"/>
        <v>28747.03706745485</v>
      </c>
      <c r="BC140" s="1">
        <f t="shared" si="215"/>
        <v>36354.053978372649</v>
      </c>
      <c r="BD140" s="1">
        <f t="shared" si="216"/>
        <v>7620.8018103937256</v>
      </c>
      <c r="BE140" s="2">
        <f t="shared" ref="BE140:BE203" si="222">BE139</f>
        <v>0.17931493730955578</v>
      </c>
      <c r="BF140" s="2">
        <f t="shared" ref="BF140:BF203" si="223">BF139</f>
        <v>0.13584270515142602</v>
      </c>
      <c r="BG140" s="2">
        <f t="shared" ref="BG140:BG203" si="224">BG139</f>
        <v>7.3108051554487685E-2</v>
      </c>
      <c r="BH140" s="2">
        <f t="shared" si="206"/>
        <v>0.11743330577965565</v>
      </c>
      <c r="BI140" s="2">
        <f t="shared" si="217"/>
        <v>3.2153846742329923E-3</v>
      </c>
      <c r="BJ140" s="2">
        <f t="shared" si="207"/>
        <v>1.8453240542857267E-3</v>
      </c>
      <c r="BK140" s="2">
        <f t="shared" si="208"/>
        <v>5.3447872020936297E-4</v>
      </c>
      <c r="BL140" s="2">
        <f t="shared" si="209"/>
        <v>568.14811757105281</v>
      </c>
      <c r="BM140" s="2">
        <f t="shared" si="210"/>
        <v>113.38905999536101</v>
      </c>
      <c r="BN140" s="2">
        <f t="shared" si="211"/>
        <v>12.351061863921629</v>
      </c>
      <c r="BO140" s="2">
        <f t="shared" si="218"/>
        <v>467.48046197365176</v>
      </c>
      <c r="BP140" s="2">
        <f t="shared" si="219"/>
        <v>49.911468048918067</v>
      </c>
      <c r="BQ140" s="2">
        <f t="shared" si="220"/>
        <v>10.29634688743848</v>
      </c>
      <c r="BR140" s="11">
        <f t="shared" si="221"/>
        <v>4.2061760467680481E-2</v>
      </c>
      <c r="BS140" s="17">
        <f t="shared" si="202"/>
        <v>2.4980723407585281E-2</v>
      </c>
      <c r="BT140" s="17">
        <f t="shared" si="203"/>
        <v>9.6796409523973323E-2</v>
      </c>
      <c r="BU140" s="12">
        <f>(BU$3*templow!$I250+BU$4*templow!$I250^2+BU$5*templow!$I250^6)*(K140/K$56)^$BW$1</f>
        <v>2.5658394535233273</v>
      </c>
      <c r="BV140" s="12">
        <f>(BV$3*templow!$I250+BV$4*templow!$I250^2+BV$5*templow!$I250^6)*(L140/L$56)^$BW$1</f>
        <v>1.1182410871078274</v>
      </c>
      <c r="BW140" s="12">
        <f>(BW$3*templow!$I250+BW$4*templow!$I250^2+BW$5*templow!$I250^6)*(M140/M$56)^$BW$1</f>
        <v>0.2962600252047109</v>
      </c>
      <c r="BX140" s="12"/>
      <c r="BY140" s="12"/>
      <c r="BZ140" s="12"/>
      <c r="CA140" s="19"/>
      <c r="CB140" s="19"/>
      <c r="CC140" s="19"/>
      <c r="CD140" s="19"/>
      <c r="CE140" s="19"/>
      <c r="CF140" s="19"/>
      <c r="CG140" s="19"/>
      <c r="CH140" s="19"/>
    </row>
    <row r="141" spans="1:86" x14ac:dyDescent="0.3">
      <c r="A141" s="2">
        <f t="shared" si="161"/>
        <v>2095</v>
      </c>
      <c r="B141" s="5">
        <f t="shared" si="162"/>
        <v>1164.243968897815</v>
      </c>
      <c r="C141" s="5">
        <f t="shared" si="163"/>
        <v>2958.3517189890485</v>
      </c>
      <c r="D141" s="5">
        <f t="shared" si="164"/>
        <v>4352.4639942832919</v>
      </c>
      <c r="E141" s="15">
        <f t="shared" si="165"/>
        <v>5.249699223459966E-5</v>
      </c>
      <c r="F141" s="15">
        <f t="shared" si="166"/>
        <v>1.0342259491320861E-4</v>
      </c>
      <c r="G141" s="15">
        <f t="shared" si="167"/>
        <v>2.1113354855246388E-4</v>
      </c>
      <c r="H141" s="5">
        <f t="shared" si="168"/>
        <v>178684.69743059014</v>
      </c>
      <c r="I141" s="5">
        <f t="shared" si="169"/>
        <v>62318.170843703097</v>
      </c>
      <c r="J141" s="5">
        <f t="shared" si="170"/>
        <v>23408.556523143547</v>
      </c>
      <c r="K141" s="5">
        <f t="shared" si="171"/>
        <v>153477.0221740983</v>
      </c>
      <c r="L141" s="5">
        <f t="shared" si="172"/>
        <v>21065.166269343714</v>
      </c>
      <c r="M141" s="5">
        <f t="shared" si="173"/>
        <v>5378.2309408852825</v>
      </c>
      <c r="N141" s="15">
        <f t="shared" si="174"/>
        <v>1.119736179685149E-2</v>
      </c>
      <c r="O141" s="15">
        <f t="shared" si="175"/>
        <v>1.4077791990868782E-2</v>
      </c>
      <c r="P141" s="15">
        <f t="shared" si="176"/>
        <v>1.2765902785458083E-2</v>
      </c>
      <c r="Q141" s="5">
        <f t="shared" si="177"/>
        <v>10043.138331246029</v>
      </c>
      <c r="R141" s="5">
        <f t="shared" si="178"/>
        <v>13179.443807631238</v>
      </c>
      <c r="S141" s="5">
        <f t="shared" si="179"/>
        <v>6693.4320621632232</v>
      </c>
      <c r="T141" s="5">
        <f t="shared" si="180"/>
        <v>56.205922922679342</v>
      </c>
      <c r="U141" s="5">
        <f t="shared" si="181"/>
        <v>211.48637113701398</v>
      </c>
      <c r="V141" s="5">
        <f t="shared" si="182"/>
        <v>285.93954759857013</v>
      </c>
      <c r="W141" s="15">
        <f t="shared" si="183"/>
        <v>-1.0734613539272964E-2</v>
      </c>
      <c r="X141" s="15">
        <f t="shared" si="184"/>
        <v>-1.217998157191269E-2</v>
      </c>
      <c r="Y141" s="15">
        <f t="shared" si="185"/>
        <v>-9.7425357312937999E-3</v>
      </c>
      <c r="Z141" s="5">
        <f t="shared" si="198"/>
        <v>13507.446066297332</v>
      </c>
      <c r="AA141" s="5">
        <f t="shared" si="199"/>
        <v>33523.773942517772</v>
      </c>
      <c r="AB141" s="5">
        <f t="shared" si="200"/>
        <v>33245.281117959639</v>
      </c>
      <c r="AC141" s="16">
        <f t="shared" si="186"/>
        <v>1.6394523886464711</v>
      </c>
      <c r="AD141" s="16">
        <f t="shared" si="187"/>
        <v>2.9488795160360928</v>
      </c>
      <c r="AE141" s="16">
        <f t="shared" si="188"/>
        <v>5.3752778846435074</v>
      </c>
      <c r="AF141" s="15">
        <f t="shared" si="189"/>
        <v>-4.0504037456468023E-3</v>
      </c>
      <c r="AG141" s="15">
        <f t="shared" si="190"/>
        <v>2.9673830763510267E-4</v>
      </c>
      <c r="AH141" s="15">
        <f t="shared" si="191"/>
        <v>9.7937136394747881E-3</v>
      </c>
      <c r="AI141" s="1">
        <f t="shared" si="155"/>
        <v>318176.07438005932</v>
      </c>
      <c r="AJ141" s="1">
        <f t="shared" si="156"/>
        <v>107925.57165033231</v>
      </c>
      <c r="AK141" s="1">
        <f t="shared" si="157"/>
        <v>40972.407521314235</v>
      </c>
      <c r="AL141" s="14">
        <f t="shared" si="192"/>
        <v>48.874187388816907</v>
      </c>
      <c r="AM141" s="14">
        <f t="shared" si="193"/>
        <v>10.165149024839828</v>
      </c>
      <c r="AN141" s="14">
        <f t="shared" si="194"/>
        <v>3.426375420618522</v>
      </c>
      <c r="AO141" s="11">
        <f t="shared" si="195"/>
        <v>8.7761454113444541E-3</v>
      </c>
      <c r="AP141" s="11">
        <f t="shared" si="196"/>
        <v>1.1055628540367107E-2</v>
      </c>
      <c r="AQ141" s="11">
        <f t="shared" si="197"/>
        <v>1.0028850022149928E-2</v>
      </c>
      <c r="AR141" s="1">
        <f t="shared" si="201"/>
        <v>178684.69743059014</v>
      </c>
      <c r="AS141" s="1">
        <f t="shared" si="201"/>
        <v>62318.170843703097</v>
      </c>
      <c r="AT141" s="1">
        <f t="shared" si="201"/>
        <v>23408.556523143547</v>
      </c>
      <c r="AU141" s="1">
        <f t="shared" si="158"/>
        <v>35736.939486118026</v>
      </c>
      <c r="AV141" s="1">
        <f t="shared" si="159"/>
        <v>12463.63416874062</v>
      </c>
      <c r="AW141" s="1">
        <f t="shared" si="160"/>
        <v>4681.7113046287095</v>
      </c>
      <c r="AX141" s="1">
        <f t="shared" si="212"/>
        <v>122781.61773927862</v>
      </c>
      <c r="AY141" s="1">
        <f t="shared" si="204"/>
        <v>16852.133015474974</v>
      </c>
      <c r="AZ141" s="1">
        <f t="shared" si="205"/>
        <v>4302.5847527082269</v>
      </c>
      <c r="BA141" s="1">
        <f t="shared" si="213"/>
        <v>13642.800122918294</v>
      </c>
      <c r="BB141" s="1">
        <f t="shared" si="214"/>
        <v>28791.36679397343</v>
      </c>
      <c r="BC141" s="1">
        <f t="shared" si="215"/>
        <v>36416.94100398507</v>
      </c>
      <c r="BD141" s="1">
        <f t="shared" si="216"/>
        <v>7410.1981880856374</v>
      </c>
      <c r="BE141" s="2">
        <f t="shared" si="222"/>
        <v>0.17931493730955578</v>
      </c>
      <c r="BF141" s="2">
        <f t="shared" si="223"/>
        <v>0.13584270515142602</v>
      </c>
      <c r="BG141" s="2">
        <f t="shared" si="224"/>
        <v>7.3108051554487685E-2</v>
      </c>
      <c r="BH141" s="2">
        <f t="shared" si="206"/>
        <v>0.11717681485503438</v>
      </c>
      <c r="BI141" s="2">
        <f t="shared" si="217"/>
        <v>3.2153846742329923E-3</v>
      </c>
      <c r="BJ141" s="2">
        <f t="shared" si="207"/>
        <v>1.8453240542857267E-3</v>
      </c>
      <c r="BK141" s="2">
        <f t="shared" si="208"/>
        <v>5.3447872020936297E-4</v>
      </c>
      <c r="BL141" s="2">
        <f t="shared" si="209"/>
        <v>574.54003763827882</v>
      </c>
      <c r="BM141" s="2">
        <f t="shared" si="210"/>
        <v>114.99721967697276</v>
      </c>
      <c r="BN141" s="2">
        <f t="shared" si="211"/>
        <v>12.511375332438298</v>
      </c>
      <c r="BO141" s="2">
        <f t="shared" si="218"/>
        <v>474.41737188037149</v>
      </c>
      <c r="BP141" s="2">
        <f t="shared" si="219"/>
        <v>50.50427151795526</v>
      </c>
      <c r="BQ141" s="2">
        <f t="shared" si="220"/>
        <v>10.295319513394737</v>
      </c>
      <c r="BR141" s="11">
        <f t="shared" si="221"/>
        <v>4.1939518246995017E-2</v>
      </c>
      <c r="BS141" s="17">
        <f t="shared" si="202"/>
        <v>2.3972401977761716E-2</v>
      </c>
      <c r="BT141" s="17">
        <f t="shared" si="203"/>
        <v>9.3977096625216819E-2</v>
      </c>
      <c r="BU141" s="12">
        <f>(BU$3*templow!$I251+BU$4*templow!$I251^2+BU$5*templow!$I251^6)*(K141/K$56)^$BW$1</f>
        <v>2.5585030477765494</v>
      </c>
      <c r="BV141" s="12">
        <f>(BV$3*templow!$I251+BV$4*templow!$I251^2+BV$5*templow!$I251^6)*(L141/L$56)^$BW$1</f>
        <v>1.1078078359499</v>
      </c>
      <c r="BW141" s="12">
        <f>(BW$3*templow!$I251+BW$4*templow!$I251^2+BW$5*templow!$I251^6)*(M141/M$56)^$BW$1</f>
        <v>0.28435734025592913</v>
      </c>
      <c r="BX141" s="12"/>
      <c r="BY141" s="12"/>
      <c r="BZ141" s="12"/>
      <c r="CA141" s="19"/>
      <c r="CB141" s="19"/>
      <c r="CC141" s="19"/>
      <c r="CD141" s="19"/>
      <c r="CE141" s="19"/>
      <c r="CF141" s="19"/>
      <c r="CG141" s="19"/>
      <c r="CH141" s="19"/>
    </row>
    <row r="142" spans="1:86" x14ac:dyDescent="0.3">
      <c r="A142" s="2">
        <f t="shared" si="161"/>
        <v>2096</v>
      </c>
      <c r="B142" s="5">
        <f t="shared" si="162"/>
        <v>1164.3020322390798</v>
      </c>
      <c r="C142" s="5">
        <f t="shared" si="163"/>
        <v>2958.6423813799202</v>
      </c>
      <c r="D142" s="5">
        <f t="shared" si="164"/>
        <v>4353.3369978929486</v>
      </c>
      <c r="E142" s="15">
        <f t="shared" si="165"/>
        <v>4.9872142622869677E-5</v>
      </c>
      <c r="F142" s="15">
        <f t="shared" si="166"/>
        <v>9.8251465167548176E-5</v>
      </c>
      <c r="G142" s="15">
        <f t="shared" si="167"/>
        <v>2.0057687112484069E-4</v>
      </c>
      <c r="H142" s="5">
        <f t="shared" si="168"/>
        <v>180673.28733184084</v>
      </c>
      <c r="I142" s="5">
        <f t="shared" si="169"/>
        <v>63192.579086230689</v>
      </c>
      <c r="J142" s="5">
        <f t="shared" si="170"/>
        <v>23709.0244540315</v>
      </c>
      <c r="K142" s="5">
        <f t="shared" si="171"/>
        <v>155177.33571621994</v>
      </c>
      <c r="L142" s="5">
        <f t="shared" si="172"/>
        <v>21358.640531863628</v>
      </c>
      <c r="M142" s="5">
        <f t="shared" si="173"/>
        <v>5446.1725488991242</v>
      </c>
      <c r="N142" s="15">
        <f t="shared" si="174"/>
        <v>1.1078619574680593E-2</v>
      </c>
      <c r="O142" s="15">
        <f t="shared" si="175"/>
        <v>1.3931732546873299E-2</v>
      </c>
      <c r="P142" s="15">
        <f t="shared" si="176"/>
        <v>1.2632705579329162E-2</v>
      </c>
      <c r="Q142" s="5">
        <f t="shared" si="177"/>
        <v>10045.899839800859</v>
      </c>
      <c r="R142" s="5">
        <f t="shared" si="178"/>
        <v>13201.591462748554</v>
      </c>
      <c r="S142" s="5">
        <f t="shared" si="179"/>
        <v>6713.2996889299911</v>
      </c>
      <c r="T142" s="5">
        <f t="shared" si="180"/>
        <v>55.602574061486216</v>
      </c>
      <c r="U142" s="5">
        <f t="shared" si="181"/>
        <v>208.91047103385446</v>
      </c>
      <c r="V142" s="5">
        <f t="shared" si="182"/>
        <v>283.15377133910107</v>
      </c>
      <c r="W142" s="15">
        <f t="shared" si="183"/>
        <v>-1.0734613539272964E-2</v>
      </c>
      <c r="X142" s="15">
        <f t="shared" si="184"/>
        <v>-1.217998157191269E-2</v>
      </c>
      <c r="Y142" s="15">
        <f t="shared" si="185"/>
        <v>-9.7425357312937999E-3</v>
      </c>
      <c r="Z142" s="5">
        <f t="shared" si="198"/>
        <v>13458.05014603635</v>
      </c>
      <c r="AA142" s="5">
        <f t="shared" si="199"/>
        <v>33595.086573728011</v>
      </c>
      <c r="AB142" s="5">
        <f t="shared" si="200"/>
        <v>33675.3061614209</v>
      </c>
      <c r="AC142" s="16">
        <f t="shared" si="186"/>
        <v>1.6328119445506879</v>
      </c>
      <c r="AD142" s="16">
        <f t="shared" si="187"/>
        <v>2.9497545615531013</v>
      </c>
      <c r="AE142" s="16">
        <f t="shared" si="188"/>
        <v>5.4279218169783077</v>
      </c>
      <c r="AF142" s="15">
        <f t="shared" si="189"/>
        <v>-4.0504037456468023E-3</v>
      </c>
      <c r="AG142" s="15">
        <f t="shared" si="190"/>
        <v>2.9673830763510267E-4</v>
      </c>
      <c r="AH142" s="15">
        <f t="shared" si="191"/>
        <v>9.7937136394747881E-3</v>
      </c>
      <c r="AI142" s="1">
        <f t="shared" si="155"/>
        <v>322095.40642817144</v>
      </c>
      <c r="AJ142" s="1">
        <f t="shared" si="156"/>
        <v>109596.6486540397</v>
      </c>
      <c r="AK142" s="1">
        <f t="shared" si="157"/>
        <v>41556.878073811524</v>
      </c>
      <c r="AL142" s="14">
        <f t="shared" si="192"/>
        <v>49.298825094448603</v>
      </c>
      <c r="AM142" s="14">
        <f t="shared" si="193"/>
        <v>10.276407315399169</v>
      </c>
      <c r="AN142" s="14">
        <f t="shared" si="194"/>
        <v>3.4603943997793563</v>
      </c>
      <c r="AO142" s="11">
        <f t="shared" si="195"/>
        <v>8.6883839572310089E-3</v>
      </c>
      <c r="AP142" s="11">
        <f t="shared" si="196"/>
        <v>1.0945072254963436E-2</v>
      </c>
      <c r="AQ142" s="11">
        <f t="shared" si="197"/>
        <v>9.9285615219284282E-3</v>
      </c>
      <c r="AR142" s="1">
        <f t="shared" si="201"/>
        <v>180673.28733184084</v>
      </c>
      <c r="AS142" s="1">
        <f t="shared" si="201"/>
        <v>63192.579086230689</v>
      </c>
      <c r="AT142" s="1">
        <f t="shared" si="201"/>
        <v>23709.0244540315</v>
      </c>
      <c r="AU142" s="1">
        <f t="shared" si="158"/>
        <v>36134.657466368168</v>
      </c>
      <c r="AV142" s="1">
        <f t="shared" si="159"/>
        <v>12638.515817246138</v>
      </c>
      <c r="AW142" s="1">
        <f t="shared" si="160"/>
        <v>4741.8048908063001</v>
      </c>
      <c r="AX142" s="1">
        <f t="shared" si="212"/>
        <v>124141.86857297596</v>
      </c>
      <c r="AY142" s="1">
        <f t="shared" si="204"/>
        <v>17086.9124254909</v>
      </c>
      <c r="AZ142" s="1">
        <f t="shared" si="205"/>
        <v>4356.938039119299</v>
      </c>
      <c r="BA142" s="1">
        <f t="shared" si="213"/>
        <v>13656.308450470566</v>
      </c>
      <c r="BB142" s="1">
        <f t="shared" si="214"/>
        <v>28835.130115381191</v>
      </c>
      <c r="BC142" s="1">
        <f t="shared" si="215"/>
        <v>36478.895358455535</v>
      </c>
      <c r="BD142" s="1">
        <f t="shared" si="216"/>
        <v>7205.2453414856918</v>
      </c>
      <c r="BE142" s="2">
        <f t="shared" si="222"/>
        <v>0.17931493730955578</v>
      </c>
      <c r="BF142" s="2">
        <f t="shared" si="223"/>
        <v>0.13584270515142602</v>
      </c>
      <c r="BG142" s="2">
        <f t="shared" si="224"/>
        <v>7.3108051554487685E-2</v>
      </c>
      <c r="BH142" s="2">
        <f t="shared" si="206"/>
        <v>0.11692053680598212</v>
      </c>
      <c r="BI142" s="2">
        <f t="shared" si="217"/>
        <v>3.2153846742329923E-3</v>
      </c>
      <c r="BJ142" s="2">
        <f t="shared" si="207"/>
        <v>1.8453240542857267E-3</v>
      </c>
      <c r="BK142" s="2">
        <f t="shared" si="208"/>
        <v>5.3447872020936297E-4</v>
      </c>
      <c r="BL142" s="2">
        <f t="shared" si="209"/>
        <v>580.93411913009481</v>
      </c>
      <c r="BM142" s="2">
        <f t="shared" si="210"/>
        <v>116.61078624017463</v>
      </c>
      <c r="BN142" s="2">
        <f t="shared" si="211"/>
        <v>12.671969047603246</v>
      </c>
      <c r="BO142" s="2">
        <f t="shared" si="218"/>
        <v>481.45784626849598</v>
      </c>
      <c r="BP142" s="2">
        <f t="shared" si="219"/>
        <v>51.104204596883235</v>
      </c>
      <c r="BQ142" s="2">
        <f t="shared" si="220"/>
        <v>10.294312240449178</v>
      </c>
      <c r="BR142" s="11">
        <f t="shared" si="221"/>
        <v>4.1818321215628645E-2</v>
      </c>
      <c r="BS142" s="17">
        <f t="shared" si="202"/>
        <v>2.3007479376628254E-2</v>
      </c>
      <c r="BT142" s="17">
        <f t="shared" si="203"/>
        <v>9.1239899636132826E-2</v>
      </c>
      <c r="BU142" s="12">
        <f>(BU$3*templow!$I252+BU$4*templow!$I252^2+BU$5*templow!$I252^6)*(K142/K$56)^$BW$1</f>
        <v>2.5506999422887229</v>
      </c>
      <c r="BV142" s="12">
        <f>(BV$3*templow!$I252+BV$4*templow!$I252^2+BV$5*templow!$I252^6)*(L142/L$56)^$BW$1</f>
        <v>1.0970959796917334</v>
      </c>
      <c r="BW142" s="12">
        <f>(BW$3*templow!$I252+BW$4*templow!$I252^2+BW$5*templow!$I252^6)*(M142/M$56)^$BW$1</f>
        <v>0.27224607261934824</v>
      </c>
      <c r="BX142" s="12"/>
      <c r="BY142" s="12"/>
      <c r="BZ142" s="12"/>
      <c r="CA142" s="19"/>
      <c r="CB142" s="19"/>
      <c r="CC142" s="19"/>
      <c r="CD142" s="19"/>
      <c r="CE142" s="19"/>
      <c r="CF142" s="19"/>
      <c r="CG142" s="19"/>
      <c r="CH142" s="19"/>
    </row>
    <row r="143" spans="1:86" x14ac:dyDescent="0.3">
      <c r="A143" s="2">
        <f t="shared" si="161"/>
        <v>2097</v>
      </c>
      <c r="B143" s="5">
        <f t="shared" si="162"/>
        <v>1164.3571951642373</v>
      </c>
      <c r="C143" s="5">
        <f t="shared" si="163"/>
        <v>2958.9185377813533</v>
      </c>
      <c r="D143" s="5">
        <f t="shared" si="164"/>
        <v>4354.1665176712386</v>
      </c>
      <c r="E143" s="15">
        <f t="shared" si="165"/>
        <v>4.737853549172619E-5</v>
      </c>
      <c r="F143" s="15">
        <f t="shared" si="166"/>
        <v>9.3338891909170766E-5</v>
      </c>
      <c r="G143" s="15">
        <f t="shared" si="167"/>
        <v>1.9054802756859865E-4</v>
      </c>
      <c r="H143" s="5">
        <f t="shared" si="168"/>
        <v>182662.31207277277</v>
      </c>
      <c r="I143" s="5">
        <f t="shared" si="169"/>
        <v>64069.8052942719</v>
      </c>
      <c r="J143" s="5">
        <f t="shared" si="170"/>
        <v>24009.983128039399</v>
      </c>
      <c r="K143" s="5">
        <f t="shared" si="171"/>
        <v>156878.24391982009</v>
      </c>
      <c r="L143" s="5">
        <f t="shared" si="172"/>
        <v>21653.11564890614</v>
      </c>
      <c r="M143" s="5">
        <f t="shared" si="173"/>
        <v>5514.2546869982325</v>
      </c>
      <c r="N143" s="15">
        <f t="shared" si="174"/>
        <v>1.0961060748656548E-2</v>
      </c>
      <c r="O143" s="15">
        <f t="shared" si="175"/>
        <v>1.3787165742276564E-2</v>
      </c>
      <c r="P143" s="15">
        <f t="shared" si="176"/>
        <v>1.250091463093117E-2</v>
      </c>
      <c r="Q143" s="5">
        <f t="shared" si="177"/>
        <v>10047.468689371886</v>
      </c>
      <c r="R143" s="5">
        <f t="shared" si="178"/>
        <v>13221.825937717489</v>
      </c>
      <c r="S143" s="5">
        <f t="shared" si="179"/>
        <v>6732.2824750454656</v>
      </c>
      <c r="T143" s="5">
        <f t="shared" si="180"/>
        <v>55.005701917147356</v>
      </c>
      <c r="U143" s="5">
        <f t="shared" si="181"/>
        <v>206.3659453464825</v>
      </c>
      <c r="V143" s="5">
        <f t="shared" si="182"/>
        <v>280.39513560437928</v>
      </c>
      <c r="W143" s="15">
        <f t="shared" si="183"/>
        <v>-1.0734613539272964E-2</v>
      </c>
      <c r="X143" s="15">
        <f t="shared" si="184"/>
        <v>-1.217998157191269E-2</v>
      </c>
      <c r="Y143" s="15">
        <f t="shared" si="185"/>
        <v>-9.7425357312937999E-3</v>
      </c>
      <c r="Z143" s="5">
        <f t="shared" si="198"/>
        <v>13407.225109612096</v>
      </c>
      <c r="AA143" s="5">
        <f t="shared" si="199"/>
        <v>33661.52779823204</v>
      </c>
      <c r="AB143" s="5">
        <f t="shared" si="200"/>
        <v>34106.047364715239</v>
      </c>
      <c r="AC143" s="16">
        <f t="shared" si="186"/>
        <v>1.626198396934543</v>
      </c>
      <c r="AD143" s="16">
        <f t="shared" si="187"/>
        <v>2.9506298667296353</v>
      </c>
      <c r="AE143" s="16">
        <f t="shared" si="188"/>
        <v>5.4810813289112508</v>
      </c>
      <c r="AF143" s="15">
        <f t="shared" si="189"/>
        <v>-4.0504037456468023E-3</v>
      </c>
      <c r="AG143" s="15">
        <f t="shared" si="190"/>
        <v>2.9673830763510267E-4</v>
      </c>
      <c r="AH143" s="15">
        <f t="shared" si="191"/>
        <v>9.7937136394747881E-3</v>
      </c>
      <c r="AI143" s="1">
        <f t="shared" si="155"/>
        <v>326020.52325172245</v>
      </c>
      <c r="AJ143" s="1">
        <f t="shared" si="156"/>
        <v>111275.49960588187</v>
      </c>
      <c r="AK143" s="1">
        <f t="shared" si="157"/>
        <v>42142.99515723667</v>
      </c>
      <c r="AL143" s="14">
        <f t="shared" si="192"/>
        <v>49.722868944298938</v>
      </c>
      <c r="AM143" s="14">
        <f t="shared" si="193"/>
        <v>10.387758575781763</v>
      </c>
      <c r="AN143" s="14">
        <f t="shared" si="194"/>
        <v>3.4944075710808185</v>
      </c>
      <c r="AO143" s="11">
        <f t="shared" si="195"/>
        <v>8.6015001176586985E-3</v>
      </c>
      <c r="AP143" s="11">
        <f t="shared" si="196"/>
        <v>1.0835621532413801E-2</v>
      </c>
      <c r="AQ143" s="11">
        <f t="shared" si="197"/>
        <v>9.8292759067091437E-3</v>
      </c>
      <c r="AR143" s="1">
        <f t="shared" si="201"/>
        <v>182662.31207277277</v>
      </c>
      <c r="AS143" s="1">
        <f t="shared" si="201"/>
        <v>64069.8052942719</v>
      </c>
      <c r="AT143" s="1">
        <f t="shared" si="201"/>
        <v>24009.983128039399</v>
      </c>
      <c r="AU143" s="1">
        <f t="shared" si="158"/>
        <v>36532.462414554553</v>
      </c>
      <c r="AV143" s="1">
        <f t="shared" si="159"/>
        <v>12813.96105885438</v>
      </c>
      <c r="AW143" s="1">
        <f t="shared" si="160"/>
        <v>4801.9966256078797</v>
      </c>
      <c r="AX143" s="1">
        <f t="shared" si="212"/>
        <v>125502.59513585606</v>
      </c>
      <c r="AY143" s="1">
        <f t="shared" si="204"/>
        <v>17322.492519124913</v>
      </c>
      <c r="AZ143" s="1">
        <f t="shared" si="205"/>
        <v>4411.4037495985858</v>
      </c>
      <c r="BA143" s="1">
        <f t="shared" si="213"/>
        <v>13669.64861750716</v>
      </c>
      <c r="BB143" s="1">
        <f t="shared" si="214"/>
        <v>28878.337988789233</v>
      </c>
      <c r="BC143" s="1">
        <f t="shared" si="215"/>
        <v>36539.939993944274</v>
      </c>
      <c r="BD143" s="1">
        <f t="shared" si="216"/>
        <v>7005.8004712968914</v>
      </c>
      <c r="BE143" s="2">
        <f t="shared" si="222"/>
        <v>0.17931493730955578</v>
      </c>
      <c r="BF143" s="2">
        <f t="shared" si="223"/>
        <v>0.13584270515142602</v>
      </c>
      <c r="BG143" s="2">
        <f t="shared" si="224"/>
        <v>7.3108051554487685E-2</v>
      </c>
      <c r="BH143" s="2">
        <f t="shared" si="206"/>
        <v>0.1166644742325003</v>
      </c>
      <c r="BI143" s="2">
        <f t="shared" si="217"/>
        <v>3.2153846742329923E-3</v>
      </c>
      <c r="BJ143" s="2">
        <f t="shared" si="207"/>
        <v>1.8453240542857267E-3</v>
      </c>
      <c r="BK143" s="2">
        <f t="shared" si="208"/>
        <v>5.3447872020936297E-4</v>
      </c>
      <c r="BL143" s="2">
        <f t="shared" si="209"/>
        <v>587.32959879875762</v>
      </c>
      <c r="BM143" s="2">
        <f t="shared" si="210"/>
        <v>118.22955286292294</v>
      </c>
      <c r="BN143" s="2">
        <f t="shared" si="211"/>
        <v>12.832825054522896</v>
      </c>
      <c r="BO143" s="2">
        <f t="shared" si="218"/>
        <v>488.60343240847419</v>
      </c>
      <c r="BP143" s="2">
        <f t="shared" si="219"/>
        <v>51.711352627055568</v>
      </c>
      <c r="BQ143" s="2">
        <f t="shared" si="220"/>
        <v>10.293324615288439</v>
      </c>
      <c r="BR143" s="11">
        <f t="shared" si="221"/>
        <v>4.1698168555384302E-2</v>
      </c>
      <c r="BS143" s="17">
        <f t="shared" si="202"/>
        <v>2.2083965033156985E-2</v>
      </c>
      <c r="BT143" s="17">
        <f t="shared" si="203"/>
        <v>8.8582426831196923E-2</v>
      </c>
      <c r="BU143" s="12">
        <f>(BU$3*templow!$I253+BU$4*templow!$I253^2+BU$5*templow!$I253^6)*(K143/K$56)^$BW$1</f>
        <v>2.5424337842908558</v>
      </c>
      <c r="BV143" s="12">
        <f>(BV$3*templow!$I253+BV$4*templow!$I253^2+BV$5*templow!$I253^6)*(L143/L$56)^$BW$1</f>
        <v>1.0861086765365928</v>
      </c>
      <c r="BW143" s="12">
        <f>(BW$3*templow!$I253+BW$4*templow!$I253^2+BW$5*templow!$I253^6)*(M143/M$56)^$BW$1</f>
        <v>0.25992886547427441</v>
      </c>
      <c r="BX143" s="12"/>
      <c r="BY143" s="12"/>
      <c r="BZ143" s="12"/>
      <c r="CA143" s="19"/>
      <c r="CB143" s="19"/>
      <c r="CC143" s="19"/>
      <c r="CD143" s="19"/>
      <c r="CE143" s="19"/>
      <c r="CF143" s="19"/>
      <c r="CG143" s="19"/>
      <c r="CH143" s="19"/>
    </row>
    <row r="144" spans="1:86" x14ac:dyDescent="0.3">
      <c r="A144" s="2">
        <f t="shared" si="161"/>
        <v>2098</v>
      </c>
      <c r="B144" s="5">
        <f t="shared" si="162"/>
        <v>1164.4096024259986</v>
      </c>
      <c r="C144" s="5">
        <f t="shared" si="163"/>
        <v>2959.1809108500406</v>
      </c>
      <c r="D144" s="5">
        <f t="shared" si="164"/>
        <v>4354.9547116208032</v>
      </c>
      <c r="E144" s="15">
        <f t="shared" si="165"/>
        <v>4.5009608717139881E-5</v>
      </c>
      <c r="F144" s="15">
        <f t="shared" si="166"/>
        <v>8.8671947313712221E-5</v>
      </c>
      <c r="G144" s="15">
        <f t="shared" si="167"/>
        <v>1.8102062619016873E-4</v>
      </c>
      <c r="H144" s="5">
        <f t="shared" si="168"/>
        <v>184651.53621434572</v>
      </c>
      <c r="I144" s="5">
        <f t="shared" si="169"/>
        <v>64949.737328202144</v>
      </c>
      <c r="J144" s="5">
        <f t="shared" si="170"/>
        <v>24311.399022251524</v>
      </c>
      <c r="K144" s="5">
        <f t="shared" si="171"/>
        <v>158579.53750092062</v>
      </c>
      <c r="L144" s="5">
        <f t="shared" si="172"/>
        <v>21948.552415318529</v>
      </c>
      <c r="M144" s="5">
        <f t="shared" si="173"/>
        <v>5582.468850337008</v>
      </c>
      <c r="N144" s="15">
        <f t="shared" si="174"/>
        <v>1.0844675071516319E-2</v>
      </c>
      <c r="O144" s="15">
        <f t="shared" si="175"/>
        <v>1.364407650163324E-2</v>
      </c>
      <c r="P144" s="15">
        <f t="shared" si="176"/>
        <v>1.2370513734088817E-2</v>
      </c>
      <c r="Q144" s="5">
        <f t="shared" si="177"/>
        <v>10047.85709898295</v>
      </c>
      <c r="R144" s="5">
        <f t="shared" si="178"/>
        <v>13240.160608904684</v>
      </c>
      <c r="S144" s="5">
        <f t="shared" si="179"/>
        <v>6750.3851272391994</v>
      </c>
      <c r="T144" s="5">
        <f t="shared" si="180"/>
        <v>54.41523696461033</v>
      </c>
      <c r="U144" s="5">
        <f t="shared" si="181"/>
        <v>203.85241193509199</v>
      </c>
      <c r="V144" s="5">
        <f t="shared" si="182"/>
        <v>277.66337597687266</v>
      </c>
      <c r="W144" s="15">
        <f t="shared" si="183"/>
        <v>-1.0734613539272964E-2</v>
      </c>
      <c r="X144" s="15">
        <f t="shared" si="184"/>
        <v>-1.217998157191269E-2</v>
      </c>
      <c r="Y144" s="15">
        <f t="shared" si="185"/>
        <v>-9.7425357312937999E-3</v>
      </c>
      <c r="Z144" s="5">
        <f t="shared" si="198"/>
        <v>13355.0057356615</v>
      </c>
      <c r="AA144" s="5">
        <f t="shared" si="199"/>
        <v>33723.125805651398</v>
      </c>
      <c r="AB144" s="5">
        <f t="shared" si="200"/>
        <v>34537.456307602748</v>
      </c>
      <c r="AC144" s="16">
        <f t="shared" si="186"/>
        <v>1.6196116368564346</v>
      </c>
      <c r="AD144" s="16">
        <f t="shared" si="187"/>
        <v>2.9515054316427465</v>
      </c>
      <c r="AE144" s="16">
        <f t="shared" si="188"/>
        <v>5.5347614698812793</v>
      </c>
      <c r="AF144" s="15">
        <f t="shared" si="189"/>
        <v>-4.0504037456468023E-3</v>
      </c>
      <c r="AG144" s="15">
        <f t="shared" si="190"/>
        <v>2.9673830763510267E-4</v>
      </c>
      <c r="AH144" s="15">
        <f t="shared" si="191"/>
        <v>9.7937136394747881E-3</v>
      </c>
      <c r="AI144" s="1">
        <f t="shared" si="155"/>
        <v>329950.93334110477</v>
      </c>
      <c r="AJ144" s="1">
        <f t="shared" si="156"/>
        <v>112961.91070414806</v>
      </c>
      <c r="AK144" s="1">
        <f t="shared" si="157"/>
        <v>42730.692267120881</v>
      </c>
      <c r="AL144" s="14">
        <f t="shared" si="192"/>
        <v>50.146283294742908</v>
      </c>
      <c r="AM144" s="14">
        <f t="shared" si="193"/>
        <v>10.499190818074046</v>
      </c>
      <c r="AN144" s="14">
        <f t="shared" si="194"/>
        <v>3.5284115922659987</v>
      </c>
      <c r="AO144" s="11">
        <f t="shared" si="195"/>
        <v>8.5154851164821119E-3</v>
      </c>
      <c r="AP144" s="11">
        <f t="shared" si="196"/>
        <v>1.0727265317089663E-2</v>
      </c>
      <c r="AQ144" s="11">
        <f t="shared" si="197"/>
        <v>9.7309831476420517E-3</v>
      </c>
      <c r="AR144" s="1">
        <f t="shared" si="201"/>
        <v>184651.53621434572</v>
      </c>
      <c r="AS144" s="1">
        <f t="shared" si="201"/>
        <v>64949.737328202144</v>
      </c>
      <c r="AT144" s="1">
        <f t="shared" si="201"/>
        <v>24311.399022251524</v>
      </c>
      <c r="AU144" s="1">
        <f t="shared" si="158"/>
        <v>36930.307242869145</v>
      </c>
      <c r="AV144" s="1">
        <f t="shared" si="159"/>
        <v>12989.947465640429</v>
      </c>
      <c r="AW144" s="1">
        <f t="shared" si="160"/>
        <v>4862.2798044503052</v>
      </c>
      <c r="AX144" s="1">
        <f t="shared" si="212"/>
        <v>126863.63000073649</v>
      </c>
      <c r="AY144" s="1">
        <f t="shared" si="204"/>
        <v>17558.841932254822</v>
      </c>
      <c r="AZ144" s="1">
        <f t="shared" si="205"/>
        <v>4465.9750802696071</v>
      </c>
      <c r="BA144" s="1">
        <f t="shared" si="213"/>
        <v>13682.823546525568</v>
      </c>
      <c r="BB144" s="1">
        <f t="shared" si="214"/>
        <v>28921.00101627687</v>
      </c>
      <c r="BC144" s="1">
        <f t="shared" si="215"/>
        <v>36600.097008133431</v>
      </c>
      <c r="BD144" s="1">
        <f t="shared" si="216"/>
        <v>6811.7238711662967</v>
      </c>
      <c r="BE144" s="2">
        <f t="shared" si="222"/>
        <v>0.17931493730955578</v>
      </c>
      <c r="BF144" s="2">
        <f t="shared" si="223"/>
        <v>0.13584270515142602</v>
      </c>
      <c r="BG144" s="2">
        <f t="shared" si="224"/>
        <v>7.3108051554487685E-2</v>
      </c>
      <c r="BH144" s="2">
        <f t="shared" si="206"/>
        <v>0.11640863024530386</v>
      </c>
      <c r="BI144" s="2">
        <f t="shared" si="217"/>
        <v>3.2153846742329923E-3</v>
      </c>
      <c r="BJ144" s="2">
        <f t="shared" si="207"/>
        <v>1.8453240542857267E-3</v>
      </c>
      <c r="BK144" s="2">
        <f t="shared" si="208"/>
        <v>5.3447872020936297E-4</v>
      </c>
      <c r="BL144" s="2">
        <f t="shared" si="209"/>
        <v>593.72571961718563</v>
      </c>
      <c r="BM144" s="2">
        <f t="shared" si="210"/>
        <v>119.85331261127098</v>
      </c>
      <c r="BN144" s="2">
        <f t="shared" si="211"/>
        <v>12.993925435912153</v>
      </c>
      <c r="BO144" s="2">
        <f t="shared" si="218"/>
        <v>495.85570078751488</v>
      </c>
      <c r="BP144" s="2">
        <f t="shared" si="219"/>
        <v>52.325801993473348</v>
      </c>
      <c r="BQ144" s="2">
        <f t="shared" si="220"/>
        <v>10.29235620163049</v>
      </c>
      <c r="BR144" s="11">
        <f t="shared" si="221"/>
        <v>4.1579059014805714E-2</v>
      </c>
      <c r="BS144" s="17">
        <f t="shared" si="202"/>
        <v>2.1199965306440721E-2</v>
      </c>
      <c r="BT144" s="17">
        <f t="shared" si="203"/>
        <v>8.6002356146793121E-2</v>
      </c>
      <c r="BU144" s="12">
        <f>(BU$3*templow!$I254+BU$4*templow!$I254^2+BU$5*templow!$I254^6)*(K144/K$56)^$BW$1</f>
        <v>2.5337083791983113</v>
      </c>
      <c r="BV144" s="12">
        <f>(BV$3*templow!$I254+BV$4*templow!$I254^2+BV$5*templow!$I254^6)*(L144/L$56)^$BW$1</f>
        <v>1.0748491602623611</v>
      </c>
      <c r="BW144" s="12">
        <f>(BW$3*templow!$I254+BW$4*templow!$I254^2+BW$5*templow!$I254^6)*(M144/M$56)^$BW$1</f>
        <v>0.24740841265632493</v>
      </c>
      <c r="BX144" s="12"/>
      <c r="BY144" s="12"/>
      <c r="BZ144" s="12"/>
      <c r="CA144" s="19"/>
      <c r="CB144" s="19"/>
      <c r="CC144" s="19"/>
      <c r="CD144" s="19"/>
      <c r="CE144" s="19"/>
      <c r="CF144" s="19"/>
      <c r="CG144" s="19"/>
      <c r="CH144" s="19"/>
    </row>
    <row r="145" spans="1:86" x14ac:dyDescent="0.3">
      <c r="A145" s="2">
        <f t="shared" si="161"/>
        <v>2099</v>
      </c>
      <c r="B145" s="5">
        <f t="shared" si="162"/>
        <v>1164.4593915655607</v>
      </c>
      <c r="C145" s="5">
        <f t="shared" si="163"/>
        <v>2959.4301873671679</v>
      </c>
      <c r="D145" s="5">
        <f t="shared" si="164"/>
        <v>4355.7036314182842</v>
      </c>
      <c r="E145" s="15">
        <f t="shared" si="165"/>
        <v>4.2759128281282883E-5</v>
      </c>
      <c r="F145" s="15">
        <f t="shared" si="166"/>
        <v>8.42383499480266E-5</v>
      </c>
      <c r="G145" s="15">
        <f t="shared" si="167"/>
        <v>1.7196959488066028E-4</v>
      </c>
      <c r="H145" s="5">
        <f t="shared" si="168"/>
        <v>186640.72633008097</v>
      </c>
      <c r="I145" s="5">
        <f t="shared" si="169"/>
        <v>65832.263037623023</v>
      </c>
      <c r="J145" s="5">
        <f t="shared" si="170"/>
        <v>24613.238696629225</v>
      </c>
      <c r="K145" s="5">
        <f t="shared" si="171"/>
        <v>160281.00909483098</v>
      </c>
      <c r="L145" s="5">
        <f t="shared" si="172"/>
        <v>22244.91164503196</v>
      </c>
      <c r="M145" s="5">
        <f t="shared" si="173"/>
        <v>5650.8065698250402</v>
      </c>
      <c r="N145" s="15">
        <f t="shared" si="174"/>
        <v>1.0729452366453618E-2</v>
      </c>
      <c r="O145" s="15">
        <f t="shared" si="175"/>
        <v>1.3502449915858472E-2</v>
      </c>
      <c r="P145" s="15">
        <f t="shared" si="176"/>
        <v>1.2241486933493029E-2</v>
      </c>
      <c r="Q145" s="5">
        <f t="shared" si="177"/>
        <v>10047.077548904283</v>
      </c>
      <c r="R145" s="5">
        <f t="shared" si="178"/>
        <v>13256.609451622016</v>
      </c>
      <c r="S145" s="5">
        <f t="shared" si="179"/>
        <v>6767.6125617334219</v>
      </c>
      <c r="T145" s="5">
        <f t="shared" si="180"/>
        <v>53.83111042514728</v>
      </c>
      <c r="U145" s="5">
        <f t="shared" si="181"/>
        <v>201.36949331433263</v>
      </c>
      <c r="V145" s="5">
        <f t="shared" si="182"/>
        <v>274.95823061514631</v>
      </c>
      <c r="W145" s="15">
        <f t="shared" si="183"/>
        <v>-1.0734613539272964E-2</v>
      </c>
      <c r="X145" s="15">
        <f t="shared" si="184"/>
        <v>-1.217998157191269E-2</v>
      </c>
      <c r="Y145" s="15">
        <f t="shared" si="185"/>
        <v>-9.7425357312937999E-3</v>
      </c>
      <c r="Z145" s="5">
        <f t="shared" si="198"/>
        <v>13301.42674989184</v>
      </c>
      <c r="AA145" s="5">
        <f t="shared" si="199"/>
        <v>33779.910395224397</v>
      </c>
      <c r="AB145" s="5">
        <f t="shared" si="200"/>
        <v>34969.484679615591</v>
      </c>
      <c r="AC145" s="16">
        <f t="shared" si="186"/>
        <v>1.6130515558160181</v>
      </c>
      <c r="AD145" s="16">
        <f t="shared" si="187"/>
        <v>2.9523812563695078</v>
      </c>
      <c r="AE145" s="16">
        <f t="shared" si="188"/>
        <v>5.5889673387800949</v>
      </c>
      <c r="AF145" s="15">
        <f t="shared" si="189"/>
        <v>-4.0504037456468023E-3</v>
      </c>
      <c r="AG145" s="15">
        <f t="shared" si="190"/>
        <v>2.9673830763510267E-4</v>
      </c>
      <c r="AH145" s="15">
        <f t="shared" si="191"/>
        <v>9.7937136394747881E-3</v>
      </c>
      <c r="AI145" s="1">
        <f t="shared" si="155"/>
        <v>333886.14724986348</v>
      </c>
      <c r="AJ145" s="1">
        <f t="shared" si="156"/>
        <v>114655.66709937369</v>
      </c>
      <c r="AK145" s="1">
        <f t="shared" si="157"/>
        <v>43319.902844859098</v>
      </c>
      <c r="AL145" s="14">
        <f t="shared" si="192"/>
        <v>50.569033024495752</v>
      </c>
      <c r="AM145" s="14">
        <f t="shared" si="193"/>
        <v>10.610692147539076</v>
      </c>
      <c r="AN145" s="14">
        <f t="shared" si="194"/>
        <v>3.5624031568708614</v>
      </c>
      <c r="AO145" s="11">
        <f t="shared" si="195"/>
        <v>8.4303302653172905E-3</v>
      </c>
      <c r="AP145" s="11">
        <f t="shared" si="196"/>
        <v>1.0619992663918767E-2</v>
      </c>
      <c r="AQ145" s="11">
        <f t="shared" si="197"/>
        <v>9.6336733161656307E-3</v>
      </c>
      <c r="AR145" s="1">
        <f t="shared" si="201"/>
        <v>186640.72633008097</v>
      </c>
      <c r="AS145" s="1">
        <f t="shared" si="201"/>
        <v>65832.263037623023</v>
      </c>
      <c r="AT145" s="1">
        <f t="shared" si="201"/>
        <v>24613.238696629225</v>
      </c>
      <c r="AU145" s="1">
        <f t="shared" si="158"/>
        <v>37328.145266016196</v>
      </c>
      <c r="AV145" s="1">
        <f t="shared" si="159"/>
        <v>13166.452607524605</v>
      </c>
      <c r="AW145" s="1">
        <f t="shared" si="160"/>
        <v>4922.6477393258456</v>
      </c>
      <c r="AX145" s="1">
        <f t="shared" si="212"/>
        <v>128224.80727586478</v>
      </c>
      <c r="AY145" s="1">
        <f t="shared" si="204"/>
        <v>17795.929316025569</v>
      </c>
      <c r="AZ145" s="1">
        <f t="shared" si="205"/>
        <v>4520.6452558600322</v>
      </c>
      <c r="BA145" s="1">
        <f t="shared" si="213"/>
        <v>13695.836072372653</v>
      </c>
      <c r="BB145" s="1">
        <f t="shared" si="214"/>
        <v>28963.12945969596</v>
      </c>
      <c r="BC145" s="1">
        <f t="shared" si="215"/>
        <v>36659.38768047106</v>
      </c>
      <c r="BD145" s="1">
        <f t="shared" si="216"/>
        <v>6622.8788951087072</v>
      </c>
      <c r="BE145" s="2">
        <f t="shared" si="222"/>
        <v>0.17931493730955578</v>
      </c>
      <c r="BF145" s="2">
        <f t="shared" si="223"/>
        <v>0.13584270515142602</v>
      </c>
      <c r="BG145" s="2">
        <f t="shared" si="224"/>
        <v>7.3108051554487685E-2</v>
      </c>
      <c r="BH145" s="2">
        <f t="shared" si="206"/>
        <v>0.11615300844632236</v>
      </c>
      <c r="BI145" s="2">
        <f t="shared" si="217"/>
        <v>3.2153846742329923E-3</v>
      </c>
      <c r="BJ145" s="2">
        <f t="shared" si="207"/>
        <v>1.8453240542857267E-3</v>
      </c>
      <c r="BK145" s="2">
        <f t="shared" si="208"/>
        <v>5.3447872020936297E-4</v>
      </c>
      <c r="BL145" s="2">
        <f t="shared" si="209"/>
        <v>600.12173102945644</v>
      </c>
      <c r="BM145" s="2">
        <f t="shared" si="210"/>
        <v>121.48185853139091</v>
      </c>
      <c r="BN145" s="2">
        <f t="shared" si="211"/>
        <v>13.155252318781958</v>
      </c>
      <c r="BO145" s="2">
        <f t="shared" si="218"/>
        <v>503.21624545367763</v>
      </c>
      <c r="BP145" s="2">
        <f t="shared" si="219"/>
        <v>52.947640136637133</v>
      </c>
      <c r="BQ145" s="2">
        <f t="shared" si="220"/>
        <v>10.291406579434108</v>
      </c>
      <c r="BR145" s="11">
        <f t="shared" si="221"/>
        <v>4.1460990933098935E-2</v>
      </c>
      <c r="BS145" s="17">
        <f t="shared" si="202"/>
        <v>2.0353678506644563E-2</v>
      </c>
      <c r="BT145" s="17">
        <f t="shared" si="203"/>
        <v>8.3497433152226325E-2</v>
      </c>
      <c r="BU145" s="12">
        <f>(BU$3*templow!$I255+BU$4*templow!$I255^2+BU$5*templow!$I255^6)*(K145/K$56)^$BW$1</f>
        <v>2.5245276827436376</v>
      </c>
      <c r="BV145" s="12">
        <f>(BV$3*templow!$I255+BV$4*templow!$I255^2+BV$5*templow!$I255^6)*(L145/L$56)^$BW$1</f>
        <v>1.0633207352011287</v>
      </c>
      <c r="BW145" s="12">
        <f>(BW$3*templow!$I255+BW$4*templow!$I255^2+BW$5*templow!$I255^6)*(M145/M$56)^$BW$1</f>
        <v>0.23468745496680979</v>
      </c>
      <c r="BX145" s="12"/>
      <c r="BY145" s="12"/>
      <c r="BZ145" s="12"/>
      <c r="CA145" s="19"/>
      <c r="CB145" s="19"/>
      <c r="CC145" s="19"/>
      <c r="CD145" s="19"/>
      <c r="CE145" s="19"/>
      <c r="CF145" s="19"/>
      <c r="CG145" s="19"/>
      <c r="CH145" s="19"/>
    </row>
    <row r="146" spans="1:86" x14ac:dyDescent="0.3">
      <c r="A146" s="2">
        <f t="shared" si="161"/>
        <v>2100</v>
      </c>
      <c r="B146" s="5">
        <f t="shared" si="162"/>
        <v>1164.5066932706379</v>
      </c>
      <c r="C146" s="5">
        <f t="shared" si="163"/>
        <v>2959.6670200071494</v>
      </c>
      <c r="D146" s="5">
        <f t="shared" si="164"/>
        <v>4356.4152275777533</v>
      </c>
      <c r="E146" s="15">
        <f t="shared" si="165"/>
        <v>4.0621171867218736E-5</v>
      </c>
      <c r="F146" s="15">
        <f t="shared" si="166"/>
        <v>8.0026432450625273E-5</v>
      </c>
      <c r="G146" s="15">
        <f t="shared" si="167"/>
        <v>1.6337111513662725E-4</v>
      </c>
      <c r="H146" s="5">
        <f t="shared" si="168"/>
        <v>188629.65108099507</v>
      </c>
      <c r="I146" s="5">
        <f t="shared" si="169"/>
        <v>66717.270310466105</v>
      </c>
      <c r="J146" s="5">
        <f t="shared" si="170"/>
        <v>24915.468806385707</v>
      </c>
      <c r="K146" s="5">
        <f t="shared" si="171"/>
        <v>161982.45331781573</v>
      </c>
      <c r="L146" s="5">
        <f t="shared" si="172"/>
        <v>22542.154188110304</v>
      </c>
      <c r="M146" s="5">
        <f t="shared" si="173"/>
        <v>5719.2594150946361</v>
      </c>
      <c r="N146" s="15">
        <f t="shared" si="174"/>
        <v>1.0615382524688854E-2</v>
      </c>
      <c r="O146" s="15">
        <f t="shared" si="175"/>
        <v>1.3362271238543055E-2</v>
      </c>
      <c r="P146" s="15">
        <f t="shared" si="176"/>
        <v>1.2113818518427077E-2</v>
      </c>
      <c r="Q146" s="5">
        <f t="shared" si="177"/>
        <v>10045.142769678829</v>
      </c>
      <c r="R146" s="5">
        <f t="shared" si="178"/>
        <v>13271.187022174017</v>
      </c>
      <c r="S146" s="5">
        <f t="shared" si="179"/>
        <v>6783.9698996399547</v>
      </c>
      <c r="T146" s="5">
        <f t="shared" si="180"/>
        <v>53.253254258343397</v>
      </c>
      <c r="U146" s="5">
        <f t="shared" si="181"/>
        <v>198.91681659661867</v>
      </c>
      <c r="V146" s="5">
        <f t="shared" si="182"/>
        <v>272.27944022876494</v>
      </c>
      <c r="W146" s="15">
        <f t="shared" si="183"/>
        <v>-1.0734613539272964E-2</v>
      </c>
      <c r="X146" s="15">
        <f t="shared" si="184"/>
        <v>-1.217998157191269E-2</v>
      </c>
      <c r="Y146" s="15">
        <f t="shared" si="185"/>
        <v>-9.7425357312937999E-3</v>
      </c>
      <c r="Z146" s="5">
        <f t="shared" si="198"/>
        <v>13246.522806975116</v>
      </c>
      <c r="AA146" s="5">
        <f t="shared" si="199"/>
        <v>33831.912932680607</v>
      </c>
      <c r="AB146" s="5">
        <f t="shared" si="200"/>
        <v>35402.084298031492</v>
      </c>
      <c r="AC146" s="16">
        <f t="shared" si="186"/>
        <v>1.6065180457524195</v>
      </c>
      <c r="AD146" s="16">
        <f t="shared" si="187"/>
        <v>2.9532573409870166</v>
      </c>
      <c r="AE146" s="16">
        <f t="shared" si="188"/>
        <v>5.643704084436485</v>
      </c>
      <c r="AF146" s="15">
        <f t="shared" si="189"/>
        <v>-4.0504037456468023E-3</v>
      </c>
      <c r="AG146" s="15">
        <f t="shared" si="190"/>
        <v>2.9673830763510267E-4</v>
      </c>
      <c r="AH146" s="15">
        <f t="shared" si="191"/>
        <v>9.7937136394747881E-3</v>
      </c>
      <c r="AI146" s="1">
        <f t="shared" si="155"/>
        <v>337825.67779089336</v>
      </c>
      <c r="AJ146" s="1">
        <f t="shared" si="156"/>
        <v>116356.55299696093</v>
      </c>
      <c r="AK146" s="1">
        <f t="shared" si="157"/>
        <v>43910.560299699035</v>
      </c>
      <c r="AL146" s="14">
        <f t="shared" si="192"/>
        <v>50.991083537594044</v>
      </c>
      <c r="AM146" s="14">
        <f t="shared" si="193"/>
        <v>10.722250765577382</v>
      </c>
      <c r="AN146" s="14">
        <f t="shared" si="194"/>
        <v>3.5963789948222948</v>
      </c>
      <c r="AO146" s="11">
        <f t="shared" si="195"/>
        <v>8.346026962664118E-3</v>
      </c>
      <c r="AP146" s="11">
        <f t="shared" si="196"/>
        <v>1.0513792737279579E-2</v>
      </c>
      <c r="AQ146" s="11">
        <f t="shared" si="197"/>
        <v>9.5373365830039736E-3</v>
      </c>
      <c r="AR146" s="1">
        <f t="shared" si="201"/>
        <v>188629.65108099507</v>
      </c>
      <c r="AS146" s="1">
        <f t="shared" si="201"/>
        <v>66717.270310466105</v>
      </c>
      <c r="AT146" s="1">
        <f t="shared" si="201"/>
        <v>24915.468806385707</v>
      </c>
      <c r="AU146" s="1">
        <f t="shared" si="158"/>
        <v>37725.930216199013</v>
      </c>
      <c r="AV146" s="1">
        <f t="shared" si="159"/>
        <v>13343.454062093222</v>
      </c>
      <c r="AW146" s="1">
        <f t="shared" si="160"/>
        <v>4983.0937612771413</v>
      </c>
      <c r="AX146" s="1">
        <f t="shared" si="212"/>
        <v>129585.96265425257</v>
      </c>
      <c r="AY146" s="1">
        <f t="shared" si="204"/>
        <v>18033.723350488242</v>
      </c>
      <c r="AZ146" s="1">
        <f t="shared" si="205"/>
        <v>4575.4075320757092</v>
      </c>
      <c r="BA146" s="1">
        <f t="shared" si="213"/>
        <v>13708.68894594841</v>
      </c>
      <c r="BB146" s="1">
        <f t="shared" si="214"/>
        <v>29004.73325483219</v>
      </c>
      <c r="BC146" s="1">
        <f t="shared" si="215"/>
        <v>36717.83250691928</v>
      </c>
      <c r="BD146" s="1">
        <f t="shared" si="216"/>
        <v>6439.1319224792551</v>
      </c>
      <c r="BE146" s="2">
        <f t="shared" si="222"/>
        <v>0.17931493730955578</v>
      </c>
      <c r="BF146" s="2">
        <f t="shared" si="223"/>
        <v>0.13584270515142602</v>
      </c>
      <c r="BG146" s="2">
        <f t="shared" si="224"/>
        <v>7.3108051554487685E-2</v>
      </c>
      <c r="BH146" s="2">
        <f t="shared" si="206"/>
        <v>0.11589761290974086</v>
      </c>
      <c r="BI146" s="2">
        <f t="shared" si="217"/>
        <v>3.2153846742329923E-3</v>
      </c>
      <c r="BJ146" s="2">
        <f t="shared" si="207"/>
        <v>1.8453240542857267E-3</v>
      </c>
      <c r="BK146" s="2">
        <f t="shared" si="208"/>
        <v>5.3447872020936297E-4</v>
      </c>
      <c r="BL146" s="2">
        <f t="shared" si="209"/>
        <v>606.51688919174831</v>
      </c>
      <c r="BM146" s="2">
        <f t="shared" si="210"/>
        <v>123.11498374018606</v>
      </c>
      <c r="BN146" s="2">
        <f t="shared" si="211"/>
        <v>13.316787881053337</v>
      </c>
      <c r="BO146" s="2">
        <f t="shared" si="218"/>
        <v>510.68668436522103</v>
      </c>
      <c r="BP146" s="2">
        <f t="shared" si="219"/>
        <v>53.576955564566966</v>
      </c>
      <c r="BQ146" s="2">
        <f t="shared" si="220"/>
        <v>10.290475344146673</v>
      </c>
      <c r="BR146" s="11">
        <f t="shared" si="221"/>
        <v>4.1343962262907902E-2</v>
      </c>
      <c r="BS146" s="17">
        <f t="shared" si="202"/>
        <v>1.9543390183446665E-2</v>
      </c>
      <c r="BT146" s="17">
        <f t="shared" si="203"/>
        <v>8.1065469079831379E-2</v>
      </c>
      <c r="BU146" s="12">
        <f>(BU$3*templow!$I256+BU$4*templow!$I256^2+BU$5*templow!$I256^6)*(K146/K$56)^$BW$1</f>
        <v>2.5148957932017604</v>
      </c>
      <c r="BV146" s="12">
        <f>(BV$3*templow!$I256+BV$4*templow!$I256^2+BV$5*templow!$I256^6)*(L146/L$56)^$BW$1</f>
        <v>1.0515267713113157</v>
      </c>
      <c r="BW146" s="12">
        <f>(BW$3*templow!$I256+BW$4*templow!$I256^2+BW$5*templow!$I256^6)*(M146/M$56)^$BW$1</f>
        <v>0.2217687765532286</v>
      </c>
      <c r="BX146" s="12"/>
      <c r="BY146" s="12"/>
      <c r="BZ146" s="12"/>
      <c r="CA146" s="19"/>
      <c r="CB146" s="19"/>
      <c r="CC146" s="19"/>
      <c r="CD146" s="19"/>
      <c r="CE146" s="19"/>
      <c r="CF146" s="19"/>
      <c r="CG146" s="19"/>
      <c r="CH146" s="19"/>
    </row>
    <row r="147" spans="1:86" x14ac:dyDescent="0.3">
      <c r="A147" s="2">
        <f t="shared" si="161"/>
        <v>2101</v>
      </c>
      <c r="B147" s="5">
        <f t="shared" si="162"/>
        <v>1164.5516317158392</v>
      </c>
      <c r="C147" s="5">
        <f t="shared" si="163"/>
        <v>2959.8920290203596</v>
      </c>
      <c r="D147" s="5">
        <f t="shared" si="164"/>
        <v>4357.0913543707948</v>
      </c>
      <c r="E147" s="15">
        <f t="shared" si="165"/>
        <v>3.8590113273857797E-5</v>
      </c>
      <c r="F147" s="15">
        <f t="shared" si="166"/>
        <v>7.6025110828094008E-5</v>
      </c>
      <c r="G147" s="15">
        <f t="shared" si="167"/>
        <v>1.5520255937979588E-4</v>
      </c>
      <c r="H147" s="5">
        <f t="shared" si="168"/>
        <v>190618.08128756346</v>
      </c>
      <c r="I147" s="5">
        <f t="shared" si="169"/>
        <v>67604.647121299247</v>
      </c>
      <c r="J147" s="5">
        <f t="shared" si="170"/>
        <v>25218.056114205294</v>
      </c>
      <c r="K147" s="5">
        <f t="shared" si="171"/>
        <v>163683.66682609735</v>
      </c>
      <c r="L147" s="5">
        <f t="shared" si="172"/>
        <v>22840.240947462691</v>
      </c>
      <c r="M147" s="5">
        <f t="shared" si="173"/>
        <v>5787.8189973932776</v>
      </c>
      <c r="N147" s="15">
        <f t="shared" si="174"/>
        <v>1.0502455503274666E-2</v>
      </c>
      <c r="O147" s="15">
        <f t="shared" si="175"/>
        <v>1.3223525882438025E-2</v>
      </c>
      <c r="P147" s="15">
        <f t="shared" si="176"/>
        <v>1.1987493016612394E-2</v>
      </c>
      <c r="Q147" s="5">
        <f t="shared" si="177"/>
        <v>10042.065731164848</v>
      </c>
      <c r="R147" s="5">
        <f t="shared" si="178"/>
        <v>13283.908439797287</v>
      </c>
      <c r="S147" s="5">
        <f t="shared" si="179"/>
        <v>6799.4624623023319</v>
      </c>
      <c r="T147" s="5">
        <f t="shared" si="180"/>
        <v>52.681601154171439</v>
      </c>
      <c r="U147" s="5">
        <f t="shared" si="181"/>
        <v>196.49401343612831</v>
      </c>
      <c r="V147" s="5">
        <f t="shared" si="182"/>
        <v>269.62674805343954</v>
      </c>
      <c r="W147" s="15">
        <f t="shared" si="183"/>
        <v>-1.0734613539272964E-2</v>
      </c>
      <c r="X147" s="15">
        <f t="shared" si="184"/>
        <v>-1.217998157191269E-2</v>
      </c>
      <c r="Y147" s="15">
        <f t="shared" si="185"/>
        <v>-9.7425357312937999E-3</v>
      </c>
      <c r="Z147" s="5">
        <f t="shared" si="198"/>
        <v>13190.328472860287</v>
      </c>
      <c r="AA147" s="5">
        <f t="shared" si="199"/>
        <v>33879.166306707528</v>
      </c>
      <c r="AB147" s="5">
        <f t="shared" si="200"/>
        <v>35835.20712564476</v>
      </c>
      <c r="AC147" s="16">
        <f t="shared" si="186"/>
        <v>1.6000109990424547</v>
      </c>
      <c r="AD147" s="16">
        <f t="shared" si="187"/>
        <v>2.9541336855723919</v>
      </c>
      <c r="AE147" s="16">
        <f t="shared" si="188"/>
        <v>5.6989769061053899</v>
      </c>
      <c r="AF147" s="15">
        <f t="shared" si="189"/>
        <v>-4.0504037456468023E-3</v>
      </c>
      <c r="AG147" s="15">
        <f t="shared" si="190"/>
        <v>2.9673830763510267E-4</v>
      </c>
      <c r="AH147" s="15">
        <f t="shared" si="191"/>
        <v>9.7937136394747881E-3</v>
      </c>
      <c r="AI147" s="1">
        <f t="shared" si="155"/>
        <v>341769.04022800305</v>
      </c>
      <c r="AJ147" s="1">
        <f t="shared" si="156"/>
        <v>118064.35175935806</v>
      </c>
      <c r="AK147" s="1">
        <f t="shared" si="157"/>
        <v>44502.598031006273</v>
      </c>
      <c r="AL147" s="14">
        <f t="shared" si="192"/>
        <v>51.412400766073652</v>
      </c>
      <c r="AM147" s="14">
        <f t="shared" si="193"/>
        <v>10.833854972581534</v>
      </c>
      <c r="AN147" s="14">
        <f t="shared" si="194"/>
        <v>3.6303358730064237</v>
      </c>
      <c r="AO147" s="11">
        <f t="shared" si="195"/>
        <v>8.2625666930374771E-3</v>
      </c>
      <c r="AP147" s="11">
        <f t="shared" si="196"/>
        <v>1.0408654809906782E-2</v>
      </c>
      <c r="AQ147" s="11">
        <f t="shared" si="197"/>
        <v>9.4419632171739345E-3</v>
      </c>
      <c r="AR147" s="1">
        <f t="shared" si="201"/>
        <v>190618.08128756346</v>
      </c>
      <c r="AS147" s="1">
        <f t="shared" si="201"/>
        <v>67604.647121299247</v>
      </c>
      <c r="AT147" s="1">
        <f t="shared" si="201"/>
        <v>25218.056114205294</v>
      </c>
      <c r="AU147" s="1">
        <f t="shared" si="158"/>
        <v>38123.616257512695</v>
      </c>
      <c r="AV147" s="1">
        <f t="shared" si="159"/>
        <v>13520.92942425985</v>
      </c>
      <c r="AW147" s="1">
        <f t="shared" si="160"/>
        <v>5043.6112228410593</v>
      </c>
      <c r="AX147" s="1">
        <f t="shared" si="212"/>
        <v>130946.93346087789</v>
      </c>
      <c r="AY147" s="1">
        <f t="shared" si="204"/>
        <v>18272.192757970151</v>
      </c>
      <c r="AZ147" s="1">
        <f t="shared" si="205"/>
        <v>4630.2551979146228</v>
      </c>
      <c r="BA147" s="1">
        <f t="shared" si="213"/>
        <v>13721.384837737531</v>
      </c>
      <c r="BB147" s="1">
        <f t="shared" si="214"/>
        <v>29045.822024949535</v>
      </c>
      <c r="BC147" s="1">
        <f t="shared" si="215"/>
        <v>36775.451233259118</v>
      </c>
      <c r="BD147" s="1">
        <f t="shared" si="216"/>
        <v>6260.3523207810922</v>
      </c>
      <c r="BE147" s="2">
        <f t="shared" si="222"/>
        <v>0.17931493730955578</v>
      </c>
      <c r="BF147" s="2">
        <f t="shared" si="223"/>
        <v>0.13584270515142602</v>
      </c>
      <c r="BG147" s="2">
        <f t="shared" si="224"/>
        <v>7.3108051554487685E-2</v>
      </c>
      <c r="BH147" s="2">
        <f t="shared" si="206"/>
        <v>0.11564244816356038</v>
      </c>
      <c r="BI147" s="2">
        <f t="shared" si="217"/>
        <v>3.2153846742329923E-3</v>
      </c>
      <c r="BJ147" s="2">
        <f t="shared" si="207"/>
        <v>1.8453240542857267E-3</v>
      </c>
      <c r="BK147" s="2">
        <f t="shared" si="208"/>
        <v>5.3447872020936297E-4</v>
      </c>
      <c r="BL147" s="2">
        <f t="shared" si="209"/>
        <v>612.91045720373029</v>
      </c>
      <c r="BM147" s="2">
        <f t="shared" si="210"/>
        <v>124.75248151443181</v>
      </c>
      <c r="BN147" s="2">
        <f t="shared" si="211"/>
        <v>13.478514358088347</v>
      </c>
      <c r="BO147" s="2">
        <f t="shared" si="218"/>
        <v>518.26865974529085</v>
      </c>
      <c r="BP147" s="2">
        <f t="shared" si="219"/>
        <v>54.213837864992868</v>
      </c>
      <c r="BQ147" s="2">
        <f t="shared" si="220"/>
        <v>10.289562105987759</v>
      </c>
      <c r="BR147" s="11">
        <f t="shared" si="221"/>
        <v>4.1227970591993984E-2</v>
      </c>
      <c r="BS147" s="17">
        <f t="shared" si="202"/>
        <v>1.8767468667103625E-2</v>
      </c>
      <c r="BT147" s="17">
        <f t="shared" si="203"/>
        <v>7.870433891245765E-2</v>
      </c>
      <c r="BU147" s="12">
        <f>(BU$3*templow!$I257+BU$4*templow!$I257^2+BU$5*templow!$I257^6)*(K147/K$56)^$BW$1</f>
        <v>2.5048169437183621</v>
      </c>
      <c r="BV147" s="12">
        <f>(BV$3*templow!$I257+BV$4*templow!$I257^2+BV$5*templow!$I257^6)*(L147/L$56)^$BW$1</f>
        <v>1.0394706993474501</v>
      </c>
      <c r="BW147" s="12">
        <f>(BW$3*templow!$I257+BW$4*templow!$I257^2+BW$5*templow!$I257^6)*(M147/M$56)^$BW$1</f>
        <v>0.20865520136427748</v>
      </c>
      <c r="BX147" s="12"/>
      <c r="BY147" s="12"/>
      <c r="BZ147" s="12"/>
      <c r="CA147" s="19"/>
      <c r="CB147" s="19"/>
      <c r="CC147" s="19"/>
      <c r="CD147" s="19"/>
      <c r="CE147" s="19"/>
      <c r="CF147" s="19"/>
      <c r="CG147" s="19"/>
      <c r="CH147" s="19"/>
    </row>
    <row r="148" spans="1:86" x14ac:dyDescent="0.3">
      <c r="A148" s="2">
        <f t="shared" si="161"/>
        <v>2102</v>
      </c>
      <c r="B148" s="5">
        <f t="shared" si="162"/>
        <v>1164.5943248862513</v>
      </c>
      <c r="C148" s="5">
        <f t="shared" si="163"/>
        <v>2960.1058038339274</v>
      </c>
      <c r="D148" s="5">
        <f t="shared" si="164"/>
        <v>4357.7337745139621</v>
      </c>
      <c r="E148" s="15">
        <f t="shared" si="165"/>
        <v>3.6660607610164905E-5</v>
      </c>
      <c r="F148" s="15">
        <f t="shared" si="166"/>
        <v>7.2223855286689307E-5</v>
      </c>
      <c r="G148" s="15">
        <f t="shared" si="167"/>
        <v>1.4744243141080607E-4</v>
      </c>
      <c r="H148" s="5">
        <f t="shared" si="168"/>
        <v>192605.7899987163</v>
      </c>
      <c r="I148" s="5">
        <f t="shared" si="169"/>
        <v>68494.281578802344</v>
      </c>
      <c r="J148" s="5">
        <f t="shared" si="170"/>
        <v>25520.967502292107</v>
      </c>
      <c r="K148" s="5">
        <f t="shared" si="171"/>
        <v>165384.4483722077</v>
      </c>
      <c r="L148" s="5">
        <f t="shared" si="172"/>
        <v>23139.132895212257</v>
      </c>
      <c r="M148" s="5">
        <f t="shared" si="173"/>
        <v>5856.4769724003108</v>
      </c>
      <c r="N148" s="15">
        <f t="shared" si="174"/>
        <v>1.0390661323083084E-2</v>
      </c>
      <c r="O148" s="15">
        <f t="shared" si="175"/>
        <v>1.3086199416069144E-2</v>
      </c>
      <c r="P148" s="15">
        <f t="shared" si="176"/>
        <v>1.1862495188248889E-2</v>
      </c>
      <c r="Q148" s="5">
        <f t="shared" si="177"/>
        <v>10037.859631606638</v>
      </c>
      <c r="R148" s="5">
        <f t="shared" si="178"/>
        <v>13294.789368512153</v>
      </c>
      <c r="S148" s="5">
        <f t="shared" si="179"/>
        <v>6814.0957665852202</v>
      </c>
      <c r="T148" s="5">
        <f t="shared" si="180"/>
        <v>52.116084525151294</v>
      </c>
      <c r="U148" s="5">
        <f t="shared" si="181"/>
        <v>194.1007199734851</v>
      </c>
      <c r="V148" s="5">
        <f t="shared" si="182"/>
        <v>266.99989982641637</v>
      </c>
      <c r="W148" s="15">
        <f t="shared" si="183"/>
        <v>-1.0734613539272964E-2</v>
      </c>
      <c r="X148" s="15">
        <f t="shared" si="184"/>
        <v>-1.217998157191269E-2</v>
      </c>
      <c r="Y148" s="15">
        <f t="shared" si="185"/>
        <v>-9.7425357312937999E-3</v>
      </c>
      <c r="Z148" s="5">
        <f t="shared" si="198"/>
        <v>13132.878207513921</v>
      </c>
      <c r="AA148" s="5">
        <f t="shared" si="199"/>
        <v>33921.70488506191</v>
      </c>
      <c r="AB148" s="5">
        <f t="shared" si="200"/>
        <v>36268.805288308868</v>
      </c>
      <c r="AC148" s="16">
        <f t="shared" si="186"/>
        <v>1.593530308498857</v>
      </c>
      <c r="AD148" s="16">
        <f t="shared" si="187"/>
        <v>2.9550102902027766</v>
      </c>
      <c r="AE148" s="16">
        <f t="shared" si="188"/>
        <v>5.7547910539617657</v>
      </c>
      <c r="AF148" s="15">
        <f t="shared" si="189"/>
        <v>-4.0504037456468023E-3</v>
      </c>
      <c r="AG148" s="15">
        <f t="shared" si="190"/>
        <v>2.9673830763510267E-4</v>
      </c>
      <c r="AH148" s="15">
        <f t="shared" si="191"/>
        <v>9.7937136394747881E-3</v>
      </c>
      <c r="AI148" s="1">
        <f t="shared" si="155"/>
        <v>345715.75246271549</v>
      </c>
      <c r="AJ148" s="1">
        <f t="shared" si="156"/>
        <v>119778.84600768211</v>
      </c>
      <c r="AK148" s="1">
        <f t="shared" si="157"/>
        <v>45095.949450746702</v>
      </c>
      <c r="AL148" s="14">
        <f t="shared" si="192"/>
        <v>51.832951172350725</v>
      </c>
      <c r="AM148" s="14">
        <f t="shared" si="193"/>
        <v>10.945493170685026</v>
      </c>
      <c r="AN148" s="14">
        <f t="shared" si="194"/>
        <v>3.6642705958075479</v>
      </c>
      <c r="AO148" s="11">
        <f t="shared" si="195"/>
        <v>8.1799410261071022E-3</v>
      </c>
      <c r="AP148" s="11">
        <f t="shared" si="196"/>
        <v>1.0304568261807714E-2</v>
      </c>
      <c r="AQ148" s="11">
        <f t="shared" si="197"/>
        <v>9.3475435850021958E-3</v>
      </c>
      <c r="AR148" s="1">
        <f t="shared" si="201"/>
        <v>192605.7899987163</v>
      </c>
      <c r="AS148" s="1">
        <f t="shared" si="201"/>
        <v>68494.281578802344</v>
      </c>
      <c r="AT148" s="1">
        <f t="shared" si="201"/>
        <v>25520.967502292107</v>
      </c>
      <c r="AU148" s="1">
        <f t="shared" si="158"/>
        <v>38521.157999743264</v>
      </c>
      <c r="AV148" s="1">
        <f t="shared" si="159"/>
        <v>13698.856315760469</v>
      </c>
      <c r="AW148" s="1">
        <f t="shared" si="160"/>
        <v>5104.193500458422</v>
      </c>
      <c r="AX148" s="1">
        <f t="shared" si="212"/>
        <v>132307.55869776613</v>
      </c>
      <c r="AY148" s="1">
        <f t="shared" si="204"/>
        <v>18511.306316169805</v>
      </c>
      <c r="AZ148" s="1">
        <f t="shared" si="205"/>
        <v>4685.1815779202489</v>
      </c>
      <c r="BA148" s="1">
        <f t="shared" si="213"/>
        <v>13733.926341176719</v>
      </c>
      <c r="BB148" s="1">
        <f t="shared" si="214"/>
        <v>29086.405093743284</v>
      </c>
      <c r="BC148" s="1">
        <f t="shared" si="215"/>
        <v>36832.262887003984</v>
      </c>
      <c r="BD148" s="1">
        <f t="shared" si="216"/>
        <v>6086.4124065720443</v>
      </c>
      <c r="BE148" s="2">
        <f t="shared" si="222"/>
        <v>0.17931493730955578</v>
      </c>
      <c r="BF148" s="2">
        <f t="shared" si="223"/>
        <v>0.13584270515142602</v>
      </c>
      <c r="BG148" s="2">
        <f t="shared" si="224"/>
        <v>7.3108051554487685E-2</v>
      </c>
      <c r="BH148" s="2">
        <f t="shared" si="206"/>
        <v>0.11538751917165875</v>
      </c>
      <c r="BI148" s="2">
        <f t="shared" si="217"/>
        <v>3.2153846742329923E-3</v>
      </c>
      <c r="BJ148" s="2">
        <f t="shared" si="207"/>
        <v>1.8453240542857267E-3</v>
      </c>
      <c r="BK148" s="2">
        <f t="shared" si="208"/>
        <v>5.3447872020936297E-4</v>
      </c>
      <c r="BL148" s="2">
        <f t="shared" si="209"/>
        <v>619.30170533041053</v>
      </c>
      <c r="BM148" s="2">
        <f t="shared" si="210"/>
        <v>126.39414537838371</v>
      </c>
      <c r="BN148" s="2">
        <f t="shared" si="211"/>
        <v>13.640414049129829</v>
      </c>
      <c r="BO148" s="2">
        <f t="shared" si="218"/>
        <v>525.9638384420108</v>
      </c>
      <c r="BP148" s="2">
        <f t="shared" si="219"/>
        <v>54.858377717715449</v>
      </c>
      <c r="BQ148" s="2">
        <f t="shared" si="220"/>
        <v>10.288666489267607</v>
      </c>
      <c r="BR148" s="11">
        <f t="shared" si="221"/>
        <v>4.1113013163863926E-2</v>
      </c>
      <c r="BS148" s="17">
        <f t="shared" si="202"/>
        <v>1.802436084811793E-2</v>
      </c>
      <c r="BT148" s="17">
        <f t="shared" si="203"/>
        <v>7.6411979526657917E-2</v>
      </c>
      <c r="BU148" s="12">
        <f>(BU$3*templow!$I258+BU$4*templow!$I258^2+BU$5*templow!$I258^6)*(K148/K$56)^$BW$1</f>
        <v>2.4942954947513085</v>
      </c>
      <c r="BV148" s="12">
        <f>(BV$3*templow!$I258+BV$4*templow!$I258^2+BV$5*templow!$I258^6)*(L148/L$56)^$BW$1</f>
        <v>1.0271560061321179</v>
      </c>
      <c r="BW148" s="12">
        <f>(BW$3*templow!$I258+BW$4*templow!$I258^2+BW$5*templow!$I258^6)*(M148/M$56)^$BW$1</f>
        <v>0.19534958968237165</v>
      </c>
      <c r="BX148" s="12"/>
      <c r="BY148" s="12"/>
      <c r="BZ148" s="12"/>
      <c r="CA148" s="19"/>
      <c r="CB148" s="19"/>
      <c r="CC148" s="19"/>
      <c r="CD148" s="19"/>
      <c r="CE148" s="19"/>
      <c r="CF148" s="19"/>
      <c r="CG148" s="19"/>
      <c r="CH148" s="19"/>
    </row>
    <row r="149" spans="1:86" x14ac:dyDescent="0.3">
      <c r="A149" s="2">
        <f t="shared" si="161"/>
        <v>2103</v>
      </c>
      <c r="B149" s="5">
        <f t="shared" si="162"/>
        <v>1164.6348848850425</v>
      </c>
      <c r="C149" s="5">
        <f t="shared" si="163"/>
        <v>2960.3089045744769</v>
      </c>
      <c r="D149" s="5">
        <f t="shared" si="164"/>
        <v>4358.3441636339594</v>
      </c>
      <c r="E149" s="15">
        <f t="shared" si="165"/>
        <v>3.4827577229656655E-5</v>
      </c>
      <c r="F149" s="15">
        <f t="shared" si="166"/>
        <v>6.8612662522354835E-5</v>
      </c>
      <c r="G149" s="15">
        <f t="shared" si="167"/>
        <v>1.4007030984026575E-4</v>
      </c>
      <c r="H149" s="5">
        <f t="shared" si="168"/>
        <v>194592.55255787517</v>
      </c>
      <c r="I149" s="5">
        <f t="shared" si="169"/>
        <v>69386.061972383264</v>
      </c>
      <c r="J149" s="5">
        <f t="shared" si="170"/>
        <v>25824.1699842321</v>
      </c>
      <c r="K149" s="5">
        <f t="shared" si="171"/>
        <v>167084.59885870822</v>
      </c>
      <c r="L149" s="5">
        <f t="shared" si="172"/>
        <v>23438.791088714781</v>
      </c>
      <c r="M149" s="5">
        <f t="shared" si="173"/>
        <v>5925.2250429667929</v>
      </c>
      <c r="N149" s="15">
        <f t="shared" si="174"/>
        <v>1.0279990066987654E-2</v>
      </c>
      <c r="O149" s="15">
        <f t="shared" si="175"/>
        <v>1.2950277560509926E-2</v>
      </c>
      <c r="P149" s="15">
        <f t="shared" si="176"/>
        <v>1.1738810020165635E-2</v>
      </c>
      <c r="Q149" s="5">
        <f t="shared" si="177"/>
        <v>10032.537886744967</v>
      </c>
      <c r="R149" s="5">
        <f t="shared" si="178"/>
        <v>13303.845998906932</v>
      </c>
      <c r="S149" s="5">
        <f t="shared" si="179"/>
        <v>6827.8755201130434</v>
      </c>
      <c r="T149" s="5">
        <f t="shared" si="180"/>
        <v>51.556638498593713</v>
      </c>
      <c r="U149" s="5">
        <f t="shared" si="181"/>
        <v>191.73657678111306</v>
      </c>
      <c r="V149" s="5">
        <f t="shared" si="182"/>
        <v>264.39864376210562</v>
      </c>
      <c r="W149" s="15">
        <f t="shared" si="183"/>
        <v>-1.0734613539272964E-2</v>
      </c>
      <c r="X149" s="15">
        <f t="shared" si="184"/>
        <v>-1.217998157191269E-2</v>
      </c>
      <c r="Y149" s="15">
        <f t="shared" si="185"/>
        <v>-9.7425357312937999E-3</v>
      </c>
      <c r="Z149" s="5">
        <f t="shared" si="198"/>
        <v>13074.206348098453</v>
      </c>
      <c r="AA149" s="5">
        <f t="shared" si="199"/>
        <v>33959.564470376776</v>
      </c>
      <c r="AB149" s="5">
        <f t="shared" si="200"/>
        <v>36702.831092229069</v>
      </c>
      <c r="AC149" s="16">
        <f t="shared" si="186"/>
        <v>1.5870758673685115</v>
      </c>
      <c r="AD149" s="16">
        <f t="shared" si="187"/>
        <v>2.9558871549553358</v>
      </c>
      <c r="AE149" s="16">
        <f t="shared" si="188"/>
        <v>5.8111518295992788</v>
      </c>
      <c r="AF149" s="15">
        <f t="shared" si="189"/>
        <v>-4.0504037456468023E-3</v>
      </c>
      <c r="AG149" s="15">
        <f t="shared" si="190"/>
        <v>2.9673830763510267E-4</v>
      </c>
      <c r="AH149" s="15">
        <f t="shared" si="191"/>
        <v>9.7937136394747881E-3</v>
      </c>
      <c r="AI149" s="1">
        <f t="shared" si="155"/>
        <v>349665.33521618717</v>
      </c>
      <c r="AJ149" s="1">
        <f t="shared" si="156"/>
        <v>121499.81772267436</v>
      </c>
      <c r="AK149" s="1">
        <f t="shared" si="157"/>
        <v>45690.548006130455</v>
      </c>
      <c r="AL149" s="14">
        <f t="shared" si="192"/>
        <v>52.252701751311655</v>
      </c>
      <c r="AM149" s="14">
        <f t="shared" si="193"/>
        <v>11.057153866406136</v>
      </c>
      <c r="AN149" s="14">
        <f t="shared" si="194"/>
        <v>3.6981800056180854</v>
      </c>
      <c r="AO149" s="11">
        <f t="shared" si="195"/>
        <v>8.0981416158460318E-3</v>
      </c>
      <c r="AP149" s="11">
        <f t="shared" si="196"/>
        <v>1.0201522579189637E-2</v>
      </c>
      <c r="AQ149" s="11">
        <f t="shared" si="197"/>
        <v>9.254068149152174E-3</v>
      </c>
      <c r="AR149" s="1">
        <f t="shared" si="201"/>
        <v>194592.55255787517</v>
      </c>
      <c r="AS149" s="1">
        <f t="shared" si="201"/>
        <v>69386.061972383264</v>
      </c>
      <c r="AT149" s="1">
        <f t="shared" si="201"/>
        <v>25824.1699842321</v>
      </c>
      <c r="AU149" s="1">
        <f t="shared" si="158"/>
        <v>38918.510511575034</v>
      </c>
      <c r="AV149" s="1">
        <f t="shared" si="159"/>
        <v>13877.212394476654</v>
      </c>
      <c r="AW149" s="1">
        <f t="shared" si="160"/>
        <v>5164.8339968464206</v>
      </c>
      <c r="AX149" s="1">
        <f t="shared" si="212"/>
        <v>133667.67908696659</v>
      </c>
      <c r="AY149" s="1">
        <f t="shared" si="204"/>
        <v>18751.032870971827</v>
      </c>
      <c r="AZ149" s="1">
        <f t="shared" si="205"/>
        <v>4740.180034373434</v>
      </c>
      <c r="BA149" s="1">
        <f t="shared" si="213"/>
        <v>13746.315975865298</v>
      </c>
      <c r="BB149" s="1">
        <f t="shared" si="214"/>
        <v>29126.491497726056</v>
      </c>
      <c r="BC149" s="1">
        <f t="shared" si="215"/>
        <v>36888.285807972199</v>
      </c>
      <c r="BD149" s="1">
        <f t="shared" si="216"/>
        <v>5917.1874047132869</v>
      </c>
      <c r="BE149" s="2">
        <f t="shared" si="222"/>
        <v>0.17931493730955578</v>
      </c>
      <c r="BF149" s="2">
        <f t="shared" si="223"/>
        <v>0.13584270515142602</v>
      </c>
      <c r="BG149" s="2">
        <f t="shared" si="224"/>
        <v>7.3108051554487685E-2</v>
      </c>
      <c r="BH149" s="2">
        <f t="shared" si="206"/>
        <v>0.11513283131633296</v>
      </c>
      <c r="BI149" s="2">
        <f t="shared" si="217"/>
        <v>3.2153846742329923E-3</v>
      </c>
      <c r="BJ149" s="2">
        <f t="shared" si="207"/>
        <v>1.8453240542857267E-3</v>
      </c>
      <c r="BK149" s="2">
        <f t="shared" si="208"/>
        <v>5.3447872020936297E-4</v>
      </c>
      <c r="BL149" s="2">
        <f t="shared" si="209"/>
        <v>625.68991121446993</v>
      </c>
      <c r="BM149" s="2">
        <f t="shared" si="210"/>
        <v>128.03976918979896</v>
      </c>
      <c r="BN149" s="2">
        <f t="shared" si="211"/>
        <v>13.802469323641418</v>
      </c>
      <c r="BO149" s="2">
        <f t="shared" si="218"/>
        <v>533.77391229406146</v>
      </c>
      <c r="BP149" s="2">
        <f t="shared" si="219"/>
        <v>55.510666907139274</v>
      </c>
      <c r="BQ149" s="2">
        <f t="shared" si="220"/>
        <v>10.287788131738001</v>
      </c>
      <c r="BR149" s="11">
        <f t="shared" si="221"/>
        <v>4.0999086897405473E-2</v>
      </c>
      <c r="BS149" s="17">
        <f t="shared" si="202"/>
        <v>1.7312588182279324E-2</v>
      </c>
      <c r="BT149" s="17">
        <f t="shared" si="203"/>
        <v>7.4186387889959141E-2</v>
      </c>
      <c r="BU149" s="12">
        <f>(BU$3*templow!$I259+BU$4*templow!$I259^2+BU$5*templow!$I259^6)*(K149/K$56)^$BW$1</f>
        <v>2.4833359266339623</v>
      </c>
      <c r="BV149" s="12">
        <f>(BV$3*templow!$I259+BV$4*templow!$I259^2+BV$5*templow!$I259^6)*(L149/L$56)^$BW$1</f>
        <v>1.0145862299340329</v>
      </c>
      <c r="BW149" s="12">
        <f>(BW$3*templow!$I259+BW$4*templow!$I259^2+BW$5*templow!$I259^6)*(M149/M$56)^$BW$1</f>
        <v>0.18185483473629599</v>
      </c>
      <c r="BX149" s="12"/>
      <c r="BY149" s="12"/>
      <c r="BZ149" s="12"/>
      <c r="CA149" s="19"/>
      <c r="CB149" s="19"/>
      <c r="CC149" s="19"/>
      <c r="CD149" s="19"/>
      <c r="CE149" s="19"/>
      <c r="CF149" s="19"/>
      <c r="CG149" s="19"/>
      <c r="CH149" s="19"/>
    </row>
    <row r="150" spans="1:86" x14ac:dyDescent="0.3">
      <c r="A150" s="2">
        <f t="shared" si="161"/>
        <v>2104</v>
      </c>
      <c r="B150" s="5">
        <f t="shared" si="162"/>
        <v>1164.6734182258704</v>
      </c>
      <c r="C150" s="5">
        <f t="shared" si="163"/>
        <v>2960.5018635165166</v>
      </c>
      <c r="D150" s="5">
        <f t="shared" si="164"/>
        <v>4358.9241145204805</v>
      </c>
      <c r="E150" s="15">
        <f t="shared" si="165"/>
        <v>3.3086198368173824E-5</v>
      </c>
      <c r="F150" s="15">
        <f t="shared" si="166"/>
        <v>6.5182029396237086E-5</v>
      </c>
      <c r="G150" s="15">
        <f t="shared" si="167"/>
        <v>1.3306679434825245E-4</v>
      </c>
      <c r="H150" s="5">
        <f t="shared" si="168"/>
        <v>196578.14666604929</v>
      </c>
      <c r="I150" s="5">
        <f t="shared" si="169"/>
        <v>70279.876817906465</v>
      </c>
      <c r="J150" s="5">
        <f t="shared" si="170"/>
        <v>26127.630716655902</v>
      </c>
      <c r="K150" s="5">
        <f t="shared" si="171"/>
        <v>168783.92138930573</v>
      </c>
      <c r="L150" s="5">
        <f t="shared" si="172"/>
        <v>23739.176686221454</v>
      </c>
      <c r="M150" s="5">
        <f t="shared" si="173"/>
        <v>5994.0549617781471</v>
      </c>
      <c r="N150" s="15">
        <f t="shared" si="174"/>
        <v>1.0170431878251618E-2</v>
      </c>
      <c r="O150" s="15">
        <f t="shared" si="175"/>
        <v>1.2815746186299659E-2</v>
      </c>
      <c r="P150" s="15">
        <f t="shared" si="176"/>
        <v>1.1616422720189368E-2</v>
      </c>
      <c r="Q150" s="5">
        <f t="shared" si="177"/>
        <v>10026.114118978649</v>
      </c>
      <c r="R150" s="5">
        <f t="shared" si="178"/>
        <v>13311.095029874732</v>
      </c>
      <c r="S150" s="5">
        <f t="shared" si="179"/>
        <v>6840.8076164607264</v>
      </c>
      <c r="T150" s="5">
        <f t="shared" si="180"/>
        <v>51.003197908927305</v>
      </c>
      <c r="U150" s="5">
        <f t="shared" si="181"/>
        <v>189.40122880925747</v>
      </c>
      <c r="V150" s="5">
        <f t="shared" si="182"/>
        <v>261.82273052794767</v>
      </c>
      <c r="W150" s="15">
        <f t="shared" si="183"/>
        <v>-1.0734613539272964E-2</v>
      </c>
      <c r="X150" s="15">
        <f t="shared" si="184"/>
        <v>-1.217998157191269E-2</v>
      </c>
      <c r="Y150" s="15">
        <f t="shared" si="185"/>
        <v>-9.7425357312937999E-3</v>
      </c>
      <c r="Z150" s="5">
        <f t="shared" si="198"/>
        <v>13014.347092596543</v>
      </c>
      <c r="AA150" s="5">
        <f t="shared" si="199"/>
        <v>33992.782255715661</v>
      </c>
      <c r="AB150" s="5">
        <f t="shared" si="200"/>
        <v>37137.237040981985</v>
      </c>
      <c r="AC150" s="16">
        <f t="shared" si="186"/>
        <v>1.5806475693306965</v>
      </c>
      <c r="AD150" s="16">
        <f t="shared" si="187"/>
        <v>2.9567642799072575</v>
      </c>
      <c r="AE150" s="16">
        <f t="shared" si="188"/>
        <v>5.8680645865338841</v>
      </c>
      <c r="AF150" s="15">
        <f t="shared" si="189"/>
        <v>-4.0504037456468023E-3</v>
      </c>
      <c r="AG150" s="15">
        <f t="shared" si="190"/>
        <v>2.9673830763510267E-4</v>
      </c>
      <c r="AH150" s="15">
        <f t="shared" si="191"/>
        <v>9.7937136394747881E-3</v>
      </c>
      <c r="AI150" s="1">
        <f t="shared" si="155"/>
        <v>353617.31220614351</v>
      </c>
      <c r="AJ150" s="1">
        <f t="shared" si="156"/>
        <v>123227.04834488357</v>
      </c>
      <c r="AK150" s="1">
        <f t="shared" si="157"/>
        <v>46286.327202363835</v>
      </c>
      <c r="AL150" s="14">
        <f t="shared" si="192"/>
        <v>52.671620032118419</v>
      </c>
      <c r="AM150" s="14">
        <f t="shared" si="193"/>
        <v>11.168825673187555</v>
      </c>
      <c r="AN150" s="14">
        <f t="shared" si="194"/>
        <v>3.7320609833199088</v>
      </c>
      <c r="AO150" s="11">
        <f t="shared" si="195"/>
        <v>8.0171601996875709E-3</v>
      </c>
      <c r="AP150" s="11">
        <f t="shared" si="196"/>
        <v>1.0099507353397741E-2</v>
      </c>
      <c r="AQ150" s="11">
        <f t="shared" si="197"/>
        <v>9.1615274676606524E-3</v>
      </c>
      <c r="AR150" s="1">
        <f t="shared" si="201"/>
        <v>196578.14666604929</v>
      </c>
      <c r="AS150" s="1">
        <f t="shared" si="201"/>
        <v>70279.876817906465</v>
      </c>
      <c r="AT150" s="1">
        <f t="shared" si="201"/>
        <v>26127.630716655902</v>
      </c>
      <c r="AU150" s="1">
        <f t="shared" si="158"/>
        <v>39315.629333209858</v>
      </c>
      <c r="AV150" s="1">
        <f t="shared" si="159"/>
        <v>14055.975363581294</v>
      </c>
      <c r="AW150" s="1">
        <f t="shared" si="160"/>
        <v>5225.5261433311807</v>
      </c>
      <c r="AX150" s="1">
        <f t="shared" si="212"/>
        <v>135027.13711144458</v>
      </c>
      <c r="AY150" s="1">
        <f t="shared" si="204"/>
        <v>18991.341348977163</v>
      </c>
      <c r="AZ150" s="1">
        <f t="shared" si="205"/>
        <v>4795.2439694225177</v>
      </c>
      <c r="BA150" s="1">
        <f t="shared" si="213"/>
        <v>13758.556190626407</v>
      </c>
      <c r="BB150" s="1">
        <f t="shared" si="214"/>
        <v>29166.0899980705</v>
      </c>
      <c r="BC150" s="1">
        <f t="shared" si="215"/>
        <v>36943.537677568529</v>
      </c>
      <c r="BD150" s="1">
        <f t="shared" si="216"/>
        <v>5752.5554061838293</v>
      </c>
      <c r="BE150" s="2">
        <f t="shared" si="222"/>
        <v>0.17931493730955578</v>
      </c>
      <c r="BF150" s="2">
        <f t="shared" si="223"/>
        <v>0.13584270515142602</v>
      </c>
      <c r="BG150" s="2">
        <f t="shared" si="224"/>
        <v>7.3108051554487685E-2</v>
      </c>
      <c r="BH150" s="2">
        <f t="shared" si="206"/>
        <v>0.11487839038130501</v>
      </c>
      <c r="BI150" s="2">
        <f t="shared" si="217"/>
        <v>3.2153846742329923E-3</v>
      </c>
      <c r="BJ150" s="2">
        <f t="shared" si="207"/>
        <v>1.8453240542857267E-3</v>
      </c>
      <c r="BK150" s="2">
        <f t="shared" si="208"/>
        <v>5.3447872020936297E-4</v>
      </c>
      <c r="BL150" s="2">
        <f t="shared" si="209"/>
        <v>632.07436007914032</v>
      </c>
      <c r="BM150" s="2">
        <f t="shared" si="210"/>
        <v>129.68914722432061</v>
      </c>
      <c r="BN150" s="2">
        <f t="shared" si="211"/>
        <v>13.964662627541088</v>
      </c>
      <c r="BO150" s="2">
        <f t="shared" si="218"/>
        <v>541.70059850184225</v>
      </c>
      <c r="BP150" s="2">
        <f t="shared" si="219"/>
        <v>56.170798334979736</v>
      </c>
      <c r="BQ150" s="2">
        <f t="shared" si="220"/>
        <v>10.286926683974913</v>
      </c>
      <c r="BR150" s="11">
        <f t="shared" si="221"/>
        <v>4.0886188405608176E-2</v>
      </c>
      <c r="BS150" s="17">
        <f t="shared" si="202"/>
        <v>1.6630742908601174E-2</v>
      </c>
      <c r="BT150" s="17">
        <f t="shared" si="203"/>
        <v>7.2025619310639943E-2</v>
      </c>
      <c r="BU150" s="12">
        <f>(BU$3*templow!$I260+BU$4*templow!$I260^2+BU$5*templow!$I260^6)*(K150/K$56)^$BW$1</f>
        <v>2.471942832268335</v>
      </c>
      <c r="BV150" s="12">
        <f>(BV$3*templow!$I260+BV$4*templow!$I260^2+BV$5*templow!$I260^6)*(L150/L$56)^$BW$1</f>
        <v>1.0017649559556223</v>
      </c>
      <c r="BW150" s="12">
        <f>(BW$3*templow!$I260+BW$4*templow!$I260^2+BW$5*templow!$I260^6)*(M150/M$56)^$BW$1</f>
        <v>0.16817385939624463</v>
      </c>
      <c r="BX150" s="12"/>
      <c r="BY150" s="12"/>
      <c r="BZ150" s="12"/>
      <c r="CA150" s="19"/>
      <c r="CB150" s="19"/>
      <c r="CC150" s="19"/>
      <c r="CD150" s="19"/>
      <c r="CE150" s="19"/>
      <c r="CF150" s="19"/>
      <c r="CG150" s="19"/>
      <c r="CH150" s="19"/>
    </row>
    <row r="151" spans="1:86" x14ac:dyDescent="0.3">
      <c r="A151" s="2">
        <f t="shared" si="161"/>
        <v>2105</v>
      </c>
      <c r="B151" s="5">
        <f t="shared" si="162"/>
        <v>1164.7100261108324</v>
      </c>
      <c r="C151" s="5">
        <f t="shared" si="163"/>
        <v>2960.6851864600371</v>
      </c>
      <c r="D151" s="5">
        <f t="shared" si="164"/>
        <v>4359.4751411762709</v>
      </c>
      <c r="E151" s="15">
        <f t="shared" si="165"/>
        <v>3.143188844976513E-5</v>
      </c>
      <c r="F151" s="15">
        <f t="shared" si="166"/>
        <v>6.1922927926425227E-5</v>
      </c>
      <c r="G151" s="15">
        <f t="shared" si="167"/>
        <v>1.2641345463083981E-4</v>
      </c>
      <c r="H151" s="5">
        <f t="shared" si="168"/>
        <v>198562.35244200029</v>
      </c>
      <c r="I151" s="5">
        <f t="shared" si="169"/>
        <v>71175.614902509027</v>
      </c>
      <c r="J151" s="5">
        <f t="shared" si="170"/>
        <v>26431.317010688934</v>
      </c>
      <c r="K151" s="5">
        <f t="shared" si="171"/>
        <v>170482.22131738166</v>
      </c>
      <c r="L151" s="5">
        <f t="shared" si="172"/>
        <v>24040.250962180355</v>
      </c>
      <c r="M151" s="5">
        <f t="shared" si="173"/>
        <v>6062.9585339388477</v>
      </c>
      <c r="N151" s="15">
        <f t="shared" si="174"/>
        <v>1.0061976959041763E-2</v>
      </c>
      <c r="O151" s="15">
        <f t="shared" si="175"/>
        <v>1.2682591310491764E-2</v>
      </c>
      <c r="P151" s="15">
        <f t="shared" si="176"/>
        <v>1.149531871163556E-2</v>
      </c>
      <c r="Q151" s="5">
        <f t="shared" si="177"/>
        <v>10018.60214658764</v>
      </c>
      <c r="R151" s="5">
        <f t="shared" si="178"/>
        <v>13316.553650322367</v>
      </c>
      <c r="S151" s="5">
        <f t="shared" si="179"/>
        <v>6852.8981302992433</v>
      </c>
      <c r="T151" s="5">
        <f t="shared" si="180"/>
        <v>50.455698290107918</v>
      </c>
      <c r="U151" s="5">
        <f t="shared" si="181"/>
        <v>187.09432533266309</v>
      </c>
      <c r="V151" s="5">
        <f t="shared" si="182"/>
        <v>259.27191322051425</v>
      </c>
      <c r="W151" s="15">
        <f t="shared" si="183"/>
        <v>-1.0734613539272964E-2</v>
      </c>
      <c r="X151" s="15">
        <f t="shared" si="184"/>
        <v>-1.217998157191269E-2</v>
      </c>
      <c r="Y151" s="15">
        <f t="shared" si="185"/>
        <v>-9.7425357312937999E-3</v>
      </c>
      <c r="Z151" s="5">
        <f t="shared" si="198"/>
        <v>12953.334483889414</v>
      </c>
      <c r="AA151" s="5">
        <f t="shared" si="199"/>
        <v>34021.396779924449</v>
      </c>
      <c r="AB151" s="5">
        <f t="shared" si="200"/>
        <v>37571.975852244301</v>
      </c>
      <c r="AC151" s="16">
        <f t="shared" si="186"/>
        <v>1.5742453084953318</v>
      </c>
      <c r="AD151" s="16">
        <f t="shared" si="187"/>
        <v>2.9576416651357533</v>
      </c>
      <c r="AE151" s="16">
        <f t="shared" si="188"/>
        <v>5.9255347307123403</v>
      </c>
      <c r="AF151" s="15">
        <f t="shared" si="189"/>
        <v>-4.0504037456468023E-3</v>
      </c>
      <c r="AG151" s="15">
        <f t="shared" si="190"/>
        <v>2.9673830763510267E-4</v>
      </c>
      <c r="AH151" s="15">
        <f t="shared" si="191"/>
        <v>9.7937136394747881E-3</v>
      </c>
      <c r="AI151" s="1">
        <f t="shared" si="155"/>
        <v>357571.21031873906</v>
      </c>
      <c r="AJ151" s="1">
        <f t="shared" si="156"/>
        <v>124960.31887397652</v>
      </c>
      <c r="AK151" s="1">
        <f t="shared" si="157"/>
        <v>46883.220625458634</v>
      </c>
      <c r="AL151" s="14">
        <f t="shared" si="192"/>
        <v>53.089674079735246</v>
      </c>
      <c r="AM151" s="14">
        <f t="shared" si="193"/>
        <v>11.28049731383258</v>
      </c>
      <c r="AN151" s="14">
        <f t="shared" si="194"/>
        <v>3.7659104487374822</v>
      </c>
      <c r="AO151" s="11">
        <f t="shared" si="195"/>
        <v>7.9369885976906945E-3</v>
      </c>
      <c r="AP151" s="11">
        <f t="shared" si="196"/>
        <v>9.9985122798637634E-3</v>
      </c>
      <c r="AQ151" s="11">
        <f t="shared" si="197"/>
        <v>9.0699121929840466E-3</v>
      </c>
      <c r="AR151" s="1">
        <f t="shared" si="201"/>
        <v>198562.35244200029</v>
      </c>
      <c r="AS151" s="1">
        <f t="shared" si="201"/>
        <v>71175.614902509027</v>
      </c>
      <c r="AT151" s="1">
        <f t="shared" si="201"/>
        <v>26431.317010688934</v>
      </c>
      <c r="AU151" s="1">
        <f t="shared" si="158"/>
        <v>39712.47048840006</v>
      </c>
      <c r="AV151" s="1">
        <f t="shared" si="159"/>
        <v>14235.122980501807</v>
      </c>
      <c r="AW151" s="1">
        <f t="shared" si="160"/>
        <v>5286.2634021377871</v>
      </c>
      <c r="AX151" s="1">
        <f t="shared" si="212"/>
        <v>136385.77705390533</v>
      </c>
      <c r="AY151" s="1">
        <f t="shared" si="204"/>
        <v>19232.200769744282</v>
      </c>
      <c r="AZ151" s="1">
        <f t="shared" si="205"/>
        <v>4850.3668271510787</v>
      </c>
      <c r="BA151" s="1">
        <f t="shared" si="213"/>
        <v>13770.649366425658</v>
      </c>
      <c r="BB151" s="1">
        <f t="shared" si="214"/>
        <v>29205.209091931461</v>
      </c>
      <c r="BC151" s="1">
        <f t="shared" si="215"/>
        <v>36998.035546822874</v>
      </c>
      <c r="BD151" s="1">
        <f t="shared" si="216"/>
        <v>5592.3973246665664</v>
      </c>
      <c r="BE151" s="2">
        <f t="shared" si="222"/>
        <v>0.17931493730955578</v>
      </c>
      <c r="BF151" s="2">
        <f t="shared" si="223"/>
        <v>0.13584270515142602</v>
      </c>
      <c r="BG151" s="2">
        <f t="shared" si="224"/>
        <v>7.3108051554487685E-2</v>
      </c>
      <c r="BH151" s="2">
        <f t="shared" si="206"/>
        <v>0.11462420253517452</v>
      </c>
      <c r="BI151" s="2">
        <f t="shared" si="217"/>
        <v>3.2153846742329923E-3</v>
      </c>
      <c r="BJ151" s="2">
        <f t="shared" si="207"/>
        <v>1.8453240542857267E-3</v>
      </c>
      <c r="BK151" s="2">
        <f t="shared" si="208"/>
        <v>5.3447872020936297E-4</v>
      </c>
      <c r="BL151" s="2">
        <f t="shared" si="209"/>
        <v>638.45434492165771</v>
      </c>
      <c r="BM151" s="2">
        <f t="shared" si="210"/>
        <v>131.34207425817755</v>
      </c>
      <c r="BN151" s="2">
        <f t="shared" si="211"/>
        <v>14.126976489320986</v>
      </c>
      <c r="BO151" s="2">
        <f t="shared" si="218"/>
        <v>549.74564000426028</v>
      </c>
      <c r="BP151" s="2">
        <f t="shared" si="219"/>
        <v>56.838866033144974</v>
      </c>
      <c r="BQ151" s="2">
        <f t="shared" si="220"/>
        <v>10.286081808790625</v>
      </c>
      <c r="BR151" s="11">
        <f t="shared" si="221"/>
        <v>4.0774314013353602E-2</v>
      </c>
      <c r="BS151" s="17">
        <f t="shared" si="202"/>
        <v>1.5977484468379339E-2</v>
      </c>
      <c r="BT151" s="17">
        <f t="shared" si="203"/>
        <v>6.9927785738485376E-2</v>
      </c>
      <c r="BU151" s="12">
        <f>(BU$3*templow!$I261+BU$4*templow!$I261^2+BU$5*templow!$I261^6)*(K151/K$56)^$BW$1</f>
        <v>2.4601209099551604</v>
      </c>
      <c r="BV151" s="12">
        <f>(BV$3*templow!$I261+BV$4*templow!$I261^2+BV$5*templow!$I261^6)*(L151/L$56)^$BW$1</f>
        <v>0.98869581193305545</v>
      </c>
      <c r="BW151" s="12">
        <f>(BW$3*templow!$I261+BW$4*templow!$I261^2+BW$5*templow!$I261^6)*(M151/M$56)^$BW$1</f>
        <v>0.15430961295317949</v>
      </c>
      <c r="BX151" s="12"/>
      <c r="BY151" s="12"/>
      <c r="BZ151" s="12"/>
      <c r="CA151" s="19"/>
      <c r="CB151" s="19"/>
      <c r="CC151" s="19"/>
      <c r="CD151" s="19"/>
      <c r="CE151" s="19"/>
      <c r="CF151" s="19"/>
      <c r="CG151" s="19"/>
      <c r="CH151" s="19"/>
    </row>
    <row r="152" spans="1:86" x14ac:dyDescent="0.3">
      <c r="A152" s="2">
        <f t="shared" si="161"/>
        <v>2106</v>
      </c>
      <c r="B152" s="5">
        <f t="shared" si="162"/>
        <v>1164.7448046946683</v>
      </c>
      <c r="C152" s="5">
        <f t="shared" si="163"/>
        <v>2960.85935404068</v>
      </c>
      <c r="D152" s="5">
        <f t="shared" si="164"/>
        <v>4359.9986826735958</v>
      </c>
      <c r="E152" s="15">
        <f t="shared" si="165"/>
        <v>2.9860294027276873E-5</v>
      </c>
      <c r="F152" s="15">
        <f t="shared" si="166"/>
        <v>5.8826781530103961E-5</v>
      </c>
      <c r="G152" s="15">
        <f t="shared" si="167"/>
        <v>1.2009278189929781E-4</v>
      </c>
      <c r="H152" s="5">
        <f t="shared" si="168"/>
        <v>200544.95247950513</v>
      </c>
      <c r="I152" s="5">
        <f t="shared" si="169"/>
        <v>72073.165328481467</v>
      </c>
      <c r="J152" s="5">
        <f t="shared" si="170"/>
        <v>26735.196343177668</v>
      </c>
      <c r="K152" s="5">
        <f t="shared" si="171"/>
        <v>172179.30629197089</v>
      </c>
      <c r="L152" s="5">
        <f t="shared" si="172"/>
        <v>24341.975322172373</v>
      </c>
      <c r="M152" s="5">
        <f t="shared" si="173"/>
        <v>6131.9276194788599</v>
      </c>
      <c r="N152" s="15">
        <f t="shared" si="174"/>
        <v>9.9546155691496718E-3</v>
      </c>
      <c r="O152" s="15">
        <f t="shared" si="175"/>
        <v>1.2550799093848264E-2</v>
      </c>
      <c r="P152" s="15">
        <f t="shared" si="176"/>
        <v>1.1375483627991345E-2</v>
      </c>
      <c r="Q152" s="5">
        <f t="shared" si="177"/>
        <v>10010.015973028425</v>
      </c>
      <c r="R152" s="5">
        <f t="shared" si="178"/>
        <v>13320.239520870735</v>
      </c>
      <c r="S152" s="5">
        <f t="shared" si="179"/>
        <v>6864.1533124993139</v>
      </c>
      <c r="T152" s="5">
        <f t="shared" si="180"/>
        <v>49.914075868109457</v>
      </c>
      <c r="U152" s="5">
        <f t="shared" si="181"/>
        <v>184.81551989790182</v>
      </c>
      <c r="V152" s="5">
        <f t="shared" si="182"/>
        <v>256.74594734184251</v>
      </c>
      <c r="W152" s="15">
        <f t="shared" si="183"/>
        <v>-1.0734613539272964E-2</v>
      </c>
      <c r="X152" s="15">
        <f t="shared" si="184"/>
        <v>-1.217998157191269E-2</v>
      </c>
      <c r="Y152" s="15">
        <f t="shared" si="185"/>
        <v>-9.7425357312937999E-3</v>
      </c>
      <c r="Z152" s="5">
        <f t="shared" si="198"/>
        <v>12891.20239429528</v>
      </c>
      <c r="AA152" s="5">
        <f t="shared" si="199"/>
        <v>34045.447882830726</v>
      </c>
      <c r="AB152" s="5">
        <f t="shared" si="200"/>
        <v>38007.000474210989</v>
      </c>
      <c r="AC152" s="16">
        <f t="shared" si="186"/>
        <v>1.5678689794012355</v>
      </c>
      <c r="AD152" s="16">
        <f t="shared" si="187"/>
        <v>2.958519310718057</v>
      </c>
      <c r="AE152" s="16">
        <f t="shared" si="188"/>
        <v>5.9835677210256994</v>
      </c>
      <c r="AF152" s="15">
        <f t="shared" si="189"/>
        <v>-4.0504037456468023E-3</v>
      </c>
      <c r="AG152" s="15">
        <f t="shared" si="190"/>
        <v>2.9673830763510267E-4</v>
      </c>
      <c r="AH152" s="15">
        <f t="shared" si="191"/>
        <v>9.7937136394747881E-3</v>
      </c>
      <c r="AI152" s="1">
        <f t="shared" si="155"/>
        <v>361526.55977526522</v>
      </c>
      <c r="AJ152" s="1">
        <f t="shared" si="156"/>
        <v>126699.40996708068</v>
      </c>
      <c r="AK152" s="1">
        <f t="shared" si="157"/>
        <v>47481.16196505056</v>
      </c>
      <c r="AL152" s="14">
        <f t="shared" si="192"/>
        <v>53.506832496182966</v>
      </c>
      <c r="AM152" s="14">
        <f t="shared" si="193"/>
        <v>11.39215762283875</v>
      </c>
      <c r="AN152" s="14">
        <f t="shared" si="194"/>
        <v>3.7997253610632056</v>
      </c>
      <c r="AO152" s="11">
        <f t="shared" si="195"/>
        <v>7.8576187117137871E-3</v>
      </c>
      <c r="AP152" s="11">
        <f t="shared" si="196"/>
        <v>9.8985271570651255E-3</v>
      </c>
      <c r="AQ152" s="11">
        <f t="shared" si="197"/>
        <v>8.9792130710542057E-3</v>
      </c>
      <c r="AR152" s="1">
        <f t="shared" si="201"/>
        <v>200544.95247950513</v>
      </c>
      <c r="AS152" s="1">
        <f t="shared" si="201"/>
        <v>72073.165328481467</v>
      </c>
      <c r="AT152" s="1">
        <f t="shared" si="201"/>
        <v>26735.196343177668</v>
      </c>
      <c r="AU152" s="1">
        <f t="shared" si="158"/>
        <v>40108.990495901031</v>
      </c>
      <c r="AV152" s="1">
        <f t="shared" si="159"/>
        <v>14414.633065696295</v>
      </c>
      <c r="AW152" s="1">
        <f t="shared" si="160"/>
        <v>5347.0392686355335</v>
      </c>
      <c r="AX152" s="1">
        <f t="shared" si="212"/>
        <v>137743.44503357672</v>
      </c>
      <c r="AY152" s="1">
        <f t="shared" si="204"/>
        <v>19473.580257737896</v>
      </c>
      <c r="AZ152" s="1">
        <f t="shared" si="205"/>
        <v>4905.5420955830878</v>
      </c>
      <c r="BA152" s="1">
        <f t="shared" si="213"/>
        <v>13782.597819153927</v>
      </c>
      <c r="BB152" s="1">
        <f t="shared" si="214"/>
        <v>29243.857023269593</v>
      </c>
      <c r="BC152" s="1">
        <f t="shared" si="215"/>
        <v>37051.79586323363</v>
      </c>
      <c r="BD152" s="1">
        <f t="shared" si="216"/>
        <v>5436.5968520950573</v>
      </c>
      <c r="BE152" s="2">
        <f t="shared" si="222"/>
        <v>0.17931493730955578</v>
      </c>
      <c r="BF152" s="2">
        <f t="shared" si="223"/>
        <v>0.13584270515142602</v>
      </c>
      <c r="BG152" s="2">
        <f t="shared" si="224"/>
        <v>7.3108051554487685E-2</v>
      </c>
      <c r="BH152" s="2">
        <f t="shared" si="206"/>
        <v>0.11437027431530083</v>
      </c>
      <c r="BI152" s="2">
        <f t="shared" si="217"/>
        <v>3.2153846742329923E-3</v>
      </c>
      <c r="BJ152" s="2">
        <f t="shared" si="207"/>
        <v>1.8453240542857267E-3</v>
      </c>
      <c r="BK152" s="2">
        <f t="shared" si="208"/>
        <v>5.3447872020936297E-4</v>
      </c>
      <c r="BL152" s="2">
        <f t="shared" si="209"/>
        <v>644.82916669738449</v>
      </c>
      <c r="BM152" s="2">
        <f t="shared" si="210"/>
        <v>132.99834564915889</v>
      </c>
      <c r="BN152" s="2">
        <f t="shared" si="211"/>
        <v>14.289393526047641</v>
      </c>
      <c r="BO152" s="2">
        <f t="shared" si="218"/>
        <v>557.91080586127373</v>
      </c>
      <c r="BP152" s="2">
        <f t="shared" si="219"/>
        <v>57.514965176794398</v>
      </c>
      <c r="BQ152" s="2">
        <f t="shared" si="220"/>
        <v>10.285253180674523</v>
      </c>
      <c r="BR152" s="11">
        <f t="shared" si="221"/>
        <v>4.0663459774398197E-2</v>
      </c>
      <c r="BS152" s="17">
        <f t="shared" si="202"/>
        <v>1.5351536114268803E-2</v>
      </c>
      <c r="BT152" s="17">
        <f t="shared" si="203"/>
        <v>6.7891054115034349E-2</v>
      </c>
      <c r="BU152" s="12">
        <f>(BU$3*templow!$I262+BU$4*templow!$I262^2+BU$5*templow!$I262^6)*(K152/K$56)^$BW$1</f>
        <v>2.4478749563671465</v>
      </c>
      <c r="BV152" s="12">
        <f>(BV$3*templow!$I262+BV$4*templow!$I262^2+BV$5*templow!$I262^6)*(L152/L$56)^$BW$1</f>
        <v>0.97538246385111405</v>
      </c>
      <c r="BW152" s="12">
        <f>(BW$3*templow!$I262+BW$4*templow!$I262^2+BW$5*templow!$I262^6)*(M152/M$56)^$BW$1</f>
        <v>0.14026506798411123</v>
      </c>
      <c r="BX152" s="12"/>
      <c r="BY152" s="12"/>
      <c r="BZ152" s="12"/>
      <c r="CA152" s="19"/>
      <c r="CB152" s="19"/>
      <c r="CC152" s="19"/>
      <c r="CD152" s="19"/>
      <c r="CE152" s="19"/>
      <c r="CF152" s="19"/>
      <c r="CG152" s="19"/>
      <c r="CH152" s="19"/>
    </row>
    <row r="153" spans="1:86" x14ac:dyDescent="0.3">
      <c r="A153" s="2">
        <f t="shared" si="161"/>
        <v>2107</v>
      </c>
      <c r="B153" s="5">
        <f t="shared" si="162"/>
        <v>1164.7778453358867</v>
      </c>
      <c r="C153" s="5">
        <f t="shared" si="163"/>
        <v>2961.0248229757231</v>
      </c>
      <c r="D153" s="5">
        <f t="shared" si="164"/>
        <v>4360.4961068259317</v>
      </c>
      <c r="E153" s="15">
        <f t="shared" si="165"/>
        <v>2.8367279325913028E-5</v>
      </c>
      <c r="F153" s="15">
        <f t="shared" si="166"/>
        <v>5.5885442453598761E-5</v>
      </c>
      <c r="G153" s="15">
        <f t="shared" si="167"/>
        <v>1.1408814280433292E-4</v>
      </c>
      <c r="H153" s="5">
        <f t="shared" si="168"/>
        <v>202525.73190173559</v>
      </c>
      <c r="I153" s="5">
        <f t="shared" si="169"/>
        <v>72972.417556191358</v>
      </c>
      <c r="J153" s="5">
        <f t="shared" si="170"/>
        <v>27039.236367681107</v>
      </c>
      <c r="K153" s="5">
        <f t="shared" si="171"/>
        <v>173874.98630121461</v>
      </c>
      <c r="L153" s="5">
        <f t="shared" si="172"/>
        <v>24644.311317477139</v>
      </c>
      <c r="M153" s="5">
        <f t="shared" si="173"/>
        <v>6200.9541357814351</v>
      </c>
      <c r="N153" s="15">
        <f t="shared" si="174"/>
        <v>9.848338024827985E-3</v>
      </c>
      <c r="O153" s="15">
        <f t="shared" si="175"/>
        <v>1.2420355838146602E-2</v>
      </c>
      <c r="P153" s="15">
        <f t="shared" si="176"/>
        <v>1.1256903307746757E-2</v>
      </c>
      <c r="Q153" s="5">
        <f t="shared" si="177"/>
        <v>10000.369776311367</v>
      </c>
      <c r="R153" s="5">
        <f t="shared" si="178"/>
        <v>13322.170755565247</v>
      </c>
      <c r="S153" s="5">
        <f t="shared" si="179"/>
        <v>6874.5795851966122</v>
      </c>
      <c r="T153" s="5">
        <f t="shared" si="180"/>
        <v>49.378267553495348</v>
      </c>
      <c r="U153" s="5">
        <f t="shared" si="181"/>
        <v>182.56447027134192</v>
      </c>
      <c r="V153" s="5">
        <f t="shared" si="182"/>
        <v>254.24459077599974</v>
      </c>
      <c r="W153" s="15">
        <f t="shared" si="183"/>
        <v>-1.0734613539272964E-2</v>
      </c>
      <c r="X153" s="15">
        <f t="shared" si="184"/>
        <v>-1.217998157191269E-2</v>
      </c>
      <c r="Y153" s="15">
        <f t="shared" si="185"/>
        <v>-9.7425357312937999E-3</v>
      </c>
      <c r="Z153" s="5">
        <f t="shared" si="198"/>
        <v>12827.984510574139</v>
      </c>
      <c r="AA153" s="5">
        <f t="shared" si="199"/>
        <v>34064.976660339642</v>
      </c>
      <c r="AB153" s="5">
        <f t="shared" si="200"/>
        <v>38442.26410168744</v>
      </c>
      <c r="AC153" s="16">
        <f t="shared" si="186"/>
        <v>1.5615184770143853</v>
      </c>
      <c r="AD153" s="16">
        <f t="shared" si="187"/>
        <v>2.9593972167314253</v>
      </c>
      <c r="AE153" s="16">
        <f t="shared" si="188"/>
        <v>6.0421690698278301</v>
      </c>
      <c r="AF153" s="15">
        <f t="shared" si="189"/>
        <v>-4.0504037456468023E-3</v>
      </c>
      <c r="AG153" s="15">
        <f t="shared" si="190"/>
        <v>2.9673830763510267E-4</v>
      </c>
      <c r="AH153" s="15">
        <f t="shared" si="191"/>
        <v>9.7937136394747881E-3</v>
      </c>
      <c r="AI153" s="1">
        <f t="shared" si="155"/>
        <v>365482.89429363975</v>
      </c>
      <c r="AJ153" s="1">
        <f t="shared" si="156"/>
        <v>128444.1020360689</v>
      </c>
      <c r="AK153" s="1">
        <f t="shared" si="157"/>
        <v>48080.085037181037</v>
      </c>
      <c r="AL153" s="14">
        <f t="shared" si="192"/>
        <v>53.923064421527243</v>
      </c>
      <c r="AM153" s="14">
        <f t="shared" si="193"/>
        <v>11.503795548629913</v>
      </c>
      <c r="AN153" s="14">
        <f t="shared" si="194"/>
        <v>3.8335027192553954</v>
      </c>
      <c r="AO153" s="11">
        <f t="shared" si="195"/>
        <v>7.779042524596649E-3</v>
      </c>
      <c r="AP153" s="11">
        <f t="shared" si="196"/>
        <v>9.7995418854944748E-3</v>
      </c>
      <c r="AQ153" s="11">
        <f t="shared" si="197"/>
        <v>8.8894209403436644E-3</v>
      </c>
      <c r="AR153" s="1">
        <f t="shared" si="201"/>
        <v>202525.73190173559</v>
      </c>
      <c r="AS153" s="1">
        <f t="shared" si="201"/>
        <v>72972.417556191358</v>
      </c>
      <c r="AT153" s="1">
        <f t="shared" si="201"/>
        <v>27039.236367681107</v>
      </c>
      <c r="AU153" s="1">
        <f t="shared" si="158"/>
        <v>40505.14638034712</v>
      </c>
      <c r="AV153" s="1">
        <f t="shared" si="159"/>
        <v>14594.483511238272</v>
      </c>
      <c r="AW153" s="1">
        <f t="shared" si="160"/>
        <v>5407.847273536222</v>
      </c>
      <c r="AX153" s="1">
        <f t="shared" si="212"/>
        <v>139099.9890409717</v>
      </c>
      <c r="AY153" s="1">
        <f t="shared" si="204"/>
        <v>19715.449053981712</v>
      </c>
      <c r="AZ153" s="1">
        <f t="shared" si="205"/>
        <v>4960.7633086251481</v>
      </c>
      <c r="BA153" s="1">
        <f t="shared" si="213"/>
        <v>13794.403802280614</v>
      </c>
      <c r="BB153" s="1">
        <f t="shared" si="214"/>
        <v>29282.041793197553</v>
      </c>
      <c r="BC153" s="1">
        <f t="shared" si="215"/>
        <v>37104.834496461677</v>
      </c>
      <c r="BD153" s="1">
        <f t="shared" si="216"/>
        <v>5285.0404133345774</v>
      </c>
      <c r="BE153" s="2">
        <f t="shared" si="222"/>
        <v>0.17931493730955578</v>
      </c>
      <c r="BF153" s="2">
        <f t="shared" si="223"/>
        <v>0.13584270515142602</v>
      </c>
      <c r="BG153" s="2">
        <f t="shared" si="224"/>
        <v>7.3108051554487685E-2</v>
      </c>
      <c r="BH153" s="2">
        <f t="shared" si="206"/>
        <v>0.11411661261209952</v>
      </c>
      <c r="BI153" s="2">
        <f t="shared" si="217"/>
        <v>3.2153846742329923E-3</v>
      </c>
      <c r="BJ153" s="2">
        <f t="shared" si="207"/>
        <v>1.8453240542857267E-3</v>
      </c>
      <c r="BK153" s="2">
        <f t="shared" si="208"/>
        <v>5.3447872020936297E-4</v>
      </c>
      <c r="BL153" s="2">
        <f t="shared" si="209"/>
        <v>651.19813449466039</v>
      </c>
      <c r="BM153" s="2">
        <f t="shared" si="210"/>
        <v>134.65775741582198</v>
      </c>
      <c r="BN153" s="2">
        <f t="shared" si="211"/>
        <v>14.451896449236662</v>
      </c>
      <c r="BO153" s="2">
        <f t="shared" si="218"/>
        <v>566.19789164223494</v>
      </c>
      <c r="BP153" s="2">
        <f t="shared" si="219"/>
        <v>58.199192097574226</v>
      </c>
      <c r="BQ153" s="2">
        <f t="shared" si="220"/>
        <v>10.284440485260788</v>
      </c>
      <c r="BR153" s="11">
        <f t="shared" si="221"/>
        <v>4.0553621487517927E-2</v>
      </c>
      <c r="BS153" s="17">
        <f t="shared" si="202"/>
        <v>1.4751681698900823E-2</v>
      </c>
      <c r="BT153" s="17">
        <f t="shared" si="203"/>
        <v>6.5913644771878013E-2</v>
      </c>
      <c r="BU153" s="12">
        <f>(BU$3*templow!$I263+BU$4*templow!$I263^2+BU$5*templow!$I263^6)*(K153/K$56)^$BW$1</f>
        <v>2.4352098596709268</v>
      </c>
      <c r="BV153" s="12">
        <f>(BV$3*templow!$I263+BV$4*templow!$I263^2+BV$5*templow!$I263^6)*(L153/L$56)^$BW$1</f>
        <v>0.96182861177493895</v>
      </c>
      <c r="BW153" s="12">
        <f>(BW$3*templow!$I263+BW$4*templow!$I263^2+BW$5*templow!$I263^6)*(M153/M$56)^$BW$1</f>
        <v>0.12604321730461573</v>
      </c>
      <c r="BX153" s="12"/>
      <c r="BY153" s="12"/>
      <c r="BZ153" s="12"/>
      <c r="CA153" s="19"/>
      <c r="CB153" s="19"/>
      <c r="CC153" s="19"/>
      <c r="CD153" s="19"/>
      <c r="CE153" s="19"/>
      <c r="CF153" s="19"/>
      <c r="CG153" s="19"/>
      <c r="CH153" s="19"/>
    </row>
    <row r="154" spans="1:86" x14ac:dyDescent="0.3">
      <c r="A154" s="2">
        <f t="shared" si="161"/>
        <v>2108</v>
      </c>
      <c r="B154" s="5">
        <f t="shared" si="162"/>
        <v>1164.8092348354535</v>
      </c>
      <c r="C154" s="5">
        <f t="shared" si="163"/>
        <v>2961.1820272489535</v>
      </c>
      <c r="D154" s="5">
        <f t="shared" si="164"/>
        <v>4360.9687136833381</v>
      </c>
      <c r="E154" s="15">
        <f t="shared" si="165"/>
        <v>2.6948915359617375E-5</v>
      </c>
      <c r="F154" s="15">
        <f t="shared" si="166"/>
        <v>5.309117033091882E-5</v>
      </c>
      <c r="G154" s="15">
        <f t="shared" si="167"/>
        <v>1.0838373566411626E-4</v>
      </c>
      <c r="H154" s="5">
        <f t="shared" si="168"/>
        <v>204504.4784127844</v>
      </c>
      <c r="I154" s="5">
        <f t="shared" si="169"/>
        <v>73873.261446032891</v>
      </c>
      <c r="J154" s="5">
        <f t="shared" si="170"/>
        <v>27343.404925218343</v>
      </c>
      <c r="K154" s="5">
        <f t="shared" si="171"/>
        <v>175569.0737133224</v>
      </c>
      <c r="L154" s="5">
        <f t="shared" si="172"/>
        <v>24947.220659266211</v>
      </c>
      <c r="M154" s="5">
        <f t="shared" si="173"/>
        <v>6270.030059932189</v>
      </c>
      <c r="N154" s="15">
        <f t="shared" si="174"/>
        <v>9.7431346977823186E-3</v>
      </c>
      <c r="O154" s="15">
        <f t="shared" si="175"/>
        <v>1.2291247983637454E-2</v>
      </c>
      <c r="P154" s="15">
        <f t="shared" si="176"/>
        <v>1.1139563789411833E-2</v>
      </c>
      <c r="Q154" s="5">
        <f t="shared" si="177"/>
        <v>9989.6778984696066</v>
      </c>
      <c r="R154" s="5">
        <f t="shared" si="178"/>
        <v>13322.365903615093</v>
      </c>
      <c r="S154" s="5">
        <f t="shared" si="179"/>
        <v>6884.1835368222855</v>
      </c>
      <c r="T154" s="5">
        <f t="shared" si="180"/>
        <v>48.848210934069755</v>
      </c>
      <c r="U154" s="5">
        <f t="shared" si="181"/>
        <v>180.34083838775098</v>
      </c>
      <c r="V154" s="5">
        <f t="shared" si="182"/>
        <v>251.7676037658764</v>
      </c>
      <c r="W154" s="15">
        <f t="shared" si="183"/>
        <v>-1.0734613539272964E-2</v>
      </c>
      <c r="X154" s="15">
        <f t="shared" si="184"/>
        <v>-1.217998157191269E-2</v>
      </c>
      <c r="Y154" s="15">
        <f t="shared" si="185"/>
        <v>-9.7425357312937999E-3</v>
      </c>
      <c r="Z154" s="5">
        <f t="shared" si="198"/>
        <v>12763.714319403445</v>
      </c>
      <c r="AA154" s="5">
        <f t="shared" si="199"/>
        <v>34080.025419473975</v>
      </c>
      <c r="AB154" s="5">
        <f t="shared" si="200"/>
        <v>38877.720191839631</v>
      </c>
      <c r="AC154" s="16">
        <f t="shared" si="186"/>
        <v>1.5551936967261895</v>
      </c>
      <c r="AD154" s="16">
        <f t="shared" si="187"/>
        <v>2.9602753832531383</v>
      </c>
      <c r="AE154" s="16">
        <f t="shared" si="188"/>
        <v>6.101344343459016</v>
      </c>
      <c r="AF154" s="15">
        <f t="shared" si="189"/>
        <v>-4.0504037456468023E-3</v>
      </c>
      <c r="AG154" s="15">
        <f t="shared" si="190"/>
        <v>2.9673830763510267E-4</v>
      </c>
      <c r="AH154" s="15">
        <f t="shared" si="191"/>
        <v>9.7937136394747881E-3</v>
      </c>
      <c r="AI154" s="1">
        <f t="shared" si="155"/>
        <v>369439.75124462292</v>
      </c>
      <c r="AJ154" s="1">
        <f t="shared" si="156"/>
        <v>130194.17534370028</v>
      </c>
      <c r="AK154" s="1">
        <f t="shared" si="157"/>
        <v>48679.923806999155</v>
      </c>
      <c r="AL154" s="14">
        <f t="shared" si="192"/>
        <v>54.338339534606952</v>
      </c>
      <c r="AM154" s="14">
        <f t="shared" si="193"/>
        <v>11.615400155687666</v>
      </c>
      <c r="AN154" s="14">
        <f t="shared" si="194"/>
        <v>3.8672395624093343</v>
      </c>
      <c r="AO154" s="11">
        <f t="shared" si="195"/>
        <v>7.7012520993506826E-3</v>
      </c>
      <c r="AP154" s="11">
        <f t="shared" si="196"/>
        <v>9.7015464666395292E-3</v>
      </c>
      <c r="AQ154" s="11">
        <f t="shared" si="197"/>
        <v>8.800526730940228E-3</v>
      </c>
      <c r="AR154" s="1">
        <f t="shared" si="201"/>
        <v>204504.4784127844</v>
      </c>
      <c r="AS154" s="1">
        <f t="shared" si="201"/>
        <v>73873.261446032891</v>
      </c>
      <c r="AT154" s="1">
        <f t="shared" si="201"/>
        <v>27343.404925218343</v>
      </c>
      <c r="AU154" s="1">
        <f t="shared" si="158"/>
        <v>40900.895682556882</v>
      </c>
      <c r="AV154" s="1">
        <f t="shared" si="159"/>
        <v>14774.652289206579</v>
      </c>
      <c r="AW154" s="1">
        <f t="shared" si="160"/>
        <v>5468.6809850436694</v>
      </c>
      <c r="AX154" s="1">
        <f t="shared" si="212"/>
        <v>140455.25897065792</v>
      </c>
      <c r="AY154" s="1">
        <f t="shared" si="204"/>
        <v>19957.776527412967</v>
      </c>
      <c r="AZ154" s="1">
        <f t="shared" si="205"/>
        <v>5016.0240479457516</v>
      </c>
      <c r="BA154" s="1">
        <f t="shared" si="213"/>
        <v>13806.069509383358</v>
      </c>
      <c r="BB154" s="1">
        <f t="shared" si="214"/>
        <v>29319.77116986924</v>
      </c>
      <c r="BC154" s="1">
        <f t="shared" si="215"/>
        <v>37157.166762919791</v>
      </c>
      <c r="BD154" s="1">
        <f t="shared" si="216"/>
        <v>5137.6171201566895</v>
      </c>
      <c r="BE154" s="2">
        <f t="shared" si="222"/>
        <v>0.17931493730955578</v>
      </c>
      <c r="BF154" s="2">
        <f t="shared" si="223"/>
        <v>0.13584270515142602</v>
      </c>
      <c r="BG154" s="2">
        <f t="shared" si="224"/>
        <v>7.3108051554487685E-2</v>
      </c>
      <c r="BH154" s="2">
        <f t="shared" si="206"/>
        <v>0.11386322465373729</v>
      </c>
      <c r="BI154" s="2">
        <f t="shared" si="217"/>
        <v>3.2153846742329923E-3</v>
      </c>
      <c r="BJ154" s="2">
        <f t="shared" si="207"/>
        <v>1.8453240542857267E-3</v>
      </c>
      <c r="BK154" s="2">
        <f t="shared" si="208"/>
        <v>5.3447872020936297E-4</v>
      </c>
      <c r="BL154" s="2">
        <f t="shared" si="209"/>
        <v>657.56056570047883</v>
      </c>
      <c r="BM154" s="2">
        <f t="shared" si="210"/>
        <v>136.32010631490289</v>
      </c>
      <c r="BN154" s="2">
        <f t="shared" si="211"/>
        <v>14.614468070597093</v>
      </c>
      <c r="BO154" s="2">
        <f t="shared" si="218"/>
        <v>574.60871982013714</v>
      </c>
      <c r="BP154" s="2">
        <f t="shared" si="219"/>
        <v>58.891644297033778</v>
      </c>
      <c r="BQ154" s="2">
        <f t="shared" si="220"/>
        <v>10.283643418822109</v>
      </c>
      <c r="BR154" s="11">
        <f t="shared" si="221"/>
        <v>4.0444794711906401E-2</v>
      </c>
      <c r="BS154" s="17">
        <f t="shared" si="202"/>
        <v>1.4176762633157371E-2</v>
      </c>
      <c r="BT154" s="17">
        <f t="shared" si="203"/>
        <v>6.3993829875609726E-2</v>
      </c>
      <c r="BU154" s="12">
        <f>(BU$3*templow!$I264+BU$4*templow!$I264^2+BU$5*templow!$I264^6)*(K154/K$56)^$BW$1</f>
        <v>2.4221305928024863</v>
      </c>
      <c r="BV154" s="12">
        <f>(BV$3*templow!$I264+BV$4*templow!$I264^2+BV$5*templow!$I264^6)*(L154/L$56)^$BW$1</f>
        <v>0.94803798580020449</v>
      </c>
      <c r="BW154" s="12">
        <f>(BW$3*templow!$I264+BW$4*templow!$I264^2+BW$5*templow!$I264^6)*(M154/M$56)^$BW$1</f>
        <v>0.1116470710096235</v>
      </c>
      <c r="BX154" s="12"/>
      <c r="BY154" s="12"/>
      <c r="BZ154" s="12"/>
      <c r="CA154" s="19"/>
      <c r="CB154" s="19"/>
      <c r="CC154" s="19"/>
      <c r="CD154" s="19"/>
      <c r="CE154" s="19"/>
      <c r="CF154" s="19"/>
      <c r="CG154" s="19"/>
      <c r="CH154" s="19"/>
    </row>
    <row r="155" spans="1:86" x14ac:dyDescent="0.3">
      <c r="A155" s="2">
        <f t="shared" si="161"/>
        <v>2109</v>
      </c>
      <c r="B155" s="5">
        <f t="shared" si="162"/>
        <v>1164.8390556636591</v>
      </c>
      <c r="C155" s="5">
        <f t="shared" si="163"/>
        <v>2961.3313792373738</v>
      </c>
      <c r="D155" s="5">
        <f t="shared" si="164"/>
        <v>4361.4177388596263</v>
      </c>
      <c r="E155" s="15">
        <f t="shared" si="165"/>
        <v>2.5601469591636505E-5</v>
      </c>
      <c r="F155" s="15">
        <f t="shared" si="166"/>
        <v>5.0436611814372876E-5</v>
      </c>
      <c r="G155" s="15">
        <f t="shared" si="167"/>
        <v>1.0296454888091045E-4</v>
      </c>
      <c r="H155" s="5">
        <f t="shared" si="168"/>
        <v>206480.98234637064</v>
      </c>
      <c r="I155" s="5">
        <f t="shared" si="169"/>
        <v>74775.587299382823</v>
      </c>
      <c r="J155" s="5">
        <f t="shared" si="170"/>
        <v>27647.670054762621</v>
      </c>
      <c r="K155" s="5">
        <f t="shared" si="171"/>
        <v>177261.38331507912</v>
      </c>
      <c r="L155" s="5">
        <f t="shared" si="172"/>
        <v>25250.665232419764</v>
      </c>
      <c r="M155" s="5">
        <f t="shared" si="173"/>
        <v>6339.1474309891755</v>
      </c>
      <c r="N155" s="15">
        <f t="shared" si="174"/>
        <v>9.6389960142979625E-3</v>
      </c>
      <c r="O155" s="15">
        <f t="shared" si="175"/>
        <v>1.2163462106583145E-2</v>
      </c>
      <c r="P155" s="15">
        <f t="shared" si="176"/>
        <v>1.1023451306664711E-2</v>
      </c>
      <c r="Q155" s="5">
        <f t="shared" si="177"/>
        <v>9977.9548351286539</v>
      </c>
      <c r="R155" s="5">
        <f t="shared" si="178"/>
        <v>13320.843931178721</v>
      </c>
      <c r="S155" s="5">
        <f t="shared" si="179"/>
        <v>6892.9719171023862</v>
      </c>
      <c r="T155" s="5">
        <f t="shared" si="180"/>
        <v>48.323844267607626</v>
      </c>
      <c r="U155" s="5">
        <f t="shared" si="181"/>
        <v>178.1442902995249</v>
      </c>
      <c r="V155" s="5">
        <f t="shared" si="182"/>
        <v>249.31474889020512</v>
      </c>
      <c r="W155" s="15">
        <f t="shared" si="183"/>
        <v>-1.0734613539272964E-2</v>
      </c>
      <c r="X155" s="15">
        <f t="shared" si="184"/>
        <v>-1.217998157191269E-2</v>
      </c>
      <c r="Y155" s="15">
        <f t="shared" si="185"/>
        <v>-9.7425357312937999E-3</v>
      </c>
      <c r="Z155" s="5">
        <f t="shared" si="198"/>
        <v>12698.425093328771</v>
      </c>
      <c r="AA155" s="5">
        <f t="shared" si="199"/>
        <v>34090.637633406208</v>
      </c>
      <c r="AB155" s="5">
        <f t="shared" si="200"/>
        <v>39313.322479589478</v>
      </c>
      <c r="AC155" s="16">
        <f t="shared" si="186"/>
        <v>1.5488945343517635</v>
      </c>
      <c r="AD155" s="16">
        <f t="shared" si="187"/>
        <v>2.9611538103604986</v>
      </c>
      <c r="AE155" s="16">
        <f t="shared" si="188"/>
        <v>6.1610991627746827</v>
      </c>
      <c r="AF155" s="15">
        <f t="shared" si="189"/>
        <v>-4.0504037456468023E-3</v>
      </c>
      <c r="AG155" s="15">
        <f t="shared" si="190"/>
        <v>2.9673830763510267E-4</v>
      </c>
      <c r="AH155" s="15">
        <f t="shared" si="191"/>
        <v>9.7937136394747881E-3</v>
      </c>
      <c r="AI155" s="1">
        <f t="shared" si="155"/>
        <v>373396.67180271755</v>
      </c>
      <c r="AJ155" s="1">
        <f t="shared" si="156"/>
        <v>131949.41009853684</v>
      </c>
      <c r="AK155" s="1">
        <f t="shared" si="157"/>
        <v>49280.61241134291</v>
      </c>
      <c r="AL155" s="14">
        <f t="shared" si="192"/>
        <v>54.752628053508914</v>
      </c>
      <c r="AM155" s="14">
        <f t="shared" si="193"/>
        <v>11.726960626583294</v>
      </c>
      <c r="AN155" s="14">
        <f t="shared" si="194"/>
        <v>3.9009329701018278</v>
      </c>
      <c r="AO155" s="11">
        <f t="shared" si="195"/>
        <v>7.6242395783571761E-3</v>
      </c>
      <c r="AP155" s="11">
        <f t="shared" si="196"/>
        <v>9.6045310019731347E-3</v>
      </c>
      <c r="AQ155" s="11">
        <f t="shared" si="197"/>
        <v>8.7125214636308256E-3</v>
      </c>
      <c r="AR155" s="1">
        <f t="shared" si="201"/>
        <v>206480.98234637064</v>
      </c>
      <c r="AS155" s="1">
        <f t="shared" si="201"/>
        <v>74775.587299382823</v>
      </c>
      <c r="AT155" s="1">
        <f t="shared" si="201"/>
        <v>27647.670054762621</v>
      </c>
      <c r="AU155" s="1">
        <f t="shared" si="158"/>
        <v>41296.196469274131</v>
      </c>
      <c r="AV155" s="1">
        <f t="shared" si="159"/>
        <v>14955.117459876565</v>
      </c>
      <c r="AW155" s="1">
        <f t="shared" si="160"/>
        <v>5529.5340109525241</v>
      </c>
      <c r="AX155" s="1">
        <f t="shared" si="212"/>
        <v>141809.10665206329</v>
      </c>
      <c r="AY155" s="1">
        <f t="shared" si="204"/>
        <v>20200.532185935812</v>
      </c>
      <c r="AZ155" s="1">
        <f t="shared" si="205"/>
        <v>5071.3179447913408</v>
      </c>
      <c r="BA155" s="1">
        <f t="shared" si="213"/>
        <v>13817.597076560129</v>
      </c>
      <c r="BB155" s="1">
        <f t="shared" si="214"/>
        <v>29357.052697931525</v>
      </c>
      <c r="BC155" s="1">
        <f t="shared" si="215"/>
        <v>37208.807449300977</v>
      </c>
      <c r="BD155" s="1">
        <f t="shared" si="216"/>
        <v>4994.218724653143</v>
      </c>
      <c r="BE155" s="2">
        <f t="shared" si="222"/>
        <v>0.17931493730955578</v>
      </c>
      <c r="BF155" s="2">
        <f t="shared" si="223"/>
        <v>0.13584270515142602</v>
      </c>
      <c r="BG155" s="2">
        <f t="shared" si="224"/>
        <v>7.3108051554487685E-2</v>
      </c>
      <c r="BH155" s="2">
        <f t="shared" si="206"/>
        <v>0.1136101179912116</v>
      </c>
      <c r="BI155" s="2">
        <f t="shared" si="217"/>
        <v>3.2153846742329923E-3</v>
      </c>
      <c r="BJ155" s="2">
        <f t="shared" si="207"/>
        <v>1.8453240542857267E-3</v>
      </c>
      <c r="BK155" s="2">
        <f t="shared" si="208"/>
        <v>5.3447872020936297E-4</v>
      </c>
      <c r="BL155" s="2">
        <f t="shared" si="209"/>
        <v>663.91578615709318</v>
      </c>
      <c r="BM155" s="2">
        <f t="shared" si="210"/>
        <v>137.9851899168934</v>
      </c>
      <c r="BN155" s="2">
        <f t="shared" si="211"/>
        <v>14.777091307640253</v>
      </c>
      <c r="BO155" s="2">
        <f t="shared" si="218"/>
        <v>583.14514017185354</v>
      </c>
      <c r="BP155" s="2">
        <f t="shared" si="219"/>
        <v>59.592420460220403</v>
      </c>
      <c r="BQ155" s="2">
        <f t="shared" si="220"/>
        <v>10.282861687787612</v>
      </c>
      <c r="BR155" s="11">
        <f t="shared" si="221"/>
        <v>4.0336974781843365E-2</v>
      </c>
      <c r="BS155" s="17">
        <f t="shared" si="202"/>
        <v>1.3625675004777972E-2</v>
      </c>
      <c r="BT155" s="17">
        <f t="shared" si="203"/>
        <v>6.2129931918067691E-2</v>
      </c>
      <c r="BU155" s="12">
        <f>(BU$3*templow!$I265+BU$4*templow!$I265^2+BU$5*templow!$I265^6)*(K155/K$56)^$BW$1</f>
        <v>2.4086422069001494</v>
      </c>
      <c r="BV155" s="12">
        <f>(BV$3*templow!$I265+BV$4*templow!$I265^2+BV$5*templow!$I265^6)*(L155/L$56)^$BW$1</f>
        <v>0.93401434212294754</v>
      </c>
      <c r="BW155" s="12">
        <f>(BW$3*templow!$I265+BW$4*templow!$I265^2+BW$5*templow!$I265^6)*(M155/M$56)^$BW$1</f>
        <v>9.7079653603249078E-2</v>
      </c>
      <c r="BX155" s="12"/>
      <c r="BY155" s="12"/>
      <c r="BZ155" s="12"/>
      <c r="CA155" s="19"/>
      <c r="CB155" s="19"/>
      <c r="CC155" s="19"/>
      <c r="CD155" s="19"/>
      <c r="CE155" s="19"/>
      <c r="CF155" s="19"/>
      <c r="CG155" s="19"/>
      <c r="CH155" s="19"/>
    </row>
    <row r="156" spans="1:86" x14ac:dyDescent="0.3">
      <c r="A156" s="2">
        <f t="shared" si="161"/>
        <v>2110</v>
      </c>
      <c r="B156" s="5">
        <f t="shared" si="162"/>
        <v>1164.8673861757386</v>
      </c>
      <c r="C156" s="5">
        <f t="shared" si="163"/>
        <v>2961.4732707825406</v>
      </c>
      <c r="D156" s="5">
        <f t="shared" si="164"/>
        <v>4361.8443566990909</v>
      </c>
      <c r="E156" s="15">
        <f t="shared" si="165"/>
        <v>2.4321396112054679E-5</v>
      </c>
      <c r="F156" s="15">
        <f t="shared" si="166"/>
        <v>4.7914781223654231E-5</v>
      </c>
      <c r="G156" s="15">
        <f t="shared" si="167"/>
        <v>9.7816321436864918E-5</v>
      </c>
      <c r="H156" s="5">
        <f t="shared" si="168"/>
        <v>208455.0367117532</v>
      </c>
      <c r="I156" s="5">
        <f t="shared" si="169"/>
        <v>75679.28589855085</v>
      </c>
      <c r="J156" s="5">
        <f t="shared" si="170"/>
        <v>27952.000003475168</v>
      </c>
      <c r="K156" s="5">
        <f t="shared" si="171"/>
        <v>178951.73234792968</v>
      </c>
      <c r="L156" s="5">
        <f t="shared" si="172"/>
        <v>25554.607108965509</v>
      </c>
      <c r="M156" s="5">
        <f t="shared" si="173"/>
        <v>6408.2983521742117</v>
      </c>
      <c r="N156" s="15">
        <f t="shared" si="174"/>
        <v>9.5359124544682761E-3</v>
      </c>
      <c r="O156" s="15">
        <f t="shared" si="175"/>
        <v>1.203698491695615E-2</v>
      </c>
      <c r="P156" s="15">
        <f t="shared" si="176"/>
        <v>1.0908552283701356E-2</v>
      </c>
      <c r="Q156" s="5">
        <f t="shared" si="177"/>
        <v>9965.2152251851148</v>
      </c>
      <c r="R156" s="5">
        <f t="shared" si="178"/>
        <v>13317.624203213489</v>
      </c>
      <c r="S156" s="5">
        <f t="shared" si="179"/>
        <v>6900.9516320305156</v>
      </c>
      <c r="T156" s="5">
        <f t="shared" si="180"/>
        <v>47.80510647466285</v>
      </c>
      <c r="U156" s="5">
        <f t="shared" si="181"/>
        <v>175.97449612653523</v>
      </c>
      <c r="V156" s="5">
        <f t="shared" si="182"/>
        <v>246.88579104080375</v>
      </c>
      <c r="W156" s="15">
        <f t="shared" si="183"/>
        <v>-1.0734613539272964E-2</v>
      </c>
      <c r="X156" s="15">
        <f t="shared" si="184"/>
        <v>-1.217998157191269E-2</v>
      </c>
      <c r="Y156" s="15">
        <f t="shared" si="185"/>
        <v>-9.7425357312937999E-3</v>
      </c>
      <c r="Z156" s="5">
        <f t="shared" si="198"/>
        <v>12632.149877192702</v>
      </c>
      <c r="AA156" s="5">
        <f t="shared" si="199"/>
        <v>34096.857896527261</v>
      </c>
      <c r="AB156" s="5">
        <f t="shared" si="200"/>
        <v>39749.024992641564</v>
      </c>
      <c r="AC156" s="16">
        <f t="shared" si="186"/>
        <v>1.5426208861282134</v>
      </c>
      <c r="AD156" s="16">
        <f t="shared" si="187"/>
        <v>2.9620324981308324</v>
      </c>
      <c r="AE156" s="16">
        <f t="shared" si="188"/>
        <v>6.2214392036793056</v>
      </c>
      <c r="AF156" s="15">
        <f t="shared" si="189"/>
        <v>-4.0504037456468023E-3</v>
      </c>
      <c r="AG156" s="15">
        <f t="shared" si="190"/>
        <v>2.9673830763510267E-4</v>
      </c>
      <c r="AH156" s="15">
        <f t="shared" si="191"/>
        <v>9.7937136394747881E-3</v>
      </c>
      <c r="AI156" s="1">
        <f t="shared" si="155"/>
        <v>377353.20109171991</v>
      </c>
      <c r="AJ156" s="1">
        <f t="shared" si="156"/>
        <v>133709.58654855972</v>
      </c>
      <c r="AK156" s="1">
        <f t="shared" si="157"/>
        <v>49882.08518116115</v>
      </c>
      <c r="AL156" s="14">
        <f t="shared" si="192"/>
        <v>55.165900735795297</v>
      </c>
      <c r="AM156" s="14">
        <f t="shared" si="193"/>
        <v>11.838466263911261</v>
      </c>
      <c r="AN156" s="14">
        <f t="shared" si="194"/>
        <v>3.9345800627097236</v>
      </c>
      <c r="AO156" s="11">
        <f t="shared" si="195"/>
        <v>7.5479971825736045E-3</v>
      </c>
      <c r="AP156" s="11">
        <f t="shared" si="196"/>
        <v>9.5084856919534031E-3</v>
      </c>
      <c r="AQ156" s="11">
        <f t="shared" si="197"/>
        <v>8.6253962489945164E-3</v>
      </c>
      <c r="AR156" s="1">
        <f t="shared" si="201"/>
        <v>208455.0367117532</v>
      </c>
      <c r="AS156" s="1">
        <f t="shared" si="201"/>
        <v>75679.28589855085</v>
      </c>
      <c r="AT156" s="1">
        <f t="shared" si="201"/>
        <v>27952.000003475168</v>
      </c>
      <c r="AU156" s="1">
        <f t="shared" si="158"/>
        <v>41691.00734235064</v>
      </c>
      <c r="AV156" s="1">
        <f t="shared" si="159"/>
        <v>15135.85717971017</v>
      </c>
      <c r="AW156" s="1">
        <f t="shared" si="160"/>
        <v>5590.4000006950337</v>
      </c>
      <c r="AX156" s="1">
        <f t="shared" si="212"/>
        <v>143161.38587834375</v>
      </c>
      <c r="AY156" s="1">
        <f t="shared" si="204"/>
        <v>20443.685687172409</v>
      </c>
      <c r="AZ156" s="1">
        <f t="shared" si="205"/>
        <v>5126.6386817393695</v>
      </c>
      <c r="BA156" s="1">
        <f t="shared" si="213"/>
        <v>13828.988584729075</v>
      </c>
      <c r="BB156" s="1">
        <f t="shared" si="214"/>
        <v>29393.89370755753</v>
      </c>
      <c r="BC156" s="1">
        <f t="shared" si="215"/>
        <v>37259.770835087897</v>
      </c>
      <c r="BD156" s="1">
        <f t="shared" si="216"/>
        <v>4854.7395722225583</v>
      </c>
      <c r="BE156" s="2">
        <f t="shared" si="222"/>
        <v>0.17931493730955578</v>
      </c>
      <c r="BF156" s="2">
        <f t="shared" si="223"/>
        <v>0.13584270515142602</v>
      </c>
      <c r="BG156" s="2">
        <f t="shared" si="224"/>
        <v>7.3108051554487685E-2</v>
      </c>
      <c r="BH156" s="2">
        <f t="shared" si="206"/>
        <v>0.1133573004838007</v>
      </c>
      <c r="BI156" s="2">
        <f t="shared" si="217"/>
        <v>3.2153846742329923E-3</v>
      </c>
      <c r="BJ156" s="2">
        <f t="shared" si="207"/>
        <v>1.8453240542857267E-3</v>
      </c>
      <c r="BK156" s="2">
        <f t="shared" si="208"/>
        <v>5.3447872020936297E-4</v>
      </c>
      <c r="BL156" s="2">
        <f t="shared" si="209"/>
        <v>670.26313030964707</v>
      </c>
      <c r="BM156" s="2">
        <f t="shared" si="210"/>
        <v>139.65280667976248</v>
      </c>
      <c r="BN156" s="2">
        <f t="shared" si="211"/>
        <v>14.939749189149518</v>
      </c>
      <c r="BO156" s="2">
        <f t="shared" si="218"/>
        <v>591.80903018443428</v>
      </c>
      <c r="BP156" s="2">
        <f t="shared" si="219"/>
        <v>60.30162046945901</v>
      </c>
      <c r="BQ156" s="2">
        <f t="shared" si="220"/>
        <v>10.282095008284621</v>
      </c>
      <c r="BR156" s="11">
        <f t="shared" si="221"/>
        <v>4.0230156820652868E-2</v>
      </c>
      <c r="BS156" s="17">
        <f t="shared" si="202"/>
        <v>1.3097366848501418E-2</v>
      </c>
      <c r="BT156" s="17">
        <f t="shared" si="203"/>
        <v>6.0320322250551152E-2</v>
      </c>
      <c r="BU156" s="12">
        <f>(BU$3*templow!$I266+BU$4*templow!$I266^2+BU$5*templow!$I266^6)*(K156/K$56)^$BW$1</f>
        <v>2.3947498248986512</v>
      </c>
      <c r="BV156" s="12">
        <f>(BV$3*templow!$I266+BV$4*templow!$I266^2+BV$5*templow!$I266^6)*(L156/L$56)^$BW$1</f>
        <v>0.91976145922987584</v>
      </c>
      <c r="BW156" s="12">
        <f>(BW$3*templow!$I266+BW$4*templow!$I266^2+BW$5*templow!$I266^6)*(M156/M$56)^$BW$1</f>
        <v>8.2344001218198515E-2</v>
      </c>
      <c r="BX156" s="12"/>
      <c r="BY156" s="12"/>
      <c r="BZ156" s="12"/>
      <c r="CA156" s="19"/>
      <c r="CB156" s="19"/>
      <c r="CC156" s="19"/>
      <c r="CD156" s="19"/>
      <c r="CE156" s="19"/>
      <c r="CF156" s="19"/>
      <c r="CG156" s="19"/>
      <c r="CH156" s="19"/>
    </row>
    <row r="157" spans="1:86" x14ac:dyDescent="0.3">
      <c r="A157" s="2">
        <f t="shared" si="161"/>
        <v>2111</v>
      </c>
      <c r="B157" s="5">
        <f t="shared" si="162"/>
        <v>1164.8943008167998</v>
      </c>
      <c r="C157" s="5">
        <f t="shared" si="163"/>
        <v>2961.6080742092163</v>
      </c>
      <c r="D157" s="5">
        <f t="shared" si="164"/>
        <v>4362.2496832902607</v>
      </c>
      <c r="E157" s="15">
        <f t="shared" si="165"/>
        <v>2.3105326306451945E-5</v>
      </c>
      <c r="F157" s="15">
        <f t="shared" si="166"/>
        <v>4.5519042162471515E-5</v>
      </c>
      <c r="G157" s="15">
        <f t="shared" si="167"/>
        <v>9.2925505365021663E-5</v>
      </c>
      <c r="H157" s="5">
        <f t="shared" si="168"/>
        <v>210426.43723689424</v>
      </c>
      <c r="I157" s="5">
        <f t="shared" si="169"/>
        <v>76584.248545708964</v>
      </c>
      <c r="J157" s="5">
        <f t="shared" si="170"/>
        <v>28256.363236670753</v>
      </c>
      <c r="K157" s="5">
        <f t="shared" si="171"/>
        <v>180639.94054168483</v>
      </c>
      <c r="L157" s="5">
        <f t="shared" si="172"/>
        <v>25859.008561137129</v>
      </c>
      <c r="M157" s="5">
        <f t="shared" si="173"/>
        <v>6477.4749929853097</v>
      </c>
      <c r="N157" s="15">
        <f t="shared" si="174"/>
        <v>9.4338745515625266E-3</v>
      </c>
      <c r="O157" s="15">
        <f t="shared" si="175"/>
        <v>1.1911803256205111E-2</v>
      </c>
      <c r="P157" s="15">
        <f t="shared" si="176"/>
        <v>1.0794853330701626E-2</v>
      </c>
      <c r="Q157" s="5">
        <f t="shared" si="177"/>
        <v>9951.4738406029592</v>
      </c>
      <c r="R157" s="5">
        <f t="shared" si="178"/>
        <v>13312.726465405938</v>
      </c>
      <c r="S157" s="5">
        <f t="shared" si="179"/>
        <v>6908.1297388174689</v>
      </c>
      <c r="T157" s="5">
        <f t="shared" si="180"/>
        <v>47.291937131453551</v>
      </c>
      <c r="U157" s="5">
        <f t="shared" si="181"/>
        <v>173.83113000658741</v>
      </c>
      <c r="V157" s="5">
        <f t="shared" si="182"/>
        <v>244.48049740003998</v>
      </c>
      <c r="W157" s="15">
        <f t="shared" si="183"/>
        <v>-1.0734613539272964E-2</v>
      </c>
      <c r="X157" s="15">
        <f t="shared" si="184"/>
        <v>-1.217998157191269E-2</v>
      </c>
      <c r="Y157" s="15">
        <f t="shared" si="185"/>
        <v>-9.7425357312937999E-3</v>
      </c>
      <c r="Z157" s="5">
        <f t="shared" si="198"/>
        <v>12564.921475044084</v>
      </c>
      <c r="AA157" s="5">
        <f t="shared" si="199"/>
        <v>34098.731879598075</v>
      </c>
      <c r="AB157" s="5">
        <f t="shared" si="200"/>
        <v>40184.782066131876</v>
      </c>
      <c r="AC157" s="16">
        <f t="shared" si="186"/>
        <v>1.5363726487129266</v>
      </c>
      <c r="AD157" s="16">
        <f t="shared" si="187"/>
        <v>2.9629114466414879</v>
      </c>
      <c r="AE157" s="16">
        <f t="shared" si="188"/>
        <v>6.2823701976655428</v>
      </c>
      <c r="AF157" s="15">
        <f t="shared" si="189"/>
        <v>-4.0504037456468023E-3</v>
      </c>
      <c r="AG157" s="15">
        <f t="shared" si="190"/>
        <v>2.9673830763510267E-4</v>
      </c>
      <c r="AH157" s="15">
        <f t="shared" si="191"/>
        <v>9.7937136394747881E-3</v>
      </c>
      <c r="AI157" s="1">
        <f t="shared" si="155"/>
        <v>381308.88832489855</v>
      </c>
      <c r="AJ157" s="1">
        <f t="shared" si="156"/>
        <v>135474.4850734139</v>
      </c>
      <c r="AK157" s="1">
        <f t="shared" si="157"/>
        <v>50484.276663740064</v>
      </c>
      <c r="AL157" s="14">
        <f t="shared" si="192"/>
        <v>55.578128878489942</v>
      </c>
      <c r="AM157" s="14">
        <f t="shared" si="193"/>
        <v>11.949906492125484</v>
      </c>
      <c r="AN157" s="14">
        <f t="shared" si="194"/>
        <v>3.9681780017028463</v>
      </c>
      <c r="AO157" s="11">
        <f t="shared" si="195"/>
        <v>7.4725172107478685E-3</v>
      </c>
      <c r="AP157" s="11">
        <f t="shared" si="196"/>
        <v>9.413400835033869E-3</v>
      </c>
      <c r="AQ157" s="11">
        <f t="shared" si="197"/>
        <v>8.5391422865045714E-3</v>
      </c>
      <c r="AR157" s="1">
        <f t="shared" si="201"/>
        <v>210426.43723689424</v>
      </c>
      <c r="AS157" s="1">
        <f t="shared" si="201"/>
        <v>76584.248545708964</v>
      </c>
      <c r="AT157" s="1">
        <f t="shared" si="201"/>
        <v>28256.363236670753</v>
      </c>
      <c r="AU157" s="1">
        <f t="shared" si="158"/>
        <v>42085.287447378854</v>
      </c>
      <c r="AV157" s="1">
        <f t="shared" si="159"/>
        <v>15316.849709141794</v>
      </c>
      <c r="AW157" s="1">
        <f t="shared" si="160"/>
        <v>5651.2726473341509</v>
      </c>
      <c r="AX157" s="1">
        <f t="shared" si="212"/>
        <v>144511.95243334785</v>
      </c>
      <c r="AY157" s="1">
        <f t="shared" si="204"/>
        <v>20687.2068489097</v>
      </c>
      <c r="AZ157" s="1">
        <f t="shared" si="205"/>
        <v>5181.9799943882481</v>
      </c>
      <c r="BA157" s="1">
        <f t="shared" si="213"/>
        <v>13840.246061821505</v>
      </c>
      <c r="BB157" s="1">
        <f t="shared" si="214"/>
        <v>29430.301323079439</v>
      </c>
      <c r="BC157" s="1">
        <f t="shared" si="215"/>
        <v>37310.070714084322</v>
      </c>
      <c r="BD157" s="1">
        <f t="shared" si="216"/>
        <v>4719.0765542518302</v>
      </c>
      <c r="BE157" s="2">
        <f t="shared" si="222"/>
        <v>0.17931493730955578</v>
      </c>
      <c r="BF157" s="2">
        <f t="shared" si="223"/>
        <v>0.13584270515142602</v>
      </c>
      <c r="BG157" s="2">
        <f t="shared" si="224"/>
        <v>7.3108051554487685E-2</v>
      </c>
      <c r="BH157" s="2">
        <f t="shared" si="206"/>
        <v>0.1131047802848705</v>
      </c>
      <c r="BI157" s="2">
        <f t="shared" si="217"/>
        <v>3.2153846742329923E-3</v>
      </c>
      <c r="BJ157" s="2">
        <f t="shared" si="207"/>
        <v>1.8453240542857267E-3</v>
      </c>
      <c r="BK157" s="2">
        <f t="shared" si="208"/>
        <v>5.3447872020936297E-4</v>
      </c>
      <c r="BL157" s="2">
        <f t="shared" si="209"/>
        <v>676.60194134496044</v>
      </c>
      <c r="BM157" s="2">
        <f t="shared" si="210"/>
        <v>141.32275602079343</v>
      </c>
      <c r="BN157" s="2">
        <f t="shared" si="211"/>
        <v>15.102424860506678</v>
      </c>
      <c r="BO157" s="2">
        <f t="shared" si="218"/>
        <v>600.60229546758035</v>
      </c>
      <c r="BP157" s="2">
        <f t="shared" si="219"/>
        <v>61.019345418313527</v>
      </c>
      <c r="BQ157" s="2">
        <f t="shared" si="220"/>
        <v>10.28134310570222</v>
      </c>
      <c r="BR157" s="11">
        <f t="shared" si="221"/>
        <v>4.0124335754030377E-2</v>
      </c>
      <c r="BS157" s="17">
        <f t="shared" si="202"/>
        <v>1.2590835559442012E-2</v>
      </c>
      <c r="BT157" s="17">
        <f t="shared" si="203"/>
        <v>5.8563419660729275E-2</v>
      </c>
      <c r="BU157" s="12">
        <f>(BU$3*templow!$I267+BU$4*templow!$I267^2+BU$5*templow!$I267^6)*(K157/K$56)^$BW$1</f>
        <v>2.3804586352871171</v>
      </c>
      <c r="BV157" s="12">
        <f>(BV$3*templow!$I267+BV$4*templow!$I267^2+BV$5*templow!$I267^6)*(L157/L$56)^$BW$1</f>
        <v>0.90528313420969386</v>
      </c>
      <c r="BW157" s="12">
        <f>(BW$3*templow!$I267+BW$4*templow!$I267^2+BW$5*templow!$I267^6)*(M157/M$56)^$BW$1</f>
        <v>6.744315892505072E-2</v>
      </c>
      <c r="BX157" s="12"/>
      <c r="BY157" s="12"/>
      <c r="BZ157" s="12"/>
      <c r="CA157" s="19"/>
      <c r="CB157" s="19"/>
      <c r="CC157" s="19"/>
      <c r="CD157" s="19"/>
      <c r="CE157" s="19"/>
      <c r="CF157" s="19"/>
      <c r="CG157" s="19"/>
      <c r="CH157" s="19"/>
    </row>
    <row r="158" spans="1:86" x14ac:dyDescent="0.3">
      <c r="A158" s="2">
        <f t="shared" si="161"/>
        <v>2112</v>
      </c>
      <c r="B158" s="5">
        <f t="shared" si="162"/>
        <v>1164.9198703165862</v>
      </c>
      <c r="C158" s="5">
        <f t="shared" si="163"/>
        <v>2961.7361432938751</v>
      </c>
      <c r="D158" s="5">
        <f t="shared" si="164"/>
        <v>4362.6347793337909</v>
      </c>
      <c r="E158" s="15">
        <f t="shared" si="165"/>
        <v>2.1950059991129345E-5</v>
      </c>
      <c r="F158" s="15">
        <f t="shared" si="166"/>
        <v>4.3243090054347937E-5</v>
      </c>
      <c r="G158" s="15">
        <f t="shared" si="167"/>
        <v>8.8279230096770575E-5</v>
      </c>
      <c r="H158" s="5">
        <f t="shared" si="168"/>
        <v>212394.9824089075</v>
      </c>
      <c r="I158" s="5">
        <f t="shared" si="169"/>
        <v>77490.367100790347</v>
      </c>
      <c r="J158" s="5">
        <f t="shared" si="170"/>
        <v>28560.7284475095</v>
      </c>
      <c r="K158" s="5">
        <f t="shared" si="171"/>
        <v>182325.83014588433</v>
      </c>
      <c r="L158" s="5">
        <f t="shared" si="172"/>
        <v>26163.832074051657</v>
      </c>
      <c r="M158" s="5">
        <f t="shared" si="173"/>
        <v>6546.6695912305895</v>
      </c>
      <c r="N158" s="15">
        <f t="shared" si="174"/>
        <v>9.3328728914769954E-3</v>
      </c>
      <c r="O158" s="15">
        <f t="shared" si="175"/>
        <v>1.1787904095156954E-2</v>
      </c>
      <c r="P158" s="15">
        <f t="shared" si="176"/>
        <v>1.0682341239481863E-2</v>
      </c>
      <c r="Q158" s="5">
        <f t="shared" si="177"/>
        <v>9936.745576334928</v>
      </c>
      <c r="R158" s="5">
        <f t="shared" si="178"/>
        <v>13306.17082619933</v>
      </c>
      <c r="S158" s="5">
        <f t="shared" si="179"/>
        <v>6914.5134408222866</v>
      </c>
      <c r="T158" s="5">
        <f t="shared" si="180"/>
        <v>46.784276462823804</v>
      </c>
      <c r="U158" s="5">
        <f t="shared" si="181"/>
        <v>171.71387004648241</v>
      </c>
      <c r="V158" s="5">
        <f t="shared" si="182"/>
        <v>242.09863741851561</v>
      </c>
      <c r="W158" s="15">
        <f t="shared" si="183"/>
        <v>-1.0734613539272964E-2</v>
      </c>
      <c r="X158" s="15">
        <f t="shared" si="184"/>
        <v>-1.217998157191269E-2</v>
      </c>
      <c r="Y158" s="15">
        <f t="shared" si="185"/>
        <v>-9.7425357312937999E-3</v>
      </c>
      <c r="Z158" s="5">
        <f t="shared" si="198"/>
        <v>12496.772437529426</v>
      </c>
      <c r="AA158" s="5">
        <f t="shared" si="199"/>
        <v>34096.306285026345</v>
      </c>
      <c r="AB158" s="5">
        <f t="shared" si="200"/>
        <v>40620.548356886844</v>
      </c>
      <c r="AC158" s="16">
        <f t="shared" si="186"/>
        <v>1.5301497191818705</v>
      </c>
      <c r="AD158" s="16">
        <f t="shared" si="187"/>
        <v>2.963790655969837</v>
      </c>
      <c r="AE158" s="16">
        <f t="shared" si="188"/>
        <v>6.34389793235865</v>
      </c>
      <c r="AF158" s="15">
        <f t="shared" si="189"/>
        <v>-4.0504037456468023E-3</v>
      </c>
      <c r="AG158" s="15">
        <f t="shared" si="190"/>
        <v>2.9673830763510267E-4</v>
      </c>
      <c r="AH158" s="15">
        <f t="shared" si="191"/>
        <v>9.7937136394747881E-3</v>
      </c>
      <c r="AI158" s="1">
        <f t="shared" si="155"/>
        <v>385263.28693978756</v>
      </c>
      <c r="AJ158" s="1">
        <f t="shared" si="156"/>
        <v>137243.88627521432</v>
      </c>
      <c r="AK158" s="1">
        <f t="shared" si="157"/>
        <v>51087.121644700215</v>
      </c>
      <c r="AL158" s="14">
        <f t="shared" si="192"/>
        <v>55.989284317829764</v>
      </c>
      <c r="AM158" s="14">
        <f t="shared" si="193"/>
        <v>12.061270859279519</v>
      </c>
      <c r="AN158" s="14">
        <f t="shared" si="194"/>
        <v>4.0017239899118175</v>
      </c>
      <c r="AO158" s="11">
        <f t="shared" si="195"/>
        <v>7.3977920386403898E-3</v>
      </c>
      <c r="AP158" s="11">
        <f t="shared" si="196"/>
        <v>9.3192668266835303E-3</v>
      </c>
      <c r="AQ158" s="11">
        <f t="shared" si="197"/>
        <v>8.4537508636395257E-3</v>
      </c>
      <c r="AR158" s="1">
        <f t="shared" si="201"/>
        <v>212394.9824089075</v>
      </c>
      <c r="AS158" s="1">
        <f t="shared" si="201"/>
        <v>77490.367100790347</v>
      </c>
      <c r="AT158" s="1">
        <f t="shared" si="201"/>
        <v>28560.7284475095</v>
      </c>
      <c r="AU158" s="1">
        <f t="shared" si="158"/>
        <v>42478.996481781505</v>
      </c>
      <c r="AV158" s="1">
        <f t="shared" si="159"/>
        <v>15498.073420158071</v>
      </c>
      <c r="AW158" s="1">
        <f t="shared" si="160"/>
        <v>5712.1456895019001</v>
      </c>
      <c r="AX158" s="1">
        <f t="shared" si="212"/>
        <v>145860.66411670746</v>
      </c>
      <c r="AY158" s="1">
        <f t="shared" si="204"/>
        <v>20931.065659241325</v>
      </c>
      <c r="AZ158" s="1">
        <f t="shared" si="205"/>
        <v>5237.3356729844718</v>
      </c>
      <c r="BA158" s="1">
        <f t="shared" si="213"/>
        <v>13851.371484873012</v>
      </c>
      <c r="BB158" s="1">
        <f t="shared" si="214"/>
        <v>29466.282471238308</v>
      </c>
      <c r="BC158" s="1">
        <f t="shared" si="215"/>
        <v>37359.720415008327</v>
      </c>
      <c r="BD158" s="1">
        <f t="shared" si="216"/>
        <v>4587.1290606035382</v>
      </c>
      <c r="BE158" s="2">
        <f t="shared" si="222"/>
        <v>0.17931493730955578</v>
      </c>
      <c r="BF158" s="2">
        <f t="shared" si="223"/>
        <v>0.13584270515142602</v>
      </c>
      <c r="BG158" s="2">
        <f t="shared" si="224"/>
        <v>7.3108051554487685E-2</v>
      </c>
      <c r="BH158" s="2">
        <f t="shared" si="206"/>
        <v>0.11285256582802664</v>
      </c>
      <c r="BI158" s="2">
        <f t="shared" si="217"/>
        <v>3.2153846742329923E-3</v>
      </c>
      <c r="BJ158" s="2">
        <f t="shared" si="207"/>
        <v>1.8453240542857267E-3</v>
      </c>
      <c r="BK158" s="2">
        <f t="shared" si="208"/>
        <v>5.3447872020936297E-4</v>
      </c>
      <c r="BL158" s="2">
        <f t="shared" si="209"/>
        <v>682.93157132158717</v>
      </c>
      <c r="BM158" s="2">
        <f t="shared" si="210"/>
        <v>142.99483838651975</v>
      </c>
      <c r="BN158" s="2">
        <f t="shared" si="211"/>
        <v>15.265101588872025</v>
      </c>
      <c r="BO158" s="2">
        <f t="shared" si="218"/>
        <v>609.52687017235723</v>
      </c>
      <c r="BP158" s="2">
        <f t="shared" si="219"/>
        <v>61.745697625735019</v>
      </c>
      <c r="BQ158" s="2">
        <f t="shared" si="220"/>
        <v>10.280605714276346</v>
      </c>
      <c r="BR158" s="11">
        <f t="shared" si="221"/>
        <v>4.0019506322717086E-2</v>
      </c>
      <c r="BS158" s="17">
        <f t="shared" si="202"/>
        <v>1.2105125441867851E-2</v>
      </c>
      <c r="BT158" s="17">
        <f t="shared" si="203"/>
        <v>5.6857688990999293E-2</v>
      </c>
      <c r="BU158" s="12">
        <f>(BU$3*templow!$I268+BU$4*templow!$I268^2+BU$5*templow!$I268^6)*(K158/K$56)^$BW$1</f>
        <v>2.3657738860333306</v>
      </c>
      <c r="BV158" s="12">
        <f>(BV$3*templow!$I268+BV$4*templow!$I268^2+BV$5*templow!$I268^6)*(L158/L$56)^$BW$1</f>
        <v>0.890583179185643</v>
      </c>
      <c r="BW158" s="12">
        <f>(BW$3*templow!$I268+BW$4*templow!$I268^2+BW$5*templow!$I268^6)*(M158/M$56)^$BW$1</f>
        <v>5.2380178131515132E-2</v>
      </c>
      <c r="BX158" s="12"/>
      <c r="BY158" s="12"/>
      <c r="BZ158" s="12"/>
      <c r="CA158" s="19"/>
      <c r="CB158" s="19"/>
      <c r="CC158" s="19"/>
      <c r="CD158" s="19"/>
      <c r="CE158" s="19"/>
      <c r="CF158" s="19"/>
      <c r="CG158" s="19"/>
      <c r="CH158" s="19"/>
    </row>
    <row r="159" spans="1:86" x14ac:dyDescent="0.3">
      <c r="A159" s="2">
        <f t="shared" si="161"/>
        <v>2113</v>
      </c>
      <c r="B159" s="5">
        <f t="shared" si="162"/>
        <v>1164.9441618745725</v>
      </c>
      <c r="C159" s="5">
        <f t="shared" si="163"/>
        <v>2961.8578141854987</v>
      </c>
      <c r="D159" s="5">
        <f t="shared" si="164"/>
        <v>4363.0006528713284</v>
      </c>
      <c r="E159" s="15">
        <f t="shared" si="165"/>
        <v>2.0852556991572876E-5</v>
      </c>
      <c r="F159" s="15">
        <f t="shared" si="166"/>
        <v>4.1080935551630536E-5</v>
      </c>
      <c r="G159" s="15">
        <f t="shared" si="167"/>
        <v>8.3865268591932045E-5</v>
      </c>
      <c r="H159" s="5">
        <f t="shared" si="168"/>
        <v>214360.47351183437</v>
      </c>
      <c r="I159" s="5">
        <f t="shared" si="169"/>
        <v>78397.534018346822</v>
      </c>
      <c r="J159" s="5">
        <f t="shared" si="170"/>
        <v>28865.064566409401</v>
      </c>
      <c r="K159" s="5">
        <f t="shared" si="171"/>
        <v>184009.22595886118</v>
      </c>
      <c r="L159" s="5">
        <f t="shared" si="172"/>
        <v>26469.040358004451</v>
      </c>
      <c r="M159" s="5">
        <f t="shared" si="173"/>
        <v>6615.8744549838766</v>
      </c>
      <c r="N159" s="15">
        <f t="shared" si="174"/>
        <v>9.2328981122966614E-3</v>
      </c>
      <c r="O159" s="15">
        <f t="shared" si="175"/>
        <v>1.1665274531993619E-2</v>
      </c>
      <c r="P159" s="15">
        <f t="shared" si="176"/>
        <v>1.0571002979284039E-2</v>
      </c>
      <c r="Q159" s="5">
        <f t="shared" si="177"/>
        <v>9921.045440376467</v>
      </c>
      <c r="R159" s="5">
        <f t="shared" si="178"/>
        <v>13297.977738933965</v>
      </c>
      <c r="S159" s="5">
        <f t="shared" si="179"/>
        <v>6920.1100824689047</v>
      </c>
      <c r="T159" s="5">
        <f t="shared" si="180"/>
        <v>46.282065335280883</v>
      </c>
      <c r="U159" s="5">
        <f t="shared" si="181"/>
        <v>169.62239827367443</v>
      </c>
      <c r="V159" s="5">
        <f t="shared" si="182"/>
        <v>239.73998279296816</v>
      </c>
      <c r="W159" s="15">
        <f t="shared" si="183"/>
        <v>-1.0734613539272964E-2</v>
      </c>
      <c r="X159" s="15">
        <f t="shared" si="184"/>
        <v>-1.217998157191269E-2</v>
      </c>
      <c r="Y159" s="15">
        <f t="shared" si="185"/>
        <v>-9.7425357312937999E-3</v>
      </c>
      <c r="Z159" s="5">
        <f t="shared" si="198"/>
        <v>12427.735049767038</v>
      </c>
      <c r="AA159" s="5">
        <f t="shared" si="199"/>
        <v>34089.628802311352</v>
      </c>
      <c r="AB159" s="5">
        <f t="shared" si="200"/>
        <v>41056.278857285164</v>
      </c>
      <c r="AC159" s="16">
        <f t="shared" si="186"/>
        <v>1.5239519950278959</v>
      </c>
      <c r="AD159" s="16">
        <f t="shared" si="187"/>
        <v>2.9646701261932744</v>
      </c>
      <c r="AE159" s="16">
        <f t="shared" si="188"/>
        <v>6.4060282520662266</v>
      </c>
      <c r="AF159" s="15">
        <f t="shared" si="189"/>
        <v>-4.0504037456468023E-3</v>
      </c>
      <c r="AG159" s="15">
        <f t="shared" si="190"/>
        <v>2.9673830763510267E-4</v>
      </c>
      <c r="AH159" s="15">
        <f t="shared" si="191"/>
        <v>9.7937136394747881E-3</v>
      </c>
      <c r="AI159" s="1">
        <f t="shared" si="155"/>
        <v>389215.95472759032</v>
      </c>
      <c r="AJ159" s="1">
        <f t="shared" si="156"/>
        <v>139017.57106785095</v>
      </c>
      <c r="AK159" s="1">
        <f t="shared" si="157"/>
        <v>51690.555169732092</v>
      </c>
      <c r="AL159" s="14">
        <f t="shared" si="192"/>
        <v>56.39933942878762</v>
      </c>
      <c r="AM159" s="14">
        <f t="shared" si="193"/>
        <v>12.172549038671983</v>
      </c>
      <c r="AN159" s="14">
        <f t="shared" si="194"/>
        <v>4.0352152717712233</v>
      </c>
      <c r="AO159" s="11">
        <f t="shared" si="195"/>
        <v>7.3238141182539861E-3</v>
      </c>
      <c r="AP159" s="11">
        <f t="shared" si="196"/>
        <v>9.2260741584166955E-3</v>
      </c>
      <c r="AQ159" s="11">
        <f t="shared" si="197"/>
        <v>8.3692133550031297E-3</v>
      </c>
      <c r="AR159" s="1">
        <f t="shared" si="201"/>
        <v>214360.47351183437</v>
      </c>
      <c r="AS159" s="1">
        <f t="shared" si="201"/>
        <v>78397.534018346822</v>
      </c>
      <c r="AT159" s="1">
        <f t="shared" si="201"/>
        <v>28865.064566409401</v>
      </c>
      <c r="AU159" s="1">
        <f t="shared" si="158"/>
        <v>42872.094702366878</v>
      </c>
      <c r="AV159" s="1">
        <f t="shared" si="159"/>
        <v>15679.506803669365</v>
      </c>
      <c r="AW159" s="1">
        <f t="shared" si="160"/>
        <v>5773.0129132818802</v>
      </c>
      <c r="AX159" s="1">
        <f t="shared" si="212"/>
        <v>147207.38076708891</v>
      </c>
      <c r="AY159" s="1">
        <f t="shared" si="204"/>
        <v>21175.232286403563</v>
      </c>
      <c r="AZ159" s="1">
        <f t="shared" si="205"/>
        <v>5292.699563987102</v>
      </c>
      <c r="BA159" s="1">
        <f t="shared" si="213"/>
        <v>13862.36678201754</v>
      </c>
      <c r="BB159" s="1">
        <f t="shared" si="214"/>
        <v>29501.843889067593</v>
      </c>
      <c r="BC159" s="1">
        <f t="shared" si="215"/>
        <v>37408.732821185287</v>
      </c>
      <c r="BD159" s="1">
        <f t="shared" si="216"/>
        <v>4458.7989320107499</v>
      </c>
      <c r="BE159" s="2">
        <f t="shared" si="222"/>
        <v>0.17931493730955578</v>
      </c>
      <c r="BF159" s="2">
        <f t="shared" si="223"/>
        <v>0.13584270515142602</v>
      </c>
      <c r="BG159" s="2">
        <f t="shared" si="224"/>
        <v>7.3108051554487685E-2</v>
      </c>
      <c r="BH159" s="2">
        <f t="shared" si="206"/>
        <v>0.11260066581359841</v>
      </c>
      <c r="BI159" s="2">
        <f t="shared" si="217"/>
        <v>3.2153846742329923E-3</v>
      </c>
      <c r="BJ159" s="2">
        <f t="shared" si="207"/>
        <v>1.8453240542857267E-3</v>
      </c>
      <c r="BK159" s="2">
        <f t="shared" si="208"/>
        <v>5.3447872020936297E-4</v>
      </c>
      <c r="BL159" s="2">
        <f t="shared" si="209"/>
        <v>689.25138129127947</v>
      </c>
      <c r="BM159" s="2">
        <f t="shared" si="210"/>
        <v>144.66885532073894</v>
      </c>
      <c r="BN159" s="2">
        <f t="shared" si="211"/>
        <v>15.427762768215127</v>
      </c>
      <c r="BO159" s="2">
        <f t="shared" si="218"/>
        <v>618.58471741625692</v>
      </c>
      <c r="BP159" s="2">
        <f t="shared" si="219"/>
        <v>62.480780650395957</v>
      </c>
      <c r="BQ159" s="2">
        <f t="shared" si="220"/>
        <v>10.279882576694947</v>
      </c>
      <c r="BR159" s="11">
        <f t="shared" si="221"/>
        <v>3.9915663094590242E-2</v>
      </c>
      <c r="BS159" s="17">
        <f t="shared" si="202"/>
        <v>1.1639325385991021E-2</v>
      </c>
      <c r="BT159" s="17">
        <f t="shared" si="203"/>
        <v>5.5201639797086692E-2</v>
      </c>
      <c r="BU159" s="12">
        <f>(BU$3*templow!$I269+BU$4*templow!$I269^2+BU$5*templow!$I269^6)*(K159/K$56)^$BW$1</f>
        <v>2.3507008786760473</v>
      </c>
      <c r="BV159" s="12">
        <f>(BV$3*templow!$I269+BV$4*templow!$I269^2+BV$5*templow!$I269^6)*(L159/L$56)^$BW$1</f>
        <v>0.87566541786919316</v>
      </c>
      <c r="BW159" s="12">
        <f>(BW$3*templow!$I269+BW$4*templow!$I269^2+BW$5*templow!$I269^6)*(M159/M$56)^$BW$1</f>
        <v>3.715811407155948E-2</v>
      </c>
      <c r="BX159" s="12"/>
      <c r="BY159" s="12"/>
      <c r="BZ159" s="12"/>
      <c r="CA159" s="19"/>
      <c r="CB159" s="19"/>
      <c r="CC159" s="19"/>
      <c r="CD159" s="19"/>
      <c r="CE159" s="19"/>
      <c r="CF159" s="19"/>
      <c r="CG159" s="19"/>
      <c r="CH159" s="19"/>
    </row>
    <row r="160" spans="1:86" x14ac:dyDescent="0.3">
      <c r="A160" s="2">
        <f t="shared" si="161"/>
        <v>2114</v>
      </c>
      <c r="B160" s="5">
        <f t="shared" si="162"/>
        <v>1164.9672393358735</v>
      </c>
      <c r="C160" s="5">
        <f t="shared" si="163"/>
        <v>2961.9734062809771</v>
      </c>
      <c r="D160" s="5">
        <f t="shared" si="164"/>
        <v>4363.3482618818671</v>
      </c>
      <c r="E160" s="15">
        <f t="shared" si="165"/>
        <v>1.9809929141994232E-5</v>
      </c>
      <c r="F160" s="15">
        <f t="shared" si="166"/>
        <v>3.9026888774049008E-5</v>
      </c>
      <c r="G160" s="15">
        <f t="shared" si="167"/>
        <v>7.9672005162335436E-5</v>
      </c>
      <c r="H160" s="5">
        <f t="shared" si="168"/>
        <v>216322.71466178886</v>
      </c>
      <c r="I160" s="5">
        <f t="shared" si="169"/>
        <v>79305.642383358601</v>
      </c>
      <c r="J160" s="5">
        <f t="shared" si="170"/>
        <v>29169.34077017464</v>
      </c>
      <c r="K160" s="5">
        <f t="shared" si="171"/>
        <v>185689.95535454754</v>
      </c>
      <c r="L160" s="5">
        <f t="shared" si="172"/>
        <v>26774.596360381893</v>
      </c>
      <c r="M160" s="5">
        <f t="shared" si="173"/>
        <v>6685.0819644623562</v>
      </c>
      <c r="N160" s="15">
        <f t="shared" si="174"/>
        <v>9.1339409039312702E-3</v>
      </c>
      <c r="O160" s="15">
        <f t="shared" si="175"/>
        <v>1.1543901790343591E-2</v>
      </c>
      <c r="P160" s="15">
        <f t="shared" si="176"/>
        <v>1.0460825692716114E-2</v>
      </c>
      <c r="Q160" s="5">
        <f t="shared" si="177"/>
        <v>9904.3885439589776</v>
      </c>
      <c r="R160" s="5">
        <f t="shared" si="178"/>
        <v>13288.167984115742</v>
      </c>
      <c r="S160" s="5">
        <f t="shared" si="179"/>
        <v>6924.9271441526589</v>
      </c>
      <c r="T160" s="5">
        <f t="shared" si="180"/>
        <v>45.785245250107259</v>
      </c>
      <c r="U160" s="5">
        <f t="shared" si="181"/>
        <v>167.55640058851745</v>
      </c>
      <c r="V160" s="5">
        <f t="shared" si="182"/>
        <v>237.40430744438791</v>
      </c>
      <c r="W160" s="15">
        <f t="shared" si="183"/>
        <v>-1.0734613539272964E-2</v>
      </c>
      <c r="X160" s="15">
        <f t="shared" si="184"/>
        <v>-1.217998157191269E-2</v>
      </c>
      <c r="Y160" s="15">
        <f t="shared" si="185"/>
        <v>-9.7425357312937999E-3</v>
      </c>
      <c r="Z160" s="5">
        <f t="shared" si="198"/>
        <v>12357.841319704068</v>
      </c>
      <c r="AA160" s="5">
        <f t="shared" si="199"/>
        <v>34078.748063697269</v>
      </c>
      <c r="AB160" s="5">
        <f t="shared" si="200"/>
        <v>41491.928908714428</v>
      </c>
      <c r="AC160" s="16">
        <f t="shared" si="186"/>
        <v>1.5177793741590491</v>
      </c>
      <c r="AD160" s="16">
        <f t="shared" si="187"/>
        <v>2.9655498573892172</v>
      </c>
      <c r="AE160" s="16">
        <f t="shared" si="188"/>
        <v>6.4687670583333485</v>
      </c>
      <c r="AF160" s="15">
        <f t="shared" si="189"/>
        <v>-4.0504037456468023E-3</v>
      </c>
      <c r="AG160" s="15">
        <f t="shared" si="190"/>
        <v>2.9673830763510267E-4</v>
      </c>
      <c r="AH160" s="15">
        <f t="shared" si="191"/>
        <v>9.7937136394747881E-3</v>
      </c>
      <c r="AI160" s="1">
        <f t="shared" si="155"/>
        <v>393166.45395719813</v>
      </c>
      <c r="AJ160" s="1">
        <f t="shared" si="156"/>
        <v>140795.32076473522</v>
      </c>
      <c r="AK160" s="1">
        <f t="shared" si="157"/>
        <v>52294.512566040765</v>
      </c>
      <c r="AL160" s="14">
        <f t="shared" si="192"/>
        <v>56.808267124372684</v>
      </c>
      <c r="AM160" s="14">
        <f t="shared" si="193"/>
        <v>12.283730830398458</v>
      </c>
      <c r="AN160" s="14">
        <f t="shared" si="194"/>
        <v>4.0686491335386155</v>
      </c>
      <c r="AO160" s="11">
        <f t="shared" si="195"/>
        <v>7.2505759770714459E-3</v>
      </c>
      <c r="AP160" s="11">
        <f t="shared" si="196"/>
        <v>9.1338134168325279E-3</v>
      </c>
      <c r="AQ160" s="11">
        <f t="shared" si="197"/>
        <v>8.2855212214530977E-3</v>
      </c>
      <c r="AR160" s="1">
        <f t="shared" si="201"/>
        <v>216322.71466178886</v>
      </c>
      <c r="AS160" s="1">
        <f t="shared" si="201"/>
        <v>79305.642383358601</v>
      </c>
      <c r="AT160" s="1">
        <f t="shared" si="201"/>
        <v>29169.34077017464</v>
      </c>
      <c r="AU160" s="1">
        <f t="shared" si="158"/>
        <v>43264.542932357777</v>
      </c>
      <c r="AV160" s="1">
        <f t="shared" si="159"/>
        <v>15861.128476671722</v>
      </c>
      <c r="AW160" s="1">
        <f t="shared" si="160"/>
        <v>5833.868154034928</v>
      </c>
      <c r="AX160" s="1">
        <f t="shared" si="212"/>
        <v>148551.96428363802</v>
      </c>
      <c r="AY160" s="1">
        <f t="shared" si="204"/>
        <v>21419.677088305511</v>
      </c>
      <c r="AZ160" s="1">
        <f t="shared" si="205"/>
        <v>5348.0655715698849</v>
      </c>
      <c r="BA160" s="1">
        <f t="shared" si="213"/>
        <v>13873.233834389004</v>
      </c>
      <c r="BB160" s="1">
        <f t="shared" si="214"/>
        <v>29536.992131426436</v>
      </c>
      <c r="BC160" s="1">
        <f t="shared" si="215"/>
        <v>37457.120389377953</v>
      </c>
      <c r="BD160" s="1">
        <f t="shared" si="216"/>
        <v>4333.9904124714913</v>
      </c>
      <c r="BE160" s="2">
        <f t="shared" si="222"/>
        <v>0.17931493730955578</v>
      </c>
      <c r="BF160" s="2">
        <f t="shared" si="223"/>
        <v>0.13584270515142602</v>
      </c>
      <c r="BG160" s="2">
        <f t="shared" si="224"/>
        <v>7.3108051554487685E-2</v>
      </c>
      <c r="BH160" s="2">
        <f t="shared" si="206"/>
        <v>0.11234908919544423</v>
      </c>
      <c r="BI160" s="2">
        <f t="shared" si="217"/>
        <v>3.2153846742329923E-3</v>
      </c>
      <c r="BJ160" s="2">
        <f t="shared" si="207"/>
        <v>1.8453240542857267E-3</v>
      </c>
      <c r="BK160" s="2">
        <f t="shared" si="208"/>
        <v>5.3447872020936297E-4</v>
      </c>
      <c r="BL160" s="2">
        <f t="shared" si="209"/>
        <v>695.56074141199258</v>
      </c>
      <c r="BM160" s="2">
        <f t="shared" si="210"/>
        <v>146.34460953059326</v>
      </c>
      <c r="BN160" s="2">
        <f t="shared" si="211"/>
        <v>15.590391924193735</v>
      </c>
      <c r="BO160" s="2">
        <f t="shared" si="218"/>
        <v>627.77782971468821</v>
      </c>
      <c r="BP160" s="2">
        <f t="shared" si="219"/>
        <v>63.224699305213989</v>
      </c>
      <c r="BQ160" s="2">
        <f t="shared" si="220"/>
        <v>10.279173443722263</v>
      </c>
      <c r="BR160" s="11">
        <f t="shared" si="221"/>
        <v>3.9812800476181714E-2</v>
      </c>
      <c r="BS160" s="17">
        <f t="shared" si="202"/>
        <v>1.119256666579539E-2</v>
      </c>
      <c r="BT160" s="17">
        <f t="shared" si="203"/>
        <v>5.3593825045715235E-2</v>
      </c>
      <c r="BU160" s="12">
        <f>(BU$3*templow!$I270+BU$4*templow!$I270^2+BU$5*templow!$I270^6)*(K160/K$56)^$BW$1</f>
        <v>2.3352449625867391</v>
      </c>
      <c r="BV160" s="12">
        <f>(BV$3*templow!$I270+BV$4*templow!$I270^2+BV$5*templow!$I270^6)*(L160/L$56)^$BW$1</f>
        <v>0.86053368223454685</v>
      </c>
      <c r="BW160" s="12">
        <f>(BW$3*templow!$I270+BW$4*templow!$I270^2+BW$5*templow!$I270^6)*(M160/M$56)^$BW$1</f>
        <v>2.1780023384118108E-2</v>
      </c>
      <c r="BX160" s="12"/>
      <c r="BY160" s="12"/>
      <c r="BZ160" s="12"/>
      <c r="CA160" s="19"/>
      <c r="CB160" s="19"/>
      <c r="CC160" s="19"/>
      <c r="CD160" s="19"/>
      <c r="CE160" s="19"/>
      <c r="CF160" s="19"/>
      <c r="CG160" s="19"/>
      <c r="CH160" s="19"/>
    </row>
    <row r="161" spans="1:86" x14ac:dyDescent="0.3">
      <c r="A161" s="2">
        <f t="shared" si="161"/>
        <v>2115</v>
      </c>
      <c r="B161" s="5">
        <f t="shared" si="162"/>
        <v>1164.9891633584143</v>
      </c>
      <c r="C161" s="5">
        <f t="shared" si="163"/>
        <v>2962.0832230573214</v>
      </c>
      <c r="D161" s="5">
        <f t="shared" si="164"/>
        <v>4363.678516751851</v>
      </c>
      <c r="E161" s="15">
        <f t="shared" si="165"/>
        <v>1.8819432684894519E-5</v>
      </c>
      <c r="F161" s="15">
        <f t="shared" si="166"/>
        <v>3.7075544335346559E-5</v>
      </c>
      <c r="G161" s="15">
        <f t="shared" si="167"/>
        <v>7.5688404904218658E-5</v>
      </c>
      <c r="H161" s="5">
        <f t="shared" si="168"/>
        <v>218281.5128395184</v>
      </c>
      <c r="I161" s="5">
        <f t="shared" si="169"/>
        <v>80214.585945988845</v>
      </c>
      <c r="J161" s="5">
        <f t="shared" si="170"/>
        <v>29473.526490836066</v>
      </c>
      <c r="K161" s="5">
        <f t="shared" si="171"/>
        <v>187367.84830706884</v>
      </c>
      <c r="L161" s="5">
        <f t="shared" si="172"/>
        <v>27080.463277191506</v>
      </c>
      <c r="M161" s="5">
        <f t="shared" si="173"/>
        <v>6754.2845738267142</v>
      </c>
      <c r="N161" s="15">
        <f t="shared" si="174"/>
        <v>9.0359920078477707E-3</v>
      </c>
      <c r="O161" s="15">
        <f t="shared" si="175"/>
        <v>1.1423773217444255E-2</v>
      </c>
      <c r="P161" s="15">
        <f t="shared" si="176"/>
        <v>1.0351796691833615E-2</v>
      </c>
      <c r="Q161" s="5">
        <f t="shared" si="177"/>
        <v>9886.7900918889227</v>
      </c>
      <c r="R161" s="5">
        <f t="shared" si="178"/>
        <v>13276.762651827332</v>
      </c>
      <c r="S161" s="5">
        <f t="shared" si="179"/>
        <v>6928.9722371410162</v>
      </c>
      <c r="T161" s="5">
        <f t="shared" si="180"/>
        <v>45.293758336546524</v>
      </c>
      <c r="U161" s="5">
        <f t="shared" si="181"/>
        <v>165.51556671709329</v>
      </c>
      <c r="V161" s="5">
        <f t="shared" si="182"/>
        <v>235.09138749634789</v>
      </c>
      <c r="W161" s="15">
        <f t="shared" si="183"/>
        <v>-1.0734613539272964E-2</v>
      </c>
      <c r="X161" s="15">
        <f t="shared" si="184"/>
        <v>-1.217998157191269E-2</v>
      </c>
      <c r="Y161" s="15">
        <f t="shared" si="185"/>
        <v>-9.7425357312937999E-3</v>
      </c>
      <c r="Z161" s="5">
        <f t="shared" si="198"/>
        <v>12287.122966955632</v>
      </c>
      <c r="AA161" s="5">
        <f t="shared" si="199"/>
        <v>34063.713600074901</v>
      </c>
      <c r="AB161" s="5">
        <f t="shared" si="200"/>
        <v>41927.454214615682</v>
      </c>
      <c r="AC161" s="16">
        <f t="shared" si="186"/>
        <v>1.5116317548968898</v>
      </c>
      <c r="AD161" s="16">
        <f t="shared" si="187"/>
        <v>2.9664298496351065</v>
      </c>
      <c r="AE161" s="16">
        <f t="shared" si="188"/>
        <v>6.5321203105031334</v>
      </c>
      <c r="AF161" s="15">
        <f t="shared" si="189"/>
        <v>-4.0504037456468023E-3</v>
      </c>
      <c r="AG161" s="15">
        <f t="shared" si="190"/>
        <v>2.9673830763510267E-4</v>
      </c>
      <c r="AH161" s="15">
        <f t="shared" si="191"/>
        <v>9.7937136394747881E-3</v>
      </c>
      <c r="AI161" s="1">
        <f t="shared" si="155"/>
        <v>397114.35149383609</v>
      </c>
      <c r="AJ161" s="1">
        <f t="shared" si="156"/>
        <v>142576.91716493343</v>
      </c>
      <c r="AK161" s="1">
        <f t="shared" si="157"/>
        <v>52898.929463471621</v>
      </c>
      <c r="AL161" s="14">
        <f t="shared" si="192"/>
        <v>57.216040854714606</v>
      </c>
      <c r="AM161" s="14">
        <f t="shared" si="193"/>
        <v>12.394806162811236</v>
      </c>
      <c r="AN161" s="14">
        <f t="shared" si="194"/>
        <v>4.1020229034898099</v>
      </c>
      <c r="AO161" s="11">
        <f t="shared" si="195"/>
        <v>7.1780702173007312E-3</v>
      </c>
      <c r="AP161" s="11">
        <f t="shared" si="196"/>
        <v>9.0424752826642023E-3</v>
      </c>
      <c r="AQ161" s="11">
        <f t="shared" si="197"/>
        <v>8.2026660092385673E-3</v>
      </c>
      <c r="AR161" s="1">
        <f t="shared" si="201"/>
        <v>218281.5128395184</v>
      </c>
      <c r="AS161" s="1">
        <f t="shared" si="201"/>
        <v>80214.585945988845</v>
      </c>
      <c r="AT161" s="1">
        <f t="shared" si="201"/>
        <v>29473.526490836066</v>
      </c>
      <c r="AU161" s="1">
        <f t="shared" si="158"/>
        <v>43656.30256790368</v>
      </c>
      <c r="AV161" s="1">
        <f t="shared" si="159"/>
        <v>16042.917189197769</v>
      </c>
      <c r="AW161" s="1">
        <f t="shared" si="160"/>
        <v>5894.7052981672132</v>
      </c>
      <c r="AX161" s="1">
        <f t="shared" si="212"/>
        <v>149894.27864565505</v>
      </c>
      <c r="AY161" s="1">
        <f t="shared" si="204"/>
        <v>21664.370621753202</v>
      </c>
      <c r="AZ161" s="1">
        <f t="shared" si="205"/>
        <v>5403.4276590613717</v>
      </c>
      <c r="BA161" s="1">
        <f t="shared" si="213"/>
        <v>13883.974477934849</v>
      </c>
      <c r="BB161" s="1">
        <f t="shared" si="214"/>
        <v>29571.733578198178</v>
      </c>
      <c r="BC161" s="1">
        <f t="shared" si="215"/>
        <v>37504.895167789291</v>
      </c>
      <c r="BD161" s="1">
        <f t="shared" si="216"/>
        <v>4212.610101726661</v>
      </c>
      <c r="BE161" s="2">
        <f t="shared" si="222"/>
        <v>0.17931493730955578</v>
      </c>
      <c r="BF161" s="2">
        <f t="shared" si="223"/>
        <v>0.13584270515142602</v>
      </c>
      <c r="BG161" s="2">
        <f t="shared" si="224"/>
        <v>7.3108051554487685E-2</v>
      </c>
      <c r="BH161" s="2">
        <f t="shared" si="206"/>
        <v>0.11209784516806721</v>
      </c>
      <c r="BI161" s="2">
        <f t="shared" si="217"/>
        <v>3.2153846742329923E-3</v>
      </c>
      <c r="BJ161" s="2">
        <f t="shared" si="207"/>
        <v>1.8453240542857267E-3</v>
      </c>
      <c r="BK161" s="2">
        <f t="shared" si="208"/>
        <v>5.3447872020936297E-4</v>
      </c>
      <c r="BL161" s="2">
        <f t="shared" si="209"/>
        <v>701.85903105257955</v>
      </c>
      <c r="BM161" s="2">
        <f t="shared" si="210"/>
        <v>148.021904950703</v>
      </c>
      <c r="BN161" s="2">
        <f t="shared" si="211"/>
        <v>15.752972718878818</v>
      </c>
      <c r="BO161" s="2">
        <f t="shared" si="218"/>
        <v>637.10822941900119</v>
      </c>
      <c r="BP161" s="2">
        <f t="shared" si="219"/>
        <v>63.977559672065382</v>
      </c>
      <c r="BQ161" s="2">
        <f t="shared" si="220"/>
        <v>10.278478073841493</v>
      </c>
      <c r="BR161" s="11">
        <f t="shared" si="221"/>
        <v>3.9710912723648545E-2</v>
      </c>
      <c r="BS161" s="17">
        <f t="shared" si="202"/>
        <v>1.0764020851320315E-2</v>
      </c>
      <c r="BT161" s="17">
        <f t="shared" si="203"/>
        <v>5.2032839850208963E-2</v>
      </c>
      <c r="BU161" s="12">
        <f>(BU$3*templow!$I271+BU$4*templow!$I271^2+BU$5*templow!$I271^6)*(K161/K$56)^$BW$1</f>
        <v>2.3194115294015911</v>
      </c>
      <c r="BV161" s="12">
        <f>(BV$3*templow!$I271+BV$4*templow!$I271^2+BV$5*templow!$I271^6)*(L161/L$56)^$BW$1</f>
        <v>0.84519180931339244</v>
      </c>
      <c r="BW161" s="12">
        <f>(BW$3*templow!$I271+BW$4*templow!$I271^2+BW$5*templow!$I271^6)*(M161/M$56)^$BW$1</f>
        <v>6.2489617809433065E-3</v>
      </c>
      <c r="BX161" s="12"/>
      <c r="BY161" s="12"/>
      <c r="BZ161" s="12"/>
      <c r="CA161" s="19"/>
      <c r="CB161" s="19"/>
      <c r="CC161" s="19"/>
      <c r="CD161" s="19"/>
      <c r="CE161" s="19"/>
      <c r="CF161" s="19"/>
      <c r="CG161" s="19"/>
      <c r="CH161" s="19"/>
    </row>
    <row r="162" spans="1:86" x14ac:dyDescent="0.3">
      <c r="A162" s="2">
        <f t="shared" si="161"/>
        <v>2116</v>
      </c>
      <c r="B162" s="5">
        <f t="shared" si="162"/>
        <v>1165.009991571796</v>
      </c>
      <c r="C162" s="5">
        <f t="shared" si="163"/>
        <v>2962.1875528627902</v>
      </c>
      <c r="D162" s="5">
        <f t="shared" si="164"/>
        <v>4363.9922826249767</v>
      </c>
      <c r="E162" s="15">
        <f t="shared" si="165"/>
        <v>1.7878461050649794E-5</v>
      </c>
      <c r="F162" s="15">
        <f t="shared" si="166"/>
        <v>3.5221767118579231E-5</v>
      </c>
      <c r="G162" s="15">
        <f t="shared" si="167"/>
        <v>7.1903984659007724E-5</v>
      </c>
      <c r="H162" s="5">
        <f t="shared" si="168"/>
        <v>220236.67792042787</v>
      </c>
      <c r="I162" s="5">
        <f t="shared" si="169"/>
        <v>81124.259155278996</v>
      </c>
      <c r="J162" s="5">
        <f t="shared" si="170"/>
        <v>29777.591424200451</v>
      </c>
      <c r="K162" s="5">
        <f t="shared" si="171"/>
        <v>189042.73741317124</v>
      </c>
      <c r="L162" s="5">
        <f t="shared" si="172"/>
        <v>27386.604564210287</v>
      </c>
      <c r="M162" s="5">
        <f t="shared" si="173"/>
        <v>6823.474812904341</v>
      </c>
      <c r="N162" s="15">
        <f t="shared" si="174"/>
        <v>8.9390422168775796E-3</v>
      </c>
      <c r="O162" s="15">
        <f t="shared" si="175"/>
        <v>1.1304876282401954E-2</v>
      </c>
      <c r="P162" s="15">
        <f t="shared" si="176"/>
        <v>1.0243903454370873E-2</v>
      </c>
      <c r="Q162" s="5">
        <f t="shared" si="177"/>
        <v>9868.2653730388465</v>
      </c>
      <c r="R162" s="5">
        <f t="shared" si="178"/>
        <v>13263.783124296084</v>
      </c>
      <c r="S162" s="5">
        <f t="shared" si="179"/>
        <v>6932.2530984728483</v>
      </c>
      <c r="T162" s="5">
        <f t="shared" si="180"/>
        <v>44.807547345062474</v>
      </c>
      <c r="U162" s="5">
        <f t="shared" si="181"/>
        <v>163.4995901646144</v>
      </c>
      <c r="V162" s="5">
        <f t="shared" si="182"/>
        <v>232.80100125354528</v>
      </c>
      <c r="W162" s="15">
        <f t="shared" si="183"/>
        <v>-1.0734613539272964E-2</v>
      </c>
      <c r="X162" s="15">
        <f t="shared" si="184"/>
        <v>-1.217998157191269E-2</v>
      </c>
      <c r="Y162" s="15">
        <f t="shared" si="185"/>
        <v>-9.7425357312937999E-3</v>
      </c>
      <c r="Z162" s="5">
        <f t="shared" si="198"/>
        <v>12215.611412124774</v>
      </c>
      <c r="AA162" s="5">
        <f t="shared" si="199"/>
        <v>34044.57579716936</v>
      </c>
      <c r="AB162" s="5">
        <f t="shared" si="200"/>
        <v>42362.810853110808</v>
      </c>
      <c r="AC162" s="16">
        <f t="shared" si="186"/>
        <v>1.5055090359748169</v>
      </c>
      <c r="AD162" s="16">
        <f t="shared" si="187"/>
        <v>2.9673101030084053</v>
      </c>
      <c r="AE162" s="16">
        <f t="shared" si="188"/>
        <v>6.5960940262827981</v>
      </c>
      <c r="AF162" s="15">
        <f t="shared" si="189"/>
        <v>-4.0504037456468023E-3</v>
      </c>
      <c r="AG162" s="15">
        <f t="shared" si="190"/>
        <v>2.9673830763510267E-4</v>
      </c>
      <c r="AH162" s="15">
        <f t="shared" si="191"/>
        <v>9.7937136394747881E-3</v>
      </c>
      <c r="AI162" s="1">
        <f t="shared" si="155"/>
        <v>401059.21891235618</v>
      </c>
      <c r="AJ162" s="1">
        <f t="shared" si="156"/>
        <v>144362.14263763785</v>
      </c>
      <c r="AK162" s="1">
        <f t="shared" si="157"/>
        <v>53503.74181529168</v>
      </c>
      <c r="AL162" s="14">
        <f t="shared" si="192"/>
        <v>57.622634605937584</v>
      </c>
      <c r="AM162" s="14">
        <f t="shared" si="193"/>
        <v>12.505765093888263</v>
      </c>
      <c r="AN162" s="14">
        <f t="shared" si="194"/>
        <v>4.1353339520909884</v>
      </c>
      <c r="AO162" s="11">
        <f t="shared" si="195"/>
        <v>7.1062895151277235E-3</v>
      </c>
      <c r="AP162" s="11">
        <f t="shared" si="196"/>
        <v>8.9520505298375606E-3</v>
      </c>
      <c r="AQ162" s="11">
        <f t="shared" si="197"/>
        <v>8.1206393491461814E-3</v>
      </c>
      <c r="AR162" s="1">
        <f t="shared" si="201"/>
        <v>220236.67792042787</v>
      </c>
      <c r="AS162" s="1">
        <f t="shared" si="201"/>
        <v>81124.259155278996</v>
      </c>
      <c r="AT162" s="1">
        <f t="shared" si="201"/>
        <v>29777.591424200451</v>
      </c>
      <c r="AU162" s="1">
        <f t="shared" si="158"/>
        <v>44047.33558408558</v>
      </c>
      <c r="AV162" s="1">
        <f t="shared" si="159"/>
        <v>16224.851831055799</v>
      </c>
      <c r="AW162" s="1">
        <f t="shared" si="160"/>
        <v>5955.5182848400909</v>
      </c>
      <c r="AX162" s="1">
        <f t="shared" si="212"/>
        <v>151234.18993053699</v>
      </c>
      <c r="AY162" s="1">
        <f t="shared" si="204"/>
        <v>21909.28365136823</v>
      </c>
      <c r="AZ162" s="1">
        <f t="shared" si="205"/>
        <v>5458.7798503234726</v>
      </c>
      <c r="BA162" s="1">
        <f t="shared" si="213"/>
        <v>13894.590505145716</v>
      </c>
      <c r="BB162" s="1">
        <f t="shared" si="214"/>
        <v>29606.074441168807</v>
      </c>
      <c r="BC162" s="1">
        <f t="shared" si="215"/>
        <v>37552.068813272548</v>
      </c>
      <c r="BD162" s="1">
        <f t="shared" si="216"/>
        <v>4094.5669078973006</v>
      </c>
      <c r="BE162" s="2">
        <f t="shared" si="222"/>
        <v>0.17931493730955578</v>
      </c>
      <c r="BF162" s="2">
        <f t="shared" si="223"/>
        <v>0.13584270515142602</v>
      </c>
      <c r="BG162" s="2">
        <f t="shared" si="224"/>
        <v>7.3108051554487685E-2</v>
      </c>
      <c r="BH162" s="2">
        <f t="shared" si="206"/>
        <v>0.1118469431540302</v>
      </c>
      <c r="BI162" s="2">
        <f t="shared" si="217"/>
        <v>3.2153846742329923E-3</v>
      </c>
      <c r="BJ162" s="2">
        <f t="shared" si="207"/>
        <v>1.8453240542857267E-3</v>
      </c>
      <c r="BK162" s="2">
        <f t="shared" si="208"/>
        <v>5.3447872020936297E-4</v>
      </c>
      <c r="BL162" s="2">
        <f t="shared" si="209"/>
        <v>708.14563888933139</v>
      </c>
      <c r="BM162" s="2">
        <f t="shared" si="210"/>
        <v>149.70054680534543</v>
      </c>
      <c r="BN162" s="2">
        <f t="shared" si="211"/>
        <v>15.915488955323958</v>
      </c>
      <c r="BO162" s="2">
        <f t="shared" si="218"/>
        <v>646.57796916113898</v>
      </c>
      <c r="BP162" s="2">
        <f t="shared" si="219"/>
        <v>64.739469116690884</v>
      </c>
      <c r="BQ162" s="2">
        <f t="shared" si="220"/>
        <v>10.277796232914774</v>
      </c>
      <c r="BR162" s="11">
        <f t="shared" si="221"/>
        <v>3.9609993953243244E-2</v>
      </c>
      <c r="BS162" s="17">
        <f t="shared" si="202"/>
        <v>1.0352897829188558E-2</v>
      </c>
      <c r="BT162" s="17">
        <f t="shared" si="203"/>
        <v>5.0517320242921319E-2</v>
      </c>
      <c r="BU162" s="12">
        <f>(BU$3*templow!$I272+BU$4*templow!$I272^2+BU$5*templow!$I272^6)*(K162/K$56)^$BW$1</f>
        <v>2.3032060076242438</v>
      </c>
      <c r="BV162" s="12">
        <f>(BV$3*templow!$I272+BV$4*templow!$I272^2+BV$5*templow!$I272^6)*(L162/L$56)^$BW$1</f>
        <v>0.82964363810910668</v>
      </c>
      <c r="BW162" s="12">
        <f>(BW$3*templow!$I272+BW$4*templow!$I272^2+BW$5*templow!$I272^6)*(M162/M$56)^$BW$1</f>
        <v>-9.4320181970179908E-3</v>
      </c>
      <c r="BX162" s="12"/>
      <c r="BY162" s="12"/>
      <c r="BZ162" s="12"/>
      <c r="CA162" s="19"/>
      <c r="CB162" s="19"/>
      <c r="CC162" s="19"/>
      <c r="CD162" s="19"/>
      <c r="CE162" s="19"/>
      <c r="CF162" s="19"/>
      <c r="CG162" s="19"/>
      <c r="CH162" s="19"/>
    </row>
    <row r="163" spans="1:86" x14ac:dyDescent="0.3">
      <c r="A163" s="2">
        <f t="shared" si="161"/>
        <v>2117</v>
      </c>
      <c r="B163" s="5">
        <f t="shared" si="162"/>
        <v>1165.0297787282659</v>
      </c>
      <c r="C163" s="5">
        <f t="shared" si="163"/>
        <v>2962.2866696689312</v>
      </c>
      <c r="D163" s="5">
        <f t="shared" si="164"/>
        <v>4364.2903816374119</v>
      </c>
      <c r="E163" s="15">
        <f t="shared" si="165"/>
        <v>1.6984537998117304E-5</v>
      </c>
      <c r="F163" s="15">
        <f t="shared" si="166"/>
        <v>3.3460678762650268E-5</v>
      </c>
      <c r="G163" s="15">
        <f t="shared" si="167"/>
        <v>6.8308785426057333E-5</v>
      </c>
      <c r="H163" s="5">
        <f t="shared" si="168"/>
        <v>222188.02270211003</v>
      </c>
      <c r="I163" s="5">
        <f t="shared" si="169"/>
        <v>82034.557191782384</v>
      </c>
      <c r="J163" s="5">
        <f t="shared" si="170"/>
        <v>30081.50553810555</v>
      </c>
      <c r="K163" s="5">
        <f t="shared" si="171"/>
        <v>190714.45791252487</v>
      </c>
      <c r="L163" s="5">
        <f t="shared" si="172"/>
        <v>27692.983947752316</v>
      </c>
      <c r="M163" s="5">
        <f t="shared" si="173"/>
        <v>6892.64528883604</v>
      </c>
      <c r="N163" s="15">
        <f t="shared" si="174"/>
        <v>8.8430823750711429E-3</v>
      </c>
      <c r="O163" s="15">
        <f t="shared" si="175"/>
        <v>1.1187198574532875E-2</v>
      </c>
      <c r="P163" s="15">
        <f t="shared" si="176"/>
        <v>1.0137133620085503E-2</v>
      </c>
      <c r="Q163" s="5">
        <f t="shared" si="177"/>
        <v>9848.8297509956519</v>
      </c>
      <c r="R163" s="5">
        <f t="shared" si="178"/>
        <v>13249.25105863217</v>
      </c>
      <c r="S163" s="5">
        <f t="shared" si="179"/>
        <v>6934.7775858604582</v>
      </c>
      <c r="T163" s="5">
        <f t="shared" si="180"/>
        <v>44.326555640670556</v>
      </c>
      <c r="U163" s="5">
        <f t="shared" si="181"/>
        <v>161.50816816939411</v>
      </c>
      <c r="V163" s="5">
        <f t="shared" si="182"/>
        <v>230.53292918055163</v>
      </c>
      <c r="W163" s="15">
        <f t="shared" si="183"/>
        <v>-1.0734613539272964E-2</v>
      </c>
      <c r="X163" s="15">
        <f t="shared" si="184"/>
        <v>-1.217998157191269E-2</v>
      </c>
      <c r="Y163" s="15">
        <f t="shared" si="185"/>
        <v>-9.7425357312937999E-3</v>
      </c>
      <c r="Z163" s="5">
        <f t="shared" si="198"/>
        <v>12143.337766601313</v>
      </c>
      <c r="AA163" s="5">
        <f t="shared" si="199"/>
        <v>34021.385852050691</v>
      </c>
      <c r="AB163" s="5">
        <f t="shared" si="200"/>
        <v>42797.95528920793</v>
      </c>
      <c r="AC163" s="16">
        <f t="shared" si="186"/>
        <v>1.4994111165363995</v>
      </c>
      <c r="AD163" s="16">
        <f t="shared" si="187"/>
        <v>2.9681906175866004</v>
      </c>
      <c r="AE163" s="16">
        <f t="shared" si="188"/>
        <v>6.6606942823152622</v>
      </c>
      <c r="AF163" s="15">
        <f t="shared" si="189"/>
        <v>-4.0504037456468023E-3</v>
      </c>
      <c r="AG163" s="15">
        <f t="shared" si="190"/>
        <v>2.9673830763510267E-4</v>
      </c>
      <c r="AH163" s="15">
        <f t="shared" si="191"/>
        <v>9.7937136394747881E-3</v>
      </c>
      <c r="AI163" s="1">
        <f t="shared" si="155"/>
        <v>405000.6326052061</v>
      </c>
      <c r="AJ163" s="1">
        <f t="shared" si="156"/>
        <v>146150.78020492988</v>
      </c>
      <c r="AK163" s="1">
        <f t="shared" si="157"/>
        <v>54108.885918602609</v>
      </c>
      <c r="AL163" s="14">
        <f t="shared" si="192"/>
        <v>58.02802289883045</v>
      </c>
      <c r="AM163" s="14">
        <f t="shared" si="193"/>
        <v>12.616597812512683</v>
      </c>
      <c r="AN163" s="14">
        <f t="shared" si="194"/>
        <v>4.1685796921480671</v>
      </c>
      <c r="AO163" s="11">
        <f t="shared" si="195"/>
        <v>7.0352266199764464E-3</v>
      </c>
      <c r="AP163" s="11">
        <f t="shared" si="196"/>
        <v>8.8625300245391853E-3</v>
      </c>
      <c r="AQ163" s="11">
        <f t="shared" si="197"/>
        <v>8.0394329556547194E-3</v>
      </c>
      <c r="AR163" s="1">
        <f t="shared" si="201"/>
        <v>222188.02270211003</v>
      </c>
      <c r="AS163" s="1">
        <f t="shared" si="201"/>
        <v>82034.557191782384</v>
      </c>
      <c r="AT163" s="1">
        <f t="shared" si="201"/>
        <v>30081.50553810555</v>
      </c>
      <c r="AU163" s="1">
        <f t="shared" si="158"/>
        <v>44437.604540422006</v>
      </c>
      <c r="AV163" s="1">
        <f t="shared" si="159"/>
        <v>16406.911438356477</v>
      </c>
      <c r="AW163" s="1">
        <f t="shared" si="160"/>
        <v>6016.3011076211105</v>
      </c>
      <c r="AX163" s="1">
        <f t="shared" si="212"/>
        <v>152571.56633001988</v>
      </c>
      <c r="AY163" s="1">
        <f t="shared" si="204"/>
        <v>22154.387158201858</v>
      </c>
      <c r="AZ163" s="1">
        <f t="shared" si="205"/>
        <v>5514.1162310688314</v>
      </c>
      <c r="BA163" s="1">
        <f t="shared" si="213"/>
        <v>13905.08366670519</v>
      </c>
      <c r="BB163" s="1">
        <f t="shared" si="214"/>
        <v>29640.020770599505</v>
      </c>
      <c r="BC163" s="1">
        <f t="shared" si="215"/>
        <v>37598.6526077819</v>
      </c>
      <c r="BD163" s="1">
        <f t="shared" si="216"/>
        <v>3979.7720003499439</v>
      </c>
      <c r="BE163" s="2">
        <f t="shared" si="222"/>
        <v>0.17931493730955578</v>
      </c>
      <c r="BF163" s="2">
        <f t="shared" si="223"/>
        <v>0.13584270515142602</v>
      </c>
      <c r="BG163" s="2">
        <f t="shared" si="224"/>
        <v>7.3108051554487685E-2</v>
      </c>
      <c r="BH163" s="2">
        <f t="shared" si="206"/>
        <v>0.11159639279166118</v>
      </c>
      <c r="BI163" s="2">
        <f t="shared" si="217"/>
        <v>3.2153846742329923E-3</v>
      </c>
      <c r="BJ163" s="2">
        <f t="shared" si="207"/>
        <v>1.8453240542857267E-3</v>
      </c>
      <c r="BK163" s="2">
        <f t="shared" si="208"/>
        <v>5.3447872020936297E-4</v>
      </c>
      <c r="BL163" s="2">
        <f t="shared" si="209"/>
        <v>714.4199629944967</v>
      </c>
      <c r="BM163" s="2">
        <f t="shared" si="210"/>
        <v>151.38034166867419</v>
      </c>
      <c r="BN163" s="2">
        <f t="shared" si="211"/>
        <v>16.07792458197752</v>
      </c>
      <c r="BO163" s="2">
        <f t="shared" si="218"/>
        <v>656.18913230499595</v>
      </c>
      <c r="BP163" s="2">
        <f t="shared" si="219"/>
        <v>65.510536303795988</v>
      </c>
      <c r="BQ163" s="2">
        <f t="shared" si="220"/>
        <v>10.27712769385964</v>
      </c>
      <c r="BR163" s="11">
        <f t="shared" si="221"/>
        <v>3.9510038151267607E-2</v>
      </c>
      <c r="BS163" s="17">
        <f t="shared" si="202"/>
        <v>9.9584439255151896E-3</v>
      </c>
      <c r="BT163" s="17">
        <f t="shared" si="203"/>
        <v>4.9045941983418759E-2</v>
      </c>
      <c r="BU163" s="12">
        <f>(BU$3*templow!$I273+BU$4*templow!$I273^2+BU$5*templow!$I273^6)*(K163/K$56)^$BW$1</f>
        <v>2.2866338573993472</v>
      </c>
      <c r="BV163" s="12">
        <f>(BV$3*templow!$I273+BV$4*templow!$I273^2+BV$5*templow!$I273^6)*(L163/L$56)^$BW$1</f>
        <v>0.81389300662941388</v>
      </c>
      <c r="BW163" s="12">
        <f>(BW$3*templow!$I273+BW$4*templow!$I273^2+BW$5*templow!$I273^6)*(M163/M$56)^$BW$1</f>
        <v>-2.525986933546414E-2</v>
      </c>
      <c r="BX163" s="12"/>
      <c r="BY163" s="12"/>
      <c r="BZ163" s="12"/>
      <c r="CA163" s="19"/>
      <c r="CB163" s="19"/>
      <c r="CC163" s="19"/>
      <c r="CD163" s="19"/>
      <c r="CE163" s="19"/>
      <c r="CF163" s="19"/>
      <c r="CG163" s="19"/>
      <c r="CH163" s="19"/>
    </row>
    <row r="164" spans="1:86" x14ac:dyDescent="0.3">
      <c r="A164" s="2">
        <f t="shared" si="161"/>
        <v>2118</v>
      </c>
      <c r="B164" s="5">
        <f t="shared" si="162"/>
        <v>1165.0485768461842</v>
      </c>
      <c r="C164" s="5">
        <f t="shared" si="163"/>
        <v>2962.3808337854553</v>
      </c>
      <c r="D164" s="5">
        <f t="shared" si="164"/>
        <v>4364.5735950438666</v>
      </c>
      <c r="E164" s="15">
        <f t="shared" si="165"/>
        <v>1.6135311098211439E-5</v>
      </c>
      <c r="F164" s="15">
        <f t="shared" si="166"/>
        <v>3.1787644824517755E-5</v>
      </c>
      <c r="G164" s="15">
        <f t="shared" si="167"/>
        <v>6.4893346154754468E-5</v>
      </c>
      <c r="H164" s="5">
        <f t="shared" si="168"/>
        <v>224135.36292943839</v>
      </c>
      <c r="I164" s="5">
        <f t="shared" si="169"/>
        <v>82945.37599913335</v>
      </c>
      <c r="J164" s="5">
        <f t="shared" si="170"/>
        <v>30385.239080379855</v>
      </c>
      <c r="K164" s="5">
        <f t="shared" si="171"/>
        <v>192382.84770595442</v>
      </c>
      <c r="L164" s="5">
        <f t="shared" si="172"/>
        <v>27999.565435056589</v>
      </c>
      <c r="M164" s="5">
        <f t="shared" si="173"/>
        <v>6961.788687647153</v>
      </c>
      <c r="N164" s="15">
        <f t="shared" si="174"/>
        <v>8.7481033776410921E-3</v>
      </c>
      <c r="O164" s="15">
        <f t="shared" si="175"/>
        <v>1.1070727801767211E-2</v>
      </c>
      <c r="P164" s="15">
        <f t="shared" si="176"/>
        <v>1.0031474987274303E-2</v>
      </c>
      <c r="Q164" s="5">
        <f t="shared" si="177"/>
        <v>9828.498654871657</v>
      </c>
      <c r="R164" s="5">
        <f t="shared" si="178"/>
        <v>13233.188369749534</v>
      </c>
      <c r="S164" s="5">
        <f t="shared" si="179"/>
        <v>6936.553672598855</v>
      </c>
      <c r="T164" s="5">
        <f t="shared" si="180"/>
        <v>43.850727196340877</v>
      </c>
      <c r="U164" s="5">
        <f t="shared" si="181"/>
        <v>159.54100165737751</v>
      </c>
      <c r="V164" s="5">
        <f t="shared" si="182"/>
        <v>228.28695388077028</v>
      </c>
      <c r="W164" s="15">
        <f t="shared" si="183"/>
        <v>-1.0734613539272964E-2</v>
      </c>
      <c r="X164" s="15">
        <f t="shared" si="184"/>
        <v>-1.217998157191269E-2</v>
      </c>
      <c r="Y164" s="15">
        <f t="shared" si="185"/>
        <v>-9.7425357312937999E-3</v>
      </c>
      <c r="Z164" s="5">
        <f t="shared" si="198"/>
        <v>12070.332822836635</v>
      </c>
      <c r="AA164" s="5">
        <f t="shared" si="199"/>
        <v>33994.195730002662</v>
      </c>
      <c r="AB164" s="5">
        <f t="shared" si="200"/>
        <v>43232.844386580829</v>
      </c>
      <c r="AC164" s="16">
        <f t="shared" si="186"/>
        <v>1.493337896133716</v>
      </c>
      <c r="AD164" s="16">
        <f t="shared" si="187"/>
        <v>2.9690713934472015</v>
      </c>
      <c r="AE164" s="16">
        <f t="shared" si="188"/>
        <v>6.7259272147563447</v>
      </c>
      <c r="AF164" s="15">
        <f t="shared" si="189"/>
        <v>-4.0504037456468023E-3</v>
      </c>
      <c r="AG164" s="15">
        <f t="shared" si="190"/>
        <v>2.9673830763510267E-4</v>
      </c>
      <c r="AH164" s="15">
        <f t="shared" si="191"/>
        <v>9.7937136394747881E-3</v>
      </c>
      <c r="AI164" s="1">
        <f t="shared" si="155"/>
        <v>408938.17388510751</v>
      </c>
      <c r="AJ164" s="1">
        <f t="shared" si="156"/>
        <v>147942.61362279337</v>
      </c>
      <c r="AK164" s="1">
        <f t="shared" si="157"/>
        <v>54714.29843436346</v>
      </c>
      <c r="AL164" s="14">
        <f t="shared" si="192"/>
        <v>58.432180787318877</v>
      </c>
      <c r="AM164" s="14">
        <f t="shared" si="193"/>
        <v>12.727294639664404</v>
      </c>
      <c r="AN164" s="14">
        <f t="shared" si="194"/>
        <v>4.2017575789338419</v>
      </c>
      <c r="AO164" s="11">
        <f t="shared" si="195"/>
        <v>6.9648743537766818E-3</v>
      </c>
      <c r="AP164" s="11">
        <f t="shared" si="196"/>
        <v>8.7739047242937941E-3</v>
      </c>
      <c r="AQ164" s="11">
        <f t="shared" si="197"/>
        <v>7.9590386260981714E-3</v>
      </c>
      <c r="AR164" s="1">
        <f t="shared" si="201"/>
        <v>224135.36292943839</v>
      </c>
      <c r="AS164" s="1">
        <f t="shared" si="201"/>
        <v>82945.37599913335</v>
      </c>
      <c r="AT164" s="1">
        <f t="shared" si="201"/>
        <v>30385.239080379855</v>
      </c>
      <c r="AU164" s="1">
        <f t="shared" si="158"/>
        <v>44827.072585887683</v>
      </c>
      <c r="AV164" s="1">
        <f t="shared" si="159"/>
        <v>16589.075199826671</v>
      </c>
      <c r="AW164" s="1">
        <f t="shared" si="160"/>
        <v>6077.0478160759712</v>
      </c>
      <c r="AX164" s="1">
        <f t="shared" si="212"/>
        <v>153906.27816476353</v>
      </c>
      <c r="AY164" s="1">
        <f t="shared" si="204"/>
        <v>22399.652348045271</v>
      </c>
      <c r="AZ164" s="1">
        <f t="shared" si="205"/>
        <v>5569.4309501177222</v>
      </c>
      <c r="BA164" s="1">
        <f t="shared" si="213"/>
        <v>13915.455673063503</v>
      </c>
      <c r="BB164" s="1">
        <f t="shared" si="214"/>
        <v>29673.578461507084</v>
      </c>
      <c r="BC164" s="1">
        <f t="shared" si="215"/>
        <v>37644.657474095766</v>
      </c>
      <c r="BD164" s="1">
        <f t="shared" si="216"/>
        <v>3868.1387628520206</v>
      </c>
      <c r="BE164" s="2">
        <f t="shared" si="222"/>
        <v>0.17931493730955578</v>
      </c>
      <c r="BF164" s="2">
        <f t="shared" si="223"/>
        <v>0.13584270515142602</v>
      </c>
      <c r="BG164" s="2">
        <f t="shared" si="224"/>
        <v>7.3108051554487685E-2</v>
      </c>
      <c r="BH164" s="2">
        <f t="shared" si="206"/>
        <v>0.11134620392303898</v>
      </c>
      <c r="BI164" s="2">
        <f t="shared" si="217"/>
        <v>3.2153846742329923E-3</v>
      </c>
      <c r="BJ164" s="2">
        <f t="shared" si="207"/>
        <v>1.8453240542857267E-3</v>
      </c>
      <c r="BK164" s="2">
        <f t="shared" si="208"/>
        <v>5.3447872020936297E-4</v>
      </c>
      <c r="BL164" s="2">
        <f t="shared" si="209"/>
        <v>720.68141091696577</v>
      </c>
      <c r="BM164" s="2">
        <f t="shared" si="210"/>
        <v>153.06109752297476</v>
      </c>
      <c r="BN164" s="2">
        <f t="shared" si="211"/>
        <v>16.240263696936946</v>
      </c>
      <c r="BO164" s="2">
        <f t="shared" si="218"/>
        <v>665.9438334046132</v>
      </c>
      <c r="BP164" s="2">
        <f t="shared" si="219"/>
        <v>66.290871212345976</v>
      </c>
      <c r="BQ164" s="2">
        <f t="shared" si="220"/>
        <v>10.276472236341467</v>
      </c>
      <c r="BR164" s="11">
        <f t="shared" si="221"/>
        <v>3.9411039183581104E-2</v>
      </c>
      <c r="BS164" s="17">
        <f t="shared" si="202"/>
        <v>9.5799401256633707E-3</v>
      </c>
      <c r="BT164" s="17">
        <f t="shared" si="203"/>
        <v>4.7617419401377432E-2</v>
      </c>
      <c r="BU164" s="12">
        <f>(BU$3*templow!$I274+BU$4*templow!$I274^2+BU$5*templow!$I274^6)*(K164/K$56)^$BW$1</f>
        <v>2.2697005654566476</v>
      </c>
      <c r="BV164" s="12">
        <f>(BV$3*templow!$I274+BV$4*templow!$I274^2+BV$5*templow!$I274^6)*(L164/L$56)^$BW$1</f>
        <v>0.79794374903632703</v>
      </c>
      <c r="BW164" s="12">
        <f>(BW$3*templow!$I274+BW$4*templow!$I274^2+BW$5*templow!$I274^6)*(M164/M$56)^$BW$1</f>
        <v>-4.1231551815674797E-2</v>
      </c>
      <c r="BX164" s="12"/>
      <c r="BY164" s="12"/>
      <c r="BZ164" s="12"/>
      <c r="CA164" s="19"/>
      <c r="CB164" s="19"/>
      <c r="CC164" s="19"/>
      <c r="CD164" s="19"/>
      <c r="CE164" s="19"/>
      <c r="CF164" s="19"/>
      <c r="CG164" s="19"/>
      <c r="CH164" s="19"/>
    </row>
    <row r="165" spans="1:86" x14ac:dyDescent="0.3">
      <c r="A165" s="2">
        <f t="shared" si="161"/>
        <v>2119</v>
      </c>
      <c r="B165" s="5">
        <f t="shared" si="162"/>
        <v>1165.0664353463546</v>
      </c>
      <c r="C165" s="5">
        <f t="shared" si="163"/>
        <v>2962.4702925397455</v>
      </c>
      <c r="D165" s="5">
        <f t="shared" si="164"/>
        <v>4364.8426652397311</v>
      </c>
      <c r="E165" s="15">
        <f t="shared" si="165"/>
        <v>1.5328545543300865E-5</v>
      </c>
      <c r="F165" s="15">
        <f t="shared" si="166"/>
        <v>3.0198262583291866E-5</v>
      </c>
      <c r="G165" s="15">
        <f t="shared" si="167"/>
        <v>6.1648678847016743E-5</v>
      </c>
      <c r="H165" s="5">
        <f t="shared" si="168"/>
        <v>226078.51731726876</v>
      </c>
      <c r="I165" s="5">
        <f t="shared" si="169"/>
        <v>83856.612314551341</v>
      </c>
      <c r="J165" s="5">
        <f t="shared" si="170"/>
        <v>30688.762586504356</v>
      </c>
      <c r="K165" s="5">
        <f t="shared" si="171"/>
        <v>194047.74737164189</v>
      </c>
      <c r="L165" s="5">
        <f t="shared" si="172"/>
        <v>28306.313324296832</v>
      </c>
      <c r="M165" s="5">
        <f t="shared" si="173"/>
        <v>7030.8977757435005</v>
      </c>
      <c r="N165" s="15">
        <f t="shared" si="174"/>
        <v>8.6540961709442588E-3</v>
      </c>
      <c r="O165" s="15">
        <f t="shared" si="175"/>
        <v>1.0955451789126158E-2</v>
      </c>
      <c r="P165" s="15">
        <f t="shared" si="176"/>
        <v>9.9269155093679728E-3</v>
      </c>
      <c r="Q165" s="5">
        <f t="shared" si="177"/>
        <v>9807.2875702829588</v>
      </c>
      <c r="R165" s="5">
        <f t="shared" si="178"/>
        <v>13215.617213481857</v>
      </c>
      <c r="S165" s="5">
        <f t="shared" si="179"/>
        <v>6937.5894424862017</v>
      </c>
      <c r="T165" s="5">
        <f t="shared" si="180"/>
        <v>43.380006586472071</v>
      </c>
      <c r="U165" s="5">
        <f t="shared" si="181"/>
        <v>157.59779519722616</v>
      </c>
      <c r="V165" s="5">
        <f t="shared" si="182"/>
        <v>226.06286007559865</v>
      </c>
      <c r="W165" s="15">
        <f t="shared" si="183"/>
        <v>-1.0734613539272964E-2</v>
      </c>
      <c r="X165" s="15">
        <f t="shared" si="184"/>
        <v>-1.217998157191269E-2</v>
      </c>
      <c r="Y165" s="15">
        <f t="shared" si="185"/>
        <v>-9.7425357312937999E-3</v>
      </c>
      <c r="Z165" s="5">
        <f t="shared" si="198"/>
        <v>11996.62704509156</v>
      </c>
      <c r="AA165" s="5">
        <f t="shared" si="199"/>
        <v>33963.058121782888</v>
      </c>
      <c r="AB165" s="5">
        <f t="shared" si="200"/>
        <v>43667.435418920759</v>
      </c>
      <c r="AC165" s="16">
        <f t="shared" si="186"/>
        <v>1.4872892747256998</v>
      </c>
      <c r="AD165" s="16">
        <f t="shared" si="187"/>
        <v>2.9699524306677407</v>
      </c>
      <c r="AE165" s="16">
        <f t="shared" si="188"/>
        <v>6.7917990198576188</v>
      </c>
      <c r="AF165" s="15">
        <f t="shared" si="189"/>
        <v>-4.0504037456468023E-3</v>
      </c>
      <c r="AG165" s="15">
        <f t="shared" si="190"/>
        <v>2.9673830763510267E-4</v>
      </c>
      <c r="AH165" s="15">
        <f t="shared" si="191"/>
        <v>9.7937136394747881E-3</v>
      </c>
      <c r="AI165" s="1">
        <f t="shared" si="155"/>
        <v>412871.42908248445</v>
      </c>
      <c r="AJ165" s="1">
        <f t="shared" si="156"/>
        <v>149737.42746034072</v>
      </c>
      <c r="AK165" s="1">
        <f t="shared" si="157"/>
        <v>55319.916407003089</v>
      </c>
      <c r="AL165" s="14">
        <f t="shared" si="192"/>
        <v>58.835083856745705</v>
      </c>
      <c r="AM165" s="14">
        <f t="shared" si="193"/>
        <v>12.837846029525171</v>
      </c>
      <c r="AN165" s="14">
        <f t="shared" si="194"/>
        <v>4.234865110293395</v>
      </c>
      <c r="AO165" s="11">
        <f t="shared" si="195"/>
        <v>6.8952256102389146E-3</v>
      </c>
      <c r="AP165" s="11">
        <f t="shared" si="196"/>
        <v>8.6861656770508555E-3</v>
      </c>
      <c r="AQ165" s="11">
        <f t="shared" si="197"/>
        <v>7.879448239837189E-3</v>
      </c>
      <c r="AR165" s="1">
        <f t="shared" si="201"/>
        <v>226078.51731726876</v>
      </c>
      <c r="AS165" s="1">
        <f t="shared" si="201"/>
        <v>83856.612314551341</v>
      </c>
      <c r="AT165" s="1">
        <f t="shared" si="201"/>
        <v>30688.762586504356</v>
      </c>
      <c r="AU165" s="1">
        <f t="shared" si="158"/>
        <v>45215.703463453756</v>
      </c>
      <c r="AV165" s="1">
        <f t="shared" si="159"/>
        <v>16771.32246291027</v>
      </c>
      <c r="AW165" s="1">
        <f t="shared" si="160"/>
        <v>6137.7525173008717</v>
      </c>
      <c r="AX165" s="1">
        <f t="shared" si="212"/>
        <v>155238.19789731351</v>
      </c>
      <c r="AY165" s="1">
        <f t="shared" si="204"/>
        <v>22645.050659437471</v>
      </c>
      <c r="AZ165" s="1">
        <f t="shared" si="205"/>
        <v>5624.7182205948002</v>
      </c>
      <c r="BA165" s="1">
        <f t="shared" si="213"/>
        <v>13925.708195938725</v>
      </c>
      <c r="BB165" s="1">
        <f t="shared" si="214"/>
        <v>29706.753259664951</v>
      </c>
      <c r="BC165" s="1">
        <f t="shared" si="215"/>
        <v>37690.093990843692</v>
      </c>
      <c r="BD165" s="1">
        <f t="shared" si="216"/>
        <v>3759.5827470730628</v>
      </c>
      <c r="BE165" s="2">
        <f t="shared" si="222"/>
        <v>0.17931493730955578</v>
      </c>
      <c r="BF165" s="2">
        <f t="shared" si="223"/>
        <v>0.13584270515142602</v>
      </c>
      <c r="BG165" s="2">
        <f t="shared" si="224"/>
        <v>7.3108051554487685E-2</v>
      </c>
      <c r="BH165" s="2">
        <f t="shared" si="206"/>
        <v>0.11109638658225102</v>
      </c>
      <c r="BI165" s="2">
        <f t="shared" si="217"/>
        <v>3.2153846742329923E-3</v>
      </c>
      <c r="BJ165" s="2">
        <f t="shared" si="207"/>
        <v>1.8453240542857267E-3</v>
      </c>
      <c r="BK165" s="2">
        <f t="shared" si="208"/>
        <v>5.3447872020936297E-4</v>
      </c>
      <c r="BL165" s="2">
        <f t="shared" si="209"/>
        <v>726.92939975526417</v>
      </c>
      <c r="BM165" s="2">
        <f t="shared" si="210"/>
        <v>154.74262381495427</v>
      </c>
      <c r="BN165" s="2">
        <f t="shared" si="211"/>
        <v>16.40249055204383</v>
      </c>
      <c r="BO165" s="2">
        <f t="shared" si="218"/>
        <v>675.84421866928119</v>
      </c>
      <c r="BP165" s="2">
        <f t="shared" si="219"/>
        <v>67.080585151058557</v>
      </c>
      <c r="BQ165" s="2">
        <f t="shared" si="220"/>
        <v>10.275829646480501</v>
      </c>
      <c r="BR165" s="11">
        <f t="shared" si="221"/>
        <v>3.9312990804641429E-2</v>
      </c>
      <c r="BS165" s="17">
        <f t="shared" si="202"/>
        <v>9.2167003856222837E-3</v>
      </c>
      <c r="BT165" s="17">
        <f t="shared" si="203"/>
        <v>4.6230504273181969E-2</v>
      </c>
      <c r="BU165" s="12">
        <f>(BU$3*templow!$I275+BU$4*templow!$I275^2+BU$5*templow!$I275^6)*(K165/K$56)^$BW$1</f>
        <v>2.2524116402249712</v>
      </c>
      <c r="BV165" s="12">
        <f>(BV$3*templow!$I275+BV$4*templow!$I275^2+BV$5*templow!$I275^6)*(L165/L$56)^$BW$1</f>
        <v>0.78179969291202045</v>
      </c>
      <c r="BW165" s="12">
        <f>(BW$3*templow!$I275+BW$4*templow!$I275^2+BW$5*templow!$I275^6)*(M165/M$56)^$BW$1</f>
        <v>-5.7344035197539181E-2</v>
      </c>
      <c r="BX165" s="12"/>
      <c r="BY165" s="12"/>
      <c r="BZ165" s="12"/>
      <c r="CA165" s="19"/>
      <c r="CB165" s="19"/>
      <c r="CC165" s="19"/>
      <c r="CD165" s="19"/>
      <c r="CE165" s="19"/>
      <c r="CF165" s="19"/>
      <c r="CG165" s="19"/>
      <c r="CH165" s="19"/>
    </row>
    <row r="166" spans="1:86" x14ac:dyDescent="0.3">
      <c r="A166" s="2">
        <f t="shared" si="161"/>
        <v>2120</v>
      </c>
      <c r="B166" s="5">
        <f t="shared" si="162"/>
        <v>1165.0834011815741</v>
      </c>
      <c r="C166" s="5">
        <f t="shared" si="163"/>
        <v>2962.5552809227452</v>
      </c>
      <c r="D166" s="5">
        <f t="shared" si="164"/>
        <v>4365.0982976842333</v>
      </c>
      <c r="E166" s="15">
        <f t="shared" si="165"/>
        <v>1.4562118266135821E-5</v>
      </c>
      <c r="F166" s="15">
        <f t="shared" si="166"/>
        <v>2.868834945412727E-5</v>
      </c>
      <c r="G166" s="15">
        <f t="shared" si="167"/>
        <v>5.8566244904665905E-5</v>
      </c>
      <c r="H166" s="5">
        <f t="shared" si="168"/>
        <v>228017.30757080409</v>
      </c>
      <c r="I166" s="5">
        <f t="shared" si="169"/>
        <v>84768.163698283417</v>
      </c>
      <c r="J166" s="5">
        <f t="shared" si="170"/>
        <v>30992.04688697639</v>
      </c>
      <c r="K166" s="5">
        <f t="shared" si="171"/>
        <v>195709.00017935145</v>
      </c>
      <c r="L166" s="5">
        <f t="shared" si="172"/>
        <v>28613.192214216077</v>
      </c>
      <c r="M166" s="5">
        <f t="shared" si="173"/>
        <v>7099.9654013331738</v>
      </c>
      <c r="N166" s="15">
        <f t="shared" si="174"/>
        <v>8.561051752525195E-3</v>
      </c>
      <c r="O166" s="15">
        <f t="shared" si="175"/>
        <v>1.0841358477291729E-2</v>
      </c>
      <c r="P166" s="15">
        <f t="shared" si="176"/>
        <v>9.8234432916881609E-3</v>
      </c>
      <c r="Q166" s="5">
        <f t="shared" si="177"/>
        <v>9785.2120304996351</v>
      </c>
      <c r="R166" s="5">
        <f t="shared" si="178"/>
        <v>13196.559969905387</v>
      </c>
      <c r="S166" s="5">
        <f t="shared" si="179"/>
        <v>6937.893084759844</v>
      </c>
      <c r="T166" s="5">
        <f t="shared" si="180"/>
        <v>42.914338980435176</v>
      </c>
      <c r="U166" s="5">
        <f t="shared" si="181"/>
        <v>155.67825695594988</v>
      </c>
      <c r="V166" s="5">
        <f t="shared" si="182"/>
        <v>223.86043458379365</v>
      </c>
      <c r="W166" s="15">
        <f t="shared" si="183"/>
        <v>-1.0734613539272964E-2</v>
      </c>
      <c r="X166" s="15">
        <f t="shared" si="184"/>
        <v>-1.217998157191269E-2</v>
      </c>
      <c r="Y166" s="15">
        <f t="shared" si="185"/>
        <v>-9.7425357312937999E-3</v>
      </c>
      <c r="Z166" s="5">
        <f t="shared" si="198"/>
        <v>11922.250560653194</v>
      </c>
      <c r="AA166" s="5">
        <f t="shared" si="199"/>
        <v>33928.026401306604</v>
      </c>
      <c r="AB166" s="5">
        <f t="shared" si="200"/>
        <v>44101.686080857042</v>
      </c>
      <c r="AC166" s="16">
        <f t="shared" si="186"/>
        <v>1.4812651526764906</v>
      </c>
      <c r="AD166" s="16">
        <f t="shared" si="187"/>
        <v>2.9708337293257738</v>
      </c>
      <c r="AE166" s="16">
        <f t="shared" si="188"/>
        <v>6.8583159545549695</v>
      </c>
      <c r="AF166" s="15">
        <f t="shared" si="189"/>
        <v>-4.0504037456468023E-3</v>
      </c>
      <c r="AG166" s="15">
        <f t="shared" si="190"/>
        <v>2.9673830763510267E-4</v>
      </c>
      <c r="AH166" s="15">
        <f t="shared" si="191"/>
        <v>9.7937136394747881E-3</v>
      </c>
      <c r="AI166" s="1">
        <f t="shared" si="155"/>
        <v>416799.98963768978</v>
      </c>
      <c r="AJ166" s="1">
        <f t="shared" si="156"/>
        <v>151535.00717721693</v>
      </c>
      <c r="AK166" s="1">
        <f t="shared" si="157"/>
        <v>55925.677283603647</v>
      </c>
      <c r="AL166" s="14">
        <f t="shared" si="192"/>
        <v>59.236708221965394</v>
      </c>
      <c r="AM166" s="14">
        <f t="shared" si="193"/>
        <v>12.948242570498605</v>
      </c>
      <c r="AN166" s="14">
        <f t="shared" si="194"/>
        <v>4.267899826728252</v>
      </c>
      <c r="AO166" s="11">
        <f t="shared" si="195"/>
        <v>6.8262733541365255E-3</v>
      </c>
      <c r="AP166" s="11">
        <f t="shared" si="196"/>
        <v>8.5993040202803472E-3</v>
      </c>
      <c r="AQ166" s="11">
        <f t="shared" si="197"/>
        <v>7.8006537574388168E-3</v>
      </c>
      <c r="AR166" s="1">
        <f t="shared" si="201"/>
        <v>228017.30757080409</v>
      </c>
      <c r="AS166" s="1">
        <f t="shared" si="201"/>
        <v>84768.163698283417</v>
      </c>
      <c r="AT166" s="1">
        <f t="shared" si="201"/>
        <v>30992.04688697639</v>
      </c>
      <c r="AU166" s="1">
        <f t="shared" si="158"/>
        <v>45603.461514160823</v>
      </c>
      <c r="AV166" s="1">
        <f t="shared" si="159"/>
        <v>16953.632739656685</v>
      </c>
      <c r="AW166" s="1">
        <f t="shared" si="160"/>
        <v>6198.4093773952782</v>
      </c>
      <c r="AX166" s="1">
        <f t="shared" si="212"/>
        <v>156567.20014348117</v>
      </c>
      <c r="AY166" s="1">
        <f t="shared" si="204"/>
        <v>22890.553771372866</v>
      </c>
      <c r="AZ166" s="1">
        <f t="shared" si="205"/>
        <v>5679.9723210665388</v>
      </c>
      <c r="BA166" s="1">
        <f t="shared" si="213"/>
        <v>13935.84286974898</v>
      </c>
      <c r="BB166" s="1">
        <f t="shared" si="214"/>
        <v>29739.5507673375</v>
      </c>
      <c r="BC166" s="1">
        <f t="shared" si="215"/>
        <v>37734.972406866451</v>
      </c>
      <c r="BD166" s="1">
        <f t="shared" si="216"/>
        <v>3654.0216264818196</v>
      </c>
      <c r="BE166" s="2">
        <f t="shared" si="222"/>
        <v>0.17931493730955578</v>
      </c>
      <c r="BF166" s="2">
        <f t="shared" si="223"/>
        <v>0.13584270515142602</v>
      </c>
      <c r="BG166" s="2">
        <f t="shared" si="224"/>
        <v>7.3108051554487685E-2</v>
      </c>
      <c r="BH166" s="2">
        <f t="shared" si="206"/>
        <v>0.11084695098391401</v>
      </c>
      <c r="BI166" s="2">
        <f t="shared" si="217"/>
        <v>3.2153846742329923E-3</v>
      </c>
      <c r="BJ166" s="2">
        <f t="shared" si="207"/>
        <v>1.8453240542857267E-3</v>
      </c>
      <c r="BK166" s="2">
        <f t="shared" si="208"/>
        <v>5.3447872020936297E-4</v>
      </c>
      <c r="BL166" s="2">
        <f t="shared" si="209"/>
        <v>733.16335622303393</v>
      </c>
      <c r="BM166" s="2">
        <f t="shared" si="210"/>
        <v>156.42473151007252</v>
      </c>
      <c r="BN166" s="2">
        <f t="shared" si="211"/>
        <v>16.564589556819712</v>
      </c>
      <c r="BO166" s="2">
        <f t="shared" si="218"/>
        <v>685.89246643567151</v>
      </c>
      <c r="BP166" s="2">
        <f t="shared" si="219"/>
        <v>67.879790774097415</v>
      </c>
      <c r="BQ166" s="2">
        <f t="shared" si="220"/>
        <v>10.275199716573457</v>
      </c>
      <c r="BR166" s="11">
        <f t="shared" si="221"/>
        <v>3.9215886666139371E-2</v>
      </c>
      <c r="BS166" s="17">
        <f t="shared" si="202"/>
        <v>8.868070030075028E-3</v>
      </c>
      <c r="BT166" s="17">
        <f t="shared" si="203"/>
        <v>4.4883984731244629E-2</v>
      </c>
      <c r="BU166" s="12">
        <f>(BU$3*templow!$I276+BU$4*templow!$I276^2+BU$5*templow!$I276^6)*(K166/K$56)^$BW$1</f>
        <v>2.2347726071152074</v>
      </c>
      <c r="BV166" s="12">
        <f>(BV$3*templow!$I276+BV$4*templow!$I276^2+BV$5*templow!$I276^6)*(L166/L$56)^$BW$1</f>
        <v>0.76546465663913366</v>
      </c>
      <c r="BW166" s="12">
        <f>(BW$3*templow!$I276+BW$4*templow!$I276^2+BW$5*templow!$I276^6)*(M166/M$56)^$BW$1</f>
        <v>-7.3594300317781913E-2</v>
      </c>
      <c r="BX166" s="12"/>
      <c r="BY166" s="12"/>
      <c r="BZ166" s="12"/>
      <c r="CA166" s="19"/>
      <c r="CB166" s="19"/>
      <c r="CC166" s="19"/>
      <c r="CD166" s="19"/>
      <c r="CE166" s="19"/>
      <c r="CF166" s="19"/>
      <c r="CG166" s="19"/>
      <c r="CH166" s="19"/>
    </row>
    <row r="167" spans="1:86" x14ac:dyDescent="0.3">
      <c r="A167" s="2">
        <f t="shared" si="161"/>
        <v>2121</v>
      </c>
      <c r="B167" s="5">
        <f t="shared" si="162"/>
        <v>1165.0995189597381</v>
      </c>
      <c r="C167" s="5">
        <f t="shared" si="163"/>
        <v>2962.6360222028625</v>
      </c>
      <c r="D167" s="5">
        <f t="shared" si="164"/>
        <v>4365.3411627293717</v>
      </c>
      <c r="E167" s="15">
        <f t="shared" si="165"/>
        <v>1.3834012352829029E-5</v>
      </c>
      <c r="F167" s="15">
        <f t="shared" si="166"/>
        <v>2.7253931981420906E-5</v>
      </c>
      <c r="G167" s="15">
        <f t="shared" si="167"/>
        <v>5.5637932659432604E-5</v>
      </c>
      <c r="H167" s="5">
        <f t="shared" si="168"/>
        <v>229951.55840367221</v>
      </c>
      <c r="I167" s="5">
        <f t="shared" si="169"/>
        <v>85679.928561984198</v>
      </c>
      <c r="J167" s="5">
        <f t="shared" si="170"/>
        <v>31295.063114374727</v>
      </c>
      <c r="K167" s="5">
        <f t="shared" si="171"/>
        <v>197366.45210272251</v>
      </c>
      <c r="L167" s="5">
        <f t="shared" si="172"/>
        <v>28920.167013387301</v>
      </c>
      <c r="M167" s="5">
        <f t="shared" si="173"/>
        <v>7168.9844957748737</v>
      </c>
      <c r="N167" s="15">
        <f t="shared" si="174"/>
        <v>8.4689611711885604E-3</v>
      </c>
      <c r="O167" s="15">
        <f t="shared" si="175"/>
        <v>1.0728435921200985E-2</v>
      </c>
      <c r="P167" s="15">
        <f t="shared" si="176"/>
        <v>9.7210465883030839E-3</v>
      </c>
      <c r="Q167" s="5">
        <f t="shared" si="177"/>
        <v>9762.2876077716028</v>
      </c>
      <c r="R167" s="5">
        <f t="shared" si="178"/>
        <v>13176.039226879167</v>
      </c>
      <c r="S167" s="5">
        <f t="shared" si="179"/>
        <v>6937.4728890518918</v>
      </c>
      <c r="T167" s="5">
        <f t="shared" si="180"/>
        <v>42.453670136186844</v>
      </c>
      <c r="U167" s="5">
        <f t="shared" si="181"/>
        <v>153.78209865507893</v>
      </c>
      <c r="V167" s="5">
        <f t="shared" si="182"/>
        <v>221.67946630103808</v>
      </c>
      <c r="W167" s="15">
        <f t="shared" si="183"/>
        <v>-1.0734613539272964E-2</v>
      </c>
      <c r="X167" s="15">
        <f t="shared" si="184"/>
        <v>-1.217998157191269E-2</v>
      </c>
      <c r="Y167" s="15">
        <f t="shared" si="185"/>
        <v>-9.7425357312937999E-3</v>
      </c>
      <c r="Z167" s="5">
        <f t="shared" si="198"/>
        <v>11847.233151516639</v>
      </c>
      <c r="AA167" s="5">
        <f t="shared" si="199"/>
        <v>33889.154583785348</v>
      </c>
      <c r="AB167" s="5">
        <f t="shared" si="200"/>
        <v>44535.554498446661</v>
      </c>
      <c r="AC167" s="16">
        <f t="shared" si="186"/>
        <v>1.4752654307537936</v>
      </c>
      <c r="AD167" s="16">
        <f t="shared" si="187"/>
        <v>2.9717152894988792</v>
      </c>
      <c r="AE167" s="16">
        <f t="shared" si="188"/>
        <v>6.9254843370629224</v>
      </c>
      <c r="AF167" s="15">
        <f t="shared" si="189"/>
        <v>-4.0504037456468023E-3</v>
      </c>
      <c r="AG167" s="15">
        <f t="shared" si="190"/>
        <v>2.9673830763510267E-4</v>
      </c>
      <c r="AH167" s="15">
        <f t="shared" si="191"/>
        <v>9.7937136394747881E-3</v>
      </c>
      <c r="AI167" s="1">
        <f t="shared" si="155"/>
        <v>420723.45218808169</v>
      </c>
      <c r="AJ167" s="1">
        <f t="shared" si="156"/>
        <v>153335.13919915195</v>
      </c>
      <c r="AK167" s="1">
        <f t="shared" si="157"/>
        <v>56531.518932638559</v>
      </c>
      <c r="AL167" s="14">
        <f t="shared" si="192"/>
        <v>59.637030525258531</v>
      </c>
      <c r="AM167" s="14">
        <f t="shared" si="193"/>
        <v>13.058474986146738</v>
      </c>
      <c r="AN167" s="14">
        <f t="shared" si="194"/>
        <v>4.3008593114597948</v>
      </c>
      <c r="AO167" s="11">
        <f t="shared" si="195"/>
        <v>6.7580106205951604E-3</v>
      </c>
      <c r="AP167" s="11">
        <f t="shared" si="196"/>
        <v>8.5133109800775431E-3</v>
      </c>
      <c r="AQ167" s="11">
        <f t="shared" si="197"/>
        <v>7.7226472198644288E-3</v>
      </c>
      <c r="AR167" s="1">
        <f t="shared" si="201"/>
        <v>229951.55840367221</v>
      </c>
      <c r="AS167" s="1">
        <f t="shared" si="201"/>
        <v>85679.928561984198</v>
      </c>
      <c r="AT167" s="1">
        <f t="shared" si="201"/>
        <v>31295.063114374727</v>
      </c>
      <c r="AU167" s="1">
        <f t="shared" si="158"/>
        <v>45990.311680734449</v>
      </c>
      <c r="AV167" s="1">
        <f t="shared" si="159"/>
        <v>17135.98571239684</v>
      </c>
      <c r="AW167" s="1">
        <f t="shared" si="160"/>
        <v>6259.0126228749459</v>
      </c>
      <c r="AX167" s="1">
        <f t="shared" si="212"/>
        <v>157893.161682178</v>
      </c>
      <c r="AY167" s="1">
        <f t="shared" si="204"/>
        <v>23136.13361070984</v>
      </c>
      <c r="AZ167" s="1">
        <f t="shared" si="205"/>
        <v>5735.1875966198995</v>
      </c>
      <c r="BA167" s="1">
        <f t="shared" si="213"/>
        <v>13945.861292978934</v>
      </c>
      <c r="BB167" s="1">
        <f t="shared" si="214"/>
        <v>29771.976448759615</v>
      </c>
      <c r="BC167" s="1">
        <f t="shared" si="215"/>
        <v>37779.302654938198</v>
      </c>
      <c r="BD167" s="1">
        <f t="shared" si="216"/>
        <v>3551.3751506840185</v>
      </c>
      <c r="BE167" s="2">
        <f t="shared" si="222"/>
        <v>0.17931493730955578</v>
      </c>
      <c r="BF167" s="2">
        <f t="shared" si="223"/>
        <v>0.13584270515142602</v>
      </c>
      <c r="BG167" s="2">
        <f t="shared" si="224"/>
        <v>7.3108051554487685E-2</v>
      </c>
      <c r="BH167" s="2">
        <f t="shared" si="206"/>
        <v>0.11059790751195062</v>
      </c>
      <c r="BI167" s="2">
        <f t="shared" si="217"/>
        <v>3.2153846742329923E-3</v>
      </c>
      <c r="BJ167" s="2">
        <f t="shared" si="207"/>
        <v>1.8453240542857267E-3</v>
      </c>
      <c r="BK167" s="2">
        <f t="shared" si="208"/>
        <v>5.3447872020936297E-4</v>
      </c>
      <c r="BL167" s="2">
        <f t="shared" si="209"/>
        <v>739.38271670716051</v>
      </c>
      <c r="BM167" s="2">
        <f t="shared" si="210"/>
        <v>158.1072331449121</v>
      </c>
      <c r="BN167" s="2">
        <f t="shared" si="211"/>
        <v>16.726545282242245</v>
      </c>
      <c r="BO167" s="2">
        <f t="shared" si="218"/>
        <v>696.09078764708113</v>
      </c>
      <c r="BP167" s="2">
        <f t="shared" si="219"/>
        <v>68.688602096965099</v>
      </c>
      <c r="BQ167" s="2">
        <f t="shared" si="220"/>
        <v>10.274582244828469</v>
      </c>
      <c r="BR167" s="11">
        <f t="shared" si="221"/>
        <v>3.9119720325202029E-2</v>
      </c>
      <c r="BS167" s="17">
        <f t="shared" si="202"/>
        <v>8.5334242324992503E-3</v>
      </c>
      <c r="BT167" s="17">
        <f t="shared" si="203"/>
        <v>4.3576684205091872E-2</v>
      </c>
      <c r="BU167" s="12">
        <f>(BU$3*templow!$I277+BU$4*templow!$I277^2+BU$5*templow!$I277^6)*(K167/K$56)^$BW$1</f>
        <v>2.2167890039710842</v>
      </c>
      <c r="BV167" s="12">
        <f>(BV$3*templow!$I277+BV$4*templow!$I277^2+BV$5*templow!$I277^6)*(L167/L$56)^$BW$1</f>
        <v>0.74894244689387846</v>
      </c>
      <c r="BW167" s="12">
        <f>(BW$3*templow!$I277+BW$4*templow!$I277^2+BW$5*templow!$I277^6)*(M167/M$56)^$BW$1</f>
        <v>-8.9979341104590049E-2</v>
      </c>
      <c r="BX167" s="12"/>
      <c r="BY167" s="12"/>
      <c r="BZ167" s="12"/>
      <c r="CA167" s="19"/>
      <c r="CB167" s="19"/>
      <c r="CC167" s="19"/>
      <c r="CD167" s="19"/>
      <c r="CE167" s="19"/>
      <c r="CF167" s="19"/>
      <c r="CG167" s="19"/>
      <c r="CH167" s="19"/>
    </row>
    <row r="168" spans="1:86" x14ac:dyDescent="0.3">
      <c r="A168" s="2">
        <f t="shared" si="161"/>
        <v>2122</v>
      </c>
      <c r="B168" s="5">
        <f t="shared" si="162"/>
        <v>1165.1148310608187</v>
      </c>
      <c r="C168" s="5">
        <f t="shared" si="163"/>
        <v>2962.7127285094657</v>
      </c>
      <c r="D168" s="5">
        <f t="shared" si="164"/>
        <v>4365.5718973591365</v>
      </c>
      <c r="E168" s="15">
        <f t="shared" si="165"/>
        <v>1.3142311735187577E-5</v>
      </c>
      <c r="F168" s="15">
        <f t="shared" si="166"/>
        <v>2.5891235382349859E-5</v>
      </c>
      <c r="G168" s="15">
        <f t="shared" si="167"/>
        <v>5.2856036026460972E-5</v>
      </c>
      <c r="H168" s="5">
        <f t="shared" si="168"/>
        <v>231881.09755377518</v>
      </c>
      <c r="I168" s="5">
        <f t="shared" si="169"/>
        <v>86591.806196038087</v>
      </c>
      <c r="J168" s="5">
        <f t="shared" si="170"/>
        <v>31597.782710126095</v>
      </c>
      <c r="K168" s="5">
        <f t="shared" si="171"/>
        <v>199019.95182968455</v>
      </c>
      <c r="L168" s="5">
        <f t="shared" si="172"/>
        <v>29227.202949103419</v>
      </c>
      <c r="M168" s="5">
        <f t="shared" si="173"/>
        <v>7237.9480748537271</v>
      </c>
      <c r="N168" s="15">
        <f t="shared" si="174"/>
        <v>8.3778155271365673E-3</v>
      </c>
      <c r="O168" s="15">
        <f t="shared" si="175"/>
        <v>1.0616672288717766E-2</v>
      </c>
      <c r="P168" s="15">
        <f t="shared" si="176"/>
        <v>9.6197137990043924E-3</v>
      </c>
      <c r="Q168" s="5">
        <f t="shared" si="177"/>
        <v>9738.5299048339966</v>
      </c>
      <c r="R168" s="5">
        <f t="shared" si="178"/>
        <v>13154.077763813088</v>
      </c>
      <c r="S168" s="5">
        <f t="shared" si="179"/>
        <v>6936.3372403683852</v>
      </c>
      <c r="T168" s="5">
        <f t="shared" si="180"/>
        <v>41.997946393951104</v>
      </c>
      <c r="U168" s="5">
        <f t="shared" si="181"/>
        <v>151.90903552737001</v>
      </c>
      <c r="V168" s="5">
        <f t="shared" si="182"/>
        <v>219.51974617970606</v>
      </c>
      <c r="W168" s="15">
        <f t="shared" si="183"/>
        <v>-1.0734613539272964E-2</v>
      </c>
      <c r="X168" s="15">
        <f t="shared" si="184"/>
        <v>-1.217998157191269E-2</v>
      </c>
      <c r="Y168" s="15">
        <f t="shared" si="185"/>
        <v>-9.7425357312937999E-3</v>
      </c>
      <c r="Z168" s="5">
        <f t="shared" si="198"/>
        <v>11771.604246526444</v>
      </c>
      <c r="AA168" s="5">
        <f t="shared" si="199"/>
        <v>33846.497284348654</v>
      </c>
      <c r="AB168" s="5">
        <f t="shared" si="200"/>
        <v>44968.999239231693</v>
      </c>
      <c r="AC168" s="16">
        <f t="shared" si="186"/>
        <v>1.4692900101272452</v>
      </c>
      <c r="AD168" s="16">
        <f t="shared" si="187"/>
        <v>2.9725971112646583</v>
      </c>
      <c r="AE168" s="16">
        <f t="shared" si="188"/>
        <v>6.9933105474747848</v>
      </c>
      <c r="AF168" s="15">
        <f t="shared" si="189"/>
        <v>-4.0504037456468023E-3</v>
      </c>
      <c r="AG168" s="15">
        <f t="shared" si="190"/>
        <v>2.9673830763510267E-4</v>
      </c>
      <c r="AH168" s="15">
        <f t="shared" si="191"/>
        <v>9.7937136394747881E-3</v>
      </c>
      <c r="AI168" s="1">
        <f t="shared" si="155"/>
        <v>424641.41865000798</v>
      </c>
      <c r="AJ168" s="1">
        <f t="shared" si="156"/>
        <v>155137.61099163361</v>
      </c>
      <c r="AK168" s="1">
        <f t="shared" si="157"/>
        <v>57137.379662249645</v>
      </c>
      <c r="AL168" s="14">
        <f t="shared" si="192"/>
        <v>60.036027934072273</v>
      </c>
      <c r="AM168" s="14">
        <f t="shared" si="193"/>
        <v>13.168534136044544</v>
      </c>
      <c r="AN168" s="14">
        <f t="shared" si="194"/>
        <v>4.3337411904724208</v>
      </c>
      <c r="AO168" s="11">
        <f t="shared" si="195"/>
        <v>6.690430514389209E-3</v>
      </c>
      <c r="AP168" s="11">
        <f t="shared" si="196"/>
        <v>8.4281778702767676E-3</v>
      </c>
      <c r="AQ168" s="11">
        <f t="shared" si="197"/>
        <v>7.6454207476657843E-3</v>
      </c>
      <c r="AR168" s="1">
        <f t="shared" si="201"/>
        <v>231881.09755377518</v>
      </c>
      <c r="AS168" s="1">
        <f t="shared" si="201"/>
        <v>86591.806196038087</v>
      </c>
      <c r="AT168" s="1">
        <f t="shared" si="201"/>
        <v>31597.782710126095</v>
      </c>
      <c r="AU168" s="1">
        <f t="shared" si="158"/>
        <v>46376.219510755036</v>
      </c>
      <c r="AV168" s="1">
        <f t="shared" si="159"/>
        <v>17318.361239207617</v>
      </c>
      <c r="AW168" s="1">
        <f t="shared" si="160"/>
        <v>6319.5565420252196</v>
      </c>
      <c r="AX168" s="1">
        <f t="shared" si="212"/>
        <v>159215.96146374763</v>
      </c>
      <c r="AY168" s="1">
        <f t="shared" si="204"/>
        <v>23381.762359282737</v>
      </c>
      <c r="AZ168" s="1">
        <f t="shared" si="205"/>
        <v>5790.3584598829821</v>
      </c>
      <c r="BA168" s="1">
        <f t="shared" si="213"/>
        <v>13955.765029483762</v>
      </c>
      <c r="BB168" s="1">
        <f t="shared" si="214"/>
        <v>29804.035635372744</v>
      </c>
      <c r="BC168" s="1">
        <f t="shared" si="215"/>
        <v>37823.094364877928</v>
      </c>
      <c r="BD168" s="1">
        <f t="shared" si="216"/>
        <v>3451.5651002406767</v>
      </c>
      <c r="BE168" s="2">
        <f t="shared" si="222"/>
        <v>0.17931493730955578</v>
      </c>
      <c r="BF168" s="2">
        <f t="shared" si="223"/>
        <v>0.13584270515142602</v>
      </c>
      <c r="BG168" s="2">
        <f t="shared" si="224"/>
        <v>7.3108051554487685E-2</v>
      </c>
      <c r="BH168" s="2">
        <f t="shared" si="206"/>
        <v>0.11034926670861364</v>
      </c>
      <c r="BI168" s="2">
        <f t="shared" si="217"/>
        <v>3.2153846742329923E-3</v>
      </c>
      <c r="BJ168" s="2">
        <f t="shared" si="207"/>
        <v>1.8453240542857267E-3</v>
      </c>
      <c r="BK168" s="2">
        <f t="shared" si="208"/>
        <v>5.3447872020936297E-4</v>
      </c>
      <c r="BL168" s="2">
        <f t="shared" si="209"/>
        <v>745.58692731873407</v>
      </c>
      <c r="BM168" s="2">
        <f t="shared" si="210"/>
        <v>159.7899428775969</v>
      </c>
      <c r="BN168" s="2">
        <f t="shared" si="211"/>
        <v>16.888342464361731</v>
      </c>
      <c r="BO168" s="2">
        <f t="shared" si="218"/>
        <v>706.44142633992317</v>
      </c>
      <c r="BP168" s="2">
        <f t="shared" si="219"/>
        <v>69.507134512599791</v>
      </c>
      <c r="BQ168" s="2">
        <f t="shared" si="220"/>
        <v>10.273977035112983</v>
      </c>
      <c r="BR168" s="11">
        <f t="shared" si="221"/>
        <v>3.902448525223165E-2</v>
      </c>
      <c r="BS168" s="17">
        <f t="shared" si="202"/>
        <v>8.2121665729032994E-3</v>
      </c>
      <c r="BT168" s="17">
        <f t="shared" si="203"/>
        <v>4.2307460393293077E-2</v>
      </c>
      <c r="BU168" s="12">
        <f>(BU$3*templow!$I278+BU$4*templow!$I278^2+BU$5*templow!$I278^6)*(K168/K$56)^$BW$1</f>
        <v>2.1984663766862731</v>
      </c>
      <c r="BV168" s="12">
        <f>(BV$3*templow!$I278+BV$4*templow!$I278^2+BV$5*templow!$I278^6)*(L168/L$56)^$BW$1</f>
        <v>0.73223685625018453</v>
      </c>
      <c r="BW168" s="12">
        <f>(BW$3*templow!$I278+BW$4*templow!$I278^2+BW$5*templow!$I278^6)*(M168/M$56)^$BW$1</f>
        <v>-0.10649616630993346</v>
      </c>
      <c r="BX168" s="12"/>
      <c r="BY168" s="12"/>
      <c r="BZ168" s="12"/>
      <c r="CA168" s="19"/>
      <c r="CB168" s="19"/>
      <c r="CC168" s="19"/>
      <c r="CD168" s="19"/>
      <c r="CE168" s="19"/>
      <c r="CF168" s="19"/>
      <c r="CG168" s="19"/>
      <c r="CH168" s="19"/>
    </row>
    <row r="169" spans="1:86" x14ac:dyDescent="0.3">
      <c r="A169" s="2">
        <f t="shared" si="161"/>
        <v>2123</v>
      </c>
      <c r="B169" s="5">
        <f t="shared" si="162"/>
        <v>1165.12937774802</v>
      </c>
      <c r="C169" s="5">
        <f t="shared" si="163"/>
        <v>2962.7856013874584</v>
      </c>
      <c r="D169" s="5">
        <f t="shared" si="164"/>
        <v>4365.791106843345</v>
      </c>
      <c r="E169" s="15">
        <f t="shared" si="165"/>
        <v>1.2485196148428198E-5</v>
      </c>
      <c r="F169" s="15">
        <f t="shared" si="166"/>
        <v>2.4596673613232366E-5</v>
      </c>
      <c r="G169" s="15">
        <f t="shared" si="167"/>
        <v>5.0213234225137924E-5</v>
      </c>
      <c r="H169" s="5">
        <f t="shared" si="168"/>
        <v>233805.7557969589</v>
      </c>
      <c r="I169" s="5">
        <f t="shared" si="169"/>
        <v>87503.69679583011</v>
      </c>
      <c r="J169" s="5">
        <f t="shared" si="170"/>
        <v>31900.177430973617</v>
      </c>
      <c r="K169" s="5">
        <f t="shared" si="171"/>
        <v>200669.35077103818</v>
      </c>
      <c r="L169" s="5">
        <f t="shared" si="172"/>
        <v>29534.265575900106</v>
      </c>
      <c r="M169" s="5">
        <f t="shared" si="173"/>
        <v>7306.8492399854695</v>
      </c>
      <c r="N169" s="15">
        <f t="shared" si="174"/>
        <v>8.2876059721144202E-3</v>
      </c>
      <c r="O169" s="15">
        <f t="shared" si="175"/>
        <v>1.0506055859379027E-2</v>
      </c>
      <c r="P169" s="15">
        <f t="shared" si="176"/>
        <v>9.5194334663881719E-3</v>
      </c>
      <c r="Q169" s="5">
        <f t="shared" si="177"/>
        <v>9713.954546595005</v>
      </c>
      <c r="R169" s="5">
        <f t="shared" si="178"/>
        <v>13130.698535673837</v>
      </c>
      <c r="S169" s="5">
        <f t="shared" si="179"/>
        <v>6934.494614095941</v>
      </c>
      <c r="T169" s="5">
        <f t="shared" si="180"/>
        <v>41.547114669968934</v>
      </c>
      <c r="U169" s="5">
        <f t="shared" si="181"/>
        <v>150.05878627403962</v>
      </c>
      <c r="V169" s="5">
        <f t="shared" si="182"/>
        <v>217.38106720882573</v>
      </c>
      <c r="W169" s="15">
        <f t="shared" si="183"/>
        <v>-1.0734613539272964E-2</v>
      </c>
      <c r="X169" s="15">
        <f t="shared" si="184"/>
        <v>-1.217998157191269E-2</v>
      </c>
      <c r="Y169" s="15">
        <f t="shared" si="185"/>
        <v>-9.7425357312937999E-3</v>
      </c>
      <c r="Z169" s="5">
        <f t="shared" si="198"/>
        <v>11695.392913972846</v>
      </c>
      <c r="AA169" s="5">
        <f t="shared" si="199"/>
        <v>33800.109677176784</v>
      </c>
      <c r="AB169" s="5">
        <f t="shared" si="200"/>
        <v>45401.979321865198</v>
      </c>
      <c r="AC169" s="16">
        <f t="shared" si="186"/>
        <v>1.4633387923667844</v>
      </c>
      <c r="AD169" s="16">
        <f t="shared" si="187"/>
        <v>2.9734791947007362</v>
      </c>
      <c r="AE169" s="16">
        <f t="shared" si="188"/>
        <v>7.0618010283686719</v>
      </c>
      <c r="AF169" s="15">
        <f t="shared" si="189"/>
        <v>-4.0504037456468023E-3</v>
      </c>
      <c r="AG169" s="15">
        <f t="shared" si="190"/>
        <v>2.9673830763510267E-4</v>
      </c>
      <c r="AH169" s="15">
        <f t="shared" si="191"/>
        <v>9.7937136394747881E-3</v>
      </c>
      <c r="AI169" s="1">
        <f t="shared" si="155"/>
        <v>428553.49629576225</v>
      </c>
      <c r="AJ169" s="1">
        <f t="shared" si="156"/>
        <v>156942.21113167788</v>
      </c>
      <c r="AK169" s="1">
        <f t="shared" si="157"/>
        <v>57743.198238049896</v>
      </c>
      <c r="AL169" s="14">
        <f t="shared" si="192"/>
        <v>60.433678138592583</v>
      </c>
      <c r="AM169" s="14">
        <f t="shared" si="193"/>
        <v>13.278411016554045</v>
      </c>
      <c r="AN169" s="14">
        <f t="shared" si="194"/>
        <v>4.3665431325369468</v>
      </c>
      <c r="AO169" s="11">
        <f t="shared" si="195"/>
        <v>6.6235262092453166E-3</v>
      </c>
      <c r="AP169" s="11">
        <f t="shared" si="196"/>
        <v>8.3438960915740001E-3</v>
      </c>
      <c r="AQ169" s="11">
        <f t="shared" si="197"/>
        <v>7.5689665401891268E-3</v>
      </c>
      <c r="AR169" s="1">
        <f t="shared" si="201"/>
        <v>233805.7557969589</v>
      </c>
      <c r="AS169" s="1">
        <f t="shared" si="201"/>
        <v>87503.69679583011</v>
      </c>
      <c r="AT169" s="1">
        <f t="shared" si="201"/>
        <v>31900.177430973617</v>
      </c>
      <c r="AU169" s="1">
        <f t="shared" si="158"/>
        <v>46761.151159391782</v>
      </c>
      <c r="AV169" s="1">
        <f t="shared" si="159"/>
        <v>17500.739359166022</v>
      </c>
      <c r="AW169" s="1">
        <f t="shared" si="160"/>
        <v>6380.0354861947235</v>
      </c>
      <c r="AX169" s="1">
        <f t="shared" si="212"/>
        <v>160535.48061683058</v>
      </c>
      <c r="AY169" s="1">
        <f t="shared" si="204"/>
        <v>23627.412460720087</v>
      </c>
      <c r="AZ169" s="1">
        <f t="shared" si="205"/>
        <v>5845.4793919883759</v>
      </c>
      <c r="BA169" s="1">
        <f t="shared" si="213"/>
        <v>13965.555609733514</v>
      </c>
      <c r="BB169" s="1">
        <f t="shared" si="214"/>
        <v>29835.733530828675</v>
      </c>
      <c r="BC169" s="1">
        <f t="shared" si="215"/>
        <v>37866.356876076992</v>
      </c>
      <c r="BD169" s="1">
        <f t="shared" si="216"/>
        <v>3354.5152420023705</v>
      </c>
      <c r="BE169" s="2">
        <f t="shared" si="222"/>
        <v>0.17931493730955578</v>
      </c>
      <c r="BF169" s="2">
        <f t="shared" si="223"/>
        <v>0.13584270515142602</v>
      </c>
      <c r="BG169" s="2">
        <f t="shared" si="224"/>
        <v>7.3108051554487685E-2</v>
      </c>
      <c r="BH169" s="2">
        <f t="shared" si="206"/>
        <v>0.11010103926375113</v>
      </c>
      <c r="BI169" s="2">
        <f t="shared" si="217"/>
        <v>3.2153846742329923E-3</v>
      </c>
      <c r="BJ169" s="2">
        <f t="shared" si="207"/>
        <v>1.8453240542857267E-3</v>
      </c>
      <c r="BK169" s="2">
        <f t="shared" si="208"/>
        <v>5.3447872020936297E-4</v>
      </c>
      <c r="BL169" s="2">
        <f t="shared" si="209"/>
        <v>751.77544393700327</v>
      </c>
      <c r="BM169" s="2">
        <f t="shared" si="210"/>
        <v>161.47267653627017</v>
      </c>
      <c r="BN169" s="2">
        <f t="shared" si="211"/>
        <v>17.049966007758382</v>
      </c>
      <c r="BO169" s="2">
        <f t="shared" si="218"/>
        <v>716.9466601375326</v>
      </c>
      <c r="BP169" s="2">
        <f t="shared" si="219"/>
        <v>70.33550480767903</v>
      </c>
      <c r="BQ169" s="2">
        <f t="shared" si="220"/>
        <v>10.273383896713842</v>
      </c>
      <c r="BR169" s="11">
        <f t="shared" si="221"/>
        <v>3.8930174838356341E-2</v>
      </c>
      <c r="BS169" s="17">
        <f t="shared" si="202"/>
        <v>7.9037276690449975E-3</v>
      </c>
      <c r="BT169" s="17">
        <f t="shared" si="203"/>
        <v>4.1075204265333086E-2</v>
      </c>
      <c r="BU169" s="12">
        <f>(BU$3*templow!$I279+BU$4*templow!$I279^2+BU$5*templow!$I279^6)*(K169/K$56)^$BW$1</f>
        <v>2.1798102749861474</v>
      </c>
      <c r="BV169" s="12">
        <f>(BV$3*templow!$I279+BV$4*templow!$I279^2+BV$5*templow!$I279^6)*(L169/L$56)^$BW$1</f>
        <v>0.7153516608930186</v>
      </c>
      <c r="BW169" s="12">
        <f>(BW$3*templow!$I279+BW$4*templow!$I279^2+BW$5*templow!$I279^6)*(M169/M$56)^$BW$1</f>
        <v>-0.12314180116094853</v>
      </c>
      <c r="BX169" s="12"/>
      <c r="BY169" s="12"/>
      <c r="BZ169" s="12"/>
      <c r="CA169" s="19"/>
      <c r="CB169" s="19"/>
      <c r="CC169" s="19"/>
      <c r="CD169" s="19"/>
      <c r="CE169" s="19"/>
      <c r="CF169" s="19"/>
      <c r="CG169" s="19"/>
      <c r="CH169" s="19"/>
    </row>
    <row r="170" spans="1:86" x14ac:dyDescent="0.3">
      <c r="A170" s="2">
        <f t="shared" si="161"/>
        <v>2124</v>
      </c>
      <c r="B170" s="5">
        <f t="shared" si="162"/>
        <v>1165.1431972733985</v>
      </c>
      <c r="C170" s="5">
        <f t="shared" si="163"/>
        <v>2962.8548323243604</v>
      </c>
      <c r="D170" s="5">
        <f t="shared" si="164"/>
        <v>4365.9993663101995</v>
      </c>
      <c r="E170" s="15">
        <f t="shared" si="165"/>
        <v>1.1860936341006788E-5</v>
      </c>
      <c r="F170" s="15">
        <f t="shared" si="166"/>
        <v>2.3366839932570747E-5</v>
      </c>
      <c r="G170" s="15">
        <f t="shared" si="167"/>
        <v>4.7702572513881028E-5</v>
      </c>
      <c r="H170" s="5">
        <f t="shared" si="168"/>
        <v>235725.36695856162</v>
      </c>
      <c r="I170" s="5">
        <f t="shared" si="169"/>
        <v>88415.501486967158</v>
      </c>
      <c r="J170" s="5">
        <f t="shared" si="170"/>
        <v>32202.219355148241</v>
      </c>
      <c r="K170" s="5">
        <f t="shared" si="171"/>
        <v>202314.50306725613</v>
      </c>
      <c r="L170" s="5">
        <f t="shared" si="172"/>
        <v>29841.320783713585</v>
      </c>
      <c r="M170" s="5">
        <f t="shared" si="173"/>
        <v>7375.6811793500174</v>
      </c>
      <c r="N170" s="15">
        <f t="shared" si="174"/>
        <v>8.1983237096083794E-3</v>
      </c>
      <c r="O170" s="15">
        <f t="shared" si="175"/>
        <v>1.0396575023149834E-2</v>
      </c>
      <c r="P170" s="15">
        <f t="shared" si="176"/>
        <v>9.4201942730496313E-3</v>
      </c>
      <c r="Q170" s="5">
        <f t="shared" si="177"/>
        <v>9688.5771720092689</v>
      </c>
      <c r="R170" s="5">
        <f t="shared" si="178"/>
        <v>13105.924657237199</v>
      </c>
      <c r="S170" s="5">
        <f t="shared" si="179"/>
        <v>6931.9535710397167</v>
      </c>
      <c r="T170" s="5">
        <f t="shared" si="180"/>
        <v>41.101122450314961</v>
      </c>
      <c r="U170" s="5">
        <f t="shared" si="181"/>
        <v>148.23107302251825</v>
      </c>
      <c r="V170" s="5">
        <f t="shared" si="182"/>
        <v>215.26322439423697</v>
      </c>
      <c r="W170" s="15">
        <f t="shared" si="183"/>
        <v>-1.0734613539272964E-2</v>
      </c>
      <c r="X170" s="15">
        <f t="shared" si="184"/>
        <v>-1.217998157191269E-2</v>
      </c>
      <c r="Y170" s="15">
        <f t="shared" si="185"/>
        <v>-9.7425357312937999E-3</v>
      </c>
      <c r="Z170" s="5">
        <f t="shared" si="198"/>
        <v>11618.627854636614</v>
      </c>
      <c r="AA170" s="5">
        <f t="shared" si="199"/>
        <v>33750.04745517124</v>
      </c>
      <c r="AB170" s="5">
        <f t="shared" si="200"/>
        <v>45834.454225306035</v>
      </c>
      <c r="AC170" s="16">
        <f t="shared" si="186"/>
        <v>1.4574116794410317</v>
      </c>
      <c r="AD170" s="16">
        <f t="shared" si="187"/>
        <v>2.97436153988476</v>
      </c>
      <c r="AE170" s="16">
        <f t="shared" si="188"/>
        <v>7.1309622854194634</v>
      </c>
      <c r="AF170" s="15">
        <f t="shared" si="189"/>
        <v>-4.0504037456468023E-3</v>
      </c>
      <c r="AG170" s="15">
        <f t="shared" si="190"/>
        <v>2.9673830763510267E-4</v>
      </c>
      <c r="AH170" s="15">
        <f t="shared" si="191"/>
        <v>9.7937136394747881E-3</v>
      </c>
      <c r="AI170" s="1">
        <f t="shared" si="155"/>
        <v>432459.29782557784</v>
      </c>
      <c r="AJ170" s="1">
        <f t="shared" si="156"/>
        <v>158748.72937767609</v>
      </c>
      <c r="AK170" s="1">
        <f t="shared" si="157"/>
        <v>58348.913900439627</v>
      </c>
      <c r="AL170" s="14">
        <f t="shared" si="192"/>
        <v>60.829959349153931</v>
      </c>
      <c r="AM170" s="14">
        <f t="shared" si="193"/>
        <v>13.388096761519549</v>
      </c>
      <c r="AN170" s="14">
        <f t="shared" si="194"/>
        <v>4.3992628492147468</v>
      </c>
      <c r="AO170" s="11">
        <f t="shared" si="195"/>
        <v>6.5572909471528634E-3</v>
      </c>
      <c r="AP170" s="11">
        <f t="shared" si="196"/>
        <v>8.2604571306582608E-3</v>
      </c>
      <c r="AQ170" s="11">
        <f t="shared" si="197"/>
        <v>7.4932768747872358E-3</v>
      </c>
      <c r="AR170" s="1">
        <f t="shared" si="201"/>
        <v>235725.36695856162</v>
      </c>
      <c r="AS170" s="1">
        <f t="shared" si="201"/>
        <v>88415.501486967158</v>
      </c>
      <c r="AT170" s="1">
        <f t="shared" si="201"/>
        <v>32202.219355148241</v>
      </c>
      <c r="AU170" s="1">
        <f t="shared" si="158"/>
        <v>47145.073391712329</v>
      </c>
      <c r="AV170" s="1">
        <f t="shared" si="159"/>
        <v>17683.100297393434</v>
      </c>
      <c r="AW170" s="1">
        <f t="shared" si="160"/>
        <v>6440.443871029649</v>
      </c>
      <c r="AX170" s="1">
        <f t="shared" si="212"/>
        <v>161851.6024538049</v>
      </c>
      <c r="AY170" s="1">
        <f t="shared" si="204"/>
        <v>23873.056626970865</v>
      </c>
      <c r="AZ170" s="1">
        <f t="shared" si="205"/>
        <v>5900.5449434800139</v>
      </c>
      <c r="BA170" s="1">
        <f t="shared" si="213"/>
        <v>13975.234532000775</v>
      </c>
      <c r="BB170" s="1">
        <f t="shared" si="214"/>
        <v>29867.075215771281</v>
      </c>
      <c r="BC170" s="1">
        <f t="shared" si="215"/>
        <v>37909.099249467814</v>
      </c>
      <c r="BD170" s="1">
        <f t="shared" si="216"/>
        <v>3260.1512849906953</v>
      </c>
      <c r="BE170" s="2">
        <f t="shared" si="222"/>
        <v>0.17931493730955578</v>
      </c>
      <c r="BF170" s="2">
        <f t="shared" si="223"/>
        <v>0.13584270515142602</v>
      </c>
      <c r="BG170" s="2">
        <f t="shared" si="224"/>
        <v>7.3108051554487685E-2</v>
      </c>
      <c r="BH170" s="2">
        <f t="shared" si="206"/>
        <v>0.10985323600430608</v>
      </c>
      <c r="BI170" s="2">
        <f t="shared" si="217"/>
        <v>3.2153846742329923E-3</v>
      </c>
      <c r="BJ170" s="2">
        <f t="shared" si="207"/>
        <v>1.8453240542857267E-3</v>
      </c>
      <c r="BK170" s="2">
        <f t="shared" si="208"/>
        <v>5.3447872020936297E-4</v>
      </c>
      <c r="BL170" s="2">
        <f t="shared" si="209"/>
        <v>757.94773224650726</v>
      </c>
      <c r="BM170" s="2">
        <f t="shared" si="210"/>
        <v>163.15525166563594</v>
      </c>
      <c r="BN170" s="2">
        <f t="shared" si="211"/>
        <v>17.211400988840811</v>
      </c>
      <c r="BO170" s="2">
        <f t="shared" si="218"/>
        <v>727.60880075142938</v>
      </c>
      <c r="BP170" s="2">
        <f t="shared" si="219"/>
        <v>71.173831179127802</v>
      </c>
      <c r="BQ170" s="2">
        <f t="shared" si="220"/>
        <v>10.272802644109063</v>
      </c>
      <c r="BR170" s="11">
        <f t="shared" si="221"/>
        <v>3.8836782402531939E-2</v>
      </c>
      <c r="BS170" s="17">
        <f t="shared" si="202"/>
        <v>7.6075638772112016E-3</v>
      </c>
      <c r="BT170" s="17">
        <f t="shared" si="203"/>
        <v>3.9878839092556392E-2</v>
      </c>
      <c r="BU170" s="12">
        <f>(BU$3*templow!$I280+BU$4*templow!$I280^2+BU$5*templow!$I280^6)*(K170/K$56)^$BW$1</f>
        <v>2.1608262483722629</v>
      </c>
      <c r="BV170" s="12">
        <f>(BV$3*templow!$I280+BV$4*templow!$I280^2+BV$5*templow!$I280^6)*(L170/L$56)^$BW$1</f>
        <v>0.69829061843890028</v>
      </c>
      <c r="BW170" s="12">
        <f>(BW$3*templow!$I280+BW$4*templow!$I280^2+BW$5*templow!$I280^6)*(M170/M$56)^$BW$1</f>
        <v>-0.13991328893183241</v>
      </c>
      <c r="BX170" s="12"/>
      <c r="BY170" s="12"/>
      <c r="BZ170" s="12"/>
      <c r="CA170" s="19"/>
      <c r="CB170" s="19"/>
      <c r="CC170" s="19"/>
      <c r="CD170" s="19"/>
      <c r="CE170" s="19"/>
      <c r="CF170" s="19"/>
      <c r="CG170" s="19"/>
      <c r="CH170" s="19"/>
    </row>
    <row r="171" spans="1:86" x14ac:dyDescent="0.3">
      <c r="A171" s="2">
        <f t="shared" si="161"/>
        <v>2125</v>
      </c>
      <c r="B171" s="5">
        <f t="shared" si="162"/>
        <v>1165.1563259782249</v>
      </c>
      <c r="C171" s="5">
        <f t="shared" si="163"/>
        <v>2962.9206032512398</v>
      </c>
      <c r="D171" s="5">
        <f t="shared" si="164"/>
        <v>4366.1972222414979</v>
      </c>
      <c r="E171" s="15">
        <f t="shared" si="165"/>
        <v>1.1267889523956449E-5</v>
      </c>
      <c r="F171" s="15">
        <f t="shared" si="166"/>
        <v>2.2198497935942207E-5</v>
      </c>
      <c r="G171" s="15">
        <f t="shared" si="167"/>
        <v>4.5317443888186977E-5</v>
      </c>
      <c r="H171" s="5">
        <f t="shared" si="168"/>
        <v>237639.76792289646</v>
      </c>
      <c r="I171" s="5">
        <f t="shared" si="169"/>
        <v>89327.122349460173</v>
      </c>
      <c r="J171" s="5">
        <f t="shared" si="170"/>
        <v>32503.880888244617</v>
      </c>
      <c r="K171" s="5">
        <f t="shared" si="171"/>
        <v>203955.26559355229</v>
      </c>
      <c r="L171" s="5">
        <f t="shared" si="172"/>
        <v>30148.334805678121</v>
      </c>
      <c r="M171" s="5">
        <f t="shared" si="173"/>
        <v>7444.4371689554428</v>
      </c>
      <c r="N171" s="15">
        <f t="shared" si="174"/>
        <v>8.1099599950613666E-3</v>
      </c>
      <c r="O171" s="15">
        <f t="shared" si="175"/>
        <v>1.0288218279269179E-2</v>
      </c>
      <c r="P171" s="15">
        <f t="shared" si="176"/>
        <v>9.3219850388766012E-3</v>
      </c>
      <c r="Q171" s="5">
        <f t="shared" si="177"/>
        <v>9662.4134261392883</v>
      </c>
      <c r="R171" s="5">
        <f t="shared" si="178"/>
        <v>13079.779387595827</v>
      </c>
      <c r="S171" s="5">
        <f t="shared" si="179"/>
        <v>6928.7227524963873</v>
      </c>
      <c r="T171" s="5">
        <f t="shared" si="180"/>
        <v>40.659917784780497</v>
      </c>
      <c r="U171" s="5">
        <f t="shared" si="181"/>
        <v>146.42562128471914</v>
      </c>
      <c r="V171" s="5">
        <f t="shared" si="182"/>
        <v>213.16601473894261</v>
      </c>
      <c r="W171" s="15">
        <f t="shared" si="183"/>
        <v>-1.0734613539272964E-2</v>
      </c>
      <c r="X171" s="15">
        <f t="shared" si="184"/>
        <v>-1.217998157191269E-2</v>
      </c>
      <c r="Y171" s="15">
        <f t="shared" si="185"/>
        <v>-9.7425357312937999E-3</v>
      </c>
      <c r="Z171" s="5">
        <f t="shared" si="198"/>
        <v>11541.33739527662</v>
      </c>
      <c r="AA171" s="5">
        <f t="shared" si="199"/>
        <v>33696.366790186308</v>
      </c>
      <c r="AB171" s="5">
        <f t="shared" si="200"/>
        <v>46266.383897584725</v>
      </c>
      <c r="AC171" s="16">
        <f t="shared" si="186"/>
        <v>1.4515085737156743</v>
      </c>
      <c r="AD171" s="16">
        <f t="shared" si="187"/>
        <v>2.9752441468944002</v>
      </c>
      <c r="AE171" s="16">
        <f t="shared" si="188"/>
        <v>7.2008008880167562</v>
      </c>
      <c r="AF171" s="15">
        <f t="shared" si="189"/>
        <v>-4.0504037456468023E-3</v>
      </c>
      <c r="AG171" s="15">
        <f t="shared" si="190"/>
        <v>2.9673830763510267E-4</v>
      </c>
      <c r="AH171" s="15">
        <f t="shared" si="191"/>
        <v>9.7937136394747881E-3</v>
      </c>
      <c r="AI171" s="1">
        <f t="shared" si="155"/>
        <v>436358.44143473241</v>
      </c>
      <c r="AJ171" s="1">
        <f t="shared" si="156"/>
        <v>160556.95673730192</v>
      </c>
      <c r="AK171" s="1">
        <f t="shared" si="157"/>
        <v>58954.466381425314</v>
      </c>
      <c r="AL171" s="14">
        <f t="shared" si="192"/>
        <v>61.22485029349226</v>
      </c>
      <c r="AM171" s="14">
        <f t="shared" si="193"/>
        <v>13.49758264288559</v>
      </c>
      <c r="AN171" s="14">
        <f t="shared" si="194"/>
        <v>4.4318980948431372</v>
      </c>
      <c r="AO171" s="11">
        <f t="shared" si="195"/>
        <v>6.4917180376813351E-3</v>
      </c>
      <c r="AP171" s="11">
        <f t="shared" si="196"/>
        <v>8.1778525593516789E-3</v>
      </c>
      <c r="AQ171" s="11">
        <f t="shared" si="197"/>
        <v>7.4183441060393634E-3</v>
      </c>
      <c r="AR171" s="1">
        <f t="shared" si="201"/>
        <v>237639.76792289646</v>
      </c>
      <c r="AS171" s="1">
        <f t="shared" si="201"/>
        <v>89327.122349460173</v>
      </c>
      <c r="AT171" s="1">
        <f t="shared" si="201"/>
        <v>32503.880888244617</v>
      </c>
      <c r="AU171" s="1">
        <f t="shared" si="158"/>
        <v>47527.953584579293</v>
      </c>
      <c r="AV171" s="1">
        <f t="shared" si="159"/>
        <v>17865.424469892034</v>
      </c>
      <c r="AW171" s="1">
        <f t="shared" si="160"/>
        <v>6500.7761776489242</v>
      </c>
      <c r="AX171" s="1">
        <f t="shared" si="212"/>
        <v>163164.21247484183</v>
      </c>
      <c r="AY171" s="1">
        <f t="shared" si="204"/>
        <v>24118.667844542495</v>
      </c>
      <c r="AZ171" s="1">
        <f t="shared" si="205"/>
        <v>5955.5497351643544</v>
      </c>
      <c r="BA171" s="1">
        <f t="shared" si="213"/>
        <v>13984.803263494381</v>
      </c>
      <c r="BB171" s="1">
        <f t="shared" si="214"/>
        <v>29898.065652406432</v>
      </c>
      <c r="BC171" s="1">
        <f t="shared" si="215"/>
        <v>37951.330278958412</v>
      </c>
      <c r="BD171" s="1">
        <f t="shared" si="216"/>
        <v>3168.4008368543678</v>
      </c>
      <c r="BE171" s="2">
        <f t="shared" si="222"/>
        <v>0.17931493730955578</v>
      </c>
      <c r="BF171" s="2">
        <f t="shared" si="223"/>
        <v>0.13584270515142602</v>
      </c>
      <c r="BG171" s="2">
        <f t="shared" si="224"/>
        <v>7.3108051554487685E-2</v>
      </c>
      <c r="BH171" s="2">
        <f t="shared" si="206"/>
        <v>0.10960586788404333</v>
      </c>
      <c r="BI171" s="2">
        <f t="shared" si="217"/>
        <v>3.2153846742329923E-3</v>
      </c>
      <c r="BJ171" s="2">
        <f t="shared" si="207"/>
        <v>1.8453240542857267E-3</v>
      </c>
      <c r="BK171" s="2">
        <f t="shared" si="208"/>
        <v>5.3447872020936297E-4</v>
      </c>
      <c r="BL171" s="2">
        <f t="shared" si="209"/>
        <v>764.10326776756631</v>
      </c>
      <c r="BM171" s="2">
        <f t="shared" si="210"/>
        <v>164.83748757158298</v>
      </c>
      <c r="BN171" s="2">
        <f t="shared" si="211"/>
        <v>17.372632658986554</v>
      </c>
      <c r="BO171" s="2">
        <f t="shared" si="218"/>
        <v>738.43019449012888</v>
      </c>
      <c r="BP171" s="2">
        <f t="shared" si="219"/>
        <v>72.022233250838767</v>
      </c>
      <c r="BQ171" s="2">
        <f t="shared" si="220"/>
        <v>10.272233096750687</v>
      </c>
      <c r="BR171" s="11">
        <f t="shared" si="221"/>
        <v>3.8744301198312153E-2</v>
      </c>
      <c r="BS171" s="17">
        <f t="shared" si="202"/>
        <v>7.3231560588537161E-3</v>
      </c>
      <c r="BT171" s="17">
        <f t="shared" si="203"/>
        <v>3.8717319507336305E-2</v>
      </c>
      <c r="BU171" s="12">
        <f>(BU$3*templow!$I281+BU$4*templow!$I281^2+BU$5*templow!$I281^6)*(K171/K$56)^$BW$1</f>
        <v>2.1415198422274946</v>
      </c>
      <c r="BV171" s="12">
        <f>(BV$3*templow!$I281+BV$4*templow!$I281^2+BV$5*templow!$I281^6)*(L171/L$56)^$BW$1</f>
        <v>0.681057465861582</v>
      </c>
      <c r="BW171" s="12">
        <f>(BW$3*templow!$I281+BW$4*templow!$I281^2+BW$5*templow!$I281^6)*(M171/M$56)^$BW$1</f>
        <v>-0.1568076924377465</v>
      </c>
      <c r="BX171" s="12"/>
      <c r="BY171" s="12"/>
      <c r="BZ171" s="12"/>
      <c r="CA171" s="19"/>
      <c r="CB171" s="19"/>
      <c r="CC171" s="19"/>
      <c r="CD171" s="19"/>
      <c r="CE171" s="19"/>
      <c r="CF171" s="19"/>
      <c r="CG171" s="19"/>
      <c r="CH171" s="19"/>
    </row>
    <row r="172" spans="1:86" x14ac:dyDescent="0.3">
      <c r="A172" s="2">
        <f t="shared" si="161"/>
        <v>2126</v>
      </c>
      <c r="B172" s="5">
        <f t="shared" si="162"/>
        <v>1165.1687983883462</v>
      </c>
      <c r="C172" s="5">
        <f t="shared" si="163"/>
        <v>2962.9830870187907</v>
      </c>
      <c r="D172" s="5">
        <f t="shared" si="164"/>
        <v>4366.3851938942407</v>
      </c>
      <c r="E172" s="15">
        <f t="shared" si="165"/>
        <v>1.0704495047758627E-5</v>
      </c>
      <c r="F172" s="15">
        <f t="shared" si="166"/>
        <v>2.1088573039145095E-5</v>
      </c>
      <c r="G172" s="15">
        <f t="shared" si="167"/>
        <v>4.3051571693777623E-5</v>
      </c>
      <c r="H172" s="5">
        <f t="shared" si="168"/>
        <v>239548.79864072104</v>
      </c>
      <c r="I172" s="5">
        <f t="shared" si="169"/>
        <v>90238.462440872463</v>
      </c>
      <c r="J172" s="5">
        <f t="shared" si="170"/>
        <v>32805.13476880324</v>
      </c>
      <c r="K172" s="5">
        <f t="shared" si="171"/>
        <v>205591.49796326796</v>
      </c>
      <c r="L172" s="5">
        <f t="shared" si="172"/>
        <v>30455.274225566372</v>
      </c>
      <c r="M172" s="5">
        <f t="shared" si="173"/>
        <v>7513.1105736334221</v>
      </c>
      <c r="N172" s="15">
        <f t="shared" si="174"/>
        <v>8.0225061361072214E-3</v>
      </c>
      <c r="O172" s="15">
        <f t="shared" si="175"/>
        <v>1.0180974235115769E-2</v>
      </c>
      <c r="P172" s="15">
        <f t="shared" si="176"/>
        <v>9.2247947184453949E-3</v>
      </c>
      <c r="Q172" s="5">
        <f t="shared" si="177"/>
        <v>9635.4789524069492</v>
      </c>
      <c r="R172" s="5">
        <f t="shared" si="178"/>
        <v>13052.286114929975</v>
      </c>
      <c r="S172" s="5">
        <f t="shared" si="179"/>
        <v>6924.8108753657471</v>
      </c>
      <c r="T172" s="5">
        <f t="shared" si="180"/>
        <v>40.223449280822265</v>
      </c>
      <c r="U172" s="5">
        <f t="shared" si="181"/>
        <v>144.6421599158154</v>
      </c>
      <c r="V172" s="5">
        <f t="shared" si="182"/>
        <v>211.08923722365097</v>
      </c>
      <c r="W172" s="15">
        <f t="shared" si="183"/>
        <v>-1.0734613539272964E-2</v>
      </c>
      <c r="X172" s="15">
        <f t="shared" si="184"/>
        <v>-1.217998157191269E-2</v>
      </c>
      <c r="Y172" s="15">
        <f t="shared" si="185"/>
        <v>-9.7425357312937999E-3</v>
      </c>
      <c r="Z172" s="5">
        <f t="shared" si="198"/>
        <v>11463.549482553435</v>
      </c>
      <c r="AA172" s="5">
        <f t="shared" si="199"/>
        <v>33639.124293846042</v>
      </c>
      <c r="AB172" s="5">
        <f t="shared" si="200"/>
        <v>46697.728764142208</v>
      </c>
      <c r="AC172" s="16">
        <f t="shared" si="186"/>
        <v>1.4456293779518579</v>
      </c>
      <c r="AD172" s="16">
        <f t="shared" si="187"/>
        <v>2.976127015807351</v>
      </c>
      <c r="AE172" s="16">
        <f t="shared" si="188"/>
        <v>7.271323469888868</v>
      </c>
      <c r="AF172" s="15">
        <f t="shared" si="189"/>
        <v>-4.0504037456468023E-3</v>
      </c>
      <c r="AG172" s="15">
        <f t="shared" si="190"/>
        <v>2.9673830763510267E-4</v>
      </c>
      <c r="AH172" s="15">
        <f t="shared" si="191"/>
        <v>9.7937136394747881E-3</v>
      </c>
      <c r="AI172" s="1">
        <f t="shared" si="155"/>
        <v>440250.55087583844</v>
      </c>
      <c r="AJ172" s="1">
        <f t="shared" si="156"/>
        <v>162366.68553346375</v>
      </c>
      <c r="AK172" s="1">
        <f t="shared" si="157"/>
        <v>59559.795920931705</v>
      </c>
      <c r="AL172" s="14">
        <f t="shared" si="192"/>
        <v>61.618330213846818</v>
      </c>
      <c r="AM172" s="14">
        <f t="shared" si="193"/>
        <v>13.60686007123916</v>
      </c>
      <c r="AN172" s="14">
        <f t="shared" si="194"/>
        <v>4.4644466665024787</v>
      </c>
      <c r="AO172" s="11">
        <f t="shared" si="195"/>
        <v>6.4268008573045215E-3</v>
      </c>
      <c r="AP172" s="11">
        <f t="shared" si="196"/>
        <v>8.0960740337581612E-3</v>
      </c>
      <c r="AQ172" s="11">
        <f t="shared" si="197"/>
        <v>7.3441606649789701E-3</v>
      </c>
      <c r="AR172" s="1">
        <f t="shared" si="201"/>
        <v>239548.79864072104</v>
      </c>
      <c r="AS172" s="1">
        <f t="shared" si="201"/>
        <v>90238.462440872463</v>
      </c>
      <c r="AT172" s="1">
        <f t="shared" si="201"/>
        <v>32805.13476880324</v>
      </c>
      <c r="AU172" s="1">
        <f t="shared" si="158"/>
        <v>47909.759728144214</v>
      </c>
      <c r="AV172" s="1">
        <f t="shared" si="159"/>
        <v>18047.692488174493</v>
      </c>
      <c r="AW172" s="1">
        <f t="shared" si="160"/>
        <v>6561.0269537606482</v>
      </c>
      <c r="AX172" s="1">
        <f t="shared" si="212"/>
        <v>164473.19837061435</v>
      </c>
      <c r="AY172" s="1">
        <f t="shared" si="204"/>
        <v>24364.219380453102</v>
      </c>
      <c r="AZ172" s="1">
        <f t="shared" si="205"/>
        <v>6010.4884589067378</v>
      </c>
      <c r="BA172" s="1">
        <f t="shared" si="213"/>
        <v>13994.263241441686</v>
      </c>
      <c r="BB172" s="1">
        <f t="shared" si="214"/>
        <v>29928.709688869563</v>
      </c>
      <c r="BC172" s="1">
        <f t="shared" si="215"/>
        <v>37993.058502356093</v>
      </c>
      <c r="BD172" s="1">
        <f t="shared" si="216"/>
        <v>3079.193360923869</v>
      </c>
      <c r="BE172" s="2">
        <f t="shared" si="222"/>
        <v>0.17931493730955578</v>
      </c>
      <c r="BF172" s="2">
        <f t="shared" si="223"/>
        <v>0.13584270515142602</v>
      </c>
      <c r="BG172" s="2">
        <f t="shared" si="224"/>
        <v>7.3108051554487685E-2</v>
      </c>
      <c r="BH172" s="2">
        <f t="shared" si="206"/>
        <v>0.10935894597349889</v>
      </c>
      <c r="BI172" s="2">
        <f t="shared" si="217"/>
        <v>3.2153846742329923E-3</v>
      </c>
      <c r="BJ172" s="2">
        <f t="shared" si="207"/>
        <v>1.8453240542857267E-3</v>
      </c>
      <c r="BK172" s="2">
        <f t="shared" si="208"/>
        <v>5.3447872020936297E-4</v>
      </c>
      <c r="BL172" s="2">
        <f t="shared" si="209"/>
        <v>770.24153588029947</v>
      </c>
      <c r="BM172" s="2">
        <f t="shared" si="210"/>
        <v>166.51920536390105</v>
      </c>
      <c r="BN172" s="2">
        <f t="shared" si="211"/>
        <v>17.533646447525634</v>
      </c>
      <c r="BO172" s="2">
        <f t="shared" si="218"/>
        <v>749.41322277561108</v>
      </c>
      <c r="BP172" s="2">
        <f t="shared" si="219"/>
        <v>72.880832090602297</v>
      </c>
      <c r="BQ172" s="2">
        <f t="shared" si="220"/>
        <v>10.271675078858147</v>
      </c>
      <c r="BR172" s="11">
        <f t="shared" si="221"/>
        <v>3.8652724420288304E-2</v>
      </c>
      <c r="BS172" s="17">
        <f t="shared" si="202"/>
        <v>7.0500084095822283E-3</v>
      </c>
      <c r="BT172" s="17">
        <f t="shared" si="203"/>
        <v>3.75896305896469E-2</v>
      </c>
      <c r="BU172" s="12">
        <f>(BU$3*templow!$I282+BU$4*templow!$I282^2+BU$5*templow!$I282^6)*(K172/K$56)^$BW$1</f>
        <v>2.1218965940795327</v>
      </c>
      <c r="BV172" s="12">
        <f>(BV$3*templow!$I282+BV$4*templow!$I282^2+BV$5*templow!$I282^6)*(L172/L$56)^$BW$1</f>
        <v>0.66365591752074271</v>
      </c>
      <c r="BW172" s="12">
        <f>(BW$3*templow!$I282+BW$4*templow!$I282^2+BW$5*templow!$I282^6)*(M172/M$56)^$BW$1</f>
        <v>-0.17382209545229735</v>
      </c>
      <c r="BX172" s="12"/>
      <c r="BY172" s="12"/>
      <c r="BZ172" s="12"/>
      <c r="CA172" s="19"/>
      <c r="CB172" s="19"/>
      <c r="CC172" s="19"/>
      <c r="CD172" s="19"/>
      <c r="CE172" s="19"/>
      <c r="CF172" s="19"/>
      <c r="CG172" s="19"/>
      <c r="CH172" s="19"/>
    </row>
    <row r="173" spans="1:86" x14ac:dyDescent="0.3">
      <c r="A173" s="2">
        <f t="shared" si="161"/>
        <v>2127</v>
      </c>
      <c r="B173" s="5">
        <f t="shared" si="162"/>
        <v>1165.1806473047968</v>
      </c>
      <c r="C173" s="5">
        <f t="shared" si="163"/>
        <v>2963.042447849773</v>
      </c>
      <c r="D173" s="5">
        <f t="shared" si="164"/>
        <v>4366.5637746521979</v>
      </c>
      <c r="E173" s="15">
        <f t="shared" si="165"/>
        <v>1.0169270295370694E-5</v>
      </c>
      <c r="F173" s="15">
        <f t="shared" si="166"/>
        <v>2.0034144387187839E-5</v>
      </c>
      <c r="G173" s="15">
        <f t="shared" si="167"/>
        <v>4.089899310908874E-5</v>
      </c>
      <c r="H173" s="5">
        <f t="shared" si="168"/>
        <v>241452.30213475457</v>
      </c>
      <c r="I173" s="5">
        <f t="shared" si="169"/>
        <v>91149.425818443167</v>
      </c>
      <c r="J173" s="5">
        <f t="shared" si="170"/>
        <v>33105.954073600216</v>
      </c>
      <c r="K173" s="5">
        <f t="shared" si="171"/>
        <v>207223.06252962819</v>
      </c>
      <c r="L173" s="5">
        <f t="shared" si="172"/>
        <v>30762.105984876685</v>
      </c>
      <c r="M173" s="5">
        <f t="shared" si="173"/>
        <v>7581.6948479670718</v>
      </c>
      <c r="N173" s="15">
        <f t="shared" si="174"/>
        <v>7.9359534928420405E-3</v>
      </c>
      <c r="O173" s="15">
        <f t="shared" si="175"/>
        <v>1.007483160511935E-2</v>
      </c>
      <c r="P173" s="15">
        <f t="shared" si="176"/>
        <v>9.1286123984837264E-3</v>
      </c>
      <c r="Q173" s="5">
        <f t="shared" si="177"/>
        <v>9607.7893850372129</v>
      </c>
      <c r="R173" s="5">
        <f t="shared" si="178"/>
        <v>13023.468341548654</v>
      </c>
      <c r="S173" s="5">
        <f t="shared" si="179"/>
        <v>6920.2267273042216</v>
      </c>
      <c r="T173" s="5">
        <f t="shared" si="180"/>
        <v>39.791666097576091</v>
      </c>
      <c r="U173" s="5">
        <f t="shared" si="181"/>
        <v>142.88042107351913</v>
      </c>
      <c r="V173" s="5">
        <f t="shared" si="182"/>
        <v>209.03269278750798</v>
      </c>
      <c r="W173" s="15">
        <f t="shared" si="183"/>
        <v>-1.0734613539272964E-2</v>
      </c>
      <c r="X173" s="15">
        <f t="shared" si="184"/>
        <v>-1.217998157191269E-2</v>
      </c>
      <c r="Y173" s="15">
        <f t="shared" si="185"/>
        <v>-9.7425357312937999E-3</v>
      </c>
      <c r="Z173" s="5">
        <f t="shared" si="198"/>
        <v>11385.291677381938</v>
      </c>
      <c r="AA173" s="5">
        <f t="shared" si="199"/>
        <v>33578.376978967499</v>
      </c>
      <c r="AB173" s="5">
        <f t="shared" si="200"/>
        <v>47128.449735744442</v>
      </c>
      <c r="AC173" s="16">
        <f t="shared" si="186"/>
        <v>1.4397739953045845</v>
      </c>
      <c r="AD173" s="16">
        <f t="shared" si="187"/>
        <v>2.9770101467013288</v>
      </c>
      <c r="AE173" s="16">
        <f t="shared" si="188"/>
        <v>7.3425367297329514</v>
      </c>
      <c r="AF173" s="15">
        <f t="shared" si="189"/>
        <v>-4.0504037456468023E-3</v>
      </c>
      <c r="AG173" s="15">
        <f t="shared" si="190"/>
        <v>2.9673830763510267E-4</v>
      </c>
      <c r="AH173" s="15">
        <f t="shared" si="191"/>
        <v>9.7937136394747881E-3</v>
      </c>
      <c r="AI173" s="1">
        <f t="shared" si="155"/>
        <v>444135.25551639881</v>
      </c>
      <c r="AJ173" s="1">
        <f t="shared" si="156"/>
        <v>164177.7094682919</v>
      </c>
      <c r="AK173" s="1">
        <f t="shared" si="157"/>
        <v>60164.843282599184</v>
      </c>
      <c r="AL173" s="14">
        <f t="shared" si="192"/>
        <v>62.010378863916408</v>
      </c>
      <c r="AM173" s="14">
        <f t="shared" si="193"/>
        <v>13.715920596277861</v>
      </c>
      <c r="AN173" s="14">
        <f t="shared" si="194"/>
        <v>4.4969064039655127</v>
      </c>
      <c r="AO173" s="11">
        <f t="shared" si="195"/>
        <v>6.3625328487314763E-3</v>
      </c>
      <c r="AP173" s="11">
        <f t="shared" si="196"/>
        <v>8.0151132934205803E-3</v>
      </c>
      <c r="AQ173" s="11">
        <f t="shared" si="197"/>
        <v>7.2707190583291802E-3</v>
      </c>
      <c r="AR173" s="1">
        <f t="shared" si="201"/>
        <v>241452.30213475457</v>
      </c>
      <c r="AS173" s="1">
        <f t="shared" si="201"/>
        <v>91149.425818443167</v>
      </c>
      <c r="AT173" s="1">
        <f t="shared" si="201"/>
        <v>33105.954073600216</v>
      </c>
      <c r="AU173" s="1">
        <f t="shared" si="158"/>
        <v>48290.460426950915</v>
      </c>
      <c r="AV173" s="1">
        <f t="shared" si="159"/>
        <v>18229.885163688636</v>
      </c>
      <c r="AW173" s="1">
        <f t="shared" si="160"/>
        <v>6621.1908147200438</v>
      </c>
      <c r="AX173" s="1">
        <f t="shared" si="212"/>
        <v>165778.45002370255</v>
      </c>
      <c r="AY173" s="1">
        <f t="shared" si="204"/>
        <v>24609.684787901348</v>
      </c>
      <c r="AZ173" s="1">
        <f t="shared" si="205"/>
        <v>6065.3558783736571</v>
      </c>
      <c r="BA173" s="1">
        <f t="shared" si="213"/>
        <v>14003.615874121953</v>
      </c>
      <c r="BB173" s="1">
        <f t="shared" si="214"/>
        <v>29959.012063400147</v>
      </c>
      <c r="BC173" s="1">
        <f t="shared" si="215"/>
        <v>38034.29221180272</v>
      </c>
      <c r="BD173" s="1">
        <f t="shared" si="216"/>
        <v>2992.4601338853345</v>
      </c>
      <c r="BE173" s="2">
        <f t="shared" si="222"/>
        <v>0.17931493730955578</v>
      </c>
      <c r="BF173" s="2">
        <f t="shared" si="223"/>
        <v>0.13584270515142602</v>
      </c>
      <c r="BG173" s="2">
        <f t="shared" si="224"/>
        <v>7.3108051554487685E-2</v>
      </c>
      <c r="BH173" s="2">
        <f t="shared" si="206"/>
        <v>0.10911248145014553</v>
      </c>
      <c r="BI173" s="2">
        <f t="shared" si="217"/>
        <v>3.2153846742329923E-3</v>
      </c>
      <c r="BJ173" s="2">
        <f t="shared" si="207"/>
        <v>1.8453240542857267E-3</v>
      </c>
      <c r="BK173" s="2">
        <f t="shared" si="208"/>
        <v>5.3447872020936297E-4</v>
      </c>
      <c r="BL173" s="2">
        <f t="shared" si="209"/>
        <v>776.36203184236388</v>
      </c>
      <c r="BM173" s="2">
        <f t="shared" si="210"/>
        <v>168.20022799710563</v>
      </c>
      <c r="BN173" s="2">
        <f t="shared" si="211"/>
        <v>17.69442796456779</v>
      </c>
      <c r="BO173" s="2">
        <f t="shared" si="218"/>
        <v>760.56030266758012</v>
      </c>
      <c r="BP173" s="2">
        <f t="shared" si="219"/>
        <v>73.749750227250487</v>
      </c>
      <c r="BQ173" s="2">
        <f t="shared" si="220"/>
        <v>10.271128419221426</v>
      </c>
      <c r="BR173" s="11">
        <f t="shared" si="221"/>
        <v>3.8562045210220858E-2</v>
      </c>
      <c r="BS173" s="17">
        <f t="shared" si="202"/>
        <v>6.7876473472084781E-3</v>
      </c>
      <c r="BT173" s="17">
        <f t="shared" si="203"/>
        <v>3.649478698023971E-2</v>
      </c>
      <c r="BU173" s="12">
        <f>(BU$3*templow!$I283+BU$4*templow!$I283^2+BU$5*templow!$I283^6)*(K173/K$56)^$BW$1</f>
        <v>2.1019620300203217</v>
      </c>
      <c r="BV173" s="12">
        <f>(BV$3*templow!$I283+BV$4*templow!$I283^2+BV$5*templow!$I283^6)*(L173/L$56)^$BW$1</f>
        <v>0.6460896632915254</v>
      </c>
      <c r="BW173" s="12">
        <f>(BW$3*templow!$I283+BW$4*templow!$I283^2+BW$5*templow!$I283^6)*(M173/M$56)^$BW$1</f>
        <v>-0.19095360405019529</v>
      </c>
      <c r="BX173" s="12"/>
      <c r="BY173" s="12"/>
      <c r="BZ173" s="12"/>
      <c r="CA173" s="19"/>
      <c r="CB173" s="19"/>
      <c r="CC173" s="19"/>
      <c r="CD173" s="19"/>
      <c r="CE173" s="19"/>
      <c r="CF173" s="19"/>
      <c r="CG173" s="19"/>
      <c r="CH173" s="19"/>
    </row>
    <row r="174" spans="1:86" x14ac:dyDescent="0.3">
      <c r="A174" s="2">
        <f t="shared" si="161"/>
        <v>2128</v>
      </c>
      <c r="B174" s="5">
        <f t="shared" si="162"/>
        <v>1165.1919038898948</v>
      </c>
      <c r="C174" s="5">
        <f t="shared" si="163"/>
        <v>2963.0988417689873</v>
      </c>
      <c r="D174" s="5">
        <f t="shared" si="164"/>
        <v>4366.733433310842</v>
      </c>
      <c r="E174" s="15">
        <f t="shared" si="165"/>
        <v>9.6608067806021595E-6</v>
      </c>
      <c r="F174" s="15">
        <f t="shared" si="166"/>
        <v>1.9032437167828447E-5</v>
      </c>
      <c r="G174" s="15">
        <f t="shared" si="167"/>
        <v>3.8854043453634304E-5</v>
      </c>
      <c r="H174" s="5">
        <f t="shared" si="168"/>
        <v>243350.12450329246</v>
      </c>
      <c r="I174" s="5">
        <f t="shared" si="169"/>
        <v>92059.917560196584</v>
      </c>
      <c r="J174" s="5">
        <f t="shared" si="170"/>
        <v>33406.312222648943</v>
      </c>
      <c r="K174" s="5">
        <f t="shared" si="171"/>
        <v>208849.82438591329</v>
      </c>
      <c r="L174" s="5">
        <f t="shared" si="172"/>
        <v>31068.797389572155</v>
      </c>
      <c r="M174" s="5">
        <f t="shared" si="173"/>
        <v>7650.1835371527122</v>
      </c>
      <c r="N174" s="15">
        <f t="shared" si="174"/>
        <v>7.8502934780848577E-3</v>
      </c>
      <c r="O174" s="15">
        <f t="shared" si="175"/>
        <v>9.9697792097279692E-3</v>
      </c>
      <c r="P174" s="15">
        <f t="shared" si="176"/>
        <v>9.033427295481955E-3</v>
      </c>
      <c r="Q174" s="5">
        <f t="shared" si="177"/>
        <v>9579.3603416952283</v>
      </c>
      <c r="R174" s="5">
        <f t="shared" si="178"/>
        <v>12993.349669208063</v>
      </c>
      <c r="S174" s="5">
        <f t="shared" si="179"/>
        <v>6914.9791619240132</v>
      </c>
      <c r="T174" s="5">
        <f t="shared" si="180"/>
        <v>39.364517939934821</v>
      </c>
      <c r="U174" s="5">
        <f t="shared" si="181"/>
        <v>141.14014017785655</v>
      </c>
      <c r="V174" s="5">
        <f t="shared" si="182"/>
        <v>206.99618430901714</v>
      </c>
      <c r="W174" s="15">
        <f t="shared" si="183"/>
        <v>-1.0734613539272964E-2</v>
      </c>
      <c r="X174" s="15">
        <f t="shared" si="184"/>
        <v>-1.217998157191269E-2</v>
      </c>
      <c r="Y174" s="15">
        <f t="shared" si="185"/>
        <v>-9.7425357312937999E-3</v>
      </c>
      <c r="Z174" s="5">
        <f t="shared" si="198"/>
        <v>11306.591149705893</v>
      </c>
      <c r="AA174" s="5">
        <f t="shared" si="199"/>
        <v>33514.182221610521</v>
      </c>
      <c r="AB174" s="5">
        <f t="shared" si="200"/>
        <v>47558.508215974864</v>
      </c>
      <c r="AC174" s="16">
        <f t="shared" si="186"/>
        <v>1.433942329321118</v>
      </c>
      <c r="AD174" s="16">
        <f t="shared" si="187"/>
        <v>2.9778935396540733</v>
      </c>
      <c r="AE174" s="16">
        <f t="shared" si="188"/>
        <v>7.4144474318512819</v>
      </c>
      <c r="AF174" s="15">
        <f t="shared" si="189"/>
        <v>-4.0504037456468023E-3</v>
      </c>
      <c r="AG174" s="15">
        <f t="shared" si="190"/>
        <v>2.9673830763510267E-4</v>
      </c>
      <c r="AH174" s="15">
        <f t="shared" si="191"/>
        <v>9.7937136394747881E-3</v>
      </c>
      <c r="AI174" s="1">
        <f t="shared" si="155"/>
        <v>448012.19039170991</v>
      </c>
      <c r="AJ174" s="1">
        <f t="shared" si="156"/>
        <v>165989.82368515135</v>
      </c>
      <c r="AK174" s="1">
        <f t="shared" si="157"/>
        <v>60769.549769059311</v>
      </c>
      <c r="AL174" s="14">
        <f t="shared" si="192"/>
        <v>62.400976505675523</v>
      </c>
      <c r="AM174" s="14">
        <f t="shared" si="193"/>
        <v>13.82475590720556</v>
      </c>
      <c r="AN174" s="14">
        <f t="shared" si="194"/>
        <v>4.5292751896293995</v>
      </c>
      <c r="AO174" s="11">
        <f t="shared" si="195"/>
        <v>6.2989075202441614E-3</v>
      </c>
      <c r="AP174" s="11">
        <f t="shared" si="196"/>
        <v>7.9349621604863745E-3</v>
      </c>
      <c r="AQ174" s="11">
        <f t="shared" si="197"/>
        <v>7.198011867745888E-3</v>
      </c>
      <c r="AR174" s="1">
        <f t="shared" si="201"/>
        <v>243350.12450329246</v>
      </c>
      <c r="AS174" s="1">
        <f t="shared" si="201"/>
        <v>92059.917560196584</v>
      </c>
      <c r="AT174" s="1">
        <f t="shared" si="201"/>
        <v>33406.312222648943</v>
      </c>
      <c r="AU174" s="1">
        <f t="shared" si="158"/>
        <v>48670.024900658493</v>
      </c>
      <c r="AV174" s="1">
        <f t="shared" si="159"/>
        <v>18411.983512039318</v>
      </c>
      <c r="AW174" s="1">
        <f t="shared" si="160"/>
        <v>6681.2624445297888</v>
      </c>
      <c r="AX174" s="1">
        <f t="shared" si="212"/>
        <v>167079.85950873062</v>
      </c>
      <c r="AY174" s="1">
        <f t="shared" si="204"/>
        <v>24855.037911657724</v>
      </c>
      <c r="AZ174" s="1">
        <f t="shared" si="205"/>
        <v>6120.14682972217</v>
      </c>
      <c r="BA174" s="1">
        <f t="shared" si="213"/>
        <v>14012.862541853146</v>
      </c>
      <c r="BB174" s="1">
        <f t="shared" si="214"/>
        <v>29988.977408331815</v>
      </c>
      <c r="BC174" s="1">
        <f t="shared" si="215"/>
        <v>38075.03946374332</v>
      </c>
      <c r="BD174" s="1">
        <f t="shared" si="216"/>
        <v>2908.1342040913928</v>
      </c>
      <c r="BE174" s="2">
        <f t="shared" si="222"/>
        <v>0.17931493730955578</v>
      </c>
      <c r="BF174" s="2">
        <f t="shared" si="223"/>
        <v>0.13584270515142602</v>
      </c>
      <c r="BG174" s="2">
        <f t="shared" si="224"/>
        <v>7.3108051554487685E-2</v>
      </c>
      <c r="BH174" s="2">
        <f t="shared" si="206"/>
        <v>0.10886648558876931</v>
      </c>
      <c r="BI174" s="2">
        <f t="shared" si="217"/>
        <v>3.2153846742329923E-3</v>
      </c>
      <c r="BJ174" s="2">
        <f t="shared" si="207"/>
        <v>1.8453240542857267E-3</v>
      </c>
      <c r="BK174" s="2">
        <f t="shared" si="208"/>
        <v>5.3447872020936297E-4</v>
      </c>
      <c r="BL174" s="2">
        <f t="shared" si="209"/>
        <v>782.46426080057711</v>
      </c>
      <c r="BM174" s="2">
        <f t="shared" si="210"/>
        <v>169.88038030939174</v>
      </c>
      <c r="BN174" s="2">
        <f t="shared" si="211"/>
        <v>17.854963003675806</v>
      </c>
      <c r="BO174" s="2">
        <f t="shared" si="218"/>
        <v>771.8738873955931</v>
      </c>
      <c r="BP174" s="2">
        <f t="shared" si="219"/>
        <v>74.629111668017984</v>
      </c>
      <c r="BQ174" s="2">
        <f t="shared" si="220"/>
        <v>10.270592951014281</v>
      </c>
      <c r="BR174" s="11">
        <f t="shared" si="221"/>
        <v>3.8472256662884313E-2</v>
      </c>
      <c r="BS174" s="17">
        <f t="shared" si="202"/>
        <v>6.5356204557182277E-3</v>
      </c>
      <c r="BT174" s="17">
        <f t="shared" si="203"/>
        <v>3.5431832019650202E-2</v>
      </c>
      <c r="BU174" s="12">
        <f>(BU$3*templow!$I284+BU$4*templow!$I284^2+BU$5*templow!$I284^6)*(K174/K$56)^$BW$1</f>
        <v>2.0817216612788547</v>
      </c>
      <c r="BV174" s="12">
        <f>(BV$3*templow!$I284+BV$4*templow!$I284^2+BV$5*templow!$I284^6)*(L174/L$56)^$BW$1</f>
        <v>0.62836236679263935</v>
      </c>
      <c r="BW174" s="12">
        <f>(BW$3*templow!$I284+BW$4*templow!$I284^2+BW$5*templow!$I284^6)*(M174/M$56)^$BW$1</f>
        <v>-0.20819934787675315</v>
      </c>
      <c r="BX174" s="12"/>
      <c r="BY174" s="12"/>
      <c r="BZ174" s="12"/>
      <c r="CA174" s="19"/>
      <c r="CB174" s="19"/>
      <c r="CC174" s="19"/>
      <c r="CD174" s="19"/>
      <c r="CE174" s="19"/>
      <c r="CF174" s="19"/>
      <c r="CG174" s="19"/>
      <c r="CH174" s="19"/>
    </row>
    <row r="175" spans="1:86" x14ac:dyDescent="0.3">
      <c r="A175" s="2">
        <f t="shared" si="161"/>
        <v>2129</v>
      </c>
      <c r="B175" s="5">
        <f t="shared" si="162"/>
        <v>1165.2025977490482</v>
      </c>
      <c r="C175" s="5">
        <f t="shared" si="163"/>
        <v>2963.1524170118887</v>
      </c>
      <c r="D175" s="5">
        <f t="shared" si="164"/>
        <v>4366.8946152988819</v>
      </c>
      <c r="E175" s="15">
        <f t="shared" si="165"/>
        <v>9.1777664415720506E-6</v>
      </c>
      <c r="F175" s="15">
        <f t="shared" si="166"/>
        <v>1.8080815309437025E-5</v>
      </c>
      <c r="G175" s="15">
        <f t="shared" si="167"/>
        <v>3.6911341280952588E-5</v>
      </c>
      <c r="H175" s="5">
        <f t="shared" si="168"/>
        <v>245242.11492198223</v>
      </c>
      <c r="I175" s="5">
        <f t="shared" si="169"/>
        <v>92969.843785045465</v>
      </c>
      <c r="J175" s="5">
        <f t="shared" si="170"/>
        <v>33706.182983914128</v>
      </c>
      <c r="K175" s="5">
        <f t="shared" si="171"/>
        <v>210471.65136410078</v>
      </c>
      <c r="L175" s="5">
        <f t="shared" si="172"/>
        <v>31375.316116475169</v>
      </c>
      <c r="M175" s="5">
        <f t="shared" si="173"/>
        <v>7718.5702777961787</v>
      </c>
      <c r="N175" s="15">
        <f t="shared" si="174"/>
        <v>7.7655175576814006E-3</v>
      </c>
      <c r="O175" s="15">
        <f t="shared" si="175"/>
        <v>9.8658059743854665E-3</v>
      </c>
      <c r="P175" s="15">
        <f t="shared" si="176"/>
        <v>8.9392287533167636E-3</v>
      </c>
      <c r="Q175" s="5">
        <f t="shared" si="177"/>
        <v>9550.2074163184279</v>
      </c>
      <c r="R175" s="5">
        <f t="shared" si="178"/>
        <v>12961.953784713229</v>
      </c>
      <c r="S175" s="5">
        <f t="shared" si="179"/>
        <v>6909.0770940405728</v>
      </c>
      <c r="T175" s="5">
        <f t="shared" si="180"/>
        <v>38.941955052689842</v>
      </c>
      <c r="U175" s="5">
        <f t="shared" si="181"/>
        <v>139.42105587143308</v>
      </c>
      <c r="V175" s="5">
        <f t="shared" si="182"/>
        <v>204.97951658714507</v>
      </c>
      <c r="W175" s="15">
        <f t="shared" si="183"/>
        <v>-1.0734613539272964E-2</v>
      </c>
      <c r="X175" s="15">
        <f t="shared" si="184"/>
        <v>-1.217998157191269E-2</v>
      </c>
      <c r="Y175" s="15">
        <f t="shared" si="185"/>
        <v>-9.7425357312937999E-3</v>
      </c>
      <c r="Z175" s="5">
        <f t="shared" si="198"/>
        <v>11227.474673686562</v>
      </c>
      <c r="AA175" s="5">
        <f t="shared" si="199"/>
        <v>33446.597723773266</v>
      </c>
      <c r="AB175" s="5">
        <f t="shared" si="200"/>
        <v>47987.866108311078</v>
      </c>
      <c r="AC175" s="16">
        <f t="shared" si="186"/>
        <v>1.4281342839393942</v>
      </c>
      <c r="AD175" s="16">
        <f t="shared" si="187"/>
        <v>2.9787771947433477</v>
      </c>
      <c r="AE175" s="16">
        <f t="shared" si="188"/>
        <v>7.4870624067937728</v>
      </c>
      <c r="AF175" s="15">
        <f t="shared" si="189"/>
        <v>-4.0504037456468023E-3</v>
      </c>
      <c r="AG175" s="15">
        <f t="shared" si="190"/>
        <v>2.9673830763510267E-4</v>
      </c>
      <c r="AH175" s="15">
        <f t="shared" si="191"/>
        <v>9.7937136394747881E-3</v>
      </c>
      <c r="AI175" s="1">
        <f t="shared" si="155"/>
        <v>451880.99625319743</v>
      </c>
      <c r="AJ175" s="1">
        <f t="shared" si="156"/>
        <v>167802.82482867554</v>
      </c>
      <c r="AK175" s="1">
        <f t="shared" si="157"/>
        <v>61373.857236683172</v>
      </c>
      <c r="AL175" s="14">
        <f t="shared" si="192"/>
        <v>62.790103906055883</v>
      </c>
      <c r="AM175" s="14">
        <f t="shared" si="193"/>
        <v>13.933357833057181</v>
      </c>
      <c r="AN175" s="14">
        <f t="shared" si="194"/>
        <v>4.5615509484309662</v>
      </c>
      <c r="AO175" s="11">
        <f t="shared" si="195"/>
        <v>6.2359184450417196E-3</v>
      </c>
      <c r="AP175" s="11">
        <f t="shared" si="196"/>
        <v>7.8556125388815103E-3</v>
      </c>
      <c r="AQ175" s="11">
        <f t="shared" si="197"/>
        <v>7.1260317490684294E-3</v>
      </c>
      <c r="AR175" s="1">
        <f t="shared" si="201"/>
        <v>245242.11492198223</v>
      </c>
      <c r="AS175" s="1">
        <f t="shared" si="201"/>
        <v>92969.843785045465</v>
      </c>
      <c r="AT175" s="1">
        <f t="shared" si="201"/>
        <v>33706.182983914128</v>
      </c>
      <c r="AU175" s="1">
        <f t="shared" si="158"/>
        <v>49048.422984396449</v>
      </c>
      <c r="AV175" s="1">
        <f t="shared" si="159"/>
        <v>18593.968757009094</v>
      </c>
      <c r="AW175" s="1">
        <f t="shared" si="160"/>
        <v>6741.2365967828264</v>
      </c>
      <c r="AX175" s="1">
        <f t="shared" si="212"/>
        <v>168377.32109128061</v>
      </c>
      <c r="AY175" s="1">
        <f t="shared" si="204"/>
        <v>25100.252893180139</v>
      </c>
      <c r="AZ175" s="1">
        <f t="shared" si="205"/>
        <v>6174.8562222369428</v>
      </c>
      <c r="BA175" s="1">
        <f t="shared" si="213"/>
        <v>14022.00459793443</v>
      </c>
      <c r="BB175" s="1">
        <f t="shared" si="214"/>
        <v>30018.610253906521</v>
      </c>
      <c r="BC175" s="1">
        <f t="shared" si="215"/>
        <v>38115.308088448503</v>
      </c>
      <c r="BD175" s="1">
        <f t="shared" si="216"/>
        <v>2826.1503505239439</v>
      </c>
      <c r="BE175" s="2">
        <f t="shared" si="222"/>
        <v>0.17931493730955578</v>
      </c>
      <c r="BF175" s="2">
        <f t="shared" si="223"/>
        <v>0.13584270515142602</v>
      </c>
      <c r="BG175" s="2">
        <f t="shared" si="224"/>
        <v>7.3108051554487685E-2</v>
      </c>
      <c r="BH175" s="2">
        <f t="shared" si="206"/>
        <v>0.10862096975205238</v>
      </c>
      <c r="BI175" s="2">
        <f t="shared" si="217"/>
        <v>3.2153846742329923E-3</v>
      </c>
      <c r="BJ175" s="2">
        <f t="shared" si="207"/>
        <v>1.8453240542857267E-3</v>
      </c>
      <c r="BK175" s="2">
        <f t="shared" si="208"/>
        <v>5.3447872020936297E-4</v>
      </c>
      <c r="BL175" s="2">
        <f t="shared" si="209"/>
        <v>788.54773779662787</v>
      </c>
      <c r="BM175" s="2">
        <f t="shared" si="210"/>
        <v>171.55948905973077</v>
      </c>
      <c r="BN175" s="2">
        <f t="shared" si="211"/>
        <v>18.01523754438503</v>
      </c>
      <c r="BO175" s="2">
        <f t="shared" si="218"/>
        <v>783.35646689922396</v>
      </c>
      <c r="BP175" s="2">
        <f t="shared" si="219"/>
        <v>75.519041916119306</v>
      </c>
      <c r="BQ175" s="2">
        <f t="shared" si="220"/>
        <v>10.270068511615744</v>
      </c>
      <c r="BR175" s="11">
        <f t="shared" si="221"/>
        <v>3.8383351831624529E-2</v>
      </c>
      <c r="BS175" s="17">
        <f t="shared" si="202"/>
        <v>6.2934954822195729E-3</v>
      </c>
      <c r="BT175" s="17">
        <f t="shared" si="203"/>
        <v>3.4399836912281746E-2</v>
      </c>
      <c r="BU175" s="12">
        <f>(BU$3*templow!$I285+BU$4*templow!$I285^2+BU$5*templow!$I285^6)*(K175/K$56)^$BW$1</f>
        <v>2.0611809809446471</v>
      </c>
      <c r="BV175" s="12">
        <f>(BV$3*templow!$I285+BV$4*templow!$I285^2+BV$5*templow!$I285^6)*(L175/L$56)^$BW$1</f>
        <v>0.61047766371077172</v>
      </c>
      <c r="BW175" s="12">
        <f>(BW$3*templow!$I285+BW$4*templow!$I285^2+BW$5*templow!$I285^6)*(M175/M$56)^$BW$1</f>
        <v>-0.22555648134589551</v>
      </c>
      <c r="BX175" s="12"/>
      <c r="BY175" s="12"/>
      <c r="BZ175" s="12"/>
      <c r="CA175" s="19"/>
      <c r="CB175" s="19"/>
      <c r="CC175" s="19"/>
      <c r="CD175" s="19"/>
      <c r="CE175" s="19"/>
      <c r="CF175" s="19"/>
      <c r="CG175" s="19"/>
      <c r="CH175" s="19"/>
    </row>
    <row r="176" spans="1:86" x14ac:dyDescent="0.3">
      <c r="A176" s="2">
        <f t="shared" si="161"/>
        <v>2130</v>
      </c>
      <c r="B176" s="5">
        <f t="shared" si="162"/>
        <v>1165.2127570084824</v>
      </c>
      <c r="C176" s="5">
        <f t="shared" si="163"/>
        <v>2963.2033144128955</v>
      </c>
      <c r="D176" s="5">
        <f t="shared" si="164"/>
        <v>4367.047743839491</v>
      </c>
      <c r="E176" s="15">
        <f t="shared" si="165"/>
        <v>8.7188781194934471E-6</v>
      </c>
      <c r="F176" s="15">
        <f t="shared" si="166"/>
        <v>1.7176774543965172E-5</v>
      </c>
      <c r="G176" s="15">
        <f t="shared" si="167"/>
        <v>3.5065774216904959E-5</v>
      </c>
      <c r="H176" s="5">
        <f t="shared" si="168"/>
        <v>247128.12564380857</v>
      </c>
      <c r="I176" s="5">
        <f t="shared" si="169"/>
        <v>93879.111671901177</v>
      </c>
      <c r="J176" s="5">
        <f t="shared" si="170"/>
        <v>34005.540477743139</v>
      </c>
      <c r="K176" s="5">
        <f t="shared" si="171"/>
        <v>212088.41403202174</v>
      </c>
      <c r="L176" s="5">
        <f t="shared" si="172"/>
        <v>31681.630219322837</v>
      </c>
      <c r="M176" s="5">
        <f t="shared" si="173"/>
        <v>7786.8487986452838</v>
      </c>
      <c r="N176" s="15">
        <f t="shared" si="174"/>
        <v>7.6816172507911951E-3</v>
      </c>
      <c r="O176" s="15">
        <f t="shared" si="175"/>
        <v>9.7629009285684631E-3</v>
      </c>
      <c r="P176" s="15">
        <f t="shared" si="176"/>
        <v>8.8460062410158358E-3</v>
      </c>
      <c r="Q176" s="5">
        <f t="shared" si="177"/>
        <v>9520.3461721442127</v>
      </c>
      <c r="R176" s="5">
        <f t="shared" si="178"/>
        <v>12929.304445808737</v>
      </c>
      <c r="S176" s="5">
        <f t="shared" si="179"/>
        <v>6902.5294949719128</v>
      </c>
      <c r="T176" s="5">
        <f t="shared" si="180"/>
        <v>38.523928214735477</v>
      </c>
      <c r="U176" s="5">
        <f t="shared" si="181"/>
        <v>137.72290998018241</v>
      </c>
      <c r="V176" s="5">
        <f t="shared" si="182"/>
        <v>202.98249632261147</v>
      </c>
      <c r="W176" s="15">
        <f t="shared" si="183"/>
        <v>-1.0734613539272964E-2</v>
      </c>
      <c r="X176" s="15">
        <f t="shared" si="184"/>
        <v>-1.217998157191269E-2</v>
      </c>
      <c r="Y176" s="15">
        <f t="shared" si="185"/>
        <v>-9.7425357312937999E-3</v>
      </c>
      <c r="Z176" s="5">
        <f t="shared" si="198"/>
        <v>11147.968623297898</v>
      </c>
      <c r="AA176" s="5">
        <f t="shared" si="199"/>
        <v>33375.681476750127</v>
      </c>
      <c r="AB176" s="5">
        <f t="shared" si="200"/>
        <v>48416.485822786235</v>
      </c>
      <c r="AC176" s="16">
        <f t="shared" si="186"/>
        <v>1.4223497634864395</v>
      </c>
      <c r="AD176" s="16">
        <f t="shared" si="187"/>
        <v>2.9796611120469381</v>
      </c>
      <c r="AE176" s="16">
        <f t="shared" si="188"/>
        <v>7.5603885520067875</v>
      </c>
      <c r="AF176" s="15">
        <f t="shared" si="189"/>
        <v>-4.0504037456468023E-3</v>
      </c>
      <c r="AG176" s="15">
        <f t="shared" si="190"/>
        <v>2.9673830763510267E-4</v>
      </c>
      <c r="AH176" s="15">
        <f t="shared" si="191"/>
        <v>9.7937136394747881E-3</v>
      </c>
      <c r="AI176" s="1">
        <f t="shared" si="155"/>
        <v>455741.31961227418</v>
      </c>
      <c r="AJ176" s="1">
        <f t="shared" si="156"/>
        <v>169616.51110281711</v>
      </c>
      <c r="AK176" s="1">
        <f t="shared" si="157"/>
        <v>61977.708109797677</v>
      </c>
      <c r="AL176" s="14">
        <f t="shared" si="192"/>
        <v>63.177742333498607</v>
      </c>
      <c r="AM176" s="14">
        <f t="shared" si="193"/>
        <v>14.041718342954248</v>
      </c>
      <c r="AN176" s="14">
        <f t="shared" si="194"/>
        <v>4.5937316477456438</v>
      </c>
      <c r="AO176" s="11">
        <f t="shared" si="195"/>
        <v>6.1735592605913023E-3</v>
      </c>
      <c r="AP176" s="11">
        <f t="shared" si="196"/>
        <v>7.777056413492695E-3</v>
      </c>
      <c r="AQ176" s="11">
        <f t="shared" si="197"/>
        <v>7.0547714315777454E-3</v>
      </c>
      <c r="AR176" s="1">
        <f t="shared" si="201"/>
        <v>247128.12564380857</v>
      </c>
      <c r="AS176" s="1">
        <f t="shared" si="201"/>
        <v>93879.111671901177</v>
      </c>
      <c r="AT176" s="1">
        <f t="shared" si="201"/>
        <v>34005.540477743139</v>
      </c>
      <c r="AU176" s="1">
        <f t="shared" si="158"/>
        <v>49425.62512876172</v>
      </c>
      <c r="AV176" s="1">
        <f t="shared" si="159"/>
        <v>18775.822334380235</v>
      </c>
      <c r="AW176" s="1">
        <f t="shared" si="160"/>
        <v>6801.1080955486286</v>
      </c>
      <c r="AX176" s="1">
        <f t="shared" si="212"/>
        <v>169670.7312256174</v>
      </c>
      <c r="AY176" s="1">
        <f t="shared" si="204"/>
        <v>25345.304175458266</v>
      </c>
      <c r="AZ176" s="1">
        <f t="shared" si="205"/>
        <v>6229.4790389162272</v>
      </c>
      <c r="BA176" s="1">
        <f t="shared" si="213"/>
        <v>14031.043369546422</v>
      </c>
      <c r="BB176" s="1">
        <f t="shared" si="214"/>
        <v>30047.915031920849</v>
      </c>
      <c r="BC176" s="1">
        <f t="shared" si="215"/>
        <v>38155.10569911066</v>
      </c>
      <c r="BD176" s="1">
        <f t="shared" si="216"/>
        <v>2746.4450424213628</v>
      </c>
      <c r="BE176" s="2">
        <f t="shared" si="222"/>
        <v>0.17931493730955578</v>
      </c>
      <c r="BF176" s="2">
        <f t="shared" si="223"/>
        <v>0.13584270515142602</v>
      </c>
      <c r="BG176" s="2">
        <f t="shared" si="224"/>
        <v>7.3108051554487685E-2</v>
      </c>
      <c r="BH176" s="2">
        <f t="shared" si="206"/>
        <v>0.10837594538135734</v>
      </c>
      <c r="BI176" s="2">
        <f t="shared" si="217"/>
        <v>3.2153846742329923E-3</v>
      </c>
      <c r="BJ176" s="2">
        <f t="shared" si="207"/>
        <v>1.8453240542857267E-3</v>
      </c>
      <c r="BK176" s="2">
        <f t="shared" si="208"/>
        <v>5.3447872020936297E-4</v>
      </c>
      <c r="BL176" s="2">
        <f t="shared" si="209"/>
        <v>794.61198776702736</v>
      </c>
      <c r="BM176" s="2">
        <f t="shared" si="210"/>
        <v>173.23738296313516</v>
      </c>
      <c r="BN176" s="2">
        <f t="shared" si="211"/>
        <v>18.175237754571842</v>
      </c>
      <c r="BO176" s="2">
        <f t="shared" si="218"/>
        <v>795.01056837632598</v>
      </c>
      <c r="BP176" s="2">
        <f t="shared" si="219"/>
        <v>76.419667988547928</v>
      </c>
      <c r="BQ176" s="2">
        <f t="shared" si="220"/>
        <v>10.269554942440868</v>
      </c>
      <c r="BR176" s="11">
        <f t="shared" si="221"/>
        <v>3.8295323733643832E-2</v>
      </c>
      <c r="BS176" s="17">
        <f t="shared" si="202"/>
        <v>6.0608593840784852E-3</v>
      </c>
      <c r="BT176" s="17">
        <f t="shared" si="203"/>
        <v>3.3397899914836646E-2</v>
      </c>
      <c r="BU176" s="12">
        <f>(BU$3*templow!$I286+BU$4*templow!$I286^2+BU$5*templow!$I286^6)*(K176/K$56)^$BW$1</f>
        <v>2.0403454608390654</v>
      </c>
      <c r="BV176" s="12">
        <f>(BV$3*templow!$I286+BV$4*templow!$I286^2+BV$5*templow!$I286^6)*(L176/L$56)^$BW$1</f>
        <v>0.59243916021893828</v>
      </c>
      <c r="BW176" s="12">
        <f>(BW$3*templow!$I286+BW$4*templow!$I286^2+BW$5*templow!$I286^6)*(M176/M$56)^$BW$1</f>
        <v>-0.24302218476840931</v>
      </c>
      <c r="BX176" s="12"/>
      <c r="BY176" s="12"/>
      <c r="BZ176" s="12"/>
      <c r="CA176" s="19"/>
      <c r="CB176" s="19"/>
      <c r="CC176" s="19"/>
      <c r="CD176" s="19"/>
      <c r="CE176" s="19"/>
      <c r="CF176" s="19"/>
      <c r="CG176" s="19"/>
      <c r="CH176" s="19"/>
    </row>
    <row r="177" spans="1:86" x14ac:dyDescent="0.3">
      <c r="A177" s="2">
        <f t="shared" si="161"/>
        <v>2131</v>
      </c>
      <c r="B177" s="5">
        <f t="shared" si="162"/>
        <v>1165.2224083890935</v>
      </c>
      <c r="C177" s="5">
        <f t="shared" si="163"/>
        <v>2963.251667774392</v>
      </c>
      <c r="D177" s="5">
        <f t="shared" si="164"/>
        <v>4367.1932210541618</v>
      </c>
      <c r="E177" s="15">
        <f t="shared" si="165"/>
        <v>8.2829342135187741E-6</v>
      </c>
      <c r="F177" s="15">
        <f t="shared" si="166"/>
        <v>1.6317935816766913E-5</v>
      </c>
      <c r="G177" s="15">
        <f t="shared" si="167"/>
        <v>3.3312485506059708E-5</v>
      </c>
      <c r="H177" s="5">
        <f t="shared" si="168"/>
        <v>249008.0119973488</v>
      </c>
      <c r="I177" s="5">
        <f t="shared" si="169"/>
        <v>94787.629477801107</v>
      </c>
      <c r="J177" s="5">
        <f t="shared" si="170"/>
        <v>34304.359181017258</v>
      </c>
      <c r="K177" s="5">
        <f t="shared" si="171"/>
        <v>213699.98568908361</v>
      </c>
      <c r="L177" s="5">
        <f t="shared" si="172"/>
        <v>31987.708134487682</v>
      </c>
      <c r="M177" s="5">
        <f t="shared" si="173"/>
        <v>7855.012921259482</v>
      </c>
      <c r="N177" s="15">
        <f t="shared" si="174"/>
        <v>7.5985841301946522E-3</v>
      </c>
      <c r="O177" s="15">
        <f t="shared" si="175"/>
        <v>9.6610532048369002E-3</v>
      </c>
      <c r="P177" s="15">
        <f t="shared" si="176"/>
        <v>8.7537493505789321E-3</v>
      </c>
      <c r="Q177" s="5">
        <f t="shared" si="177"/>
        <v>9489.7921349340559</v>
      </c>
      <c r="R177" s="5">
        <f t="shared" si="178"/>
        <v>12895.42546736343</v>
      </c>
      <c r="S177" s="5">
        <f t="shared" si="179"/>
        <v>6895.3453878924729</v>
      </c>
      <c r="T177" s="5">
        <f t="shared" si="180"/>
        <v>38.110388733335597</v>
      </c>
      <c r="U177" s="5">
        <f t="shared" si="181"/>
        <v>136.0454474745936</v>
      </c>
      <c r="V177" s="5">
        <f t="shared" si="182"/>
        <v>201.00493209936121</v>
      </c>
      <c r="W177" s="15">
        <f t="shared" si="183"/>
        <v>-1.0734613539272964E-2</v>
      </c>
      <c r="X177" s="15">
        <f t="shared" si="184"/>
        <v>-1.217998157191269E-2</v>
      </c>
      <c r="Y177" s="15">
        <f t="shared" si="185"/>
        <v>-9.7425357312937999E-3</v>
      </c>
      <c r="Z177" s="5">
        <f t="shared" si="198"/>
        <v>11068.098968319826</v>
      </c>
      <c r="AA177" s="5">
        <f t="shared" si="199"/>
        <v>33301.491725168482</v>
      </c>
      <c r="AB177" s="5">
        <f t="shared" si="200"/>
        <v>48844.330282242954</v>
      </c>
      <c r="AC177" s="16">
        <f t="shared" si="186"/>
        <v>1.4165886726767942</v>
      </c>
      <c r="AD177" s="16">
        <f t="shared" si="187"/>
        <v>2.9805452916426529</v>
      </c>
      <c r="AE177" s="16">
        <f t="shared" si="188"/>
        <v>7.6344328324883053</v>
      </c>
      <c r="AF177" s="15">
        <f t="shared" si="189"/>
        <v>-4.0504037456468023E-3</v>
      </c>
      <c r="AG177" s="15">
        <f t="shared" si="190"/>
        <v>2.9673830763510267E-4</v>
      </c>
      <c r="AH177" s="15">
        <f t="shared" si="191"/>
        <v>9.7937136394747881E-3</v>
      </c>
      <c r="AI177" s="1">
        <f t="shared" si="155"/>
        <v>459592.81277980853</v>
      </c>
      <c r="AJ177" s="1">
        <f t="shared" si="156"/>
        <v>171430.68232691564</v>
      </c>
      <c r="AK177" s="1">
        <f t="shared" si="157"/>
        <v>62581.045394366534</v>
      </c>
      <c r="AL177" s="14">
        <f t="shared" si="192"/>
        <v>63.563873554382361</v>
      </c>
      <c r="AM177" s="14">
        <f t="shared" si="193"/>
        <v>14.149829546292825</v>
      </c>
      <c r="AN177" s="14">
        <f t="shared" si="194"/>
        <v>4.6258152972705657</v>
      </c>
      <c r="AO177" s="11">
        <f t="shared" si="195"/>
        <v>6.111823667985389E-3</v>
      </c>
      <c r="AP177" s="11">
        <f t="shared" si="196"/>
        <v>7.6992858493577683E-3</v>
      </c>
      <c r="AQ177" s="11">
        <f t="shared" si="197"/>
        <v>6.984223717261968E-3</v>
      </c>
      <c r="AR177" s="1">
        <f t="shared" si="201"/>
        <v>249008.0119973488</v>
      </c>
      <c r="AS177" s="1">
        <f t="shared" si="201"/>
        <v>94787.629477801107</v>
      </c>
      <c r="AT177" s="1">
        <f t="shared" si="201"/>
        <v>34304.359181017258</v>
      </c>
      <c r="AU177" s="1">
        <f t="shared" si="158"/>
        <v>49801.602399469761</v>
      </c>
      <c r="AV177" s="1">
        <f t="shared" si="159"/>
        <v>18957.525895560222</v>
      </c>
      <c r="AW177" s="1">
        <f t="shared" si="160"/>
        <v>6860.8718362034524</v>
      </c>
      <c r="AX177" s="1">
        <f t="shared" si="212"/>
        <v>170959.9885512669</v>
      </c>
      <c r="AY177" s="1">
        <f t="shared" si="204"/>
        <v>25590.166507590147</v>
      </c>
      <c r="AZ177" s="1">
        <f t="shared" si="205"/>
        <v>6284.0103370075858</v>
      </c>
      <c r="BA177" s="1">
        <f t="shared" si="213"/>
        <v>14039.980158611328</v>
      </c>
      <c r="BB177" s="1">
        <f t="shared" si="214"/>
        <v>30076.896079211921</v>
      </c>
      <c r="BC177" s="1">
        <f t="shared" si="215"/>
        <v>38194.439700532945</v>
      </c>
      <c r="BD177" s="1">
        <f t="shared" si="216"/>
        <v>2668.9563995803087</v>
      </c>
      <c r="BE177" s="2">
        <f t="shared" si="222"/>
        <v>0.17931493730955578</v>
      </c>
      <c r="BF177" s="2">
        <f t="shared" si="223"/>
        <v>0.13584270515142602</v>
      </c>
      <c r="BG177" s="2">
        <f t="shared" si="224"/>
        <v>7.3108051554487685E-2</v>
      </c>
      <c r="BH177" s="2">
        <f t="shared" si="206"/>
        <v>0.10813142398770886</v>
      </c>
      <c r="BI177" s="2">
        <f t="shared" si="217"/>
        <v>3.2153846742329923E-3</v>
      </c>
      <c r="BJ177" s="2">
        <f t="shared" si="207"/>
        <v>1.8453240542857267E-3</v>
      </c>
      <c r="BK177" s="2">
        <f t="shared" si="208"/>
        <v>5.3447872020936297E-4</v>
      </c>
      <c r="BL177" s="2">
        <f t="shared" si="209"/>
        <v>800.65654553750039</v>
      </c>
      <c r="BM177" s="2">
        <f t="shared" si="210"/>
        <v>174.91389272410919</v>
      </c>
      <c r="BN177" s="2">
        <f t="shared" si="211"/>
        <v>18.334949992672414</v>
      </c>
      <c r="BO177" s="2">
        <f t="shared" si="218"/>
        <v>806.83875683955614</v>
      </c>
      <c r="BP177" s="2">
        <f t="shared" si="219"/>
        <v>77.331118434097178</v>
      </c>
      <c r="BQ177" s="2">
        <f t="shared" si="220"/>
        <v>10.269052088779331</v>
      </c>
      <c r="BR177" s="11">
        <f t="shared" si="221"/>
        <v>3.8208165355039875E-2</v>
      </c>
      <c r="BS177" s="17">
        <f t="shared" si="202"/>
        <v>5.8373174236054735E-3</v>
      </c>
      <c r="BT177" s="17">
        <f t="shared" si="203"/>
        <v>3.242514554838509E-2</v>
      </c>
      <c r="BU177" s="12">
        <f>(BU$3*templow!$I287+BU$4*templow!$I287^2+BU$5*templow!$I287^6)*(K177/K$56)^$BW$1</f>
        <v>2.0192205485316195</v>
      </c>
      <c r="BV177" s="12">
        <f>(BV$3*templow!$I287+BV$4*templow!$I287^2+BV$5*templow!$I287^6)*(L177/L$56)^$BW$1</f>
        <v>0.57425043148643229</v>
      </c>
      <c r="BW177" s="12">
        <f>(BW$3*templow!$I287+BW$4*templow!$I287^2+BW$5*templow!$I287^6)*(M177/M$56)^$BW$1</f>
        <v>-0.26059366541215895</v>
      </c>
      <c r="BX177" s="12"/>
      <c r="BY177" s="12"/>
      <c r="BZ177" s="12"/>
      <c r="CA177" s="19"/>
      <c r="CB177" s="19"/>
      <c r="CC177" s="19"/>
      <c r="CD177" s="19"/>
      <c r="CE177" s="19"/>
      <c r="CF177" s="19"/>
      <c r="CG177" s="19"/>
      <c r="CH177" s="19"/>
    </row>
    <row r="178" spans="1:86" x14ac:dyDescent="0.3">
      <c r="A178" s="2">
        <f t="shared" si="161"/>
        <v>2132</v>
      </c>
      <c r="B178" s="5">
        <f t="shared" si="162"/>
        <v>1165.2315772766187</v>
      </c>
      <c r="C178" s="5">
        <f t="shared" si="163"/>
        <v>2963.2976042173896</v>
      </c>
      <c r="D178" s="5">
        <f t="shared" si="164"/>
        <v>4367.3314290119961</v>
      </c>
      <c r="E178" s="15">
        <f t="shared" si="165"/>
        <v>7.8687875028428348E-6</v>
      </c>
      <c r="F178" s="15">
        <f t="shared" si="166"/>
        <v>1.5502039025928565E-5</v>
      </c>
      <c r="G178" s="15">
        <f t="shared" si="167"/>
        <v>3.1646861230756722E-5</v>
      </c>
      <c r="H178" s="5">
        <f t="shared" si="168"/>
        <v>250881.63238335628</v>
      </c>
      <c r="I178" s="5">
        <f t="shared" si="169"/>
        <v>95695.306555065632</v>
      </c>
      <c r="J178" s="5">
        <f t="shared" si="170"/>
        <v>34602.613931026208</v>
      </c>
      <c r="K178" s="5">
        <f t="shared" si="171"/>
        <v>215306.24236061063</v>
      </c>
      <c r="L178" s="5">
        <f t="shared" si="172"/>
        <v>32293.518686368621</v>
      </c>
      <c r="M178" s="5">
        <f t="shared" si="173"/>
        <v>7923.0565606178916</v>
      </c>
      <c r="N178" s="15">
        <f t="shared" si="174"/>
        <v>7.5164098226192522E-3</v>
      </c>
      <c r="O178" s="15">
        <f t="shared" si="175"/>
        <v>9.5602520379141076E-3</v>
      </c>
      <c r="P178" s="15">
        <f t="shared" si="176"/>
        <v>8.6624477948662459E-3</v>
      </c>
      <c r="Q178" s="5">
        <f t="shared" si="177"/>
        <v>9458.5607863945388</v>
      </c>
      <c r="R178" s="5">
        <f t="shared" si="178"/>
        <v>12860.340707853642</v>
      </c>
      <c r="S178" s="5">
        <f t="shared" si="179"/>
        <v>6887.5338432443368</v>
      </c>
      <c r="T178" s="5">
        <f t="shared" si="180"/>
        <v>37.701288438451776</v>
      </c>
      <c r="U178" s="5">
        <f t="shared" si="181"/>
        <v>134.38841643141043</v>
      </c>
      <c r="V178" s="5">
        <f t="shared" si="182"/>
        <v>199.04663436621689</v>
      </c>
      <c r="W178" s="15">
        <f t="shared" si="183"/>
        <v>-1.0734613539272964E-2</v>
      </c>
      <c r="X178" s="15">
        <f t="shared" si="184"/>
        <v>-1.217998157191269E-2</v>
      </c>
      <c r="Y178" s="15">
        <f t="shared" si="185"/>
        <v>-9.7425357312937999E-3</v>
      </c>
      <c r="Z178" s="5">
        <f t="shared" si="198"/>
        <v>10987.891270721459</v>
      </c>
      <c r="AA178" s="5">
        <f t="shared" si="199"/>
        <v>33224.086931718637</v>
      </c>
      <c r="AB178" s="5">
        <f t="shared" si="200"/>
        <v>49271.362928182956</v>
      </c>
      <c r="AC178" s="16">
        <f t="shared" si="186"/>
        <v>1.4108509166109433</v>
      </c>
      <c r="AD178" s="16">
        <f t="shared" si="187"/>
        <v>2.9814297336083246</v>
      </c>
      <c r="AE178" s="16">
        <f t="shared" si="188"/>
        <v>7.7092022814495005</v>
      </c>
      <c r="AF178" s="15">
        <f t="shared" si="189"/>
        <v>-4.0504037456468023E-3</v>
      </c>
      <c r="AG178" s="15">
        <f t="shared" si="190"/>
        <v>2.9673830763510267E-4</v>
      </c>
      <c r="AH178" s="15">
        <f t="shared" si="191"/>
        <v>9.7937136394747881E-3</v>
      </c>
      <c r="AI178" s="1">
        <f t="shared" si="155"/>
        <v>463435.13390129746</v>
      </c>
      <c r="AJ178" s="1">
        <f t="shared" si="156"/>
        <v>173245.13998978431</v>
      </c>
      <c r="AK178" s="1">
        <f t="shared" si="157"/>
        <v>63183.812691133338</v>
      </c>
      <c r="AL178" s="14">
        <f t="shared" si="192"/>
        <v>63.948479829332676</v>
      </c>
      <c r="AM178" s="14">
        <f t="shared" si="193"/>
        <v>14.257683692865456</v>
      </c>
      <c r="AN178" s="14">
        <f t="shared" si="194"/>
        <v>4.6577999488923272</v>
      </c>
      <c r="AO178" s="11">
        <f t="shared" si="195"/>
        <v>6.0507054313055347E-3</v>
      </c>
      <c r="AP178" s="11">
        <f t="shared" si="196"/>
        <v>7.6222929908641903E-3</v>
      </c>
      <c r="AQ178" s="11">
        <f t="shared" si="197"/>
        <v>6.9143814800893483E-3</v>
      </c>
      <c r="AR178" s="1">
        <f t="shared" si="201"/>
        <v>250881.63238335628</v>
      </c>
      <c r="AS178" s="1">
        <f t="shared" si="201"/>
        <v>95695.306555065632</v>
      </c>
      <c r="AT178" s="1">
        <f t="shared" si="201"/>
        <v>34602.613931026208</v>
      </c>
      <c r="AU178" s="1">
        <f t="shared" si="158"/>
        <v>50176.32647667126</v>
      </c>
      <c r="AV178" s="1">
        <f t="shared" si="159"/>
        <v>19139.061311013127</v>
      </c>
      <c r="AW178" s="1">
        <f t="shared" si="160"/>
        <v>6920.5227862052416</v>
      </c>
      <c r="AX178" s="1">
        <f t="shared" si="212"/>
        <v>172244.99388848851</v>
      </c>
      <c r="AY178" s="1">
        <f t="shared" si="204"/>
        <v>25834.8149490949</v>
      </c>
      <c r="AZ178" s="1">
        <f t="shared" si="205"/>
        <v>6338.4452484943131</v>
      </c>
      <c r="BA178" s="1">
        <f t="shared" si="213"/>
        <v>14048.816242614846</v>
      </c>
      <c r="BB178" s="1">
        <f t="shared" si="214"/>
        <v>30105.557640990512</v>
      </c>
      <c r="BC178" s="1">
        <f t="shared" si="215"/>
        <v>38233.317297429065</v>
      </c>
      <c r="BD178" s="1">
        <f t="shared" si="216"/>
        <v>2593.6241533402367</v>
      </c>
      <c r="BE178" s="2">
        <f t="shared" si="222"/>
        <v>0.17931493730955578</v>
      </c>
      <c r="BF178" s="2">
        <f t="shared" si="223"/>
        <v>0.13584270515142602</v>
      </c>
      <c r="BG178" s="2">
        <f t="shared" si="224"/>
        <v>7.3108051554487685E-2</v>
      </c>
      <c r="BH178" s="2">
        <f t="shared" si="206"/>
        <v>0.10788741714296803</v>
      </c>
      <c r="BI178" s="2">
        <f t="shared" si="217"/>
        <v>3.2153846742329923E-3</v>
      </c>
      <c r="BJ178" s="2">
        <f t="shared" si="207"/>
        <v>1.8453240542857267E-3</v>
      </c>
      <c r="BK178" s="2">
        <f t="shared" si="208"/>
        <v>5.3447872020936297E-4</v>
      </c>
      <c r="BL178" s="2">
        <f t="shared" si="209"/>
        <v>806.68095581199941</v>
      </c>
      <c r="BM178" s="2">
        <f t="shared" si="210"/>
        <v>176.5888510683092</v>
      </c>
      <c r="BN178" s="2">
        <f t="shared" si="211"/>
        <v>18.494360809753562</v>
      </c>
      <c r="BO178" s="2">
        <f t="shared" si="218"/>
        <v>818.84363568127549</v>
      </c>
      <c r="BP178" s="2">
        <f t="shared" si="219"/>
        <v>78.253523351605665</v>
      </c>
      <c r="BQ178" s="2">
        <f t="shared" si="220"/>
        <v>10.268559799641775</v>
      </c>
      <c r="BR178" s="11">
        <f t="shared" si="221"/>
        <v>3.8121869655596469E-2</v>
      </c>
      <c r="BS178" s="17">
        <f t="shared" si="202"/>
        <v>5.6224923078015522E-3</v>
      </c>
      <c r="BT178" s="17">
        <f t="shared" si="203"/>
        <v>3.148072383338358E-2</v>
      </c>
      <c r="BU178" s="12">
        <f>(BU$3*templow!$I288+BU$4*templow!$I288^2+BU$5*templow!$I288^6)*(K178/K$56)^$BW$1</f>
        <v>1.997811664498212</v>
      </c>
      <c r="BV178" s="12">
        <f>(BV$3*templow!$I288+BV$4*templow!$I288^2+BV$5*templow!$I288^6)*(L178/L$56)^$BW$1</f>
        <v>0.5559150202779789</v>
      </c>
      <c r="BW178" s="12">
        <f>(BW$3*templow!$I288+BW$4*templow!$I288^2+BW$5*templow!$I288^6)*(M178/M$56)^$BW$1</f>
        <v>-0.2782681584960367</v>
      </c>
      <c r="BX178" s="12"/>
      <c r="BY178" s="12"/>
      <c r="BZ178" s="12"/>
      <c r="CA178" s="19"/>
      <c r="CB178" s="19"/>
      <c r="CC178" s="19"/>
      <c r="CD178" s="19"/>
      <c r="CE178" s="19"/>
      <c r="CF178" s="19"/>
      <c r="CG178" s="19"/>
      <c r="CH178" s="19"/>
    </row>
    <row r="179" spans="1:86" x14ac:dyDescent="0.3">
      <c r="A179" s="2">
        <f t="shared" si="161"/>
        <v>2133</v>
      </c>
      <c r="B179" s="5">
        <f t="shared" si="162"/>
        <v>1165.2402877883083</v>
      </c>
      <c r="C179" s="5">
        <f t="shared" si="163"/>
        <v>2963.3412445147405</v>
      </c>
      <c r="D179" s="5">
        <f t="shared" si="164"/>
        <v>4367.4627307270948</v>
      </c>
      <c r="E179" s="15">
        <f t="shared" si="165"/>
        <v>7.4753481277006928E-6</v>
      </c>
      <c r="F179" s="15">
        <f t="shared" si="166"/>
        <v>1.4726937074632135E-5</v>
      </c>
      <c r="G179" s="15">
        <f t="shared" si="167"/>
        <v>3.0064518169218883E-5</v>
      </c>
      <c r="H179" s="5">
        <f t="shared" si="168"/>
        <v>252748.84826971748</v>
      </c>
      <c r="I179" s="5">
        <f t="shared" si="169"/>
        <v>96602.053367499931</v>
      </c>
      <c r="J179" s="5">
        <f t="shared" si="170"/>
        <v>34900.279929070159</v>
      </c>
      <c r="K179" s="5">
        <f t="shared" si="171"/>
        <v>216907.06279084209</v>
      </c>
      <c r="L179" s="5">
        <f t="shared" si="172"/>
        <v>32599.031092458241</v>
      </c>
      <c r="M179" s="5">
        <f t="shared" si="173"/>
        <v>7990.9737256670223</v>
      </c>
      <c r="N179" s="15">
        <f t="shared" si="174"/>
        <v>7.435086009026648E-3</v>
      </c>
      <c r="O179" s="15">
        <f t="shared" si="175"/>
        <v>9.4604867638217183E-3</v>
      </c>
      <c r="P179" s="15">
        <f t="shared" si="176"/>
        <v>8.5720914055715802E-3</v>
      </c>
      <c r="Q179" s="5">
        <f t="shared" si="177"/>
        <v>9426.6675577949482</v>
      </c>
      <c r="R179" s="5">
        <f t="shared" si="178"/>
        <v>12824.074056149309</v>
      </c>
      <c r="S179" s="5">
        <f t="shared" si="179"/>
        <v>6879.1039742085068</v>
      </c>
      <c r="T179" s="5">
        <f t="shared" si="180"/>
        <v>37.296579677132335</v>
      </c>
      <c r="U179" s="5">
        <f t="shared" si="181"/>
        <v>132.75156799579733</v>
      </c>
      <c r="V179" s="5">
        <f t="shared" si="182"/>
        <v>197.10741541871025</v>
      </c>
      <c r="W179" s="15">
        <f t="shared" si="183"/>
        <v>-1.0734613539272964E-2</v>
      </c>
      <c r="X179" s="15">
        <f t="shared" si="184"/>
        <v>-1.217998157191269E-2</v>
      </c>
      <c r="Y179" s="15">
        <f t="shared" si="185"/>
        <v>-9.7425357312937999E-3</v>
      </c>
      <c r="Z179" s="5">
        <f t="shared" si="198"/>
        <v>10907.370681425873</v>
      </c>
      <c r="AA179" s="5">
        <f t="shared" si="199"/>
        <v>33143.525742589889</v>
      </c>
      <c r="AB179" s="5">
        <f t="shared" si="200"/>
        <v>49697.547726217817</v>
      </c>
      <c r="AC179" s="16">
        <f t="shared" si="186"/>
        <v>1.405136400773753</v>
      </c>
      <c r="AD179" s="16">
        <f t="shared" si="187"/>
        <v>2.9823144380218087</v>
      </c>
      <c r="AE179" s="16">
        <f t="shared" si="188"/>
        <v>7.7847040009828028</v>
      </c>
      <c r="AF179" s="15">
        <f t="shared" si="189"/>
        <v>-4.0504037456468023E-3</v>
      </c>
      <c r="AG179" s="15">
        <f t="shared" si="190"/>
        <v>2.9673830763510267E-4</v>
      </c>
      <c r="AH179" s="15">
        <f t="shared" si="191"/>
        <v>9.7937136394747881E-3</v>
      </c>
      <c r="AI179" s="1">
        <f t="shared" si="155"/>
        <v>467267.94698783901</v>
      </c>
      <c r="AJ179" s="1">
        <f t="shared" si="156"/>
        <v>175059.68730181901</v>
      </c>
      <c r="AK179" s="1">
        <f t="shared" si="157"/>
        <v>63785.954208225245</v>
      </c>
      <c r="AL179" s="14">
        <f t="shared" si="192"/>
        <v>64.331543909417491</v>
      </c>
      <c r="AM179" s="14">
        <f t="shared" si="193"/>
        <v>14.365273172918762</v>
      </c>
      <c r="AN179" s="14">
        <f t="shared" si="194"/>
        <v>4.6896836965398636</v>
      </c>
      <c r="AO179" s="11">
        <f t="shared" si="195"/>
        <v>5.9901983769924793E-3</v>
      </c>
      <c r="AP179" s="11">
        <f t="shared" si="196"/>
        <v>7.5460700609555481E-3</v>
      </c>
      <c r="AQ179" s="11">
        <f t="shared" si="197"/>
        <v>6.8452376652884551E-3</v>
      </c>
      <c r="AR179" s="1">
        <f t="shared" si="201"/>
        <v>252748.84826971748</v>
      </c>
      <c r="AS179" s="1">
        <f t="shared" si="201"/>
        <v>96602.053367499931</v>
      </c>
      <c r="AT179" s="1">
        <f t="shared" si="201"/>
        <v>34900.279929070159</v>
      </c>
      <c r="AU179" s="1">
        <f t="shared" si="158"/>
        <v>50549.769653943498</v>
      </c>
      <c r="AV179" s="1">
        <f t="shared" si="159"/>
        <v>19320.410673499988</v>
      </c>
      <c r="AW179" s="1">
        <f t="shared" si="160"/>
        <v>6980.0559858140323</v>
      </c>
      <c r="AX179" s="1">
        <f t="shared" si="212"/>
        <v>173525.65023267368</v>
      </c>
      <c r="AY179" s="1">
        <f t="shared" si="204"/>
        <v>26079.224873966596</v>
      </c>
      <c r="AZ179" s="1">
        <f t="shared" si="205"/>
        <v>6392.7789805336179</v>
      </c>
      <c r="BA179" s="1">
        <f t="shared" si="213"/>
        <v>14057.552875391657</v>
      </c>
      <c r="BB179" s="1">
        <f t="shared" si="214"/>
        <v>30133.903874028172</v>
      </c>
      <c r="BC179" s="1">
        <f t="shared" si="215"/>
        <v>38271.745502351572</v>
      </c>
      <c r="BD179" s="1">
        <f t="shared" si="216"/>
        <v>2520.3896082567676</v>
      </c>
      <c r="BE179" s="2">
        <f t="shared" si="222"/>
        <v>0.17931493730955578</v>
      </c>
      <c r="BF179" s="2">
        <f t="shared" si="223"/>
        <v>0.13584270515142602</v>
      </c>
      <c r="BG179" s="2">
        <f t="shared" si="224"/>
        <v>7.3108051554487685E-2</v>
      </c>
      <c r="BH179" s="2">
        <f t="shared" si="206"/>
        <v>0.10764393647119641</v>
      </c>
      <c r="BI179" s="2">
        <f t="shared" si="217"/>
        <v>3.2153846742329923E-3</v>
      </c>
      <c r="BJ179" s="2">
        <f t="shared" si="207"/>
        <v>1.8453240542857267E-3</v>
      </c>
      <c r="BK179" s="2">
        <f t="shared" si="208"/>
        <v>5.3447872020936297E-4</v>
      </c>
      <c r="BL179" s="2">
        <f t="shared" si="209"/>
        <v>812.68477315648954</v>
      </c>
      <c r="BM179" s="2">
        <f t="shared" si="210"/>
        <v>178.26209277244112</v>
      </c>
      <c r="BN179" s="2">
        <f t="shared" si="211"/>
        <v>18.653456951437935</v>
      </c>
      <c r="BO179" s="2">
        <f t="shared" si="218"/>
        <v>831.02784724690616</v>
      </c>
      <c r="BP179" s="2">
        <f t="shared" si="219"/>
        <v>79.187014408432617</v>
      </c>
      <c r="BQ179" s="2">
        <f t="shared" si="220"/>
        <v>10.268077927613641</v>
      </c>
      <c r="BR179" s="11">
        <f t="shared" si="221"/>
        <v>3.803642957332462E-2</v>
      </c>
      <c r="BS179" s="17">
        <f t="shared" si="202"/>
        <v>5.4160233708079476E-3</v>
      </c>
      <c r="BT179" s="17">
        <f t="shared" si="203"/>
        <v>3.0563809546974349E-2</v>
      </c>
      <c r="BU179" s="12">
        <f>(BU$3*templow!$I289+BU$4*templow!$I289^2+BU$5*templow!$I289^6)*(K179/K$56)^$BW$1</f>
        <v>1.976124199418323</v>
      </c>
      <c r="BV179" s="12">
        <f>(BV$3*templow!$I289+BV$4*templow!$I289^2+BV$5*templow!$I289^6)*(L179/L$56)^$BW$1</f>
        <v>0.53743643563968779</v>
      </c>
      <c r="BW179" s="12">
        <f>(BW$3*templow!$I289+BW$4*templow!$I289^2+BW$5*templow!$I289^6)*(M179/M$56)^$BW$1</f>
        <v>-0.29604292811940142</v>
      </c>
      <c r="BX179" s="12"/>
      <c r="BY179" s="12"/>
      <c r="BZ179" s="12"/>
      <c r="CA179" s="19"/>
      <c r="CB179" s="19"/>
      <c r="CC179" s="19"/>
      <c r="CD179" s="19"/>
      <c r="CE179" s="19"/>
      <c r="CF179" s="19"/>
      <c r="CG179" s="19"/>
      <c r="CH179" s="19"/>
    </row>
    <row r="180" spans="1:86" x14ac:dyDescent="0.3">
      <c r="A180" s="2">
        <f t="shared" si="161"/>
        <v>2134</v>
      </c>
      <c r="B180" s="5">
        <f t="shared" si="162"/>
        <v>1165.2485628362717</v>
      </c>
      <c r="C180" s="5">
        <f t="shared" si="163"/>
        <v>2963.3827034077776</v>
      </c>
      <c r="D180" s="5">
        <f t="shared" si="164"/>
        <v>4367.5874711065853</v>
      </c>
      <c r="E180" s="15">
        <f t="shared" si="165"/>
        <v>7.1015807213156576E-6</v>
      </c>
      <c r="F180" s="15">
        <f t="shared" si="166"/>
        <v>1.3990590220900528E-5</v>
      </c>
      <c r="G180" s="15">
        <f t="shared" si="167"/>
        <v>2.8561292260757936E-5</v>
      </c>
      <c r="H180" s="5">
        <f t="shared" si="168"/>
        <v>254609.5241848501</v>
      </c>
      <c r="I180" s="5">
        <f t="shared" si="169"/>
        <v>97507.78150564988</v>
      </c>
      <c r="J180" s="5">
        <f t="shared" si="170"/>
        <v>35197.332743793326</v>
      </c>
      <c r="K180" s="5">
        <f t="shared" si="171"/>
        <v>218502.32843464584</v>
      </c>
      <c r="L180" s="5">
        <f t="shared" si="172"/>
        <v>32904.214968090229</v>
      </c>
      <c r="M180" s="5">
        <f t="shared" si="173"/>
        <v>8058.7585198094785</v>
      </c>
      <c r="N180" s="15">
        <f t="shared" si="174"/>
        <v>7.3546044249468423E-3</v>
      </c>
      <c r="O180" s="15">
        <f t="shared" si="175"/>
        <v>9.3617468189903796E-3</v>
      </c>
      <c r="P180" s="15">
        <f t="shared" si="176"/>
        <v>8.4826701312672448E-3</v>
      </c>
      <c r="Q180" s="5">
        <f t="shared" si="177"/>
        <v>9394.1278237818915</v>
      </c>
      <c r="R180" s="5">
        <f t="shared" si="178"/>
        <v>12786.649418605923</v>
      </c>
      <c r="S180" s="5">
        <f t="shared" si="179"/>
        <v>6870.0649322387708</v>
      </c>
      <c r="T180" s="5">
        <f t="shared" si="180"/>
        <v>36.896215307961619</v>
      </c>
      <c r="U180" s="5">
        <f t="shared" si="181"/>
        <v>131.13465634396601</v>
      </c>
      <c r="V180" s="5">
        <f t="shared" si="182"/>
        <v>195.18708938109049</v>
      </c>
      <c r="W180" s="15">
        <f t="shared" si="183"/>
        <v>-1.0734613539272964E-2</v>
      </c>
      <c r="X180" s="15">
        <f t="shared" si="184"/>
        <v>-1.217998157191269E-2</v>
      </c>
      <c r="Y180" s="15">
        <f t="shared" si="185"/>
        <v>-9.7425357312937999E-3</v>
      </c>
      <c r="Z180" s="5">
        <f t="shared" si="198"/>
        <v>10826.561937447137</v>
      </c>
      <c r="AA180" s="5">
        <f t="shared" si="199"/>
        <v>33059.866953625671</v>
      </c>
      <c r="AB180" s="5">
        <f t="shared" si="200"/>
        <v>50122.849171126931</v>
      </c>
      <c r="AC180" s="16">
        <f t="shared" si="186"/>
        <v>1.3994450310329143</v>
      </c>
      <c r="AD180" s="16">
        <f t="shared" si="187"/>
        <v>2.9831994049609829</v>
      </c>
      <c r="AE180" s="16">
        <f t="shared" si="188"/>
        <v>7.8609451627365017</v>
      </c>
      <c r="AF180" s="15">
        <f t="shared" si="189"/>
        <v>-4.0504037456468023E-3</v>
      </c>
      <c r="AG180" s="15">
        <f t="shared" si="190"/>
        <v>2.9673830763510267E-4</v>
      </c>
      <c r="AH180" s="15">
        <f t="shared" si="191"/>
        <v>9.7937136394747881E-3</v>
      </c>
      <c r="AI180" s="1">
        <f t="shared" si="155"/>
        <v>471090.9219429986</v>
      </c>
      <c r="AJ180" s="1">
        <f t="shared" si="156"/>
        <v>176874.1292451371</v>
      </c>
      <c r="AK180" s="1">
        <f t="shared" si="157"/>
        <v>64387.414773216755</v>
      </c>
      <c r="AL180" s="14">
        <f t="shared" si="192"/>
        <v>64.713049032233954</v>
      </c>
      <c r="AM180" s="14">
        <f t="shared" si="193"/>
        <v>14.472590517148298</v>
      </c>
      <c r="AN180" s="14">
        <f t="shared" si="194"/>
        <v>4.7214646760229293</v>
      </c>
      <c r="AO180" s="11">
        <f t="shared" si="195"/>
        <v>5.9302963932225542E-3</v>
      </c>
      <c r="AP180" s="11">
        <f t="shared" si="196"/>
        <v>7.4706093603459922E-3</v>
      </c>
      <c r="AQ180" s="11">
        <f t="shared" si="197"/>
        <v>6.7767852886355708E-3</v>
      </c>
      <c r="AR180" s="1">
        <f t="shared" si="201"/>
        <v>254609.5241848501</v>
      </c>
      <c r="AS180" s="1">
        <f t="shared" si="201"/>
        <v>97507.78150564988</v>
      </c>
      <c r="AT180" s="1">
        <f t="shared" si="201"/>
        <v>35197.332743793326</v>
      </c>
      <c r="AU180" s="1">
        <f t="shared" si="158"/>
        <v>50921.904836970025</v>
      </c>
      <c r="AV180" s="1">
        <f t="shared" si="159"/>
        <v>19501.556301129978</v>
      </c>
      <c r="AW180" s="1">
        <f t="shared" si="160"/>
        <v>7039.4665487586653</v>
      </c>
      <c r="AX180" s="1">
        <f t="shared" si="212"/>
        <v>174801.86274771666</v>
      </c>
      <c r="AY180" s="1">
        <f t="shared" si="204"/>
        <v>26323.371974472182</v>
      </c>
      <c r="AZ180" s="1">
        <f t="shared" si="205"/>
        <v>6447.0068158475824</v>
      </c>
      <c r="BA180" s="1">
        <f t="shared" si="213"/>
        <v>14066.191287876323</v>
      </c>
      <c r="BB180" s="1">
        <f t="shared" si="214"/>
        <v>30161.9388497051</v>
      </c>
      <c r="BC180" s="1">
        <f t="shared" si="215"/>
        <v>38309.731143265191</v>
      </c>
      <c r="BD180" s="1">
        <f t="shared" si="216"/>
        <v>2449.1956044683338</v>
      </c>
      <c r="BE180" s="2">
        <f t="shared" si="222"/>
        <v>0.17931493730955578</v>
      </c>
      <c r="BF180" s="2">
        <f t="shared" si="223"/>
        <v>0.13584270515142602</v>
      </c>
      <c r="BG180" s="2">
        <f t="shared" si="224"/>
        <v>7.3108051554487685E-2</v>
      </c>
      <c r="BH180" s="2">
        <f t="shared" si="206"/>
        <v>0.10740099364020586</v>
      </c>
      <c r="BI180" s="2">
        <f t="shared" si="217"/>
        <v>3.2153846742329923E-3</v>
      </c>
      <c r="BJ180" s="2">
        <f t="shared" si="207"/>
        <v>1.8453240542857267E-3</v>
      </c>
      <c r="BK180" s="2">
        <f t="shared" si="208"/>
        <v>5.3447872020936297E-4</v>
      </c>
      <c r="BL180" s="2">
        <f t="shared" si="209"/>
        <v>818.66756197772145</v>
      </c>
      <c r="BM180" s="2">
        <f t="shared" si="210"/>
        <v>179.93345469241262</v>
      </c>
      <c r="BN180" s="2">
        <f t="shared" si="211"/>
        <v>18.812225359685762</v>
      </c>
      <c r="BO180" s="2">
        <f t="shared" si="218"/>
        <v>843.3940734169496</v>
      </c>
      <c r="BP180" s="2">
        <f t="shared" si="219"/>
        <v>80.13172485915895</v>
      </c>
      <c r="BQ180" s="2">
        <f t="shared" si="220"/>
        <v>10.267606328715992</v>
      </c>
      <c r="BR180" s="11">
        <f t="shared" si="221"/>
        <v>3.7951838028802837E-2</v>
      </c>
      <c r="BS180" s="17">
        <f t="shared" si="202"/>
        <v>5.2175657968325396E-3</v>
      </c>
      <c r="BT180" s="17">
        <f t="shared" si="203"/>
        <v>2.9673601501916842E-2</v>
      </c>
      <c r="BU180" s="12">
        <f>(BU$3*templow!$I290+BU$4*templow!$I290^2+BU$5*templow!$I290^6)*(K180/K$56)^$BW$1</f>
        <v>1.9541635116079621</v>
      </c>
      <c r="BV180" s="12">
        <f>(BV$3*templow!$I290+BV$4*templow!$I290^2+BV$5*templow!$I290^6)*(L180/L$56)^$BW$1</f>
        <v>0.5188181516693936</v>
      </c>
      <c r="BW180" s="12">
        <f>(BW$3*templow!$I290+BW$4*templow!$I290^2+BW$5*templow!$I290^6)*(M180/M$56)^$BW$1</f>
        <v>-0.31391526812880766</v>
      </c>
      <c r="BX180" s="12"/>
      <c r="BY180" s="12"/>
      <c r="BZ180" s="12"/>
      <c r="CA180" s="19"/>
      <c r="CB180" s="19"/>
      <c r="CC180" s="19"/>
      <c r="CD180" s="19"/>
      <c r="CE180" s="19"/>
      <c r="CF180" s="19"/>
      <c r="CG180" s="19"/>
      <c r="CH180" s="19"/>
    </row>
    <row r="181" spans="1:86" x14ac:dyDescent="0.3">
      <c r="A181" s="2">
        <f t="shared" si="161"/>
        <v>2135</v>
      </c>
      <c r="B181" s="5">
        <f t="shared" si="162"/>
        <v>1165.2564241876646</v>
      </c>
      <c r="C181" s="5">
        <f t="shared" si="163"/>
        <v>2963.4220899071952</v>
      </c>
      <c r="D181" s="5">
        <f t="shared" si="164"/>
        <v>4367.7059778517105</v>
      </c>
      <c r="E181" s="15">
        <f t="shared" si="165"/>
        <v>6.7465016852498745E-6</v>
      </c>
      <c r="F181" s="15">
        <f t="shared" si="166"/>
        <v>1.3291060709855502E-5</v>
      </c>
      <c r="G181" s="15">
        <f t="shared" si="167"/>
        <v>2.7133227647720037E-5</v>
      </c>
      <c r="H181" s="5">
        <f t="shared" si="168"/>
        <v>256463.52770958969</v>
      </c>
      <c r="I181" s="5">
        <f t="shared" si="169"/>
        <v>98412.403701130112</v>
      </c>
      <c r="J181" s="5">
        <f t="shared" si="170"/>
        <v>35493.74831425304</v>
      </c>
      <c r="K181" s="5">
        <f t="shared" si="171"/>
        <v>220091.92344798971</v>
      </c>
      <c r="L181" s="5">
        <f t="shared" si="172"/>
        <v>33209.040330873715</v>
      </c>
      <c r="M181" s="5">
        <f t="shared" si="173"/>
        <v>8126.405141334837</v>
      </c>
      <c r="N181" s="15">
        <f t="shared" si="174"/>
        <v>7.2749568607883841E-3</v>
      </c>
      <c r="O181" s="15">
        <f t="shared" si="175"/>
        <v>9.2640217394366342E-3</v>
      </c>
      <c r="P181" s="15">
        <f t="shared" si="176"/>
        <v>8.3941740355011341E-3</v>
      </c>
      <c r="Q181" s="5">
        <f t="shared" si="177"/>
        <v>9360.9568963901638</v>
      </c>
      <c r="R181" s="5">
        <f t="shared" si="178"/>
        <v>12748.090706465857</v>
      </c>
      <c r="S181" s="5">
        <f t="shared" si="179"/>
        <v>6860.4259026604586</v>
      </c>
      <c r="T181" s="5">
        <f t="shared" si="180"/>
        <v>36.500148695568846</v>
      </c>
      <c r="U181" s="5">
        <f t="shared" si="181"/>
        <v>129.53743864625741</v>
      </c>
      <c r="V181" s="5">
        <f t="shared" si="182"/>
        <v>193.28547218850798</v>
      </c>
      <c r="W181" s="15">
        <f t="shared" si="183"/>
        <v>-1.0734613539272964E-2</v>
      </c>
      <c r="X181" s="15">
        <f t="shared" si="184"/>
        <v>-1.217998157191269E-2</v>
      </c>
      <c r="Y181" s="15">
        <f t="shared" si="185"/>
        <v>-9.7425357312937999E-3</v>
      </c>
      <c r="Z181" s="5">
        <f t="shared" si="198"/>
        <v>10745.489359391406</v>
      </c>
      <c r="AA181" s="5">
        <f t="shared" si="199"/>
        <v>32973.169477206917</v>
      </c>
      <c r="AB181" s="5">
        <f t="shared" si="200"/>
        <v>50547.232291528519</v>
      </c>
      <c r="AC181" s="16">
        <f t="shared" si="186"/>
        <v>1.3937767136373918</v>
      </c>
      <c r="AD181" s="16">
        <f t="shared" si="187"/>
        <v>2.9840846345037493</v>
      </c>
      <c r="AE181" s="16">
        <f t="shared" si="188"/>
        <v>7.9379330085959579</v>
      </c>
      <c r="AF181" s="15">
        <f t="shared" si="189"/>
        <v>-4.0504037456468023E-3</v>
      </c>
      <c r="AG181" s="15">
        <f t="shared" si="190"/>
        <v>2.9673830763510267E-4</v>
      </c>
      <c r="AH181" s="15">
        <f t="shared" si="191"/>
        <v>9.7937136394747881E-3</v>
      </c>
      <c r="AI181" s="1">
        <f t="shared" si="155"/>
        <v>474903.73458566878</v>
      </c>
      <c r="AJ181" s="1">
        <f t="shared" si="156"/>
        <v>178688.27262175336</v>
      </c>
      <c r="AK181" s="1">
        <f t="shared" si="157"/>
        <v>64988.13984465375</v>
      </c>
      <c r="AL181" s="14">
        <f t="shared" si="192"/>
        <v>65.092978917891543</v>
      </c>
      <c r="AM181" s="14">
        <f t="shared" si="193"/>
        <v>14.579628396632302</v>
      </c>
      <c r="AN181" s="14">
        <f t="shared" si="194"/>
        <v>4.7531410648566412</v>
      </c>
      <c r="AO181" s="11">
        <f t="shared" si="195"/>
        <v>5.8709934292903287E-3</v>
      </c>
      <c r="AP181" s="11">
        <f t="shared" si="196"/>
        <v>7.3959032667425323E-3</v>
      </c>
      <c r="AQ181" s="11">
        <f t="shared" si="197"/>
        <v>6.7090174357492148E-3</v>
      </c>
      <c r="AR181" s="1">
        <f t="shared" si="201"/>
        <v>256463.52770958969</v>
      </c>
      <c r="AS181" s="1">
        <f t="shared" si="201"/>
        <v>98412.403701130112</v>
      </c>
      <c r="AT181" s="1">
        <f t="shared" si="201"/>
        <v>35493.74831425304</v>
      </c>
      <c r="AU181" s="1">
        <f t="shared" si="158"/>
        <v>51292.705541917938</v>
      </c>
      <c r="AV181" s="1">
        <f t="shared" si="159"/>
        <v>19682.480740226023</v>
      </c>
      <c r="AW181" s="1">
        <f t="shared" si="160"/>
        <v>7098.7496628506087</v>
      </c>
      <c r="AX181" s="1">
        <f t="shared" si="212"/>
        <v>176073.53875839175</v>
      </c>
      <c r="AY181" s="1">
        <f t="shared" si="204"/>
        <v>26567.232264698974</v>
      </c>
      <c r="AZ181" s="1">
        <f t="shared" si="205"/>
        <v>6501.1241130678691</v>
      </c>
      <c r="BA181" s="1">
        <f t="shared" si="213"/>
        <v>14074.732688821197</v>
      </c>
      <c r="BB181" s="1">
        <f t="shared" si="214"/>
        <v>30189.666556925178</v>
      </c>
      <c r="BC181" s="1">
        <f t="shared" si="215"/>
        <v>38347.280870781164</v>
      </c>
      <c r="BD181" s="1">
        <f t="shared" si="216"/>
        <v>2379.9864807588983</v>
      </c>
      <c r="BE181" s="2">
        <f t="shared" si="222"/>
        <v>0.17931493730955578</v>
      </c>
      <c r="BF181" s="2">
        <f t="shared" si="223"/>
        <v>0.13584270515142602</v>
      </c>
      <c r="BG181" s="2">
        <f t="shared" si="224"/>
        <v>7.3108051554487685E-2</v>
      </c>
      <c r="BH181" s="2">
        <f t="shared" si="206"/>
        <v>0.10715860035329032</v>
      </c>
      <c r="BI181" s="2">
        <f t="shared" si="217"/>
        <v>3.2153846742329923E-3</v>
      </c>
      <c r="BJ181" s="2">
        <f t="shared" si="207"/>
        <v>1.8453240542857267E-3</v>
      </c>
      <c r="BK181" s="2">
        <f t="shared" si="208"/>
        <v>5.3447872020936297E-4</v>
      </c>
      <c r="BL181" s="2">
        <f t="shared" si="209"/>
        <v>824.62889649714305</v>
      </c>
      <c r="BM181" s="2">
        <f t="shared" si="210"/>
        <v>181.60277578977306</v>
      </c>
      <c r="BN181" s="2">
        <f t="shared" si="211"/>
        <v>18.970653174435199</v>
      </c>
      <c r="BO181" s="2">
        <f t="shared" si="218"/>
        <v>855.94503619772252</v>
      </c>
      <c r="BP181" s="2">
        <f t="shared" si="219"/>
        <v>81.087789564524144</v>
      </c>
      <c r="BQ181" s="2">
        <f t="shared" si="220"/>
        <v>10.267144862272948</v>
      </c>
      <c r="BR181" s="11">
        <f t="shared" si="221"/>
        <v>3.7868087929290944E-2</v>
      </c>
      <c r="BS181" s="17">
        <f t="shared" si="202"/>
        <v>5.0267898814470363E-3</v>
      </c>
      <c r="BT181" s="17">
        <f t="shared" si="203"/>
        <v>2.8809321846521206E-2</v>
      </c>
      <c r="BU181" s="12">
        <f>(BU$3*templow!$I291+BU$4*templow!$I291^2+BU$5*templow!$I291^6)*(K181/K$56)^$BW$1</f>
        <v>1.9319349245852604</v>
      </c>
      <c r="BV181" s="12">
        <f>(BV$3*templow!$I291+BV$4*templow!$I291^2+BV$5*templow!$I291^6)*(L181/L$56)^$BW$1</f>
        <v>0.50006360636897229</v>
      </c>
      <c r="BW181" s="12">
        <f>(BW$3*templow!$I291+BW$4*templow!$I291^2+BW$5*templow!$I291^6)*(M181/M$56)^$BW$1</f>
        <v>-0.33188250292378352</v>
      </c>
      <c r="BX181" s="12"/>
      <c r="BY181" s="12"/>
      <c r="BZ181" s="12"/>
      <c r="CA181" s="19"/>
      <c r="CB181" s="19"/>
      <c r="CC181" s="19"/>
      <c r="CD181" s="19"/>
      <c r="CE181" s="19"/>
      <c r="CF181" s="19"/>
      <c r="CG181" s="19"/>
      <c r="CH181" s="19"/>
    </row>
    <row r="182" spans="1:86" x14ac:dyDescent="0.3">
      <c r="A182" s="2">
        <f t="shared" si="161"/>
        <v>2136</v>
      </c>
      <c r="B182" s="5">
        <f t="shared" si="162"/>
        <v>1165.2638925218728</v>
      </c>
      <c r="C182" s="5">
        <f t="shared" si="163"/>
        <v>2963.4595075789557</v>
      </c>
      <c r="D182" s="5">
        <f t="shared" si="164"/>
        <v>4367.8185623142754</v>
      </c>
      <c r="E182" s="15">
        <f t="shared" si="165"/>
        <v>6.4091766009873806E-6</v>
      </c>
      <c r="F182" s="15">
        <f t="shared" si="166"/>
        <v>1.2626507674362726E-5</v>
      </c>
      <c r="G182" s="15">
        <f t="shared" si="167"/>
        <v>2.5776566265334033E-5</v>
      </c>
      <c r="H182" s="5">
        <f t="shared" si="168"/>
        <v>258310.72946761845</v>
      </c>
      <c r="I182" s="5">
        <f t="shared" si="169"/>
        <v>99315.833840036852</v>
      </c>
      <c r="J182" s="5">
        <f t="shared" si="170"/>
        <v>35789.502952728733</v>
      </c>
      <c r="K182" s="5">
        <f t="shared" si="171"/>
        <v>221675.73467721586</v>
      </c>
      <c r="L182" s="5">
        <f t="shared" si="172"/>
        <v>33513.477604819534</v>
      </c>
      <c r="M182" s="5">
        <f t="shared" si="173"/>
        <v>8193.9078837940051</v>
      </c>
      <c r="N182" s="15">
        <f t="shared" si="174"/>
        <v>7.1961351621356862E-3</v>
      </c>
      <c r="O182" s="15">
        <f t="shared" si="175"/>
        <v>9.1673011599431309E-3</v>
      </c>
      <c r="P182" s="15">
        <f t="shared" si="176"/>
        <v>8.3065932949633048E-3</v>
      </c>
      <c r="Q182" s="5">
        <f t="shared" si="177"/>
        <v>9327.1700192493518</v>
      </c>
      <c r="R182" s="5">
        <f t="shared" si="178"/>
        <v>12708.421823571454</v>
      </c>
      <c r="S182" s="5">
        <f t="shared" si="179"/>
        <v>6850.1961003363313</v>
      </c>
      <c r="T182" s="5">
        <f t="shared" si="180"/>
        <v>36.108333705195918</v>
      </c>
      <c r="U182" s="5">
        <f t="shared" si="181"/>
        <v>127.95967503067322</v>
      </c>
      <c r="V182" s="5">
        <f t="shared" si="182"/>
        <v>191.40238156937144</v>
      </c>
      <c r="W182" s="15">
        <f t="shared" si="183"/>
        <v>-1.0734613539272964E-2</v>
      </c>
      <c r="X182" s="15">
        <f t="shared" si="184"/>
        <v>-1.217998157191269E-2</v>
      </c>
      <c r="Y182" s="15">
        <f t="shared" si="185"/>
        <v>-9.7425357312937999E-3</v>
      </c>
      <c r="Z182" s="5">
        <f t="shared" si="198"/>
        <v>10664.176849312571</v>
      </c>
      <c r="AA182" s="5">
        <f t="shared" si="199"/>
        <v>32883.492309874266</v>
      </c>
      <c r="AB182" s="5">
        <f t="shared" si="200"/>
        <v>50970.662654169559</v>
      </c>
      <c r="AC182" s="16">
        <f t="shared" si="186"/>
        <v>1.3881313552158796</v>
      </c>
      <c r="AD182" s="16">
        <f t="shared" si="187"/>
        <v>2.9849701267280317</v>
      </c>
      <c r="AE182" s="16">
        <f t="shared" si="188"/>
        <v>8.0156748513714806</v>
      </c>
      <c r="AF182" s="15">
        <f t="shared" si="189"/>
        <v>-4.0504037456468023E-3</v>
      </c>
      <c r="AG182" s="15">
        <f t="shared" si="190"/>
        <v>2.9673830763510267E-4</v>
      </c>
      <c r="AH182" s="15">
        <f t="shared" si="191"/>
        <v>9.7937136394747881E-3</v>
      </c>
      <c r="AI182" s="1">
        <f t="shared" si="155"/>
        <v>478706.06666901987</v>
      </c>
      <c r="AJ182" s="1">
        <f t="shared" si="156"/>
        <v>180501.92609980406</v>
      </c>
      <c r="AK182" s="1">
        <f t="shared" si="157"/>
        <v>65588.075523038991</v>
      </c>
      <c r="AL182" s="14">
        <f t="shared" si="192"/>
        <v>65.471317764896213</v>
      </c>
      <c r="AM182" s="14">
        <f t="shared" si="193"/>
        <v>14.68637962270598</v>
      </c>
      <c r="AN182" s="14">
        <f t="shared" si="194"/>
        <v>4.7847110820725529</v>
      </c>
      <c r="AO182" s="11">
        <f t="shared" si="195"/>
        <v>5.8122834949974255E-3</v>
      </c>
      <c r="AP182" s="11">
        <f t="shared" si="196"/>
        <v>7.3219442340751069E-3</v>
      </c>
      <c r="AQ182" s="11">
        <f t="shared" si="197"/>
        <v>6.6419272613917222E-3</v>
      </c>
      <c r="AR182" s="1">
        <f t="shared" si="201"/>
        <v>258310.72946761845</v>
      </c>
      <c r="AS182" s="1">
        <f t="shared" si="201"/>
        <v>99315.833840036852</v>
      </c>
      <c r="AT182" s="1">
        <f t="shared" si="201"/>
        <v>35789.502952728733</v>
      </c>
      <c r="AU182" s="1">
        <f t="shared" si="158"/>
        <v>51662.145893523695</v>
      </c>
      <c r="AV182" s="1">
        <f t="shared" si="159"/>
        <v>19863.166768007373</v>
      </c>
      <c r="AW182" s="1">
        <f t="shared" si="160"/>
        <v>7157.900590545747</v>
      </c>
      <c r="AX182" s="1">
        <f t="shared" si="212"/>
        <v>177340.58774177267</v>
      </c>
      <c r="AY182" s="1">
        <f t="shared" si="204"/>
        <v>26810.782083855625</v>
      </c>
      <c r="AZ182" s="1">
        <f t="shared" si="205"/>
        <v>6555.1263070352043</v>
      </c>
      <c r="BA182" s="1">
        <f t="shared" si="213"/>
        <v>14083.178265482968</v>
      </c>
      <c r="BB182" s="1">
        <f t="shared" si="214"/>
        <v>30217.090904904246</v>
      </c>
      <c r="BC182" s="1">
        <f t="shared" si="215"/>
        <v>38384.401165067982</v>
      </c>
      <c r="BD182" s="1">
        <f t="shared" si="216"/>
        <v>2312.7080383180901</v>
      </c>
      <c r="BE182" s="2">
        <f t="shared" si="222"/>
        <v>0.17931493730955578</v>
      </c>
      <c r="BF182" s="2">
        <f t="shared" si="223"/>
        <v>0.13584270515142602</v>
      </c>
      <c r="BG182" s="2">
        <f t="shared" si="224"/>
        <v>7.3108051554487685E-2</v>
      </c>
      <c r="BH182" s="2">
        <f t="shared" si="206"/>
        <v>0.10691676834113718</v>
      </c>
      <c r="BI182" s="2">
        <f t="shared" si="217"/>
        <v>3.2153846742329923E-3</v>
      </c>
      <c r="BJ182" s="2">
        <f t="shared" si="207"/>
        <v>1.8453240542857267E-3</v>
      </c>
      <c r="BK182" s="2">
        <f t="shared" si="208"/>
        <v>5.3447872020936297E-4</v>
      </c>
      <c r="BL182" s="2">
        <f t="shared" si="209"/>
        <v>830.56836072012493</v>
      </c>
      <c r="BM182" s="2">
        <f t="shared" si="210"/>
        <v>183.26989715646437</v>
      </c>
      <c r="BN182" s="2">
        <f t="shared" si="211"/>
        <v>19.12872773510367</v>
      </c>
      <c r="BO182" s="2">
        <f t="shared" si="218"/>
        <v>868.68349832096828</v>
      </c>
      <c r="BP182" s="2">
        <f t="shared" si="219"/>
        <v>82.055345010596483</v>
      </c>
      <c r="BQ182" s="2">
        <f t="shared" si="220"/>
        <v>10.266693390785429</v>
      </c>
      <c r="BR182" s="11">
        <f t="shared" si="221"/>
        <v>3.7785172172631415E-2</v>
      </c>
      <c r="BS182" s="17">
        <f t="shared" si="202"/>
        <v>4.8433803292634884E-3</v>
      </c>
      <c r="BT182" s="17">
        <f t="shared" si="203"/>
        <v>2.7970215384972043E-2</v>
      </c>
      <c r="BU182" s="12">
        <f>(BU$3*templow!$I292+BU$4*templow!$I292^2+BU$5*templow!$I292^6)*(K182/K$56)^$BW$1</f>
        <v>1.9094437247654783</v>
      </c>
      <c r="BV182" s="12">
        <f>(BV$3*templow!$I292+BV$4*templow!$I292^2+BV$5*templow!$I292^6)*(L182/L$56)^$BW$1</f>
        <v>0.48117620057620036</v>
      </c>
      <c r="BW182" s="12">
        <f>(BW$3*templow!$I292+BW$4*templow!$I292^2+BW$5*templow!$I292^6)*(M182/M$56)^$BW$1</f>
        <v>-0.34994198820346167</v>
      </c>
      <c r="BX182" s="12"/>
      <c r="BY182" s="12"/>
      <c r="BZ182" s="12"/>
      <c r="CA182" s="19"/>
      <c r="CB182" s="19"/>
      <c r="CC182" s="19"/>
      <c r="CD182" s="19"/>
      <c r="CE182" s="19"/>
      <c r="CF182" s="19"/>
      <c r="CG182" s="19"/>
      <c r="CH182" s="19"/>
    </row>
    <row r="183" spans="1:86" x14ac:dyDescent="0.3">
      <c r="A183" s="2">
        <f t="shared" si="161"/>
        <v>2137</v>
      </c>
      <c r="B183" s="5">
        <f t="shared" si="162"/>
        <v>1165.2709874848429</v>
      </c>
      <c r="C183" s="5">
        <f t="shared" si="163"/>
        <v>2963.49505481596</v>
      </c>
      <c r="D183" s="5">
        <f t="shared" si="164"/>
        <v>4367.9255203106513</v>
      </c>
      <c r="E183" s="15">
        <f t="shared" si="165"/>
        <v>6.0887177709380116E-6</v>
      </c>
      <c r="F183" s="15">
        <f t="shared" si="166"/>
        <v>1.1995182290644589E-5</v>
      </c>
      <c r="G183" s="15">
        <f t="shared" si="167"/>
        <v>2.448773795206733E-5</v>
      </c>
      <c r="H183" s="5">
        <f t="shared" si="168"/>
        <v>260151.00311449417</v>
      </c>
      <c r="I183" s="5">
        <f t="shared" si="169"/>
        <v>100217.98697546076</v>
      </c>
      <c r="J183" s="5">
        <f t="shared" si="170"/>
        <v>36084.573347275946</v>
      </c>
      <c r="K183" s="5">
        <f t="shared" si="171"/>
        <v>223253.65164716938</v>
      </c>
      <c r="L183" s="5">
        <f t="shared" si="172"/>
        <v>33817.497624164091</v>
      </c>
      <c r="M183" s="5">
        <f t="shared" si="173"/>
        <v>8261.2611363184551</v>
      </c>
      <c r="N183" s="15">
        <f t="shared" si="174"/>
        <v>7.1181312300649946E-3</v>
      </c>
      <c r="O183" s="15">
        <f t="shared" si="175"/>
        <v>9.0715748132577101E-3</v>
      </c>
      <c r="P183" s="15">
        <f t="shared" si="176"/>
        <v>8.2199181977211655E-3</v>
      </c>
      <c r="Q183" s="5">
        <f t="shared" si="177"/>
        <v>9292.7823619854043</v>
      </c>
      <c r="R183" s="5">
        <f t="shared" si="178"/>
        <v>12667.666654391925</v>
      </c>
      <c r="S183" s="5">
        <f t="shared" si="179"/>
        <v>6839.3847654017964</v>
      </c>
      <c r="T183" s="5">
        <f t="shared" si="180"/>
        <v>35.720724697323533</v>
      </c>
      <c r="U183" s="5">
        <f t="shared" si="181"/>
        <v>126.40112854685169</v>
      </c>
      <c r="V183" s="5">
        <f t="shared" si="182"/>
        <v>189.53763702787711</v>
      </c>
      <c r="W183" s="15">
        <f t="shared" si="183"/>
        <v>-1.0734613539272964E-2</v>
      </c>
      <c r="X183" s="15">
        <f t="shared" si="184"/>
        <v>-1.217998157191269E-2</v>
      </c>
      <c r="Y183" s="15">
        <f t="shared" si="185"/>
        <v>-9.7425357312937999E-3</v>
      </c>
      <c r="Z183" s="5">
        <f t="shared" si="198"/>
        <v>10582.647888913467</v>
      </c>
      <c r="AA183" s="5">
        <f t="shared" si="199"/>
        <v>32790.894500696988</v>
      </c>
      <c r="AB183" s="5">
        <f t="shared" si="200"/>
        <v>51393.106367841159</v>
      </c>
      <c r="AC183" s="16">
        <f t="shared" si="186"/>
        <v>1.3825088627752635</v>
      </c>
      <c r="AD183" s="16">
        <f t="shared" si="187"/>
        <v>2.9858558817117782</v>
      </c>
      <c r="AE183" s="16">
        <f t="shared" si="188"/>
        <v>8.0941780754929518</v>
      </c>
      <c r="AF183" s="15">
        <f t="shared" si="189"/>
        <v>-4.0504037456468023E-3</v>
      </c>
      <c r="AG183" s="15">
        <f t="shared" si="190"/>
        <v>2.9673830763510267E-4</v>
      </c>
      <c r="AH183" s="15">
        <f t="shared" si="191"/>
        <v>9.7937136394747881E-3</v>
      </c>
      <c r="AI183" s="1">
        <f t="shared" si="155"/>
        <v>482497.60589564161</v>
      </c>
      <c r="AJ183" s="1">
        <f t="shared" si="156"/>
        <v>182314.90025783103</v>
      </c>
      <c r="AK183" s="1">
        <f t="shared" si="157"/>
        <v>66187.168561280836</v>
      </c>
      <c r="AL183" s="14">
        <f t="shared" si="192"/>
        <v>65.848050245940456</v>
      </c>
      <c r="AM183" s="14">
        <f t="shared" si="193"/>
        <v>14.792837146777911</v>
      </c>
      <c r="AN183" s="14">
        <f t="shared" si="194"/>
        <v>4.8161729880167146</v>
      </c>
      <c r="AO183" s="11">
        <f t="shared" si="195"/>
        <v>5.7541606600474511E-3</v>
      </c>
      <c r="AP183" s="11">
        <f t="shared" si="196"/>
        <v>7.2487247917343558E-3</v>
      </c>
      <c r="AQ183" s="11">
        <f t="shared" si="197"/>
        <v>6.5755079887778048E-3</v>
      </c>
      <c r="AR183" s="1">
        <f t="shared" si="201"/>
        <v>260151.00311449417</v>
      </c>
      <c r="AS183" s="1">
        <f t="shared" si="201"/>
        <v>100217.98697546076</v>
      </c>
      <c r="AT183" s="1">
        <f t="shared" si="201"/>
        <v>36084.573347275946</v>
      </c>
      <c r="AU183" s="1">
        <f t="shared" si="158"/>
        <v>52030.200622898839</v>
      </c>
      <c r="AV183" s="1">
        <f t="shared" si="159"/>
        <v>20043.597395092154</v>
      </c>
      <c r="AW183" s="1">
        <f t="shared" si="160"/>
        <v>7216.9146694551891</v>
      </c>
      <c r="AX183" s="1">
        <f t="shared" si="212"/>
        <v>178602.92131773548</v>
      </c>
      <c r="AY183" s="1">
        <f t="shared" si="204"/>
        <v>27053.998099331278</v>
      </c>
      <c r="AZ183" s="1">
        <f t="shared" si="205"/>
        <v>6609.0089090547635</v>
      </c>
      <c r="BA183" s="1">
        <f t="shared" si="213"/>
        <v>14091.529184279349</v>
      </c>
      <c r="BB183" s="1">
        <f t="shared" si="214"/>
        <v>30244.215725837454</v>
      </c>
      <c r="BC183" s="1">
        <f t="shared" si="215"/>
        <v>38421.098342453166</v>
      </c>
      <c r="BD183" s="1">
        <f t="shared" si="216"/>
        <v>2247.3075051987885</v>
      </c>
      <c r="BE183" s="2">
        <f t="shared" si="222"/>
        <v>0.17931493730955578</v>
      </c>
      <c r="BF183" s="2">
        <f t="shared" si="223"/>
        <v>0.13584270515142602</v>
      </c>
      <c r="BG183" s="2">
        <f t="shared" si="224"/>
        <v>7.3108051554487685E-2</v>
      </c>
      <c r="BH183" s="2">
        <f t="shared" si="206"/>
        <v>0.10667550935391512</v>
      </c>
      <c r="BI183" s="2">
        <f t="shared" si="217"/>
        <v>3.2153846742329923E-3</v>
      </c>
      <c r="BJ183" s="2">
        <f t="shared" si="207"/>
        <v>1.8453240542857267E-3</v>
      </c>
      <c r="BK183" s="2">
        <f t="shared" si="208"/>
        <v>5.3447872020936297E-4</v>
      </c>
      <c r="BL183" s="2">
        <f t="shared" si="209"/>
        <v>836.48554840068402</v>
      </c>
      <c r="BM183" s="2">
        <f t="shared" si="210"/>
        <v>184.93466203791141</v>
      </c>
      <c r="BN183" s="2">
        <f t="shared" si="211"/>
        <v>19.286436581952938</v>
      </c>
      <c r="BO183" s="2">
        <f t="shared" si="218"/>
        <v>881.61226385248426</v>
      </c>
      <c r="BP183" s="2">
        <f t="shared" si="219"/>
        <v>83.034529328180426</v>
      </c>
      <c r="BQ183" s="2">
        <f t="shared" si="220"/>
        <v>10.266251779811061</v>
      </c>
      <c r="BR183" s="11">
        <f t="shared" si="221"/>
        <v>3.770308365097505E-2</v>
      </c>
      <c r="BS183" s="17">
        <f t="shared" si="202"/>
        <v>4.667035586106651E-3</v>
      </c>
      <c r="BT183" s="17">
        <f t="shared" si="203"/>
        <v>2.7155548917448584E-2</v>
      </c>
      <c r="BU183" s="12">
        <f>(BU$3*templow!$I293+BU$4*templow!$I293^2+BU$5*templow!$I293^6)*(K183/K$56)^$BW$1</f>
        <v>1.8866951592821783</v>
      </c>
      <c r="BV183" s="12">
        <f>(BV$3*templow!$I293+BV$4*templow!$I293^2+BV$5*templow!$I293^6)*(L183/L$56)^$BW$1</f>
        <v>0.4621592969737634</v>
      </c>
      <c r="BW183" s="12">
        <f>(BW$3*templow!$I293+BW$4*templow!$I293^2+BW$5*templow!$I293^6)*(M183/M$56)^$BW$1</f>
        <v>-0.36809111165584074</v>
      </c>
      <c r="BX183" s="12"/>
      <c r="BY183" s="12"/>
      <c r="BZ183" s="12"/>
      <c r="CA183" s="19"/>
      <c r="CB183" s="19"/>
      <c r="CC183" s="19"/>
      <c r="CD183" s="19"/>
      <c r="CE183" s="19"/>
      <c r="CF183" s="19"/>
      <c r="CG183" s="19"/>
      <c r="CH183" s="19"/>
    </row>
    <row r="184" spans="1:86" x14ac:dyDescent="0.3">
      <c r="A184" s="2">
        <f t="shared" si="161"/>
        <v>2138</v>
      </c>
      <c r="B184" s="5">
        <f t="shared" si="162"/>
        <v>1165.2777277407038</v>
      </c>
      <c r="C184" s="5">
        <f t="shared" si="163"/>
        <v>2963.5288250961903</v>
      </c>
      <c r="D184" s="5">
        <f t="shared" si="164"/>
        <v>4368.0271328954095</v>
      </c>
      <c r="E184" s="15">
        <f t="shared" si="165"/>
        <v>5.7842818823911106E-6</v>
      </c>
      <c r="F184" s="15">
        <f t="shared" si="166"/>
        <v>1.139542317611236E-5</v>
      </c>
      <c r="G184" s="15">
        <f t="shared" si="167"/>
        <v>2.3263351054463962E-5</v>
      </c>
      <c r="H184" s="5">
        <f t="shared" si="168"/>
        <v>261984.22532532929</v>
      </c>
      <c r="I184" s="5">
        <f t="shared" si="169"/>
        <v>101118.77933911483</v>
      </c>
      <c r="J184" s="5">
        <f t="shared" si="170"/>
        <v>36378.93656402902</v>
      </c>
      <c r="K184" s="5">
        <f t="shared" si="171"/>
        <v>224825.56654822268</v>
      </c>
      <c r="L184" s="5">
        <f t="shared" si="172"/>
        <v>34121.0716368965</v>
      </c>
      <c r="M184" s="5">
        <f t="shared" si="173"/>
        <v>8328.4593838854471</v>
      </c>
      <c r="N184" s="15">
        <f t="shared" si="174"/>
        <v>7.0409370214359335E-3</v>
      </c>
      <c r="O184" s="15">
        <f t="shared" si="175"/>
        <v>8.9768325293084761E-3</v>
      </c>
      <c r="P184" s="15">
        <f t="shared" si="176"/>
        <v>8.1341391414893049E-3</v>
      </c>
      <c r="Q184" s="5">
        <f t="shared" si="177"/>
        <v>9257.8090148161227</v>
      </c>
      <c r="R184" s="5">
        <f t="shared" si="178"/>
        <v>12625.849052365731</v>
      </c>
      <c r="S184" s="5">
        <f t="shared" si="179"/>
        <v>6828.0011590711865</v>
      </c>
      <c r="T184" s="5">
        <f t="shared" si="180"/>
        <v>35.337276522355005</v>
      </c>
      <c r="U184" s="5">
        <f t="shared" si="181"/>
        <v>124.86156513048208</v>
      </c>
      <c r="V184" s="5">
        <f t="shared" si="182"/>
        <v>187.69105982670803</v>
      </c>
      <c r="W184" s="15">
        <f t="shared" si="183"/>
        <v>-1.0734613539272964E-2</v>
      </c>
      <c r="X184" s="15">
        <f t="shared" si="184"/>
        <v>-1.217998157191269E-2</v>
      </c>
      <c r="Y184" s="15">
        <f t="shared" si="185"/>
        <v>-9.7425357312937999E-3</v>
      </c>
      <c r="Z184" s="5">
        <f t="shared" si="198"/>
        <v>10500.925538083397</v>
      </c>
      <c r="AA184" s="5">
        <f t="shared" si="199"/>
        <v>32695.435120395407</v>
      </c>
      <c r="AB184" s="5">
        <f t="shared" si="200"/>
        <v>51814.53008692665</v>
      </c>
      <c r="AC184" s="16">
        <f t="shared" si="186"/>
        <v>1.3769091436990888</v>
      </c>
      <c r="AD184" s="16">
        <f t="shared" si="187"/>
        <v>2.9867418995329595</v>
      </c>
      <c r="AE184" s="16">
        <f t="shared" si="188"/>
        <v>8.1734501377112441</v>
      </c>
      <c r="AF184" s="15">
        <f t="shared" si="189"/>
        <v>-4.0504037456468023E-3</v>
      </c>
      <c r="AG184" s="15">
        <f t="shared" si="190"/>
        <v>2.9673830763510267E-4</v>
      </c>
      <c r="AH184" s="15">
        <f t="shared" si="191"/>
        <v>9.7937136394747881E-3</v>
      </c>
      <c r="AI184" s="1">
        <f t="shared" si="155"/>
        <v>486278.04592897627</v>
      </c>
      <c r="AJ184" s="1">
        <f t="shared" si="156"/>
        <v>184127.00762714009</v>
      </c>
      <c r="AK184" s="1">
        <f t="shared" si="157"/>
        <v>66785.36637460794</v>
      </c>
      <c r="AL184" s="14">
        <f t="shared" si="192"/>
        <v>66.223161503603805</v>
      </c>
      <c r="AM184" s="14">
        <f t="shared" si="193"/>
        <v>14.898994060090189</v>
      </c>
      <c r="AN184" s="14">
        <f t="shared" si="194"/>
        <v>4.8475250841351736</v>
      </c>
      <c r="AO184" s="11">
        <f t="shared" si="195"/>
        <v>5.6966190534469769E-3</v>
      </c>
      <c r="AP184" s="11">
        <f t="shared" si="196"/>
        <v>7.1762375438170125E-3</v>
      </c>
      <c r="AQ184" s="11">
        <f t="shared" si="197"/>
        <v>6.5097529088900263E-3</v>
      </c>
      <c r="AR184" s="1">
        <f t="shared" si="201"/>
        <v>261984.22532532929</v>
      </c>
      <c r="AS184" s="1">
        <f t="shared" si="201"/>
        <v>101118.77933911483</v>
      </c>
      <c r="AT184" s="1">
        <f t="shared" si="201"/>
        <v>36378.93656402902</v>
      </c>
      <c r="AU184" s="1">
        <f t="shared" si="158"/>
        <v>52396.845065065863</v>
      </c>
      <c r="AV184" s="1">
        <f t="shared" si="159"/>
        <v>20223.755867822969</v>
      </c>
      <c r="AW184" s="1">
        <f t="shared" si="160"/>
        <v>7275.7873128058045</v>
      </c>
      <c r="AX184" s="1">
        <f t="shared" si="212"/>
        <v>179860.45323857811</v>
      </c>
      <c r="AY184" s="1">
        <f t="shared" si="204"/>
        <v>27296.8573095172</v>
      </c>
      <c r="AZ184" s="1">
        <f t="shared" si="205"/>
        <v>6662.7675071083577</v>
      </c>
      <c r="BA184" s="1">
        <f t="shared" si="213"/>
        <v>14099.786591417347</v>
      </c>
      <c r="BB184" s="1">
        <f t="shared" si="214"/>
        <v>30271.044777451203</v>
      </c>
      <c r="BC184" s="1">
        <f t="shared" si="215"/>
        <v>38457.378561729834</v>
      </c>
      <c r="BD184" s="1">
        <f t="shared" si="216"/>
        <v>2183.733501470937</v>
      </c>
      <c r="BE184" s="2">
        <f t="shared" si="222"/>
        <v>0.17931493730955578</v>
      </c>
      <c r="BF184" s="2">
        <f t="shared" si="223"/>
        <v>0.13584270515142602</v>
      </c>
      <c r="BG184" s="2">
        <f t="shared" si="224"/>
        <v>7.3108051554487685E-2</v>
      </c>
      <c r="BH184" s="2">
        <f t="shared" si="206"/>
        <v>0.10643483515353525</v>
      </c>
      <c r="BI184" s="2">
        <f t="shared" si="217"/>
        <v>3.2153846742329923E-3</v>
      </c>
      <c r="BJ184" s="2">
        <f t="shared" si="207"/>
        <v>1.8453240542857267E-3</v>
      </c>
      <c r="BK184" s="2">
        <f t="shared" si="208"/>
        <v>5.3447872020936297E-4</v>
      </c>
      <c r="BL184" s="2">
        <f t="shared" si="209"/>
        <v>842.3800630018668</v>
      </c>
      <c r="BM184" s="2">
        <f t="shared" si="210"/>
        <v>186.59691585447916</v>
      </c>
      <c r="BN184" s="2">
        <f t="shared" si="211"/>
        <v>19.443767457319829</v>
      </c>
      <c r="BO184" s="2">
        <f t="shared" si="218"/>
        <v>894.73417880988438</v>
      </c>
      <c r="BP184" s="2">
        <f t="shared" si="219"/>
        <v>84.02548231246395</v>
      </c>
      <c r="BQ184" s="2">
        <f t="shared" si="220"/>
        <v>10.26581989784952</v>
      </c>
      <c r="BR184" s="11">
        <f t="shared" si="221"/>
        <v>3.7621815254295726E-2</v>
      </c>
      <c r="BS184" s="17">
        <f t="shared" si="202"/>
        <v>4.4974672039004744E-3</v>
      </c>
      <c r="BT184" s="17">
        <f t="shared" si="203"/>
        <v>2.6364610599464645E-2</v>
      </c>
      <c r="BU184" s="12">
        <f>(BU$3*templow!$I294+BU$4*templow!$I294^2+BU$5*templow!$I294^6)*(K184/K$56)^$BW$1</f>
        <v>1.8636944339313322</v>
      </c>
      <c r="BV184" s="12">
        <f>(BV$3*templow!$I294+BV$4*templow!$I294^2+BV$5*templow!$I294^6)*(L184/L$56)^$BW$1</f>
        <v>0.44301621917299822</v>
      </c>
      <c r="BW184" s="12">
        <f>(BW$3*templow!$I294+BW$4*templow!$I294^2+BW$5*templow!$I294^6)*(M184/M$56)^$BW$1</f>
        <v>-0.38632729359144363</v>
      </c>
      <c r="BX184" s="12"/>
      <c r="BY184" s="12"/>
      <c r="BZ184" s="12"/>
      <c r="CA184" s="19"/>
      <c r="CB184" s="19"/>
      <c r="CC184" s="19"/>
      <c r="CD184" s="19"/>
      <c r="CE184" s="19"/>
      <c r="CF184" s="19"/>
      <c r="CG184" s="19"/>
      <c r="CH184" s="19"/>
    </row>
    <row r="185" spans="1:86" x14ac:dyDescent="0.3">
      <c r="A185" s="2">
        <f t="shared" si="161"/>
        <v>2139</v>
      </c>
      <c r="B185" s="5">
        <f t="shared" si="162"/>
        <v>1165.28413102081</v>
      </c>
      <c r="C185" s="5">
        <f t="shared" si="163"/>
        <v>2963.560907227994</v>
      </c>
      <c r="D185" s="5">
        <f t="shared" si="164"/>
        <v>4368.1236670965873</v>
      </c>
      <c r="E185" s="15">
        <f t="shared" si="165"/>
        <v>5.4950677882715551E-6</v>
      </c>
      <c r="F185" s="15">
        <f t="shared" si="166"/>
        <v>1.0825652017306742E-5</v>
      </c>
      <c r="G185" s="15">
        <f t="shared" si="167"/>
        <v>2.2100183501740762E-5</v>
      </c>
      <c r="H185" s="5">
        <f t="shared" si="168"/>
        <v>263810.27578117239</v>
      </c>
      <c r="I185" s="5">
        <f t="shared" si="169"/>
        <v>102018.12835209441</v>
      </c>
      <c r="J185" s="5">
        <f t="shared" si="170"/>
        <v>36672.570049258655</v>
      </c>
      <c r="K185" s="5">
        <f t="shared" si="171"/>
        <v>226391.3742222421</v>
      </c>
      <c r="L185" s="5">
        <f t="shared" si="172"/>
        <v>34424.171307995297</v>
      </c>
      <c r="M185" s="5">
        <f t="shared" si="173"/>
        <v>8395.4972075308124</v>
      </c>
      <c r="N185" s="15">
        <f t="shared" si="174"/>
        <v>6.9645445491786084E-3</v>
      </c>
      <c r="O185" s="15">
        <f t="shared" si="175"/>
        <v>8.8830642344492894E-3</v>
      </c>
      <c r="P185" s="15">
        <f t="shared" si="176"/>
        <v>8.0492466319852518E-3</v>
      </c>
      <c r="Q185" s="5">
        <f t="shared" si="177"/>
        <v>9222.2649833392788</v>
      </c>
      <c r="R185" s="5">
        <f t="shared" si="178"/>
        <v>12582.992828559842</v>
      </c>
      <c r="S185" s="5">
        <f t="shared" si="179"/>
        <v>6816.0545595171716</v>
      </c>
      <c r="T185" s="5">
        <f t="shared" si="180"/>
        <v>34.957944515357099</v>
      </c>
      <c r="U185" s="5">
        <f t="shared" si="181"/>
        <v>123.34075356815264</v>
      </c>
      <c r="V185" s="5">
        <f t="shared" si="182"/>
        <v>185.86247296990192</v>
      </c>
      <c r="W185" s="15">
        <f t="shared" si="183"/>
        <v>-1.0734613539272964E-2</v>
      </c>
      <c r="X185" s="15">
        <f t="shared" si="184"/>
        <v>-1.217998157191269E-2</v>
      </c>
      <c r="Y185" s="15">
        <f t="shared" si="185"/>
        <v>-9.7425357312937999E-3</v>
      </c>
      <c r="Z185" s="5">
        <f t="shared" si="198"/>
        <v>10419.032433762697</v>
      </c>
      <c r="AA185" s="5">
        <f t="shared" si="199"/>
        <v>32597.17323122286</v>
      </c>
      <c r="AB185" s="5">
        <f t="shared" si="200"/>
        <v>52234.901014587937</v>
      </c>
      <c r="AC185" s="16">
        <f t="shared" si="186"/>
        <v>1.3713321057460346</v>
      </c>
      <c r="AD185" s="16">
        <f t="shared" si="187"/>
        <v>2.9876281802695699</v>
      </c>
      <c r="AE185" s="16">
        <f t="shared" si="188"/>
        <v>8.2534985678065134</v>
      </c>
      <c r="AF185" s="15">
        <f t="shared" si="189"/>
        <v>-4.0504037456468023E-3</v>
      </c>
      <c r="AG185" s="15">
        <f t="shared" si="190"/>
        <v>2.9673830763510267E-4</v>
      </c>
      <c r="AH185" s="15">
        <f t="shared" si="191"/>
        <v>9.7937136394747881E-3</v>
      </c>
      <c r="AI185" s="1">
        <f t="shared" ref="AI185:AI248" si="225">(1-$AI$5)*AI184+AU184</f>
        <v>490047.08640114451</v>
      </c>
      <c r="AJ185" s="1">
        <f t="shared" ref="AJ185:AJ248" si="226">(1-$AI$5)*AJ184+AV184</f>
        <v>185938.06273224906</v>
      </c>
      <c r="AK185" s="1">
        <f t="shared" ref="AK185:AK248" si="227">(1-$AI$5)*AK184+AW184</f>
        <v>67382.617049952954</v>
      </c>
      <c r="AL185" s="14">
        <f t="shared" si="192"/>
        <v>66.596637145968728</v>
      </c>
      <c r="AM185" s="14">
        <f t="shared" si="193"/>
        <v>15.004843593423924</v>
      </c>
      <c r="AN185" s="14">
        <f t="shared" si="194"/>
        <v>4.8787657127473665</v>
      </c>
      <c r="AO185" s="11">
        <f t="shared" si="195"/>
        <v>5.6396528629125073E-3</v>
      </c>
      <c r="AP185" s="11">
        <f t="shared" si="196"/>
        <v>7.104475168378842E-3</v>
      </c>
      <c r="AQ185" s="11">
        <f t="shared" si="197"/>
        <v>6.444655379801126E-3</v>
      </c>
      <c r="AR185" s="1">
        <f t="shared" si="201"/>
        <v>263810.27578117239</v>
      </c>
      <c r="AS185" s="1">
        <f t="shared" si="201"/>
        <v>102018.12835209441</v>
      </c>
      <c r="AT185" s="1">
        <f t="shared" si="201"/>
        <v>36672.570049258655</v>
      </c>
      <c r="AU185" s="1">
        <f t="shared" ref="AU185:AU248" si="228">$AU$5*AR185</f>
        <v>52762.055156234477</v>
      </c>
      <c r="AV185" s="1">
        <f t="shared" ref="AV185:AV248" si="229">$AU$5*AS185</f>
        <v>20403.625670418885</v>
      </c>
      <c r="AW185" s="1">
        <f t="shared" ref="AW185:AW248" si="230">$AU$5*AT185</f>
        <v>7334.5140098517313</v>
      </c>
      <c r="AX185" s="1">
        <f t="shared" si="212"/>
        <v>181113.09937779367</v>
      </c>
      <c r="AY185" s="1">
        <f t="shared" si="204"/>
        <v>27539.337046396235</v>
      </c>
      <c r="AZ185" s="1">
        <f t="shared" si="205"/>
        <v>6716.397766024651</v>
      </c>
      <c r="BA185" s="1">
        <f t="shared" si="213"/>
        <v>14107.951613494479</v>
      </c>
      <c r="BB185" s="1">
        <f t="shared" si="214"/>
        <v>30297.581745445077</v>
      </c>
      <c r="BC185" s="1">
        <f t="shared" si="215"/>
        <v>38493.247830181899</v>
      </c>
      <c r="BD185" s="1">
        <f t="shared" si="216"/>
        <v>2121.9360050693317</v>
      </c>
      <c r="BE185" s="2">
        <f t="shared" si="222"/>
        <v>0.17931493730955578</v>
      </c>
      <c r="BF185" s="2">
        <f t="shared" si="223"/>
        <v>0.13584270515142602</v>
      </c>
      <c r="BG185" s="2">
        <f t="shared" si="224"/>
        <v>7.3108051554487685E-2</v>
      </c>
      <c r="BH185" s="2">
        <f t="shared" si="206"/>
        <v>0.10619475750608359</v>
      </c>
      <c r="BI185" s="2">
        <f t="shared" si="217"/>
        <v>3.2153846742329923E-3</v>
      </c>
      <c r="BJ185" s="2">
        <f t="shared" si="207"/>
        <v>1.8453240542857267E-3</v>
      </c>
      <c r="BK185" s="2">
        <f t="shared" si="208"/>
        <v>5.3447872020936297E-4</v>
      </c>
      <c r="BL185" s="2">
        <f t="shared" si="209"/>
        <v>848.25151765196085</v>
      </c>
      <c r="BM185" s="2">
        <f t="shared" si="210"/>
        <v>188.25650622132849</v>
      </c>
      <c r="BN185" s="2">
        <f t="shared" si="211"/>
        <v>19.60070830671598</v>
      </c>
      <c r="BO185" s="2">
        <f t="shared" si="218"/>
        <v>908.05213178962936</v>
      </c>
      <c r="BP185" s="2">
        <f t="shared" si="219"/>
        <v>85.028345442909497</v>
      </c>
      <c r="BQ185" s="2">
        <f t="shared" si="220"/>
        <v>10.265397616233667</v>
      </c>
      <c r="BR185" s="11">
        <f t="shared" si="221"/>
        <v>3.7541359873747043E-2</v>
      </c>
      <c r="BS185" s="17">
        <f t="shared" si="202"/>
        <v>4.3343992365833745E-3</v>
      </c>
      <c r="BT185" s="17">
        <f t="shared" si="203"/>
        <v>2.5596709319868585E-2</v>
      </c>
      <c r="BU185" s="12">
        <f>(BU$3*templow!$I295+BU$4*templow!$I295^2+BU$5*templow!$I295^6)*(K185/K$56)^$BW$1</f>
        <v>1.8404467112350582</v>
      </c>
      <c r="BV185" s="12">
        <f>(BV$3*templow!$I295+BV$4*templow!$I295^2+BV$5*templow!$I295^6)*(L185/L$56)^$BW$1</f>
        <v>0.42375025086999885</v>
      </c>
      <c r="BW185" s="12">
        <f>(BW$3*templow!$I295+BW$4*templow!$I295^2+BW$5*templow!$I295^6)*(M185/M$56)^$BW$1</f>
        <v>-0.40464798752315501</v>
      </c>
      <c r="BX185" s="12"/>
      <c r="BY185" s="12"/>
      <c r="BZ185" s="12"/>
      <c r="CA185" s="19"/>
      <c r="CB185" s="19"/>
      <c r="CC185" s="19"/>
      <c r="CD185" s="19"/>
      <c r="CE185" s="19"/>
      <c r="CF185" s="19"/>
      <c r="CG185" s="19"/>
      <c r="CH185" s="19"/>
    </row>
    <row r="186" spans="1:86" x14ac:dyDescent="0.3">
      <c r="A186" s="2">
        <f t="shared" ref="A186:A249" si="231">1+A185</f>
        <v>2140</v>
      </c>
      <c r="B186" s="5">
        <f t="shared" ref="B186:B249" si="232">B185*(1+E186)</f>
        <v>1165.2902141703378</v>
      </c>
      <c r="C186" s="5">
        <f t="shared" ref="C186:C249" si="233">C185*(1+F186)</f>
        <v>2963.5913855831523</v>
      </c>
      <c r="D186" s="5">
        <f t="shared" ref="D186:D249" si="234">D185*(1+G186)</f>
        <v>4368.2153766144584</v>
      </c>
      <c r="E186" s="15">
        <f t="shared" ref="E186:E249" si="235">E185*$E$5</f>
        <v>5.2203143988579772E-6</v>
      </c>
      <c r="F186" s="15">
        <f t="shared" ref="F186:F249" si="236">F185*$E$5</f>
        <v>1.0284369416441405E-5</v>
      </c>
      <c r="G186" s="15">
        <f t="shared" ref="G186:G249" si="237">G185*$E$5</f>
        <v>2.0995174326653724E-5</v>
      </c>
      <c r="H186" s="5">
        <f t="shared" ref="H186:H249" si="238">AR186</f>
        <v>265629.03715414548</v>
      </c>
      <c r="I186" s="5">
        <f t="shared" ref="I186:I249" si="239">AS186</f>
        <v>102915.95263478337</v>
      </c>
      <c r="J186" s="5">
        <f t="shared" ref="J186:J249" si="240">AT186</f>
        <v>36965.451631187963</v>
      </c>
      <c r="K186" s="5">
        <f t="shared" ref="K186:K249" si="241">H186/B186*1000</f>
        <v>227950.97214754162</v>
      </c>
      <c r="L186" s="5">
        <f t="shared" ref="L186:L249" si="242">I186/C186*1000</f>
        <v>34726.768722379849</v>
      </c>
      <c r="M186" s="5">
        <f t="shared" ref="M186:M249" si="243">J186/D186*1000</f>
        <v>8462.3692845103415</v>
      </c>
      <c r="N186" s="15">
        <f t="shared" ref="N186:N249" si="244">K186/K185-1</f>
        <v>6.8889458825780459E-3</v>
      </c>
      <c r="O186" s="15">
        <f t="shared" ref="O186:O249" si="245">L186/L185-1</f>
        <v>8.7902599506954893E-3</v>
      </c>
      <c r="P186" s="15">
        <f t="shared" ref="P186:P249" si="246">M186/M185-1</f>
        <v>7.9652312813045523E-3</v>
      </c>
      <c r="Q186" s="5">
        <f t="shared" ref="Q186:Q249" si="247">T186*H186/1000</f>
        <v>9186.1651835120501</v>
      </c>
      <c r="R186" s="5">
        <f t="shared" ref="R186:R249" si="248">U186*I186/1000</f>
        <v>12539.12174064638</v>
      </c>
      <c r="S186" s="5">
        <f t="shared" ref="S186:S249" si="249">V186*J186/1000</f>
        <v>6803.5542578247305</v>
      </c>
      <c r="T186" s="5">
        <f t="shared" ref="T186:T249" si="250">T185*(1+W186)</f>
        <v>34.582684490857396</v>
      </c>
      <c r="U186" s="5">
        <f t="shared" ref="U186:U249" si="251">U185*(1+X186)</f>
        <v>121.83846546262671</v>
      </c>
      <c r="V186" s="5">
        <f t="shared" ref="V186:V249" si="252">V185*(1+Y186)</f>
        <v>184.05170118588603</v>
      </c>
      <c r="W186" s="15">
        <f t="shared" ref="W186:W249" si="253">T$5-1</f>
        <v>-1.0734613539272964E-2</v>
      </c>
      <c r="X186" s="15">
        <f t="shared" ref="X186:X249" si="254">U$5-1</f>
        <v>-1.217998157191269E-2</v>
      </c>
      <c r="Y186" s="15">
        <f t="shared" ref="Y186:Y249" si="255">V$5-1</f>
        <v>-9.7425357312937999E-3</v>
      </c>
      <c r="Z186" s="5">
        <f t="shared" si="198"/>
        <v>10336.990789124835</v>
      </c>
      <c r="AA186" s="5">
        <f t="shared" si="199"/>
        <v>32496.167857612341</v>
      </c>
      <c r="AB186" s="5">
        <f t="shared" si="200"/>
        <v>52654.186905598915</v>
      </c>
      <c r="AC186" s="16">
        <f t="shared" ref="AC186:AC249" si="256">AC185*(1+AF186)</f>
        <v>1.365777657048395</v>
      </c>
      <c r="AD186" s="16">
        <f t="shared" ref="AD186:AD249" si="257">AD185*(1+AG186)</f>
        <v>2.9885147239996259</v>
      </c>
      <c r="AE186" s="16">
        <f t="shared" ref="AE186:AE249" si="258">AE185*(1+AH186)</f>
        <v>8.3343309693034264</v>
      </c>
      <c r="AF186" s="15">
        <f t="shared" ref="AF186:AF249" si="259">AC$5-1</f>
        <v>-4.0504037456468023E-3</v>
      </c>
      <c r="AG186" s="15">
        <f t="shared" ref="AG186:AG249" si="260">AD$5-1</f>
        <v>2.9673830763510267E-4</v>
      </c>
      <c r="AH186" s="15">
        <f t="shared" ref="AH186:AH249" si="261">AE$5-1</f>
        <v>9.7937136394747881E-3</v>
      </c>
      <c r="AI186" s="1">
        <f t="shared" si="225"/>
        <v>493804.43291726452</v>
      </c>
      <c r="AJ186" s="1">
        <f t="shared" si="226"/>
        <v>187747.88212944305</v>
      </c>
      <c r="AK186" s="1">
        <f t="shared" si="227"/>
        <v>67978.869354809387</v>
      </c>
      <c r="AL186" s="14">
        <f t="shared" ref="AL186:AL249" si="262">AL185*(1+AO186)</f>
        <v>66.968463242155934</v>
      </c>
      <c r="AM186" s="14">
        <f t="shared" ref="AM186:AM249" si="263">AM185*(1+AP186)</f>
        <v>15.110379116751664</v>
      </c>
      <c r="AN186" s="14">
        <f t="shared" ref="AN186:AN249" si="264">AN185*(1+AQ186)</f>
        <v>4.9098932568078393</v>
      </c>
      <c r="AO186" s="11">
        <f t="shared" ref="AO186:AO249" si="265">AO$5*AO185</f>
        <v>5.5832563342833822E-3</v>
      </c>
      <c r="AP186" s="11">
        <f t="shared" ref="AP186:AP249" si="266">AP$5*AP185</f>
        <v>7.0334304166950537E-3</v>
      </c>
      <c r="AQ186" s="11">
        <f t="shared" ref="AQ186:AQ249" si="267">AQ$5*AQ185</f>
        <v>6.3802088260031149E-3</v>
      </c>
      <c r="AR186" s="1">
        <f t="shared" si="201"/>
        <v>265629.03715414548</v>
      </c>
      <c r="AS186" s="1">
        <f t="shared" si="201"/>
        <v>102915.95263478337</v>
      </c>
      <c r="AT186" s="1">
        <f t="shared" si="201"/>
        <v>36965.451631187963</v>
      </c>
      <c r="AU186" s="1">
        <f t="shared" si="228"/>
        <v>53125.807430829096</v>
      </c>
      <c r="AV186" s="1">
        <f t="shared" si="229"/>
        <v>20583.190526956678</v>
      </c>
      <c r="AW186" s="1">
        <f t="shared" si="230"/>
        <v>7393.0903262375932</v>
      </c>
      <c r="AX186" s="1">
        <f t="shared" si="212"/>
        <v>182360.77771803329</v>
      </c>
      <c r="AY186" s="1">
        <f t="shared" si="204"/>
        <v>27781.414977903878</v>
      </c>
      <c r="AZ186" s="1">
        <f t="shared" si="205"/>
        <v>6769.8954276082723</v>
      </c>
      <c r="BA186" s="1">
        <f t="shared" si="213"/>
        <v>14116.025358074208</v>
      </c>
      <c r="BB186" s="1">
        <f t="shared" si="214"/>
        <v>30323.830245828729</v>
      </c>
      <c r="BC186" s="1">
        <f t="shared" si="215"/>
        <v>38528.712009340277</v>
      </c>
      <c r="BD186" s="1">
        <f t="shared" si="216"/>
        <v>2061.8663183320868</v>
      </c>
      <c r="BE186" s="2">
        <f t="shared" si="222"/>
        <v>0.17931493730955578</v>
      </c>
      <c r="BF186" s="2">
        <f t="shared" si="223"/>
        <v>0.13584270515142602</v>
      </c>
      <c r="BG186" s="2">
        <f t="shared" si="224"/>
        <v>7.3108051554487685E-2</v>
      </c>
      <c r="BH186" s="2">
        <f t="shared" si="206"/>
        <v>0.10595528817442228</v>
      </c>
      <c r="BI186" s="2">
        <f t="shared" si="217"/>
        <v>3.2153846742329923E-3</v>
      </c>
      <c r="BJ186" s="2">
        <f t="shared" si="207"/>
        <v>1.8453240542857267E-3</v>
      </c>
      <c r="BK186" s="2">
        <f t="shared" si="208"/>
        <v>5.3447872020936297E-4</v>
      </c>
      <c r="BL186" s="2">
        <f t="shared" si="209"/>
        <v>854.09953509670549</v>
      </c>
      <c r="BM186" s="2">
        <f t="shared" si="210"/>
        <v>189.91328296669627</v>
      </c>
      <c r="BN186" s="2">
        <f t="shared" si="211"/>
        <v>19.757247279798452</v>
      </c>
      <c r="BO186" s="2">
        <f t="shared" si="218"/>
        <v>921.56905460347957</v>
      </c>
      <c r="BP186" s="2">
        <f t="shared" si="219"/>
        <v>86.0432619033881</v>
      </c>
      <c r="BQ186" s="2">
        <f t="shared" si="220"/>
        <v>10.264984809025496</v>
      </c>
      <c r="BR186" s="11">
        <f t="shared" si="221"/>
        <v>3.746171040482979E-2</v>
      </c>
      <c r="BS186" s="17">
        <f t="shared" si="202"/>
        <v>4.1775676654575052E-3</v>
      </c>
      <c r="BT186" s="17">
        <f t="shared" si="203"/>
        <v>2.4851174096959791E-2</v>
      </c>
      <c r="BU186" s="12">
        <f>(BU$3*templow!$I296+BU$4*templow!$I296^2+BU$5*templow!$I296^6)*(K186/K$56)^$BW$1</f>
        <v>1.8169571086217302</v>
      </c>
      <c r="BV186" s="12">
        <f>(BV$3*templow!$I296+BV$4*templow!$I296^2+BV$5*templow!$I296^6)*(L186/L$56)^$BW$1</f>
        <v>0.4043646350716919</v>
      </c>
      <c r="BW186" s="12">
        <f>(BW$3*templow!$I296+BW$4*templow!$I296^2+BW$5*templow!$I296^6)*(M186/M$56)^$BW$1</f>
        <v>-0.4230506806939805</v>
      </c>
      <c r="BX186" s="12"/>
      <c r="BY186" s="12"/>
      <c r="BZ186" s="12"/>
      <c r="CA186" s="19"/>
      <c r="CB186" s="19"/>
      <c r="CC186" s="19"/>
      <c r="CD186" s="19"/>
      <c r="CE186" s="19"/>
      <c r="CF186" s="19"/>
      <c r="CG186" s="19"/>
      <c r="CH186" s="19"/>
    </row>
    <row r="187" spans="1:86" x14ac:dyDescent="0.3">
      <c r="A187" s="2">
        <f t="shared" si="231"/>
        <v>2141</v>
      </c>
      <c r="B187" s="5">
        <f t="shared" si="232"/>
        <v>1165.2959931925573</v>
      </c>
      <c r="C187" s="5">
        <f t="shared" si="233"/>
        <v>2963.6203403183304</v>
      </c>
      <c r="D187" s="5">
        <f t="shared" si="234"/>
        <v>4368.3025024856197</v>
      </c>
      <c r="E187" s="15">
        <f t="shared" si="235"/>
        <v>4.9592986789150782E-6</v>
      </c>
      <c r="F187" s="15">
        <f t="shared" si="236"/>
        <v>9.7701509456193339E-6</v>
      </c>
      <c r="G187" s="15">
        <f t="shared" si="237"/>
        <v>1.9945415610321037E-5</v>
      </c>
      <c r="H187" s="5">
        <f t="shared" si="238"/>
        <v>267440.39509138948</v>
      </c>
      <c r="I187" s="5">
        <f t="shared" si="239"/>
        <v>103812.17201592548</v>
      </c>
      <c r="J187" s="5">
        <f t="shared" si="240"/>
        <v>37257.559521572839</v>
      </c>
      <c r="K187" s="5">
        <f t="shared" si="241"/>
        <v>229504.26042286819</v>
      </c>
      <c r="L187" s="5">
        <f t="shared" si="242"/>
        <v>35028.836387583549</v>
      </c>
      <c r="M187" s="5">
        <f t="shared" si="243"/>
        <v>8529.0703884112445</v>
      </c>
      <c r="N187" s="15">
        <f t="shared" si="244"/>
        <v>6.814133147548862E-3</v>
      </c>
      <c r="O187" s="15">
        <f t="shared" si="245"/>
        <v>8.6984097950071337E-3</v>
      </c>
      <c r="P187" s="15">
        <f t="shared" si="246"/>
        <v>7.8820838063631271E-3</v>
      </c>
      <c r="Q187" s="5">
        <f t="shared" si="247"/>
        <v>9149.5244368202002</v>
      </c>
      <c r="R187" s="5">
        <f t="shared" si="248"/>
        <v>12494.259482197458</v>
      </c>
      <c r="S187" s="5">
        <f t="shared" si="249"/>
        <v>6790.509554021357</v>
      </c>
      <c r="T187" s="5">
        <f t="shared" si="250"/>
        <v>34.211452737697435</v>
      </c>
      <c r="U187" s="5">
        <f t="shared" si="251"/>
        <v>120.35447519854181</v>
      </c>
      <c r="V187" s="5">
        <f t="shared" si="252"/>
        <v>182.25857091067712</v>
      </c>
      <c r="W187" s="15">
        <f t="shared" si="253"/>
        <v>-1.0734613539272964E-2</v>
      </c>
      <c r="X187" s="15">
        <f t="shared" si="254"/>
        <v>-1.217998157191269E-2</v>
      </c>
      <c r="Y187" s="15">
        <f t="shared" si="255"/>
        <v>-9.7425357312937999E-3</v>
      </c>
      <c r="Z187" s="5">
        <f t="shared" si="198"/>
        <v>10254.82239306675</v>
      </c>
      <c r="AA187" s="5">
        <f t="shared" si="199"/>
        <v>32392.477957590876</v>
      </c>
      <c r="AB187" s="5">
        <f t="shared" si="200"/>
        <v>53072.356068831556</v>
      </c>
      <c r="AC187" s="16">
        <f t="shared" si="256"/>
        <v>1.3602457061105655</v>
      </c>
      <c r="AD187" s="16">
        <f t="shared" si="257"/>
        <v>2.9894015308011683</v>
      </c>
      <c r="AE187" s="16">
        <f t="shared" si="258"/>
        <v>8.4159550201933904</v>
      </c>
      <c r="AF187" s="15">
        <f t="shared" si="259"/>
        <v>-4.0504037456468023E-3</v>
      </c>
      <c r="AG187" s="15">
        <f t="shared" si="260"/>
        <v>2.9673830763510267E-4</v>
      </c>
      <c r="AH187" s="15">
        <f t="shared" si="261"/>
        <v>9.7937136394747881E-3</v>
      </c>
      <c r="AI187" s="1">
        <f t="shared" si="225"/>
        <v>497549.79705636716</v>
      </c>
      <c r="AJ187" s="1">
        <f t="shared" si="226"/>
        <v>189556.28444345546</v>
      </c>
      <c r="AK187" s="1">
        <f t="shared" si="227"/>
        <v>68574.072745566038</v>
      </c>
      <c r="AL187" s="14">
        <f t="shared" si="262"/>
        <v>67.338626317783991</v>
      </c>
      <c r="AM187" s="14">
        <f t="shared" si="263"/>
        <v>15.215594138838345</v>
      </c>
      <c r="AN187" s="14">
        <f t="shared" si="264"/>
        <v>4.9409061396567395</v>
      </c>
      <c r="AO187" s="11">
        <f t="shared" si="265"/>
        <v>5.5274237709405484E-3</v>
      </c>
      <c r="AP187" s="11">
        <f t="shared" si="266"/>
        <v>6.9630961125281034E-3</v>
      </c>
      <c r="AQ187" s="11">
        <f t="shared" si="267"/>
        <v>6.3164067377430837E-3</v>
      </c>
      <c r="AR187" s="1">
        <f t="shared" si="201"/>
        <v>267440.39509138948</v>
      </c>
      <c r="AS187" s="1">
        <f t="shared" si="201"/>
        <v>103812.17201592548</v>
      </c>
      <c r="AT187" s="1">
        <f t="shared" si="201"/>
        <v>37257.559521572839</v>
      </c>
      <c r="AU187" s="1">
        <f t="shared" si="228"/>
        <v>53488.079018277902</v>
      </c>
      <c r="AV187" s="1">
        <f t="shared" si="229"/>
        <v>20762.434403185096</v>
      </c>
      <c r="AW187" s="1">
        <f t="shared" si="230"/>
        <v>7451.5119043145678</v>
      </c>
      <c r="AX187" s="1">
        <f t="shared" si="212"/>
        <v>183603.40833829454</v>
      </c>
      <c r="AY187" s="1">
        <f t="shared" si="204"/>
        <v>28023.069110066841</v>
      </c>
      <c r="AZ187" s="1">
        <f t="shared" si="205"/>
        <v>6823.2563107289961</v>
      </c>
      <c r="BA187" s="1">
        <f t="shared" si="213"/>
        <v>14124.008914236942</v>
      </c>
      <c r="BB187" s="1">
        <f t="shared" si="214"/>
        <v>30349.793827158668</v>
      </c>
      <c r="BC187" s="1">
        <f t="shared" si="215"/>
        <v>38563.776820482548</v>
      </c>
      <c r="BD187" s="1">
        <f t="shared" si="216"/>
        <v>2003.4770352256155</v>
      </c>
      <c r="BE187" s="2">
        <f t="shared" si="222"/>
        <v>0.17931493730955578</v>
      </c>
      <c r="BF187" s="2">
        <f t="shared" si="223"/>
        <v>0.13584270515142602</v>
      </c>
      <c r="BG187" s="2">
        <f t="shared" si="224"/>
        <v>7.3108051554487685E-2</v>
      </c>
      <c r="BH187" s="2">
        <f t="shared" si="206"/>
        <v>0.10571643891095722</v>
      </c>
      <c r="BI187" s="2">
        <f t="shared" si="217"/>
        <v>3.2153846742329923E-3</v>
      </c>
      <c r="BJ187" s="2">
        <f t="shared" si="207"/>
        <v>1.8453240542857267E-3</v>
      </c>
      <c r="BK187" s="2">
        <f t="shared" si="208"/>
        <v>5.3447872020936297E-4</v>
      </c>
      <c r="BL187" s="2">
        <f t="shared" si="209"/>
        <v>859.9237476476701</v>
      </c>
      <c r="BM187" s="2">
        <f t="shared" si="210"/>
        <v>191.56709814863487</v>
      </c>
      <c r="BN187" s="2">
        <f t="shared" si="211"/>
        <v>19.913372731214416</v>
      </c>
      <c r="BO187" s="2">
        <f t="shared" si="218"/>
        <v>935.28792292450146</v>
      </c>
      <c r="BP187" s="2">
        <f t="shared" si="219"/>
        <v>87.070376602564195</v>
      </c>
      <c r="BQ187" s="2">
        <f t="shared" si="220"/>
        <v>10.264581352917157</v>
      </c>
      <c r="BR187" s="11">
        <f t="shared" si="221"/>
        <v>3.7382859750413749E-2</v>
      </c>
      <c r="BS187" s="17">
        <f t="shared" si="202"/>
        <v>4.0267198524631519E-3</v>
      </c>
      <c r="BT187" s="17">
        <f t="shared" si="203"/>
        <v>2.412735349219397E-2</v>
      </c>
      <c r="BU187" s="12">
        <f>(BU$3*templow!$I297+BU$4*templow!$I297^2+BU$5*templow!$I297^6)*(K187/K$56)^$BW$1</f>
        <v>1.7932306967191649</v>
      </c>
      <c r="BV187" s="12">
        <f>(BV$3*templow!$I297+BV$4*templow!$I297^2+BV$5*templow!$I297^6)*(L187/L$56)^$BW$1</f>
        <v>0.38486257338956725</v>
      </c>
      <c r="BW187" s="12">
        <f>(BW$3*templow!$I297+BW$4*templow!$I297^2+BW$5*templow!$I297^6)*(M187/M$56)^$BW$1</f>
        <v>-0.44153289455447525</v>
      </c>
      <c r="BX187" s="12"/>
      <c r="BY187" s="12"/>
      <c r="BZ187" s="12"/>
      <c r="CA187" s="19"/>
      <c r="CB187" s="19"/>
      <c r="CC187" s="19"/>
      <c r="CD187" s="19"/>
      <c r="CE187" s="19"/>
      <c r="CF187" s="19"/>
      <c r="CG187" s="19"/>
      <c r="CH187" s="19"/>
    </row>
    <row r="188" spans="1:86" x14ac:dyDescent="0.3">
      <c r="A188" s="2">
        <f t="shared" si="231"/>
        <v>2142</v>
      </c>
      <c r="B188" s="5">
        <f t="shared" si="232"/>
        <v>1165.3014832908927</v>
      </c>
      <c r="C188" s="5">
        <f t="shared" si="233"/>
        <v>2963.6478475854969</v>
      </c>
      <c r="D188" s="5">
        <f t="shared" si="234"/>
        <v>4368.3852737140969</v>
      </c>
      <c r="E188" s="15">
        <f t="shared" si="235"/>
        <v>4.7113337449693239E-6</v>
      </c>
      <c r="F188" s="15">
        <f t="shared" si="236"/>
        <v>9.2816433983383671E-6</v>
      </c>
      <c r="G188" s="15">
        <f t="shared" si="237"/>
        <v>1.8948144829804984E-5</v>
      </c>
      <c r="H188" s="5">
        <f t="shared" si="238"/>
        <v>269244.23819786124</v>
      </c>
      <c r="I188" s="5">
        <f t="shared" si="239"/>
        <v>104706.70754087389</v>
      </c>
      <c r="J188" s="5">
        <f t="shared" si="240"/>
        <v>37548.872317051959</v>
      </c>
      <c r="K188" s="5">
        <f t="shared" si="241"/>
        <v>231051.14175045647</v>
      </c>
      <c r="L188" s="5">
        <f t="shared" si="242"/>
        <v>35330.347236153284</v>
      </c>
      <c r="M188" s="5">
        <f t="shared" si="243"/>
        <v>8595.5953892150828</v>
      </c>
      <c r="N188" s="15">
        <f t="shared" si="244"/>
        <v>6.7400985268775138E-3</v>
      </c>
      <c r="O188" s="15">
        <f t="shared" si="245"/>
        <v>8.607503978539599E-3</v>
      </c>
      <c r="P188" s="15">
        <f t="shared" si="246"/>
        <v>7.7997950273958061E-3</v>
      </c>
      <c r="Q188" s="5">
        <f t="shared" si="247"/>
        <v>9112.3574656350593</v>
      </c>
      <c r="R188" s="5">
        <f t="shared" si="248"/>
        <v>12448.429672297732</v>
      </c>
      <c r="S188" s="5">
        <f t="shared" si="249"/>
        <v>6776.9297531849361</v>
      </c>
      <c r="T188" s="5">
        <f t="shared" si="250"/>
        <v>33.844206013941154</v>
      </c>
      <c r="U188" s="5">
        <f t="shared" si="251"/>
        <v>118.88855990852635</v>
      </c>
      <c r="V188" s="5">
        <f t="shared" si="252"/>
        <v>180.48291027124532</v>
      </c>
      <c r="W188" s="15">
        <f t="shared" si="253"/>
        <v>-1.0734613539272964E-2</v>
      </c>
      <c r="X188" s="15">
        <f t="shared" si="254"/>
        <v>-1.217998157191269E-2</v>
      </c>
      <c r="Y188" s="15">
        <f t="shared" si="255"/>
        <v>-9.7425357312937999E-3</v>
      </c>
      <c r="Z188" s="5">
        <f t="shared" si="198"/>
        <v>10172.548609998013</v>
      </c>
      <c r="AA188" s="5">
        <f t="shared" si="199"/>
        <v>32286.1623949653</v>
      </c>
      <c r="AB188" s="5">
        <f t="shared" si="200"/>
        <v>53489.377369402777</v>
      </c>
      <c r="AC188" s="16">
        <f t="shared" si="256"/>
        <v>1.3547361618075353</v>
      </c>
      <c r="AD188" s="16">
        <f t="shared" si="257"/>
        <v>2.99028860075226</v>
      </c>
      <c r="AE188" s="16">
        <f t="shared" si="258"/>
        <v>8.4983784736638643</v>
      </c>
      <c r="AF188" s="15">
        <f t="shared" si="259"/>
        <v>-4.0504037456468023E-3</v>
      </c>
      <c r="AG188" s="15">
        <f t="shared" si="260"/>
        <v>2.9673830763510267E-4</v>
      </c>
      <c r="AH188" s="15">
        <f t="shared" si="261"/>
        <v>9.7937136394747881E-3</v>
      </c>
      <c r="AI188" s="1">
        <f t="shared" si="225"/>
        <v>501282.89636900835</v>
      </c>
      <c r="AJ188" s="1">
        <f t="shared" si="226"/>
        <v>191363.090402295</v>
      </c>
      <c r="AK188" s="1">
        <f t="shared" si="227"/>
        <v>69168.177375324012</v>
      </c>
      <c r="AL188" s="14">
        <f t="shared" si="262"/>
        <v>67.707113350357275</v>
      </c>
      <c r="AM188" s="14">
        <f t="shared" si="263"/>
        <v>15.320482306792314</v>
      </c>
      <c r="AN188" s="14">
        <f t="shared" si="264"/>
        <v>4.9718028247595125</v>
      </c>
      <c r="AO188" s="11">
        <f t="shared" si="265"/>
        <v>5.4721495332311432E-3</v>
      </c>
      <c r="AP188" s="11">
        <f t="shared" si="266"/>
        <v>6.8934651514028222E-3</v>
      </c>
      <c r="AQ188" s="11">
        <f t="shared" si="267"/>
        <v>6.2532426703656527E-3</v>
      </c>
      <c r="AR188" s="1">
        <f t="shared" si="201"/>
        <v>269244.23819786124</v>
      </c>
      <c r="AS188" s="1">
        <f t="shared" si="201"/>
        <v>104706.70754087389</v>
      </c>
      <c r="AT188" s="1">
        <f t="shared" si="201"/>
        <v>37548.872317051959</v>
      </c>
      <c r="AU188" s="1">
        <f t="shared" si="228"/>
        <v>53848.847639572254</v>
      </c>
      <c r="AV188" s="1">
        <f t="shared" si="229"/>
        <v>20941.341508174781</v>
      </c>
      <c r="AW188" s="1">
        <f t="shared" si="230"/>
        <v>7509.7744634103919</v>
      </c>
      <c r="AX188" s="1">
        <f t="shared" si="212"/>
        <v>184840.91340036516</v>
      </c>
      <c r="AY188" s="1">
        <f t="shared" si="204"/>
        <v>28264.277788922627</v>
      </c>
      <c r="AZ188" s="1">
        <f t="shared" si="205"/>
        <v>6876.4763113720664</v>
      </c>
      <c r="BA188" s="1">
        <f t="shared" si="213"/>
        <v>14131.903353107629</v>
      </c>
      <c r="BB188" s="1">
        <f t="shared" si="214"/>
        <v>30375.475972679433</v>
      </c>
      <c r="BC188" s="1">
        <f t="shared" si="215"/>
        <v>38598.447849887852</v>
      </c>
      <c r="BD188" s="1">
        <f t="shared" si="216"/>
        <v>1946.7220092511541</v>
      </c>
      <c r="BE188" s="2">
        <f t="shared" si="222"/>
        <v>0.17931493730955578</v>
      </c>
      <c r="BF188" s="2">
        <f t="shared" si="223"/>
        <v>0.13584270515142602</v>
      </c>
      <c r="BG188" s="2">
        <f t="shared" si="224"/>
        <v>7.3108051554487685E-2</v>
      </c>
      <c r="BH188" s="2">
        <f t="shared" si="206"/>
        <v>0.10547822145057033</v>
      </c>
      <c r="BI188" s="2">
        <f t="shared" si="217"/>
        <v>3.2153846742329923E-3</v>
      </c>
      <c r="BJ188" s="2">
        <f t="shared" si="207"/>
        <v>1.8453240542857267E-3</v>
      </c>
      <c r="BK188" s="2">
        <f t="shared" si="208"/>
        <v>5.3447872020936297E-4</v>
      </c>
      <c r="BL188" s="2">
        <f t="shared" si="209"/>
        <v>865.72379712694021</v>
      </c>
      <c r="BM188" s="2">
        <f t="shared" si="210"/>
        <v>193.21780607023527</v>
      </c>
      <c r="BN188" s="2">
        <f t="shared" si="211"/>
        <v>20.069073221322707</v>
      </c>
      <c r="BO188" s="2">
        <f t="shared" si="218"/>
        <v>949.21175694274746</v>
      </c>
      <c r="BP188" s="2">
        <f t="shared" si="219"/>
        <v>88.109836194527475</v>
      </c>
      <c r="BQ188" s="2">
        <f t="shared" si="220"/>
        <v>10.264187127136717</v>
      </c>
      <c r="BR188" s="11">
        <f t="shared" si="221"/>
        <v>3.7304800823579204E-2</v>
      </c>
      <c r="BS188" s="17">
        <f t="shared" si="202"/>
        <v>3.8816140199501169E-3</v>
      </c>
      <c r="BT188" s="17">
        <f t="shared" si="203"/>
        <v>2.3424615040965019E-2</v>
      </c>
      <c r="BU188" s="12">
        <f>(BU$3*templow!$I298+BU$4*templow!$I298^2+BU$5*templow!$I298^6)*(K188/K$56)^$BW$1</f>
        <v>1.7692724977576222</v>
      </c>
      <c r="BV188" s="12">
        <f>(BV$3*templow!$I298+BV$4*templow!$I298^2+BV$5*templow!$I298^6)*(L188/L$56)^$BW$1</f>
        <v>0.36524722539871146</v>
      </c>
      <c r="BW188" s="12">
        <f>(BW$3*templow!$I298+BW$4*templow!$I298^2+BW$5*templow!$I298^6)*(M188/M$56)^$BW$1</f>
        <v>-0.4600921851915627</v>
      </c>
      <c r="BX188" s="12"/>
      <c r="BY188" s="12"/>
      <c r="BZ188" s="12"/>
      <c r="CA188" s="19"/>
      <c r="CB188" s="19"/>
      <c r="CC188" s="19"/>
      <c r="CD188" s="19"/>
      <c r="CE188" s="19"/>
      <c r="CF188" s="19"/>
      <c r="CG188" s="19"/>
      <c r="CH188" s="19"/>
    </row>
    <row r="189" spans="1:86" x14ac:dyDescent="0.3">
      <c r="A189" s="2">
        <f t="shared" si="231"/>
        <v>2143</v>
      </c>
      <c r="B189" s="5">
        <f t="shared" si="232"/>
        <v>1165.3066989088838</v>
      </c>
      <c r="C189" s="5">
        <f t="shared" si="233"/>
        <v>2963.6739797318528</v>
      </c>
      <c r="D189" s="5">
        <f t="shared" si="234"/>
        <v>4368.4639078710934</v>
      </c>
      <c r="E189" s="15">
        <f t="shared" si="235"/>
        <v>4.4757670577208579E-6</v>
      </c>
      <c r="F189" s="15">
        <f t="shared" si="236"/>
        <v>8.8175612284214485E-6</v>
      </c>
      <c r="G189" s="15">
        <f t="shared" si="237"/>
        <v>1.8000737588314733E-5</v>
      </c>
      <c r="H189" s="5">
        <f t="shared" si="238"/>
        <v>271040.45801803941</v>
      </c>
      <c r="I189" s="5">
        <f t="shared" si="239"/>
        <v>105599.48147904009</v>
      </c>
      <c r="J189" s="5">
        <f t="shared" si="240"/>
        <v>37839.369000270766</v>
      </c>
      <c r="K189" s="5">
        <f t="shared" si="241"/>
        <v>232591.52141820156</v>
      </c>
      <c r="L189" s="5">
        <f t="shared" si="242"/>
        <v>35631.27462778295</v>
      </c>
      <c r="M189" s="5">
        <f t="shared" si="243"/>
        <v>8661.9392533132377</v>
      </c>
      <c r="N189" s="15">
        <f t="shared" si="244"/>
        <v>6.6668342604805364E-3</v>
      </c>
      <c r="O189" s="15">
        <f t="shared" si="245"/>
        <v>8.517532805953465E-3</v>
      </c>
      <c r="P189" s="15">
        <f t="shared" si="246"/>
        <v>7.7183558664704055E-3</v>
      </c>
      <c r="Q189" s="5">
        <f t="shared" si="247"/>
        <v>9074.6788887566418</v>
      </c>
      <c r="R189" s="5">
        <f t="shared" si="248"/>
        <v>12401.655845474907</v>
      </c>
      <c r="S189" s="5">
        <f t="shared" si="249"/>
        <v>6762.8241616303967</v>
      </c>
      <c r="T189" s="5">
        <f t="shared" si="250"/>
        <v>33.480901541837959</v>
      </c>
      <c r="U189" s="5">
        <f t="shared" si="251"/>
        <v>117.44049943972925</v>
      </c>
      <c r="V189" s="5">
        <f t="shared" si="252"/>
        <v>178.72454906903982</v>
      </c>
      <c r="W189" s="15">
        <f t="shared" si="253"/>
        <v>-1.0734613539272964E-2</v>
      </c>
      <c r="X189" s="15">
        <f t="shared" si="254"/>
        <v>-1.217998157191269E-2</v>
      </c>
      <c r="Y189" s="15">
        <f t="shared" si="255"/>
        <v>-9.7425357312937999E-3</v>
      </c>
      <c r="Z189" s="5">
        <f t="shared" si="198"/>
        <v>10090.19037991913</v>
      </c>
      <c r="AA189" s="5">
        <f t="shared" si="199"/>
        <v>32177.279912279864</v>
      </c>
      <c r="AB189" s="5">
        <f t="shared" si="200"/>
        <v>53905.22023049018</v>
      </c>
      <c r="AC189" s="16">
        <f t="shared" si="256"/>
        <v>1.3492489333833868</v>
      </c>
      <c r="AD189" s="16">
        <f t="shared" si="257"/>
        <v>2.9911759339309878</v>
      </c>
      <c r="AE189" s="16">
        <f t="shared" si="258"/>
        <v>8.5816091588348051</v>
      </c>
      <c r="AF189" s="15">
        <f t="shared" si="259"/>
        <v>-4.0504037456468023E-3</v>
      </c>
      <c r="AG189" s="15">
        <f t="shared" si="260"/>
        <v>2.9673830763510267E-4</v>
      </c>
      <c r="AH189" s="15">
        <f t="shared" si="261"/>
        <v>9.7937136394747881E-3</v>
      </c>
      <c r="AI189" s="1">
        <f t="shared" si="225"/>
        <v>505003.45437167981</v>
      </c>
      <c r="AJ189" s="1">
        <f t="shared" si="226"/>
        <v>193168.12287024027</v>
      </c>
      <c r="AK189" s="1">
        <f t="shared" si="227"/>
        <v>69761.134101201998</v>
      </c>
      <c r="AL189" s="14">
        <f t="shared" si="262"/>
        <v>68.073911764586697</v>
      </c>
      <c r="AM189" s="14">
        <f t="shared" si="263"/>
        <v>15.425037405568027</v>
      </c>
      <c r="AN189" s="14">
        <f t="shared" si="264"/>
        <v>5.0025818154362192</v>
      </c>
      <c r="AO189" s="11">
        <f t="shared" si="265"/>
        <v>5.4174280378988318E-3</v>
      </c>
      <c r="AP189" s="11">
        <f t="shared" si="266"/>
        <v>6.8245304998887941E-3</v>
      </c>
      <c r="AQ189" s="11">
        <f t="shared" si="267"/>
        <v>6.1907102436619963E-3</v>
      </c>
      <c r="AR189" s="1">
        <f t="shared" si="201"/>
        <v>271040.45801803941</v>
      </c>
      <c r="AS189" s="1">
        <f t="shared" si="201"/>
        <v>105599.48147904009</v>
      </c>
      <c r="AT189" s="1">
        <f t="shared" si="201"/>
        <v>37839.369000270766</v>
      </c>
      <c r="AU189" s="1">
        <f t="shared" si="228"/>
        <v>54208.091603607885</v>
      </c>
      <c r="AV189" s="1">
        <f t="shared" si="229"/>
        <v>21119.896295808019</v>
      </c>
      <c r="AW189" s="1">
        <f t="shared" si="230"/>
        <v>7567.8738000541534</v>
      </c>
      <c r="AX189" s="1">
        <f t="shared" si="212"/>
        <v>186073.21713456124</v>
      </c>
      <c r="AY189" s="1">
        <f t="shared" si="204"/>
        <v>28505.019702226356</v>
      </c>
      <c r="AZ189" s="1">
        <f t="shared" si="205"/>
        <v>6929.5514026505898</v>
      </c>
      <c r="BA189" s="1">
        <f t="shared" si="213"/>
        <v>14139.709728361184</v>
      </c>
      <c r="BB189" s="1">
        <f t="shared" si="214"/>
        <v>30400.880102373689</v>
      </c>
      <c r="BC189" s="1">
        <f t="shared" si="215"/>
        <v>38632.730553857946</v>
      </c>
      <c r="BD189" s="1">
        <f t="shared" si="216"/>
        <v>1891.5563220271215</v>
      </c>
      <c r="BE189" s="2">
        <f t="shared" si="222"/>
        <v>0.17931493730955578</v>
      </c>
      <c r="BF189" s="2">
        <f t="shared" si="223"/>
        <v>0.13584270515142602</v>
      </c>
      <c r="BG189" s="2">
        <f t="shared" si="224"/>
        <v>7.3108051554487685E-2</v>
      </c>
      <c r="BH189" s="2">
        <f t="shared" si="206"/>
        <v>0.10524064750371401</v>
      </c>
      <c r="BI189" s="2">
        <f t="shared" si="217"/>
        <v>3.2153846742329923E-3</v>
      </c>
      <c r="BJ189" s="2">
        <f t="shared" si="207"/>
        <v>1.8453240542857267E-3</v>
      </c>
      <c r="BK189" s="2">
        <f t="shared" si="208"/>
        <v>5.3447872020936297E-4</v>
      </c>
      <c r="BL189" s="2">
        <f t="shared" si="209"/>
        <v>871.49933480829463</v>
      </c>
      <c r="BM189" s="2">
        <f t="shared" si="210"/>
        <v>194.86526329337275</v>
      </c>
      <c r="BN189" s="2">
        <f t="shared" si="211"/>
        <v>20.224337516794563</v>
      </c>
      <c r="BO189" s="2">
        <f t="shared" si="218"/>
        <v>963.34362203079763</v>
      </c>
      <c r="BP189" s="2">
        <f t="shared" si="219"/>
        <v>89.161789099682366</v>
      </c>
      <c r="BQ189" s="2">
        <f t="shared" si="220"/>
        <v>10.263802013358077</v>
      </c>
      <c r="BR189" s="11">
        <f t="shared" si="221"/>
        <v>3.722752655032921E-2</v>
      </c>
      <c r="BS189" s="17">
        <f t="shared" si="202"/>
        <v>3.7420187555945641E-3</v>
      </c>
      <c r="BT189" s="17">
        <f t="shared" si="203"/>
        <v>2.2742344699966038E-2</v>
      </c>
      <c r="BU189" s="12">
        <f>(BU$3*templow!$I299+BU$4*templow!$I299^2+BU$5*templow!$I299^6)*(K189/K$56)^$BW$1</f>
        <v>1.7450874840793644</v>
      </c>
      <c r="BV189" s="12">
        <f>(BV$3*templow!$I299+BV$4*templow!$I299^2+BV$5*templow!$I299^6)*(L189/L$56)^$BW$1</f>
        <v>0.34552170805987548</v>
      </c>
      <c r="BW189" s="12">
        <f>(BW$3*templow!$I299+BW$4*templow!$I299^2+BW$5*templow!$I299^6)*(M189/M$56)^$BW$1</f>
        <v>-0.47872614371044997</v>
      </c>
      <c r="BX189" s="12"/>
      <c r="BY189" s="12"/>
      <c r="BZ189" s="12"/>
      <c r="CA189" s="19"/>
      <c r="CB189" s="19"/>
      <c r="CC189" s="19"/>
      <c r="CD189" s="19"/>
      <c r="CE189" s="19"/>
      <c r="CF189" s="19"/>
      <c r="CG189" s="19"/>
      <c r="CH189" s="19"/>
    </row>
    <row r="190" spans="1:86" x14ac:dyDescent="0.3">
      <c r="A190" s="2">
        <f t="shared" si="231"/>
        <v>2144</v>
      </c>
      <c r="B190" s="5">
        <f t="shared" si="232"/>
        <v>1165.3116537681524</v>
      </c>
      <c r="C190" s="5">
        <f t="shared" si="233"/>
        <v>2963.6988054897915</v>
      </c>
      <c r="D190" s="5">
        <f t="shared" si="234"/>
        <v>4368.5386116649388</v>
      </c>
      <c r="E190" s="15">
        <f t="shared" si="235"/>
        <v>4.2519787048348144E-6</v>
      </c>
      <c r="F190" s="15">
        <f t="shared" si="236"/>
        <v>8.3766831670003763E-6</v>
      </c>
      <c r="G190" s="15">
        <f t="shared" si="237"/>
        <v>1.7100700708898994E-5</v>
      </c>
      <c r="H190" s="5">
        <f t="shared" si="238"/>
        <v>272828.94901658682</v>
      </c>
      <c r="I190" s="5">
        <f t="shared" si="239"/>
        <v>106490.41733055553</v>
      </c>
      <c r="J190" s="5">
        <f t="shared" si="240"/>
        <v>38129.028940785633</v>
      </c>
      <c r="K190" s="5">
        <f t="shared" si="241"/>
        <v>234125.30728098957</v>
      </c>
      <c r="L190" s="5">
        <f t="shared" si="242"/>
        <v>35931.592351185813</v>
      </c>
      <c r="M190" s="5">
        <f t="shared" si="243"/>
        <v>8728.0970434764877</v>
      </c>
      <c r="N190" s="15">
        <f t="shared" si="244"/>
        <v>6.5943326456439078E-3</v>
      </c>
      <c r="O190" s="15">
        <f t="shared" si="245"/>
        <v>8.4284866747004195E-3</v>
      </c>
      <c r="P190" s="15">
        <f t="shared" si="246"/>
        <v>7.6377573460750803E-3</v>
      </c>
      <c r="Q190" s="5">
        <f t="shared" si="247"/>
        <v>9036.5032171408347</v>
      </c>
      <c r="R190" s="5">
        <f t="shared" si="248"/>
        <v>12353.961441947024</v>
      </c>
      <c r="S190" s="5">
        <f t="shared" si="249"/>
        <v>6748.2020831764657</v>
      </c>
      <c r="T190" s="5">
        <f t="shared" si="250"/>
        <v>33.121497002839881</v>
      </c>
      <c r="U190" s="5">
        <f t="shared" si="251"/>
        <v>116.01007632075712</v>
      </c>
      <c r="V190" s="5">
        <f t="shared" si="252"/>
        <v>176.98331876367533</v>
      </c>
      <c r="W190" s="15">
        <f t="shared" si="253"/>
        <v>-1.0734613539272964E-2</v>
      </c>
      <c r="X190" s="15">
        <f t="shared" si="254"/>
        <v>-1.217998157191269E-2</v>
      </c>
      <c r="Y190" s="15">
        <f t="shared" si="255"/>
        <v>-9.7425357312937999E-3</v>
      </c>
      <c r="Z190" s="5">
        <f t="shared" ref="Z190:Z253" si="268">Q189*AC190*(1-BE189)</f>
        <v>10007.768218779805</v>
      </c>
      <c r="AA190" s="5">
        <f t="shared" ref="AA190:AA253" si="269">R189*AD190*(1-BF189)</f>
        <v>32065.88910454799</v>
      </c>
      <c r="AB190" s="5">
        <f t="shared" ref="AB190:AB253" si="270">S189*AE190*(1-BG189)</f>
        <v>54319.854634822681</v>
      </c>
      <c r="AC190" s="16">
        <f t="shared" si="256"/>
        <v>1.3437839304498007</v>
      </c>
      <c r="AD190" s="16">
        <f t="shared" si="257"/>
        <v>2.9920635304154612</v>
      </c>
      <c r="AE190" s="16">
        <f t="shared" si="258"/>
        <v>8.6656549815023265</v>
      </c>
      <c r="AF190" s="15">
        <f t="shared" si="259"/>
        <v>-4.0504037456468023E-3</v>
      </c>
      <c r="AG190" s="15">
        <f t="shared" si="260"/>
        <v>2.9673830763510267E-4</v>
      </c>
      <c r="AH190" s="15">
        <f t="shared" si="261"/>
        <v>9.7937136394747881E-3</v>
      </c>
      <c r="AI190" s="1">
        <f t="shared" si="225"/>
        <v>508711.20053811971</v>
      </c>
      <c r="AJ190" s="1">
        <f t="shared" si="226"/>
        <v>194971.20687902428</v>
      </c>
      <c r="AK190" s="1">
        <f t="shared" si="227"/>
        <v>70352.894491135958</v>
      </c>
      <c r="AL190" s="14">
        <f t="shared" si="262"/>
        <v>68.439009427647193</v>
      </c>
      <c r="AM190" s="14">
        <f t="shared" si="263"/>
        <v>15.529253357421888</v>
      </c>
      <c r="AN190" s="14">
        <f t="shared" si="264"/>
        <v>5.0332416545809018</v>
      </c>
      <c r="AO190" s="11">
        <f t="shared" si="265"/>
        <v>5.3632537575198438E-3</v>
      </c>
      <c r="AP190" s="11">
        <f t="shared" si="266"/>
        <v>6.7562851948899062E-3</v>
      </c>
      <c r="AQ190" s="11">
        <f t="shared" si="267"/>
        <v>6.1288031412253764E-3</v>
      </c>
      <c r="AR190" s="1">
        <f t="shared" ref="AR190:AT253" si="271">MAX(0.3*B190,AL190*AI190^$AR$5*B190^(1-$AR$5)*(1-BI189+BU189/100))</f>
        <v>272828.94901658682</v>
      </c>
      <c r="AS190" s="1">
        <f t="shared" si="271"/>
        <v>106490.41733055553</v>
      </c>
      <c r="AT190" s="1">
        <f t="shared" si="271"/>
        <v>38129.028940785633</v>
      </c>
      <c r="AU190" s="1">
        <f t="shared" si="228"/>
        <v>54565.78980331737</v>
      </c>
      <c r="AV190" s="1">
        <f t="shared" si="229"/>
        <v>21298.083466111108</v>
      </c>
      <c r="AW190" s="1">
        <f t="shared" si="230"/>
        <v>7625.8057881571267</v>
      </c>
      <c r="AX190" s="1">
        <f t="shared" si="212"/>
        <v>187300.24582479167</v>
      </c>
      <c r="AY190" s="1">
        <f t="shared" si="204"/>
        <v>28745.273880948655</v>
      </c>
      <c r="AZ190" s="1">
        <f t="shared" si="205"/>
        <v>6982.4776347811903</v>
      </c>
      <c r="BA190" s="1">
        <f t="shared" si="213"/>
        <v>14147.42907670676</v>
      </c>
      <c r="BB190" s="1">
        <f t="shared" si="214"/>
        <v>30426.009574925334</v>
      </c>
      <c r="BC190" s="1">
        <f t="shared" si="215"/>
        <v>38666.630263515384</v>
      </c>
      <c r="BD190" s="1">
        <f t="shared" si="216"/>
        <v>1837.9362525409824</v>
      </c>
      <c r="BE190" s="2">
        <f t="shared" si="222"/>
        <v>0.17931493730955578</v>
      </c>
      <c r="BF190" s="2">
        <f t="shared" si="223"/>
        <v>0.13584270515142602</v>
      </c>
      <c r="BG190" s="2">
        <f t="shared" si="224"/>
        <v>7.3108051554487685E-2</v>
      </c>
      <c r="BH190" s="2">
        <f t="shared" si="206"/>
        <v>0.10500372874966681</v>
      </c>
      <c r="BI190" s="2">
        <f t="shared" si="217"/>
        <v>3.2153846742329923E-3</v>
      </c>
      <c r="BJ190" s="2">
        <f t="shared" si="207"/>
        <v>1.8453240542857267E-3</v>
      </c>
      <c r="BK190" s="2">
        <f t="shared" si="208"/>
        <v>5.3447872020936297E-4</v>
      </c>
      <c r="BL190" s="2">
        <f t="shared" si="209"/>
        <v>877.25002135502768</v>
      </c>
      <c r="BM190" s="2">
        <f t="shared" si="210"/>
        <v>196.50932865099975</v>
      </c>
      <c r="BN190" s="2">
        <f t="shared" si="211"/>
        <v>20.379154591096867</v>
      </c>
      <c r="BO190" s="2">
        <f t="shared" si="218"/>
        <v>977.68662941928312</v>
      </c>
      <c r="BP190" s="2">
        <f t="shared" si="219"/>
        <v>90.226385525890308</v>
      </c>
      <c r="BQ190" s="2">
        <f t="shared" si="220"/>
        <v>10.263425895615372</v>
      </c>
      <c r="BR190" s="11">
        <f t="shared" si="221"/>
        <v>3.7151029872157543E-2</v>
      </c>
      <c r="BS190" s="17">
        <f t="shared" si="202"/>
        <v>3.6077125411817642E-3</v>
      </c>
      <c r="BT190" s="17">
        <f t="shared" si="203"/>
        <v>2.2079946310646636E-2</v>
      </c>
      <c r="BU190" s="12">
        <f>(BU$3*templow!$I300+BU$4*templow!$I300^2+BU$5*templow!$I300^6)*(K190/K$56)^$BW$1</f>
        <v>1.7206805767515034</v>
      </c>
      <c r="BV190" s="12">
        <f>(BV$3*templow!$I300+BV$4*templow!$I300^2+BV$5*templow!$I300^6)*(L190/L$56)^$BW$1</f>
        <v>0.32568909520229428</v>
      </c>
      <c r="BW190" s="12">
        <f>(BW$3*templow!$I300+BW$4*templow!$I300^2+BW$5*templow!$I300^6)*(M190/M$56)^$BW$1</f>
        <v>-0.49743239657131333</v>
      </c>
      <c r="BX190" s="12"/>
      <c r="BY190" s="12"/>
      <c r="BZ190" s="12"/>
      <c r="CA190" s="19"/>
      <c r="CB190" s="19"/>
      <c r="CC190" s="19"/>
      <c r="CD190" s="19"/>
      <c r="CE190" s="19"/>
      <c r="CF190" s="19"/>
      <c r="CG190" s="19"/>
      <c r="CH190" s="19"/>
    </row>
    <row r="191" spans="1:86" x14ac:dyDescent="0.3">
      <c r="A191" s="2">
        <f t="shared" si="231"/>
        <v>2145</v>
      </c>
      <c r="B191" s="5">
        <f t="shared" si="232"/>
        <v>1165.3163609044718</v>
      </c>
      <c r="C191" s="5">
        <f t="shared" si="233"/>
        <v>2963.7223901573925</v>
      </c>
      <c r="D191" s="5">
        <f t="shared" si="234"/>
        <v>4368.6095814827049</v>
      </c>
      <c r="E191" s="15">
        <f t="shared" si="235"/>
        <v>4.0393797695930734E-6</v>
      </c>
      <c r="F191" s="15">
        <f t="shared" si="236"/>
        <v>7.9578490086503572E-6</v>
      </c>
      <c r="G191" s="15">
        <f t="shared" si="237"/>
        <v>1.6245665673454043E-5</v>
      </c>
      <c r="H191" s="5">
        <f t="shared" si="238"/>
        <v>274609.60855801043</v>
      </c>
      <c r="I191" s="5">
        <f t="shared" si="239"/>
        <v>107379.43983216483</v>
      </c>
      <c r="J191" s="5">
        <f t="shared" si="240"/>
        <v>38417.831895752999</v>
      </c>
      <c r="K191" s="5">
        <f t="shared" si="241"/>
        <v>235652.40974122207</v>
      </c>
      <c r="L191" s="5">
        <f t="shared" si="242"/>
        <v>36231.274625712256</v>
      </c>
      <c r="M191" s="5">
        <f t="shared" si="243"/>
        <v>8794.0639187798497</v>
      </c>
      <c r="N191" s="15">
        <f t="shared" si="244"/>
        <v>6.5225860372271072E-3</v>
      </c>
      <c r="O191" s="15">
        <f t="shared" si="245"/>
        <v>8.3403560743267047E-3</v>
      </c>
      <c r="P191" s="15">
        <f t="shared" si="246"/>
        <v>7.5579905877267706E-3</v>
      </c>
      <c r="Q191" s="5">
        <f t="shared" si="247"/>
        <v>8997.8448498082471</v>
      </c>
      <c r="R191" s="5">
        <f t="shared" si="248"/>
        <v>12305.369798185708</v>
      </c>
      <c r="S191" s="5">
        <f t="shared" si="249"/>
        <v>6733.072815493425</v>
      </c>
      <c r="T191" s="5">
        <f t="shared" si="250"/>
        <v>32.765950532672207</v>
      </c>
      <c r="U191" s="5">
        <f t="shared" si="251"/>
        <v>114.59707572901412</v>
      </c>
      <c r="V191" s="5">
        <f t="shared" si="252"/>
        <v>175.25905245677725</v>
      </c>
      <c r="W191" s="15">
        <f t="shared" si="253"/>
        <v>-1.0734613539272964E-2</v>
      </c>
      <c r="X191" s="15">
        <f t="shared" si="254"/>
        <v>-1.217998157191269E-2</v>
      </c>
      <c r="Y191" s="15">
        <f t="shared" si="255"/>
        <v>-9.7425357312937999E-3</v>
      </c>
      <c r="Z191" s="5">
        <f t="shared" si="268"/>
        <v>9925.3022191077234</v>
      </c>
      <c r="AA191" s="5">
        <f t="shared" si="269"/>
        <v>31952.048393756737</v>
      </c>
      <c r="AB191" s="5">
        <f t="shared" si="270"/>
        <v>54733.251125855269</v>
      </c>
      <c r="AC191" s="16">
        <f t="shared" si="256"/>
        <v>1.3383410629845669</v>
      </c>
      <c r="AD191" s="16">
        <f t="shared" si="257"/>
        <v>2.9929513902838134</v>
      </c>
      <c r="AE191" s="16">
        <f t="shared" si="258"/>
        <v>8.7505239248896487</v>
      </c>
      <c r="AF191" s="15">
        <f t="shared" si="259"/>
        <v>-4.0504037456468023E-3</v>
      </c>
      <c r="AG191" s="15">
        <f t="shared" si="260"/>
        <v>2.9673830763510267E-4</v>
      </c>
      <c r="AH191" s="15">
        <f t="shared" si="261"/>
        <v>9.7937136394747881E-3</v>
      </c>
      <c r="AI191" s="1">
        <f t="shared" si="225"/>
        <v>512405.87028762512</v>
      </c>
      <c r="AJ191" s="1">
        <f t="shared" si="226"/>
        <v>196772.16965723297</v>
      </c>
      <c r="AK191" s="1">
        <f t="shared" si="227"/>
        <v>70943.410830179491</v>
      </c>
      <c r="AL191" s="14">
        <f t="shared" si="262"/>
        <v>68.802394644376221</v>
      </c>
      <c r="AM191" s="14">
        <f t="shared" si="263"/>
        <v>15.633124221322868</v>
      </c>
      <c r="AN191" s="14">
        <f t="shared" si="264"/>
        <v>5.0637809243714118</v>
      </c>
      <c r="AO191" s="11">
        <f t="shared" si="265"/>
        <v>5.3096212199446454E-3</v>
      </c>
      <c r="AP191" s="11">
        <f t="shared" si="266"/>
        <v>6.6887223429410074E-3</v>
      </c>
      <c r="AQ191" s="11">
        <f t="shared" si="267"/>
        <v>6.0675151098131229E-3</v>
      </c>
      <c r="AR191" s="1">
        <f t="shared" si="271"/>
        <v>274609.60855801043</v>
      </c>
      <c r="AS191" s="1">
        <f t="shared" si="271"/>
        <v>107379.43983216483</v>
      </c>
      <c r="AT191" s="1">
        <f t="shared" si="271"/>
        <v>38417.831895752999</v>
      </c>
      <c r="AU191" s="1">
        <f t="shared" si="228"/>
        <v>54921.921711602088</v>
      </c>
      <c r="AV191" s="1">
        <f t="shared" si="229"/>
        <v>21475.887966432969</v>
      </c>
      <c r="AW191" s="1">
        <f t="shared" si="230"/>
        <v>7683.5663791506004</v>
      </c>
      <c r="AX191" s="1">
        <f t="shared" si="212"/>
        <v>188521.92779297769</v>
      </c>
      <c r="AY191" s="1">
        <f t="shared" si="204"/>
        <v>28985.019700569806</v>
      </c>
      <c r="AZ191" s="1">
        <f t="shared" si="205"/>
        <v>7035.2511350238801</v>
      </c>
      <c r="BA191" s="1">
        <f t="shared" si="213"/>
        <v>14155.062418351899</v>
      </c>
      <c r="BB191" s="1">
        <f t="shared" si="214"/>
        <v>30450.867689599698</v>
      </c>
      <c r="BC191" s="1">
        <f t="shared" si="215"/>
        <v>38700.152189388908</v>
      </c>
      <c r="BD191" s="1">
        <f t="shared" si="216"/>
        <v>1785.8192470636779</v>
      </c>
      <c r="BE191" s="2">
        <f t="shared" si="222"/>
        <v>0.17931493730955578</v>
      </c>
      <c r="BF191" s="2">
        <f t="shared" si="223"/>
        <v>0.13584270515142602</v>
      </c>
      <c r="BG191" s="2">
        <f t="shared" si="224"/>
        <v>7.3108051554487685E-2</v>
      </c>
      <c r="BH191" s="2">
        <f t="shared" si="206"/>
        <v>0.10476747682994782</v>
      </c>
      <c r="BI191" s="2">
        <f t="shared" si="217"/>
        <v>3.2153846742329923E-3</v>
      </c>
      <c r="BJ191" s="2">
        <f t="shared" si="207"/>
        <v>1.8453240542857267E-3</v>
      </c>
      <c r="BK191" s="2">
        <f t="shared" si="208"/>
        <v>5.3447872020936297E-4</v>
      </c>
      <c r="BL191" s="2">
        <f t="shared" si="209"/>
        <v>882.9755267545479</v>
      </c>
      <c r="BM191" s="2">
        <f t="shared" si="210"/>
        <v>198.14986325802067</v>
      </c>
      <c r="BN191" s="2">
        <f t="shared" si="211"/>
        <v>20.533513624860507</v>
      </c>
      <c r="BO191" s="2">
        <f t="shared" si="218"/>
        <v>992.24393688251973</v>
      </c>
      <c r="BP191" s="2">
        <f t="shared" si="219"/>
        <v>91.303777489872772</v>
      </c>
      <c r="BQ191" s="2">
        <f t="shared" si="220"/>
        <v>10.263058660221192</v>
      </c>
      <c r="BR191" s="11">
        <f t="shared" si="221"/>
        <v>3.7075303748455662E-2</v>
      </c>
      <c r="BS191" s="17">
        <f t="shared" ref="BS191:BS254" si="272">BS190/(1+BR190)</f>
        <v>3.478483304043445E-3</v>
      </c>
      <c r="BT191" s="17">
        <f t="shared" ref="BT191:BT254" si="273">BT190/(1+BR$5)</f>
        <v>2.1436841078297703E-2</v>
      </c>
      <c r="BU191" s="12">
        <f>(BU$3*templow!$I301+BU$4*templow!$I301^2+BU$5*templow!$I301^6)*(K191/K$56)^$BW$1</f>
        <v>1.6960566442789649</v>
      </c>
      <c r="BV191" s="12">
        <f>(BV$3*templow!$I301+BV$4*templow!$I301^2+BV$5*templow!$I301^6)*(L191/L$56)^$BW$1</f>
        <v>0.30575241706503947</v>
      </c>
      <c r="BW191" s="12">
        <f>(BW$3*templow!$I301+BW$4*templow!$I301^2+BW$5*templow!$I301^6)*(M191/M$56)^$BW$1</f>
        <v>-0.516208605882435</v>
      </c>
      <c r="BX191" s="12"/>
      <c r="BY191" s="12"/>
      <c r="BZ191" s="12"/>
      <c r="CA191" s="19"/>
      <c r="CB191" s="19"/>
      <c r="CC191" s="19"/>
      <c r="CD191" s="19"/>
      <c r="CE191" s="19"/>
      <c r="CF191" s="19"/>
      <c r="CG191" s="19"/>
      <c r="CH191" s="19"/>
    </row>
    <row r="192" spans="1:86" x14ac:dyDescent="0.3">
      <c r="A192" s="2">
        <f t="shared" si="231"/>
        <v>2146</v>
      </c>
      <c r="B192" s="5">
        <f t="shared" si="232"/>
        <v>1165.3208327020386</v>
      </c>
      <c r="C192" s="5">
        <f t="shared" si="233"/>
        <v>2963.7447957699133</v>
      </c>
      <c r="D192" s="5">
        <f t="shared" si="234"/>
        <v>4368.6770039048879</v>
      </c>
      <c r="E192" s="15">
        <f t="shared" si="235"/>
        <v>3.8374107811134193E-6</v>
      </c>
      <c r="F192" s="15">
        <f t="shared" si="236"/>
        <v>7.5599565582178389E-6</v>
      </c>
      <c r="G192" s="15">
        <f t="shared" si="237"/>
        <v>1.5433382389781341E-5</v>
      </c>
      <c r="H192" s="5">
        <f t="shared" si="238"/>
        <v>276382.33688537398</v>
      </c>
      <c r="I192" s="5">
        <f t="shared" si="239"/>
        <v>108266.47496236861</v>
      </c>
      <c r="J192" s="5">
        <f t="shared" si="240"/>
        <v>38705.758010408732</v>
      </c>
      <c r="K192" s="5">
        <f t="shared" si="241"/>
        <v>237172.74172857963</v>
      </c>
      <c r="L192" s="5">
        <f t="shared" si="242"/>
        <v>36530.296102719411</v>
      </c>
      <c r="M192" s="5">
        <f t="shared" si="243"/>
        <v>8859.8351344839793</v>
      </c>
      <c r="N192" s="15">
        <f t="shared" si="244"/>
        <v>6.451586847879387E-3</v>
      </c>
      <c r="O192" s="15">
        <f t="shared" si="245"/>
        <v>8.2531315857969911E-3</v>
      </c>
      <c r="P192" s="15">
        <f t="shared" si="246"/>
        <v>7.47904681061895E-3</v>
      </c>
      <c r="Q192" s="5">
        <f t="shared" si="247"/>
        <v>8958.7180699326982</v>
      </c>
      <c r="R192" s="5">
        <f t="shared" si="248"/>
        <v>12255.904137794098</v>
      </c>
      <c r="S192" s="5">
        <f t="shared" si="249"/>
        <v>6717.4456465327648</v>
      </c>
      <c r="T192" s="5">
        <f t="shared" si="250"/>
        <v>32.414220716457038</v>
      </c>
      <c r="U192" s="5">
        <f t="shared" si="251"/>
        <v>113.20128545843964</v>
      </c>
      <c r="V192" s="5">
        <f t="shared" si="252"/>
        <v>173.55158487598442</v>
      </c>
      <c r="W192" s="15">
        <f t="shared" si="253"/>
        <v>-1.0734613539272964E-2</v>
      </c>
      <c r="X192" s="15">
        <f t="shared" si="254"/>
        <v>-1.217998157191269E-2</v>
      </c>
      <c r="Y192" s="15">
        <f t="shared" si="255"/>
        <v>-9.7425357312937999E-3</v>
      </c>
      <c r="Z192" s="5">
        <f t="shared" si="268"/>
        <v>9842.8120508982211</v>
      </c>
      <c r="AA192" s="5">
        <f t="shared" si="269"/>
        <v>31835.81600414354</v>
      </c>
      <c r="AB192" s="5">
        <f t="shared" si="270"/>
        <v>55145.380808634749</v>
      </c>
      <c r="AC192" s="16">
        <f t="shared" si="256"/>
        <v>1.3329202413301013</v>
      </c>
      <c r="AD192" s="16">
        <f t="shared" si="257"/>
        <v>2.9938395136142004</v>
      </c>
      <c r="AE192" s="16">
        <f t="shared" si="258"/>
        <v>8.8362240504053915</v>
      </c>
      <c r="AF192" s="15">
        <f t="shared" si="259"/>
        <v>-4.0504037456468023E-3</v>
      </c>
      <c r="AG192" s="15">
        <f t="shared" si="260"/>
        <v>2.9673830763510267E-4</v>
      </c>
      <c r="AH192" s="15">
        <f t="shared" si="261"/>
        <v>9.7937136394747881E-3</v>
      </c>
      <c r="AI192" s="1">
        <f t="shared" si="225"/>
        <v>516087.20497046469</v>
      </c>
      <c r="AJ192" s="1">
        <f t="shared" si="226"/>
        <v>198570.84065794264</v>
      </c>
      <c r="AK192" s="1">
        <f t="shared" si="227"/>
        <v>71532.636126312136</v>
      </c>
      <c r="AL192" s="14">
        <f t="shared" si="262"/>
        <v>69.164056152417146</v>
      </c>
      <c r="AM192" s="14">
        <f t="shared" si="263"/>
        <v>15.736644192319311</v>
      </c>
      <c r="AN192" s="14">
        <f t="shared" si="264"/>
        <v>5.0941982459701043</v>
      </c>
      <c r="AO192" s="11">
        <f t="shared" si="265"/>
        <v>5.2565250077451992E-3</v>
      </c>
      <c r="AP192" s="11">
        <f t="shared" si="266"/>
        <v>6.6218351195115972E-3</v>
      </c>
      <c r="AQ192" s="11">
        <f t="shared" si="267"/>
        <v>6.0068399587149919E-3</v>
      </c>
      <c r="AR192" s="1">
        <f t="shared" si="271"/>
        <v>276382.33688537398</v>
      </c>
      <c r="AS192" s="1">
        <f t="shared" si="271"/>
        <v>108266.47496236861</v>
      </c>
      <c r="AT192" s="1">
        <f t="shared" si="271"/>
        <v>38705.758010408732</v>
      </c>
      <c r="AU192" s="1">
        <f t="shared" si="228"/>
        <v>55276.467377074798</v>
      </c>
      <c r="AV192" s="1">
        <f t="shared" si="229"/>
        <v>21653.294992473722</v>
      </c>
      <c r="AW192" s="1">
        <f t="shared" si="230"/>
        <v>7741.1516020817471</v>
      </c>
      <c r="AX192" s="1">
        <f t="shared" si="212"/>
        <v>189738.19338286374</v>
      </c>
      <c r="AY192" s="1">
        <f t="shared" si="204"/>
        <v>29224.236882175534</v>
      </c>
      <c r="AZ192" s="1">
        <f t="shared" si="205"/>
        <v>7087.8681075871837</v>
      </c>
      <c r="BA192" s="1">
        <f t="shared" si="213"/>
        <v>14162.610757447535</v>
      </c>
      <c r="BB192" s="1">
        <f t="shared" si="214"/>
        <v>30475.457688044669</v>
      </c>
      <c r="BC192" s="1">
        <f t="shared" si="215"/>
        <v>38733.301425795667</v>
      </c>
      <c r="BD192" s="1">
        <f t="shared" si="216"/>
        <v>1735.1638897191992</v>
      </c>
      <c r="BE192" s="2">
        <f t="shared" si="222"/>
        <v>0.17931493730955578</v>
      </c>
      <c r="BF192" s="2">
        <f t="shared" si="223"/>
        <v>0.13584270515142602</v>
      </c>
      <c r="BG192" s="2">
        <f t="shared" si="224"/>
        <v>7.3108051554487685E-2</v>
      </c>
      <c r="BH192" s="2">
        <f t="shared" si="206"/>
        <v>0.10453190334188861</v>
      </c>
      <c r="BI192" s="2">
        <f t="shared" si="217"/>
        <v>3.2153846742329923E-3</v>
      </c>
      <c r="BJ192" s="2">
        <f t="shared" si="207"/>
        <v>1.8453240542857267E-3</v>
      </c>
      <c r="BK192" s="2">
        <f t="shared" si="208"/>
        <v>5.3447872020936297E-4</v>
      </c>
      <c r="BL192" s="2">
        <f t="shared" si="209"/>
        <v>888.6755302499314</v>
      </c>
      <c r="BM192" s="2">
        <f t="shared" si="210"/>
        <v>199.78673052078216</v>
      </c>
      <c r="BN192" s="2">
        <f t="shared" si="211"/>
        <v>20.687404006136557</v>
      </c>
      <c r="BO192" s="2">
        <f t="shared" si="218"/>
        <v>1007.0187494344511</v>
      </c>
      <c r="BP192" s="2">
        <f t="shared" si="219"/>
        <v>92.394118838876906</v>
      </c>
      <c r="BQ192" s="2">
        <f t="shared" si="220"/>
        <v>10.262700195688582</v>
      </c>
      <c r="BR192" s="11">
        <f t="shared" si="221"/>
        <v>3.7000341158819311E-2</v>
      </c>
      <c r="BS192" s="17">
        <f t="shared" si="272"/>
        <v>3.3541279900028906E-3</v>
      </c>
      <c r="BT192" s="17">
        <f t="shared" si="273"/>
        <v>2.0812467066308449E-2</v>
      </c>
      <c r="BU192" s="12">
        <f>(BU$3*templow!$I302+BU$4*templow!$I302^2+BU$5*templow!$I302^6)*(K192/K$56)^$BW$1</f>
        <v>1.6712205014143351</v>
      </c>
      <c r="BV192" s="12">
        <f>(BV$3*templow!$I302+BV$4*templow!$I302^2+BV$5*templow!$I302^6)*(L192/L$56)^$BW$1</f>
        <v>0.28571465989470013</v>
      </c>
      <c r="BW192" s="12">
        <f>(BW$3*templow!$I302+BW$4*templow!$I302^2+BW$5*templow!$I302^6)*(M192/M$56)^$BW$1</f>
        <v>-0.53505246965140318</v>
      </c>
      <c r="BX192" s="12"/>
      <c r="BY192" s="12"/>
      <c r="BZ192" s="12"/>
      <c r="CA192" s="19"/>
      <c r="CB192" s="19"/>
      <c r="CC192" s="19"/>
      <c r="CD192" s="19"/>
      <c r="CE192" s="19"/>
      <c r="CF192" s="19"/>
      <c r="CG192" s="19"/>
      <c r="CH192" s="19"/>
    </row>
    <row r="193" spans="1:86" x14ac:dyDescent="0.3">
      <c r="A193" s="2">
        <f t="shared" si="231"/>
        <v>2147</v>
      </c>
      <c r="B193" s="5">
        <f t="shared" si="232"/>
        <v>1165.3250809260292</v>
      </c>
      <c r="C193" s="5">
        <f t="shared" si="233"/>
        <v>2963.7660812627237</v>
      </c>
      <c r="D193" s="5">
        <f t="shared" si="234"/>
        <v>4368.7410561944898</v>
      </c>
      <c r="E193" s="15">
        <f t="shared" si="235"/>
        <v>3.6455402420577483E-6</v>
      </c>
      <c r="F193" s="15">
        <f t="shared" si="236"/>
        <v>7.181958730306947E-6</v>
      </c>
      <c r="G193" s="15">
        <f t="shared" si="237"/>
        <v>1.4661713270292274E-5</v>
      </c>
      <c r="H193" s="5">
        <f t="shared" si="238"/>
        <v>278147.0370981046</v>
      </c>
      <c r="I193" s="5">
        <f t="shared" si="239"/>
        <v>109151.44994583183</v>
      </c>
      <c r="J193" s="5">
        <f t="shared" si="240"/>
        <v>38992.787818344281</v>
      </c>
      <c r="K193" s="5">
        <f t="shared" si="241"/>
        <v>238686.21867906096</v>
      </c>
      <c r="L193" s="5">
        <f t="shared" si="242"/>
        <v>36828.631866698284</v>
      </c>
      <c r="M193" s="5">
        <f t="shared" si="243"/>
        <v>8925.4060418746813</v>
      </c>
      <c r="N193" s="15">
        <f t="shared" si="244"/>
        <v>6.3813275482278442E-3</v>
      </c>
      <c r="O193" s="15">
        <f t="shared" si="245"/>
        <v>8.1668038808113685E-3</v>
      </c>
      <c r="P193" s="15">
        <f t="shared" si="246"/>
        <v>7.4009173303337672E-3</v>
      </c>
      <c r="Q193" s="5">
        <f t="shared" si="247"/>
        <v>8919.1370411067346</v>
      </c>
      <c r="R193" s="5">
        <f t="shared" si="248"/>
        <v>12205.587562697618</v>
      </c>
      <c r="S193" s="5">
        <f t="shared" si="249"/>
        <v>6701.3298510396889</v>
      </c>
      <c r="T193" s="5">
        <f t="shared" si="250"/>
        <v>32.066266583889174</v>
      </c>
      <c r="U193" s="5">
        <f t="shared" si="251"/>
        <v>111.82249588763902</v>
      </c>
      <c r="V193" s="5">
        <f t="shared" si="252"/>
        <v>171.86075235910747</v>
      </c>
      <c r="W193" s="15">
        <f t="shared" si="253"/>
        <v>-1.0734613539272964E-2</v>
      </c>
      <c r="X193" s="15">
        <f t="shared" si="254"/>
        <v>-1.217998157191269E-2</v>
      </c>
      <c r="Y193" s="15">
        <f t="shared" si="255"/>
        <v>-9.7425357312937999E-3</v>
      </c>
      <c r="Z193" s="5">
        <f t="shared" si="268"/>
        <v>9760.3169627557982</v>
      </c>
      <c r="AA193" s="5">
        <f t="shared" si="269"/>
        <v>31717.249938243571</v>
      </c>
      <c r="AB193" s="5">
        <f t="shared" si="270"/>
        <v>55556.215350364168</v>
      </c>
      <c r="AC193" s="16">
        <f t="shared" si="256"/>
        <v>1.3275213761919695</v>
      </c>
      <c r="AD193" s="16">
        <f t="shared" si="257"/>
        <v>2.9947279004848015</v>
      </c>
      <c r="AE193" s="16">
        <f t="shared" si="258"/>
        <v>8.9227634984093012</v>
      </c>
      <c r="AF193" s="15">
        <f t="shared" si="259"/>
        <v>-4.0504037456468023E-3</v>
      </c>
      <c r="AG193" s="15">
        <f t="shared" si="260"/>
        <v>2.9673830763510267E-4</v>
      </c>
      <c r="AH193" s="15">
        <f t="shared" si="261"/>
        <v>9.7937136394747881E-3</v>
      </c>
      <c r="AI193" s="1">
        <f t="shared" si="225"/>
        <v>519754.95185049303</v>
      </c>
      <c r="AJ193" s="1">
        <f t="shared" si="226"/>
        <v>200367.05158462212</v>
      </c>
      <c r="AK193" s="1">
        <f t="shared" si="227"/>
        <v>72120.524115762673</v>
      </c>
      <c r="AL193" s="14">
        <f t="shared" si="262"/>
        <v>69.523983117311403</v>
      </c>
      <c r="AM193" s="14">
        <f t="shared" si="263"/>
        <v>15.83980760086351</v>
      </c>
      <c r="AN193" s="14">
        <f t="shared" si="264"/>
        <v>5.124492279215799</v>
      </c>
      <c r="AO193" s="11">
        <f t="shared" si="265"/>
        <v>5.2039597576677473E-3</v>
      </c>
      <c r="AP193" s="11">
        <f t="shared" si="266"/>
        <v>6.555616768316481E-3</v>
      </c>
      <c r="AQ193" s="11">
        <f t="shared" si="267"/>
        <v>5.9467715591278421E-3</v>
      </c>
      <c r="AR193" s="1">
        <f t="shared" si="271"/>
        <v>278147.0370981046</v>
      </c>
      <c r="AS193" s="1">
        <f t="shared" si="271"/>
        <v>109151.44994583183</v>
      </c>
      <c r="AT193" s="1">
        <f t="shared" si="271"/>
        <v>38992.787818344281</v>
      </c>
      <c r="AU193" s="1">
        <f t="shared" si="228"/>
        <v>55629.407419620926</v>
      </c>
      <c r="AV193" s="1">
        <f t="shared" si="229"/>
        <v>21830.289989166369</v>
      </c>
      <c r="AW193" s="1">
        <f t="shared" si="230"/>
        <v>7798.5575636688563</v>
      </c>
      <c r="AX193" s="1">
        <f t="shared" si="212"/>
        <v>190948.97494324876</v>
      </c>
      <c r="AY193" s="1">
        <f t="shared" si="204"/>
        <v>29462.905493358623</v>
      </c>
      <c r="AZ193" s="1">
        <f t="shared" si="205"/>
        <v>7140.3248334997461</v>
      </c>
      <c r="BA193" s="1">
        <f t="shared" si="213"/>
        <v>14170.075082514728</v>
      </c>
      <c r="BB193" s="1">
        <f t="shared" si="214"/>
        <v>30499.782756016288</v>
      </c>
      <c r="BC193" s="1">
        <f t="shared" si="215"/>
        <v>38766.082955029968</v>
      </c>
      <c r="BD193" s="1">
        <f t="shared" si="216"/>
        <v>1685.9298737014074</v>
      </c>
      <c r="BE193" s="2">
        <f t="shared" si="222"/>
        <v>0.17931493730955578</v>
      </c>
      <c r="BF193" s="2">
        <f t="shared" si="223"/>
        <v>0.13584270515142602</v>
      </c>
      <c r="BG193" s="2">
        <f t="shared" si="224"/>
        <v>7.3108051554487685E-2</v>
      </c>
      <c r="BH193" s="2">
        <f t="shared" si="206"/>
        <v>0.10429701983236141</v>
      </c>
      <c r="BI193" s="2">
        <f t="shared" si="217"/>
        <v>3.2153846742329923E-3</v>
      </c>
      <c r="BJ193" s="2">
        <f t="shared" si="207"/>
        <v>1.8453240542857267E-3</v>
      </c>
      <c r="BK193" s="2">
        <f t="shared" si="208"/>
        <v>5.3447872020936297E-4</v>
      </c>
      <c r="BL193" s="2">
        <f t="shared" si="209"/>
        <v>894.3497202685611</v>
      </c>
      <c r="BM193" s="2">
        <f t="shared" si="210"/>
        <v>201.41979614520795</v>
      </c>
      <c r="BN193" s="2">
        <f t="shared" si="211"/>
        <v>20.84081533054389</v>
      </c>
      <c r="BO193" s="2">
        <f t="shared" si="218"/>
        <v>1022.014320035012</v>
      </c>
      <c r="BP193" s="2">
        <f t="shared" si="219"/>
        <v>93.497565272604973</v>
      </c>
      <c r="BQ193" s="2">
        <f t="shared" si="220"/>
        <v>10.262350392656929</v>
      </c>
      <c r="BR193" s="11">
        <f t="shared" si="221"/>
        <v>3.6926135105210339E-2</v>
      </c>
      <c r="BS193" s="17">
        <f t="shared" si="272"/>
        <v>3.2344521567415734E-3</v>
      </c>
      <c r="BT193" s="17">
        <f t="shared" si="273"/>
        <v>2.0206278705153832E-2</v>
      </c>
      <c r="BU193" s="12">
        <f>(BU$3*templow!$I303+BU$4*templow!$I303^2+BU$5*templow!$I303^6)*(K193/K$56)^$BW$1</f>
        <v>1.6461769080614548</v>
      </c>
      <c r="BV193" s="12">
        <f>(BV$3*templow!$I303+BV$4*templow!$I303^2+BV$5*templow!$I303^6)*(L193/L$56)^$BW$1</f>
        <v>0.26557876559724442</v>
      </c>
      <c r="BW193" s="12">
        <f>(BW$3*templow!$I303+BW$4*templow!$I303^2+BW$5*templow!$I303^6)*(M193/M$56)^$BW$1</f>
        <v>-0.55396172199600147</v>
      </c>
      <c r="BX193" s="12"/>
      <c r="BY193" s="12"/>
      <c r="BZ193" s="12"/>
      <c r="CA193" s="19"/>
      <c r="CB193" s="19"/>
      <c r="CC193" s="19"/>
      <c r="CD193" s="19"/>
      <c r="CE193" s="19"/>
      <c r="CF193" s="19"/>
      <c r="CG193" s="19"/>
      <c r="CH193" s="19"/>
    </row>
    <row r="194" spans="1:86" x14ac:dyDescent="0.3">
      <c r="A194" s="2">
        <f t="shared" si="231"/>
        <v>2148</v>
      </c>
      <c r="B194" s="5">
        <f t="shared" si="232"/>
        <v>1165.3291167535328</v>
      </c>
      <c r="C194" s="5">
        <f t="shared" si="233"/>
        <v>2963.7863026261216</v>
      </c>
      <c r="D194" s="5">
        <f t="shared" si="234"/>
        <v>4368.8019067617724</v>
      </c>
      <c r="E194" s="15">
        <f t="shared" si="235"/>
        <v>3.4632632299548609E-6</v>
      </c>
      <c r="F194" s="15">
        <f t="shared" si="236"/>
        <v>6.8228607937915996E-6</v>
      </c>
      <c r="G194" s="15">
        <f t="shared" si="237"/>
        <v>1.3928627606777659E-5</v>
      </c>
      <c r="H194" s="5">
        <f t="shared" si="238"/>
        <v>279903.6151289398</v>
      </c>
      <c r="I194" s="5">
        <f t="shared" si="239"/>
        <v>110034.293257076</v>
      </c>
      <c r="J194" s="5">
        <f t="shared" si="240"/>
        <v>39278.902241582859</v>
      </c>
      <c r="K194" s="5">
        <f t="shared" si="241"/>
        <v>240192.75851333543</v>
      </c>
      <c r="L194" s="5">
        <f t="shared" si="242"/>
        <v>37126.257436164655</v>
      </c>
      <c r="M194" s="5">
        <f t="shared" si="243"/>
        <v>8990.7720880613288</v>
      </c>
      <c r="N194" s="15">
        <f t="shared" si="244"/>
        <v>6.3118006670515037E-3</v>
      </c>
      <c r="O194" s="15">
        <f t="shared" si="245"/>
        <v>8.081363721129442E-3</v>
      </c>
      <c r="P194" s="15">
        <f t="shared" si="246"/>
        <v>7.3235935575339806E-3</v>
      </c>
      <c r="Q194" s="5">
        <f t="shared" si="247"/>
        <v>8879.1158037817477</v>
      </c>
      <c r="R194" s="5">
        <f t="shared" si="248"/>
        <v>12154.443044645726</v>
      </c>
      <c r="S194" s="5">
        <f t="shared" si="249"/>
        <v>6684.7346871487744</v>
      </c>
      <c r="T194" s="5">
        <f t="shared" si="250"/>
        <v>31.722047604463821</v>
      </c>
      <c r="U194" s="5">
        <f t="shared" si="251"/>
        <v>110.4604999484023</v>
      </c>
      <c r="V194" s="5">
        <f t="shared" si="252"/>
        <v>170.18639283844183</v>
      </c>
      <c r="W194" s="15">
        <f t="shared" si="253"/>
        <v>-1.0734613539272964E-2</v>
      </c>
      <c r="X194" s="15">
        <f t="shared" si="254"/>
        <v>-1.217998157191269E-2</v>
      </c>
      <c r="Y194" s="15">
        <f t="shared" si="255"/>
        <v>-9.7425357312937999E-3</v>
      </c>
      <c r="Z194" s="5">
        <f t="shared" si="268"/>
        <v>9677.8357832780293</v>
      </c>
      <c r="AA194" s="5">
        <f t="shared" si="269"/>
        <v>31596.407953704587</v>
      </c>
      <c r="AB194" s="5">
        <f t="shared" si="270"/>
        <v>55965.726980675412</v>
      </c>
      <c r="AC194" s="16">
        <f t="shared" si="256"/>
        <v>1.3221443786374154</v>
      </c>
      <c r="AD194" s="16">
        <f t="shared" si="257"/>
        <v>2.9956165509738191</v>
      </c>
      <c r="AE194" s="16">
        <f t="shared" si="258"/>
        <v>9.0101504889854809</v>
      </c>
      <c r="AF194" s="15">
        <f t="shared" si="259"/>
        <v>-4.0504037456468023E-3</v>
      </c>
      <c r="AG194" s="15">
        <f t="shared" si="260"/>
        <v>2.9673830763510267E-4</v>
      </c>
      <c r="AH194" s="15">
        <f t="shared" si="261"/>
        <v>9.7937136394747881E-3</v>
      </c>
      <c r="AI194" s="1">
        <f t="shared" si="225"/>
        <v>523408.86408506462</v>
      </c>
      <c r="AJ194" s="1">
        <f t="shared" si="226"/>
        <v>202160.6364153263</v>
      </c>
      <c r="AK194" s="1">
        <f t="shared" si="227"/>
        <v>72707.029267855265</v>
      </c>
      <c r="AL194" s="14">
        <f t="shared" si="262"/>
        <v>69.882165127543317</v>
      </c>
      <c r="AM194" s="14">
        <f t="shared" si="263"/>
        <v>15.942608912095487</v>
      </c>
      <c r="AN194" s="14">
        <f t="shared" si="264"/>
        <v>5.1546617223073996</v>
      </c>
      <c r="AO194" s="11">
        <f t="shared" si="265"/>
        <v>5.1519201600910697E-3</v>
      </c>
      <c r="AP194" s="11">
        <f t="shared" si="266"/>
        <v>6.4900606006333163E-3</v>
      </c>
      <c r="AQ194" s="11">
        <f t="shared" si="267"/>
        <v>5.8873038435365635E-3</v>
      </c>
      <c r="AR194" s="1">
        <f t="shared" si="271"/>
        <v>279903.6151289398</v>
      </c>
      <c r="AS194" s="1">
        <f t="shared" si="271"/>
        <v>110034.293257076</v>
      </c>
      <c r="AT194" s="1">
        <f t="shared" si="271"/>
        <v>39278.902241582859</v>
      </c>
      <c r="AU194" s="1">
        <f t="shared" si="228"/>
        <v>55980.723025787964</v>
      </c>
      <c r="AV194" s="1">
        <f t="shared" si="229"/>
        <v>22006.858651415201</v>
      </c>
      <c r="AW194" s="1">
        <f t="shared" si="230"/>
        <v>7855.7804483165719</v>
      </c>
      <c r="AX194" s="1">
        <f t="shared" si="212"/>
        <v>192154.20681066834</v>
      </c>
      <c r="AY194" s="1">
        <f t="shared" si="204"/>
        <v>29701.005948931728</v>
      </c>
      <c r="AZ194" s="1">
        <f t="shared" si="205"/>
        <v>7192.6176704490636</v>
      </c>
      <c r="BA194" s="1">
        <f t="shared" si="213"/>
        <v>14177.456366854043</v>
      </c>
      <c r="BB194" s="1">
        <f t="shared" si="214"/>
        <v>30523.846025032442</v>
      </c>
      <c r="BC194" s="1">
        <f t="shared" si="215"/>
        <v>38798.501651366991</v>
      </c>
      <c r="BD194" s="1">
        <f t="shared" si="216"/>
        <v>1638.077973129816</v>
      </c>
      <c r="BE194" s="2">
        <f t="shared" si="222"/>
        <v>0.17931493730955578</v>
      </c>
      <c r="BF194" s="2">
        <f t="shared" si="223"/>
        <v>0.13584270515142602</v>
      </c>
      <c r="BG194" s="2">
        <f t="shared" si="224"/>
        <v>7.3108051554487685E-2</v>
      </c>
      <c r="BH194" s="2">
        <f t="shared" si="206"/>
        <v>0.1040628377916613</v>
      </c>
      <c r="BI194" s="2">
        <f t="shared" si="217"/>
        <v>3.2153846742329923E-3</v>
      </c>
      <c r="BJ194" s="2">
        <f t="shared" si="207"/>
        <v>1.8453240542857267E-3</v>
      </c>
      <c r="BK194" s="2">
        <f t="shared" si="208"/>
        <v>5.3447872020936297E-4</v>
      </c>
      <c r="BL194" s="2">
        <f t="shared" si="209"/>
        <v>899.99779434800291</v>
      </c>
      <c r="BM194" s="2">
        <f t="shared" si="210"/>
        <v>203.0489281436121</v>
      </c>
      <c r="BN194" s="2">
        <f t="shared" si="211"/>
        <v>20.993737401309886</v>
      </c>
      <c r="BO194" s="2">
        <f t="shared" si="218"/>
        <v>1037.2339503070891</v>
      </c>
      <c r="BP194" s="2">
        <f t="shared" si="219"/>
        <v>94.614274365412399</v>
      </c>
      <c r="BQ194" s="2">
        <f t="shared" si="220"/>
        <v>10.262009143820707</v>
      </c>
      <c r="BR194" s="11">
        <f t="shared" si="221"/>
        <v>3.6852678614000628E-2</v>
      </c>
      <c r="BS194" s="17">
        <f t="shared" si="272"/>
        <v>3.1192695865587317E-3</v>
      </c>
      <c r="BT194" s="17">
        <f t="shared" si="273"/>
        <v>1.9617746315683332E-2</v>
      </c>
      <c r="BU194" s="12">
        <f>(BU$3*templow!$I304+BU$4*templow!$I304^2+BU$5*templow!$I304^6)*(K194/K$56)^$BW$1</f>
        <v>1.6209305682696222</v>
      </c>
      <c r="BV194" s="12">
        <f>(BV$3*templow!$I304+BV$4*templow!$I304^2+BV$5*templow!$I304^6)*(L194/L$56)^$BW$1</f>
        <v>0.24534763144192415</v>
      </c>
      <c r="BW194" s="12">
        <f>(BW$3*templow!$I304+BW$4*templow!$I304^2+BW$5*templow!$I304^6)*(M194/M$56)^$BW$1</f>
        <v>-0.57293413331636411</v>
      </c>
      <c r="BX194" s="12"/>
      <c r="BY194" s="12"/>
      <c r="BZ194" s="12"/>
      <c r="CA194" s="19"/>
      <c r="CB194" s="19"/>
      <c r="CC194" s="19"/>
      <c r="CD194" s="19"/>
      <c r="CE194" s="19"/>
      <c r="CF194" s="19"/>
      <c r="CG194" s="19"/>
      <c r="CH194" s="19"/>
    </row>
    <row r="195" spans="1:86" x14ac:dyDescent="0.3">
      <c r="A195" s="2">
        <f t="shared" si="231"/>
        <v>2149</v>
      </c>
      <c r="B195" s="5">
        <f t="shared" si="232"/>
        <v>1165.3329508029396</v>
      </c>
      <c r="C195" s="5">
        <f t="shared" si="233"/>
        <v>2963.8055130524185</v>
      </c>
      <c r="D195" s="5">
        <f t="shared" si="234"/>
        <v>4368.8597156058777</v>
      </c>
      <c r="E195" s="15">
        <f t="shared" si="235"/>
        <v>3.2901000684571177E-6</v>
      </c>
      <c r="F195" s="15">
        <f t="shared" si="236"/>
        <v>6.4817177541020191E-6</v>
      </c>
      <c r="G195" s="15">
        <f t="shared" si="237"/>
        <v>1.3232196226438776E-5</v>
      </c>
      <c r="H195" s="5">
        <f t="shared" si="238"/>
        <v>281651.97972005996</v>
      </c>
      <c r="I195" s="5">
        <f t="shared" si="239"/>
        <v>110914.93462347292</v>
      </c>
      <c r="J195" s="5">
        <f t="shared" si="240"/>
        <v>39564.082590463593</v>
      </c>
      <c r="K195" s="5">
        <f t="shared" si="241"/>
        <v>241692.28161444818</v>
      </c>
      <c r="L195" s="5">
        <f t="shared" si="242"/>
        <v>37423.148764320169</v>
      </c>
      <c r="M195" s="5">
        <f t="shared" si="243"/>
        <v>9055.9288157360315</v>
      </c>
      <c r="N195" s="15">
        <f t="shared" si="244"/>
        <v>6.2429987914456309E-3</v>
      </c>
      <c r="O195" s="15">
        <f t="shared" si="245"/>
        <v>7.9968019579133021E-3</v>
      </c>
      <c r="P195" s="15">
        <f t="shared" si="246"/>
        <v>7.2470669967514834E-3</v>
      </c>
      <c r="Q195" s="5">
        <f t="shared" si="247"/>
        <v>8838.6682718800294</v>
      </c>
      <c r="R195" s="5">
        <f t="shared" si="248"/>
        <v>12102.493417022441</v>
      </c>
      <c r="S195" s="5">
        <f t="shared" si="249"/>
        <v>6667.6693930637412</v>
      </c>
      <c r="T195" s="5">
        <f t="shared" si="250"/>
        <v>31.381523682755482</v>
      </c>
      <c r="U195" s="5">
        <f t="shared" si="251"/>
        <v>109.11509309460649</v>
      </c>
      <c r="V195" s="5">
        <f t="shared" si="252"/>
        <v>168.52834582523332</v>
      </c>
      <c r="W195" s="15">
        <f t="shared" si="253"/>
        <v>-1.0734613539272964E-2</v>
      </c>
      <c r="X195" s="15">
        <f t="shared" si="254"/>
        <v>-1.217998157191269E-2</v>
      </c>
      <c r="Y195" s="15">
        <f t="shared" si="255"/>
        <v>-9.7425357312937999E-3</v>
      </c>
      <c r="Z195" s="5">
        <f t="shared" si="268"/>
        <v>9595.3869226727311</v>
      </c>
      <c r="AA195" s="5">
        <f t="shared" si="269"/>
        <v>31473.347540866074</v>
      </c>
      <c r="AB195" s="5">
        <f t="shared" si="270"/>
        <v>56373.888491614634</v>
      </c>
      <c r="AC195" s="16">
        <f t="shared" si="256"/>
        <v>1.3167891600938966</v>
      </c>
      <c r="AD195" s="16">
        <f t="shared" si="257"/>
        <v>2.9965054651594789</v>
      </c>
      <c r="AE195" s="16">
        <f t="shared" si="258"/>
        <v>9.0983933227231777</v>
      </c>
      <c r="AF195" s="15">
        <f t="shared" si="259"/>
        <v>-4.0504037456468023E-3</v>
      </c>
      <c r="AG195" s="15">
        <f t="shared" si="260"/>
        <v>2.9673830763510267E-4</v>
      </c>
      <c r="AH195" s="15">
        <f t="shared" si="261"/>
        <v>9.7937136394747881E-3</v>
      </c>
      <c r="AI195" s="1">
        <f t="shared" si="225"/>
        <v>527048.70070234616</v>
      </c>
      <c r="AJ195" s="1">
        <f t="shared" si="226"/>
        <v>203951.4314252089</v>
      </c>
      <c r="AK195" s="1">
        <f t="shared" si="227"/>
        <v>73292.106789386307</v>
      </c>
      <c r="AL195" s="14">
        <f t="shared" si="262"/>
        <v>70.238592189541194</v>
      </c>
      <c r="AM195" s="14">
        <f t="shared" si="263"/>
        <v>16.045042725087466</v>
      </c>
      <c r="AN195" s="14">
        <f t="shared" si="264"/>
        <v>5.1847053114795711</v>
      </c>
      <c r="AO195" s="11">
        <f t="shared" si="265"/>
        <v>5.1004009584901594E-3</v>
      </c>
      <c r="AP195" s="11">
        <f t="shared" si="266"/>
        <v>6.4251599946269829E-3</v>
      </c>
      <c r="AQ195" s="11">
        <f t="shared" si="267"/>
        <v>5.8284308051011974E-3</v>
      </c>
      <c r="AR195" s="1">
        <f t="shared" si="271"/>
        <v>281651.97972005996</v>
      </c>
      <c r="AS195" s="1">
        <f t="shared" si="271"/>
        <v>110914.93462347292</v>
      </c>
      <c r="AT195" s="1">
        <f t="shared" si="271"/>
        <v>39564.082590463593</v>
      </c>
      <c r="AU195" s="1">
        <f t="shared" si="228"/>
        <v>56330.395944011994</v>
      </c>
      <c r="AV195" s="1">
        <f t="shared" si="229"/>
        <v>22182.986924694585</v>
      </c>
      <c r="AW195" s="1">
        <f t="shared" si="230"/>
        <v>7912.816518092719</v>
      </c>
      <c r="AX195" s="1">
        <f t="shared" si="212"/>
        <v>193353.82529155855</v>
      </c>
      <c r="AY195" s="1">
        <f t="shared" si="204"/>
        <v>29938.519011456134</v>
      </c>
      <c r="AZ195" s="1">
        <f t="shared" si="205"/>
        <v>7244.7430525888258</v>
      </c>
      <c r="BA195" s="1">
        <f t="shared" si="213"/>
        <v>14184.755568938408</v>
      </c>
      <c r="BB195" s="1">
        <f t="shared" si="214"/>
        <v>30547.650573957824</v>
      </c>
      <c r="BC195" s="1">
        <f t="shared" si="215"/>
        <v>38830.562284890329</v>
      </c>
      <c r="BD195" s="1">
        <f t="shared" si="216"/>
        <v>1591.5700155357015</v>
      </c>
      <c r="BE195" s="2">
        <f t="shared" si="222"/>
        <v>0.17931493730955578</v>
      </c>
      <c r="BF195" s="2">
        <f t="shared" si="223"/>
        <v>0.13584270515142602</v>
      </c>
      <c r="BG195" s="2">
        <f t="shared" si="224"/>
        <v>7.3108051554487685E-2</v>
      </c>
      <c r="BH195" s="2">
        <f t="shared" si="206"/>
        <v>0.10382936864754261</v>
      </c>
      <c r="BI195" s="2">
        <f t="shared" si="217"/>
        <v>3.2153846742329923E-3</v>
      </c>
      <c r="BJ195" s="2">
        <f t="shared" si="207"/>
        <v>1.8453240542857267E-3</v>
      </c>
      <c r="BK195" s="2">
        <f t="shared" si="208"/>
        <v>5.3447872020936297E-4</v>
      </c>
      <c r="BL195" s="2">
        <f t="shared" si="209"/>
        <v>905.61945905926234</v>
      </c>
      <c r="BM195" s="2">
        <f t="shared" si="210"/>
        <v>204.67399684022337</v>
      </c>
      <c r="BN195" s="2">
        <f t="shared" si="211"/>
        <v>21.146160229208519</v>
      </c>
      <c r="BO195" s="2">
        <f t="shared" si="218"/>
        <v>1052.6809912642304</v>
      </c>
      <c r="BP195" s="2">
        <f t="shared" si="219"/>
        <v>95.744405588777198</v>
      </c>
      <c r="BQ195" s="2">
        <f t="shared" si="220"/>
        <v>10.261676343862144</v>
      </c>
      <c r="BR195" s="11">
        <f t="shared" si="221"/>
        <v>3.6779964737909426E-2</v>
      </c>
      <c r="BS195" s="17">
        <f t="shared" si="272"/>
        <v>3.0084019175495354E-3</v>
      </c>
      <c r="BT195" s="17">
        <f t="shared" si="273"/>
        <v>1.9046355646294498E-2</v>
      </c>
      <c r="BU195" s="12">
        <f>(BU$3*templow!$I305+BU$4*templow!$I305^2+BU$5*templow!$I305^6)*(K195/K$56)^$BW$1</f>
        <v>1.5954861293153435</v>
      </c>
      <c r="BV195" s="12">
        <f>(BV$3*templow!$I305+BV$4*templow!$I305^2+BV$5*templow!$I305^6)*(L195/L$56)^$BW$1</f>
        <v>0.22502410981515888</v>
      </c>
      <c r="BW195" s="12">
        <f>(BW$3*templow!$I305+BW$4*templow!$I305^2+BW$5*templow!$I305^6)*(M195/M$56)^$BW$1</f>
        <v>-0.59196751042995166</v>
      </c>
      <c r="BX195" s="12"/>
      <c r="BY195" s="12"/>
      <c r="BZ195" s="12"/>
      <c r="CA195" s="19"/>
      <c r="CB195" s="19"/>
      <c r="CC195" s="19"/>
      <c r="CD195" s="19"/>
      <c r="CE195" s="19"/>
      <c r="CF195" s="19"/>
      <c r="CG195" s="19"/>
      <c r="CH195" s="19"/>
    </row>
    <row r="196" spans="1:86" x14ac:dyDescent="0.3">
      <c r="A196" s="2">
        <f t="shared" si="231"/>
        <v>2150</v>
      </c>
      <c r="B196" s="5">
        <f t="shared" si="232"/>
        <v>1165.3365931618598</v>
      </c>
      <c r="C196" s="5">
        <f t="shared" si="233"/>
        <v>2963.8237630756917</v>
      </c>
      <c r="D196" s="5">
        <f t="shared" si="234"/>
        <v>4368.9146347344686</v>
      </c>
      <c r="E196" s="15">
        <f t="shared" si="235"/>
        <v>3.1255950650342616E-6</v>
      </c>
      <c r="F196" s="15">
        <f t="shared" si="236"/>
        <v>6.1576318663969183E-6</v>
      </c>
      <c r="G196" s="15">
        <f t="shared" si="237"/>
        <v>1.2570586415116835E-5</v>
      </c>
      <c r="H196" s="5">
        <f t="shared" si="238"/>
        <v>283392.04239844723</v>
      </c>
      <c r="I196" s="5">
        <f t="shared" si="239"/>
        <v>111793.30502755752</v>
      </c>
      <c r="J196" s="5">
        <f t="shared" si="240"/>
        <v>39848.310563337182</v>
      </c>
      <c r="K196" s="5">
        <f t="shared" si="241"/>
        <v>243184.7108049111</v>
      </c>
      <c r="L196" s="5">
        <f t="shared" si="242"/>
        <v>37719.282239489381</v>
      </c>
      <c r="M196" s="5">
        <f t="shared" si="243"/>
        <v>9120.8718628944007</v>
      </c>
      <c r="N196" s="15">
        <f t="shared" si="244"/>
        <v>6.1749145669602878E-3</v>
      </c>
      <c r="O196" s="15">
        <f t="shared" si="245"/>
        <v>7.9131095310598365E-3</v>
      </c>
      <c r="P196" s="15">
        <f t="shared" si="246"/>
        <v>7.1713292451593968E-3</v>
      </c>
      <c r="Q196" s="5">
        <f t="shared" si="247"/>
        <v>8797.8082295760014</v>
      </c>
      <c r="R196" s="5">
        <f t="shared" si="248"/>
        <v>12049.76136696309</v>
      </c>
      <c r="S196" s="5">
        <f t="shared" si="249"/>
        <v>6650.1431838214585</v>
      </c>
      <c r="T196" s="5">
        <f t="shared" si="250"/>
        <v>31.044655153747559</v>
      </c>
      <c r="U196" s="5">
        <f t="shared" si="251"/>
        <v>107.78607327149665</v>
      </c>
      <c r="V196" s="5">
        <f t="shared" si="252"/>
        <v>166.88645239429513</v>
      </c>
      <c r="W196" s="15">
        <f t="shared" si="253"/>
        <v>-1.0734613539272964E-2</v>
      </c>
      <c r="X196" s="15">
        <f t="shared" si="254"/>
        <v>-1.217998157191269E-2</v>
      </c>
      <c r="Y196" s="15">
        <f t="shared" si="255"/>
        <v>-9.7425357312937999E-3</v>
      </c>
      <c r="Z196" s="5">
        <f t="shared" si="268"/>
        <v>9512.9883745992702</v>
      </c>
      <c r="AA196" s="5">
        <f t="shared" si="269"/>
        <v>31348.125901098665</v>
      </c>
      <c r="AB196" s="5">
        <f t="shared" si="270"/>
        <v>56780.673237352225</v>
      </c>
      <c r="AC196" s="16">
        <f t="shared" si="256"/>
        <v>1.3114556323476252</v>
      </c>
      <c r="AD196" s="16">
        <f t="shared" si="257"/>
        <v>2.9973946431200296</v>
      </c>
      <c r="AE196" s="16">
        <f t="shared" si="258"/>
        <v>9.1875003815052381</v>
      </c>
      <c r="AF196" s="15">
        <f t="shared" si="259"/>
        <v>-4.0504037456468023E-3</v>
      </c>
      <c r="AG196" s="15">
        <f t="shared" si="260"/>
        <v>2.9673830763510267E-4</v>
      </c>
      <c r="AH196" s="15">
        <f t="shared" si="261"/>
        <v>9.7937136394747881E-3</v>
      </c>
      <c r="AI196" s="1">
        <f t="shared" si="225"/>
        <v>530674.22657612362</v>
      </c>
      <c r="AJ196" s="1">
        <f t="shared" si="226"/>
        <v>205739.2752073826</v>
      </c>
      <c r="AK196" s="1">
        <f t="shared" si="227"/>
        <v>73875.712628540394</v>
      </c>
      <c r="AL196" s="14">
        <f t="shared" si="262"/>
        <v>70.593254722638463</v>
      </c>
      <c r="AM196" s="14">
        <f t="shared" si="263"/>
        <v>16.147103772050485</v>
      </c>
      <c r="AN196" s="14">
        <f t="shared" si="264"/>
        <v>5.2146218206708417</v>
      </c>
      <c r="AO196" s="11">
        <f t="shared" si="265"/>
        <v>5.0493969489052576E-3</v>
      </c>
      <c r="AP196" s="11">
        <f t="shared" si="266"/>
        <v>6.3609083946807128E-3</v>
      </c>
      <c r="AQ196" s="11">
        <f t="shared" si="267"/>
        <v>5.7701464970501852E-3</v>
      </c>
      <c r="AR196" s="1">
        <f t="shared" si="271"/>
        <v>283392.04239844723</v>
      </c>
      <c r="AS196" s="1">
        <f t="shared" si="271"/>
        <v>111793.30502755752</v>
      </c>
      <c r="AT196" s="1">
        <f t="shared" si="271"/>
        <v>39848.310563337182</v>
      </c>
      <c r="AU196" s="1">
        <f t="shared" si="228"/>
        <v>56678.408479689446</v>
      </c>
      <c r="AV196" s="1">
        <f t="shared" si="229"/>
        <v>22358.661005511505</v>
      </c>
      <c r="AW196" s="1">
        <f t="shared" si="230"/>
        <v>7969.6621126674363</v>
      </c>
      <c r="AX196" s="1">
        <f t="shared" si="212"/>
        <v>194547.7686439289</v>
      </c>
      <c r="AY196" s="1">
        <f t="shared" si="204"/>
        <v>30175.425791591508</v>
      </c>
      <c r="AZ196" s="1">
        <f t="shared" si="205"/>
        <v>7296.6974903155206</v>
      </c>
      <c r="BA196" s="1">
        <f t="shared" si="213"/>
        <v>14191.973632790183</v>
      </c>
      <c r="BB196" s="1">
        <f t="shared" si="214"/>
        <v>30571.199430523462</v>
      </c>
      <c r="BC196" s="1">
        <f t="shared" si="215"/>
        <v>38862.269525151292</v>
      </c>
      <c r="BD196" s="1">
        <f t="shared" si="216"/>
        <v>1546.3688549695976</v>
      </c>
      <c r="BE196" s="2">
        <f t="shared" si="222"/>
        <v>0.17931493730955578</v>
      </c>
      <c r="BF196" s="2">
        <f t="shared" si="223"/>
        <v>0.13584270515142602</v>
      </c>
      <c r="BG196" s="2">
        <f t="shared" si="224"/>
        <v>7.3108051554487685E-2</v>
      </c>
      <c r="BH196" s="2">
        <f t="shared" si="206"/>
        <v>0.10359662375940672</v>
      </c>
      <c r="BI196" s="2">
        <f t="shared" si="217"/>
        <v>3.2153846742329923E-3</v>
      </c>
      <c r="BJ196" s="2">
        <f t="shared" si="207"/>
        <v>1.8453240542857267E-3</v>
      </c>
      <c r="BK196" s="2">
        <f t="shared" si="208"/>
        <v>5.3447872020936297E-4</v>
      </c>
      <c r="BL196" s="2">
        <f t="shared" si="209"/>
        <v>911.21442992755362</v>
      </c>
      <c r="BM196" s="2">
        <f t="shared" si="210"/>
        <v>206.29487487545336</v>
      </c>
      <c r="BN196" s="2">
        <f t="shared" si="211"/>
        <v>21.298074032397697</v>
      </c>
      <c r="BO196" s="2">
        <f t="shared" si="218"/>
        <v>1068.3588440492581</v>
      </c>
      <c r="BP196" s="2">
        <f t="shared" si="219"/>
        <v>96.888120334043265</v>
      </c>
      <c r="BQ196" s="2">
        <f t="shared" si="220"/>
        <v>10.261351889386438</v>
      </c>
      <c r="BR196" s="11">
        <f t="shared" si="221"/>
        <v>3.6707986557818789E-2</v>
      </c>
      <c r="BS196" s="17">
        <f t="shared" si="272"/>
        <v>2.901678292278765E-3</v>
      </c>
      <c r="BT196" s="17">
        <f t="shared" si="273"/>
        <v>1.8491607423586891E-2</v>
      </c>
      <c r="BU196" s="12">
        <f>(BU$3*templow!$I306+BU$4*templow!$I306^2+BU$5*templow!$I306^6)*(K196/K$56)^$BW$1</f>
        <v>1.5698481808685547</v>
      </c>
      <c r="BV196" s="12">
        <f>(BV$3*templow!$I306+BV$4*templow!$I306^2+BV$5*templow!$I306^6)*(L196/L$56)^$BW$1</f>
        <v>0.20461100802234444</v>
      </c>
      <c r="BW196" s="12">
        <f>(BW$3*templow!$I306+BW$4*templow!$I306^2+BW$5*templow!$I306^6)*(M196/M$56)^$BW$1</f>
        <v>-0.61105969667087234</v>
      </c>
      <c r="BX196" s="12"/>
      <c r="BY196" s="12"/>
      <c r="BZ196" s="12"/>
      <c r="CA196" s="19"/>
      <c r="CB196" s="19"/>
      <c r="CC196" s="19"/>
      <c r="CD196" s="19"/>
      <c r="CE196" s="19"/>
      <c r="CF196" s="19"/>
      <c r="CG196" s="19"/>
      <c r="CH196" s="19"/>
    </row>
    <row r="197" spans="1:86" x14ac:dyDescent="0.3">
      <c r="A197" s="2">
        <f t="shared" si="231"/>
        <v>2151</v>
      </c>
      <c r="B197" s="5">
        <f t="shared" si="232"/>
        <v>1165.3400534136495</v>
      </c>
      <c r="C197" s="5">
        <f t="shared" si="233"/>
        <v>2963.8411007045588</v>
      </c>
      <c r="D197" s="5">
        <f t="shared" si="234"/>
        <v>4368.9668085624771</v>
      </c>
      <c r="E197" s="15">
        <f t="shared" si="235"/>
        <v>2.9693153117825486E-6</v>
      </c>
      <c r="F197" s="15">
        <f t="shared" si="236"/>
        <v>5.8497502730770722E-6</v>
      </c>
      <c r="G197" s="15">
        <f t="shared" si="237"/>
        <v>1.1942057094360993E-5</v>
      </c>
      <c r="H197" s="5">
        <f t="shared" si="238"/>
        <v>285123.71745051601</v>
      </c>
      <c r="I197" s="5">
        <f t="shared" si="239"/>
        <v>112669.33670867737</v>
      </c>
      <c r="J197" s="5">
        <f t="shared" si="240"/>
        <v>40131.568246079427</v>
      </c>
      <c r="K197" s="5">
        <f t="shared" si="241"/>
        <v>244669.9713232189</v>
      </c>
      <c r="L197" s="5">
        <f t="shared" si="242"/>
        <v>38014.634685339173</v>
      </c>
      <c r="M197" s="5">
        <f t="shared" si="243"/>
        <v>9185.5969625193684</v>
      </c>
      <c r="N197" s="15">
        <f t="shared" si="244"/>
        <v>6.1075406977344482E-3</v>
      </c>
      <c r="O197" s="15">
        <f t="shared" si="245"/>
        <v>7.8302774685510279E-3</v>
      </c>
      <c r="P197" s="15">
        <f t="shared" si="246"/>
        <v>7.0963719913972323E-3</v>
      </c>
      <c r="Q197" s="5">
        <f t="shared" si="247"/>
        <v>8756.5493282439329</v>
      </c>
      <c r="R197" s="5">
        <f t="shared" si="248"/>
        <v>11996.269427774598</v>
      </c>
      <c r="S197" s="5">
        <f t="shared" si="249"/>
        <v>6632.1652481406618</v>
      </c>
      <c r="T197" s="5">
        <f t="shared" si="250"/>
        <v>30.711402778212079</v>
      </c>
      <c r="U197" s="5">
        <f t="shared" si="251"/>
        <v>106.47324088534099</v>
      </c>
      <c r="V197" s="5">
        <f t="shared" si="252"/>
        <v>165.26055516877486</v>
      </c>
      <c r="W197" s="15">
        <f t="shared" si="253"/>
        <v>-1.0734613539272964E-2</v>
      </c>
      <c r="X197" s="15">
        <f t="shared" si="254"/>
        <v>-1.217998157191269E-2</v>
      </c>
      <c r="Y197" s="15">
        <f t="shared" si="255"/>
        <v>-9.7425357312937999E-3</v>
      </c>
      <c r="Z197" s="5">
        <f t="shared" si="268"/>
        <v>9430.6577182249184</v>
      </c>
      <c r="AA197" s="5">
        <f t="shared" si="269"/>
        <v>31220.799925898755</v>
      </c>
      <c r="AB197" s="5">
        <f t="shared" si="270"/>
        <v>57186.055133622191</v>
      </c>
      <c r="AC197" s="16">
        <f t="shared" si="256"/>
        <v>1.3061437075421147</v>
      </c>
      <c r="AD197" s="16">
        <f t="shared" si="257"/>
        <v>2.9982840849337435</v>
      </c>
      <c r="AE197" s="16">
        <f t="shared" si="258"/>
        <v>9.2774801293042657</v>
      </c>
      <c r="AF197" s="15">
        <f t="shared" si="259"/>
        <v>-4.0504037456468023E-3</v>
      </c>
      <c r="AG197" s="15">
        <f t="shared" si="260"/>
        <v>2.9673830763510267E-4</v>
      </c>
      <c r="AH197" s="15">
        <f t="shared" si="261"/>
        <v>9.7937136394747881E-3</v>
      </c>
      <c r="AI197" s="1">
        <f t="shared" si="225"/>
        <v>534285.21239820076</v>
      </c>
      <c r="AJ197" s="1">
        <f t="shared" si="226"/>
        <v>207524.00869215585</v>
      </c>
      <c r="AK197" s="1">
        <f t="shared" si="227"/>
        <v>74457.803478353802</v>
      </c>
      <c r="AL197" s="14">
        <f t="shared" si="262"/>
        <v>70.946143553998141</v>
      </c>
      <c r="AM197" s="14">
        <f t="shared" si="263"/>
        <v>16.248786917504567</v>
      </c>
      <c r="AN197" s="14">
        <f t="shared" si="264"/>
        <v>5.2444100611845075</v>
      </c>
      <c r="AO197" s="11">
        <f t="shared" si="265"/>
        <v>4.9989029794162048E-3</v>
      </c>
      <c r="AP197" s="11">
        <f t="shared" si="266"/>
        <v>6.2972993107339057E-3</v>
      </c>
      <c r="AQ197" s="11">
        <f t="shared" si="267"/>
        <v>5.7124450320796836E-3</v>
      </c>
      <c r="AR197" s="1">
        <f t="shared" si="271"/>
        <v>285123.71745051601</v>
      </c>
      <c r="AS197" s="1">
        <f t="shared" si="271"/>
        <v>112669.33670867737</v>
      </c>
      <c r="AT197" s="1">
        <f t="shared" si="271"/>
        <v>40131.568246079427</v>
      </c>
      <c r="AU197" s="1">
        <f t="shared" si="228"/>
        <v>57024.743490103203</v>
      </c>
      <c r="AV197" s="1">
        <f t="shared" si="229"/>
        <v>22533.867341735473</v>
      </c>
      <c r="AW197" s="1">
        <f t="shared" si="230"/>
        <v>8026.3136492158856</v>
      </c>
      <c r="AX197" s="1">
        <f t="shared" si="212"/>
        <v>195735.97705857514</v>
      </c>
      <c r="AY197" s="1">
        <f t="shared" si="204"/>
        <v>30411.707748271339</v>
      </c>
      <c r="AZ197" s="1">
        <f t="shared" si="205"/>
        <v>7348.4775700154942</v>
      </c>
      <c r="BA197" s="1">
        <f t="shared" si="213"/>
        <v>14199.111488343284</v>
      </c>
      <c r="BB197" s="1">
        <f t="shared" si="214"/>
        <v>30594.495572783697</v>
      </c>
      <c r="BC197" s="1">
        <f t="shared" si="215"/>
        <v>38893.627944667714</v>
      </c>
      <c r="BD197" s="1">
        <f t="shared" si="216"/>
        <v>1502.4383457209847</v>
      </c>
      <c r="BE197" s="2">
        <f t="shared" si="222"/>
        <v>0.17931493730955578</v>
      </c>
      <c r="BF197" s="2">
        <f t="shared" si="223"/>
        <v>0.13584270515142602</v>
      </c>
      <c r="BG197" s="2">
        <f t="shared" si="224"/>
        <v>7.3108051554487685E-2</v>
      </c>
      <c r="BH197" s="2">
        <f t="shared" si="206"/>
        <v>0.10336461441264094</v>
      </c>
      <c r="BI197" s="2">
        <f t="shared" si="217"/>
        <v>3.2153846742329923E-3</v>
      </c>
      <c r="BJ197" s="2">
        <f t="shared" si="207"/>
        <v>1.8453240542857267E-3</v>
      </c>
      <c r="BK197" s="2">
        <f t="shared" si="208"/>
        <v>5.3447872020936297E-4</v>
      </c>
      <c r="BL197" s="2">
        <f t="shared" si="209"/>
        <v>916.78243135072717</v>
      </c>
      <c r="BM197" s="2">
        <f t="shared" si="210"/>
        <v>207.91143720894016</v>
      </c>
      <c r="BN197" s="2">
        <f t="shared" si="211"/>
        <v>21.449469236159242</v>
      </c>
      <c r="BO197" s="2">
        <f t="shared" si="218"/>
        <v>1084.2709606839621</v>
      </c>
      <c r="BP197" s="2">
        <f t="shared" si="219"/>
        <v>98.045581935441106</v>
      </c>
      <c r="BQ197" s="2">
        <f t="shared" si="220"/>
        <v>10.261035678860189</v>
      </c>
      <c r="BR197" s="11">
        <f t="shared" si="221"/>
        <v>3.6636737184494422E-2</v>
      </c>
      <c r="BS197" s="17">
        <f t="shared" si="272"/>
        <v>2.7989350230755014E-3</v>
      </c>
      <c r="BT197" s="17">
        <f t="shared" si="273"/>
        <v>1.7953016916103778E-2</v>
      </c>
      <c r="BU197" s="12">
        <f>(BU$3*templow!$I307+BU$4*templow!$I307^2+BU$5*templow!$I307^6)*(K197/K$56)^$BW$1</f>
        <v>1.544021254240348</v>
      </c>
      <c r="BV197" s="12">
        <f>(BV$3*templow!$I307+BV$4*templow!$I307^2+BV$5*templow!$I307^6)*(L197/L$56)^$BW$1</f>
        <v>0.18411108813559465</v>
      </c>
      <c r="BW197" s="12">
        <f>(BW$3*templow!$I307+BW$4*templow!$I307^2+BW$5*templow!$I307^6)*(M197/M$56)^$BW$1</f>
        <v>-0.63020857195504676</v>
      </c>
      <c r="BX197" s="12"/>
      <c r="BY197" s="12"/>
      <c r="BZ197" s="12"/>
      <c r="CA197" s="19"/>
      <c r="CB197" s="19"/>
      <c r="CC197" s="19"/>
      <c r="CD197" s="19"/>
      <c r="CE197" s="19"/>
      <c r="CF197" s="19"/>
      <c r="CG197" s="19"/>
      <c r="CH197" s="19"/>
    </row>
    <row r="198" spans="1:86" x14ac:dyDescent="0.3">
      <c r="A198" s="2">
        <f t="shared" si="231"/>
        <v>2152</v>
      </c>
      <c r="B198" s="5">
        <f t="shared" si="232"/>
        <v>1165.3433406626102</v>
      </c>
      <c r="C198" s="5">
        <f t="shared" si="233"/>
        <v>2963.857571548333</v>
      </c>
      <c r="D198" s="5">
        <f t="shared" si="234"/>
        <v>4369.0163742909945</v>
      </c>
      <c r="E198" s="15">
        <f t="shared" si="235"/>
        <v>2.8208495461934209E-6</v>
      </c>
      <c r="F198" s="15">
        <f t="shared" si="236"/>
        <v>5.5572627594232186E-6</v>
      </c>
      <c r="G198" s="15">
        <f t="shared" si="237"/>
        <v>1.1344954239642942E-5</v>
      </c>
      <c r="H198" s="5">
        <f t="shared" si="238"/>
        <v>286846.92189605278</v>
      </c>
      <c r="I198" s="5">
        <f t="shared" si="239"/>
        <v>113542.96316399665</v>
      </c>
      <c r="J198" s="5">
        <f t="shared" si="240"/>
        <v>40413.83811142818</v>
      </c>
      <c r="K198" s="5">
        <f t="shared" si="241"/>
        <v>246147.99079982095</v>
      </c>
      <c r="L198" s="5">
        <f t="shared" si="242"/>
        <v>38309.183360886433</v>
      </c>
      <c r="M198" s="5">
        <f t="shared" si="243"/>
        <v>9250.0999422293426</v>
      </c>
      <c r="N198" s="15">
        <f t="shared" si="244"/>
        <v>6.04086994660058E-3</v>
      </c>
      <c r="O198" s="15">
        <f t="shared" si="245"/>
        <v>7.7482968858004764E-3</v>
      </c>
      <c r="P198" s="15">
        <f t="shared" si="246"/>
        <v>7.0221870144282494E-3</v>
      </c>
      <c r="Q198" s="5">
        <f t="shared" si="247"/>
        <v>8714.9050835691032</v>
      </c>
      <c r="R198" s="5">
        <f t="shared" si="248"/>
        <v>11942.039971656306</v>
      </c>
      <c r="S198" s="5">
        <f t="shared" si="249"/>
        <v>6613.7447453556351</v>
      </c>
      <c r="T198" s="5">
        <f t="shared" si="250"/>
        <v>30.38172773813902</v>
      </c>
      <c r="U198" s="5">
        <f t="shared" si="251"/>
        <v>105.17639877345572</v>
      </c>
      <c r="V198" s="5">
        <f t="shared" si="252"/>
        <v>163.65049830506962</v>
      </c>
      <c r="W198" s="15">
        <f t="shared" si="253"/>
        <v>-1.0734613539272964E-2</v>
      </c>
      <c r="X198" s="15">
        <f t="shared" si="254"/>
        <v>-1.217998157191269E-2</v>
      </c>
      <c r="Y198" s="15">
        <f t="shared" si="255"/>
        <v>-9.7425357312937999E-3</v>
      </c>
      <c r="Z198" s="5">
        <f t="shared" si="268"/>
        <v>9348.4121204874373</v>
      </c>
      <c r="AA198" s="5">
        <f t="shared" si="269"/>
        <v>31091.426176733006</v>
      </c>
      <c r="AB198" s="5">
        <f t="shared" si="270"/>
        <v>57590.008656900369</v>
      </c>
      <c r="AC198" s="16">
        <f t="shared" si="256"/>
        <v>1.3008532981767331</v>
      </c>
      <c r="AD198" s="16">
        <f t="shared" si="257"/>
        <v>2.999173790678916</v>
      </c>
      <c r="AE198" s="16">
        <f t="shared" si="258"/>
        <v>9.3683411129865899</v>
      </c>
      <c r="AF198" s="15">
        <f t="shared" si="259"/>
        <v>-4.0504037456468023E-3</v>
      </c>
      <c r="AG198" s="15">
        <f t="shared" si="260"/>
        <v>2.9673830763510267E-4</v>
      </c>
      <c r="AH198" s="15">
        <f t="shared" si="261"/>
        <v>9.7937136394747881E-3</v>
      </c>
      <c r="AI198" s="1">
        <f t="shared" si="225"/>
        <v>537881.43464848388</v>
      </c>
      <c r="AJ198" s="1">
        <f t="shared" si="226"/>
        <v>209305.47516467574</v>
      </c>
      <c r="AK198" s="1">
        <f t="shared" si="227"/>
        <v>75038.336779734309</v>
      </c>
      <c r="AL198" s="14">
        <f t="shared" si="262"/>
        <v>71.297249913504402</v>
      </c>
      <c r="AM198" s="14">
        <f t="shared" si="263"/>
        <v>16.350087157413871</v>
      </c>
      <c r="AN198" s="14">
        <f t="shared" si="264"/>
        <v>5.2740688813427079</v>
      </c>
      <c r="AO198" s="11">
        <f t="shared" si="265"/>
        <v>4.9489139496220426E-3</v>
      </c>
      <c r="AP198" s="11">
        <f t="shared" si="266"/>
        <v>6.2343263176265666E-3</v>
      </c>
      <c r="AQ198" s="11">
        <f t="shared" si="267"/>
        <v>5.6553205817588869E-3</v>
      </c>
      <c r="AR198" s="1">
        <f t="shared" si="271"/>
        <v>286846.92189605278</v>
      </c>
      <c r="AS198" s="1">
        <f t="shared" si="271"/>
        <v>113542.96316399665</v>
      </c>
      <c r="AT198" s="1">
        <f t="shared" si="271"/>
        <v>40413.83811142818</v>
      </c>
      <c r="AU198" s="1">
        <f t="shared" si="228"/>
        <v>57369.384379210562</v>
      </c>
      <c r="AV198" s="1">
        <f t="shared" si="229"/>
        <v>22708.592632799333</v>
      </c>
      <c r="AW198" s="1">
        <f t="shared" si="230"/>
        <v>8082.7676222856362</v>
      </c>
      <c r="AX198" s="1">
        <f t="shared" si="212"/>
        <v>196918.39263985673</v>
      </c>
      <c r="AY198" s="1">
        <f t="shared" ref="AY198:AY261" si="274">(AS198-AV198)/C198*1000</f>
        <v>30647.346688709142</v>
      </c>
      <c r="AZ198" s="1">
        <f t="shared" ref="AZ198:AZ261" si="275">(AT198-AW198)/D198*1000</f>
        <v>7400.0799537834746</v>
      </c>
      <c r="BA198" s="1">
        <f t="shared" si="213"/>
        <v>14206.170051790959</v>
      </c>
      <c r="BB198" s="1">
        <f t="shared" si="214"/>
        <v>30617.541930513649</v>
      </c>
      <c r="BC198" s="1">
        <f t="shared" si="215"/>
        <v>38924.642022269836</v>
      </c>
      <c r="BD198" s="1">
        <f t="shared" si="216"/>
        <v>1459.74331664075</v>
      </c>
      <c r="BE198" s="2">
        <f t="shared" si="222"/>
        <v>0.17931493730955578</v>
      </c>
      <c r="BF198" s="2">
        <f t="shared" si="223"/>
        <v>0.13584270515142602</v>
      </c>
      <c r="BG198" s="2">
        <f t="shared" si="224"/>
        <v>7.3108051554487685E-2</v>
      </c>
      <c r="BH198" s="2">
        <f t="shared" ref="BH198:BH261" si="276">(BE198*Z198+BF198*AA198+BG198*AB198)/(Z198+AA198+AB198)</f>
        <v>0.10313335181310754</v>
      </c>
      <c r="BI198" s="2">
        <f t="shared" si="217"/>
        <v>3.2153846742329923E-3</v>
      </c>
      <c r="BJ198" s="2">
        <f t="shared" ref="BJ198:BJ261" si="277">BJ$5*BF198^2</f>
        <v>1.8453240542857267E-3</v>
      </c>
      <c r="BK198" s="2">
        <f t="shared" ref="BK198:BK261" si="278">BK$5*BG198^2</f>
        <v>5.3447872020936297E-4</v>
      </c>
      <c r="BL198" s="2">
        <f t="shared" ref="BL198:BL261" si="279">BI198*AR198</f>
        <v>922.3231965154763</v>
      </c>
      <c r="BM198" s="2">
        <f t="shared" ref="BM198:BM261" si="280">BJ198*AS198</f>
        <v>209.52356112140123</v>
      </c>
      <c r="BN198" s="2">
        <f t="shared" ref="BN198:BN261" si="281">BK198*AT198</f>
        <v>21.600336472544512</v>
      </c>
      <c r="BO198" s="2">
        <f t="shared" si="218"/>
        <v>1100.4208448300162</v>
      </c>
      <c r="BP198" s="2">
        <f t="shared" si="219"/>
        <v>99.216955693389352</v>
      </c>
      <c r="BQ198" s="2">
        <f t="shared" si="220"/>
        <v>10.260727612552623</v>
      </c>
      <c r="BR198" s="11">
        <f t="shared" si="221"/>
        <v>3.6566209760197949E-2</v>
      </c>
      <c r="BS198" s="17">
        <f t="shared" si="272"/>
        <v>2.70001527312008E-3</v>
      </c>
      <c r="BT198" s="17">
        <f t="shared" si="273"/>
        <v>1.7430113510780366E-2</v>
      </c>
      <c r="BU198" s="12">
        <f>(BU$3*templow!$I308+BU$4*templow!$I308^2+BU$5*templow!$I308^6)*(K198/K$56)^$BW$1</f>
        <v>1.5180098217092319</v>
      </c>
      <c r="BV198" s="12">
        <f>(BV$3*templow!$I308+BV$4*templow!$I308^2+BV$5*templow!$I308^6)*(L198/L$56)^$BW$1</f>
        <v>0.16352706688546323</v>
      </c>
      <c r="BW198" s="12">
        <f>(BW$3*templow!$I308+BW$4*templow!$I308^2+BW$5*templow!$I308^6)*(M198/M$56)^$BW$1</f>
        <v>-0.64941205281267211</v>
      </c>
      <c r="BX198" s="12"/>
      <c r="BY198" s="12"/>
      <c r="BZ198" s="12"/>
      <c r="CA198" s="19"/>
      <c r="CB198" s="19"/>
      <c r="CC198" s="19"/>
      <c r="CD198" s="19"/>
      <c r="CE198" s="19"/>
      <c r="CF198" s="19"/>
      <c r="CG198" s="19"/>
      <c r="CH198" s="19"/>
    </row>
    <row r="199" spans="1:86" x14ac:dyDescent="0.3">
      <c r="A199" s="2">
        <f t="shared" si="231"/>
        <v>2153</v>
      </c>
      <c r="B199" s="5">
        <f t="shared" si="232"/>
        <v>1165.3464635579323</v>
      </c>
      <c r="C199" s="5">
        <f t="shared" si="233"/>
        <v>2963.8732189368743</v>
      </c>
      <c r="D199" s="5">
        <f t="shared" si="234"/>
        <v>4369.0634622672915</v>
      </c>
      <c r="E199" s="15">
        <f t="shared" si="235"/>
        <v>2.6798070688837497E-6</v>
      </c>
      <c r="F199" s="15">
        <f t="shared" si="236"/>
        <v>5.2793996214520573E-6</v>
      </c>
      <c r="G199" s="15">
        <f t="shared" si="237"/>
        <v>1.0777706527660796E-5</v>
      </c>
      <c r="H199" s="5">
        <f t="shared" si="238"/>
        <v>288561.57546151057</v>
      </c>
      <c r="I199" s="5">
        <f t="shared" si="239"/>
        <v>114414.11914887154</v>
      </c>
      <c r="J199" s="5">
        <f t="shared" si="240"/>
        <v>40695.103018148082</v>
      </c>
      <c r="K199" s="5">
        <f t="shared" si="241"/>
        <v>247618.69923258701</v>
      </c>
      <c r="L199" s="5">
        <f t="shared" si="242"/>
        <v>38602.905960299904</v>
      </c>
      <c r="M199" s="5">
        <f t="shared" si="243"/>
        <v>9314.3767238916862</v>
      </c>
      <c r="N199" s="15">
        <f t="shared" si="244"/>
        <v>5.9748951351876745E-3</v>
      </c>
      <c r="O199" s="15">
        <f t="shared" si="245"/>
        <v>7.6671589850010324E-3</v>
      </c>
      <c r="P199" s="15">
        <f t="shared" si="246"/>
        <v>6.9487661823957048E-3</v>
      </c>
      <c r="Q199" s="5">
        <f t="shared" si="247"/>
        <v>8672.8888728196634</v>
      </c>
      <c r="R199" s="5">
        <f t="shared" si="248"/>
        <v>11887.09520271807</v>
      </c>
      <c r="S199" s="5">
        <f t="shared" si="249"/>
        <v>6594.8908024348084</v>
      </c>
      <c r="T199" s="5">
        <f t="shared" si="250"/>
        <v>30.055591632214689</v>
      </c>
      <c r="U199" s="5">
        <f t="shared" si="251"/>
        <v>103.89535217459489</v>
      </c>
      <c r="V199" s="5">
        <f t="shared" si="252"/>
        <v>162.05612747788845</v>
      </c>
      <c r="W199" s="15">
        <f t="shared" si="253"/>
        <v>-1.0734613539272964E-2</v>
      </c>
      <c r="X199" s="15">
        <f t="shared" si="254"/>
        <v>-1.217998157191269E-2</v>
      </c>
      <c r="Y199" s="15">
        <f t="shared" si="255"/>
        <v>-9.7425357312937999E-3</v>
      </c>
      <c r="Z199" s="5">
        <f t="shared" si="268"/>
        <v>9266.2683385549426</v>
      </c>
      <c r="AA199" s="5">
        <f t="shared" si="269"/>
        <v>30960.060865626579</v>
      </c>
      <c r="AB199" s="5">
        <f t="shared" si="270"/>
        <v>57992.508843329495</v>
      </c>
      <c r="AC199" s="16">
        <f t="shared" si="256"/>
        <v>1.295584317105261</v>
      </c>
      <c r="AD199" s="16">
        <f t="shared" si="257"/>
        <v>3.0000637604338656</v>
      </c>
      <c r="AE199" s="16">
        <f t="shared" si="258"/>
        <v>9.4600919631240998</v>
      </c>
      <c r="AF199" s="15">
        <f t="shared" si="259"/>
        <v>-4.0504037456468023E-3</v>
      </c>
      <c r="AG199" s="15">
        <f t="shared" si="260"/>
        <v>2.9673830763510267E-4</v>
      </c>
      <c r="AH199" s="15">
        <f t="shared" si="261"/>
        <v>9.7937136394747881E-3</v>
      </c>
      <c r="AI199" s="1">
        <f t="shared" si="225"/>
        <v>541462.67556284601</v>
      </c>
      <c r="AJ199" s="1">
        <f t="shared" si="226"/>
        <v>211083.52028100748</v>
      </c>
      <c r="AK199" s="1">
        <f t="shared" si="227"/>
        <v>75617.270724046524</v>
      </c>
      <c r="AL199" s="14">
        <f t="shared" si="262"/>
        <v>71.646565428624356</v>
      </c>
      <c r="AM199" s="14">
        <f t="shared" si="263"/>
        <v>16.450999618288215</v>
      </c>
      <c r="AN199" s="14">
        <f t="shared" si="264"/>
        <v>5.3035971661340362</v>
      </c>
      <c r="AO199" s="11">
        <f t="shared" si="265"/>
        <v>4.8994248101258218E-3</v>
      </c>
      <c r="AP199" s="11">
        <f t="shared" si="266"/>
        <v>6.1719830544503008E-3</v>
      </c>
      <c r="AQ199" s="11">
        <f t="shared" si="267"/>
        <v>5.5987673759412982E-3</v>
      </c>
      <c r="AR199" s="1">
        <f t="shared" si="271"/>
        <v>288561.57546151057</v>
      </c>
      <c r="AS199" s="1">
        <f t="shared" si="271"/>
        <v>114414.11914887154</v>
      </c>
      <c r="AT199" s="1">
        <f t="shared" si="271"/>
        <v>40695.103018148082</v>
      </c>
      <c r="AU199" s="1">
        <f t="shared" si="228"/>
        <v>57712.315092302117</v>
      </c>
      <c r="AV199" s="1">
        <f t="shared" si="229"/>
        <v>22882.823829774308</v>
      </c>
      <c r="AW199" s="1">
        <f t="shared" si="230"/>
        <v>8139.0206036296167</v>
      </c>
      <c r="AX199" s="1">
        <f t="shared" ref="AX199:AX262" si="282">(AR199-AU199)/B199*1000</f>
        <v>198094.95938606962</v>
      </c>
      <c r="AY199" s="1">
        <f t="shared" si="274"/>
        <v>30882.324768239927</v>
      </c>
      <c r="AZ199" s="1">
        <f t="shared" si="275"/>
        <v>7451.5013791133488</v>
      </c>
      <c r="BA199" s="1">
        <f t="shared" ref="BA199:BA262" si="283">LN(AX199)*B199</f>
        <v>14213.150225920033</v>
      </c>
      <c r="BB199" s="1">
        <f t="shared" ref="BB199:BB262" si="284">LN(AY199)*C199</f>
        <v>30640.341386549699</v>
      </c>
      <c r="BC199" s="1">
        <f t="shared" ref="BC199:BC262" si="285">LN(AZ199)*D199</f>
        <v>38955.316146299992</v>
      </c>
      <c r="BD199" s="1">
        <f t="shared" ref="BD199:BD262" si="286">SUM(BA199:BC199)*BT199</f>
        <v>1418.2495460568218</v>
      </c>
      <c r="BE199" s="2">
        <f t="shared" si="222"/>
        <v>0.17931493730955578</v>
      </c>
      <c r="BF199" s="2">
        <f t="shared" si="223"/>
        <v>0.13584270515142602</v>
      </c>
      <c r="BG199" s="2">
        <f t="shared" si="224"/>
        <v>7.3108051554487685E-2</v>
      </c>
      <c r="BH199" s="2">
        <f t="shared" si="276"/>
        <v>0.10290284708178092</v>
      </c>
      <c r="BI199" s="2">
        <f t="shared" ref="BI199:BI262" si="287">BI$5*BE199^2</f>
        <v>3.2153846742329923E-3</v>
      </c>
      <c r="BJ199" s="2">
        <f t="shared" si="277"/>
        <v>1.8453240542857267E-3</v>
      </c>
      <c r="BK199" s="2">
        <f t="shared" si="278"/>
        <v>5.3447872020936297E-4</v>
      </c>
      <c r="BL199" s="2">
        <f t="shared" si="279"/>
        <v>927.83646731146814</v>
      </c>
      <c r="BM199" s="2">
        <f t="shared" si="280"/>
        <v>211.13112621532582</v>
      </c>
      <c r="BN199" s="2">
        <f t="shared" si="281"/>
        <v>21.750666579927973</v>
      </c>
      <c r="BO199" s="2">
        <f t="shared" ref="BO199:BO262" si="288">2*BI$5*BE199*AR199/Z199*1000</f>
        <v>1116.812052561316</v>
      </c>
      <c r="BP199" s="2">
        <f t="shared" ref="BP199:BP262" si="289">2*BJ$5*BF199*AS199/AA199*1000</f>
        <v>100.40240889807912</v>
      </c>
      <c r="BQ199" s="2">
        <f t="shared" ref="BQ199:BQ262" si="290">2*BK$5*BG199*AT199/AB199*1000</f>
        <v>10.260427592479191</v>
      </c>
      <c r="BR199" s="11">
        <f t="shared" ref="BR199:BR262" si="291">SUM(H199:J199)*SUM(B198:D198)/SUM(H198:J198)/SUM(B199:D199)-1+BR$5</f>
        <v>3.6496397460207247E-2</v>
      </c>
      <c r="BS199" s="17">
        <f t="shared" si="272"/>
        <v>2.6047687525379676E-3</v>
      </c>
      <c r="BT199" s="17">
        <f t="shared" si="273"/>
        <v>1.6922440301728511E-2</v>
      </c>
      <c r="BU199" s="12">
        <f>(BU$3*templow!$I309+BU$4*templow!$I309^2+BU$5*templow!$I309^6)*(K199/K$56)^$BW$1</f>
        <v>1.4918182959230348</v>
      </c>
      <c r="BV199" s="12">
        <f>(BV$3*templow!$I309+BV$4*templow!$I309^2+BV$5*templow!$I309^6)*(L199/L$56)^$BW$1</f>
        <v>0.14286161559472665</v>
      </c>
      <c r="BW199" s="12">
        <f>(BW$3*templow!$I309+BW$4*templow!$I309^2+BW$5*templow!$I309^6)*(M199/M$56)^$BW$1</f>
        <v>-0.66866809238942593</v>
      </c>
      <c r="BX199" s="12"/>
      <c r="BY199" s="12"/>
      <c r="BZ199" s="12"/>
      <c r="CA199" s="19"/>
      <c r="CB199" s="19"/>
      <c r="CC199" s="19"/>
      <c r="CD199" s="19"/>
      <c r="CE199" s="19"/>
      <c r="CF199" s="19"/>
      <c r="CG199" s="19"/>
      <c r="CH199" s="19"/>
    </row>
    <row r="200" spans="1:86" x14ac:dyDescent="0.3">
      <c r="A200" s="2">
        <f t="shared" si="231"/>
        <v>2154</v>
      </c>
      <c r="B200" s="5">
        <f t="shared" si="232"/>
        <v>1165.3494303164384</v>
      </c>
      <c r="C200" s="5">
        <f t="shared" si="233"/>
        <v>2963.8880840344673</v>
      </c>
      <c r="D200" s="5">
        <f t="shared" si="234"/>
        <v>4369.1081963268989</v>
      </c>
      <c r="E200" s="15">
        <f t="shared" si="235"/>
        <v>2.5458167154395623E-6</v>
      </c>
      <c r="F200" s="15">
        <f t="shared" si="236"/>
        <v>5.0154296403794541E-6</v>
      </c>
      <c r="G200" s="15">
        <f t="shared" si="237"/>
        <v>1.0238821201277756E-5</v>
      </c>
      <c r="H200" s="5">
        <f t="shared" si="238"/>
        <v>290267.60055269202</v>
      </c>
      <c r="I200" s="5">
        <f t="shared" si="239"/>
        <v>115282.74067661604</v>
      </c>
      <c r="J200" s="5">
        <f t="shared" si="240"/>
        <v>40975.346210030169</v>
      </c>
      <c r="K200" s="5">
        <f t="shared" si="241"/>
        <v>249082.02896179637</v>
      </c>
      <c r="L200" s="5">
        <f t="shared" si="242"/>
        <v>38895.780612502844</v>
      </c>
      <c r="M200" s="5">
        <f t="shared" si="243"/>
        <v>9378.4233232031347</v>
      </c>
      <c r="N200" s="15">
        <f t="shared" si="244"/>
        <v>5.9096091439962972E-3</v>
      </c>
      <c r="O200" s="15">
        <f t="shared" si="245"/>
        <v>7.5868550544908597E-3</v>
      </c>
      <c r="P200" s="15">
        <f t="shared" si="246"/>
        <v>6.8761014515514862E-3</v>
      </c>
      <c r="Q200" s="5">
        <f t="shared" si="247"/>
        <v>8630.5139322760097</v>
      </c>
      <c r="R200" s="5">
        <f t="shared" si="248"/>
        <v>11831.457150292406</v>
      </c>
      <c r="S200" s="5">
        <f t="shared" si="249"/>
        <v>6575.6125110845906</v>
      </c>
      <c r="T200" s="5">
        <f t="shared" si="250"/>
        <v>29.732956471348658</v>
      </c>
      <c r="U200" s="5">
        <f t="shared" si="251"/>
        <v>102.62990869970095</v>
      </c>
      <c r="V200" s="5">
        <f t="shared" si="252"/>
        <v>160.47728986546002</v>
      </c>
      <c r="W200" s="15">
        <f t="shared" si="253"/>
        <v>-1.0734613539272964E-2</v>
      </c>
      <c r="X200" s="15">
        <f t="shared" si="254"/>
        <v>-1.217998157191269E-2</v>
      </c>
      <c r="Y200" s="15">
        <f t="shared" si="255"/>
        <v>-9.7425357312937999E-3</v>
      </c>
      <c r="Z200" s="5">
        <f t="shared" si="268"/>
        <v>9184.2427224745097</v>
      </c>
      <c r="AA200" s="5">
        <f t="shared" si="269"/>
        <v>30826.759836488189</v>
      </c>
      <c r="AB200" s="5">
        <f t="shared" si="270"/>
        <v>58393.531287397331</v>
      </c>
      <c r="AC200" s="16">
        <f t="shared" si="256"/>
        <v>1.2903366775344567</v>
      </c>
      <c r="AD200" s="16">
        <f t="shared" si="257"/>
        <v>3.0009539942769341</v>
      </c>
      <c r="AE200" s="16">
        <f t="shared" si="258"/>
        <v>9.5527413948140349</v>
      </c>
      <c r="AF200" s="15">
        <f t="shared" si="259"/>
        <v>-4.0504037456468023E-3</v>
      </c>
      <c r="AG200" s="15">
        <f t="shared" si="260"/>
        <v>2.9673830763510267E-4</v>
      </c>
      <c r="AH200" s="15">
        <f t="shared" si="261"/>
        <v>9.7937136394747881E-3</v>
      </c>
      <c r="AI200" s="1">
        <f t="shared" si="225"/>
        <v>545028.7230988635</v>
      </c>
      <c r="AJ200" s="1">
        <f t="shared" si="226"/>
        <v>212857.99208268104</v>
      </c>
      <c r="AK200" s="1">
        <f t="shared" si="227"/>
        <v>76194.564255271485</v>
      </c>
      <c r="AL200" s="14">
        <f t="shared" si="262"/>
        <v>71.994082119243444</v>
      </c>
      <c r="AM200" s="14">
        <f t="shared" si="263"/>
        <v>16.55151955625233</v>
      </c>
      <c r="AN200" s="14">
        <f t="shared" si="264"/>
        <v>5.3329938368550334</v>
      </c>
      <c r="AO200" s="11">
        <f t="shared" si="265"/>
        <v>4.8504305620245634E-3</v>
      </c>
      <c r="AP200" s="11">
        <f t="shared" si="266"/>
        <v>6.1102632239057979E-3</v>
      </c>
      <c r="AQ200" s="11">
        <f t="shared" si="267"/>
        <v>5.542779702181885E-3</v>
      </c>
      <c r="AR200" s="1">
        <f t="shared" si="271"/>
        <v>290267.60055269202</v>
      </c>
      <c r="AS200" s="1">
        <f t="shared" si="271"/>
        <v>115282.74067661604</v>
      </c>
      <c r="AT200" s="1">
        <f t="shared" si="271"/>
        <v>40975.346210030169</v>
      </c>
      <c r="AU200" s="1">
        <f t="shared" si="228"/>
        <v>58053.520110538404</v>
      </c>
      <c r="AV200" s="1">
        <f t="shared" si="229"/>
        <v>23056.54813532321</v>
      </c>
      <c r="AW200" s="1">
        <f t="shared" si="230"/>
        <v>8195.069242006035</v>
      </c>
      <c r="AX200" s="1">
        <f t="shared" si="282"/>
        <v>199265.62316943711</v>
      </c>
      <c r="AY200" s="1">
        <f t="shared" si="274"/>
        <v>31116.624490002279</v>
      </c>
      <c r="AZ200" s="1">
        <f t="shared" si="275"/>
        <v>7502.7386585625072</v>
      </c>
      <c r="BA200" s="1">
        <f t="shared" si="283"/>
        <v>14220.052900432122</v>
      </c>
      <c r="BB200" s="1">
        <f t="shared" si="284"/>
        <v>30662.896778075865</v>
      </c>
      <c r="BC200" s="1">
        <f t="shared" si="285"/>
        <v>38985.654617673223</v>
      </c>
      <c r="BD200" s="1">
        <f t="shared" si="286"/>
        <v>1377.9237372732209</v>
      </c>
      <c r="BE200" s="2">
        <f t="shared" si="222"/>
        <v>0.17931493730955578</v>
      </c>
      <c r="BF200" s="2">
        <f t="shared" si="223"/>
        <v>0.13584270515142602</v>
      </c>
      <c r="BG200" s="2">
        <f t="shared" si="224"/>
        <v>7.3108051554487685E-2</v>
      </c>
      <c r="BH200" s="2">
        <f t="shared" si="276"/>
        <v>0.10267311124953325</v>
      </c>
      <c r="BI200" s="2">
        <f t="shared" si="287"/>
        <v>3.2153846742329923E-3</v>
      </c>
      <c r="BJ200" s="2">
        <f t="shared" si="277"/>
        <v>1.8453240542857267E-3</v>
      </c>
      <c r="BK200" s="2">
        <f t="shared" si="278"/>
        <v>5.3447872020936297E-4</v>
      </c>
      <c r="BL200" s="2">
        <f t="shared" si="279"/>
        <v>933.32199424350995</v>
      </c>
      <c r="BM200" s="2">
        <f t="shared" si="280"/>
        <v>212.73401441454317</v>
      </c>
      <c r="BN200" s="2">
        <f t="shared" si="281"/>
        <v>21.900450602472496</v>
      </c>
      <c r="BO200" s="2">
        <f t="shared" si="288"/>
        <v>1133.4481931478724</v>
      </c>
      <c r="BP200" s="2">
        <f t="shared" si="289"/>
        <v>101.6021108533468</v>
      </c>
      <c r="BQ200" s="2">
        <f t="shared" si="290"/>
        <v>10.260135522348149</v>
      </c>
      <c r="BR200" s="11">
        <f t="shared" si="291"/>
        <v>3.6427293494245977E-2</v>
      </c>
      <c r="BS200" s="17">
        <f t="shared" si="272"/>
        <v>2.5130514287561418E-3</v>
      </c>
      <c r="BT200" s="17">
        <f t="shared" si="273"/>
        <v>1.6429553690998553E-2</v>
      </c>
      <c r="BU200" s="12">
        <f>(BU$3*templow!$I310+BU$4*templow!$I310^2+BU$5*templow!$I310^6)*(K200/K$56)^$BW$1</f>
        <v>1.4654510293735954</v>
      </c>
      <c r="BV200" s="12">
        <f>(BV$3*templow!$I310+BV$4*templow!$I310^2+BV$5*templow!$I310^6)*(L200/L$56)^$BW$1</f>
        <v>0.12211736015236253</v>
      </c>
      <c r="BW200" s="12">
        <f>(BW$3*templow!$I310+BW$4*templow!$I310^2+BW$5*templow!$I310^6)*(M200/M$56)^$BW$1</f>
        <v>-0.68797468041780596</v>
      </c>
      <c r="BX200" s="12"/>
      <c r="BY200" s="12"/>
      <c r="BZ200" s="12"/>
      <c r="CA200" s="19"/>
      <c r="CB200" s="19"/>
      <c r="CC200" s="19"/>
      <c r="CD200" s="19"/>
      <c r="CE200" s="19"/>
      <c r="CF200" s="19"/>
      <c r="CG200" s="19"/>
      <c r="CH200" s="19"/>
    </row>
    <row r="201" spans="1:86" x14ac:dyDescent="0.3">
      <c r="A201" s="2">
        <f t="shared" si="231"/>
        <v>2155</v>
      </c>
      <c r="B201" s="5">
        <f t="shared" si="232"/>
        <v>1165.3522487441944</v>
      </c>
      <c r="C201" s="5">
        <f t="shared" si="233"/>
        <v>2963.9022059480076</v>
      </c>
      <c r="D201" s="5">
        <f t="shared" si="234"/>
        <v>4369.1506941186481</v>
      </c>
      <c r="E201" s="15">
        <f t="shared" si="235"/>
        <v>2.4185258796675841E-6</v>
      </c>
      <c r="F201" s="15">
        <f t="shared" si="236"/>
        <v>4.7646581583604815E-6</v>
      </c>
      <c r="G201" s="15">
        <f t="shared" si="237"/>
        <v>9.7268801412138672E-6</v>
      </c>
      <c r="H201" s="5">
        <f t="shared" si="238"/>
        <v>291964.9222268642</v>
      </c>
      <c r="I201" s="5">
        <f t="shared" si="239"/>
        <v>116148.76501767378</v>
      </c>
      <c r="J201" s="5">
        <f t="shared" si="240"/>
        <v>41254.55131472979</v>
      </c>
      <c r="K201" s="5">
        <f t="shared" si="241"/>
        <v>250537.91464468458</v>
      </c>
      <c r="L201" s="5">
        <f t="shared" si="242"/>
        <v>39187.785880581527</v>
      </c>
      <c r="M201" s="5">
        <f t="shared" si="243"/>
        <v>9442.235849237908</v>
      </c>
      <c r="N201" s="15">
        <f t="shared" si="244"/>
        <v>5.8450049124640913E-3</v>
      </c>
      <c r="O201" s="15">
        <f t="shared" si="245"/>
        <v>7.5073764680999577E-3</v>
      </c>
      <c r="P201" s="15">
        <f t="shared" si="246"/>
        <v>6.8041848651569925E-3</v>
      </c>
      <c r="Q201" s="5">
        <f t="shared" si="247"/>
        <v>8587.7933548147521</v>
      </c>
      <c r="R201" s="5">
        <f t="shared" si="248"/>
        <v>11775.147662536849</v>
      </c>
      <c r="S201" s="5">
        <f t="shared" si="249"/>
        <v>6555.9189249380552</v>
      </c>
      <c r="T201" s="5">
        <f t="shared" si="250"/>
        <v>29.413784674248706</v>
      </c>
      <c r="U201" s="5">
        <f t="shared" si="251"/>
        <v>101.37987830301151</v>
      </c>
      <c r="V201" s="5">
        <f t="shared" si="252"/>
        <v>158.91383413488458</v>
      </c>
      <c r="W201" s="15">
        <f t="shared" si="253"/>
        <v>-1.0734613539272964E-2</v>
      </c>
      <c r="X201" s="15">
        <f t="shared" si="254"/>
        <v>-1.217998157191269E-2</v>
      </c>
      <c r="Y201" s="15">
        <f t="shared" si="255"/>
        <v>-9.7425357312937999E-3</v>
      </c>
      <c r="Z201" s="5">
        <f t="shared" si="268"/>
        <v>9102.3512180007983</v>
      </c>
      <c r="AA201" s="5">
        <f t="shared" si="269"/>
        <v>30691.578547165129</v>
      </c>
      <c r="AB201" s="5">
        <f t="shared" si="270"/>
        <v>58793.052140378299</v>
      </c>
      <c r="AC201" s="16">
        <f t="shared" si="256"/>
        <v>1.2851102930226257</v>
      </c>
      <c r="AD201" s="16">
        <f t="shared" si="257"/>
        <v>3.0018444922864864</v>
      </c>
      <c r="AE201" s="16">
        <f t="shared" si="258"/>
        <v>9.646298208506801</v>
      </c>
      <c r="AF201" s="15">
        <f t="shared" si="259"/>
        <v>-4.0504037456468023E-3</v>
      </c>
      <c r="AG201" s="15">
        <f t="shared" si="260"/>
        <v>2.9673830763510267E-4</v>
      </c>
      <c r="AH201" s="15">
        <f t="shared" si="261"/>
        <v>9.7937136394747881E-3</v>
      </c>
      <c r="AI201" s="1">
        <f t="shared" si="225"/>
        <v>548579.37089951558</v>
      </c>
      <c r="AJ201" s="1">
        <f t="shared" si="226"/>
        <v>214628.74100973617</v>
      </c>
      <c r="AK201" s="1">
        <f t="shared" si="227"/>
        <v>76770.177071750382</v>
      </c>
      <c r="AL201" s="14">
        <f t="shared" si="262"/>
        <v>72.339792392477563</v>
      </c>
      <c r="AM201" s="14">
        <f t="shared" si="263"/>
        <v>16.651642356084214</v>
      </c>
      <c r="AN201" s="14">
        <f t="shared" si="264"/>
        <v>5.3622578507459071</v>
      </c>
      <c r="AO201" s="11">
        <f t="shared" si="265"/>
        <v>4.8019262564043177E-3</v>
      </c>
      <c r="AP201" s="11">
        <f t="shared" si="266"/>
        <v>6.0491605916667395E-3</v>
      </c>
      <c r="AQ201" s="11">
        <f t="shared" si="267"/>
        <v>5.4873519051600664E-3</v>
      </c>
      <c r="AR201" s="1">
        <f t="shared" si="271"/>
        <v>291964.9222268642</v>
      </c>
      <c r="AS201" s="1">
        <f t="shared" si="271"/>
        <v>116148.76501767378</v>
      </c>
      <c r="AT201" s="1">
        <f t="shared" si="271"/>
        <v>41254.55131472979</v>
      </c>
      <c r="AU201" s="1">
        <f t="shared" si="228"/>
        <v>58392.984445372844</v>
      </c>
      <c r="AV201" s="1">
        <f t="shared" si="229"/>
        <v>23229.753003534759</v>
      </c>
      <c r="AW201" s="1">
        <f t="shared" si="230"/>
        <v>8250.9102629459576</v>
      </c>
      <c r="AX201" s="1">
        <f t="shared" si="282"/>
        <v>200430.33171574766</v>
      </c>
      <c r="AY201" s="1">
        <f t="shared" si="274"/>
        <v>31350.228704465222</v>
      </c>
      <c r="AZ201" s="1">
        <f t="shared" si="275"/>
        <v>7553.7886793903263</v>
      </c>
      <c r="BA201" s="1">
        <f t="shared" si="283"/>
        <v>14226.878952252557</v>
      </c>
      <c r="BB201" s="1">
        <f t="shared" si="284"/>
        <v>30685.210897858266</v>
      </c>
      <c r="BC201" s="1">
        <f t="shared" si="285"/>
        <v>39015.661652804869</v>
      </c>
      <c r="BD201" s="1">
        <f t="shared" si="286"/>
        <v>1338.7334946426581</v>
      </c>
      <c r="BE201" s="2">
        <f t="shared" si="222"/>
        <v>0.17931493730955578</v>
      </c>
      <c r="BF201" s="2">
        <f t="shared" si="223"/>
        <v>0.13584270515142602</v>
      </c>
      <c r="BG201" s="2">
        <f t="shared" si="224"/>
        <v>7.3108051554487685E-2</v>
      </c>
      <c r="BH201" s="2">
        <f t="shared" si="276"/>
        <v>0.10244415525206621</v>
      </c>
      <c r="BI201" s="2">
        <f t="shared" si="287"/>
        <v>3.2153846742329923E-3</v>
      </c>
      <c r="BJ201" s="2">
        <f t="shared" si="277"/>
        <v>1.8453240542857267E-3</v>
      </c>
      <c r="BK201" s="2">
        <f t="shared" si="278"/>
        <v>5.3447872020936297E-4</v>
      </c>
      <c r="BL201" s="2">
        <f t="shared" si="279"/>
        <v>938.77953634188668</v>
      </c>
      <c r="BM201" s="2">
        <f t="shared" si="280"/>
        <v>214.33210996269398</v>
      </c>
      <c r="BN201" s="2">
        <f t="shared" si="281"/>
        <v>22.049679789508271</v>
      </c>
      <c r="BO201" s="2">
        <f t="shared" si="288"/>
        <v>1150.3329298514634</v>
      </c>
      <c r="BP201" s="2">
        <f t="shared" si="289"/>
        <v>102.81623290083579</v>
      </c>
      <c r="BQ201" s="2">
        <f t="shared" si="290"/>
        <v>10.25985130750899</v>
      </c>
      <c r="BR201" s="11">
        <f t="shared" si="291"/>
        <v>3.6358891107818508E-2</v>
      </c>
      <c r="BS201" s="17">
        <f t="shared" si="272"/>
        <v>2.4247252504163174E-3</v>
      </c>
      <c r="BT201" s="17">
        <f t="shared" si="273"/>
        <v>1.5951023000969469E-2</v>
      </c>
      <c r="BU201" s="12">
        <f>(BU$3*templow!$I311+BU$4*templow!$I311^2+BU$5*templow!$I311^6)*(K201/K$56)^$BW$1</f>
        <v>1.4389123139414461</v>
      </c>
      <c r="BV201" s="12">
        <f>(BV$3*templow!$I311+BV$4*templow!$I311^2+BV$5*templow!$I311^6)*(L201/L$56)^$BW$1</f>
        <v>0.10129688102590828</v>
      </c>
      <c r="BW201" s="12">
        <f>(BW$3*templow!$I311+BW$4*templow!$I311^2+BW$5*templow!$I311^6)*(M201/M$56)^$BW$1</f>
        <v>-0.70732984315997338</v>
      </c>
      <c r="BX201" s="12"/>
      <c r="BY201" s="12"/>
      <c r="BZ201" s="12"/>
      <c r="CA201" s="19"/>
      <c r="CB201" s="19"/>
      <c r="CC201" s="19"/>
      <c r="CD201" s="19"/>
      <c r="CE201" s="19"/>
      <c r="CF201" s="19"/>
      <c r="CG201" s="19"/>
      <c r="CH201" s="19"/>
    </row>
    <row r="202" spans="1:86" x14ac:dyDescent="0.3">
      <c r="A202" s="2">
        <f t="shared" si="231"/>
        <v>2156</v>
      </c>
      <c r="B202" s="5">
        <f t="shared" si="232"/>
        <v>1165.3549262570384</v>
      </c>
      <c r="C202" s="5">
        <f t="shared" si="233"/>
        <v>2963.9156218297921</v>
      </c>
      <c r="D202" s="5">
        <f t="shared" si="234"/>
        <v>4369.1910674135124</v>
      </c>
      <c r="E202" s="15">
        <f t="shared" si="235"/>
        <v>2.2975995856842047E-6</v>
      </c>
      <c r="F202" s="15">
        <f t="shared" si="236"/>
        <v>4.5264252504424573E-6</v>
      </c>
      <c r="G202" s="15">
        <f t="shared" si="237"/>
        <v>9.2405361341531739E-6</v>
      </c>
      <c r="H202" s="5">
        <f t="shared" si="238"/>
        <v>293653.46816433675</v>
      </c>
      <c r="I202" s="5">
        <f t="shared" si="239"/>
        <v>117012.1306982152</v>
      </c>
      <c r="J202" s="5">
        <f t="shared" si="240"/>
        <v>41532.702342449993</v>
      </c>
      <c r="K202" s="5">
        <f t="shared" si="241"/>
        <v>251986.29322957579</v>
      </c>
      <c r="L202" s="5">
        <f t="shared" si="242"/>
        <v>39478.900761006487</v>
      </c>
      <c r="M202" s="5">
        <f t="shared" si="243"/>
        <v>9505.8105039651309</v>
      </c>
      <c r="N202" s="15">
        <f t="shared" si="244"/>
        <v>5.7810754390021923E-3</v>
      </c>
      <c r="O202" s="15">
        <f t="shared" si="245"/>
        <v>7.4287146845215535E-3</v>
      </c>
      <c r="P202" s="15">
        <f t="shared" si="246"/>
        <v>6.7330085524557326E-3</v>
      </c>
      <c r="Q202" s="5">
        <f t="shared" si="247"/>
        <v>8544.7400876439988</v>
      </c>
      <c r="R202" s="5">
        <f t="shared" si="248"/>
        <v>11718.188400322992</v>
      </c>
      <c r="S202" s="5">
        <f t="shared" si="249"/>
        <v>6535.8190568286427</v>
      </c>
      <c r="T202" s="5">
        <f t="shared" si="250"/>
        <v>29.098039063043256</v>
      </c>
      <c r="U202" s="5">
        <f t="shared" si="251"/>
        <v>100.14507325351808</v>
      </c>
      <c r="V202" s="5">
        <f t="shared" si="252"/>
        <v>157.36561042762858</v>
      </c>
      <c r="W202" s="15">
        <f t="shared" si="253"/>
        <v>-1.0734613539272964E-2</v>
      </c>
      <c r="X202" s="15">
        <f t="shared" si="254"/>
        <v>-1.217998157191269E-2</v>
      </c>
      <c r="Y202" s="15">
        <f t="shared" si="255"/>
        <v>-9.7425357312937999E-3</v>
      </c>
      <c r="Z202" s="5">
        <f t="shared" si="268"/>
        <v>9020.6093695963827</v>
      </c>
      <c r="AA202" s="5">
        <f t="shared" si="269"/>
        <v>30554.572052220021</v>
      </c>
      <c r="AB202" s="5">
        <f t="shared" si="270"/>
        <v>59191.048108543466</v>
      </c>
      <c r="AC202" s="16">
        <f t="shared" si="256"/>
        <v>1.2799050774781975</v>
      </c>
      <c r="AD202" s="16">
        <f t="shared" si="257"/>
        <v>3.0027352545409114</v>
      </c>
      <c r="AE202" s="16">
        <f t="shared" si="258"/>
        <v>9.7407712908418951</v>
      </c>
      <c r="AF202" s="15">
        <f t="shared" si="259"/>
        <v>-4.0504037456468023E-3</v>
      </c>
      <c r="AG202" s="15">
        <f t="shared" si="260"/>
        <v>2.9673830763510267E-4</v>
      </c>
      <c r="AH202" s="15">
        <f t="shared" si="261"/>
        <v>9.7937136394747881E-3</v>
      </c>
      <c r="AI202" s="1">
        <f t="shared" si="225"/>
        <v>552114.41825493693</v>
      </c>
      <c r="AJ202" s="1">
        <f t="shared" si="226"/>
        <v>216395.61991229729</v>
      </c>
      <c r="AK202" s="1">
        <f t="shared" si="227"/>
        <v>77344.069627521298</v>
      </c>
      <c r="AL202" s="14">
        <f t="shared" si="262"/>
        <v>72.683689037465115</v>
      </c>
      <c r="AM202" s="14">
        <f t="shared" si="263"/>
        <v>16.751363530223895</v>
      </c>
      <c r="AN202" s="14">
        <f t="shared" si="264"/>
        <v>5.391388200620824</v>
      </c>
      <c r="AO202" s="11">
        <f t="shared" si="265"/>
        <v>4.7539069938402744E-3</v>
      </c>
      <c r="AP202" s="11">
        <f t="shared" si="266"/>
        <v>5.9886689857500718E-3</v>
      </c>
      <c r="AQ202" s="11">
        <f t="shared" si="267"/>
        <v>5.4324783861084656E-3</v>
      </c>
      <c r="AR202" s="1">
        <f t="shared" si="271"/>
        <v>293653.46816433675</v>
      </c>
      <c r="AS202" s="1">
        <f t="shared" si="271"/>
        <v>117012.1306982152</v>
      </c>
      <c r="AT202" s="1">
        <f t="shared" si="271"/>
        <v>41532.702342449993</v>
      </c>
      <c r="AU202" s="1">
        <f t="shared" si="228"/>
        <v>58730.693632867355</v>
      </c>
      <c r="AV202" s="1">
        <f t="shared" si="229"/>
        <v>23402.426139643041</v>
      </c>
      <c r="AW202" s="1">
        <f t="shared" si="230"/>
        <v>8306.5404684899986</v>
      </c>
      <c r="AX202" s="1">
        <f t="shared" si="282"/>
        <v>201589.03458366063</v>
      </c>
      <c r="AY202" s="1">
        <f t="shared" si="274"/>
        <v>31583.120608805191</v>
      </c>
      <c r="AZ202" s="1">
        <f t="shared" si="275"/>
        <v>7604.6484031721056</v>
      </c>
      <c r="BA202" s="1">
        <f t="shared" si="283"/>
        <v>14233.629245827517</v>
      </c>
      <c r="BB202" s="1">
        <f t="shared" si="284"/>
        <v>30707.286495430355</v>
      </c>
      <c r="BC202" s="1">
        <f t="shared" si="285"/>
        <v>39045.341386411674</v>
      </c>
      <c r="BD202" s="1">
        <f t="shared" si="286"/>
        <v>1300.6473002027117</v>
      </c>
      <c r="BE202" s="2">
        <f t="shared" si="222"/>
        <v>0.17931493730955578</v>
      </c>
      <c r="BF202" s="2">
        <f t="shared" si="223"/>
        <v>0.13584270515142602</v>
      </c>
      <c r="BG202" s="2">
        <f t="shared" si="224"/>
        <v>7.3108051554487685E-2</v>
      </c>
      <c r="BH202" s="2">
        <f t="shared" si="276"/>
        <v>0.10221598992498934</v>
      </c>
      <c r="BI202" s="2">
        <f t="shared" si="287"/>
        <v>3.2153846742329923E-3</v>
      </c>
      <c r="BJ202" s="2">
        <f t="shared" si="277"/>
        <v>1.8453240542857267E-3</v>
      </c>
      <c r="BK202" s="2">
        <f t="shared" si="278"/>
        <v>5.3447872020936297E-4</v>
      </c>
      <c r="BL202" s="2">
        <f t="shared" si="279"/>
        <v>944.20886107097431</v>
      </c>
      <c r="BM202" s="2">
        <f t="shared" si="280"/>
        <v>215.92529942064181</v>
      </c>
      <c r="BN202" s="2">
        <f t="shared" si="281"/>
        <v>22.198345594829085</v>
      </c>
      <c r="BO202" s="2">
        <f t="shared" si="288"/>
        <v>1167.4699807331915</v>
      </c>
      <c r="BP202" s="2">
        <f t="shared" si="289"/>
        <v>104.04494844445294</v>
      </c>
      <c r="BQ202" s="2">
        <f t="shared" si="290"/>
        <v>10.259574854903656</v>
      </c>
      <c r="BR202" s="11">
        <f t="shared" si="291"/>
        <v>3.6291183583463366E-2</v>
      </c>
      <c r="BS202" s="17">
        <f t="shared" si="272"/>
        <v>2.3396578841760125E-3</v>
      </c>
      <c r="BT202" s="17">
        <f t="shared" si="273"/>
        <v>1.548643009802861E-2</v>
      </c>
      <c r="BU202" s="12">
        <f>(BU$3*templow!$I312+BU$4*templow!$I312^2+BU$5*templow!$I312^6)*(K202/K$56)^$BW$1</f>
        <v>1.4122063805077476</v>
      </c>
      <c r="BV202" s="12">
        <f>(BV$3*templow!$I312+BV$4*templow!$I312^2+BV$5*templow!$I312^6)*(L202/L$56)^$BW$1</f>
        <v>8.0402713310406854E-2</v>
      </c>
      <c r="BW202" s="12">
        <f>(BW$3*templow!$I312+BW$4*templow!$I312^2+BW$5*templow!$I312^6)*(M202/M$56)^$BW$1</f>
        <v>-0.72673164332343565</v>
      </c>
      <c r="BX202" s="12"/>
      <c r="BY202" s="12"/>
      <c r="BZ202" s="12"/>
      <c r="CA202" s="19"/>
      <c r="CB202" s="19"/>
      <c r="CC202" s="19"/>
      <c r="CD202" s="19"/>
      <c r="CE202" s="19"/>
      <c r="CF202" s="19"/>
      <c r="CG202" s="19"/>
      <c r="CH202" s="19"/>
    </row>
    <row r="203" spans="1:86" x14ac:dyDescent="0.3">
      <c r="A203" s="2">
        <f t="shared" si="231"/>
        <v>2157</v>
      </c>
      <c r="B203" s="5">
        <f t="shared" si="232"/>
        <v>1165.3574699000844</v>
      </c>
      <c r="C203" s="5">
        <f t="shared" si="233"/>
        <v>2963.9283669751776</v>
      </c>
      <c r="D203" s="5">
        <f t="shared" si="234"/>
        <v>4369.2294223980516</v>
      </c>
      <c r="E203" s="15">
        <f t="shared" si="235"/>
        <v>2.1827196063999944E-6</v>
      </c>
      <c r="F203" s="15">
        <f t="shared" si="236"/>
        <v>4.3001039879203342E-6</v>
      </c>
      <c r="G203" s="15">
        <f t="shared" si="237"/>
        <v>8.7785093274455143E-6</v>
      </c>
      <c r="H203" s="5">
        <f t="shared" si="238"/>
        <v>295333.16863954929</v>
      </c>
      <c r="I203" s="5">
        <f t="shared" si="239"/>
        <v>117872.77749817607</v>
      </c>
      <c r="J203" s="5">
        <f t="shared" si="240"/>
        <v>41809.783684474278</v>
      </c>
      <c r="K203" s="5">
        <f t="shared" si="241"/>
        <v>253427.10392963851</v>
      </c>
      <c r="L203" s="5">
        <f t="shared" si="242"/>
        <v>39769.104682671714</v>
      </c>
      <c r="M203" s="5">
        <f t="shared" si="243"/>
        <v>9569.143581736429</v>
      </c>
      <c r="N203" s="15">
        <f t="shared" si="244"/>
        <v>5.7178137810458551E-3</v>
      </c>
      <c r="O203" s="15">
        <f t="shared" si="245"/>
        <v>7.3508612466703926E-3</v>
      </c>
      <c r="P203" s="15">
        <f t="shared" si="246"/>
        <v>6.6625647276348232E-3</v>
      </c>
      <c r="Q203" s="5">
        <f t="shared" si="247"/>
        <v>8501.366930187105</v>
      </c>
      <c r="R203" s="5">
        <f t="shared" si="248"/>
        <v>11660.600831408095</v>
      </c>
      <c r="S203" s="5">
        <f t="shared" si="249"/>
        <v>6515.321876148415</v>
      </c>
      <c r="T203" s="5">
        <f t="shared" si="250"/>
        <v>28.785682858950818</v>
      </c>
      <c r="U203" s="5">
        <f t="shared" si="251"/>
        <v>98.925308106772377</v>
      </c>
      <c r="V203" s="5">
        <f t="shared" si="252"/>
        <v>155.83247034516054</v>
      </c>
      <c r="W203" s="15">
        <f t="shared" si="253"/>
        <v>-1.0734613539272964E-2</v>
      </c>
      <c r="X203" s="15">
        <f t="shared" si="254"/>
        <v>-1.217998157191269E-2</v>
      </c>
      <c r="Y203" s="15">
        <f t="shared" si="255"/>
        <v>-9.7425357312937999E-3</v>
      </c>
      <c r="Z203" s="5">
        <f t="shared" si="268"/>
        <v>8939.0323235953274</v>
      </c>
      <c r="AA203" s="5">
        <f t="shared" si="269"/>
        <v>30415.794986421424</v>
      </c>
      <c r="AB203" s="5">
        <f t="shared" si="270"/>
        <v>59587.496451149265</v>
      </c>
      <c r="AC203" s="16">
        <f t="shared" si="256"/>
        <v>1.2747209451583075</v>
      </c>
      <c r="AD203" s="16">
        <f t="shared" si="257"/>
        <v>3.0036262811186201</v>
      </c>
      <c r="AE203" s="16">
        <f t="shared" si="258"/>
        <v>9.8361696154920182</v>
      </c>
      <c r="AF203" s="15">
        <f t="shared" si="259"/>
        <v>-4.0504037456468023E-3</v>
      </c>
      <c r="AG203" s="15">
        <f t="shared" si="260"/>
        <v>2.9673830763510267E-4</v>
      </c>
      <c r="AH203" s="15">
        <f t="shared" si="261"/>
        <v>9.7937136394747881E-3</v>
      </c>
      <c r="AI203" s="1">
        <f t="shared" si="225"/>
        <v>555633.67006231053</v>
      </c>
      <c r="AJ203" s="1">
        <f t="shared" si="226"/>
        <v>218158.48406071062</v>
      </c>
      <c r="AK203" s="1">
        <f t="shared" si="227"/>
        <v>77916.203133259172</v>
      </c>
      <c r="AL203" s="14">
        <f t="shared" si="262"/>
        <v>73.025765220141906</v>
      </c>
      <c r="AM203" s="14">
        <f t="shared" si="263"/>
        <v>16.850678717753947</v>
      </c>
      <c r="AN203" s="14">
        <f t="shared" si="264"/>
        <v>5.4203839144931072</v>
      </c>
      <c r="AO203" s="11">
        <f t="shared" si="265"/>
        <v>4.706367923901872E-3</v>
      </c>
      <c r="AP203" s="11">
        <f t="shared" si="266"/>
        <v>5.9287822958925714E-3</v>
      </c>
      <c r="AQ203" s="11">
        <f t="shared" si="267"/>
        <v>5.3781536022473805E-3</v>
      </c>
      <c r="AR203" s="1">
        <f t="shared" si="271"/>
        <v>295333.16863954929</v>
      </c>
      <c r="AS203" s="1">
        <f t="shared" si="271"/>
        <v>117872.77749817607</v>
      </c>
      <c r="AT203" s="1">
        <f t="shared" si="271"/>
        <v>41809.783684474278</v>
      </c>
      <c r="AU203" s="1">
        <f t="shared" si="228"/>
        <v>59066.633727909859</v>
      </c>
      <c r="AV203" s="1">
        <f t="shared" si="229"/>
        <v>23574.555499635215</v>
      </c>
      <c r="AW203" s="1">
        <f t="shared" si="230"/>
        <v>8361.9567368948556</v>
      </c>
      <c r="AX203" s="1">
        <f t="shared" si="282"/>
        <v>202741.6831437108</v>
      </c>
      <c r="AY203" s="1">
        <f t="shared" si="274"/>
        <v>31815.283746137375</v>
      </c>
      <c r="AZ203" s="1">
        <f t="shared" si="275"/>
        <v>7655.3148653891421</v>
      </c>
      <c r="BA203" s="1">
        <f t="shared" si="283"/>
        <v>14240.304633409954</v>
      </c>
      <c r="BB203" s="1">
        <f t="shared" si="284"/>
        <v>30729.126278230982</v>
      </c>
      <c r="BC203" s="1">
        <f t="shared" si="285"/>
        <v>39074.697874191857</v>
      </c>
      <c r="BD203" s="1">
        <f t="shared" si="286"/>
        <v>1263.6344908655471</v>
      </c>
      <c r="BE203" s="2">
        <f t="shared" si="222"/>
        <v>0.17931493730955578</v>
      </c>
      <c r="BF203" s="2">
        <f t="shared" si="223"/>
        <v>0.13584270515142602</v>
      </c>
      <c r="BG203" s="2">
        <f t="shared" si="224"/>
        <v>7.3108051554487685E-2</v>
      </c>
      <c r="BH203" s="2">
        <f t="shared" si="276"/>
        <v>0.10198862599904242</v>
      </c>
      <c r="BI203" s="2">
        <f t="shared" si="287"/>
        <v>3.2153846742329923E-3</v>
      </c>
      <c r="BJ203" s="2">
        <f t="shared" si="277"/>
        <v>1.8453240542857267E-3</v>
      </c>
      <c r="BK203" s="2">
        <f t="shared" si="278"/>
        <v>5.3447872020936297E-4</v>
      </c>
      <c r="BL203" s="2">
        <f t="shared" si="279"/>
        <v>949.60974423627454</v>
      </c>
      <c r="BM203" s="2">
        <f t="shared" si="280"/>
        <v>217.51347166285365</v>
      </c>
      <c r="BN203" s="2">
        <f t="shared" si="281"/>
        <v>22.346439675908115</v>
      </c>
      <c r="BO203" s="2">
        <f t="shared" si="288"/>
        <v>1184.8631194731688</v>
      </c>
      <c r="BP203" s="2">
        <f t="shared" si="289"/>
        <v>105.28843297512172</v>
      </c>
      <c r="BQ203" s="2">
        <f t="shared" si="290"/>
        <v>10.259306073019518</v>
      </c>
      <c r="BR203" s="11">
        <f t="shared" si="291"/>
        <v>3.62241642419385E-2</v>
      </c>
      <c r="BS203" s="17">
        <f t="shared" si="272"/>
        <v>2.2577224637630776E-3</v>
      </c>
      <c r="BT203" s="17">
        <f t="shared" si="273"/>
        <v>1.5035369027212243E-2</v>
      </c>
      <c r="BU203" s="12">
        <f>(BU$3*templow!$I313+BU$4*templow!$I313^2+BU$5*templow!$I313^6)*(K203/K$56)^$BW$1</f>
        <v>1.3853373986307842</v>
      </c>
      <c r="BV203" s="12">
        <f>(BV$3*templow!$I313+BV$4*templow!$I313^2+BV$5*templow!$I313^6)*(L203/L$56)^$BW$1</f>
        <v>5.9437346812225955E-2</v>
      </c>
      <c r="BW203" s="12">
        <f>(BW$3*templow!$I313+BW$4*templow!$I313^2+BW$5*templow!$I313^6)*(M203/M$56)^$BW$1</f>
        <v>-0.74617817995086611</v>
      </c>
      <c r="BX203" s="12"/>
      <c r="BY203" s="12"/>
      <c r="BZ203" s="12"/>
      <c r="CA203" s="19"/>
      <c r="CB203" s="19"/>
      <c r="CC203" s="19"/>
      <c r="CD203" s="19"/>
      <c r="CE203" s="19"/>
      <c r="CF203" s="19"/>
      <c r="CG203" s="19"/>
      <c r="CH203" s="19"/>
    </row>
    <row r="204" spans="1:86" x14ac:dyDescent="0.3">
      <c r="A204" s="2">
        <f t="shared" si="231"/>
        <v>2158</v>
      </c>
      <c r="B204" s="5">
        <f t="shared" si="232"/>
        <v>1165.3598863662526</v>
      </c>
      <c r="C204" s="5">
        <f t="shared" si="233"/>
        <v>2963.9404749153591</v>
      </c>
      <c r="D204" s="5">
        <f t="shared" si="234"/>
        <v>4369.2658599532278</v>
      </c>
      <c r="E204" s="15">
        <f t="shared" si="235"/>
        <v>2.0735836260799947E-6</v>
      </c>
      <c r="F204" s="15">
        <f t="shared" si="236"/>
        <v>4.0850987885243171E-6</v>
      </c>
      <c r="G204" s="15">
        <f t="shared" si="237"/>
        <v>8.3395838610732374E-6</v>
      </c>
      <c r="H204" s="5">
        <f t="shared" si="238"/>
        <v>297003.95649169054</v>
      </c>
      <c r="I204" s="5">
        <f t="shared" si="239"/>
        <v>118730.64644875455</v>
      </c>
      <c r="J204" s="5">
        <f t="shared" si="240"/>
        <v>42085.780111554581</v>
      </c>
      <c r="K204" s="5">
        <f t="shared" si="241"/>
        <v>254860.28819628281</v>
      </c>
      <c r="L204" s="5">
        <f t="shared" si="242"/>
        <v>40058.37750575781</v>
      </c>
      <c r="M204" s="5">
        <f t="shared" si="243"/>
        <v>9632.2314687449816</v>
      </c>
      <c r="N204" s="15">
        <f t="shared" si="244"/>
        <v>5.6552130550415747E-3</v>
      </c>
      <c r="O204" s="15">
        <f t="shared" si="245"/>
        <v>7.2738077810472479E-3</v>
      </c>
      <c r="P204" s="15">
        <f t="shared" si="246"/>
        <v>6.5928456888202369E-3</v>
      </c>
      <c r="Q204" s="5">
        <f t="shared" si="247"/>
        <v>8457.6865321113037</v>
      </c>
      <c r="R204" s="5">
        <f t="shared" si="248"/>
        <v>11602.406224885161</v>
      </c>
      <c r="S204" s="5">
        <f t="shared" si="249"/>
        <v>6494.4363062906605</v>
      </c>
      <c r="T204" s="5">
        <f t="shared" si="250"/>
        <v>28.476679677995907</v>
      </c>
      <c r="U204" s="5">
        <f t="shared" si="251"/>
        <v>97.720399677036099</v>
      </c>
      <c r="V204" s="5">
        <f t="shared" si="252"/>
        <v>154.31426693472704</v>
      </c>
      <c r="W204" s="15">
        <f t="shared" si="253"/>
        <v>-1.0734613539272964E-2</v>
      </c>
      <c r="X204" s="15">
        <f t="shared" si="254"/>
        <v>-1.217998157191269E-2</v>
      </c>
      <c r="Y204" s="15">
        <f t="shared" si="255"/>
        <v>-9.7425357312937999E-3</v>
      </c>
      <c r="Z204" s="5">
        <f t="shared" si="268"/>
        <v>8857.6348315221148</v>
      </c>
      <c r="AA204" s="5">
        <f t="shared" si="269"/>
        <v>30275.301548939398</v>
      </c>
      <c r="AB204" s="5">
        <f t="shared" si="270"/>
        <v>59982.374978210704</v>
      </c>
      <c r="AC204" s="16">
        <f t="shared" si="256"/>
        <v>1.2695578106673839</v>
      </c>
      <c r="AD204" s="16">
        <f t="shared" si="257"/>
        <v>3.0045175720980475</v>
      </c>
      <c r="AE204" s="16">
        <f t="shared" si="258"/>
        <v>9.9325022440154491</v>
      </c>
      <c r="AF204" s="15">
        <f t="shared" si="259"/>
        <v>-4.0504037456468023E-3</v>
      </c>
      <c r="AG204" s="15">
        <f t="shared" si="260"/>
        <v>2.9673830763510267E-4</v>
      </c>
      <c r="AH204" s="15">
        <f t="shared" si="261"/>
        <v>9.7937136394747881E-3</v>
      </c>
      <c r="AI204" s="1">
        <f t="shared" si="225"/>
        <v>559136.93678398931</v>
      </c>
      <c r="AJ204" s="1">
        <f t="shared" si="226"/>
        <v>219917.1911542748</v>
      </c>
      <c r="AK204" s="1">
        <f t="shared" si="227"/>
        <v>78486.539556828124</v>
      </c>
      <c r="AL204" s="14">
        <f t="shared" si="262"/>
        <v>73.366014478001858</v>
      </c>
      <c r="AM204" s="14">
        <f t="shared" si="263"/>
        <v>16.949583683352984</v>
      </c>
      <c r="AN204" s="14">
        <f t="shared" si="264"/>
        <v>5.4492440551956483</v>
      </c>
      <c r="AO204" s="11">
        <f t="shared" si="265"/>
        <v>4.6593042446628529E-3</v>
      </c>
      <c r="AP204" s="11">
        <f t="shared" si="266"/>
        <v>5.8694944729336456E-3</v>
      </c>
      <c r="AQ204" s="11">
        <f t="shared" si="267"/>
        <v>5.3243720662249066E-3</v>
      </c>
      <c r="AR204" s="1">
        <f t="shared" si="271"/>
        <v>297003.95649169054</v>
      </c>
      <c r="AS204" s="1">
        <f t="shared" si="271"/>
        <v>118730.64644875455</v>
      </c>
      <c r="AT204" s="1">
        <f t="shared" si="271"/>
        <v>42085.780111554581</v>
      </c>
      <c r="AU204" s="1">
        <f t="shared" si="228"/>
        <v>59400.79129833811</v>
      </c>
      <c r="AV204" s="1">
        <f t="shared" si="229"/>
        <v>23746.129289750912</v>
      </c>
      <c r="AW204" s="1">
        <f t="shared" si="230"/>
        <v>8417.1560223109173</v>
      </c>
      <c r="AX204" s="1">
        <f t="shared" si="282"/>
        <v>203888.23055702628</v>
      </c>
      <c r="AY204" s="1">
        <f t="shared" si="274"/>
        <v>32046.702004606246</v>
      </c>
      <c r="AZ204" s="1">
        <f t="shared" si="275"/>
        <v>7705.7851749959837</v>
      </c>
      <c r="BA204" s="1">
        <f t="shared" si="283"/>
        <v>14246.905955334851</v>
      </c>
      <c r="BB204" s="1">
        <f t="shared" si="284"/>
        <v>30750.732912697436</v>
      </c>
      <c r="BC204" s="1">
        <f t="shared" si="285"/>
        <v>39103.735095389929</v>
      </c>
      <c r="BD204" s="1">
        <f t="shared" si="286"/>
        <v>1227.6652361510994</v>
      </c>
      <c r="BE204" s="2">
        <f t="shared" ref="BE204:BE267" si="292">BE203</f>
        <v>0.17931493730955578</v>
      </c>
      <c r="BF204" s="2">
        <f t="shared" ref="BF204:BF267" si="293">BF203</f>
        <v>0.13584270515142602</v>
      </c>
      <c r="BG204" s="2">
        <f t="shared" ref="BG204:BG267" si="294">BG203</f>
        <v>7.3108051554487685E-2</v>
      </c>
      <c r="BH204" s="2">
        <f t="shared" si="276"/>
        <v>0.10176207409546265</v>
      </c>
      <c r="BI204" s="2">
        <f t="shared" si="287"/>
        <v>3.2153846742329923E-3</v>
      </c>
      <c r="BJ204" s="2">
        <f t="shared" si="277"/>
        <v>1.8453240542857267E-3</v>
      </c>
      <c r="BK204" s="2">
        <f t="shared" si="278"/>
        <v>5.3447872020936297E-4</v>
      </c>
      <c r="BL204" s="2">
        <f t="shared" si="279"/>
        <v>954.98196988994414</v>
      </c>
      <c r="BM204" s="2">
        <f t="shared" si="280"/>
        <v>219.09651787278096</v>
      </c>
      <c r="BN204" s="2">
        <f t="shared" si="281"/>
        <v>22.493953893036355</v>
      </c>
      <c r="BO204" s="2">
        <f t="shared" si="288"/>
        <v>1202.5161762024384</v>
      </c>
      <c r="BP204" s="2">
        <f t="shared" si="289"/>
        <v>106.54686409583518</v>
      </c>
      <c r="BQ204" s="2">
        <f t="shared" si="290"/>
        <v>10.25904487184461</v>
      </c>
      <c r="BR204" s="11">
        <f t="shared" si="291"/>
        <v>3.615782644330176E-2</v>
      </c>
      <c r="BS204" s="17">
        <f t="shared" si="272"/>
        <v>2.1787973506820699E-3</v>
      </c>
      <c r="BT204" s="17">
        <f t="shared" si="273"/>
        <v>1.4597445657487614E-2</v>
      </c>
      <c r="BU204" s="12">
        <f>(BU$3*templow!$I314+BU$4*templow!$I314^2+BU$5*templow!$I314^6)*(K204/K$56)^$BW$1</f>
        <v>1.3583094762843966</v>
      </c>
      <c r="BV204" s="12">
        <f>(BV$3*templow!$I314+BV$4*templow!$I314^2+BV$5*templow!$I314^6)*(L204/L$56)^$BW$1</f>
        <v>3.8403226166046779E-2</v>
      </c>
      <c r="BW204" s="12">
        <f>(BW$3*templow!$I314+BW$4*templow!$I314^2+BW$5*templow!$I314^6)*(M204/M$56)^$BW$1</f>
        <v>-0.76566758828533288</v>
      </c>
      <c r="BX204" s="12"/>
      <c r="BY204" s="12"/>
      <c r="BZ204" s="12"/>
      <c r="CA204" s="19"/>
      <c r="CB204" s="19"/>
      <c r="CC204" s="19"/>
      <c r="CD204" s="19"/>
      <c r="CE204" s="19"/>
      <c r="CF204" s="19"/>
      <c r="CG204" s="19"/>
      <c r="CH204" s="19"/>
    </row>
    <row r="205" spans="1:86" x14ac:dyDescent="0.3">
      <c r="A205" s="2">
        <f t="shared" si="231"/>
        <v>2159</v>
      </c>
      <c r="B205" s="5">
        <f t="shared" si="232"/>
        <v>1165.3621820138724</v>
      </c>
      <c r="C205" s="5">
        <f t="shared" si="233"/>
        <v>2963.9519775055205</v>
      </c>
      <c r="D205" s="5">
        <f t="shared" si="234"/>
        <v>4369.3004759193263</v>
      </c>
      <c r="E205" s="15">
        <f t="shared" si="235"/>
        <v>1.9699044447759948E-6</v>
      </c>
      <c r="F205" s="15">
        <f t="shared" si="236"/>
        <v>3.8808438490981011E-6</v>
      </c>
      <c r="G205" s="15">
        <f t="shared" si="237"/>
        <v>7.9226046680195747E-6</v>
      </c>
      <c r="H205" s="5">
        <f t="shared" si="238"/>
        <v>298665.76709489763</v>
      </c>
      <c r="I205" s="5">
        <f t="shared" si="239"/>
        <v>119585.67982938471</v>
      </c>
      <c r="J205" s="5">
        <f t="shared" si="240"/>
        <v>42360.67677215975</v>
      </c>
      <c r="K205" s="5">
        <f t="shared" si="241"/>
        <v>256285.78969224036</v>
      </c>
      <c r="L205" s="5">
        <f t="shared" si="242"/>
        <v>40346.699520424998</v>
      </c>
      <c r="M205" s="5">
        <f t="shared" si="243"/>
        <v>9695.0706424572036</v>
      </c>
      <c r="N205" s="15">
        <f t="shared" si="244"/>
        <v>5.5932664364708451E-3</v>
      </c>
      <c r="O205" s="15">
        <f t="shared" si="245"/>
        <v>7.197545997107424E-3</v>
      </c>
      <c r="P205" s="15">
        <f t="shared" si="246"/>
        <v>6.5238438170973634E-3</v>
      </c>
      <c r="Q205" s="5">
        <f t="shared" si="247"/>
        <v>8413.711391498442</v>
      </c>
      <c r="R205" s="5">
        <f t="shared" si="248"/>
        <v>11543.625645907372</v>
      </c>
      <c r="S205" s="5">
        <f t="shared" si="249"/>
        <v>6473.1712221764647</v>
      </c>
      <c r="T205" s="5">
        <f t="shared" si="250"/>
        <v>28.170993526770953</v>
      </c>
      <c r="U205" s="5">
        <f t="shared" si="251"/>
        <v>96.530167009769855</v>
      </c>
      <c r="V205" s="5">
        <f t="shared" si="252"/>
        <v>152.81085467526705</v>
      </c>
      <c r="W205" s="15">
        <f t="shared" si="253"/>
        <v>-1.0734613539272964E-2</v>
      </c>
      <c r="X205" s="15">
        <f t="shared" si="254"/>
        <v>-1.217998157191269E-2</v>
      </c>
      <c r="Y205" s="15">
        <f t="shared" si="255"/>
        <v>-9.7425357312937999E-3</v>
      </c>
      <c r="Z205" s="5">
        <f t="shared" si="268"/>
        <v>8776.4312535575591</v>
      </c>
      <c r="AA205" s="5">
        <f t="shared" si="269"/>
        <v>30133.145488236602</v>
      </c>
      <c r="AB205" s="5">
        <f t="shared" si="270"/>
        <v>60375.662048067381</v>
      </c>
      <c r="AC205" s="16">
        <f t="shared" si="256"/>
        <v>1.2644155889557416</v>
      </c>
      <c r="AD205" s="16">
        <f t="shared" si="257"/>
        <v>3.0054091275576518</v>
      </c>
      <c r="AE205" s="16">
        <f t="shared" si="258"/>
        <v>10.029778326716777</v>
      </c>
      <c r="AF205" s="15">
        <f t="shared" si="259"/>
        <v>-4.0504037456468023E-3</v>
      </c>
      <c r="AG205" s="15">
        <f t="shared" si="260"/>
        <v>2.9673830763510267E-4</v>
      </c>
      <c r="AH205" s="15">
        <f t="shared" si="261"/>
        <v>9.7937136394747881E-3</v>
      </c>
      <c r="AI205" s="1">
        <f t="shared" si="225"/>
        <v>562624.03440392856</v>
      </c>
      <c r="AJ205" s="1">
        <f t="shared" si="226"/>
        <v>221671.60132859825</v>
      </c>
      <c r="AK205" s="1">
        <f t="shared" si="227"/>
        <v>79055.041623456229</v>
      </c>
      <c r="AL205" s="14">
        <f t="shared" si="262"/>
        <v>73.704430714846495</v>
      </c>
      <c r="AM205" s="14">
        <f t="shared" si="263"/>
        <v>17.048074316223474</v>
      </c>
      <c r="AN205" s="14">
        <f t="shared" si="264"/>
        <v>5.4779677199968786</v>
      </c>
      <c r="AO205" s="11">
        <f t="shared" si="265"/>
        <v>4.612711202216224E-3</v>
      </c>
      <c r="AP205" s="11">
        <f t="shared" si="266"/>
        <v>5.8107995282043095E-3</v>
      </c>
      <c r="AQ205" s="11">
        <f t="shared" si="267"/>
        <v>5.2711283455626574E-3</v>
      </c>
      <c r="AR205" s="1">
        <f t="shared" si="271"/>
        <v>298665.76709489763</v>
      </c>
      <c r="AS205" s="1">
        <f t="shared" si="271"/>
        <v>119585.67982938471</v>
      </c>
      <c r="AT205" s="1">
        <f t="shared" si="271"/>
        <v>42360.67677215975</v>
      </c>
      <c r="AU205" s="1">
        <f t="shared" si="228"/>
        <v>59733.153418979527</v>
      </c>
      <c r="AV205" s="1">
        <f t="shared" si="229"/>
        <v>23917.135965876943</v>
      </c>
      <c r="AW205" s="1">
        <f t="shared" si="230"/>
        <v>8472.13535443195</v>
      </c>
      <c r="AX205" s="1">
        <f t="shared" si="282"/>
        <v>205028.63175379229</v>
      </c>
      <c r="AY205" s="1">
        <f t="shared" si="274"/>
        <v>32277.35961634</v>
      </c>
      <c r="AZ205" s="1">
        <f t="shared" si="275"/>
        <v>7756.0565139657638</v>
      </c>
      <c r="BA205" s="1">
        <f t="shared" si="283"/>
        <v>14253.434040284284</v>
      </c>
      <c r="BB205" s="1">
        <f t="shared" si="284"/>
        <v>30772.10902531568</v>
      </c>
      <c r="BC205" s="1">
        <f t="shared" si="285"/>
        <v>39132.456955251691</v>
      </c>
      <c r="BD205" s="1">
        <f t="shared" si="286"/>
        <v>1192.7105164536149</v>
      </c>
      <c r="BE205" s="2">
        <f t="shared" si="292"/>
        <v>0.17931493730955578</v>
      </c>
      <c r="BF205" s="2">
        <f t="shared" si="293"/>
        <v>0.13584270515142602</v>
      </c>
      <c r="BG205" s="2">
        <f t="shared" si="294"/>
        <v>7.3108051554487685E-2</v>
      </c>
      <c r="BH205" s="2">
        <f t="shared" si="276"/>
        <v>0.10153634472149453</v>
      </c>
      <c r="BI205" s="2">
        <f t="shared" si="287"/>
        <v>3.2153846742329923E-3</v>
      </c>
      <c r="BJ205" s="2">
        <f t="shared" si="277"/>
        <v>1.8453240542857267E-3</v>
      </c>
      <c r="BK205" s="2">
        <f t="shared" si="278"/>
        <v>5.3447872020936297E-4</v>
      </c>
      <c r="BL205" s="2">
        <f t="shared" si="279"/>
        <v>960.32533023497422</v>
      </c>
      <c r="BM205" s="2">
        <f t="shared" si="280"/>
        <v>220.67433153727504</v>
      </c>
      <c r="BN205" s="2">
        <f t="shared" si="281"/>
        <v>22.640880308386432</v>
      </c>
      <c r="BO205" s="2">
        <f t="shared" si="288"/>
        <v>1220.4330383474066</v>
      </c>
      <c r="BP205" s="2">
        <f t="shared" si="289"/>
        <v>107.82042154701449</v>
      </c>
      <c r="BQ205" s="2">
        <f t="shared" si="290"/>
        <v>10.258791162824776</v>
      </c>
      <c r="BR205" s="11">
        <f t="shared" si="291"/>
        <v>3.6092163587949616E-2</v>
      </c>
      <c r="BS205" s="17">
        <f t="shared" si="272"/>
        <v>2.1027659060019587E-3</v>
      </c>
      <c r="BT205" s="17">
        <f t="shared" si="273"/>
        <v>1.4172277337366614E-2</v>
      </c>
      <c r="BU205" s="12">
        <f>(BU$3*templow!$I315+BU$4*templow!$I315^2+BU$5*templow!$I315^6)*(K205/K$56)^$BW$1</f>
        <v>1.331126659655778</v>
      </c>
      <c r="BV205" s="12">
        <f>(BV$3*templow!$I315+BV$4*templow!$I315^2+BV$5*templow!$I315^6)*(L205/L$56)^$BW$1</f>
        <v>1.7302750983389993E-2</v>
      </c>
      <c r="BW205" s="12">
        <f>(BW$3*templow!$I315+BW$4*templow!$I315^2+BW$5*templow!$I315^6)*(M205/M$56)^$BW$1</f>
        <v>-0.78519803961217216</v>
      </c>
      <c r="BX205" s="12"/>
      <c r="BY205" s="12"/>
      <c r="BZ205" s="12"/>
      <c r="CA205" s="19"/>
      <c r="CB205" s="19"/>
      <c r="CC205" s="19"/>
      <c r="CD205" s="19"/>
      <c r="CE205" s="19"/>
      <c r="CF205" s="19"/>
      <c r="CG205" s="19"/>
      <c r="CH205" s="19"/>
    </row>
    <row r="206" spans="1:86" x14ac:dyDescent="0.3">
      <c r="A206" s="2">
        <f t="shared" si="231"/>
        <v>2160</v>
      </c>
      <c r="B206" s="5">
        <f t="shared" si="232"/>
        <v>1165.3643628834072</v>
      </c>
      <c r="C206" s="5">
        <f t="shared" si="233"/>
        <v>2963.9629050085814</v>
      </c>
      <c r="D206" s="5">
        <f t="shared" si="234"/>
        <v>4369.3333613476552</v>
      </c>
      <c r="E206" s="15">
        <f t="shared" si="235"/>
        <v>1.8714092225371951E-6</v>
      </c>
      <c r="F206" s="15">
        <f t="shared" si="236"/>
        <v>3.6868016566431958E-6</v>
      </c>
      <c r="G206" s="15">
        <f t="shared" si="237"/>
        <v>7.5264744346185959E-6</v>
      </c>
      <c r="H206" s="5">
        <f t="shared" si="238"/>
        <v>300318.53832805599</v>
      </c>
      <c r="I206" s="5">
        <f t="shared" si="239"/>
        <v>120437.82116420308</v>
      </c>
      <c r="J206" s="5">
        <f t="shared" si="240"/>
        <v>42634.459190589485</v>
      </c>
      <c r="K206" s="5">
        <f t="shared" si="241"/>
        <v>257703.55426434331</v>
      </c>
      <c r="L206" s="5">
        <f t="shared" si="242"/>
        <v>40634.051445341684</v>
      </c>
      <c r="M206" s="5">
        <f t="shared" si="243"/>
        <v>9757.6576710181544</v>
      </c>
      <c r="N206" s="15">
        <f t="shared" si="244"/>
        <v>5.5319671598081932E-3</v>
      </c>
      <c r="O206" s="15">
        <f t="shared" si="245"/>
        <v>7.1220676866323718E-3</v>
      </c>
      <c r="P206" s="15">
        <f t="shared" si="246"/>
        <v>6.4555515755466697E-3</v>
      </c>
      <c r="Q206" s="5">
        <f t="shared" si="247"/>
        <v>8369.4538531541839</v>
      </c>
      <c r="R206" s="5">
        <f t="shared" si="248"/>
        <v>11484.279950682396</v>
      </c>
      <c r="S206" s="5">
        <f t="shared" si="249"/>
        <v>6451.535447864776</v>
      </c>
      <c r="T206" s="5">
        <f t="shared" si="250"/>
        <v>27.868588798243707</v>
      </c>
      <c r="U206" s="5">
        <f t="shared" si="251"/>
        <v>95.354431354457205</v>
      </c>
      <c r="V206" s="5">
        <f t="shared" si="252"/>
        <v>151.32208946346373</v>
      </c>
      <c r="W206" s="15">
        <f t="shared" si="253"/>
        <v>-1.0734613539272964E-2</v>
      </c>
      <c r="X206" s="15">
        <f t="shared" si="254"/>
        <v>-1.217998157191269E-2</v>
      </c>
      <c r="Y206" s="15">
        <f t="shared" si="255"/>
        <v>-9.7425357312937999E-3</v>
      </c>
      <c r="Z206" s="5">
        <f t="shared" si="268"/>
        <v>8695.4355621442573</v>
      </c>
      <c r="AA206" s="5">
        <f t="shared" si="269"/>
        <v>29989.380087645961</v>
      </c>
      <c r="AB206" s="5">
        <f t="shared" si="270"/>
        <v>60767.33656475001</v>
      </c>
      <c r="AC206" s="16">
        <f t="shared" si="256"/>
        <v>1.2592941953181811</v>
      </c>
      <c r="AD206" s="16">
        <f t="shared" si="257"/>
        <v>3.0063009475759142</v>
      </c>
      <c r="AE206" s="16">
        <f t="shared" si="258"/>
        <v>10.128007103516051</v>
      </c>
      <c r="AF206" s="15">
        <f t="shared" si="259"/>
        <v>-4.0504037456468023E-3</v>
      </c>
      <c r="AG206" s="15">
        <f t="shared" si="260"/>
        <v>2.9673830763510267E-4</v>
      </c>
      <c r="AH206" s="15">
        <f t="shared" si="261"/>
        <v>9.7937136394747881E-3</v>
      </c>
      <c r="AI206" s="1">
        <f t="shared" si="225"/>
        <v>566094.78438251524</v>
      </c>
      <c r="AJ206" s="1">
        <f t="shared" si="226"/>
        <v>223421.57716161537</v>
      </c>
      <c r="AK206" s="1">
        <f t="shared" si="227"/>
        <v>79621.672815542552</v>
      </c>
      <c r="AL206" s="14">
        <f t="shared" si="262"/>
        <v>74.04100819552572</v>
      </c>
      <c r="AM206" s="14">
        <f t="shared" si="263"/>
        <v>17.146146628995041</v>
      </c>
      <c r="AN206" s="14">
        <f t="shared" si="264"/>
        <v>5.5065540402125821</v>
      </c>
      <c r="AO206" s="11">
        <f t="shared" si="265"/>
        <v>4.5665840901940617E-3</v>
      </c>
      <c r="AP206" s="11">
        <f t="shared" si="266"/>
        <v>5.7526915329222661E-3</v>
      </c>
      <c r="AQ206" s="11">
        <f t="shared" si="267"/>
        <v>5.2184170621070308E-3</v>
      </c>
      <c r="AR206" s="1">
        <f t="shared" si="271"/>
        <v>300318.53832805599</v>
      </c>
      <c r="AS206" s="1">
        <f t="shared" si="271"/>
        <v>120437.82116420308</v>
      </c>
      <c r="AT206" s="1">
        <f t="shared" si="271"/>
        <v>42634.459190589485</v>
      </c>
      <c r="AU206" s="1">
        <f t="shared" si="228"/>
        <v>60063.707665611204</v>
      </c>
      <c r="AV206" s="1">
        <f t="shared" si="229"/>
        <v>24087.564232840617</v>
      </c>
      <c r="AW206" s="1">
        <f t="shared" si="230"/>
        <v>8526.8918381178974</v>
      </c>
      <c r="AX206" s="1">
        <f t="shared" si="282"/>
        <v>206162.84341147463</v>
      </c>
      <c r="AY206" s="1">
        <f t="shared" si="274"/>
        <v>32507.241156273343</v>
      </c>
      <c r="AZ206" s="1">
        <f t="shared" si="275"/>
        <v>7806.1261368145242</v>
      </c>
      <c r="BA206" s="1">
        <f t="shared" si="283"/>
        <v>14259.889705542808</v>
      </c>
      <c r="BB206" s="1">
        <f t="shared" si="284"/>
        <v>30793.257203629626</v>
      </c>
      <c r="BC206" s="1">
        <f t="shared" si="285"/>
        <v>39160.867287374254</v>
      </c>
      <c r="BD206" s="1">
        <f t="shared" si="286"/>
        <v>1158.7421018314456</v>
      </c>
      <c r="BE206" s="2">
        <f t="shared" si="292"/>
        <v>0.17931493730955578</v>
      </c>
      <c r="BF206" s="2">
        <f t="shared" si="293"/>
        <v>0.13584270515142602</v>
      </c>
      <c r="BG206" s="2">
        <f t="shared" si="294"/>
        <v>7.3108051554487685E-2</v>
      </c>
      <c r="BH206" s="2">
        <f t="shared" si="276"/>
        <v>0.10131144826604239</v>
      </c>
      <c r="BI206" s="2">
        <f t="shared" si="287"/>
        <v>3.2153846742329923E-3</v>
      </c>
      <c r="BJ206" s="2">
        <f t="shared" si="277"/>
        <v>1.8453240542857267E-3</v>
      </c>
      <c r="BK206" s="2">
        <f t="shared" si="278"/>
        <v>5.3447872020936297E-4</v>
      </c>
      <c r="BL206" s="2">
        <f t="shared" si="279"/>
        <v>965.63962552808471</v>
      </c>
      <c r="BM206" s="2">
        <f t="shared" si="280"/>
        <v>222.24680844006653</v>
      </c>
      <c r="BN206" s="2">
        <f t="shared" si="281"/>
        <v>22.78721118500458</v>
      </c>
      <c r="BO206" s="2">
        <f t="shared" si="288"/>
        <v>1238.617651486873</v>
      </c>
      <c r="BP206" s="2">
        <f t="shared" si="289"/>
        <v>109.10928723217401</v>
      </c>
      <c r="BQ206" s="2">
        <f t="shared" si="290"/>
        <v>10.258544858822676</v>
      </c>
      <c r="BR206" s="11">
        <f t="shared" si="291"/>
        <v>3.6027169117559293E-2</v>
      </c>
      <c r="BS206" s="17">
        <f t="shared" si="272"/>
        <v>2.0295162726838476E-3</v>
      </c>
      <c r="BT206" s="17">
        <f t="shared" si="273"/>
        <v>1.3759492560550111E-2</v>
      </c>
      <c r="BU206" s="12">
        <f>(BU$3*templow!$I316+BU$4*templow!$I316^2+BU$5*templow!$I316^6)*(K206/K$56)^$BW$1</f>
        <v>1.3037929330001112</v>
      </c>
      <c r="BV206" s="12">
        <f>(BV$3*templow!$I316+BV$4*templow!$I316^2+BV$5*templow!$I316^6)*(L206/L$56)^$BW$1</f>
        <v>-3.8617239689222962E-3</v>
      </c>
      <c r="BW206" s="12">
        <f>(BW$3*templow!$I316+BW$4*templow!$I316^2+BW$5*templow!$I316^6)*(M206/M$56)^$BW$1</f>
        <v>-0.80476774107870619</v>
      </c>
      <c r="BX206" s="12"/>
      <c r="BY206" s="12"/>
      <c r="BZ206" s="12"/>
      <c r="CA206" s="19"/>
      <c r="CB206" s="19"/>
      <c r="CC206" s="19"/>
      <c r="CD206" s="19"/>
      <c r="CE206" s="19"/>
      <c r="CF206" s="19"/>
      <c r="CG206" s="19"/>
      <c r="CH206" s="19"/>
    </row>
    <row r="207" spans="1:86" x14ac:dyDescent="0.3">
      <c r="A207" s="2">
        <f t="shared" si="231"/>
        <v>2161</v>
      </c>
      <c r="B207" s="5">
        <f t="shared" si="232"/>
        <v>1165.3664347133426</v>
      </c>
      <c r="C207" s="5">
        <f t="shared" si="233"/>
        <v>2963.9732861747625</v>
      </c>
      <c r="D207" s="5">
        <f t="shared" si="234"/>
        <v>4369.3646027397035</v>
      </c>
      <c r="E207" s="15">
        <f t="shared" si="235"/>
        <v>1.7778387614103352E-6</v>
      </c>
      <c r="F207" s="15">
        <f t="shared" si="236"/>
        <v>3.5024615738110359E-6</v>
      </c>
      <c r="G207" s="15">
        <f t="shared" si="237"/>
        <v>7.1501507128876656E-6</v>
      </c>
      <c r="H207" s="5">
        <f t="shared" si="238"/>
        <v>301962.21054424299</v>
      </c>
      <c r="I207" s="5">
        <f t="shared" si="239"/>
        <v>121287.01521802421</v>
      </c>
      <c r="J207" s="5">
        <f t="shared" si="240"/>
        <v>42907.113264958229</v>
      </c>
      <c r="K207" s="5">
        <f t="shared" si="241"/>
        <v>259113.52991603865</v>
      </c>
      <c r="L207" s="5">
        <f t="shared" si="242"/>
        <v>40920.414426053925</v>
      </c>
      <c r="M207" s="5">
        <f t="shared" si="243"/>
        <v>9819.9892126315954</v>
      </c>
      <c r="N207" s="15">
        <f t="shared" si="244"/>
        <v>5.4713085185043031E-3</v>
      </c>
      <c r="O207" s="15">
        <f t="shared" si="245"/>
        <v>7.0473647230928638E-3</v>
      </c>
      <c r="P207" s="15">
        <f t="shared" si="246"/>
        <v>6.3879615082804708E-3</v>
      </c>
      <c r="Q207" s="5">
        <f t="shared" si="247"/>
        <v>8324.92610705277</v>
      </c>
      <c r="R207" s="5">
        <f t="shared" si="248"/>
        <v>11424.389781732061</v>
      </c>
      <c r="S207" s="5">
        <f t="shared" si="249"/>
        <v>6429.5377542453243</v>
      </c>
      <c r="T207" s="5">
        <f t="shared" si="250"/>
        <v>27.569430267609651</v>
      </c>
      <c r="U207" s="5">
        <f t="shared" si="251"/>
        <v>94.193016137759699</v>
      </c>
      <c r="V207" s="5">
        <f t="shared" si="252"/>
        <v>149.84782859993189</v>
      </c>
      <c r="W207" s="15">
        <f t="shared" si="253"/>
        <v>-1.0734613539272964E-2</v>
      </c>
      <c r="X207" s="15">
        <f t="shared" si="254"/>
        <v>-1.217998157191269E-2</v>
      </c>
      <c r="Y207" s="15">
        <f t="shared" si="255"/>
        <v>-9.7425357312937999E-3</v>
      </c>
      <c r="Z207" s="5">
        <f t="shared" si="268"/>
        <v>8614.6613457234671</v>
      </c>
      <c r="AA207" s="5">
        <f t="shared" si="269"/>
        <v>29844.058151624566</v>
      </c>
      <c r="AB207" s="5">
        <f t="shared" si="270"/>
        <v>61157.377975154748</v>
      </c>
      <c r="AC207" s="16">
        <f t="shared" si="256"/>
        <v>1.254193545392593</v>
      </c>
      <c r="AD207" s="16">
        <f t="shared" si="257"/>
        <v>3.0071930322313398</v>
      </c>
      <c r="AE207" s="16">
        <f t="shared" si="258"/>
        <v>10.227197904826454</v>
      </c>
      <c r="AF207" s="15">
        <f t="shared" si="259"/>
        <v>-4.0504037456468023E-3</v>
      </c>
      <c r="AG207" s="15">
        <f t="shared" si="260"/>
        <v>2.9673830763510267E-4</v>
      </c>
      <c r="AH207" s="15">
        <f t="shared" si="261"/>
        <v>9.7937136394747881E-3</v>
      </c>
      <c r="AI207" s="1">
        <f t="shared" si="225"/>
        <v>569549.01360987488</v>
      </c>
      <c r="AJ207" s="1">
        <f t="shared" si="226"/>
        <v>225166.98367829443</v>
      </c>
      <c r="AK207" s="1">
        <f t="shared" si="227"/>
        <v>80186.397372106192</v>
      </c>
      <c r="AL207" s="14">
        <f t="shared" si="262"/>
        <v>74.375741540672848</v>
      </c>
      <c r="AM207" s="14">
        <f t="shared" si="263"/>
        <v>17.243796756604556</v>
      </c>
      <c r="AN207" s="14">
        <f t="shared" si="264"/>
        <v>5.5350021808138727</v>
      </c>
      <c r="AO207" s="11">
        <f t="shared" si="265"/>
        <v>4.5209182492921213E-3</v>
      </c>
      <c r="AP207" s="11">
        <f t="shared" si="266"/>
        <v>5.6951646175930435E-3</v>
      </c>
      <c r="AQ207" s="11">
        <f t="shared" si="267"/>
        <v>5.1662328914859603E-3</v>
      </c>
      <c r="AR207" s="1">
        <f t="shared" si="271"/>
        <v>301962.21054424299</v>
      </c>
      <c r="AS207" s="1">
        <f t="shared" si="271"/>
        <v>121287.01521802421</v>
      </c>
      <c r="AT207" s="1">
        <f t="shared" si="271"/>
        <v>42907.113264958229</v>
      </c>
      <c r="AU207" s="1">
        <f t="shared" si="228"/>
        <v>60392.442108848598</v>
      </c>
      <c r="AV207" s="1">
        <f t="shared" si="229"/>
        <v>24257.403043604845</v>
      </c>
      <c r="AW207" s="1">
        <f t="shared" si="230"/>
        <v>8581.4226529916468</v>
      </c>
      <c r="AX207" s="1">
        <f t="shared" si="282"/>
        <v>207290.82393283091</v>
      </c>
      <c r="AY207" s="1">
        <f t="shared" si="274"/>
        <v>32736.331540843137</v>
      </c>
      <c r="AZ207" s="1">
        <f t="shared" si="275"/>
        <v>7855.9913701052765</v>
      </c>
      <c r="BA207" s="1">
        <f t="shared" si="283"/>
        <v>14266.273757243553</v>
      </c>
      <c r="BB207" s="1">
        <f t="shared" si="284"/>
        <v>30814.179997211319</v>
      </c>
      <c r="BC207" s="1">
        <f t="shared" si="285"/>
        <v>39188.969855956042</v>
      </c>
      <c r="BD207" s="1">
        <f t="shared" si="286"/>
        <v>1125.732531309995</v>
      </c>
      <c r="BE207" s="2">
        <f t="shared" si="292"/>
        <v>0.17931493730955578</v>
      </c>
      <c r="BF207" s="2">
        <f t="shared" si="293"/>
        <v>0.13584270515142602</v>
      </c>
      <c r="BG207" s="2">
        <f t="shared" si="294"/>
        <v>7.3108051554487685E-2</v>
      </c>
      <c r="BH207" s="2">
        <f t="shared" si="276"/>
        <v>0.10108739499546375</v>
      </c>
      <c r="BI207" s="2">
        <f t="shared" si="287"/>
        <v>3.2153846742329923E-3</v>
      </c>
      <c r="BJ207" s="2">
        <f t="shared" si="277"/>
        <v>1.8453240542857267E-3</v>
      </c>
      <c r="BK207" s="2">
        <f t="shared" si="278"/>
        <v>5.3447872020936297E-4</v>
      </c>
      <c r="BL207" s="2">
        <f t="shared" si="279"/>
        <v>970.92466398147496</v>
      </c>
      <c r="BM207" s="2">
        <f t="shared" si="280"/>
        <v>223.81384665433907</v>
      </c>
      <c r="BN207" s="2">
        <f t="shared" si="281"/>
        <v>22.932938985733056</v>
      </c>
      <c r="BO207" s="2">
        <f t="shared" si="288"/>
        <v>1257.0740202219417</v>
      </c>
      <c r="BP207" s="2">
        <f t="shared" si="289"/>
        <v>110.41364524389732</v>
      </c>
      <c r="BQ207" s="2">
        <f t="shared" si="290"/>
        <v>10.258305874078381</v>
      </c>
      <c r="BR207" s="11">
        <f t="shared" si="291"/>
        <v>3.5962836515978952E-2</v>
      </c>
      <c r="BS207" s="17">
        <f t="shared" si="272"/>
        <v>1.9589411679352938E-3</v>
      </c>
      <c r="BT207" s="17">
        <f t="shared" si="273"/>
        <v>1.3358730641310787E-2</v>
      </c>
      <c r="BU207" s="12">
        <f>(BU$3*templow!$I317+BU$4*templow!$I317^2+BU$5*templow!$I317^6)*(K207/K$56)^$BW$1</f>
        <v>1.2763122185496008</v>
      </c>
      <c r="BV207" s="12">
        <f>(BV$3*templow!$I317+BV$4*templow!$I317^2+BV$5*templow!$I317^6)*(L207/L$56)^$BW$1</f>
        <v>-2.5087888561916155E-2</v>
      </c>
      <c r="BW207" s="12">
        <f>(BW$3*templow!$I317+BW$4*templow!$I317^2+BW$5*templow!$I317^6)*(M207/M$56)^$BW$1</f>
        <v>-0.82437493549297058</v>
      </c>
      <c r="BX207" s="12"/>
      <c r="BY207" s="12"/>
      <c r="BZ207" s="12"/>
      <c r="CA207" s="19"/>
      <c r="CB207" s="19"/>
      <c r="CC207" s="19"/>
      <c r="CD207" s="19"/>
      <c r="CE207" s="19"/>
      <c r="CF207" s="19"/>
      <c r="CG207" s="19"/>
      <c r="CH207" s="19"/>
    </row>
    <row r="208" spans="1:86" x14ac:dyDescent="0.3">
      <c r="A208" s="2">
        <f t="shared" si="231"/>
        <v>2162</v>
      </c>
      <c r="B208" s="5">
        <f t="shared" si="232"/>
        <v>1165.3684029552805</v>
      </c>
      <c r="C208" s="5">
        <f t="shared" si="233"/>
        <v>2963.9831483171761</v>
      </c>
      <c r="D208" s="5">
        <f t="shared" si="234"/>
        <v>4369.3942822743611</v>
      </c>
      <c r="E208" s="15">
        <f t="shared" si="235"/>
        <v>1.6889468233398184E-6</v>
      </c>
      <c r="F208" s="15">
        <f t="shared" si="236"/>
        <v>3.327338495120484E-6</v>
      </c>
      <c r="G208" s="15">
        <f t="shared" si="237"/>
        <v>6.7926431772432816E-6</v>
      </c>
      <c r="H208" s="5">
        <f t="shared" si="238"/>
        <v>303596.72653984028</v>
      </c>
      <c r="I208" s="5">
        <f t="shared" si="239"/>
        <v>122133.20799184292</v>
      </c>
      <c r="J208" s="5">
        <f t="shared" si="240"/>
        <v>43178.625265055613</v>
      </c>
      <c r="K208" s="5">
        <f t="shared" si="241"/>
        <v>260515.66677965815</v>
      </c>
      <c r="L208" s="5">
        <f t="shared" si="242"/>
        <v>41205.770033201763</v>
      </c>
      <c r="M208" s="5">
        <f t="shared" si="243"/>
        <v>9882.062014916226</v>
      </c>
      <c r="N208" s="15">
        <f t="shared" si="244"/>
        <v>5.4112838649291728E-3</v>
      </c>
      <c r="O208" s="15">
        <f t="shared" si="245"/>
        <v>6.9734290610252714E-3</v>
      </c>
      <c r="P208" s="15">
        <f t="shared" si="246"/>
        <v>6.3210662395418726E-3</v>
      </c>
      <c r="Q208" s="5">
        <f t="shared" si="247"/>
        <v>8280.1401869138517</v>
      </c>
      <c r="R208" s="5">
        <f t="shared" si="248"/>
        <v>11363.975563412869</v>
      </c>
      <c r="S208" s="5">
        <f t="shared" si="249"/>
        <v>6407.1868568140662</v>
      </c>
      <c r="T208" s="5">
        <f t="shared" si="250"/>
        <v>27.273483088188925</v>
      </c>
      <c r="U208" s="5">
        <f t="shared" si="251"/>
        <v>93.04574693699891</v>
      </c>
      <c r="V208" s="5">
        <f t="shared" si="252"/>
        <v>148.38793077554027</v>
      </c>
      <c r="W208" s="15">
        <f t="shared" si="253"/>
        <v>-1.0734613539272964E-2</v>
      </c>
      <c r="X208" s="15">
        <f t="shared" si="254"/>
        <v>-1.217998157191269E-2</v>
      </c>
      <c r="Y208" s="15">
        <f t="shared" si="255"/>
        <v>-9.7425357312937999E-3</v>
      </c>
      <c r="Z208" s="5">
        <f t="shared" si="268"/>
        <v>8534.1218125962514</v>
      </c>
      <c r="AA208" s="5">
        <f t="shared" si="269"/>
        <v>29697.231992673507</v>
      </c>
      <c r="AB208" s="5">
        <f t="shared" si="270"/>
        <v>61545.766266031518</v>
      </c>
      <c r="AC208" s="16">
        <f t="shared" si="256"/>
        <v>1.2491135551585688</v>
      </c>
      <c r="AD208" s="16">
        <f t="shared" si="257"/>
        <v>3.0080853816024562</v>
      </c>
      <c r="AE208" s="16">
        <f t="shared" si="258"/>
        <v>10.32736015244056</v>
      </c>
      <c r="AF208" s="15">
        <f t="shared" si="259"/>
        <v>-4.0504037456468023E-3</v>
      </c>
      <c r="AG208" s="15">
        <f t="shared" si="260"/>
        <v>2.9673830763510267E-4</v>
      </c>
      <c r="AH208" s="15">
        <f t="shared" si="261"/>
        <v>9.7937136394747881E-3</v>
      </c>
      <c r="AI208" s="1">
        <f t="shared" si="225"/>
        <v>572986.55435773602</v>
      </c>
      <c r="AJ208" s="1">
        <f t="shared" si="226"/>
        <v>226907.68835406983</v>
      </c>
      <c r="AK208" s="1">
        <f t="shared" si="227"/>
        <v>80749.180287887226</v>
      </c>
      <c r="AL208" s="14">
        <f t="shared" si="262"/>
        <v>74.708625721436363</v>
      </c>
      <c r="AM208" s="14">
        <f t="shared" si="263"/>
        <v>17.341020955154125</v>
      </c>
      <c r="AN208" s="14">
        <f t="shared" si="264"/>
        <v>5.5633113400316301</v>
      </c>
      <c r="AO208" s="11">
        <f t="shared" si="265"/>
        <v>4.4757090667992003E-3</v>
      </c>
      <c r="AP208" s="11">
        <f t="shared" si="266"/>
        <v>5.6382129714171126E-3</v>
      </c>
      <c r="AQ208" s="11">
        <f t="shared" si="267"/>
        <v>5.1145705625711005E-3</v>
      </c>
      <c r="AR208" s="1">
        <f t="shared" si="271"/>
        <v>303596.72653984028</v>
      </c>
      <c r="AS208" s="1">
        <f t="shared" si="271"/>
        <v>122133.20799184292</v>
      </c>
      <c r="AT208" s="1">
        <f t="shared" si="271"/>
        <v>43178.625265055613</v>
      </c>
      <c r="AU208" s="1">
        <f t="shared" si="228"/>
        <v>60719.345307968062</v>
      </c>
      <c r="AV208" s="1">
        <f t="shared" si="229"/>
        <v>24426.641598368587</v>
      </c>
      <c r="AW208" s="1">
        <f t="shared" si="230"/>
        <v>8635.7250530111232</v>
      </c>
      <c r="AX208" s="1">
        <f t="shared" si="282"/>
        <v>208412.53342372653</v>
      </c>
      <c r="AY208" s="1">
        <f t="shared" si="274"/>
        <v>32964.616026561416</v>
      </c>
      <c r="AZ208" s="1">
        <f t="shared" si="275"/>
        <v>7905.6496119329822</v>
      </c>
      <c r="BA208" s="1">
        <f t="shared" si="283"/>
        <v>14272.586990605536</v>
      </c>
      <c r="BB208" s="1">
        <f t="shared" si="284"/>
        <v>30834.879918593866</v>
      </c>
      <c r="BC208" s="1">
        <f t="shared" si="285"/>
        <v>39216.768357951441</v>
      </c>
      <c r="BD208" s="1">
        <f t="shared" si="286"/>
        <v>1093.6550926877549</v>
      </c>
      <c r="BE208" s="2">
        <f t="shared" si="292"/>
        <v>0.17931493730955578</v>
      </c>
      <c r="BF208" s="2">
        <f t="shared" si="293"/>
        <v>0.13584270515142602</v>
      </c>
      <c r="BG208" s="2">
        <f t="shared" si="294"/>
        <v>7.3108051554487685E-2</v>
      </c>
      <c r="BH208" s="2">
        <f t="shared" si="276"/>
        <v>0.10086419504950424</v>
      </c>
      <c r="BI208" s="2">
        <f t="shared" si="287"/>
        <v>3.2153846742329923E-3</v>
      </c>
      <c r="BJ208" s="2">
        <f t="shared" si="277"/>
        <v>1.8453240542857267E-3</v>
      </c>
      <c r="BK208" s="2">
        <f t="shared" si="278"/>
        <v>5.3447872020936297E-4</v>
      </c>
      <c r="BL208" s="2">
        <f t="shared" si="279"/>
        <v>976.18026166350717</v>
      </c>
      <c r="BM208" s="2">
        <f t="shared" si="280"/>
        <v>225.3753465344295</v>
      </c>
      <c r="BN208" s="2">
        <f t="shared" si="281"/>
        <v>23.078056372066591</v>
      </c>
      <c r="BO208" s="2">
        <f t="shared" si="288"/>
        <v>1275.8062090589317</v>
      </c>
      <c r="BP208" s="2">
        <f t="shared" si="289"/>
        <v>111.73368189012893</v>
      </c>
      <c r="BQ208" s="2">
        <f t="shared" si="290"/>
        <v>10.258074124172037</v>
      </c>
      <c r="BR208" s="11">
        <f t="shared" si="291"/>
        <v>3.5899159310051915E-2</v>
      </c>
      <c r="BS208" s="17">
        <f t="shared" si="272"/>
        <v>1.8909376851039951E-3</v>
      </c>
      <c r="BT208" s="17">
        <f t="shared" si="273"/>
        <v>1.2969641399330861E-2</v>
      </c>
      <c r="BU208" s="12">
        <f>(BU$3*templow!$I318+BU$4*templow!$I318^2+BU$5*templow!$I318^6)*(K208/K$56)^$BW$1</f>
        <v>1.2486883764745083</v>
      </c>
      <c r="BV208" s="12">
        <f>(BV$3*templow!$I318+BV$4*templow!$I318^2+BV$5*templow!$I318^6)*(L208/L$56)^$BW$1</f>
        <v>-4.6373477070733096E-2</v>
      </c>
      <c r="BW208" s="12">
        <f>(BW$3*templow!$I318+BW$4*templow!$I318^2+BW$5*templow!$I318^6)*(M208/M$56)^$BW$1</f>
        <v>-0.84401790110259234</v>
      </c>
      <c r="BX208" s="12"/>
      <c r="BY208" s="12"/>
      <c r="BZ208" s="12"/>
      <c r="CA208" s="19"/>
      <c r="CB208" s="19"/>
      <c r="CC208" s="19"/>
      <c r="CD208" s="19"/>
      <c r="CE208" s="19"/>
      <c r="CF208" s="19"/>
      <c r="CG208" s="19"/>
      <c r="CH208" s="19"/>
    </row>
    <row r="209" spans="1:86" x14ac:dyDescent="0.3">
      <c r="A209" s="2">
        <f t="shared" si="231"/>
        <v>2163</v>
      </c>
      <c r="B209" s="5">
        <f t="shared" si="232"/>
        <v>1165.3702727882796</v>
      </c>
      <c r="C209" s="5">
        <f t="shared" si="233"/>
        <v>2963.9925173836427</v>
      </c>
      <c r="D209" s="5">
        <f t="shared" si="234"/>
        <v>4369.4224780238083</v>
      </c>
      <c r="E209" s="15">
        <f t="shared" si="235"/>
        <v>1.6044994821728274E-6</v>
      </c>
      <c r="F209" s="15">
        <f t="shared" si="236"/>
        <v>3.1609715703644595E-6</v>
      </c>
      <c r="G209" s="15">
        <f t="shared" si="237"/>
        <v>6.4530110183811172E-6</v>
      </c>
      <c r="H209" s="5">
        <f t="shared" si="238"/>
        <v>305222.03152334807</v>
      </c>
      <c r="I209" s="5">
        <f t="shared" si="239"/>
        <v>122976.34671787921</v>
      </c>
      <c r="J209" s="5">
        <f t="shared" si="240"/>
        <v>43448.981830086537</v>
      </c>
      <c r="K209" s="5">
        <f t="shared" si="241"/>
        <v>261909.91708847179</v>
      </c>
      <c r="L209" s="5">
        <f t="shared" si="242"/>
        <v>41490.100260587744</v>
      </c>
      <c r="M209" s="5">
        <f t="shared" si="243"/>
        <v>9943.8729142386655</v>
      </c>
      <c r="N209" s="15">
        <f t="shared" si="244"/>
        <v>5.3518866103086093E-3</v>
      </c>
      <c r="O209" s="15">
        <f t="shared" si="245"/>
        <v>6.9002527354027343E-3</v>
      </c>
      <c r="P209" s="15">
        <f t="shared" si="246"/>
        <v>6.2548584727701861E-3</v>
      </c>
      <c r="Q209" s="5">
        <f t="shared" si="247"/>
        <v>8235.1079689082289</v>
      </c>
      <c r="R209" s="5">
        <f t="shared" si="248"/>
        <v>11303.0574976926</v>
      </c>
      <c r="S209" s="5">
        <f t="shared" si="249"/>
        <v>6384.4914135301788</v>
      </c>
      <c r="T209" s="5">
        <f t="shared" si="250"/>
        <v>26.98071278736732</v>
      </c>
      <c r="U209" s="5">
        <f t="shared" si="251"/>
        <v>91.91245145396141</v>
      </c>
      <c r="V209" s="5">
        <f t="shared" si="252"/>
        <v>146.94225605786681</v>
      </c>
      <c r="W209" s="15">
        <f t="shared" si="253"/>
        <v>-1.0734613539272964E-2</v>
      </c>
      <c r="X209" s="15">
        <f t="shared" si="254"/>
        <v>-1.217998157191269E-2</v>
      </c>
      <c r="Y209" s="15">
        <f t="shared" si="255"/>
        <v>-9.7425357312937999E-3</v>
      </c>
      <c r="Z209" s="5">
        <f t="shared" si="268"/>
        <v>8453.8297949012467</v>
      </c>
      <c r="AA209" s="5">
        <f t="shared" si="269"/>
        <v>29548.953418913366</v>
      </c>
      <c r="AB209" s="5">
        <f t="shared" si="270"/>
        <v>61932.481960796344</v>
      </c>
      <c r="AC209" s="16">
        <f t="shared" si="256"/>
        <v>1.2440541409360164</v>
      </c>
      <c r="AD209" s="16">
        <f t="shared" si="257"/>
        <v>3.0089779957678147</v>
      </c>
      <c r="AE209" s="16">
        <f t="shared" si="258"/>
        <v>10.428503360425285</v>
      </c>
      <c r="AF209" s="15">
        <f t="shared" si="259"/>
        <v>-4.0504037456468023E-3</v>
      </c>
      <c r="AG209" s="15">
        <f t="shared" si="260"/>
        <v>2.9673830763510267E-4</v>
      </c>
      <c r="AH209" s="15">
        <f t="shared" si="261"/>
        <v>9.7937136394747881E-3</v>
      </c>
      <c r="AI209" s="1">
        <f t="shared" si="225"/>
        <v>576407.24422993045</v>
      </c>
      <c r="AJ209" s="1">
        <f t="shared" si="226"/>
        <v>228643.56111703144</v>
      </c>
      <c r="AK209" s="1">
        <f t="shared" si="227"/>
        <v>81309.987312109632</v>
      </c>
      <c r="AL209" s="14">
        <f t="shared" si="262"/>
        <v>75.039656054210809</v>
      </c>
      <c r="AM209" s="14">
        <f t="shared" si="263"/>
        <v>17.437815600748223</v>
      </c>
      <c r="AN209" s="14">
        <f t="shared" si="264"/>
        <v>5.5914807489576726</v>
      </c>
      <c r="AO209" s="11">
        <f t="shared" si="265"/>
        <v>4.4309519761312087E-3</v>
      </c>
      <c r="AP209" s="11">
        <f t="shared" si="266"/>
        <v>5.5818308417029412E-3</v>
      </c>
      <c r="AQ209" s="11">
        <f t="shared" si="267"/>
        <v>5.0634248569453892E-3</v>
      </c>
      <c r="AR209" s="1">
        <f t="shared" si="271"/>
        <v>305222.03152334807</v>
      </c>
      <c r="AS209" s="1">
        <f t="shared" si="271"/>
        <v>122976.34671787921</v>
      </c>
      <c r="AT209" s="1">
        <f t="shared" si="271"/>
        <v>43448.981830086537</v>
      </c>
      <c r="AU209" s="1">
        <f t="shared" si="228"/>
        <v>61044.406304669617</v>
      </c>
      <c r="AV209" s="1">
        <f t="shared" si="229"/>
        <v>24595.269343575841</v>
      </c>
      <c r="AW209" s="1">
        <f t="shared" si="230"/>
        <v>8689.7963660173082</v>
      </c>
      <c r="AX209" s="1">
        <f t="shared" si="282"/>
        <v>209527.93367077742</v>
      </c>
      <c r="AY209" s="1">
        <f t="shared" si="274"/>
        <v>33192.080208470194</v>
      </c>
      <c r="AZ209" s="1">
        <f t="shared" si="275"/>
        <v>7955.0983313909328</v>
      </c>
      <c r="BA209" s="1">
        <f t="shared" si="283"/>
        <v>14278.830190162542</v>
      </c>
      <c r="BB209" s="1">
        <f t="shared" si="284"/>
        <v>30855.359444168735</v>
      </c>
      <c r="BC209" s="1">
        <f t="shared" si="285"/>
        <v>39244.266425134425</v>
      </c>
      <c r="BD209" s="1">
        <f t="shared" si="286"/>
        <v>1062.4838028354043</v>
      </c>
      <c r="BE209" s="2">
        <f t="shared" si="292"/>
        <v>0.17931493730955578</v>
      </c>
      <c r="BF209" s="2">
        <f t="shared" si="293"/>
        <v>0.13584270515142602</v>
      </c>
      <c r="BG209" s="2">
        <f t="shared" si="294"/>
        <v>7.3108051554487685E-2</v>
      </c>
      <c r="BH209" s="2">
        <f t="shared" si="276"/>
        <v>0.10064185843737092</v>
      </c>
      <c r="BI209" s="2">
        <f t="shared" si="287"/>
        <v>3.2153846742329923E-3</v>
      </c>
      <c r="BJ209" s="2">
        <f t="shared" si="277"/>
        <v>1.8453240542857267E-3</v>
      </c>
      <c r="BK209" s="2">
        <f t="shared" si="278"/>
        <v>5.3447872020936297E-4</v>
      </c>
      <c r="BL209" s="2">
        <f t="shared" si="279"/>
        <v>981.4062423984326</v>
      </c>
      <c r="BM209" s="2">
        <f t="shared" si="280"/>
        <v>226.93121070668408</v>
      </c>
      <c r="BN209" s="2">
        <f t="shared" si="281"/>
        <v>23.222556202944517</v>
      </c>
      <c r="BO209" s="2">
        <f t="shared" si="288"/>
        <v>1294.8183433055208</v>
      </c>
      <c r="BP209" s="2">
        <f t="shared" si="289"/>
        <v>113.06958572078408</v>
      </c>
      <c r="BQ209" s="2">
        <f t="shared" si="290"/>
        <v>10.257849525987643</v>
      </c>
      <c r="BR209" s="11">
        <f t="shared" si="291"/>
        <v>3.5836131070371841E-2</v>
      </c>
      <c r="BS209" s="17">
        <f t="shared" si="272"/>
        <v>1.8254071046485173E-3</v>
      </c>
      <c r="BT209" s="17">
        <f t="shared" si="273"/>
        <v>1.2591884853719282E-2</v>
      </c>
      <c r="BU209" s="12">
        <f>(BU$3*templow!$I319+BU$4*templow!$I319^2+BU$5*templow!$I319^6)*(K209/K$56)^$BW$1</f>
        <v>1.2209252048938362</v>
      </c>
      <c r="BV209" s="12">
        <f>(BV$3*templow!$I319+BV$4*templow!$I319^2+BV$5*templow!$I319^6)*(L209/L$56)^$BW$1</f>
        <v>-6.7716267915485351E-2</v>
      </c>
      <c r="BW209" s="12">
        <f>(BW$3*templow!$I319+BW$4*templow!$I319^2+BW$5*templow!$I319^6)*(M209/M$56)^$BW$1</f>
        <v>-0.86369495135491903</v>
      </c>
      <c r="BX209" s="12"/>
      <c r="BY209" s="12"/>
      <c r="BZ209" s="12"/>
      <c r="CA209" s="19"/>
      <c r="CB209" s="19"/>
      <c r="CC209" s="19"/>
      <c r="CD209" s="19"/>
      <c r="CE209" s="19"/>
      <c r="CF209" s="19"/>
      <c r="CG209" s="19"/>
      <c r="CH209" s="19"/>
    </row>
    <row r="210" spans="1:86" x14ac:dyDescent="0.3">
      <c r="A210" s="2">
        <f t="shared" si="231"/>
        <v>2164</v>
      </c>
      <c r="B210" s="5">
        <f t="shared" si="232"/>
        <v>1165.3720491324791</v>
      </c>
      <c r="C210" s="5">
        <f t="shared" si="233"/>
        <v>2964.0014180249209</v>
      </c>
      <c r="D210" s="5">
        <f t="shared" si="234"/>
        <v>4369.449264158633</v>
      </c>
      <c r="E210" s="15">
        <f t="shared" si="235"/>
        <v>1.5242745080641861E-6</v>
      </c>
      <c r="F210" s="15">
        <f t="shared" si="236"/>
        <v>3.0029229918462365E-6</v>
      </c>
      <c r="G210" s="15">
        <f t="shared" si="237"/>
        <v>6.1303604674620612E-6</v>
      </c>
      <c r="H210" s="5">
        <f t="shared" si="238"/>
        <v>306838.07308392995</v>
      </c>
      <c r="I210" s="5">
        <f t="shared" si="239"/>
        <v>123816.37985418145</v>
      </c>
      <c r="J210" s="5">
        <f t="shared" si="240"/>
        <v>43718.169966296846</v>
      </c>
      <c r="K210" s="5">
        <f t="shared" si="241"/>
        <v>263296.23514854757</v>
      </c>
      <c r="L210" s="5">
        <f t="shared" si="242"/>
        <v>41773.387523102872</v>
      </c>
      <c r="M210" s="5">
        <f t="shared" si="243"/>
        <v>10005.418835024526</v>
      </c>
      <c r="N210" s="15">
        <f t="shared" si="244"/>
        <v>5.2931102246407402E-3</v>
      </c>
      <c r="O210" s="15">
        <f t="shared" si="245"/>
        <v>6.8278278610049981E-3</v>
      </c>
      <c r="P210" s="15">
        <f t="shared" si="246"/>
        <v>6.189330989712527E-3</v>
      </c>
      <c r="Q210" s="5">
        <f t="shared" si="247"/>
        <v>8189.8411704891769</v>
      </c>
      <c r="R210" s="5">
        <f t="shared" si="248"/>
        <v>11241.655560178158</v>
      </c>
      <c r="S210" s="5">
        <f t="shared" si="249"/>
        <v>6361.4600227540841</v>
      </c>
      <c r="T210" s="5">
        <f t="shared" si="250"/>
        <v>26.691085262580813</v>
      </c>
      <c r="U210" s="5">
        <f t="shared" si="251"/>
        <v>90.792959489022834</v>
      </c>
      <c r="V210" s="5">
        <f t="shared" si="252"/>
        <v>145.51066587778612</v>
      </c>
      <c r="W210" s="15">
        <f t="shared" si="253"/>
        <v>-1.0734613539272964E-2</v>
      </c>
      <c r="X210" s="15">
        <f t="shared" si="254"/>
        <v>-1.217998157191269E-2</v>
      </c>
      <c r="Y210" s="15">
        <f t="shared" si="255"/>
        <v>-9.7425357312937999E-3</v>
      </c>
      <c r="Z210" s="5">
        <f t="shared" si="268"/>
        <v>8373.7977527019975</v>
      </c>
      <c r="AA210" s="5">
        <f t="shared" si="269"/>
        <v>29399.273722304359</v>
      </c>
      <c r="AB210" s="5">
        <f t="shared" si="270"/>
        <v>62317.506116171513</v>
      </c>
      <c r="AC210" s="16">
        <f t="shared" si="256"/>
        <v>1.2390152193837818</v>
      </c>
      <c r="AD210" s="16">
        <f t="shared" si="257"/>
        <v>3.0098708748059901</v>
      </c>
      <c r="AE210" s="16">
        <f t="shared" si="258"/>
        <v>10.530637136025591</v>
      </c>
      <c r="AF210" s="15">
        <f t="shared" si="259"/>
        <v>-4.0504037456468023E-3</v>
      </c>
      <c r="AG210" s="15">
        <f t="shared" si="260"/>
        <v>2.9673830763510267E-4</v>
      </c>
      <c r="AH210" s="15">
        <f t="shared" si="261"/>
        <v>9.7937136394747881E-3</v>
      </c>
      <c r="AI210" s="1">
        <f t="shared" si="225"/>
        <v>579810.926111607</v>
      </c>
      <c r="AJ210" s="1">
        <f t="shared" si="226"/>
        <v>230374.47434890413</v>
      </c>
      <c r="AK210" s="1">
        <f t="shared" si="227"/>
        <v>81868.784946915985</v>
      </c>
      <c r="AL210" s="14">
        <f t="shared" si="262"/>
        <v>75.368828195369602</v>
      </c>
      <c r="AM210" s="14">
        <f t="shared" si="263"/>
        <v>17.534177188311087</v>
      </c>
      <c r="AN210" s="14">
        <f t="shared" si="264"/>
        <v>5.6195096711429624</v>
      </c>
      <c r="AO210" s="11">
        <f t="shared" si="265"/>
        <v>4.3866424563698964E-3</v>
      </c>
      <c r="AP210" s="11">
        <f t="shared" si="266"/>
        <v>5.5260125332859114E-3</v>
      </c>
      <c r="AQ210" s="11">
        <f t="shared" si="267"/>
        <v>5.0127906083759352E-3</v>
      </c>
      <c r="AR210" s="1">
        <f t="shared" si="271"/>
        <v>306838.07308392995</v>
      </c>
      <c r="AS210" s="1">
        <f t="shared" si="271"/>
        <v>123816.37985418145</v>
      </c>
      <c r="AT210" s="1">
        <f t="shared" si="271"/>
        <v>43718.169966296846</v>
      </c>
      <c r="AU210" s="1">
        <f t="shared" si="228"/>
        <v>61367.614616785992</v>
      </c>
      <c r="AV210" s="1">
        <f t="shared" si="229"/>
        <v>24763.27597083629</v>
      </c>
      <c r="AW210" s="1">
        <f t="shared" si="230"/>
        <v>8743.6339932593692</v>
      </c>
      <c r="AX210" s="1">
        <f t="shared" si="282"/>
        <v>210636.98811883805</v>
      </c>
      <c r="AY210" s="1">
        <f t="shared" si="274"/>
        <v>33418.710018482299</v>
      </c>
      <c r="AZ210" s="1">
        <f t="shared" si="275"/>
        <v>8004.3350680196208</v>
      </c>
      <c r="BA210" s="1">
        <f t="shared" si="283"/>
        <v>14285.004129983989</v>
      </c>
      <c r="BB210" s="1">
        <f t="shared" si="284"/>
        <v>30875.621015049121</v>
      </c>
      <c r="BC210" s="1">
        <f t="shared" si="285"/>
        <v>39271.467626075384</v>
      </c>
      <c r="BD210" s="1">
        <f t="shared" si="286"/>
        <v>1032.1933884780024</v>
      </c>
      <c r="BE210" s="2">
        <f t="shared" si="292"/>
        <v>0.17931493730955578</v>
      </c>
      <c r="BF210" s="2">
        <f t="shared" si="293"/>
        <v>0.13584270515142602</v>
      </c>
      <c r="BG210" s="2">
        <f t="shared" si="294"/>
        <v>7.3108051554487685E-2</v>
      </c>
      <c r="BH210" s="2">
        <f t="shared" si="276"/>
        <v>0.10042039503394581</v>
      </c>
      <c r="BI210" s="2">
        <f t="shared" si="287"/>
        <v>3.2153846742329923E-3</v>
      </c>
      <c r="BJ210" s="2">
        <f t="shared" si="277"/>
        <v>1.8453240542857267E-3</v>
      </c>
      <c r="BK210" s="2">
        <f t="shared" si="278"/>
        <v>5.3447872020936297E-4</v>
      </c>
      <c r="BL210" s="2">
        <f t="shared" si="279"/>
        <v>986.60243766525116</v>
      </c>
      <c r="BM210" s="2">
        <f t="shared" si="280"/>
        <v>228.48134405949969</v>
      </c>
      <c r="BN210" s="2">
        <f t="shared" si="281"/>
        <v>23.366431533481748</v>
      </c>
      <c r="BO210" s="2">
        <f t="shared" si="288"/>
        <v>1314.1146099803073</v>
      </c>
      <c r="BP210" s="2">
        <f t="shared" si="289"/>
        <v>114.42154755468016</v>
      </c>
      <c r="BQ210" s="2">
        <f t="shared" si="290"/>
        <v>10.257631997678667</v>
      </c>
      <c r="BR210" s="11">
        <f t="shared" si="291"/>
        <v>3.5773745411984165E-2</v>
      </c>
      <c r="BS210" s="17">
        <f t="shared" si="272"/>
        <v>1.7622547137472889E-3</v>
      </c>
      <c r="BT210" s="17">
        <f t="shared" si="273"/>
        <v>1.222513092594105E-2</v>
      </c>
      <c r="BU210" s="12">
        <f>(BU$3*templow!$I320+BU$4*templow!$I320^2+BU$5*templow!$I320^6)*(K210/K$56)^$BW$1</f>
        <v>1.1930264399334043</v>
      </c>
      <c r="BV210" s="12">
        <f>(BV$3*templow!$I320+BV$4*templow!$I320^2+BV$5*templow!$I320^6)*(L210/L$56)^$BW$1</f>
        <v>-8.9114083378107514E-2</v>
      </c>
      <c r="BW210" s="12">
        <f>(BW$3*templow!$I320+BW$4*templow!$I320^2+BW$5*templow!$I320^6)*(M210/M$56)^$BW$1</f>
        <v>-0.88340443463946616</v>
      </c>
      <c r="BX210" s="12"/>
      <c r="BY210" s="12"/>
      <c r="BZ210" s="12"/>
      <c r="CA210" s="19"/>
      <c r="CB210" s="19"/>
      <c r="CC210" s="19"/>
      <c r="CD210" s="19"/>
      <c r="CE210" s="19"/>
      <c r="CF210" s="19"/>
      <c r="CG210" s="19"/>
      <c r="CH210" s="19"/>
    </row>
    <row r="211" spans="1:86" x14ac:dyDescent="0.3">
      <c r="A211" s="2">
        <f t="shared" si="231"/>
        <v>2165</v>
      </c>
      <c r="B211" s="5">
        <f t="shared" si="232"/>
        <v>1165.3737366620405</v>
      </c>
      <c r="C211" s="5">
        <f t="shared" si="233"/>
        <v>2964.0098736595269</v>
      </c>
      <c r="D211" s="5">
        <f t="shared" si="234"/>
        <v>4369.474711142715</v>
      </c>
      <c r="E211" s="15">
        <f t="shared" si="235"/>
        <v>1.4480607826609766E-6</v>
      </c>
      <c r="F211" s="15">
        <f t="shared" si="236"/>
        <v>2.8527768422539245E-6</v>
      </c>
      <c r="G211" s="15">
        <f t="shared" si="237"/>
        <v>5.8238424440889582E-6</v>
      </c>
      <c r="H211" s="5">
        <f t="shared" si="238"/>
        <v>308444.80115971807</v>
      </c>
      <c r="I211" s="5">
        <f t="shared" si="239"/>
        <v>124653.25707880505</v>
      </c>
      <c r="J211" s="5">
        <f t="shared" si="240"/>
        <v>43986.177044489428</v>
      </c>
      <c r="K211" s="5">
        <f t="shared" si="241"/>
        <v>264674.57731044386</v>
      </c>
      <c r="L211" s="5">
        <f t="shared" si="242"/>
        <v>42055.614654515775</v>
      </c>
      <c r="M211" s="5">
        <f t="shared" si="243"/>
        <v>10066.696789048599</v>
      </c>
      <c r="N211" s="15">
        <f t="shared" si="244"/>
        <v>5.2349482366074174E-3</v>
      </c>
      <c r="O211" s="15">
        <f t="shared" si="245"/>
        <v>6.7561466317955787E-3</v>
      </c>
      <c r="P211" s="15">
        <f t="shared" si="246"/>
        <v>6.1244766495498482E-3</v>
      </c>
      <c r="Q211" s="5">
        <f t="shared" si="247"/>
        <v>8144.3513493461287</v>
      </c>
      <c r="R211" s="5">
        <f t="shared" si="248"/>
        <v>11179.789496389927</v>
      </c>
      <c r="S211" s="5">
        <f t="shared" si="249"/>
        <v>6338.1012212657097</v>
      </c>
      <c r="T211" s="5">
        <f t="shared" si="250"/>
        <v>26.404566777343224</v>
      </c>
      <c r="U211" s="5">
        <f t="shared" si="251"/>
        <v>89.687102915587118</v>
      </c>
      <c r="V211" s="5">
        <f t="shared" si="252"/>
        <v>144.09302301618743</v>
      </c>
      <c r="W211" s="15">
        <f t="shared" si="253"/>
        <v>-1.0734613539272964E-2</v>
      </c>
      <c r="X211" s="15">
        <f t="shared" si="254"/>
        <v>-1.217998157191269E-2</v>
      </c>
      <c r="Y211" s="15">
        <f t="shared" si="255"/>
        <v>-9.7425357312937999E-3</v>
      </c>
      <c r="Z211" s="5">
        <f t="shared" si="268"/>
        <v>8294.0377781767511</v>
      </c>
      <c r="AA211" s="5">
        <f t="shared" si="269"/>
        <v>29248.243667499853</v>
      </c>
      <c r="AB211" s="5">
        <f t="shared" si="270"/>
        <v>62700.820318662867</v>
      </c>
      <c r="AC211" s="16">
        <f t="shared" si="256"/>
        <v>1.2339967074982763</v>
      </c>
      <c r="AD211" s="16">
        <f t="shared" si="257"/>
        <v>3.0107640187955802</v>
      </c>
      <c r="AE211" s="16">
        <f t="shared" si="258"/>
        <v>10.633771180577044</v>
      </c>
      <c r="AF211" s="15">
        <f t="shared" si="259"/>
        <v>-4.0504037456468023E-3</v>
      </c>
      <c r="AG211" s="15">
        <f t="shared" si="260"/>
        <v>2.9673830763510267E-4</v>
      </c>
      <c r="AH211" s="15">
        <f t="shared" si="261"/>
        <v>9.7937136394747881E-3</v>
      </c>
      <c r="AI211" s="1">
        <f t="shared" si="225"/>
        <v>583197.4481172323</v>
      </c>
      <c r="AJ211" s="1">
        <f t="shared" si="226"/>
        <v>232100.30288485001</v>
      </c>
      <c r="AK211" s="1">
        <f t="shared" si="227"/>
        <v>82425.540445483755</v>
      </c>
      <c r="AL211" s="14">
        <f t="shared" si="262"/>
        <v>75.696138136001778</v>
      </c>
      <c r="AM211" s="14">
        <f t="shared" si="263"/>
        <v>17.630102330385519</v>
      </c>
      <c r="AN211" s="14">
        <f t="shared" si="264"/>
        <v>5.6473974021931133</v>
      </c>
      <c r="AO211" s="11">
        <f t="shared" si="265"/>
        <v>4.342776031806197E-3</v>
      </c>
      <c r="AP211" s="11">
        <f t="shared" si="266"/>
        <v>5.4707524079530521E-3</v>
      </c>
      <c r="AQ211" s="11">
        <f t="shared" si="267"/>
        <v>4.9626627022921754E-3</v>
      </c>
      <c r="AR211" s="1">
        <f t="shared" si="271"/>
        <v>308444.80115971807</v>
      </c>
      <c r="AS211" s="1">
        <f t="shared" si="271"/>
        <v>124653.25707880505</v>
      </c>
      <c r="AT211" s="1">
        <f t="shared" si="271"/>
        <v>43986.177044489428</v>
      </c>
      <c r="AU211" s="1">
        <f t="shared" si="228"/>
        <v>61688.960231943616</v>
      </c>
      <c r="AV211" s="1">
        <f t="shared" si="229"/>
        <v>24930.651415761011</v>
      </c>
      <c r="AW211" s="1">
        <f t="shared" si="230"/>
        <v>8797.2354088978864</v>
      </c>
      <c r="AX211" s="1">
        <f t="shared" si="282"/>
        <v>211739.66184835506</v>
      </c>
      <c r="AY211" s="1">
        <f t="shared" si="274"/>
        <v>33644.491723612628</v>
      </c>
      <c r="AZ211" s="1">
        <f t="shared" si="275"/>
        <v>8053.357431238881</v>
      </c>
      <c r="BA211" s="1">
        <f t="shared" si="283"/>
        <v>14291.10957388813</v>
      </c>
      <c r="BB211" s="1">
        <f t="shared" si="284"/>
        <v>30895.667037900861</v>
      </c>
      <c r="BC211" s="1">
        <f t="shared" si="285"/>
        <v>39298.375468035192</v>
      </c>
      <c r="BD211" s="1">
        <f t="shared" si="286"/>
        <v>1002.75926745038</v>
      </c>
      <c r="BE211" s="2">
        <f t="shared" si="292"/>
        <v>0.17931493730955578</v>
      </c>
      <c r="BF211" s="2">
        <f t="shared" si="293"/>
        <v>0.13584270515142602</v>
      </c>
      <c r="BG211" s="2">
        <f t="shared" si="294"/>
        <v>7.3108051554487685E-2</v>
      </c>
      <c r="BH211" s="2">
        <f t="shared" si="276"/>
        <v>0.10019981457613623</v>
      </c>
      <c r="BI211" s="2">
        <f t="shared" si="287"/>
        <v>3.2153846742329923E-3</v>
      </c>
      <c r="BJ211" s="2">
        <f t="shared" si="277"/>
        <v>1.8453240542857267E-3</v>
      </c>
      <c r="BK211" s="2">
        <f t="shared" si="278"/>
        <v>5.3447872020936297E-4</v>
      </c>
      <c r="BL211" s="2">
        <f t="shared" si="279"/>
        <v>991.76868649580024</v>
      </c>
      <c r="BM211" s="2">
        <f t="shared" si="280"/>
        <v>230.0256537325815</v>
      </c>
      <c r="BN211" s="2">
        <f t="shared" si="281"/>
        <v>23.509675613641168</v>
      </c>
      <c r="BO211" s="2">
        <f t="shared" si="288"/>
        <v>1333.6992587359921</v>
      </c>
      <c r="BP211" s="2">
        <f t="shared" si="289"/>
        <v>115.78976050679546</v>
      </c>
      <c r="BQ211" s="2">
        <f t="shared" si="290"/>
        <v>10.257421458635021</v>
      </c>
      <c r="BR211" s="11">
        <f t="shared" si="291"/>
        <v>3.5711995995034912E-2</v>
      </c>
      <c r="BS211" s="17">
        <f t="shared" si="272"/>
        <v>1.7013896341293564E-3</v>
      </c>
      <c r="BT211" s="17">
        <f t="shared" si="273"/>
        <v>1.1869059151399077E-2</v>
      </c>
      <c r="BU211" s="12">
        <f>(BU$3*templow!$I321+BU$4*templow!$I321^2+BU$5*templow!$I321^6)*(K211/K$56)^$BW$1</f>
        <v>1.1649957558291002</v>
      </c>
      <c r="BV211" s="12">
        <f>(BV$3*templow!$I321+BV$4*templow!$I321^2+BV$5*templow!$I321^6)*(L211/L$56)^$BW$1</f>
        <v>-0.11056478929657201</v>
      </c>
      <c r="BW211" s="12">
        <f>(BW$3*templow!$I321+BW$4*templow!$I321^2+BW$5*templow!$I321^6)*(M211/M$56)^$BW$1</f>
        <v>-0.90314473401371265</v>
      </c>
      <c r="BX211" s="12"/>
      <c r="BY211" s="12"/>
      <c r="BZ211" s="12"/>
      <c r="CA211" s="19"/>
      <c r="CB211" s="19"/>
      <c r="CC211" s="19"/>
      <c r="CD211" s="19"/>
      <c r="CE211" s="19"/>
      <c r="CF211" s="19"/>
      <c r="CG211" s="19"/>
      <c r="CH211" s="19"/>
    </row>
    <row r="212" spans="1:86" x14ac:dyDescent="0.3">
      <c r="A212" s="2">
        <f t="shared" si="231"/>
        <v>2166</v>
      </c>
      <c r="B212" s="5">
        <f t="shared" si="232"/>
        <v>1165.3753398174454</v>
      </c>
      <c r="C212" s="5">
        <f t="shared" si="233"/>
        <v>2964.0179065353186</v>
      </c>
      <c r="D212" s="5">
        <f t="shared" si="234"/>
        <v>4369.4988859183823</v>
      </c>
      <c r="E212" s="15">
        <f t="shared" si="235"/>
        <v>1.3756577435279278E-6</v>
      </c>
      <c r="F212" s="15">
        <f t="shared" si="236"/>
        <v>2.7101380001412282E-6</v>
      </c>
      <c r="G212" s="15">
        <f t="shared" si="237"/>
        <v>5.53265032188451E-6</v>
      </c>
      <c r="H212" s="5">
        <f t="shared" si="238"/>
        <v>310042.16800590523</v>
      </c>
      <c r="I212" s="5">
        <f t="shared" si="239"/>
        <v>125486.92928358147</v>
      </c>
      <c r="J212" s="5">
        <f t="shared" si="240"/>
        <v>44252.990797434904</v>
      </c>
      <c r="K212" s="5">
        <f t="shared" si="241"/>
        <v>266044.90194075409</v>
      </c>
      <c r="L212" s="5">
        <f t="shared" si="242"/>
        <v>42336.764905130032</v>
      </c>
      <c r="M212" s="5">
        <f t="shared" si="243"/>
        <v>10127.703874705028</v>
      </c>
      <c r="N212" s="15">
        <f t="shared" si="244"/>
        <v>5.1773942334587542E-3</v>
      </c>
      <c r="O212" s="15">
        <f t="shared" si="245"/>
        <v>6.6852013202967076E-3</v>
      </c>
      <c r="P212" s="15">
        <f t="shared" si="246"/>
        <v>6.0602883880238601E-3</v>
      </c>
      <c r="Q212" s="5">
        <f t="shared" si="247"/>
        <v>8098.649902477403</v>
      </c>
      <c r="R212" s="5">
        <f t="shared" si="248"/>
        <v>11117.478818277543</v>
      </c>
      <c r="S212" s="5">
        <f t="shared" si="249"/>
        <v>6314.4234823620754</v>
      </c>
      <c r="T212" s="5">
        <f t="shared" si="250"/>
        <v>26.121123957316517</v>
      </c>
      <c r="U212" s="5">
        <f t="shared" si="251"/>
        <v>88.594715654837032</v>
      </c>
      <c r="V212" s="5">
        <f t="shared" si="252"/>
        <v>142.68919159082208</v>
      </c>
      <c r="W212" s="15">
        <f t="shared" si="253"/>
        <v>-1.0734613539272964E-2</v>
      </c>
      <c r="X212" s="15">
        <f t="shared" si="254"/>
        <v>-1.217998157191269E-2</v>
      </c>
      <c r="Y212" s="15">
        <f t="shared" si="255"/>
        <v>-9.7425357312937999E-3</v>
      </c>
      <c r="Z212" s="5">
        <f t="shared" si="268"/>
        <v>8214.5615999038873</v>
      </c>
      <c r="AA212" s="5">
        <f t="shared" si="269"/>
        <v>29095.913481322314</v>
      </c>
      <c r="AB212" s="5">
        <f t="shared" si="270"/>
        <v>63082.406680880675</v>
      </c>
      <c r="AC212" s="16">
        <f t="shared" si="256"/>
        <v>1.2289985226121094</v>
      </c>
      <c r="AD212" s="16">
        <f t="shared" si="257"/>
        <v>3.0116574278152064</v>
      </c>
      <c r="AE212" s="16">
        <f t="shared" si="258"/>
        <v>10.737915290427315</v>
      </c>
      <c r="AF212" s="15">
        <f t="shared" si="259"/>
        <v>-4.0504037456468023E-3</v>
      </c>
      <c r="AG212" s="15">
        <f t="shared" si="260"/>
        <v>2.9673830763510267E-4</v>
      </c>
      <c r="AH212" s="15">
        <f t="shared" si="261"/>
        <v>9.7937136394747881E-3</v>
      </c>
      <c r="AI212" s="1">
        <f t="shared" si="225"/>
        <v>586566.6635374527</v>
      </c>
      <c r="AJ212" s="1">
        <f t="shared" si="226"/>
        <v>233820.92401212602</v>
      </c>
      <c r="AK212" s="1">
        <f t="shared" si="227"/>
        <v>82980.221809833267</v>
      </c>
      <c r="AL212" s="14">
        <f t="shared" si="262"/>
        <v>76.021582196655132</v>
      </c>
      <c r="AM212" s="14">
        <f t="shared" si="263"/>
        <v>17.725587755914173</v>
      </c>
      <c r="AN212" s="14">
        <f t="shared" si="264"/>
        <v>5.6751432693614694</v>
      </c>
      <c r="AO212" s="11">
        <f t="shared" si="265"/>
        <v>4.2993482714881346E-3</v>
      </c>
      <c r="AP212" s="11">
        <f t="shared" si="266"/>
        <v>5.4160448838735213E-3</v>
      </c>
      <c r="AQ212" s="11">
        <f t="shared" si="267"/>
        <v>4.9130360752692535E-3</v>
      </c>
      <c r="AR212" s="1">
        <f t="shared" si="271"/>
        <v>310042.16800590523</v>
      </c>
      <c r="AS212" s="1">
        <f t="shared" si="271"/>
        <v>125486.92928358147</v>
      </c>
      <c r="AT212" s="1">
        <f t="shared" si="271"/>
        <v>44252.990797434904</v>
      </c>
      <c r="AU212" s="1">
        <f t="shared" si="228"/>
        <v>62008.433601181052</v>
      </c>
      <c r="AV212" s="1">
        <f t="shared" si="229"/>
        <v>25097.385856716297</v>
      </c>
      <c r="AW212" s="1">
        <f t="shared" si="230"/>
        <v>8850.5981594869809</v>
      </c>
      <c r="AX212" s="1">
        <f t="shared" si="282"/>
        <v>212835.92155260328</v>
      </c>
      <c r="AY212" s="1">
        <f t="shared" si="274"/>
        <v>33869.411924104032</v>
      </c>
      <c r="AZ212" s="1">
        <f t="shared" si="275"/>
        <v>8102.1630997640223</v>
      </c>
      <c r="BA212" s="1">
        <f t="shared" si="283"/>
        <v>14297.147275647994</v>
      </c>
      <c r="BB212" s="1">
        <f t="shared" si="284"/>
        <v>30915.499885742385</v>
      </c>
      <c r="BC212" s="1">
        <f t="shared" si="285"/>
        <v>39324.993398780221</v>
      </c>
      <c r="BD212" s="1">
        <f t="shared" si="286"/>
        <v>974.15753041590165</v>
      </c>
      <c r="BE212" s="2">
        <f t="shared" si="292"/>
        <v>0.17931493730955578</v>
      </c>
      <c r="BF212" s="2">
        <f t="shared" si="293"/>
        <v>0.13584270515142602</v>
      </c>
      <c r="BG212" s="2">
        <f t="shared" si="294"/>
        <v>7.3108051554487685E-2</v>
      </c>
      <c r="BH212" s="2">
        <f t="shared" si="276"/>
        <v>9.9980126659363011E-2</v>
      </c>
      <c r="BI212" s="2">
        <f t="shared" si="287"/>
        <v>3.2153846742329923E-3</v>
      </c>
      <c r="BJ212" s="2">
        <f t="shared" si="277"/>
        <v>1.8453240542857267E-3</v>
      </c>
      <c r="BK212" s="2">
        <f t="shared" si="278"/>
        <v>5.3447872020936297E-4</v>
      </c>
      <c r="BL212" s="2">
        <f t="shared" si="279"/>
        <v>996.90483537215823</v>
      </c>
      <c r="BM212" s="2">
        <f t="shared" si="280"/>
        <v>231.56404910544484</v>
      </c>
      <c r="BN212" s="2">
        <f t="shared" si="281"/>
        <v>23.652281886849725</v>
      </c>
      <c r="BO212" s="2">
        <f t="shared" si="288"/>
        <v>1353.5766027963839</v>
      </c>
      <c r="BP212" s="2">
        <f t="shared" si="289"/>
        <v>117.17442001585647</v>
      </c>
      <c r="BQ212" s="2">
        <f t="shared" si="290"/>
        <v>10.257217829451315</v>
      </c>
      <c r="BR212" s="11">
        <f t="shared" si="291"/>
        <v>3.5650876525358449E-2</v>
      </c>
      <c r="BS212" s="17">
        <f t="shared" si="272"/>
        <v>1.6427246577315037E-3</v>
      </c>
      <c r="BT212" s="17">
        <f t="shared" si="273"/>
        <v>1.1523358399416579E-2</v>
      </c>
      <c r="BU212" s="12">
        <f>(BU$3*templow!$I322+BU$4*templow!$I322^2+BU$5*templow!$I322^6)*(K212/K$56)^$BW$1</f>
        <v>1.1368367650731117</v>
      </c>
      <c r="BV212" s="12">
        <f>(BV$3*templow!$I322+BV$4*templow!$I322^2+BV$5*templow!$I322^6)*(L212/L$56)^$BW$1</f>
        <v>-0.13206629473782724</v>
      </c>
      <c r="BW212" s="12">
        <f>(BW$3*templow!$I322+BW$4*templow!$I322^2+BW$5*templow!$I322^6)*(M212/M$56)^$BW$1</f>
        <v>-0.92291426691327527</v>
      </c>
      <c r="BX212" s="12"/>
      <c r="BY212" s="12"/>
      <c r="BZ212" s="12"/>
      <c r="CA212" s="19"/>
      <c r="CB212" s="19"/>
      <c r="CC212" s="19"/>
      <c r="CD212" s="19"/>
      <c r="CE212" s="19"/>
      <c r="CF212" s="19"/>
      <c r="CG212" s="19"/>
      <c r="CH212" s="19"/>
    </row>
    <row r="213" spans="1:86" x14ac:dyDescent="0.3">
      <c r="A213" s="2">
        <f t="shared" si="231"/>
        <v>2167</v>
      </c>
      <c r="B213" s="5">
        <f t="shared" si="232"/>
        <v>1165.3768628171752</v>
      </c>
      <c r="C213" s="5">
        <f t="shared" si="233"/>
        <v>2964.0255377880021</v>
      </c>
      <c r="D213" s="5">
        <f t="shared" si="234"/>
        <v>4369.5218520823291</v>
      </c>
      <c r="E213" s="15">
        <f t="shared" si="235"/>
        <v>1.3068748563515314E-6</v>
      </c>
      <c r="F213" s="15">
        <f t="shared" si="236"/>
        <v>2.5746311001341667E-6</v>
      </c>
      <c r="G213" s="15">
        <f t="shared" si="237"/>
        <v>5.2560178057902845E-6</v>
      </c>
      <c r="H213" s="5">
        <f t="shared" si="238"/>
        <v>311630.12816265307</v>
      </c>
      <c r="I213" s="5">
        <f t="shared" si="239"/>
        <v>126317.34856749298</v>
      </c>
      <c r="J213" s="5">
        <f t="shared" si="240"/>
        <v>44518.599317181819</v>
      </c>
      <c r="K213" s="5">
        <f t="shared" si="241"/>
        <v>267407.16939353012</v>
      </c>
      <c r="L213" s="5">
        <f t="shared" si="242"/>
        <v>42616.821939314766</v>
      </c>
      <c r="M213" s="5">
        <f t="shared" si="243"/>
        <v>10188.437276258532</v>
      </c>
      <c r="N213" s="15">
        <f t="shared" si="244"/>
        <v>5.1204418608983282E-3</v>
      </c>
      <c r="O213" s="15">
        <f t="shared" si="245"/>
        <v>6.6149842769587242E-3</v>
      </c>
      <c r="P213" s="15">
        <f t="shared" si="246"/>
        <v>5.9967592165872663E-3</v>
      </c>
      <c r="Q213" s="5">
        <f t="shared" si="247"/>
        <v>8052.7480653788034</v>
      </c>
      <c r="R213" s="5">
        <f t="shared" si="248"/>
        <v>11054.742800972144</v>
      </c>
      <c r="S213" s="5">
        <f t="shared" si="249"/>
        <v>6290.4352140333722</v>
      </c>
      <c r="T213" s="5">
        <f t="shared" si="250"/>
        <v>25.840723786423279</v>
      </c>
      <c r="U213" s="5">
        <f t="shared" si="251"/>
        <v>87.515633650792267</v>
      </c>
      <c r="V213" s="5">
        <f t="shared" si="252"/>
        <v>141.29903704327907</v>
      </c>
      <c r="W213" s="15">
        <f t="shared" si="253"/>
        <v>-1.0734613539272964E-2</v>
      </c>
      <c r="X213" s="15">
        <f t="shared" si="254"/>
        <v>-1.217998157191269E-2</v>
      </c>
      <c r="Y213" s="15">
        <f t="shared" si="255"/>
        <v>-9.7425357312937999E-3</v>
      </c>
      <c r="Z213" s="5">
        <f t="shared" si="268"/>
        <v>8135.3805872362545</v>
      </c>
      <c r="AA213" s="5">
        <f t="shared" si="269"/>
        <v>28942.332842849701</v>
      </c>
      <c r="AB213" s="5">
        <f t="shared" si="270"/>
        <v>63462.247837710376</v>
      </c>
      <c r="AC213" s="16">
        <f t="shared" si="256"/>
        <v>1.2240205823927268</v>
      </c>
      <c r="AD213" s="16">
        <f t="shared" si="257"/>
        <v>3.0125511019435129</v>
      </c>
      <c r="AE213" s="16">
        <f t="shared" si="258"/>
        <v>10.843079357866698</v>
      </c>
      <c r="AF213" s="15">
        <f t="shared" si="259"/>
        <v>-4.0504037456468023E-3</v>
      </c>
      <c r="AG213" s="15">
        <f t="shared" si="260"/>
        <v>2.9673830763510267E-4</v>
      </c>
      <c r="AH213" s="15">
        <f t="shared" si="261"/>
        <v>9.7937136394747881E-3</v>
      </c>
      <c r="AI213" s="1">
        <f t="shared" si="225"/>
        <v>589918.43078488845</v>
      </c>
      <c r="AJ213" s="1">
        <f t="shared" si="226"/>
        <v>235536.2174676297</v>
      </c>
      <c r="AK213" s="1">
        <f t="shared" si="227"/>
        <v>83532.797788336917</v>
      </c>
      <c r="AL213" s="14">
        <f t="shared" si="262"/>
        <v>76.345157022087989</v>
      </c>
      <c r="AM213" s="14">
        <f t="shared" si="263"/>
        <v>17.82063030900445</v>
      </c>
      <c r="AN213" s="14">
        <f t="shared" si="264"/>
        <v>5.702746631140017</v>
      </c>
      <c r="AO213" s="11">
        <f t="shared" si="265"/>
        <v>4.2563547887732528E-3</v>
      </c>
      <c r="AP213" s="11">
        <f t="shared" si="266"/>
        <v>5.3618844350347859E-3</v>
      </c>
      <c r="AQ213" s="11">
        <f t="shared" si="267"/>
        <v>4.8639057145165605E-3</v>
      </c>
      <c r="AR213" s="1">
        <f t="shared" si="271"/>
        <v>311630.12816265307</v>
      </c>
      <c r="AS213" s="1">
        <f t="shared" si="271"/>
        <v>126317.34856749298</v>
      </c>
      <c r="AT213" s="1">
        <f t="shared" si="271"/>
        <v>44518.599317181819</v>
      </c>
      <c r="AU213" s="1">
        <f t="shared" si="228"/>
        <v>62326.025632530618</v>
      </c>
      <c r="AV213" s="1">
        <f t="shared" si="229"/>
        <v>25263.469713498598</v>
      </c>
      <c r="AW213" s="1">
        <f t="shared" si="230"/>
        <v>8903.7198634363649</v>
      </c>
      <c r="AX213" s="1">
        <f t="shared" si="282"/>
        <v>213925.73551482407</v>
      </c>
      <c r="AY213" s="1">
        <f t="shared" si="274"/>
        <v>34093.457551451822</v>
      </c>
      <c r="AZ213" s="1">
        <f t="shared" si="275"/>
        <v>8150.7498210068243</v>
      </c>
      <c r="BA213" s="1">
        <f t="shared" si="283"/>
        <v>14303.1179791903</v>
      </c>
      <c r="BB213" s="1">
        <f t="shared" si="284"/>
        <v>30935.121898715097</v>
      </c>
      <c r="BC213" s="1">
        <f t="shared" si="285"/>
        <v>39351.324808322199</v>
      </c>
      <c r="BD213" s="1">
        <f t="shared" si="286"/>
        <v>946.36492303886678</v>
      </c>
      <c r="BE213" s="2">
        <f t="shared" si="292"/>
        <v>0.17931493730955578</v>
      </c>
      <c r="BF213" s="2">
        <f t="shared" si="293"/>
        <v>0.13584270515142602</v>
      </c>
      <c r="BG213" s="2">
        <f t="shared" si="294"/>
        <v>7.3108051554487685E-2</v>
      </c>
      <c r="BH213" s="2">
        <f t="shared" si="276"/>
        <v>9.9761340734184245E-2</v>
      </c>
      <c r="BI213" s="2">
        <f t="shared" si="287"/>
        <v>3.2153846742329923E-3</v>
      </c>
      <c r="BJ213" s="2">
        <f t="shared" si="277"/>
        <v>1.8453240542857267E-3</v>
      </c>
      <c r="BK213" s="2">
        <f t="shared" si="278"/>
        <v>5.3447872020936297E-4</v>
      </c>
      <c r="BL213" s="2">
        <f t="shared" si="279"/>
        <v>1002.0107381234578</v>
      </c>
      <c r="BM213" s="2">
        <f t="shared" si="280"/>
        <v>233.09644178518948</v>
      </c>
      <c r="BN213" s="2">
        <f t="shared" si="281"/>
        <v>23.794243988560758</v>
      </c>
      <c r="BO213" s="2">
        <f t="shared" si="288"/>
        <v>1373.7510199074402</v>
      </c>
      <c r="BP213" s="2">
        <f t="shared" si="289"/>
        <v>118.57572387225943</v>
      </c>
      <c r="BQ213" s="2">
        <f t="shared" si="290"/>
        <v>10.257021031896471</v>
      </c>
      <c r="BR213" s="11">
        <f t="shared" si="291"/>
        <v>3.5590380755021717E-2</v>
      </c>
      <c r="BS213" s="17">
        <f t="shared" si="272"/>
        <v>1.586176089806342E-3</v>
      </c>
      <c r="BT213" s="17">
        <f t="shared" si="273"/>
        <v>1.118772660137532E-2</v>
      </c>
      <c r="BU213" s="12">
        <f>(BU$3*templow!$I323+BU$4*templow!$I323^2+BU$5*templow!$I323^6)*(K213/K$56)^$BW$1</f>
        <v>1.108553018601103</v>
      </c>
      <c r="BV213" s="12">
        <f>(BV$3*templow!$I323+BV$4*templow!$I323^2+BV$5*templow!$I323^6)*(L213/L$56)^$BW$1</f>
        <v>-0.15361655165070595</v>
      </c>
      <c r="BW213" s="12">
        <f>(BW$3*templow!$I323+BW$4*templow!$I323^2+BW$5*templow!$I323^6)*(M213/M$56)^$BW$1</f>
        <v>-0.94271148484739642</v>
      </c>
      <c r="BX213" s="12"/>
      <c r="BY213" s="12"/>
      <c r="BZ213" s="12"/>
      <c r="CA213" s="19"/>
      <c r="CB213" s="19"/>
      <c r="CC213" s="19"/>
      <c r="CD213" s="19"/>
      <c r="CE213" s="19"/>
      <c r="CF213" s="19"/>
      <c r="CG213" s="19"/>
      <c r="CH213" s="19"/>
    </row>
    <row r="214" spans="1:86" x14ac:dyDescent="0.3">
      <c r="A214" s="2">
        <f t="shared" si="231"/>
        <v>2168</v>
      </c>
      <c r="B214" s="5">
        <f t="shared" si="232"/>
        <v>1165.3783096688092</v>
      </c>
      <c r="C214" s="5">
        <f t="shared" si="233"/>
        <v>2964.0327874967165</v>
      </c>
      <c r="D214" s="5">
        <f t="shared" si="234"/>
        <v>4369.5436700527534</v>
      </c>
      <c r="E214" s="15">
        <f t="shared" si="235"/>
        <v>1.2415311135339547E-6</v>
      </c>
      <c r="F214" s="15">
        <f t="shared" si="236"/>
        <v>2.4458995451274582E-6</v>
      </c>
      <c r="G214" s="15">
        <f t="shared" si="237"/>
        <v>4.9932169155007705E-6</v>
      </c>
      <c r="H214" s="5">
        <f t="shared" si="238"/>
        <v>313208.63842283766</v>
      </c>
      <c r="I214" s="5">
        <f t="shared" si="239"/>
        <v>127144.46822967014</v>
      </c>
      <c r="J214" s="5">
        <f t="shared" si="240"/>
        <v>44782.991052271092</v>
      </c>
      <c r="K214" s="5">
        <f t="shared" si="241"/>
        <v>268761.34198159992</v>
      </c>
      <c r="L214" s="5">
        <f t="shared" si="242"/>
        <v>42895.769832914164</v>
      </c>
      <c r="M214" s="5">
        <f t="shared" si="243"/>
        <v>10248.894263077687</v>
      </c>
      <c r="N214" s="15">
        <f t="shared" si="244"/>
        <v>5.0640848229350777E-3</v>
      </c>
      <c r="O214" s="15">
        <f t="shared" si="245"/>
        <v>6.5454879295461232E-3</v>
      </c>
      <c r="P214" s="15">
        <f t="shared" si="246"/>
        <v>5.9338822215684317E-3</v>
      </c>
      <c r="Q214" s="5">
        <f t="shared" si="247"/>
        <v>8006.6569113446931</v>
      </c>
      <c r="R214" s="5">
        <f t="shared" si="248"/>
        <v>10991.600479770141</v>
      </c>
      <c r="S214" s="5">
        <f t="shared" si="249"/>
        <v>6266.1447572166398</v>
      </c>
      <c r="T214" s="5">
        <f t="shared" si="250"/>
        <v>25.563333603000927</v>
      </c>
      <c r="U214" s="5">
        <f t="shared" si="251"/>
        <v>86.44969484567136</v>
      </c>
      <c r="V214" s="5">
        <f t="shared" si="252"/>
        <v>139.92242612608752</v>
      </c>
      <c r="W214" s="15">
        <f t="shared" si="253"/>
        <v>-1.0734613539272964E-2</v>
      </c>
      <c r="X214" s="15">
        <f t="shared" si="254"/>
        <v>-1.217998157191269E-2</v>
      </c>
      <c r="Y214" s="15">
        <f t="shared" si="255"/>
        <v>-9.7425357312937999E-3</v>
      </c>
      <c r="Z214" s="5">
        <f t="shared" si="268"/>
        <v>8056.505754757969</v>
      </c>
      <c r="AA214" s="5">
        <f t="shared" si="269"/>
        <v>28787.550874100791</v>
      </c>
      <c r="AB214" s="5">
        <f t="shared" si="270"/>
        <v>63840.326942340129</v>
      </c>
      <c r="AC214" s="16">
        <f t="shared" si="256"/>
        <v>1.2190628048410546</v>
      </c>
      <c r="AD214" s="16">
        <f t="shared" si="257"/>
        <v>3.013445041259168</v>
      </c>
      <c r="AE214" s="16">
        <f t="shared" si="258"/>
        <v>10.949273372067744</v>
      </c>
      <c r="AF214" s="15">
        <f t="shared" si="259"/>
        <v>-4.0504037456468023E-3</v>
      </c>
      <c r="AG214" s="15">
        <f t="shared" si="260"/>
        <v>2.9673830763510267E-4</v>
      </c>
      <c r="AH214" s="15">
        <f t="shared" si="261"/>
        <v>9.7937136394747881E-3</v>
      </c>
      <c r="AI214" s="1">
        <f t="shared" si="225"/>
        <v>593252.61333893018</v>
      </c>
      <c r="AJ214" s="1">
        <f t="shared" si="226"/>
        <v>237246.06543436533</v>
      </c>
      <c r="AK214" s="1">
        <f t="shared" si="227"/>
        <v>84083.237872939586</v>
      </c>
      <c r="AL214" s="14">
        <f t="shared" si="262"/>
        <v>76.666859576031698</v>
      </c>
      <c r="AM214" s="14">
        <f t="shared" si="263"/>
        <v>17.915226947678047</v>
      </c>
      <c r="AN214" s="14">
        <f t="shared" si="264"/>
        <v>5.7302068768483823</v>
      </c>
      <c r="AO214" s="11">
        <f t="shared" si="265"/>
        <v>4.2137912408855204E-3</v>
      </c>
      <c r="AP214" s="11">
        <f t="shared" si="266"/>
        <v>5.3082655906844384E-3</v>
      </c>
      <c r="AQ214" s="11">
        <f t="shared" si="267"/>
        <v>4.8152666573713946E-3</v>
      </c>
      <c r="AR214" s="1">
        <f t="shared" si="271"/>
        <v>313208.63842283766</v>
      </c>
      <c r="AS214" s="1">
        <f t="shared" si="271"/>
        <v>127144.46822967014</v>
      </c>
      <c r="AT214" s="1">
        <f t="shared" si="271"/>
        <v>44782.991052271092</v>
      </c>
      <c r="AU214" s="1">
        <f t="shared" si="228"/>
        <v>62641.727684567537</v>
      </c>
      <c r="AV214" s="1">
        <f t="shared" si="229"/>
        <v>25428.893645934029</v>
      </c>
      <c r="AW214" s="1">
        <f t="shared" si="230"/>
        <v>8956.5982104542181</v>
      </c>
      <c r="AX214" s="1">
        <f t="shared" si="282"/>
        <v>215009.07358527993</v>
      </c>
      <c r="AY214" s="1">
        <f t="shared" si="274"/>
        <v>34316.615866331333</v>
      </c>
      <c r="AZ214" s="1">
        <f t="shared" si="275"/>
        <v>8199.115410462151</v>
      </c>
      <c r="BA214" s="1">
        <f t="shared" si="283"/>
        <v>14309.022418787756</v>
      </c>
      <c r="BB214" s="1">
        <f t="shared" si="284"/>
        <v>30954.535384825562</v>
      </c>
      <c r="BC214" s="1">
        <f t="shared" si="285"/>
        <v>39377.373030585979</v>
      </c>
      <c r="BD214" s="1">
        <f t="shared" si="286"/>
        <v>919.3588286009126</v>
      </c>
      <c r="BE214" s="2">
        <f t="shared" si="292"/>
        <v>0.17931493730955578</v>
      </c>
      <c r="BF214" s="2">
        <f t="shared" si="293"/>
        <v>0.13584270515142602</v>
      </c>
      <c r="BG214" s="2">
        <f t="shared" si="294"/>
        <v>7.3108051554487685E-2</v>
      </c>
      <c r="BH214" s="2">
        <f t="shared" si="276"/>
        <v>9.9543466103054784E-2</v>
      </c>
      <c r="BI214" s="2">
        <f t="shared" si="287"/>
        <v>3.2153846742329923E-3</v>
      </c>
      <c r="BJ214" s="2">
        <f t="shared" si="277"/>
        <v>1.8453240542857267E-3</v>
      </c>
      <c r="BK214" s="2">
        <f t="shared" si="278"/>
        <v>5.3447872020936297E-4</v>
      </c>
      <c r="BL214" s="2">
        <f t="shared" si="279"/>
        <v>1007.086255822175</v>
      </c>
      <c r="BM214" s="2">
        <f t="shared" si="280"/>
        <v>234.62274559357766</v>
      </c>
      <c r="BN214" s="2">
        <f t="shared" si="281"/>
        <v>23.935555744765207</v>
      </c>
      <c r="BO214" s="2">
        <f t="shared" si="288"/>
        <v>1394.2269533025285</v>
      </c>
      <c r="BP214" s="2">
        <f t="shared" si="289"/>
        <v>119.99387224633038</v>
      </c>
      <c r="BQ214" s="2">
        <f t="shared" si="290"/>
        <v>10.256830988884607</v>
      </c>
      <c r="BR214" s="11">
        <f t="shared" si="291"/>
        <v>3.5530502482810505E-2</v>
      </c>
      <c r="BS214" s="17">
        <f t="shared" si="272"/>
        <v>1.5316635991248805E-3</v>
      </c>
      <c r="BT214" s="17">
        <f t="shared" si="273"/>
        <v>1.0861870486772155E-2</v>
      </c>
      <c r="BU214" s="12">
        <f>(BU$3*templow!$I324+BU$4*templow!$I324^2+BU$5*templow!$I324^6)*(K214/K$56)^$BW$1</f>
        <v>1.0801480060182342</v>
      </c>
      <c r="BV214" s="12">
        <f>(BV$3*templow!$I324+BV$4*templow!$I324^2+BV$5*templow!$I324^6)*(L214/L$56)^$BW$1</f>
        <v>-0.1752135545000848</v>
      </c>
      <c r="BW214" s="12">
        <f>(BW$3*templow!$I324+BW$4*templow!$I324^2+BW$5*templow!$I324^6)*(M214/M$56)^$BW$1</f>
        <v>-0.96253487308072117</v>
      </c>
      <c r="BX214" s="12"/>
      <c r="BY214" s="12"/>
      <c r="BZ214" s="12"/>
      <c r="CA214" s="19"/>
      <c r="CB214" s="19"/>
      <c r="CC214" s="19"/>
      <c r="CD214" s="19"/>
      <c r="CE214" s="19"/>
      <c r="CF214" s="19"/>
      <c r="CG214" s="19"/>
      <c r="CH214" s="19"/>
    </row>
    <row r="215" spans="1:86" x14ac:dyDescent="0.3">
      <c r="A215" s="2">
        <f t="shared" si="231"/>
        <v>2169</v>
      </c>
      <c r="B215" s="5">
        <f t="shared" si="232"/>
        <v>1165.3796841795681</v>
      </c>
      <c r="C215" s="5">
        <f t="shared" si="233"/>
        <v>2964.0396747368409</v>
      </c>
      <c r="D215" s="5">
        <f t="shared" si="234"/>
        <v>4369.5643972281514</v>
      </c>
      <c r="E215" s="15">
        <f t="shared" si="235"/>
        <v>1.179454557857257E-6</v>
      </c>
      <c r="F215" s="15">
        <f t="shared" si="236"/>
        <v>2.3236045678710851E-6</v>
      </c>
      <c r="G215" s="15">
        <f t="shared" si="237"/>
        <v>4.7435560697257315E-6</v>
      </c>
      <c r="H215" s="5">
        <f t="shared" si="238"/>
        <v>314777.65779966273</v>
      </c>
      <c r="I215" s="5">
        <f t="shared" si="239"/>
        <v>127968.24276202476</v>
      </c>
      <c r="J215" s="5">
        <f t="shared" si="240"/>
        <v>45046.154804859099</v>
      </c>
      <c r="K215" s="5">
        <f t="shared" si="241"/>
        <v>270107.38394780533</v>
      </c>
      <c r="L215" s="5">
        <f t="shared" si="242"/>
        <v>43173.593070540221</v>
      </c>
      <c r="M215" s="5">
        <f t="shared" si="243"/>
        <v>10309.072188851202</v>
      </c>
      <c r="N215" s="15">
        <f t="shared" si="244"/>
        <v>5.0083168817394164E-3</v>
      </c>
      <c r="O215" s="15">
        <f t="shared" si="245"/>
        <v>6.4767047825047275E-3</v>
      </c>
      <c r="P215" s="15">
        <f t="shared" si="246"/>
        <v>5.8716505633500393E-3</v>
      </c>
      <c r="Q215" s="5">
        <f t="shared" si="247"/>
        <v>7960.38735087848</v>
      </c>
      <c r="R215" s="5">
        <f t="shared" si="248"/>
        <v>10928.070647343189</v>
      </c>
      <c r="S215" s="5">
        <f t="shared" si="249"/>
        <v>6241.5603841260481</v>
      </c>
      <c r="T215" s="5">
        <f t="shared" si="250"/>
        <v>25.288921095997203</v>
      </c>
      <c r="U215" s="5">
        <f t="shared" si="251"/>
        <v>85.396739155553604</v>
      </c>
      <c r="V215" s="5">
        <f t="shared" si="252"/>
        <v>138.5592268899448</v>
      </c>
      <c r="W215" s="15">
        <f t="shared" si="253"/>
        <v>-1.0734613539272964E-2</v>
      </c>
      <c r="X215" s="15">
        <f t="shared" si="254"/>
        <v>-1.217998157191269E-2</v>
      </c>
      <c r="Y215" s="15">
        <f t="shared" si="255"/>
        <v>-9.7425357312937999E-3</v>
      </c>
      <c r="Z215" s="5">
        <f t="shared" si="268"/>
        <v>7977.9477668171667</v>
      </c>
      <c r="AA215" s="5">
        <f t="shared" si="269"/>
        <v>28631.616131307728</v>
      </c>
      <c r="AB215" s="5">
        <f t="shared" si="270"/>
        <v>64216.627662152234</v>
      </c>
      <c r="AC215" s="16">
        <f t="shared" si="256"/>
        <v>1.2141251082901476</v>
      </c>
      <c r="AD215" s="16">
        <f t="shared" si="257"/>
        <v>3.0143392458408624</v>
      </c>
      <c r="AE215" s="16">
        <f t="shared" si="258"/>
        <v>11.056507420034102</v>
      </c>
      <c r="AF215" s="15">
        <f t="shared" si="259"/>
        <v>-4.0504037456468023E-3</v>
      </c>
      <c r="AG215" s="15">
        <f t="shared" si="260"/>
        <v>2.9673830763510267E-4</v>
      </c>
      <c r="AH215" s="15">
        <f t="shared" si="261"/>
        <v>9.7937136394747881E-3</v>
      </c>
      <c r="AI215" s="1">
        <f t="shared" si="225"/>
        <v>596569.0796896047</v>
      </c>
      <c r="AJ215" s="1">
        <f t="shared" si="226"/>
        <v>238950.35253686283</v>
      </c>
      <c r="AK215" s="1">
        <f t="shared" si="227"/>
        <v>84631.512296099856</v>
      </c>
      <c r="AL215" s="14">
        <f t="shared" si="262"/>
        <v>76.986687135965894</v>
      </c>
      <c r="AM215" s="14">
        <f t="shared" si="263"/>
        <v>18.009374742606152</v>
      </c>
      <c r="AN215" s="14">
        <f t="shared" si="264"/>
        <v>5.7575234262211712</v>
      </c>
      <c r="AO215" s="11">
        <f t="shared" si="265"/>
        <v>4.1716533284766651E-3</v>
      </c>
      <c r="AP215" s="11">
        <f t="shared" si="266"/>
        <v>5.2551829347775936E-3</v>
      </c>
      <c r="AQ215" s="11">
        <f t="shared" si="267"/>
        <v>4.7671139907976808E-3</v>
      </c>
      <c r="AR215" s="1">
        <f t="shared" si="271"/>
        <v>314777.65779966273</v>
      </c>
      <c r="AS215" s="1">
        <f t="shared" si="271"/>
        <v>127968.24276202476</v>
      </c>
      <c r="AT215" s="1">
        <f t="shared" si="271"/>
        <v>45046.154804859099</v>
      </c>
      <c r="AU215" s="1">
        <f t="shared" si="228"/>
        <v>62955.531559932548</v>
      </c>
      <c r="AV215" s="1">
        <f t="shared" si="229"/>
        <v>25593.648552404953</v>
      </c>
      <c r="AW215" s="1">
        <f t="shared" si="230"/>
        <v>9009.2309609718195</v>
      </c>
      <c r="AX215" s="1">
        <f t="shared" si="282"/>
        <v>216085.90715824428</v>
      </c>
      <c r="AY215" s="1">
        <f t="shared" si="274"/>
        <v>34538.874456432175</v>
      </c>
      <c r="AZ215" s="1">
        <f t="shared" si="275"/>
        <v>8247.2577510809606</v>
      </c>
      <c r="BA215" s="1">
        <f t="shared" si="283"/>
        <v>14314.861319245023</v>
      </c>
      <c r="BB215" s="1">
        <f t="shared" si="284"/>
        <v>30973.742620660705</v>
      </c>
      <c r="BC215" s="1">
        <f t="shared" si="285"/>
        <v>39403.141345009019</v>
      </c>
      <c r="BD215" s="1">
        <f t="shared" si="286"/>
        <v>893.11725105188361</v>
      </c>
      <c r="BE215" s="2">
        <f t="shared" si="292"/>
        <v>0.17931493730955578</v>
      </c>
      <c r="BF215" s="2">
        <f t="shared" si="293"/>
        <v>0.13584270515142602</v>
      </c>
      <c r="BG215" s="2">
        <f t="shared" si="294"/>
        <v>7.3108051554487685E-2</v>
      </c>
      <c r="BH215" s="2">
        <f t="shared" si="276"/>
        <v>9.9326511917219723E-2</v>
      </c>
      <c r="BI215" s="2">
        <f t="shared" si="287"/>
        <v>3.2153846742329923E-3</v>
      </c>
      <c r="BJ215" s="2">
        <f t="shared" si="277"/>
        <v>1.8453240542857267E-3</v>
      </c>
      <c r="BK215" s="2">
        <f t="shared" si="278"/>
        <v>5.3447872020936297E-4</v>
      </c>
      <c r="BL215" s="2">
        <f t="shared" si="279"/>
        <v>1012.1312566799929</v>
      </c>
      <c r="BM215" s="2">
        <f t="shared" si="280"/>
        <v>236.14287655343963</v>
      </c>
      <c r="BN215" s="2">
        <f t="shared" si="281"/>
        <v>24.076211170453938</v>
      </c>
      <c r="BO215" s="2">
        <f t="shared" si="288"/>
        <v>1415.0089126821647</v>
      </c>
      <c r="BP215" s="2">
        <f t="shared" si="289"/>
        <v>121.42906771692496</v>
      </c>
      <c r="BQ215" s="2">
        <f t="shared" si="290"/>
        <v>10.25664762444705</v>
      </c>
      <c r="BR215" s="11">
        <f t="shared" si="291"/>
        <v>3.5471235554677544E-2</v>
      </c>
      <c r="BS215" s="17">
        <f t="shared" si="272"/>
        <v>1.4791100749350506E-3</v>
      </c>
      <c r="BT215" s="17">
        <f t="shared" si="273"/>
        <v>1.0545505326963257E-2</v>
      </c>
      <c r="BU215" s="12">
        <f>(BU$3*templow!$I325+BU$4*templow!$I325^2+BU$5*templow!$I325^6)*(K215/K$56)^$BW$1</f>
        <v>1.0516251558620839</v>
      </c>
      <c r="BV215" s="12">
        <f>(BV$3*templow!$I325+BV$4*templow!$I325^2+BV$5*templow!$I325^6)*(L215/L$56)^$BW$1</f>
        <v>-0.1968553398834802</v>
      </c>
      <c r="BW215" s="12">
        <f>(BW$3*templow!$I325+BW$4*templow!$I325^2+BW$5*templow!$I325^6)*(M215/M$56)^$BW$1</f>
        <v>-0.98238295030225331</v>
      </c>
      <c r="BX215" s="12"/>
      <c r="BY215" s="12"/>
      <c r="BZ215" s="12"/>
      <c r="CA215" s="19"/>
      <c r="CB215" s="19"/>
      <c r="CC215" s="19"/>
      <c r="CD215" s="19"/>
      <c r="CE215" s="19"/>
      <c r="CF215" s="19"/>
      <c r="CG215" s="19"/>
      <c r="CH215" s="19"/>
    </row>
    <row r="216" spans="1:86" x14ac:dyDescent="0.3">
      <c r="A216" s="2">
        <f t="shared" si="231"/>
        <v>2170</v>
      </c>
      <c r="B216" s="5">
        <f t="shared" si="232"/>
        <v>1165.3809899663293</v>
      </c>
      <c r="C216" s="5">
        <f t="shared" si="233"/>
        <v>2964.0462176301621</v>
      </c>
      <c r="D216" s="5">
        <f t="shared" si="234"/>
        <v>4369.5840881381846</v>
      </c>
      <c r="E216" s="15">
        <f t="shared" si="235"/>
        <v>1.120481829964394E-6</v>
      </c>
      <c r="F216" s="15">
        <f t="shared" si="236"/>
        <v>2.2074243394775306E-6</v>
      </c>
      <c r="G216" s="15">
        <f t="shared" si="237"/>
        <v>4.5063782662394447E-6</v>
      </c>
      <c r="H216" s="5">
        <f t="shared" si="238"/>
        <v>316337.14749416261</v>
      </c>
      <c r="I216" s="5">
        <f t="shared" si="239"/>
        <v>128788.62784153484</v>
      </c>
      <c r="J216" s="5">
        <f t="shared" si="240"/>
        <v>45308.079727753538</v>
      </c>
      <c r="K216" s="5">
        <f t="shared" si="241"/>
        <v>271445.26143617841</v>
      </c>
      <c r="L216" s="5">
        <f t="shared" si="242"/>
        <v>43450.276542754094</v>
      </c>
      <c r="M216" s="5">
        <f t="shared" si="243"/>
        <v>10368.96849078802</v>
      </c>
      <c r="N216" s="15">
        <f t="shared" si="244"/>
        <v>4.9531318574822514E-3</v>
      </c>
      <c r="O216" s="15">
        <f t="shared" si="245"/>
        <v>6.4086274163424051E-3</v>
      </c>
      <c r="P216" s="15">
        <f t="shared" si="246"/>
        <v>5.8100574755499679E-3</v>
      </c>
      <c r="Q216" s="5">
        <f t="shared" si="247"/>
        <v>7913.9501312092343</v>
      </c>
      <c r="R216" s="5">
        <f t="shared" si="248"/>
        <v>10864.17185116944</v>
      </c>
      <c r="S216" s="5">
        <f t="shared" si="249"/>
        <v>6216.6902966587422</v>
      </c>
      <c r="T216" s="5">
        <f t="shared" si="250"/>
        <v>25.017454301206506</v>
      </c>
      <c r="U216" s="5">
        <f t="shared" si="251"/>
        <v>84.356608446337532</v>
      </c>
      <c r="V216" s="5">
        <f t="shared" si="252"/>
        <v>137.20930867106907</v>
      </c>
      <c r="W216" s="15">
        <f t="shared" si="253"/>
        <v>-1.0734613539272964E-2</v>
      </c>
      <c r="X216" s="15">
        <f t="shared" si="254"/>
        <v>-1.217998157191269E-2</v>
      </c>
      <c r="Y216" s="15">
        <f t="shared" si="255"/>
        <v>-9.7425357312937999E-3</v>
      </c>
      <c r="Z216" s="5">
        <f t="shared" si="268"/>
        <v>7899.7169421287244</v>
      </c>
      <c r="AA216" s="5">
        <f t="shared" si="269"/>
        <v>28474.5765967632</v>
      </c>
      <c r="AB216" s="5">
        <f t="shared" si="270"/>
        <v>64591.134174484534</v>
      </c>
      <c r="AC216" s="16">
        <f t="shared" si="256"/>
        <v>1.2092074114038454</v>
      </c>
      <c r="AD216" s="16">
        <f t="shared" si="257"/>
        <v>3.0152337157673115</v>
      </c>
      <c r="AE216" s="16">
        <f t="shared" si="258"/>
        <v>11.164791687558644</v>
      </c>
      <c r="AF216" s="15">
        <f t="shared" si="259"/>
        <v>-4.0504037456468023E-3</v>
      </c>
      <c r="AG216" s="15">
        <f t="shared" si="260"/>
        <v>2.9673830763510267E-4</v>
      </c>
      <c r="AH216" s="15">
        <f t="shared" si="261"/>
        <v>9.7937136394747881E-3</v>
      </c>
      <c r="AI216" s="1">
        <f t="shared" si="225"/>
        <v>599867.70328057674</v>
      </c>
      <c r="AJ216" s="1">
        <f t="shared" si="226"/>
        <v>240648.9658355815</v>
      </c>
      <c r="AK216" s="1">
        <f t="shared" si="227"/>
        <v>85177.592027461695</v>
      </c>
      <c r="AL216" s="14">
        <f t="shared" si="262"/>
        <v>77.304637287908648</v>
      </c>
      <c r="AM216" s="14">
        <f t="shared" si="263"/>
        <v>18.103070875831378</v>
      </c>
      <c r="AN216" s="14">
        <f t="shared" si="264"/>
        <v>5.7846957289938805</v>
      </c>
      <c r="AO216" s="11">
        <f t="shared" si="265"/>
        <v>4.1299367951918983E-3</v>
      </c>
      <c r="AP216" s="11">
        <f t="shared" si="266"/>
        <v>5.2026311054298177E-3</v>
      </c>
      <c r="AQ216" s="11">
        <f t="shared" si="267"/>
        <v>4.7194428508897041E-3</v>
      </c>
      <c r="AR216" s="1">
        <f t="shared" si="271"/>
        <v>316337.14749416261</v>
      </c>
      <c r="AS216" s="1">
        <f t="shared" si="271"/>
        <v>128788.62784153484</v>
      </c>
      <c r="AT216" s="1">
        <f t="shared" si="271"/>
        <v>45308.079727753538</v>
      </c>
      <c r="AU216" s="1">
        <f t="shared" si="228"/>
        <v>63267.429498832527</v>
      </c>
      <c r="AV216" s="1">
        <f t="shared" si="229"/>
        <v>25757.725568306967</v>
      </c>
      <c r="AW216" s="1">
        <f t="shared" si="230"/>
        <v>9061.6159455507077</v>
      </c>
      <c r="AX216" s="1">
        <f t="shared" si="282"/>
        <v>217156.20914894267</v>
      </c>
      <c r="AY216" s="1">
        <f t="shared" si="274"/>
        <v>34760.22123420328</v>
      </c>
      <c r="AZ216" s="1">
        <f t="shared" si="275"/>
        <v>8295.1747926304161</v>
      </c>
      <c r="BA216" s="1">
        <f t="shared" si="283"/>
        <v>14320.635396078573</v>
      </c>
      <c r="BB216" s="1">
        <f t="shared" si="284"/>
        <v>30992.745852077231</v>
      </c>
      <c r="BC216" s="1">
        <f t="shared" si="285"/>
        <v>39428.632978075249</v>
      </c>
      <c r="BD216" s="1">
        <f t="shared" si="286"/>
        <v>867.61879848574347</v>
      </c>
      <c r="BE216" s="2">
        <f t="shared" si="292"/>
        <v>0.17931493730955578</v>
      </c>
      <c r="BF216" s="2">
        <f t="shared" si="293"/>
        <v>0.13584270515142602</v>
      </c>
      <c r="BG216" s="2">
        <f t="shared" si="294"/>
        <v>7.3108051554487685E-2</v>
      </c>
      <c r="BH216" s="2">
        <f t="shared" si="276"/>
        <v>9.9110487173741227E-2</v>
      </c>
      <c r="BI216" s="2">
        <f t="shared" si="287"/>
        <v>3.2153846742329923E-3</v>
      </c>
      <c r="BJ216" s="2">
        <f t="shared" si="277"/>
        <v>1.8453240542857267E-3</v>
      </c>
      <c r="BK216" s="2">
        <f t="shared" si="278"/>
        <v>5.3447872020936297E-4</v>
      </c>
      <c r="BL216" s="2">
        <f t="shared" si="279"/>
        <v>1017.1456159433121</v>
      </c>
      <c r="BM216" s="2">
        <f t="shared" si="280"/>
        <v>237.65675287443668</v>
      </c>
      <c r="BN216" s="2">
        <f t="shared" si="281"/>
        <v>24.216204468033496</v>
      </c>
      <c r="BO216" s="2">
        <f t="shared" si="288"/>
        <v>1436.1014752084052</v>
      </c>
      <c r="BP216" s="2">
        <f t="shared" si="289"/>
        <v>122.88151530037548</v>
      </c>
      <c r="BQ216" s="2">
        <f t="shared" si="290"/>
        <v>10.256470863705433</v>
      </c>
      <c r="BR216" s="11">
        <f t="shared" si="291"/>
        <v>3.5412573864145064E-2</v>
      </c>
      <c r="BS216" s="17">
        <f t="shared" si="272"/>
        <v>1.4284414903546077E-3</v>
      </c>
      <c r="BT216" s="17">
        <f t="shared" si="273"/>
        <v>1.0238354686372094E-2</v>
      </c>
      <c r="BU216" s="12">
        <f>(BU$3*templow!$I326+BU$4*templow!$I326^2+BU$5*templow!$I326^6)*(K216/K$56)^$BW$1</f>
        <v>1.0229878359005329</v>
      </c>
      <c r="BV216" s="12">
        <f>(BV$3*templow!$I326+BV$4*templow!$I326^2+BV$5*templow!$I326^6)*(L216/L$56)^$BW$1</f>
        <v>-0.21853998613123857</v>
      </c>
      <c r="BW216" s="12">
        <f>(BW$3*templow!$I326+BW$4*templow!$I326^2+BW$5*templow!$I326^6)*(M216/M$56)^$BW$1</f>
        <v>-1.0022542682823756</v>
      </c>
      <c r="BX216" s="12"/>
      <c r="BY216" s="12"/>
      <c r="BZ216" s="12"/>
      <c r="CA216" s="19"/>
      <c r="CB216" s="19"/>
      <c r="CC216" s="19"/>
      <c r="CD216" s="19"/>
      <c r="CE216" s="19"/>
      <c r="CF216" s="19"/>
      <c r="CG216" s="19"/>
      <c r="CH216" s="19"/>
    </row>
    <row r="217" spans="1:86" x14ac:dyDescent="0.3">
      <c r="A217" s="2">
        <f t="shared" si="231"/>
        <v>2171</v>
      </c>
      <c r="B217" s="5">
        <f t="shared" si="232"/>
        <v>1165.3822304651421</v>
      </c>
      <c r="C217" s="5">
        <f t="shared" si="233"/>
        <v>2964.0524333925382</v>
      </c>
      <c r="D217" s="5">
        <f t="shared" si="234"/>
        <v>4369.6027945870137</v>
      </c>
      <c r="E217" s="15">
        <f t="shared" si="235"/>
        <v>1.0644577384661743E-6</v>
      </c>
      <c r="F217" s="15">
        <f t="shared" si="236"/>
        <v>2.097053122503654E-6</v>
      </c>
      <c r="G217" s="15">
        <f t="shared" si="237"/>
        <v>4.2810593529274726E-6</v>
      </c>
      <c r="H217" s="5">
        <f t="shared" si="238"/>
        <v>317887.07086261647</v>
      </c>
      <c r="I217" s="5">
        <f t="shared" si="239"/>
        <v>129605.58032219601</v>
      </c>
      <c r="J217" s="5">
        <f t="shared" si="240"/>
        <v>45568.755321366654</v>
      </c>
      <c r="K217" s="5">
        <f t="shared" si="241"/>
        <v>272774.94246307272</v>
      </c>
      <c r="L217" s="5">
        <f t="shared" si="242"/>
        <v>43725.805543141003</v>
      </c>
      <c r="M217" s="5">
        <f t="shared" si="243"/>
        <v>10428.580688802291</v>
      </c>
      <c r="N217" s="15">
        <f t="shared" si="244"/>
        <v>4.8985236281493538E-3</v>
      </c>
      <c r="O217" s="15">
        <f t="shared" si="245"/>
        <v>6.3412484870100094E-3</v>
      </c>
      <c r="P217" s="15">
        <f t="shared" si="246"/>
        <v>5.7490962642263721E-3</v>
      </c>
      <c r="Q217" s="5">
        <f t="shared" si="247"/>
        <v>7867.3558359112276</v>
      </c>
      <c r="R217" s="5">
        <f t="shared" si="248"/>
        <v>10799.922391180819</v>
      </c>
      <c r="S217" s="5">
        <f t="shared" si="249"/>
        <v>6191.5426248752383</v>
      </c>
      <c r="T217" s="5">
        <f t="shared" si="250"/>
        <v>24.748901597546631</v>
      </c>
      <c r="U217" s="5">
        <f t="shared" si="251"/>
        <v>83.329146509992086</v>
      </c>
      <c r="V217" s="5">
        <f t="shared" si="252"/>
        <v>135.87254207867505</v>
      </c>
      <c r="W217" s="15">
        <f t="shared" si="253"/>
        <v>-1.0734613539272964E-2</v>
      </c>
      <c r="X217" s="15">
        <f t="shared" si="254"/>
        <v>-1.217998157191269E-2</v>
      </c>
      <c r="Y217" s="15">
        <f t="shared" si="255"/>
        <v>-9.7425357312937999E-3</v>
      </c>
      <c r="Z217" s="5">
        <f t="shared" si="268"/>
        <v>7821.8232584408452</v>
      </c>
      <c r="AA217" s="5">
        <f t="shared" si="269"/>
        <v>28316.479671230602</v>
      </c>
      <c r="AB217" s="5">
        <f t="shared" si="270"/>
        <v>64963.831162267896</v>
      </c>
      <c r="AC217" s="16">
        <f t="shared" si="256"/>
        <v>1.2043096331754313</v>
      </c>
      <c r="AD217" s="16">
        <f t="shared" si="257"/>
        <v>3.0161284511172526</v>
      </c>
      <c r="AE217" s="16">
        <f t="shared" si="258"/>
        <v>11.274136460190983</v>
      </c>
      <c r="AF217" s="15">
        <f t="shared" si="259"/>
        <v>-4.0504037456468023E-3</v>
      </c>
      <c r="AG217" s="15">
        <f t="shared" si="260"/>
        <v>2.9673830763510267E-4</v>
      </c>
      <c r="AH217" s="15">
        <f t="shared" si="261"/>
        <v>9.7937136394747881E-3</v>
      </c>
      <c r="AI217" s="1">
        <f t="shared" si="225"/>
        <v>603148.3624513516</v>
      </c>
      <c r="AJ217" s="1">
        <f t="shared" si="226"/>
        <v>242341.79482033034</v>
      </c>
      <c r="AK217" s="1">
        <f t="shared" si="227"/>
        <v>85721.44877026623</v>
      </c>
      <c r="AL217" s="14">
        <f t="shared" si="262"/>
        <v>77.6207079212232</v>
      </c>
      <c r="AM217" s="14">
        <f t="shared" si="263"/>
        <v>18.196312639477355</v>
      </c>
      <c r="AN217" s="14">
        <f t="shared" si="264"/>
        <v>5.8117232644876253</v>
      </c>
      <c r="AO217" s="11">
        <f t="shared" si="265"/>
        <v>4.0886374272399795E-3</v>
      </c>
      <c r="AP217" s="11">
        <f t="shared" si="266"/>
        <v>5.1506047943755198E-3</v>
      </c>
      <c r="AQ217" s="11">
        <f t="shared" si="267"/>
        <v>4.6722484223808069E-3</v>
      </c>
      <c r="AR217" s="1">
        <f t="shared" si="271"/>
        <v>317887.07086261647</v>
      </c>
      <c r="AS217" s="1">
        <f t="shared" si="271"/>
        <v>129605.58032219601</v>
      </c>
      <c r="AT217" s="1">
        <f t="shared" si="271"/>
        <v>45568.755321366654</v>
      </c>
      <c r="AU217" s="1">
        <f t="shared" si="228"/>
        <v>63577.414172523298</v>
      </c>
      <c r="AV217" s="1">
        <f t="shared" si="229"/>
        <v>25921.116064439204</v>
      </c>
      <c r="AW217" s="1">
        <f t="shared" si="230"/>
        <v>9113.7510642733305</v>
      </c>
      <c r="AX217" s="1">
        <f t="shared" si="282"/>
        <v>218219.95397045813</v>
      </c>
      <c r="AY217" s="1">
        <f t="shared" si="274"/>
        <v>34980.644434512797</v>
      </c>
      <c r="AZ217" s="1">
        <f t="shared" si="275"/>
        <v>8342.8645510418337</v>
      </c>
      <c r="BA217" s="1">
        <f t="shared" si="283"/>
        <v>14326.345355690806</v>
      </c>
      <c r="BB217" s="1">
        <f t="shared" si="284"/>
        <v>31011.547294866486</v>
      </c>
      <c r="BC217" s="1">
        <f t="shared" si="285"/>
        <v>39453.851104786678</v>
      </c>
      <c r="BD217" s="1">
        <f t="shared" si="286"/>
        <v>842.84266703222102</v>
      </c>
      <c r="BE217" s="2">
        <f t="shared" si="292"/>
        <v>0.17931493730955578</v>
      </c>
      <c r="BF217" s="2">
        <f t="shared" si="293"/>
        <v>0.13584270515142602</v>
      </c>
      <c r="BG217" s="2">
        <f t="shared" si="294"/>
        <v>7.3108051554487685E-2</v>
      </c>
      <c r="BH217" s="2">
        <f t="shared" si="276"/>
        <v>9.889540071265765E-2</v>
      </c>
      <c r="BI217" s="2">
        <f t="shared" si="287"/>
        <v>3.2153846742329923E-3</v>
      </c>
      <c r="BJ217" s="2">
        <f t="shared" si="277"/>
        <v>1.8453240542857267E-3</v>
      </c>
      <c r="BK217" s="2">
        <f t="shared" si="278"/>
        <v>5.3447872020936297E-4</v>
      </c>
      <c r="BL217" s="2">
        <f t="shared" si="279"/>
        <v>1022.1292157884742</v>
      </c>
      <c r="BM217" s="2">
        <f t="shared" si="280"/>
        <v>239.16429493820914</v>
      </c>
      <c r="BN217" s="2">
        <f t="shared" si="281"/>
        <v>24.355530025697647</v>
      </c>
      <c r="BO217" s="2">
        <f t="shared" si="288"/>
        <v>1457.5092865141212</v>
      </c>
      <c r="BP217" s="2">
        <f t="shared" si="289"/>
        <v>124.35142247978737</v>
      </c>
      <c r="BQ217" s="2">
        <f t="shared" si="290"/>
        <v>10.256300632845889</v>
      </c>
      <c r="BR217" s="11">
        <f t="shared" si="291"/>
        <v>3.5354511352656298E-2</v>
      </c>
      <c r="BS217" s="17">
        <f t="shared" si="272"/>
        <v>1.3795867718929512E-3</v>
      </c>
      <c r="BT217" s="17">
        <f t="shared" si="273"/>
        <v>9.9401501809437808E-3</v>
      </c>
      <c r="BU217" s="12">
        <f>(BU$3*templow!$I327+BU$4*templow!$I327^2+BU$5*templow!$I327^6)*(K217/K$56)^$BW$1</f>
        <v>0.99423935346275139</v>
      </c>
      <c r="BV217" s="12">
        <f>(BV$3*templow!$I327+BV$4*templow!$I327^2+BV$5*templow!$I327^6)*(L217/L$56)^$BW$1</f>
        <v>-0.24026561289146783</v>
      </c>
      <c r="BW217" s="12">
        <f>(BW$3*templow!$I327+BW$4*templow!$I327^2+BW$5*templow!$I327^6)*(M217/M$56)^$BW$1</f>
        <v>-1.0221474115187872</v>
      </c>
      <c r="BX217" s="12"/>
      <c r="BY217" s="12"/>
      <c r="BZ217" s="12"/>
      <c r="CA217" s="19"/>
      <c r="CB217" s="19"/>
      <c r="CC217" s="19"/>
      <c r="CD217" s="19"/>
      <c r="CE217" s="19"/>
      <c r="CF217" s="19"/>
      <c r="CG217" s="19"/>
      <c r="CH217" s="19"/>
    </row>
    <row r="218" spans="1:86" x14ac:dyDescent="0.3">
      <c r="A218" s="2">
        <f t="shared" si="231"/>
        <v>2172</v>
      </c>
      <c r="B218" s="5">
        <f t="shared" si="232"/>
        <v>1165.383408940269</v>
      </c>
      <c r="C218" s="5">
        <f t="shared" si="233"/>
        <v>2964.0583383791782</v>
      </c>
      <c r="D218" s="5">
        <f t="shared" si="234"/>
        <v>4369.6205657894798</v>
      </c>
      <c r="E218" s="15">
        <f t="shared" si="235"/>
        <v>1.0112348515428656E-6</v>
      </c>
      <c r="F218" s="15">
        <f t="shared" si="236"/>
        <v>1.9922004663784712E-6</v>
      </c>
      <c r="G218" s="15">
        <f t="shared" si="237"/>
        <v>4.0670063852810989E-6</v>
      </c>
      <c r="H218" s="5">
        <f t="shared" si="238"/>
        <v>319427.39338389953</v>
      </c>
      <c r="I218" s="5">
        <f t="shared" si="239"/>
        <v>130419.05822665288</v>
      </c>
      <c r="J218" s="5">
        <f t="shared" si="240"/>
        <v>45828.171430590075</v>
      </c>
      <c r="K218" s="5">
        <f t="shared" si="241"/>
        <v>274096.39688827214</v>
      </c>
      <c r="L218" s="5">
        <f t="shared" si="242"/>
        <v>44000.165765282916</v>
      </c>
      <c r="M218" s="5">
        <f t="shared" si="243"/>
        <v>10487.906384684018</v>
      </c>
      <c r="N218" s="15">
        <f t="shared" si="244"/>
        <v>4.8444861293603925E-3</v>
      </c>
      <c r="O218" s="15">
        <f t="shared" si="245"/>
        <v>6.2745607252729929E-3</v>
      </c>
      <c r="P218" s="15">
        <f t="shared" si="246"/>
        <v>5.6887603070885362E-3</v>
      </c>
      <c r="Q218" s="5">
        <f t="shared" si="247"/>
        <v>7820.6148846232782</v>
      </c>
      <c r="R218" s="5">
        <f t="shared" si="248"/>
        <v>10735.340317621145</v>
      </c>
      <c r="S218" s="5">
        <f t="shared" si="249"/>
        <v>6166.1254255533058</v>
      </c>
      <c r="T218" s="5">
        <f t="shared" si="250"/>
        <v>24.483231703375473</v>
      </c>
      <c r="U218" s="5">
        <f t="shared" si="251"/>
        <v>82.314199041097169</v>
      </c>
      <c r="V218" s="5">
        <f t="shared" si="252"/>
        <v>134.54879898257184</v>
      </c>
      <c r="W218" s="15">
        <f t="shared" si="253"/>
        <v>-1.0734613539272964E-2</v>
      </c>
      <c r="X218" s="15">
        <f t="shared" si="254"/>
        <v>-1.217998157191269E-2</v>
      </c>
      <c r="Y218" s="15">
        <f t="shared" si="255"/>
        <v>-9.7425357312937999E-3</v>
      </c>
      <c r="Z218" s="5">
        <f t="shared" si="268"/>
        <v>7744.2763572596868</v>
      </c>
      <c r="AA218" s="5">
        <f t="shared" si="269"/>
        <v>28157.372166904719</v>
      </c>
      <c r="AB218" s="5">
        <f t="shared" si="270"/>
        <v>65334.703809546249</v>
      </c>
      <c r="AC218" s="16">
        <f t="shared" si="256"/>
        <v>1.1994316929262989</v>
      </c>
      <c r="AD218" s="16">
        <f t="shared" si="257"/>
        <v>3.0170234519694472</v>
      </c>
      <c r="AE218" s="16">
        <f t="shared" si="258"/>
        <v>11.384552124214455</v>
      </c>
      <c r="AF218" s="15">
        <f t="shared" si="259"/>
        <v>-4.0504037456468023E-3</v>
      </c>
      <c r="AG218" s="15">
        <f t="shared" si="260"/>
        <v>2.9673830763510267E-4</v>
      </c>
      <c r="AH218" s="15">
        <f t="shared" si="261"/>
        <v>9.7937136394747881E-3</v>
      </c>
      <c r="AI218" s="1">
        <f t="shared" si="225"/>
        <v>606410.94037873973</v>
      </c>
      <c r="AJ218" s="1">
        <f t="shared" si="226"/>
        <v>244028.73140273651</v>
      </c>
      <c r="AK218" s="1">
        <f t="shared" si="227"/>
        <v>86263.054957512941</v>
      </c>
      <c r="AL218" s="14">
        <f t="shared" si="262"/>
        <v>77.934897223443414</v>
      </c>
      <c r="AM218" s="14">
        <f t="shared" si="263"/>
        <v>18.289097434446994</v>
      </c>
      <c r="AN218" s="14">
        <f t="shared" si="264"/>
        <v>5.8386055411929032</v>
      </c>
      <c r="AO218" s="11">
        <f t="shared" si="265"/>
        <v>4.0477510529675796E-3</v>
      </c>
      <c r="AP218" s="11">
        <f t="shared" si="266"/>
        <v>5.0990987464317643E-3</v>
      </c>
      <c r="AQ218" s="11">
        <f t="shared" si="267"/>
        <v>4.6255259381569984E-3</v>
      </c>
      <c r="AR218" s="1">
        <f t="shared" si="271"/>
        <v>319427.39338389953</v>
      </c>
      <c r="AS218" s="1">
        <f t="shared" si="271"/>
        <v>130419.05822665288</v>
      </c>
      <c r="AT218" s="1">
        <f t="shared" si="271"/>
        <v>45828.171430590075</v>
      </c>
      <c r="AU218" s="1">
        <f t="shared" si="228"/>
        <v>63885.478676779909</v>
      </c>
      <c r="AV218" s="1">
        <f t="shared" si="229"/>
        <v>26083.811645330577</v>
      </c>
      <c r="AW218" s="1">
        <f t="shared" si="230"/>
        <v>9165.6342861180146</v>
      </c>
      <c r="AX218" s="1">
        <f t="shared" si="282"/>
        <v>219277.11751061774</v>
      </c>
      <c r="AY218" s="1">
        <f t="shared" si="274"/>
        <v>35200.132612226334</v>
      </c>
      <c r="AZ218" s="1">
        <f t="shared" si="275"/>
        <v>8390.3251077472141</v>
      </c>
      <c r="BA218" s="1">
        <f t="shared" si="283"/>
        <v>14331.991895538607</v>
      </c>
      <c r="BB218" s="1">
        <f t="shared" si="284"/>
        <v>31030.149135395823</v>
      </c>
      <c r="BC218" s="1">
        <f t="shared" si="285"/>
        <v>39478.798850075451</v>
      </c>
      <c r="BD218" s="1">
        <f t="shared" si="286"/>
        <v>818.76862515501045</v>
      </c>
      <c r="BE218" s="2">
        <f t="shared" si="292"/>
        <v>0.17931493730955578</v>
      </c>
      <c r="BF218" s="2">
        <f t="shared" si="293"/>
        <v>0.13584270515142602</v>
      </c>
      <c r="BG218" s="2">
        <f t="shared" si="294"/>
        <v>7.3108051554487685E-2</v>
      </c>
      <c r="BH218" s="2">
        <f t="shared" si="276"/>
        <v>9.8681261214274146E-2</v>
      </c>
      <c r="BI218" s="2">
        <f t="shared" si="287"/>
        <v>3.2153846742329923E-3</v>
      </c>
      <c r="BJ218" s="2">
        <f t="shared" si="277"/>
        <v>1.8453240542857267E-3</v>
      </c>
      <c r="BK218" s="2">
        <f t="shared" si="278"/>
        <v>5.3447872020936297E-4</v>
      </c>
      <c r="BL218" s="2">
        <f t="shared" si="279"/>
        <v>1027.0819452167837</v>
      </c>
      <c r="BM218" s="2">
        <f t="shared" si="280"/>
        <v>240.66542528293334</v>
      </c>
      <c r="BN218" s="2">
        <f t="shared" si="281"/>
        <v>24.494182415757074</v>
      </c>
      <c r="BO218" s="2">
        <f t="shared" si="288"/>
        <v>1479.2370617273946</v>
      </c>
      <c r="BP218" s="2">
        <f t="shared" si="289"/>
        <v>125.83899923468891</v>
      </c>
      <c r="BQ218" s="2">
        <f t="shared" si="290"/>
        <v>10.256136859094294</v>
      </c>
      <c r="BR218" s="11">
        <f t="shared" si="291"/>
        <v>3.5297042009897223E-2</v>
      </c>
      <c r="BS218" s="17">
        <f t="shared" si="272"/>
        <v>1.3324776748116613E-3</v>
      </c>
      <c r="BT218" s="17">
        <f t="shared" si="273"/>
        <v>9.6506312436347389E-3</v>
      </c>
      <c r="BU218" s="12">
        <f>(BU$3*templow!$I328+BU$4*templow!$I328^2+BU$5*templow!$I328^6)*(K218/K$56)^$BW$1</f>
        <v>0.96538295580147038</v>
      </c>
      <c r="BV218" s="12">
        <f>(BV$3*templow!$I328+BV$4*templow!$I328^2+BV$5*templow!$I328^6)*(L218/L$56)^$BW$1</f>
        <v>-0.26203038070076584</v>
      </c>
      <c r="BW218" s="12">
        <f>(BW$3*templow!$I328+BW$4*templow!$I328^2+BW$5*templow!$I328^6)*(M218/M$56)^$BW$1</f>
        <v>-1.0420609968721739</v>
      </c>
      <c r="BX218" s="12"/>
      <c r="BY218" s="12"/>
      <c r="BZ218" s="12"/>
      <c r="CA218" s="19"/>
      <c r="CB218" s="19"/>
      <c r="CC218" s="19"/>
      <c r="CD218" s="19"/>
      <c r="CE218" s="19"/>
      <c r="CF218" s="19"/>
      <c r="CG218" s="19"/>
      <c r="CH218" s="19"/>
    </row>
    <row r="219" spans="1:86" x14ac:dyDescent="0.3">
      <c r="A219" s="2">
        <f t="shared" si="231"/>
        <v>2173</v>
      </c>
      <c r="B219" s="5">
        <f t="shared" si="232"/>
        <v>1165.3845284927718</v>
      </c>
      <c r="C219" s="5">
        <f t="shared" si="233"/>
        <v>2964.0639481276621</v>
      </c>
      <c r="D219" s="5">
        <f t="shared" si="234"/>
        <v>4369.6374485004844</v>
      </c>
      <c r="E219" s="15">
        <f t="shared" si="235"/>
        <v>9.6067310896572221E-7</v>
      </c>
      <c r="F219" s="15">
        <f t="shared" si="236"/>
        <v>1.8925904430595475E-6</v>
      </c>
      <c r="G219" s="15">
        <f t="shared" si="237"/>
        <v>3.8636560660170436E-6</v>
      </c>
      <c r="H219" s="5">
        <f t="shared" si="238"/>
        <v>320958.08262679214</v>
      </c>
      <c r="I219" s="5">
        <f t="shared" si="239"/>
        <v>131229.02073752609</v>
      </c>
      <c r="J219" s="5">
        <f t="shared" si="240"/>
        <v>46086.318241595691</v>
      </c>
      <c r="K219" s="5">
        <f t="shared" si="241"/>
        <v>275409.59638609347</v>
      </c>
      <c r="L219" s="5">
        <f t="shared" si="242"/>
        <v>44273.343299634529</v>
      </c>
      <c r="M219" s="5">
        <f t="shared" si="243"/>
        <v>10546.943261256378</v>
      </c>
      <c r="N219" s="15">
        <f t="shared" si="244"/>
        <v>4.7910133541690936E-3</v>
      </c>
      <c r="O219" s="15">
        <f t="shared" si="245"/>
        <v>6.2085569361003401E-3</v>
      </c>
      <c r="P219" s="15">
        <f t="shared" si="246"/>
        <v>5.6290430527272672E-3</v>
      </c>
      <c r="Q219" s="5">
        <f t="shared" si="247"/>
        <v>7773.7375328647968</v>
      </c>
      <c r="R219" s="5">
        <f t="shared" si="248"/>
        <v>10670.443429109988</v>
      </c>
      <c r="S219" s="5">
        <f t="shared" si="249"/>
        <v>6140.4466808142342</v>
      </c>
      <c r="T219" s="5">
        <f t="shared" si="250"/>
        <v>24.220413672847261</v>
      </c>
      <c r="U219" s="5">
        <f t="shared" si="251"/>
        <v>81.311613613669849</v>
      </c>
      <c r="V219" s="5">
        <f t="shared" si="252"/>
        <v>133.23795250088148</v>
      </c>
      <c r="W219" s="15">
        <f t="shared" si="253"/>
        <v>-1.0734613539272964E-2</v>
      </c>
      <c r="X219" s="15">
        <f t="shared" si="254"/>
        <v>-1.217998157191269E-2</v>
      </c>
      <c r="Y219" s="15">
        <f t="shared" si="255"/>
        <v>-9.7425357312937999E-3</v>
      </c>
      <c r="Z219" s="5">
        <f t="shared" si="268"/>
        <v>7667.0855486264009</v>
      </c>
      <c r="AA219" s="5">
        <f t="shared" si="269"/>
        <v>27997.30030091052</v>
      </c>
      <c r="AB219" s="5">
        <f t="shared" si="270"/>
        <v>65703.737796885704</v>
      </c>
      <c r="AC219" s="16">
        <f t="shared" si="256"/>
        <v>1.1945735103046227</v>
      </c>
      <c r="AD219" s="16">
        <f t="shared" si="257"/>
        <v>3.0179187184026799</v>
      </c>
      <c r="AE219" s="16">
        <f t="shared" si="258"/>
        <v>11.496049167632686</v>
      </c>
      <c r="AF219" s="15">
        <f t="shared" si="259"/>
        <v>-4.0504037456468023E-3</v>
      </c>
      <c r="AG219" s="15">
        <f t="shared" si="260"/>
        <v>2.9673830763510267E-4</v>
      </c>
      <c r="AH219" s="15">
        <f t="shared" si="261"/>
        <v>9.7937136394747881E-3</v>
      </c>
      <c r="AI219" s="1">
        <f t="shared" si="225"/>
        <v>609655.32501764572</v>
      </c>
      <c r="AJ219" s="1">
        <f t="shared" si="226"/>
        <v>245709.66990779343</v>
      </c>
      <c r="AK219" s="1">
        <f t="shared" si="227"/>
        <v>86802.383747879663</v>
      </c>
      <c r="AL219" s="14">
        <f t="shared" si="262"/>
        <v>78.247203675119536</v>
      </c>
      <c r="AM219" s="14">
        <f t="shared" si="263"/>
        <v>18.381422769110337</v>
      </c>
      <c r="AN219" s="14">
        <f t="shared" si="264"/>
        <v>5.8653420963526237</v>
      </c>
      <c r="AO219" s="11">
        <f t="shared" si="265"/>
        <v>4.0072735424379041E-3</v>
      </c>
      <c r="AP219" s="11">
        <f t="shared" si="266"/>
        <v>5.0481077589674466E-3</v>
      </c>
      <c r="AQ219" s="11">
        <f t="shared" si="267"/>
        <v>4.5792706787754281E-3</v>
      </c>
      <c r="AR219" s="1">
        <f t="shared" si="271"/>
        <v>320958.08262679214</v>
      </c>
      <c r="AS219" s="1">
        <f t="shared" si="271"/>
        <v>131229.02073752609</v>
      </c>
      <c r="AT219" s="1">
        <f t="shared" si="271"/>
        <v>46086.318241595691</v>
      </c>
      <c r="AU219" s="1">
        <f t="shared" si="228"/>
        <v>64191.616525358433</v>
      </c>
      <c r="AV219" s="1">
        <f t="shared" si="229"/>
        <v>26245.80414750522</v>
      </c>
      <c r="AW219" s="1">
        <f t="shared" si="230"/>
        <v>9217.2636483191382</v>
      </c>
      <c r="AX219" s="1">
        <f t="shared" si="282"/>
        <v>220327.67710887478</v>
      </c>
      <c r="AY219" s="1">
        <f t="shared" si="274"/>
        <v>35418.674639707628</v>
      </c>
      <c r="AZ219" s="1">
        <f t="shared" si="275"/>
        <v>8437.5546090051012</v>
      </c>
      <c r="BA219" s="1">
        <f t="shared" si="283"/>
        <v>14337.575704296632</v>
      </c>
      <c r="BB219" s="1">
        <f t="shared" si="284"/>
        <v>31048.553531227513</v>
      </c>
      <c r="BC219" s="1">
        <f t="shared" si="285"/>
        <v>39503.479290159194</v>
      </c>
      <c r="BD219" s="1">
        <f t="shared" si="286"/>
        <v>795.37699834745786</v>
      </c>
      <c r="BE219" s="2">
        <f t="shared" si="292"/>
        <v>0.17931493730955578</v>
      </c>
      <c r="BF219" s="2">
        <f t="shared" si="293"/>
        <v>0.13584270515142602</v>
      </c>
      <c r="BG219" s="2">
        <f t="shared" si="294"/>
        <v>7.3108051554487685E-2</v>
      </c>
      <c r="BH219" s="2">
        <f t="shared" si="276"/>
        <v>9.8468077196583098E-2</v>
      </c>
      <c r="BI219" s="2">
        <f t="shared" si="287"/>
        <v>3.2153846742329923E-3</v>
      </c>
      <c r="BJ219" s="2">
        <f t="shared" si="277"/>
        <v>1.8453240542857267E-3</v>
      </c>
      <c r="BK219" s="2">
        <f t="shared" si="278"/>
        <v>5.3447872020936297E-4</v>
      </c>
      <c r="BL219" s="2">
        <f t="shared" si="279"/>
        <v>1032.0036999493939</v>
      </c>
      <c r="BM219" s="2">
        <f t="shared" si="280"/>
        <v>242.16006858731737</v>
      </c>
      <c r="BN219" s="2">
        <f t="shared" si="281"/>
        <v>24.632156392929485</v>
      </c>
      <c r="BO219" s="2">
        <f t="shared" si="288"/>
        <v>1501.2895865112478</v>
      </c>
      <c r="BP219" s="2">
        <f t="shared" si="289"/>
        <v>127.34445807104036</v>
      </c>
      <c r="BQ219" s="2">
        <f t="shared" si="290"/>
        <v>10.255979470692472</v>
      </c>
      <c r="BR219" s="11">
        <f t="shared" si="291"/>
        <v>3.5240159874078331E-2</v>
      </c>
      <c r="BS219" s="17">
        <f t="shared" si="272"/>
        <v>1.2870486640479777E-3</v>
      </c>
      <c r="BT219" s="17">
        <f t="shared" si="273"/>
        <v>9.3695448967327562E-3</v>
      </c>
      <c r="BU219" s="12">
        <f>(BU$3*templow!$I329+BU$4*templow!$I329^2+BU$5*templow!$I329^6)*(K219/K$56)^$BW$1</f>
        <v>0.93642183048478955</v>
      </c>
      <c r="BV219" s="12">
        <f>(BV$3*templow!$I329+BV$4*templow!$I329^2+BV$5*templow!$I329^6)*(L219/L$56)^$BW$1</f>
        <v>-0.28383249054180598</v>
      </c>
      <c r="BW219" s="12">
        <f>(BW$3*templow!$I329+BW$4*templow!$I329^2+BW$5*templow!$I329^6)*(M219/M$56)^$BW$1</f>
        <v>-1.0619936731924027</v>
      </c>
      <c r="BX219" s="12"/>
      <c r="BY219" s="12"/>
      <c r="BZ219" s="12"/>
      <c r="CA219" s="19"/>
      <c r="CB219" s="19"/>
      <c r="CC219" s="19"/>
      <c r="CD219" s="19"/>
      <c r="CE219" s="19"/>
      <c r="CF219" s="19"/>
      <c r="CG219" s="19"/>
      <c r="CH219" s="19"/>
    </row>
    <row r="220" spans="1:86" x14ac:dyDescent="0.3">
      <c r="A220" s="2">
        <f t="shared" si="231"/>
        <v>2174</v>
      </c>
      <c r="B220" s="5">
        <f t="shared" si="232"/>
        <v>1165.385592068671</v>
      </c>
      <c r="C220" s="5">
        <f t="shared" si="233"/>
        <v>2964.0692773988076</v>
      </c>
      <c r="D220" s="5">
        <f t="shared" si="234"/>
        <v>4369.6534871379063</v>
      </c>
      <c r="E220" s="15">
        <f t="shared" si="235"/>
        <v>9.1263945351743604E-7</v>
      </c>
      <c r="F220" s="15">
        <f t="shared" si="236"/>
        <v>1.7979609209065701E-6</v>
      </c>
      <c r="G220" s="15">
        <f t="shared" si="237"/>
        <v>3.6704732627161914E-6</v>
      </c>
      <c r="H220" s="5">
        <f t="shared" si="238"/>
        <v>322479.10821726307</v>
      </c>
      <c r="I220" s="5">
        <f t="shared" si="239"/>
        <v>132035.42818844685</v>
      </c>
      <c r="J220" s="5">
        <f t="shared" si="240"/>
        <v>46343.186278565248</v>
      </c>
      <c r="K220" s="5">
        <f t="shared" si="241"/>
        <v>276714.51441649604</v>
      </c>
      <c r="L220" s="5">
        <f t="shared" si="242"/>
        <v>44545.324630306146</v>
      </c>
      <c r="M220" s="5">
        <f t="shared" si="243"/>
        <v>10605.68908152022</v>
      </c>
      <c r="N220" s="15">
        <f t="shared" si="244"/>
        <v>4.7380993528389759E-3</v>
      </c>
      <c r="O220" s="15">
        <f t="shared" si="245"/>
        <v>6.1432299980350713E-3</v>
      </c>
      <c r="P220" s="15">
        <f t="shared" si="246"/>
        <v>5.5699380198281911E-3</v>
      </c>
      <c r="Q220" s="5">
        <f t="shared" si="247"/>
        <v>7726.7338719453046</v>
      </c>
      <c r="R220" s="5">
        <f t="shared" si="248"/>
        <v>10605.249270906916</v>
      </c>
      <c r="S220" s="5">
        <f t="shared" si="249"/>
        <v>6114.5142968201781</v>
      </c>
      <c r="T220" s="5">
        <f t="shared" si="250"/>
        <v>23.960416892307922</v>
      </c>
      <c r="U220" s="5">
        <f t="shared" si="251"/>
        <v>80.321239658272859</v>
      </c>
      <c r="V220" s="5">
        <f t="shared" si="252"/>
        <v>131.9398769878772</v>
      </c>
      <c r="W220" s="15">
        <f t="shared" si="253"/>
        <v>-1.0734613539272964E-2</v>
      </c>
      <c r="X220" s="15">
        <f t="shared" si="254"/>
        <v>-1.217998157191269E-2</v>
      </c>
      <c r="Y220" s="15">
        <f t="shared" si="255"/>
        <v>-9.7425357312937999E-3</v>
      </c>
      <c r="Z220" s="5">
        <f t="shared" si="268"/>
        <v>7590.2598159411527</v>
      </c>
      <c r="AA220" s="5">
        <f t="shared" si="269"/>
        <v>27836.309689327878</v>
      </c>
      <c r="AB220" s="5">
        <f t="shared" si="270"/>
        <v>66070.919296678432</v>
      </c>
      <c r="AC220" s="16">
        <f t="shared" si="256"/>
        <v>1.1897350052840343</v>
      </c>
      <c r="AD220" s="16">
        <f t="shared" si="257"/>
        <v>3.0188142504957591</v>
      </c>
      <c r="AE220" s="16">
        <f t="shared" si="258"/>
        <v>11.608638181165803</v>
      </c>
      <c r="AF220" s="15">
        <f t="shared" si="259"/>
        <v>-4.0504037456468023E-3</v>
      </c>
      <c r="AG220" s="15">
        <f t="shared" si="260"/>
        <v>2.9673830763510267E-4</v>
      </c>
      <c r="AH220" s="15">
        <f t="shared" si="261"/>
        <v>9.7937136394747881E-3</v>
      </c>
      <c r="AI220" s="1">
        <f t="shared" si="225"/>
        <v>612881.40904123953</v>
      </c>
      <c r="AJ220" s="1">
        <f t="shared" si="226"/>
        <v>247384.50706451933</v>
      </c>
      <c r="AK220" s="1">
        <f t="shared" si="227"/>
        <v>87339.409021410829</v>
      </c>
      <c r="AL220" s="14">
        <f t="shared" si="262"/>
        <v>78.557626044686018</v>
      </c>
      <c r="AM220" s="14">
        <f t="shared" si="263"/>
        <v>18.473286257982927</v>
      </c>
      <c r="AN220" s="14">
        <f t="shared" si="264"/>
        <v>5.8919324955446104</v>
      </c>
      <c r="AO220" s="11">
        <f t="shared" si="265"/>
        <v>3.9672008070135252E-3</v>
      </c>
      <c r="AP220" s="11">
        <f t="shared" si="266"/>
        <v>4.9976266813777717E-3</v>
      </c>
      <c r="AQ220" s="11">
        <f t="shared" si="267"/>
        <v>4.5334779719876737E-3</v>
      </c>
      <c r="AR220" s="1">
        <f t="shared" si="271"/>
        <v>322479.10821726307</v>
      </c>
      <c r="AS220" s="1">
        <f t="shared" si="271"/>
        <v>132035.42818844685</v>
      </c>
      <c r="AT220" s="1">
        <f t="shared" si="271"/>
        <v>46343.186278565248</v>
      </c>
      <c r="AU220" s="1">
        <f t="shared" si="228"/>
        <v>64495.821643452618</v>
      </c>
      <c r="AV220" s="1">
        <f t="shared" si="229"/>
        <v>26407.085637689372</v>
      </c>
      <c r="AW220" s="1">
        <f t="shared" si="230"/>
        <v>9268.6372557130508</v>
      </c>
      <c r="AX220" s="1">
        <f t="shared" si="282"/>
        <v>221371.61153319685</v>
      </c>
      <c r="AY220" s="1">
        <f t="shared" si="274"/>
        <v>35636.25970424492</v>
      </c>
      <c r="AZ220" s="1">
        <f t="shared" si="275"/>
        <v>8484.551265216176</v>
      </c>
      <c r="BA220" s="1">
        <f t="shared" si="283"/>
        <v>14343.097462015518</v>
      </c>
      <c r="BB220" s="1">
        <f t="shared" si="284"/>
        <v>31066.762611716145</v>
      </c>
      <c r="BC220" s="1">
        <f t="shared" si="285"/>
        <v>39527.895453841993</v>
      </c>
      <c r="BD220" s="1">
        <f t="shared" si="286"/>
        <v>772.64865421680793</v>
      </c>
      <c r="BE220" s="2">
        <f t="shared" si="292"/>
        <v>0.17931493730955578</v>
      </c>
      <c r="BF220" s="2">
        <f t="shared" si="293"/>
        <v>0.13584270515142602</v>
      </c>
      <c r="BG220" s="2">
        <f t="shared" si="294"/>
        <v>7.3108051554487685E-2</v>
      </c>
      <c r="BH220" s="2">
        <f t="shared" si="276"/>
        <v>9.8255857012814016E-2</v>
      </c>
      <c r="BI220" s="2">
        <f t="shared" si="287"/>
        <v>3.2153846742329923E-3</v>
      </c>
      <c r="BJ220" s="2">
        <f t="shared" si="277"/>
        <v>1.8453240542857267E-3</v>
      </c>
      <c r="BK220" s="2">
        <f t="shared" si="278"/>
        <v>5.3447872020936297E-4</v>
      </c>
      <c r="BL220" s="2">
        <f t="shared" si="279"/>
        <v>1036.8943823221102</v>
      </c>
      <c r="BM220" s="2">
        <f t="shared" si="280"/>
        <v>243.64815165405668</v>
      </c>
      <c r="BN220" s="2">
        <f t="shared" si="281"/>
        <v>24.769446892591663</v>
      </c>
      <c r="BO220" s="2">
        <f t="shared" si="288"/>
        <v>1523.6717181189124</v>
      </c>
      <c r="BP220" s="2">
        <f t="shared" si="289"/>
        <v>128.86801405160358</v>
      </c>
      <c r="BQ220" s="2">
        <f t="shared" si="290"/>
        <v>10.255828396875057</v>
      </c>
      <c r="BR220" s="11">
        <f t="shared" si="291"/>
        <v>3.5183859032165782E-2</v>
      </c>
      <c r="BS220" s="17">
        <f t="shared" si="272"/>
        <v>1.2432368004391639E-3</v>
      </c>
      <c r="BT220" s="17">
        <f t="shared" si="273"/>
        <v>9.0966455308085017E-3</v>
      </c>
      <c r="BU220" s="12">
        <f>(BU$3*templow!$I330+BU$4*templow!$I330^2+BU$5*templow!$I330^6)*(K220/K$56)^$BW$1</f>
        <v>0.90735910581583801</v>
      </c>
      <c r="BV220" s="12">
        <f>(BV$3*templow!$I330+BV$4*templow!$I330^2+BV$5*templow!$I330^6)*(L220/L$56)^$BW$1</f>
        <v>-0.30567018338877827</v>
      </c>
      <c r="BW220" s="12">
        <f>(BW$3*templow!$I330+BW$4*templow!$I330^2+BW$5*templow!$I330^6)*(M220/M$56)^$BW$1</f>
        <v>-1.0819441209360032</v>
      </c>
      <c r="BX220" s="12"/>
      <c r="BY220" s="12"/>
      <c r="BZ220" s="12"/>
      <c r="CA220" s="19"/>
      <c r="CB220" s="19"/>
      <c r="CC220" s="19"/>
      <c r="CD220" s="19"/>
      <c r="CE220" s="19"/>
      <c r="CF220" s="19"/>
      <c r="CG220" s="19"/>
      <c r="CH220" s="19"/>
    </row>
    <row r="221" spans="1:86" x14ac:dyDescent="0.3">
      <c r="A221" s="2">
        <f t="shared" si="231"/>
        <v>2175</v>
      </c>
      <c r="B221" s="5">
        <f t="shared" si="232"/>
        <v>1165.3866024666975</v>
      </c>
      <c r="C221" s="5">
        <f t="shared" si="233"/>
        <v>2964.074340215499</v>
      </c>
      <c r="D221" s="5">
        <f t="shared" si="234"/>
        <v>4369.6687238993836</v>
      </c>
      <c r="E221" s="15">
        <f t="shared" si="235"/>
        <v>8.6700748084156423E-7</v>
      </c>
      <c r="F221" s="15">
        <f t="shared" si="236"/>
        <v>1.7080628748612415E-6</v>
      </c>
      <c r="G221" s="15">
        <f t="shared" si="237"/>
        <v>3.4869495995803815E-6</v>
      </c>
      <c r="H221" s="5">
        <f t="shared" si="238"/>
        <v>323990.44180575607</v>
      </c>
      <c r="I221" s="5">
        <f t="shared" si="239"/>
        <v>132838.24205481468</v>
      </c>
      <c r="J221" s="5">
        <f t="shared" si="240"/>
        <v>46598.766400355002</v>
      </c>
      <c r="K221" s="5">
        <f t="shared" si="241"/>
        <v>278011.12619622255</v>
      </c>
      <c r="L221" s="5">
        <f t="shared" si="242"/>
        <v>44816.096631758854</v>
      </c>
      <c r="M221" s="5">
        <f t="shared" si="243"/>
        <v>10664.141687787129</v>
      </c>
      <c r="N221" s="15">
        <f t="shared" si="244"/>
        <v>4.6857382326355168E-3</v>
      </c>
      <c r="O221" s="15">
        <f t="shared" si="245"/>
        <v>6.0785728625825097E-3</v>
      </c>
      <c r="P221" s="15">
        <f t="shared" si="246"/>
        <v>5.5114387964434464E-3</v>
      </c>
      <c r="Q221" s="5">
        <f t="shared" si="247"/>
        <v>7679.6138289645614</v>
      </c>
      <c r="R221" s="5">
        <f t="shared" si="248"/>
        <v>10539.775133371111</v>
      </c>
      <c r="S221" s="5">
        <f t="shared" si="249"/>
        <v>6088.3361025417198</v>
      </c>
      <c r="T221" s="5">
        <f t="shared" si="250"/>
        <v>23.703211076729129</v>
      </c>
      <c r="U221" s="5">
        <f t="shared" si="251"/>
        <v>79.342928439401916</v>
      </c>
      <c r="V221" s="5">
        <f t="shared" si="252"/>
        <v>130.65444802194028</v>
      </c>
      <c r="W221" s="15">
        <f t="shared" si="253"/>
        <v>-1.0734613539272964E-2</v>
      </c>
      <c r="X221" s="15">
        <f t="shared" si="254"/>
        <v>-1.217998157191269E-2</v>
      </c>
      <c r="Y221" s="15">
        <f t="shared" si="255"/>
        <v>-9.7425357312937999E-3</v>
      </c>
      <c r="Z221" s="5">
        <f t="shared" si="268"/>
        <v>7513.8078208286579</v>
      </c>
      <c r="AA221" s="5">
        <f t="shared" si="269"/>
        <v>27674.445341729424</v>
      </c>
      <c r="AB221" s="5">
        <f t="shared" si="270"/>
        <v>66436.234968345962</v>
      </c>
      <c r="AC221" s="16">
        <f t="shared" si="256"/>
        <v>1.1849160981623048</v>
      </c>
      <c r="AD221" s="16">
        <f t="shared" si="257"/>
        <v>3.0197100483275161</v>
      </c>
      <c r="AE221" s="16">
        <f t="shared" si="258"/>
        <v>11.722329859256414</v>
      </c>
      <c r="AF221" s="15">
        <f t="shared" si="259"/>
        <v>-4.0504037456468023E-3</v>
      </c>
      <c r="AG221" s="15">
        <f t="shared" si="260"/>
        <v>2.9673830763510267E-4</v>
      </c>
      <c r="AH221" s="15">
        <f t="shared" si="261"/>
        <v>9.7937136394747881E-3</v>
      </c>
      <c r="AI221" s="1">
        <f t="shared" si="225"/>
        <v>616089.08978056826</v>
      </c>
      <c r="AJ221" s="1">
        <f t="shared" si="226"/>
        <v>249053.14199575677</v>
      </c>
      <c r="AK221" s="1">
        <f t="shared" si="227"/>
        <v>87874.105374982799</v>
      </c>
      <c r="AL221" s="14">
        <f t="shared" si="262"/>
        <v>78.86616338335314</v>
      </c>
      <c r="AM221" s="14">
        <f t="shared" si="263"/>
        <v>18.564685620395597</v>
      </c>
      <c r="AN221" s="14">
        <f t="shared" si="264"/>
        <v>5.918376332263791</v>
      </c>
      <c r="AO221" s="11">
        <f t="shared" si="265"/>
        <v>3.9275287989433902E-3</v>
      </c>
      <c r="AP221" s="11">
        <f t="shared" si="266"/>
        <v>4.9476504145639939E-3</v>
      </c>
      <c r="AQ221" s="11">
        <f t="shared" si="267"/>
        <v>4.4881431922677972E-3</v>
      </c>
      <c r="AR221" s="1">
        <f t="shared" si="271"/>
        <v>323990.44180575607</v>
      </c>
      <c r="AS221" s="1">
        <f t="shared" si="271"/>
        <v>132838.24205481468</v>
      </c>
      <c r="AT221" s="1">
        <f t="shared" si="271"/>
        <v>46598.766400355002</v>
      </c>
      <c r="AU221" s="1">
        <f t="shared" si="228"/>
        <v>64798.088361151218</v>
      </c>
      <c r="AV221" s="1">
        <f t="shared" si="229"/>
        <v>26567.648410962938</v>
      </c>
      <c r="AW221" s="1">
        <f t="shared" si="230"/>
        <v>9319.7532800710014</v>
      </c>
      <c r="AX221" s="1">
        <f t="shared" si="282"/>
        <v>222408.900956978</v>
      </c>
      <c r="AY221" s="1">
        <f t="shared" si="274"/>
        <v>35852.877305407084</v>
      </c>
      <c r="AZ221" s="1">
        <f t="shared" si="275"/>
        <v>8531.3133502297023</v>
      </c>
      <c r="BA221" s="1">
        <f t="shared" si="283"/>
        <v>14348.557840275325</v>
      </c>
      <c r="BB221" s="1">
        <f t="shared" si="284"/>
        <v>31084.778478585624</v>
      </c>
      <c r="BC221" s="1">
        <f t="shared" si="285"/>
        <v>39552.05032376392</v>
      </c>
      <c r="BD221" s="1">
        <f t="shared" si="286"/>
        <v>750.56498794821948</v>
      </c>
      <c r="BE221" s="2">
        <f t="shared" si="292"/>
        <v>0.17931493730955578</v>
      </c>
      <c r="BF221" s="2">
        <f t="shared" si="293"/>
        <v>0.13584270515142602</v>
      </c>
      <c r="BG221" s="2">
        <f t="shared" si="294"/>
        <v>7.3108051554487685E-2</v>
      </c>
      <c r="BH221" s="2">
        <f t="shared" si="276"/>
        <v>9.8044608849111314E-2</v>
      </c>
      <c r="BI221" s="2">
        <f t="shared" si="287"/>
        <v>3.2153846742329923E-3</v>
      </c>
      <c r="BJ221" s="2">
        <f t="shared" si="277"/>
        <v>1.8453240542857267E-3</v>
      </c>
      <c r="BK221" s="2">
        <f t="shared" si="278"/>
        <v>5.3447872020936297E-4</v>
      </c>
      <c r="BL221" s="2">
        <f t="shared" si="279"/>
        <v>1041.7539011802041</v>
      </c>
      <c r="BM221" s="2">
        <f t="shared" si="280"/>
        <v>245.12960339277933</v>
      </c>
      <c r="BN221" s="2">
        <f t="shared" si="281"/>
        <v>24.906049028996804</v>
      </c>
      <c r="BO221" s="2">
        <f t="shared" si="288"/>
        <v>1546.3883864649415</v>
      </c>
      <c r="BP221" s="2">
        <f t="shared" si="289"/>
        <v>130.40988482668021</v>
      </c>
      <c r="BQ221" s="2">
        <f t="shared" si="290"/>
        <v>10.255683567847729</v>
      </c>
      <c r="BR221" s="11">
        <f t="shared" si="291"/>
        <v>3.5128133620101892E-2</v>
      </c>
      <c r="BS221" s="17">
        <f t="shared" si="272"/>
        <v>1.2009816319987013E-3</v>
      </c>
      <c r="BT221" s="17">
        <f t="shared" si="273"/>
        <v>8.831694690105342E-3</v>
      </c>
      <c r="BU221" s="12">
        <f>(BU$3*templow!$I331+BU$4*templow!$I331^2+BU$5*templow!$I331^6)*(K221/K$56)^$BW$1</f>
        <v>0.87819785127860783</v>
      </c>
      <c r="BV221" s="12">
        <f>(BV$3*templow!$I331+BV$4*templow!$I331^2+BV$5*templow!$I331^6)*(L221/L$56)^$BW$1</f>
        <v>-0.32754173974166478</v>
      </c>
      <c r="BW221" s="12">
        <f>(BW$3*templow!$I331+BW$4*templow!$I331^2+BW$5*templow!$I331^6)*(M221/M$56)^$BW$1</f>
        <v>-1.1019110517756732</v>
      </c>
      <c r="BX221" s="12"/>
      <c r="BY221" s="12"/>
      <c r="BZ221" s="12"/>
      <c r="CA221" s="19"/>
      <c r="CB221" s="19"/>
      <c r="CC221" s="19"/>
      <c r="CD221" s="19"/>
      <c r="CE221" s="19"/>
      <c r="CF221" s="19"/>
      <c r="CG221" s="19"/>
      <c r="CH221" s="19"/>
    </row>
    <row r="222" spans="1:86" x14ac:dyDescent="0.3">
      <c r="A222" s="2">
        <f t="shared" si="231"/>
        <v>2176</v>
      </c>
      <c r="B222" s="5">
        <f t="shared" si="232"/>
        <v>1165.3875623456547</v>
      </c>
      <c r="C222" s="5">
        <f t="shared" si="233"/>
        <v>2964.0791498995704</v>
      </c>
      <c r="D222" s="5">
        <f t="shared" si="234"/>
        <v>4369.6831988732602</v>
      </c>
      <c r="E222" s="15">
        <f t="shared" si="235"/>
        <v>8.2365710679948601E-7</v>
      </c>
      <c r="F222" s="15">
        <f t="shared" si="236"/>
        <v>1.6226597311181794E-6</v>
      </c>
      <c r="G222" s="15">
        <f t="shared" si="237"/>
        <v>3.3126021196013625E-6</v>
      </c>
      <c r="H222" s="5">
        <f t="shared" si="238"/>
        <v>325492.05703448883</v>
      </c>
      <c r="I222" s="5">
        <f t="shared" si="239"/>
        <v>133637.42494429005</v>
      </c>
      <c r="J222" s="5">
        <f t="shared" si="240"/>
        <v>46853.049797096974</v>
      </c>
      <c r="K222" s="5">
        <f t="shared" si="241"/>
        <v>279299.40866997826</v>
      </c>
      <c r="L222" s="5">
        <f t="shared" si="242"/>
        <v>45085.646565415766</v>
      </c>
      <c r="M222" s="5">
        <f t="shared" si="243"/>
        <v>10722.299000801297</v>
      </c>
      <c r="N222" s="15">
        <f t="shared" si="244"/>
        <v>4.6339241575763523E-3</v>
      </c>
      <c r="O222" s="15">
        <f t="shared" si="245"/>
        <v>6.0145785535881124E-3</v>
      </c>
      <c r="P222" s="15">
        <f t="shared" si="246"/>
        <v>5.4535390392245198E-3</v>
      </c>
      <c r="Q222" s="5">
        <f t="shared" si="247"/>
        <v>7632.3871669000619</v>
      </c>
      <c r="R222" s="5">
        <f t="shared" si="248"/>
        <v>10474.038050611041</v>
      </c>
      <c r="S222" s="5">
        <f t="shared" si="249"/>
        <v>6061.9198485941497</v>
      </c>
      <c r="T222" s="5">
        <f t="shared" si="250"/>
        <v>23.448766266180627</v>
      </c>
      <c r="U222" s="5">
        <f t="shared" si="251"/>
        <v>78.376533033148419</v>
      </c>
      <c r="V222" s="5">
        <f t="shared" si="252"/>
        <v>129.38154239363405</v>
      </c>
      <c r="W222" s="15">
        <f t="shared" si="253"/>
        <v>-1.0734613539272964E-2</v>
      </c>
      <c r="X222" s="15">
        <f t="shared" si="254"/>
        <v>-1.217998157191269E-2</v>
      </c>
      <c r="Y222" s="15">
        <f t="shared" si="255"/>
        <v>-9.7425357312937999E-3</v>
      </c>
      <c r="Z222" s="5">
        <f t="shared" si="268"/>
        <v>7437.7379080403198</v>
      </c>
      <c r="AA222" s="5">
        <f t="shared" si="269"/>
        <v>27511.751656219396</v>
      </c>
      <c r="AB222" s="5">
        <f t="shared" si="270"/>
        <v>66799.671953450408</v>
      </c>
      <c r="AC222" s="16">
        <f t="shared" si="256"/>
        <v>1.1801167095600311</v>
      </c>
      <c r="AD222" s="16">
        <f t="shared" si="257"/>
        <v>3.0206061119768055</v>
      </c>
      <c r="AE222" s="16">
        <f t="shared" si="258"/>
        <v>11.837135001085436</v>
      </c>
      <c r="AF222" s="15">
        <f t="shared" si="259"/>
        <v>-4.0504037456468023E-3</v>
      </c>
      <c r="AG222" s="15">
        <f t="shared" si="260"/>
        <v>2.9673830763510267E-4</v>
      </c>
      <c r="AH222" s="15">
        <f t="shared" si="261"/>
        <v>9.7937136394747881E-3</v>
      </c>
      <c r="AI222" s="1">
        <f t="shared" si="225"/>
        <v>619278.26916366257</v>
      </c>
      <c r="AJ222" s="1">
        <f t="shared" si="226"/>
        <v>250715.47620714403</v>
      </c>
      <c r="AK222" s="1">
        <f t="shared" si="227"/>
        <v>88406.448117555527</v>
      </c>
      <c r="AL222" s="14">
        <f t="shared" si="262"/>
        <v>79.172815020023933</v>
      </c>
      <c r="AM222" s="14">
        <f t="shared" si="263"/>
        <v>18.655618679156536</v>
      </c>
      <c r="AN222" s="14">
        <f t="shared" si="264"/>
        <v>5.9446732275042704</v>
      </c>
      <c r="AO222" s="11">
        <f t="shared" si="265"/>
        <v>3.8882535109539562E-3</v>
      </c>
      <c r="AP222" s="11">
        <f t="shared" si="266"/>
        <v>4.898173910418354E-3</v>
      </c>
      <c r="AQ222" s="11">
        <f t="shared" si="267"/>
        <v>4.4432617603451189E-3</v>
      </c>
      <c r="AR222" s="1">
        <f t="shared" si="271"/>
        <v>325492.05703448883</v>
      </c>
      <c r="AS222" s="1">
        <f t="shared" si="271"/>
        <v>133637.42494429005</v>
      </c>
      <c r="AT222" s="1">
        <f t="shared" si="271"/>
        <v>46853.049797096974</v>
      </c>
      <c r="AU222" s="1">
        <f t="shared" si="228"/>
        <v>65098.411406897765</v>
      </c>
      <c r="AV222" s="1">
        <f t="shared" si="229"/>
        <v>26727.48498885801</v>
      </c>
      <c r="AW222" s="1">
        <f t="shared" si="230"/>
        <v>9370.6099594193947</v>
      </c>
      <c r="AX222" s="1">
        <f t="shared" si="282"/>
        <v>223439.52693598263</v>
      </c>
      <c r="AY222" s="1">
        <f t="shared" si="274"/>
        <v>36068.517252332611</v>
      </c>
      <c r="AZ222" s="1">
        <f t="shared" si="275"/>
        <v>8577.8392006410377</v>
      </c>
      <c r="BA222" s="1">
        <f t="shared" si="283"/>
        <v>14353.957502334299</v>
      </c>
      <c r="BB222" s="1">
        <f t="shared" si="284"/>
        <v>31102.603206486448</v>
      </c>
      <c r="BC222" s="1">
        <f t="shared" si="285"/>
        <v>39575.946837601012</v>
      </c>
      <c r="BD222" s="1">
        <f t="shared" si="286"/>
        <v>729.10790813987899</v>
      </c>
      <c r="BE222" s="2">
        <f t="shared" si="292"/>
        <v>0.17931493730955578</v>
      </c>
      <c r="BF222" s="2">
        <f t="shared" si="293"/>
        <v>0.13584270515142602</v>
      </c>
      <c r="BG222" s="2">
        <f t="shared" si="294"/>
        <v>7.3108051554487685E-2</v>
      </c>
      <c r="BH222" s="2">
        <f t="shared" si="276"/>
        <v>9.7834340722338847E-2</v>
      </c>
      <c r="BI222" s="2">
        <f t="shared" si="287"/>
        <v>3.2153846742329923E-3</v>
      </c>
      <c r="BJ222" s="2">
        <f t="shared" si="277"/>
        <v>1.8453240542857267E-3</v>
      </c>
      <c r="BK222" s="2">
        <f t="shared" si="278"/>
        <v>5.3447872020936297E-4</v>
      </c>
      <c r="BL222" s="2">
        <f t="shared" si="279"/>
        <v>1046.5821717732665</v>
      </c>
      <c r="BM222" s="2">
        <f t="shared" si="280"/>
        <v>246.6043548025018</v>
      </c>
      <c r="BN222" s="2">
        <f t="shared" si="281"/>
        <v>25.041958093457943</v>
      </c>
      <c r="BO222" s="2">
        <f t="shared" si="288"/>
        <v>1569.4445952123033</v>
      </c>
      <c r="BP222" s="2">
        <f t="shared" si="289"/>
        <v>131.97029066521938</v>
      </c>
      <c r="BQ222" s="2">
        <f t="shared" si="290"/>
        <v>10.255544914765755</v>
      </c>
      <c r="BR222" s="11">
        <f t="shared" si="291"/>
        <v>3.5072977822965451E-2</v>
      </c>
      <c r="BS222" s="17">
        <f t="shared" si="272"/>
        <v>1.1602250900075222E-3</v>
      </c>
      <c r="BT222" s="17">
        <f t="shared" si="273"/>
        <v>8.5744608641799436E-3</v>
      </c>
      <c r="BU222" s="12">
        <f>(BU$3*templow!$I332+BU$4*templow!$I332^2+BU$5*templow!$I332^6)*(K222/K$56)^$BW$1</f>
        <v>0.84894107800842122</v>
      </c>
      <c r="BV222" s="12">
        <f>(BV$3*templow!$I332+BV$4*templow!$I332^2+BV$5*templow!$I332^6)*(L222/L$56)^$BW$1</f>
        <v>-0.34944547915026769</v>
      </c>
      <c r="BW222" s="12">
        <f>(BW$3*templow!$I332+BW$4*templow!$I332^2+BW$5*templow!$I332^6)*(M222/M$56)^$BW$1</f>
        <v>-1.1218932082025062</v>
      </c>
      <c r="BX222" s="12"/>
      <c r="BY222" s="12"/>
      <c r="BZ222" s="12"/>
      <c r="CA222" s="19"/>
      <c r="CB222" s="19"/>
      <c r="CC222" s="19"/>
      <c r="CD222" s="19"/>
      <c r="CE222" s="19"/>
      <c r="CF222" s="19"/>
      <c r="CG222" s="19"/>
      <c r="CH222" s="19"/>
    </row>
    <row r="223" spans="1:86" x14ac:dyDescent="0.3">
      <c r="A223" s="2">
        <f t="shared" si="231"/>
        <v>2177</v>
      </c>
      <c r="B223" s="5">
        <f t="shared" si="232"/>
        <v>1165.3884742314151</v>
      </c>
      <c r="C223" s="5">
        <f t="shared" si="233"/>
        <v>2964.0837191068526</v>
      </c>
      <c r="D223" s="5">
        <f t="shared" si="234"/>
        <v>4369.6969501439953</v>
      </c>
      <c r="E223" s="15">
        <f t="shared" si="235"/>
        <v>7.8247425145951167E-7</v>
      </c>
      <c r="F223" s="15">
        <f t="shared" si="236"/>
        <v>1.5415267445622704E-6</v>
      </c>
      <c r="G223" s="15">
        <f t="shared" si="237"/>
        <v>3.1469720136212941E-6</v>
      </c>
      <c r="H223" s="5">
        <f t="shared" si="238"/>
        <v>326983.92950479133</v>
      </c>
      <c r="I223" s="5">
        <f t="shared" si="239"/>
        <v>134432.94058703602</v>
      </c>
      <c r="J223" s="5">
        <f t="shared" si="240"/>
        <v>47106.027986742141</v>
      </c>
      <c r="K223" s="5">
        <f t="shared" si="241"/>
        <v>280579.34048167104</v>
      </c>
      <c r="L223" s="5">
        <f t="shared" si="242"/>
        <v>45353.962076193915</v>
      </c>
      <c r="M223" s="5">
        <f t="shared" si="243"/>
        <v>10780.159018851375</v>
      </c>
      <c r="N223" s="15">
        <f t="shared" si="244"/>
        <v>4.5826513481994624E-3</v>
      </c>
      <c r="O223" s="15">
        <f t="shared" si="245"/>
        <v>5.9512401666204084E-3</v>
      </c>
      <c r="P223" s="15">
        <f t="shared" si="246"/>
        <v>5.3962324726959388E-3</v>
      </c>
      <c r="Q223" s="5">
        <f t="shared" si="247"/>
        <v>7585.063484779087</v>
      </c>
      <c r="R223" s="5">
        <f t="shared" si="248"/>
        <v>10408.054799319067</v>
      </c>
      <c r="S223" s="5">
        <f t="shared" si="249"/>
        <v>6035.2732061414345</v>
      </c>
      <c r="T223" s="5">
        <f t="shared" si="250"/>
        <v>23.197052822340439</v>
      </c>
      <c r="U223" s="5">
        <f t="shared" si="251"/>
        <v>77.421908305134266</v>
      </c>
      <c r="V223" s="5">
        <f t="shared" si="252"/>
        <v>128.12103809389416</v>
      </c>
      <c r="W223" s="15">
        <f t="shared" si="253"/>
        <v>-1.0734613539272964E-2</v>
      </c>
      <c r="X223" s="15">
        <f t="shared" si="254"/>
        <v>-1.217998157191269E-2</v>
      </c>
      <c r="Y223" s="15">
        <f t="shared" si="255"/>
        <v>-9.7425357312937999E-3</v>
      </c>
      <c r="Z223" s="5">
        <f t="shared" si="268"/>
        <v>7362.0581103877921</v>
      </c>
      <c r="AA223" s="5">
        <f t="shared" si="269"/>
        <v>27348.272414960797</v>
      </c>
      <c r="AB223" s="5">
        <f t="shared" si="270"/>
        <v>67161.217870716238</v>
      </c>
      <c r="AC223" s="16">
        <f t="shared" si="256"/>
        <v>1.1753367604193288</v>
      </c>
      <c r="AD223" s="16">
        <f t="shared" si="257"/>
        <v>3.0215024415225056</v>
      </c>
      <c r="AE223" s="16">
        <f t="shared" si="258"/>
        <v>11.953064511597871</v>
      </c>
      <c r="AF223" s="15">
        <f t="shared" si="259"/>
        <v>-4.0504037456468023E-3</v>
      </c>
      <c r="AG223" s="15">
        <f t="shared" si="260"/>
        <v>2.9673830763510267E-4</v>
      </c>
      <c r="AH223" s="15">
        <f t="shared" si="261"/>
        <v>9.7937136394747881E-3</v>
      </c>
      <c r="AI223" s="1">
        <f t="shared" si="225"/>
        <v>622448.85365419416</v>
      </c>
      <c r="AJ223" s="1">
        <f t="shared" si="226"/>
        <v>252371.41357528765</v>
      </c>
      <c r="AK223" s="1">
        <f t="shared" si="227"/>
        <v>88936.413265219366</v>
      </c>
      <c r="AL223" s="14">
        <f t="shared" si="262"/>
        <v>79.477580556237911</v>
      </c>
      <c r="AM223" s="14">
        <f t="shared" si="263"/>
        <v>18.746083359206523</v>
      </c>
      <c r="AN223" s="14">
        <f t="shared" si="264"/>
        <v>5.9708228293414924</v>
      </c>
      <c r="AO223" s="11">
        <f t="shared" si="265"/>
        <v>3.8493709758444165E-3</v>
      </c>
      <c r="AP223" s="11">
        <f t="shared" si="266"/>
        <v>4.8491921713141707E-3</v>
      </c>
      <c r="AQ223" s="11">
        <f t="shared" si="267"/>
        <v>4.3988291427416674E-3</v>
      </c>
      <c r="AR223" s="1">
        <f t="shared" si="271"/>
        <v>326983.92950479133</v>
      </c>
      <c r="AS223" s="1">
        <f t="shared" si="271"/>
        <v>134432.94058703602</v>
      </c>
      <c r="AT223" s="1">
        <f t="shared" si="271"/>
        <v>47106.027986742141</v>
      </c>
      <c r="AU223" s="1">
        <f t="shared" si="228"/>
        <v>65396.785900958268</v>
      </c>
      <c r="AV223" s="1">
        <f t="shared" si="229"/>
        <v>26886.588117407206</v>
      </c>
      <c r="AW223" s="1">
        <f t="shared" si="230"/>
        <v>9421.2055973484294</v>
      </c>
      <c r="AX223" s="1">
        <f t="shared" si="282"/>
        <v>224463.47238533685</v>
      </c>
      <c r="AY223" s="1">
        <f t="shared" si="274"/>
        <v>36283.169660955136</v>
      </c>
      <c r="AZ223" s="1">
        <f t="shared" si="275"/>
        <v>8624.1272150811001</v>
      </c>
      <c r="BA223" s="1">
        <f t="shared" si="283"/>
        <v>14359.297103273249</v>
      </c>
      <c r="BB223" s="1">
        <f t="shared" si="284"/>
        <v>31120.238843534389</v>
      </c>
      <c r="BC223" s="1">
        <f t="shared" si="285"/>
        <v>39599.587889218332</v>
      </c>
      <c r="BD223" s="1">
        <f t="shared" si="286"/>
        <v>708.25982300070268</v>
      </c>
      <c r="BE223" s="2">
        <f t="shared" si="292"/>
        <v>0.17931493730955578</v>
      </c>
      <c r="BF223" s="2">
        <f t="shared" si="293"/>
        <v>0.13584270515142602</v>
      </c>
      <c r="BG223" s="2">
        <f t="shared" si="294"/>
        <v>7.3108051554487685E-2</v>
      </c>
      <c r="BH223" s="2">
        <f t="shared" si="276"/>
        <v>9.7625060478010409E-2</v>
      </c>
      <c r="BI223" s="2">
        <f t="shared" si="287"/>
        <v>3.2153846742329923E-3</v>
      </c>
      <c r="BJ223" s="2">
        <f t="shared" si="277"/>
        <v>1.8453240542857267E-3</v>
      </c>
      <c r="BK223" s="2">
        <f t="shared" si="278"/>
        <v>5.3447872020936297E-4</v>
      </c>
      <c r="BL223" s="2">
        <f t="shared" si="279"/>
        <v>1051.3791156501873</v>
      </c>
      <c r="BM223" s="2">
        <f t="shared" si="280"/>
        <v>248.07233895362154</v>
      </c>
      <c r="BN223" s="2">
        <f t="shared" si="281"/>
        <v>25.177169552500374</v>
      </c>
      <c r="BO223" s="2">
        <f t="shared" si="288"/>
        <v>1592.8454228757887</v>
      </c>
      <c r="BP223" s="2">
        <f t="shared" si="289"/>
        <v>133.54945448630147</v>
      </c>
      <c r="BQ223" s="2">
        <f t="shared" si="290"/>
        <v>10.255412369713651</v>
      </c>
      <c r="BR223" s="11">
        <f t="shared" si="291"/>
        <v>3.5018385875124708E-2</v>
      </c>
      <c r="BS223" s="17">
        <f t="shared" si="272"/>
        <v>1.1209113896952319E-3</v>
      </c>
      <c r="BT223" s="17">
        <f t="shared" si="273"/>
        <v>8.3247192856115964E-3</v>
      </c>
      <c r="BU223" s="12">
        <f>(BU$3*templow!$I333+BU$4*templow!$I333^2+BU$5*templow!$I333^6)*(K223/K$56)^$BW$1</f>
        <v>0.8195917392854396</v>
      </c>
      <c r="BV223" s="12">
        <f>(BV$3*templow!$I333+BV$4*templow!$I333^2+BV$5*templow!$I333^6)*(L223/L$56)^$BW$1</f>
        <v>-0.37137975972890475</v>
      </c>
      <c r="BW223" s="12">
        <f>(BW$3*templow!$I333+BW$4*templow!$I333^2+BW$5*templow!$I333^6)*(M223/M$56)^$BW$1</f>
        <v>-1.1418893631216347</v>
      </c>
      <c r="BX223" s="12"/>
      <c r="BY223" s="12"/>
      <c r="BZ223" s="12"/>
      <c r="CA223" s="19"/>
      <c r="CB223" s="19"/>
      <c r="CC223" s="19"/>
      <c r="CD223" s="19"/>
      <c r="CE223" s="19"/>
      <c r="CF223" s="19"/>
      <c r="CG223" s="19"/>
      <c r="CH223" s="19"/>
    </row>
    <row r="224" spans="1:86" x14ac:dyDescent="0.3">
      <c r="A224" s="2">
        <f t="shared" si="231"/>
        <v>2178</v>
      </c>
      <c r="B224" s="5">
        <f t="shared" si="232"/>
        <v>1165.3893405235654</v>
      </c>
      <c r="C224" s="5">
        <f t="shared" si="233"/>
        <v>2964.0880598604626</v>
      </c>
      <c r="D224" s="5">
        <f t="shared" si="234"/>
        <v>4369.7100138923042</v>
      </c>
      <c r="E224" s="15">
        <f t="shared" si="235"/>
        <v>7.4335053888653601E-7</v>
      </c>
      <c r="F224" s="15">
        <f t="shared" si="236"/>
        <v>1.4644504073341569E-6</v>
      </c>
      <c r="G224" s="15">
        <f t="shared" si="237"/>
        <v>2.9896234129402294E-6</v>
      </c>
      <c r="H224" s="5">
        <f t="shared" si="238"/>
        <v>328466.03674449492</v>
      </c>
      <c r="I224" s="5">
        <f t="shared" si="239"/>
        <v>135224.75382572151</v>
      </c>
      <c r="J224" s="5">
        <f t="shared" si="240"/>
        <v>47357.692811548506</v>
      </c>
      <c r="K224" s="5">
        <f t="shared" si="241"/>
        <v>281850.90194572019</v>
      </c>
      <c r="L224" s="5">
        <f t="shared" si="242"/>
        <v>45621.031188961148</v>
      </c>
      <c r="M224" s="5">
        <f t="shared" si="243"/>
        <v>10837.719816872883</v>
      </c>
      <c r="N224" s="15">
        <f t="shared" si="244"/>
        <v>4.5319140812942749E-3</v>
      </c>
      <c r="O224" s="15">
        <f t="shared" si="245"/>
        <v>5.8885508683577115E-3</v>
      </c>
      <c r="P224" s="15">
        <f t="shared" si="246"/>
        <v>5.3395128885251886E-3</v>
      </c>
      <c r="Q224" s="5">
        <f t="shared" si="247"/>
        <v>7537.6522179322046</v>
      </c>
      <c r="R224" s="5">
        <f t="shared" si="248"/>
        <v>10341.841897785835</v>
      </c>
      <c r="S224" s="5">
        <f t="shared" si="249"/>
        <v>6008.4037658665684</v>
      </c>
      <c r="T224" s="5">
        <f t="shared" si="250"/>
        <v>22.948041425042511</v>
      </c>
      <c r="U224" s="5">
        <f t="shared" si="251"/>
        <v>76.478910888715419</v>
      </c>
      <c r="V224" s="5">
        <f t="shared" si="252"/>
        <v>126.87281430233394</v>
      </c>
      <c r="W224" s="15">
        <f t="shared" si="253"/>
        <v>-1.0734613539272964E-2</v>
      </c>
      <c r="X224" s="15">
        <f t="shared" si="254"/>
        <v>-1.217998157191269E-2</v>
      </c>
      <c r="Y224" s="15">
        <f t="shared" si="255"/>
        <v>-9.7425357312937999E-3</v>
      </c>
      <c r="Z224" s="5">
        <f t="shared" si="268"/>
        <v>7286.7761537033339</v>
      </c>
      <c r="AA224" s="5">
        <f t="shared" si="269"/>
        <v>27184.050780178386</v>
      </c>
      <c r="AB224" s="5">
        <f t="shared" si="270"/>
        <v>67520.860810969942</v>
      </c>
      <c r="AC224" s="16">
        <f t="shared" si="256"/>
        <v>1.1705761720025301</v>
      </c>
      <c r="AD224" s="16">
        <f t="shared" si="257"/>
        <v>3.0223990370435181</v>
      </c>
      <c r="AE224" s="16">
        <f t="shared" si="258"/>
        <v>12.07012940253863</v>
      </c>
      <c r="AF224" s="15">
        <f t="shared" si="259"/>
        <v>-4.0504037456468023E-3</v>
      </c>
      <c r="AG224" s="15">
        <f t="shared" si="260"/>
        <v>2.9673830763510267E-4</v>
      </c>
      <c r="AH224" s="15">
        <f t="shared" si="261"/>
        <v>9.7937136394747881E-3</v>
      </c>
      <c r="AI224" s="1">
        <f t="shared" si="225"/>
        <v>625600.75418973295</v>
      </c>
      <c r="AJ224" s="1">
        <f t="shared" si="226"/>
        <v>254020.86033516607</v>
      </c>
      <c r="AK224" s="1">
        <f t="shared" si="227"/>
        <v>89463.977536045859</v>
      </c>
      <c r="AL224" s="14">
        <f t="shared" si="262"/>
        <v>79.780459861143186</v>
      </c>
      <c r="AM224" s="14">
        <f t="shared" si="263"/>
        <v>18.836077686268109</v>
      </c>
      <c r="AN224" s="14">
        <f t="shared" si="264"/>
        <v>5.996824812514669</v>
      </c>
      <c r="AO224" s="11">
        <f t="shared" si="265"/>
        <v>3.8108772660859721E-3</v>
      </c>
      <c r="AP224" s="11">
        <f t="shared" si="266"/>
        <v>4.8007002496010288E-3</v>
      </c>
      <c r="AQ224" s="11">
        <f t="shared" si="267"/>
        <v>4.3548408513142504E-3</v>
      </c>
      <c r="AR224" s="1">
        <f t="shared" si="271"/>
        <v>328466.03674449492</v>
      </c>
      <c r="AS224" s="1">
        <f t="shared" si="271"/>
        <v>135224.75382572151</v>
      </c>
      <c r="AT224" s="1">
        <f t="shared" si="271"/>
        <v>47357.692811548506</v>
      </c>
      <c r="AU224" s="1">
        <f t="shared" si="228"/>
        <v>65693.207348898984</v>
      </c>
      <c r="AV224" s="1">
        <f t="shared" si="229"/>
        <v>27044.950765144302</v>
      </c>
      <c r="AW224" s="1">
        <f t="shared" si="230"/>
        <v>9471.5385623097009</v>
      </c>
      <c r="AX224" s="1">
        <f t="shared" si="282"/>
        <v>225480.72155657614</v>
      </c>
      <c r="AY224" s="1">
        <f t="shared" si="274"/>
        <v>36496.824951168921</v>
      </c>
      <c r="AZ224" s="1">
        <f t="shared" si="275"/>
        <v>8670.1758534983055</v>
      </c>
      <c r="BA224" s="1">
        <f t="shared" si="283"/>
        <v>14364.577290135707</v>
      </c>
      <c r="BB224" s="1">
        <f t="shared" si="284"/>
        <v>31137.68741183111</v>
      </c>
      <c r="BC224" s="1">
        <f t="shared" si="285"/>
        <v>39622.976329777986</v>
      </c>
      <c r="BD224" s="1">
        <f t="shared" si="286"/>
        <v>688.00362690223449</v>
      </c>
      <c r="BE224" s="2">
        <f t="shared" si="292"/>
        <v>0.17931493730955578</v>
      </c>
      <c r="BF224" s="2">
        <f t="shared" si="293"/>
        <v>0.13584270515142602</v>
      </c>
      <c r="BG224" s="2">
        <f t="shared" si="294"/>
        <v>7.3108051554487685E-2</v>
      </c>
      <c r="BH224" s="2">
        <f t="shared" si="276"/>
        <v>9.7416775788344137E-2</v>
      </c>
      <c r="BI224" s="2">
        <f t="shared" si="287"/>
        <v>3.2153846742329923E-3</v>
      </c>
      <c r="BJ224" s="2">
        <f t="shared" si="277"/>
        <v>1.8453240542857267E-3</v>
      </c>
      <c r="BK224" s="2">
        <f t="shared" si="278"/>
        <v>5.3447872020936297E-4</v>
      </c>
      <c r="BL224" s="2">
        <f t="shared" si="279"/>
        <v>1056.1446605542999</v>
      </c>
      <c r="BM224" s="2">
        <f t="shared" si="280"/>
        <v>249.53349096946974</v>
      </c>
      <c r="BN224" s="2">
        <f t="shared" si="281"/>
        <v>25.311679045984594</v>
      </c>
      <c r="BO224" s="2">
        <f t="shared" si="288"/>
        <v>1616.5960239419012</v>
      </c>
      <c r="BP224" s="2">
        <f t="shared" si="289"/>
        <v>135.14760189100201</v>
      </c>
      <c r="BQ224" s="2">
        <f t="shared" si="290"/>
        <v>10.255285865685467</v>
      </c>
      <c r="BR224" s="11">
        <f t="shared" si="291"/>
        <v>3.4964352060339293E-2</v>
      </c>
      <c r="BS224" s="17">
        <f t="shared" si="272"/>
        <v>1.0829869352972732E-3</v>
      </c>
      <c r="BT224" s="17">
        <f t="shared" si="273"/>
        <v>8.0822517336034908E-3</v>
      </c>
      <c r="BU224" s="12">
        <f>(BU$3*templow!$I334+BU$4*templow!$I334^2+BU$5*templow!$I334^6)*(K224/K$56)^$BW$1</f>
        <v>0.79015273104978623</v>
      </c>
      <c r="BV224" s="12">
        <f>(BV$3*templow!$I334+BV$4*templow!$I334^2+BV$5*templow!$I334^6)*(L224/L$56)^$BW$1</f>
        <v>-0.39334297766260162</v>
      </c>
      <c r="BW224" s="12">
        <f>(BW$3*templow!$I334+BW$4*templow!$I334^2+BW$5*templow!$I334^6)*(M224/M$56)^$BW$1</f>
        <v>-1.1618983194419255</v>
      </c>
      <c r="BX224" s="12"/>
      <c r="BY224" s="12"/>
      <c r="BZ224" s="12"/>
      <c r="CA224" s="19"/>
      <c r="CB224" s="19"/>
      <c r="CC224" s="19"/>
      <c r="CD224" s="19"/>
      <c r="CE224" s="19"/>
      <c r="CF224" s="19"/>
      <c r="CG224" s="19"/>
      <c r="CH224" s="19"/>
    </row>
    <row r="225" spans="1:86" x14ac:dyDescent="0.3">
      <c r="A225" s="2">
        <f t="shared" si="231"/>
        <v>2179</v>
      </c>
      <c r="B225" s="5">
        <f t="shared" si="232"/>
        <v>1165.3901635017198</v>
      </c>
      <c r="C225" s="5">
        <f t="shared" si="233"/>
        <v>2964.0921835824306</v>
      </c>
      <c r="D225" s="5">
        <f t="shared" si="234"/>
        <v>4369.7224244903009</v>
      </c>
      <c r="E225" s="15">
        <f t="shared" si="235"/>
        <v>7.0618301194220917E-7</v>
      </c>
      <c r="F225" s="15">
        <f t="shared" si="236"/>
        <v>1.3912278869674491E-6</v>
      </c>
      <c r="G225" s="15">
        <f t="shared" si="237"/>
        <v>2.8401422422932177E-6</v>
      </c>
      <c r="H225" s="5">
        <f t="shared" si="238"/>
        <v>329938.3581753943</v>
      </c>
      <c r="I225" s="5">
        <f t="shared" si="239"/>
        <v>136012.83060529825</v>
      </c>
      <c r="J225" s="5">
        <f t="shared" si="240"/>
        <v>47608.036434518079</v>
      </c>
      <c r="K225" s="5">
        <f t="shared" si="241"/>
        <v>283114.07501845399</v>
      </c>
      <c r="L225" s="5">
        <f t="shared" si="242"/>
        <v>45886.842304921782</v>
      </c>
      <c r="M225" s="5">
        <f t="shared" si="243"/>
        <v>10894.979545542014</v>
      </c>
      <c r="N225" s="15">
        <f t="shared" si="244"/>
        <v>4.4817066896492008E-3</v>
      </c>
      <c r="O225" s="15">
        <f t="shared" si="245"/>
        <v>5.8265038959697257E-3</v>
      </c>
      <c r="P225" s="15">
        <f t="shared" si="246"/>
        <v>5.2833741448072846E-3</v>
      </c>
      <c r="Q225" s="5">
        <f t="shared" si="247"/>
        <v>7490.162638325457</v>
      </c>
      <c r="R225" s="5">
        <f t="shared" si="248"/>
        <v>10275.415605089302</v>
      </c>
      <c r="S225" s="5">
        <f t="shared" si="249"/>
        <v>5981.3190370070843</v>
      </c>
      <c r="T225" s="5">
        <f t="shared" si="250"/>
        <v>22.701703068861452</v>
      </c>
      <c r="U225" s="5">
        <f t="shared" si="251"/>
        <v>75.547399163450919</v>
      </c>
      <c r="V225" s="5">
        <f t="shared" si="252"/>
        <v>125.63675137566365</v>
      </c>
      <c r="W225" s="15">
        <f t="shared" si="253"/>
        <v>-1.0734613539272964E-2</v>
      </c>
      <c r="X225" s="15">
        <f t="shared" si="254"/>
        <v>-1.217998157191269E-2</v>
      </c>
      <c r="Y225" s="15">
        <f t="shared" si="255"/>
        <v>-9.7425357312937999E-3</v>
      </c>
      <c r="Z225" s="5">
        <f t="shared" si="268"/>
        <v>7211.8994618221768</v>
      </c>
      <c r="AA225" s="5">
        <f t="shared" si="269"/>
        <v>27019.12929062514</v>
      </c>
      <c r="AB225" s="5">
        <f t="shared" si="270"/>
        <v>67878.589332002288</v>
      </c>
      <c r="AC225" s="16">
        <f t="shared" si="256"/>
        <v>1.1658348658908861</v>
      </c>
      <c r="AD225" s="16">
        <f t="shared" si="257"/>
        <v>3.0232958986187684</v>
      </c>
      <c r="AE225" s="16">
        <f t="shared" si="258"/>
        <v>12.188340793498497</v>
      </c>
      <c r="AF225" s="15">
        <f t="shared" si="259"/>
        <v>-4.0504037456468023E-3</v>
      </c>
      <c r="AG225" s="15">
        <f t="shared" si="260"/>
        <v>2.9673830763510267E-4</v>
      </c>
      <c r="AH225" s="15">
        <f t="shared" si="261"/>
        <v>9.7937136394747881E-3</v>
      </c>
      <c r="AI225" s="1">
        <f t="shared" si="225"/>
        <v>628733.88611965871</v>
      </c>
      <c r="AJ225" s="1">
        <f t="shared" si="226"/>
        <v>255663.72506679379</v>
      </c>
      <c r="AK225" s="1">
        <f t="shared" si="227"/>
        <v>89989.118344750968</v>
      </c>
      <c r="AL225" s="14">
        <f t="shared" si="262"/>
        <v>80.08145306649827</v>
      </c>
      <c r="AM225" s="14">
        <f t="shared" si="263"/>
        <v>18.925599785489577</v>
      </c>
      <c r="AN225" s="14">
        <f t="shared" si="264"/>
        <v>6.0226788780096649</v>
      </c>
      <c r="AO225" s="11">
        <f t="shared" si="265"/>
        <v>3.7727684934251125E-3</v>
      </c>
      <c r="AP225" s="11">
        <f t="shared" si="266"/>
        <v>4.7526932471050184E-3</v>
      </c>
      <c r="AQ225" s="11">
        <f t="shared" si="267"/>
        <v>4.3112924428011078E-3</v>
      </c>
      <c r="AR225" s="1">
        <f t="shared" si="271"/>
        <v>329938.3581753943</v>
      </c>
      <c r="AS225" s="1">
        <f t="shared" si="271"/>
        <v>136012.83060529825</v>
      </c>
      <c r="AT225" s="1">
        <f t="shared" si="271"/>
        <v>47608.036434518079</v>
      </c>
      <c r="AU225" s="1">
        <f t="shared" si="228"/>
        <v>65987.671635078863</v>
      </c>
      <c r="AV225" s="1">
        <f t="shared" si="229"/>
        <v>27202.566121059652</v>
      </c>
      <c r="AW225" s="1">
        <f t="shared" si="230"/>
        <v>9521.6072869036161</v>
      </c>
      <c r="AX225" s="1">
        <f t="shared" si="282"/>
        <v>226491.26001476322</v>
      </c>
      <c r="AY225" s="1">
        <f t="shared" si="274"/>
        <v>36709.473843937427</v>
      </c>
      <c r="AZ225" s="1">
        <f t="shared" si="275"/>
        <v>8715.9836364336097</v>
      </c>
      <c r="BA225" s="1">
        <f t="shared" si="283"/>
        <v>14369.798702064027</v>
      </c>
      <c r="BB225" s="1">
        <f t="shared" si="284"/>
        <v>31154.95090796773</v>
      </c>
      <c r="BC225" s="1">
        <f t="shared" si="285"/>
        <v>39646.114968804344</v>
      </c>
      <c r="BD225" s="1">
        <f t="shared" si="286"/>
        <v>668.32268727651092</v>
      </c>
      <c r="BE225" s="2">
        <f t="shared" si="292"/>
        <v>0.17931493730955578</v>
      </c>
      <c r="BF225" s="2">
        <f t="shared" si="293"/>
        <v>0.13584270515142602</v>
      </c>
      <c r="BG225" s="2">
        <f t="shared" si="294"/>
        <v>7.3108051554487685E-2</v>
      </c>
      <c r="BH225" s="2">
        <f t="shared" si="276"/>
        <v>9.7209494150440653E-2</v>
      </c>
      <c r="BI225" s="2">
        <f t="shared" si="287"/>
        <v>3.2153846742329923E-3</v>
      </c>
      <c r="BJ225" s="2">
        <f t="shared" si="277"/>
        <v>1.8453240542857267E-3</v>
      </c>
      <c r="BK225" s="2">
        <f t="shared" si="278"/>
        <v>5.3447872020936297E-4</v>
      </c>
      <c r="BL225" s="2">
        <f t="shared" si="279"/>
        <v>1060.8787403187584</v>
      </c>
      <c r="BM225" s="2">
        <f t="shared" si="280"/>
        <v>250.98774800744675</v>
      </c>
      <c r="BN225" s="2">
        <f t="shared" si="281"/>
        <v>25.445482385201945</v>
      </c>
      <c r="BO225" s="2">
        <f t="shared" si="288"/>
        <v>1640.7016300055393</v>
      </c>
      <c r="BP225" s="2">
        <f t="shared" si="289"/>
        <v>136.76496119463886</v>
      </c>
      <c r="BQ225" s="2">
        <f t="shared" si="290"/>
        <v>10.255165336565803</v>
      </c>
      <c r="BR225" s="11">
        <f t="shared" si="291"/>
        <v>3.491087071184748E-2</v>
      </c>
      <c r="BS225" s="17">
        <f t="shared" si="272"/>
        <v>1.0464002292845484E-3</v>
      </c>
      <c r="BT225" s="17">
        <f t="shared" si="273"/>
        <v>7.84684634330436E-3</v>
      </c>
      <c r="BU225" s="12">
        <f>(BU$3*templow!$I335+BU$4*templow!$I335^2+BU$5*templow!$I335^6)*(K225/K$56)^$BW$1</f>
        <v>0.76062689243679915</v>
      </c>
      <c r="BV225" s="12">
        <f>(BV$3*templow!$I335+BV$4*templow!$I335^2+BV$5*templow!$I335^6)*(L225/L$56)^$BW$1</f>
        <v>-0.41533356670565702</v>
      </c>
      <c r="BW225" s="12">
        <f>(BW$3*templow!$I335+BW$4*templow!$I335^2+BW$5*templow!$I335^6)*(M225/M$56)^$BW$1</f>
        <v>-1.1819189096603662</v>
      </c>
      <c r="BX225" s="12"/>
      <c r="BY225" s="12"/>
      <c r="BZ225" s="12"/>
      <c r="CA225" s="19"/>
      <c r="CB225" s="19"/>
      <c r="CC225" s="19"/>
      <c r="CD225" s="19"/>
      <c r="CE225" s="19"/>
      <c r="CF225" s="19"/>
      <c r="CG225" s="19"/>
      <c r="CH225" s="19"/>
    </row>
    <row r="226" spans="1:86" x14ac:dyDescent="0.3">
      <c r="A226" s="2">
        <f t="shared" si="231"/>
        <v>2180</v>
      </c>
      <c r="B226" s="5">
        <f t="shared" si="232"/>
        <v>1165.3909453315189</v>
      </c>
      <c r="C226" s="5">
        <f t="shared" si="233"/>
        <v>2964.0961011237509</v>
      </c>
      <c r="D226" s="5">
        <f t="shared" si="234"/>
        <v>4369.7342145918838</v>
      </c>
      <c r="E226" s="15">
        <f t="shared" si="235"/>
        <v>6.7087386134509864E-7</v>
      </c>
      <c r="F226" s="15">
        <f t="shared" si="236"/>
        <v>1.3216664926190767E-6</v>
      </c>
      <c r="G226" s="15">
        <f t="shared" si="237"/>
        <v>2.6981351301785565E-6</v>
      </c>
      <c r="H226" s="5">
        <f t="shared" si="238"/>
        <v>331400.8750807941</v>
      </c>
      <c r="I226" s="5">
        <f t="shared" si="239"/>
        <v>136797.13796256445</v>
      </c>
      <c r="J226" s="5">
        <f t="shared" si="240"/>
        <v>47857.051335786084</v>
      </c>
      <c r="K226" s="5">
        <f t="shared" si="241"/>
        <v>284368.84326960379</v>
      </c>
      <c r="L226" s="5">
        <f t="shared" si="242"/>
        <v>46151.384197935346</v>
      </c>
      <c r="M226" s="5">
        <f t="shared" si="243"/>
        <v>10951.936430361531</v>
      </c>
      <c r="N226" s="15">
        <f t="shared" si="244"/>
        <v>4.4320235617674175E-3</v>
      </c>
      <c r="O226" s="15">
        <f t="shared" si="245"/>
        <v>5.7650925565038147E-3</v>
      </c>
      <c r="P226" s="15">
        <f t="shared" si="246"/>
        <v>5.2278101653548958E-3</v>
      </c>
      <c r="Q226" s="5">
        <f t="shared" si="247"/>
        <v>7442.6038549682153</v>
      </c>
      <c r="R226" s="5">
        <f t="shared" si="248"/>
        <v>10208.791920453286</v>
      </c>
      <c r="S226" s="5">
        <f t="shared" si="249"/>
        <v>5954.0264464544389</v>
      </c>
      <c r="T226" s="5">
        <f t="shared" si="250"/>
        <v>22.458009059733897</v>
      </c>
      <c r="U226" s="5">
        <f t="shared" si="251"/>
        <v>74.627233233834161</v>
      </c>
      <c r="V226" s="5">
        <f t="shared" si="252"/>
        <v>124.41273083622256</v>
      </c>
      <c r="W226" s="15">
        <f t="shared" si="253"/>
        <v>-1.0734613539272964E-2</v>
      </c>
      <c r="X226" s="15">
        <f t="shared" si="254"/>
        <v>-1.217998157191269E-2</v>
      </c>
      <c r="Y226" s="15">
        <f t="shared" si="255"/>
        <v>-9.7425357312937999E-3</v>
      </c>
      <c r="Z226" s="5">
        <f t="shared" si="268"/>
        <v>7137.4351615825872</v>
      </c>
      <c r="AA226" s="5">
        <f t="shared" si="269"/>
        <v>26853.549858499588</v>
      </c>
      <c r="AB226" s="5">
        <f t="shared" si="270"/>
        <v>68234.39245335845</v>
      </c>
      <c r="AC226" s="16">
        <f t="shared" si="256"/>
        <v>1.1611127639832761</v>
      </c>
      <c r="AD226" s="16">
        <f t="shared" si="257"/>
        <v>3.0241930263272048</v>
      </c>
      <c r="AE226" s="16">
        <f t="shared" si="258"/>
        <v>12.307709912970351</v>
      </c>
      <c r="AF226" s="15">
        <f t="shared" si="259"/>
        <v>-4.0504037456468023E-3</v>
      </c>
      <c r="AG226" s="15">
        <f t="shared" si="260"/>
        <v>2.9673830763510267E-4</v>
      </c>
      <c r="AH226" s="15">
        <f t="shared" si="261"/>
        <v>9.7937136394747881E-3</v>
      </c>
      <c r="AI226" s="1">
        <f t="shared" si="225"/>
        <v>631848.16914277175</v>
      </c>
      <c r="AJ226" s="1">
        <f t="shared" si="226"/>
        <v>257299.91868117405</v>
      </c>
      <c r="AK226" s="1">
        <f t="shared" si="227"/>
        <v>90511.813797179493</v>
      </c>
      <c r="AL226" s="14">
        <f t="shared" si="262"/>
        <v>80.380560561704883</v>
      </c>
      <c r="AM226" s="14">
        <f t="shared" si="263"/>
        <v>19.014647880084507</v>
      </c>
      <c r="AN226" s="14">
        <f t="shared" si="264"/>
        <v>6.0483847526425238</v>
      </c>
      <c r="AO226" s="11">
        <f t="shared" si="265"/>
        <v>3.7350408084908613E-3</v>
      </c>
      <c r="AP226" s="11">
        <f t="shared" si="266"/>
        <v>4.7051663146339684E-3</v>
      </c>
      <c r="AQ226" s="11">
        <f t="shared" si="267"/>
        <v>4.2681795183730966E-3</v>
      </c>
      <c r="AR226" s="1">
        <f t="shared" si="271"/>
        <v>331400.8750807941</v>
      </c>
      <c r="AS226" s="1">
        <f t="shared" si="271"/>
        <v>136797.13796256445</v>
      </c>
      <c r="AT226" s="1">
        <f t="shared" si="271"/>
        <v>47857.051335786084</v>
      </c>
      <c r="AU226" s="1">
        <f t="shared" si="228"/>
        <v>66280.175016158828</v>
      </c>
      <c r="AV226" s="1">
        <f t="shared" si="229"/>
        <v>27359.42759251289</v>
      </c>
      <c r="AW226" s="1">
        <f t="shared" si="230"/>
        <v>9571.4102671572164</v>
      </c>
      <c r="AX226" s="1">
        <f t="shared" si="282"/>
        <v>227495.07461568303</v>
      </c>
      <c r="AY226" s="1">
        <f t="shared" si="274"/>
        <v>36921.107358348279</v>
      </c>
      <c r="AZ226" s="1">
        <f t="shared" si="275"/>
        <v>8761.5491442892253</v>
      </c>
      <c r="BA226" s="1">
        <f t="shared" si="283"/>
        <v>14374.961970431632</v>
      </c>
      <c r="BB226" s="1">
        <f t="shared" si="284"/>
        <v>31172.031303512034</v>
      </c>
      <c r="BC226" s="1">
        <f t="shared" si="285"/>
        <v>39669.006575208274</v>
      </c>
      <c r="BD226" s="1">
        <f t="shared" si="286"/>
        <v>649.20083185178908</v>
      </c>
      <c r="BE226" s="2">
        <f t="shared" si="292"/>
        <v>0.17931493730955578</v>
      </c>
      <c r="BF226" s="2">
        <f t="shared" si="293"/>
        <v>0.13584270515142602</v>
      </c>
      <c r="BG226" s="2">
        <f t="shared" si="294"/>
        <v>7.3108051554487685E-2</v>
      </c>
      <c r="BH226" s="2">
        <f t="shared" si="276"/>
        <v>9.7003222884582629E-2</v>
      </c>
      <c r="BI226" s="2">
        <f t="shared" si="287"/>
        <v>3.2153846742329923E-3</v>
      </c>
      <c r="BJ226" s="2">
        <f t="shared" si="277"/>
        <v>1.8453240542857267E-3</v>
      </c>
      <c r="BK226" s="2">
        <f t="shared" si="278"/>
        <v>5.3447872020936297E-4</v>
      </c>
      <c r="BL226" s="2">
        <f t="shared" si="279"/>
        <v>1065.5812947621878</v>
      </c>
      <c r="BM226" s="2">
        <f t="shared" si="280"/>
        <v>252.43504923976332</v>
      </c>
      <c r="BN226" s="2">
        <f t="shared" si="281"/>
        <v>25.578575550944731</v>
      </c>
      <c r="BO226" s="2">
        <f t="shared" si="288"/>
        <v>1665.1675509236611</v>
      </c>
      <c r="BP226" s="2">
        <f t="shared" si="289"/>
        <v>138.40176345940947</v>
      </c>
      <c r="BQ226" s="2">
        <f t="shared" si="290"/>
        <v>10.255050717111521</v>
      </c>
      <c r="BR226" s="11">
        <f t="shared" si="291"/>
        <v>3.4857936212420809E-2</v>
      </c>
      <c r="BS226" s="17">
        <f t="shared" si="272"/>
        <v>1.0111017855719286E-3</v>
      </c>
      <c r="BT226" s="17">
        <f t="shared" si="273"/>
        <v>7.6182974206838441E-3</v>
      </c>
      <c r="BU226" s="12">
        <f>(BU$3*templow!$I336+BU$4*templow!$I336^2+BU$5*templow!$I336^6)*(K226/K$56)^$BW$1</f>
        <v>0.7310170063310546</v>
      </c>
      <c r="BV226" s="12">
        <f>(BV$3*templow!$I336+BV$4*templow!$I336^2+BV$5*templow!$I336^6)*(L226/L$56)^$BW$1</f>
        <v>-0.43734999767332866</v>
      </c>
      <c r="BW226" s="12">
        <f>(BW$3*templow!$I336+BW$4*templow!$I336^2+BW$5*templow!$I336^6)*(M226/M$56)^$BW$1</f>
        <v>-1.2019499954417496</v>
      </c>
      <c r="BX226" s="12"/>
      <c r="BY226" s="12"/>
      <c r="BZ226" s="12"/>
      <c r="CA226" s="19"/>
      <c r="CB226" s="19"/>
      <c r="CC226" s="19"/>
      <c r="CD226" s="19"/>
      <c r="CE226" s="19"/>
      <c r="CF226" s="19"/>
      <c r="CG226" s="19"/>
      <c r="CH226" s="19"/>
    </row>
    <row r="227" spans="1:86" x14ac:dyDescent="0.3">
      <c r="A227" s="2">
        <f t="shared" si="231"/>
        <v>2181</v>
      </c>
      <c r="B227" s="5">
        <f t="shared" si="232"/>
        <v>1165.3916880703262</v>
      </c>
      <c r="C227" s="5">
        <f t="shared" si="233"/>
        <v>2964.0998227929235</v>
      </c>
      <c r="D227" s="5">
        <f t="shared" si="234"/>
        <v>4369.7454152186083</v>
      </c>
      <c r="E227" s="15">
        <f t="shared" si="235"/>
        <v>6.3733016827784372E-7</v>
      </c>
      <c r="F227" s="15">
        <f t="shared" si="236"/>
        <v>1.2555831679881227E-6</v>
      </c>
      <c r="G227" s="15">
        <f t="shared" si="237"/>
        <v>2.5632283736696284E-6</v>
      </c>
      <c r="H227" s="5">
        <f t="shared" si="238"/>
        <v>332853.57057315827</v>
      </c>
      <c r="I227" s="5">
        <f t="shared" si="239"/>
        <v>137577.64401552684</v>
      </c>
      <c r="J227" s="5">
        <f t="shared" si="240"/>
        <v>48104.730308965605</v>
      </c>
      <c r="K227" s="5">
        <f t="shared" si="241"/>
        <v>285615.19185390999</v>
      </c>
      <c r="L227" s="5">
        <f t="shared" si="242"/>
        <v>46414.646010772427</v>
      </c>
      <c r="M227" s="5">
        <f t="shared" si="243"/>
        <v>11008.588770739414</v>
      </c>
      <c r="N227" s="15">
        <f t="shared" si="244"/>
        <v>4.3828591415853158E-3</v>
      </c>
      <c r="O227" s="15">
        <f t="shared" si="245"/>
        <v>5.7043102262761547E-3</v>
      </c>
      <c r="P227" s="15">
        <f t="shared" si="246"/>
        <v>5.1728149389935751E-3</v>
      </c>
      <c r="Q227" s="5">
        <f t="shared" si="247"/>
        <v>7394.984814393968</v>
      </c>
      <c r="R227" s="5">
        <f t="shared" si="248"/>
        <v>10141.986582770536</v>
      </c>
      <c r="S227" s="5">
        <f t="shared" si="249"/>
        <v>5926.5333379159729</v>
      </c>
      <c r="T227" s="5">
        <f t="shared" si="250"/>
        <v>22.216931011616161</v>
      </c>
      <c r="U227" s="5">
        <f t="shared" si="251"/>
        <v>73.718274908283234</v>
      </c>
      <c r="V227" s="5">
        <f t="shared" si="252"/>
        <v>123.20063536062283</v>
      </c>
      <c r="W227" s="15">
        <f t="shared" si="253"/>
        <v>-1.0734613539272964E-2</v>
      </c>
      <c r="X227" s="15">
        <f t="shared" si="254"/>
        <v>-1.217998157191269E-2</v>
      </c>
      <c r="Y227" s="15">
        <f t="shared" si="255"/>
        <v>-9.7425357312937999E-3</v>
      </c>
      <c r="Z227" s="5">
        <f t="shared" si="268"/>
        <v>7063.3900878391605</v>
      </c>
      <c r="AA227" s="5">
        <f t="shared" si="269"/>
        <v>26687.353766801738</v>
      </c>
      <c r="AB227" s="5">
        <f t="shared" si="270"/>
        <v>68588.259651061206</v>
      </c>
      <c r="AC227" s="16">
        <f t="shared" si="256"/>
        <v>1.15640978849492</v>
      </c>
      <c r="AD227" s="16">
        <f t="shared" si="257"/>
        <v>3.0250904202477988</v>
      </c>
      <c r="AE227" s="16">
        <f t="shared" si="258"/>
        <v>12.428248099415708</v>
      </c>
      <c r="AF227" s="15">
        <f t="shared" si="259"/>
        <v>-4.0504037456468023E-3</v>
      </c>
      <c r="AG227" s="15">
        <f t="shared" si="260"/>
        <v>2.9673830763510267E-4</v>
      </c>
      <c r="AH227" s="15">
        <f t="shared" si="261"/>
        <v>9.7937136394747881E-3</v>
      </c>
      <c r="AI227" s="1">
        <f t="shared" si="225"/>
        <v>634943.52724465344</v>
      </c>
      <c r="AJ227" s="1">
        <f t="shared" si="226"/>
        <v>258929.35440556955</v>
      </c>
      <c r="AK227" s="1">
        <f t="shared" si="227"/>
        <v>91032.042684618762</v>
      </c>
      <c r="AL227" s="14">
        <f t="shared" si="262"/>
        <v>80.677782988873147</v>
      </c>
      <c r="AM227" s="14">
        <f t="shared" si="263"/>
        <v>19.103220289967609</v>
      </c>
      <c r="AN227" s="14">
        <f t="shared" si="264"/>
        <v>6.0739421886437892</v>
      </c>
      <c r="AO227" s="11">
        <f t="shared" si="265"/>
        <v>3.6976904004059528E-3</v>
      </c>
      <c r="AP227" s="11">
        <f t="shared" si="266"/>
        <v>4.6581146514876283E-3</v>
      </c>
      <c r="AQ227" s="11">
        <f t="shared" si="267"/>
        <v>4.225497723189366E-3</v>
      </c>
      <c r="AR227" s="1">
        <f t="shared" si="271"/>
        <v>332853.57057315827</v>
      </c>
      <c r="AS227" s="1">
        <f t="shared" si="271"/>
        <v>137577.64401552684</v>
      </c>
      <c r="AT227" s="1">
        <f t="shared" si="271"/>
        <v>48104.730308965605</v>
      </c>
      <c r="AU227" s="1">
        <f t="shared" si="228"/>
        <v>66570.714114631657</v>
      </c>
      <c r="AV227" s="1">
        <f t="shared" si="229"/>
        <v>27515.528803105368</v>
      </c>
      <c r="AW227" s="1">
        <f t="shared" si="230"/>
        <v>9620.9460617931218</v>
      </c>
      <c r="AX227" s="1">
        <f t="shared" si="282"/>
        <v>228492.15348312803</v>
      </c>
      <c r="AY227" s="1">
        <f t="shared" si="274"/>
        <v>37131.716808617944</v>
      </c>
      <c r="AZ227" s="1">
        <f t="shared" si="275"/>
        <v>8806.8710165915309</v>
      </c>
      <c r="BA227" s="1">
        <f t="shared" si="283"/>
        <v>14380.067718971541</v>
      </c>
      <c r="BB227" s="1">
        <f t="shared" si="284"/>
        <v>31188.930545479911</v>
      </c>
      <c r="BC227" s="1">
        <f t="shared" si="285"/>
        <v>39691.653878272307</v>
      </c>
      <c r="BD227" s="1">
        <f t="shared" si="286"/>
        <v>630.62233621818928</v>
      </c>
      <c r="BE227" s="2">
        <f t="shared" si="292"/>
        <v>0.17931493730955578</v>
      </c>
      <c r="BF227" s="2">
        <f t="shared" si="293"/>
        <v>0.13584270515142602</v>
      </c>
      <c r="BG227" s="2">
        <f t="shared" si="294"/>
        <v>7.3108051554487685E-2</v>
      </c>
      <c r="BH227" s="2">
        <f t="shared" si="276"/>
        <v>9.6797969132655093E-2</v>
      </c>
      <c r="BI227" s="2">
        <f t="shared" si="287"/>
        <v>3.2153846742329923E-3</v>
      </c>
      <c r="BJ227" s="2">
        <f t="shared" si="277"/>
        <v>1.8453240542857267E-3</v>
      </c>
      <c r="BK227" s="2">
        <f t="shared" si="278"/>
        <v>5.3447872020936297E-4</v>
      </c>
      <c r="BL227" s="2">
        <f t="shared" si="279"/>
        <v>1070.2522695846628</v>
      </c>
      <c r="BM227" s="2">
        <f t="shared" si="280"/>
        <v>253.87533583381042</v>
      </c>
      <c r="BN227" s="2">
        <f t="shared" si="281"/>
        <v>25.710954691552491</v>
      </c>
      <c r="BO227" s="2">
        <f t="shared" si="288"/>
        <v>1689.9991759862369</v>
      </c>
      <c r="BP227" s="2">
        <f t="shared" si="289"/>
        <v>140.05824252742147</v>
      </c>
      <c r="BQ227" s="2">
        <f t="shared" si="290"/>
        <v>10.254941942934023</v>
      </c>
      <c r="BR227" s="11">
        <f t="shared" si="291"/>
        <v>3.4805542994389621E-2</v>
      </c>
      <c r="BS227" s="17">
        <f t="shared" si="272"/>
        <v>9.7704404652155467E-4</v>
      </c>
      <c r="BT227" s="17">
        <f t="shared" si="273"/>
        <v>7.3964052627998487E-3</v>
      </c>
      <c r="BU227" s="12">
        <f>(BU$3*templow!$I337+BU$4*templow!$I337^2+BU$5*templow!$I337^6)*(K227/K$56)^$BW$1</f>
        <v>0.70132579993784172</v>
      </c>
      <c r="BV227" s="12">
        <f>(BV$3*templow!$I337+BV$4*templow!$I337^2+BV$5*templow!$I337^6)*(L227/L$56)^$BW$1</f>
        <v>-0.4593907779274255</v>
      </c>
      <c r="BW227" s="12">
        <f>(BW$3*templow!$I337+BW$4*templow!$I337^2+BW$5*templow!$I337^6)*(M227/M$56)^$BW$1</f>
        <v>-1.2219904671942168</v>
      </c>
      <c r="BX227" s="12"/>
      <c r="BY227" s="12"/>
      <c r="BZ227" s="12"/>
      <c r="CA227" s="19"/>
      <c r="CB227" s="19"/>
      <c r="CC227" s="19"/>
      <c r="CD227" s="19"/>
      <c r="CE227" s="19"/>
      <c r="CF227" s="19"/>
      <c r="CG227" s="19"/>
      <c r="CH227" s="19"/>
    </row>
    <row r="228" spans="1:86" x14ac:dyDescent="0.3">
      <c r="A228" s="2">
        <f t="shared" si="231"/>
        <v>2182</v>
      </c>
      <c r="B228" s="5">
        <f t="shared" si="232"/>
        <v>1165.3923936726428</v>
      </c>
      <c r="C228" s="5">
        <f t="shared" si="233"/>
        <v>2964.1033583830767</v>
      </c>
      <c r="D228" s="5">
        <f t="shared" si="234"/>
        <v>4369.7560558412706</v>
      </c>
      <c r="E228" s="15">
        <f t="shared" si="235"/>
        <v>6.0546365986395154E-7</v>
      </c>
      <c r="F228" s="15">
        <f t="shared" si="236"/>
        <v>1.1928040095887166E-6</v>
      </c>
      <c r="G228" s="15">
        <f t="shared" si="237"/>
        <v>2.4350669549861471E-6</v>
      </c>
      <c r="H228" s="5">
        <f t="shared" si="238"/>
        <v>334296.42956187745</v>
      </c>
      <c r="I228" s="5">
        <f t="shared" si="239"/>
        <v>138354.31795257278</v>
      </c>
      <c r="J228" s="5">
        <f t="shared" si="240"/>
        <v>48351.066457451954</v>
      </c>
      <c r="K228" s="5">
        <f t="shared" si="241"/>
        <v>286853.10748285259</v>
      </c>
      <c r="L228" s="5">
        <f t="shared" si="242"/>
        <v>46676.617251311131</v>
      </c>
      <c r="M228" s="5">
        <f t="shared" si="243"/>
        <v>11064.934939061113</v>
      </c>
      <c r="N228" s="15">
        <f t="shared" si="244"/>
        <v>4.3342079281825097E-3</v>
      </c>
      <c r="O228" s="15">
        <f t="shared" si="245"/>
        <v>5.6441503502557833E-3</v>
      </c>
      <c r="P228" s="15">
        <f t="shared" si="246"/>
        <v>5.1183825188807486E-3</v>
      </c>
      <c r="Q228" s="5">
        <f t="shared" si="247"/>
        <v>7347.3143012112687</v>
      </c>
      <c r="R228" s="5">
        <f t="shared" si="248"/>
        <v>10075.015070285188</v>
      </c>
      <c r="S228" s="5">
        <f t="shared" si="249"/>
        <v>5898.8469711382468</v>
      </c>
      <c r="T228" s="5">
        <f t="shared" si="250"/>
        <v>21.978440843177772</v>
      </c>
      <c r="U228" s="5">
        <f t="shared" si="251"/>
        <v>72.820387678387149</v>
      </c>
      <c r="V228" s="5">
        <f t="shared" si="252"/>
        <v>122.00034876850386</v>
      </c>
      <c r="W228" s="15">
        <f t="shared" si="253"/>
        <v>-1.0734613539272964E-2</v>
      </c>
      <c r="X228" s="15">
        <f t="shared" si="254"/>
        <v>-1.217998157191269E-2</v>
      </c>
      <c r="Y228" s="15">
        <f t="shared" si="255"/>
        <v>-9.7425357312937999E-3</v>
      </c>
      <c r="Z228" s="5">
        <f t="shared" si="268"/>
        <v>6989.7707884852989</v>
      </c>
      <c r="AA228" s="5">
        <f t="shared" si="269"/>
        <v>26520.581667115301</v>
      </c>
      <c r="AB228" s="5">
        <f t="shared" si="270"/>
        <v>68940.180852271616</v>
      </c>
      <c r="AC228" s="16">
        <f t="shared" si="256"/>
        <v>1.1517258619560975</v>
      </c>
      <c r="AD228" s="16">
        <f t="shared" si="257"/>
        <v>3.0259880804595465</v>
      </c>
      <c r="AE228" s="16">
        <f t="shared" si="258"/>
        <v>12.549966802341732</v>
      </c>
      <c r="AF228" s="15">
        <f t="shared" si="259"/>
        <v>-4.0504037456468023E-3</v>
      </c>
      <c r="AG228" s="15">
        <f t="shared" si="260"/>
        <v>2.9673830763510267E-4</v>
      </c>
      <c r="AH228" s="15">
        <f t="shared" si="261"/>
        <v>9.7937136394747881E-3</v>
      </c>
      <c r="AI228" s="1">
        <f t="shared" si="225"/>
        <v>638019.88863481977</v>
      </c>
      <c r="AJ228" s="1">
        <f t="shared" si="226"/>
        <v>260551.94776811797</v>
      </c>
      <c r="AK228" s="1">
        <f t="shared" si="227"/>
        <v>91549.784477950001</v>
      </c>
      <c r="AL228" s="14">
        <f t="shared" si="262"/>
        <v>80.97312123792031</v>
      </c>
      <c r="AM228" s="14">
        <f t="shared" si="263"/>
        <v>19.191315430387672</v>
      </c>
      <c r="AN228" s="14">
        <f t="shared" si="264"/>
        <v>6.0993509632437979</v>
      </c>
      <c r="AO228" s="11">
        <f t="shared" si="265"/>
        <v>3.660713496401893E-3</v>
      </c>
      <c r="AP228" s="11">
        <f t="shared" si="266"/>
        <v>4.6115335049727521E-3</v>
      </c>
      <c r="AQ228" s="11">
        <f t="shared" si="267"/>
        <v>4.1832427459574722E-3</v>
      </c>
      <c r="AR228" s="1">
        <f t="shared" si="271"/>
        <v>334296.42956187745</v>
      </c>
      <c r="AS228" s="1">
        <f t="shared" si="271"/>
        <v>138354.31795257278</v>
      </c>
      <c r="AT228" s="1">
        <f t="shared" si="271"/>
        <v>48351.066457451954</v>
      </c>
      <c r="AU228" s="1">
        <f t="shared" si="228"/>
        <v>66859.28591237549</v>
      </c>
      <c r="AV228" s="1">
        <f t="shared" si="229"/>
        <v>27670.863590514557</v>
      </c>
      <c r="AW228" s="1">
        <f t="shared" si="230"/>
        <v>9670.2132914903905</v>
      </c>
      <c r="AX228" s="1">
        <f t="shared" si="282"/>
        <v>229482.48598628206</v>
      </c>
      <c r="AY228" s="1">
        <f t="shared" si="274"/>
        <v>37341.293801048909</v>
      </c>
      <c r="AZ228" s="1">
        <f t="shared" si="275"/>
        <v>8851.9479512488888</v>
      </c>
      <c r="BA228" s="1">
        <f t="shared" si="283"/>
        <v>14385.116563901349</v>
      </c>
      <c r="BB228" s="1">
        <f t="shared" si="284"/>
        <v>31205.650556791872</v>
      </c>
      <c r="BC228" s="1">
        <f t="shared" si="285"/>
        <v>39714.059568598546</v>
      </c>
      <c r="BD228" s="1">
        <f t="shared" si="286"/>
        <v>612.57191171544332</v>
      </c>
      <c r="BE228" s="2">
        <f t="shared" si="292"/>
        <v>0.17931493730955578</v>
      </c>
      <c r="BF228" s="2">
        <f t="shared" si="293"/>
        <v>0.13584270515142602</v>
      </c>
      <c r="BG228" s="2">
        <f t="shared" si="294"/>
        <v>7.3108051554487685E-2</v>
      </c>
      <c r="BH228" s="2">
        <f t="shared" si="276"/>
        <v>9.6593739856684929E-2</v>
      </c>
      <c r="BI228" s="2">
        <f t="shared" si="287"/>
        <v>3.2153846742329923E-3</v>
      </c>
      <c r="BJ228" s="2">
        <f t="shared" si="277"/>
        <v>1.8453240542857267E-3</v>
      </c>
      <c r="BK228" s="2">
        <f t="shared" si="278"/>
        <v>5.3447872020936297E-4</v>
      </c>
      <c r="BL228" s="2">
        <f t="shared" si="279"/>
        <v>1074.8916162640699</v>
      </c>
      <c r="BM228" s="2">
        <f t="shared" si="280"/>
        <v>255.30855093217809</v>
      </c>
      <c r="BN228" s="2">
        <f t="shared" si="281"/>
        <v>25.842616120936778</v>
      </c>
      <c r="BO228" s="2">
        <f t="shared" si="288"/>
        <v>1715.2019751047221</v>
      </c>
      <c r="BP228" s="2">
        <f t="shared" si="289"/>
        <v>141.73463505412099</v>
      </c>
      <c r="BQ228" s="2">
        <f t="shared" si="290"/>
        <v>10.254838950482336</v>
      </c>
      <c r="BR228" s="11">
        <f t="shared" si="291"/>
        <v>3.4753685539651052E-2</v>
      </c>
      <c r="BS228" s="17">
        <f t="shared" si="272"/>
        <v>9.4418130356579652E-4</v>
      </c>
      <c r="BT228" s="17">
        <f t="shared" si="273"/>
        <v>7.1809759833008236E-3</v>
      </c>
      <c r="BU228" s="12">
        <f>(BU$3*templow!$I338+BU$4*templow!$I338^2+BU$5*templow!$I338^6)*(K228/K$56)^$BW$1</f>
        <v>0.67155594537076246</v>
      </c>
      <c r="BV228" s="12">
        <f>(BV$3*templow!$I338+BV$4*templow!$I338^2+BV$5*templow!$I338^6)*(L228/L$56)^$BW$1</f>
        <v>-0.48145445085652921</v>
      </c>
      <c r="BW228" s="12">
        <f>(BW$3*templow!$I338+BW$4*templow!$I338^2+BW$5*templow!$I338^6)*(M228/M$56)^$BW$1</f>
        <v>-1.2420392436412213</v>
      </c>
      <c r="BX228" s="12"/>
      <c r="BY228" s="12"/>
      <c r="BZ228" s="12"/>
      <c r="CA228" s="19"/>
      <c r="CB228" s="19"/>
      <c r="CC228" s="19"/>
      <c r="CD228" s="19"/>
      <c r="CE228" s="19"/>
      <c r="CF228" s="19"/>
      <c r="CG228" s="19"/>
      <c r="CH228" s="19"/>
    </row>
    <row r="229" spans="1:86" x14ac:dyDescent="0.3">
      <c r="A229" s="2">
        <f t="shared" si="231"/>
        <v>2183</v>
      </c>
      <c r="B229" s="5">
        <f t="shared" si="232"/>
        <v>1165.3930639952493</v>
      </c>
      <c r="C229" s="5">
        <f t="shared" si="233"/>
        <v>2964.1067171977288</v>
      </c>
      <c r="D229" s="5">
        <f t="shared" si="234"/>
        <v>4369.7661644574155</v>
      </c>
      <c r="E229" s="15">
        <f t="shared" si="235"/>
        <v>5.7519047687075398E-7</v>
      </c>
      <c r="F229" s="15">
        <f t="shared" si="236"/>
        <v>1.1331638091092807E-6</v>
      </c>
      <c r="G229" s="15">
        <f t="shared" si="237"/>
        <v>2.3133136072368396E-6</v>
      </c>
      <c r="H229" s="5">
        <f t="shared" si="238"/>
        <v>335729.43872116791</v>
      </c>
      <c r="I229" s="5">
        <f t="shared" si="239"/>
        <v>139127.13002146347</v>
      </c>
      <c r="J229" s="5">
        <f t="shared" si="240"/>
        <v>48596.053190688639</v>
      </c>
      <c r="K229" s="5">
        <f t="shared" si="241"/>
        <v>288082.57839651644</v>
      </c>
      <c r="L229" s="5">
        <f t="shared" si="242"/>
        <v>46937.287788678026</v>
      </c>
      <c r="M229" s="5">
        <f t="shared" si="243"/>
        <v>11120.973379755826</v>
      </c>
      <c r="N229" s="15">
        <f t="shared" si="244"/>
        <v>4.2860644754818544E-3</v>
      </c>
      <c r="O229" s="15">
        <f t="shared" si="245"/>
        <v>5.5846064414526442E-3</v>
      </c>
      <c r="P229" s="15">
        <f t="shared" si="246"/>
        <v>5.064507021806941E-3</v>
      </c>
      <c r="Q229" s="5">
        <f t="shared" si="247"/>
        <v>7299.6009387220665</v>
      </c>
      <c r="R229" s="5">
        <f t="shared" si="248"/>
        <v>10007.892600429686</v>
      </c>
      <c r="S229" s="5">
        <f t="shared" si="249"/>
        <v>5870.9745211903173</v>
      </c>
      <c r="T229" s="5">
        <f t="shared" si="250"/>
        <v>21.742510774530487</v>
      </c>
      <c r="U229" s="5">
        <f t="shared" si="251"/>
        <v>71.933436698404861</v>
      </c>
      <c r="V229" s="5">
        <f t="shared" si="252"/>
        <v>120.8117560113964</v>
      </c>
      <c r="W229" s="15">
        <f t="shared" si="253"/>
        <v>-1.0734613539272964E-2</v>
      </c>
      <c r="X229" s="15">
        <f t="shared" si="254"/>
        <v>-1.217998157191269E-2</v>
      </c>
      <c r="Y229" s="15">
        <f t="shared" si="255"/>
        <v>-9.7425357312937999E-3</v>
      </c>
      <c r="Z229" s="5">
        <f t="shared" si="268"/>
        <v>6916.5835294808785</v>
      </c>
      <c r="AA229" s="5">
        <f t="shared" si="269"/>
        <v>26353.27357780376</v>
      </c>
      <c r="AB229" s="5">
        <f t="shared" si="270"/>
        <v>69290.146429893255</v>
      </c>
      <c r="AC229" s="16">
        <f t="shared" si="256"/>
        <v>1.1470609072108722</v>
      </c>
      <c r="AD229" s="16">
        <f t="shared" si="257"/>
        <v>3.0268860070414658</v>
      </c>
      <c r="AE229" s="16">
        <f t="shared" si="258"/>
        <v>12.672877583388782</v>
      </c>
      <c r="AF229" s="15">
        <f t="shared" si="259"/>
        <v>-4.0504037456468023E-3</v>
      </c>
      <c r="AG229" s="15">
        <f t="shared" si="260"/>
        <v>2.9673830763510267E-4</v>
      </c>
      <c r="AH229" s="15">
        <f t="shared" si="261"/>
        <v>9.7937136394747881E-3</v>
      </c>
      <c r="AI229" s="1">
        <f t="shared" si="225"/>
        <v>641077.18568371329</v>
      </c>
      <c r="AJ229" s="1">
        <f t="shared" si="226"/>
        <v>262167.61658182077</v>
      </c>
      <c r="AK229" s="1">
        <f t="shared" si="227"/>
        <v>92065.019321645392</v>
      </c>
      <c r="AL229" s="14">
        <f t="shared" si="262"/>
        <v>81.266576441704146</v>
      </c>
      <c r="AM229" s="14">
        <f t="shared" si="263"/>
        <v>19.278931810558287</v>
      </c>
      <c r="AN229" s="14">
        <f t="shared" si="264"/>
        <v>6.1246108782591149</v>
      </c>
      <c r="AO229" s="11">
        <f t="shared" si="265"/>
        <v>3.6241063614378742E-3</v>
      </c>
      <c r="AP229" s="11">
        <f t="shared" si="266"/>
        <v>4.5654181699230243E-3</v>
      </c>
      <c r="AQ229" s="11">
        <f t="shared" si="267"/>
        <v>4.1414103184978972E-3</v>
      </c>
      <c r="AR229" s="1">
        <f t="shared" si="271"/>
        <v>335729.43872116791</v>
      </c>
      <c r="AS229" s="1">
        <f t="shared" si="271"/>
        <v>139127.13002146347</v>
      </c>
      <c r="AT229" s="1">
        <f t="shared" si="271"/>
        <v>48596.053190688639</v>
      </c>
      <c r="AU229" s="1">
        <f t="shared" si="228"/>
        <v>67145.88774423358</v>
      </c>
      <c r="AV229" s="1">
        <f t="shared" si="229"/>
        <v>27825.426004292694</v>
      </c>
      <c r="AW229" s="1">
        <f t="shared" si="230"/>
        <v>9719.2106381377289</v>
      </c>
      <c r="AX229" s="1">
        <f t="shared" si="282"/>
        <v>230466.06271721312</v>
      </c>
      <c r="AY229" s="1">
        <f t="shared" si="274"/>
        <v>37549.830230942418</v>
      </c>
      <c r="AZ229" s="1">
        <f t="shared" si="275"/>
        <v>8896.7787038046608</v>
      </c>
      <c r="BA229" s="1">
        <f t="shared" si="283"/>
        <v>14390.109114044832</v>
      </c>
      <c r="BB229" s="1">
        <f t="shared" si="284"/>
        <v>31222.193236715175</v>
      </c>
      <c r="BC229" s="1">
        <f t="shared" si="285"/>
        <v>39736.226299020913</v>
      </c>
      <c r="BD229" s="1">
        <f t="shared" si="286"/>
        <v>595.03469363508657</v>
      </c>
      <c r="BE229" s="2">
        <f t="shared" si="292"/>
        <v>0.17931493730955578</v>
      </c>
      <c r="BF229" s="2">
        <f t="shared" si="293"/>
        <v>0.13584270515142602</v>
      </c>
      <c r="BG229" s="2">
        <f t="shared" si="294"/>
        <v>7.3108051554487685E-2</v>
      </c>
      <c r="BH229" s="2">
        <f t="shared" si="276"/>
        <v>9.6390541837497803E-2</v>
      </c>
      <c r="BI229" s="2">
        <f t="shared" si="287"/>
        <v>3.2153846742329923E-3</v>
      </c>
      <c r="BJ229" s="2">
        <f t="shared" si="277"/>
        <v>1.8453240542857267E-3</v>
      </c>
      <c r="BK229" s="2">
        <f t="shared" si="278"/>
        <v>5.3447872020936297E-4</v>
      </c>
      <c r="BL229" s="2">
        <f t="shared" si="279"/>
        <v>1079.4992919528879</v>
      </c>
      <c r="BM229" s="2">
        <f t="shared" si="280"/>
        <v>256.7346396323444</v>
      </c>
      <c r="BN229" s="2">
        <f t="shared" si="281"/>
        <v>25.973556316585395</v>
      </c>
      <c r="BO229" s="2">
        <f t="shared" si="288"/>
        <v>1740.7815000183177</v>
      </c>
      <c r="BP229" s="2">
        <f t="shared" si="289"/>
        <v>143.43118054212391</v>
      </c>
      <c r="BQ229" s="2">
        <f t="shared" si="290"/>
        <v>10.254741677026542</v>
      </c>
      <c r="BR229" s="11">
        <f t="shared" si="291"/>
        <v>3.4702358379647941E-2</v>
      </c>
      <c r="BS229" s="17">
        <f t="shared" si="272"/>
        <v>9.1246962128323445E-4</v>
      </c>
      <c r="BT229" s="17">
        <f t="shared" si="273"/>
        <v>6.9718213430105085E-3</v>
      </c>
      <c r="BU229" s="12">
        <f>(BU$3*templow!$I339+BU$4*templow!$I339^2+BU$5*templow!$I339^6)*(K229/K$56)^$BW$1</f>
        <v>0.64171006025424993</v>
      </c>
      <c r="BV229" s="12">
        <f>(BV$3*templow!$I339+BV$4*templow!$I339^2+BV$5*templow!$I339^6)*(L229/L$56)^$BW$1</f>
        <v>-0.50353959535155846</v>
      </c>
      <c r="BW229" s="12">
        <f>(BW$3*templow!$I339+BW$4*templow!$I339^2+BW$5*templow!$I339^6)*(M229/M$56)^$BW$1</f>
        <v>-1.2620952713904603</v>
      </c>
      <c r="BX229" s="12"/>
      <c r="BY229" s="12"/>
      <c r="BZ229" s="12"/>
      <c r="CA229" s="19"/>
      <c r="CB229" s="19"/>
      <c r="CC229" s="19"/>
      <c r="CD229" s="19"/>
      <c r="CE229" s="19"/>
      <c r="CF229" s="19"/>
      <c r="CG229" s="19"/>
      <c r="CH229" s="19"/>
    </row>
    <row r="230" spans="1:86" x14ac:dyDescent="0.3">
      <c r="A230" s="2">
        <f t="shared" si="231"/>
        <v>2184</v>
      </c>
      <c r="B230" s="5">
        <f t="shared" si="232"/>
        <v>1165.3937008020919</v>
      </c>
      <c r="C230" s="5">
        <f t="shared" si="233"/>
        <v>2964.1099080752642</v>
      </c>
      <c r="D230" s="5">
        <f t="shared" si="234"/>
        <v>4369.775767664968</v>
      </c>
      <c r="E230" s="15">
        <f t="shared" si="235"/>
        <v>5.4643095302721625E-7</v>
      </c>
      <c r="F230" s="15">
        <f t="shared" si="236"/>
        <v>1.0765056186538167E-6</v>
      </c>
      <c r="G230" s="15">
        <f t="shared" si="237"/>
        <v>2.1976479268749977E-6</v>
      </c>
      <c r="H230" s="5">
        <f t="shared" si="238"/>
        <v>337152.58645811235</v>
      </c>
      <c r="I230" s="5">
        <f t="shared" si="239"/>
        <v>139896.05151816132</v>
      </c>
      <c r="J230" s="5">
        <f t="shared" si="240"/>
        <v>48839.684220399315</v>
      </c>
      <c r="K230" s="5">
        <f t="shared" si="241"/>
        <v>289303.59433560027</v>
      </c>
      <c r="L230" s="5">
        <f t="shared" si="242"/>
        <v>47196.647849337809</v>
      </c>
      <c r="M230" s="5">
        <f t="shared" si="243"/>
        <v>11176.702608357698</v>
      </c>
      <c r="N230" s="15">
        <f t="shared" si="244"/>
        <v>4.2384233919317005E-3</v>
      </c>
      <c r="O230" s="15">
        <f t="shared" si="245"/>
        <v>5.5256720803187331E-3</v>
      </c>
      <c r="P230" s="15">
        <f t="shared" si="246"/>
        <v>5.0111826275314186E-3</v>
      </c>
      <c r="Q230" s="5">
        <f t="shared" si="247"/>
        <v>7251.8531896046925</v>
      </c>
      <c r="R230" s="5">
        <f t="shared" si="248"/>
        <v>9940.6341298112548</v>
      </c>
      <c r="S230" s="5">
        <f t="shared" si="249"/>
        <v>5842.9230778057599</v>
      </c>
      <c r="T230" s="5">
        <f t="shared" si="250"/>
        <v>21.509113323992423</v>
      </c>
      <c r="U230" s="5">
        <f t="shared" si="251"/>
        <v>71.057288765013936</v>
      </c>
      <c r="V230" s="5">
        <f t="shared" si="252"/>
        <v>119.63474316169501</v>
      </c>
      <c r="W230" s="15">
        <f t="shared" si="253"/>
        <v>-1.0734613539272964E-2</v>
      </c>
      <c r="X230" s="15">
        <f t="shared" si="254"/>
        <v>-1.217998157191269E-2</v>
      </c>
      <c r="Y230" s="15">
        <f t="shared" si="255"/>
        <v>-9.7425357312937999E-3</v>
      </c>
      <c r="Z230" s="5">
        <f t="shared" si="268"/>
        <v>6843.8342998812323</v>
      </c>
      <c r="AA230" s="5">
        <f t="shared" si="269"/>
        <v>26185.46888260822</v>
      </c>
      <c r="AB230" s="5">
        <f t="shared" si="270"/>
        <v>69638.147197123108</v>
      </c>
      <c r="AC230" s="16">
        <f t="shared" si="256"/>
        <v>1.1424148474158202</v>
      </c>
      <c r="AD230" s="16">
        <f t="shared" si="257"/>
        <v>3.0277842000725999</v>
      </c>
      <c r="AE230" s="16">
        <f t="shared" si="258"/>
        <v>12.796992117428612</v>
      </c>
      <c r="AF230" s="15">
        <f t="shared" si="259"/>
        <v>-4.0504037456468023E-3</v>
      </c>
      <c r="AG230" s="15">
        <f t="shared" si="260"/>
        <v>2.9673830763510267E-4</v>
      </c>
      <c r="AH230" s="15">
        <f t="shared" si="261"/>
        <v>9.7937136394747881E-3</v>
      </c>
      <c r="AI230" s="1">
        <f t="shared" si="225"/>
        <v>644115.35485957563</v>
      </c>
      <c r="AJ230" s="1">
        <f t="shared" si="226"/>
        <v>263776.28092793137</v>
      </c>
      <c r="AK230" s="1">
        <f t="shared" si="227"/>
        <v>92577.728027618577</v>
      </c>
      <c r="AL230" s="14">
        <f t="shared" si="262"/>
        <v>81.55814997119225</v>
      </c>
      <c r="AM230" s="14">
        <f t="shared" si="263"/>
        <v>19.366068032287071</v>
      </c>
      <c r="AN230" s="14">
        <f t="shared" si="264"/>
        <v>6.1497217596802418</v>
      </c>
      <c r="AO230" s="11">
        <f t="shared" si="265"/>
        <v>3.5878652978234954E-3</v>
      </c>
      <c r="AP230" s="11">
        <f t="shared" si="266"/>
        <v>4.519763988223794E-3</v>
      </c>
      <c r="AQ230" s="11">
        <f t="shared" si="267"/>
        <v>4.0999962153129184E-3</v>
      </c>
      <c r="AR230" s="1">
        <f t="shared" si="271"/>
        <v>337152.58645811235</v>
      </c>
      <c r="AS230" s="1">
        <f t="shared" si="271"/>
        <v>139896.05151816132</v>
      </c>
      <c r="AT230" s="1">
        <f t="shared" si="271"/>
        <v>48839.684220399315</v>
      </c>
      <c r="AU230" s="1">
        <f t="shared" si="228"/>
        <v>67430.517291622469</v>
      </c>
      <c r="AV230" s="1">
        <f t="shared" si="229"/>
        <v>27979.210303632266</v>
      </c>
      <c r="AW230" s="1">
        <f t="shared" si="230"/>
        <v>9767.9368440798626</v>
      </c>
      <c r="AX230" s="1">
        <f t="shared" si="282"/>
        <v>231442.87546848026</v>
      </c>
      <c r="AY230" s="1">
        <f t="shared" si="274"/>
        <v>37757.318279470244</v>
      </c>
      <c r="AZ230" s="1">
        <f t="shared" si="275"/>
        <v>8941.3620866861584</v>
      </c>
      <c r="BA230" s="1">
        <f t="shared" si="283"/>
        <v>14395.045970950254</v>
      </c>
      <c r="BB230" s="1">
        <f t="shared" si="284"/>
        <v>31238.560461292207</v>
      </c>
      <c r="BC230" s="1">
        <f t="shared" si="285"/>
        <v>39758.156685483402</v>
      </c>
      <c r="BD230" s="1">
        <f t="shared" si="286"/>
        <v>577.99622972957161</v>
      </c>
      <c r="BE230" s="2">
        <f t="shared" si="292"/>
        <v>0.17931493730955578</v>
      </c>
      <c r="BF230" s="2">
        <f t="shared" si="293"/>
        <v>0.13584270515142602</v>
      </c>
      <c r="BG230" s="2">
        <f t="shared" si="294"/>
        <v>7.3108051554487685E-2</v>
      </c>
      <c r="BH230" s="2">
        <f t="shared" si="276"/>
        <v>9.6188381673491849E-2</v>
      </c>
      <c r="BI230" s="2">
        <f t="shared" si="287"/>
        <v>3.2153846742329923E-3</v>
      </c>
      <c r="BJ230" s="2">
        <f t="shared" si="277"/>
        <v>1.8453240542857267E-3</v>
      </c>
      <c r="BK230" s="2">
        <f t="shared" si="278"/>
        <v>5.3447872020936297E-4</v>
      </c>
      <c r="BL230" s="2">
        <f t="shared" si="279"/>
        <v>1084.0752593754282</v>
      </c>
      <c r="BM230" s="2">
        <f t="shared" si="280"/>
        <v>258.15354896605834</v>
      </c>
      <c r="BN230" s="2">
        <f t="shared" si="281"/>
        <v>26.103771917548446</v>
      </c>
      <c r="BO230" s="2">
        <f t="shared" si="288"/>
        <v>1766.743385518266</v>
      </c>
      <c r="BP230" s="2">
        <f t="shared" si="289"/>
        <v>145.14812137545655</v>
      </c>
      <c r="BQ230" s="2">
        <f t="shared" si="290"/>
        <v>10.254650060641934</v>
      </c>
      <c r="BR230" s="11">
        <f t="shared" si="291"/>
        <v>3.4651556095323305E-2</v>
      </c>
      <c r="BS230" s="17">
        <f t="shared" si="272"/>
        <v>8.818667647691159E-4</v>
      </c>
      <c r="BT230" s="17">
        <f t="shared" si="273"/>
        <v>6.768758585447095E-3</v>
      </c>
      <c r="BU230" s="12">
        <f>(BU$3*templow!$I340+BU$4*templow!$I340^2+BU$5*templow!$I340^6)*(K230/K$56)^$BW$1</f>
        <v>0.61179070833980065</v>
      </c>
      <c r="BV230" s="12">
        <f>(BV$3*templow!$I340+BV$4*templow!$I340^2+BV$5*templow!$I340^6)*(L230/L$56)^$BW$1</f>
        <v>-0.5256448252773116</v>
      </c>
      <c r="BW230" s="12">
        <f>(BW$3*templow!$I340+BW$4*templow!$I340^2+BW$5*templow!$I340^6)*(M230/M$56)^$BW$1</f>
        <v>-1.2821575245002486</v>
      </c>
      <c r="BX230" s="12"/>
      <c r="BY230" s="12"/>
      <c r="BZ230" s="12"/>
      <c r="CA230" s="19"/>
      <c r="CB230" s="19"/>
      <c r="CC230" s="19"/>
      <c r="CD230" s="19"/>
      <c r="CE230" s="19"/>
      <c r="CF230" s="19"/>
      <c r="CG230" s="19"/>
      <c r="CH230" s="19"/>
    </row>
    <row r="231" spans="1:86" x14ac:dyDescent="0.3">
      <c r="A231" s="2">
        <f t="shared" si="231"/>
        <v>2185</v>
      </c>
      <c r="B231" s="5">
        <f t="shared" si="232"/>
        <v>1165.394305768923</v>
      </c>
      <c r="C231" s="5">
        <f t="shared" si="233"/>
        <v>2964.1129394121863</v>
      </c>
      <c r="D231" s="5">
        <f t="shared" si="234"/>
        <v>4369.7848907321913</v>
      </c>
      <c r="E231" s="15">
        <f t="shared" si="235"/>
        <v>5.1910940537585537E-7</v>
      </c>
      <c r="F231" s="15">
        <f t="shared" si="236"/>
        <v>1.0226803377211258E-6</v>
      </c>
      <c r="G231" s="15">
        <f t="shared" si="237"/>
        <v>2.0877655305312479E-6</v>
      </c>
      <c r="H231" s="5">
        <f t="shared" si="238"/>
        <v>338565.86288086284</v>
      </c>
      <c r="I231" s="5">
        <f t="shared" si="239"/>
        <v>140661.05477550009</v>
      </c>
      <c r="J231" s="5">
        <f t="shared" si="240"/>
        <v>49081.953556788198</v>
      </c>
      <c r="K231" s="5">
        <f t="shared" si="241"/>
        <v>290516.14651358564</v>
      </c>
      <c r="L231" s="5">
        <f t="shared" si="242"/>
        <v>47454.688013134415</v>
      </c>
      <c r="M231" s="5">
        <f t="shared" si="243"/>
        <v>11232.121210562411</v>
      </c>
      <c r="N231" s="15">
        <f t="shared" si="244"/>
        <v>4.1912793402032467E-3</v>
      </c>
      <c r="O231" s="15">
        <f t="shared" si="245"/>
        <v>5.4673409141328122E-3</v>
      </c>
      <c r="P231" s="15">
        <f t="shared" si="246"/>
        <v>4.9584035781065072E-3</v>
      </c>
      <c r="Q231" s="5">
        <f t="shared" si="247"/>
        <v>7204.0793566590055</v>
      </c>
      <c r="R231" s="5">
        <f t="shared" si="248"/>
        <v>9873.2543543429783</v>
      </c>
      <c r="S231" s="5">
        <f t="shared" si="249"/>
        <v>5814.6996447820793</v>
      </c>
      <c r="T231" s="5">
        <f t="shared" si="250"/>
        <v>21.278221304886937</v>
      </c>
      <c r="U231" s="5">
        <f t="shared" si="251"/>
        <v>70.191812297305987</v>
      </c>
      <c r="V231" s="5">
        <f t="shared" si="252"/>
        <v>118.46919740173804</v>
      </c>
      <c r="W231" s="15">
        <f t="shared" si="253"/>
        <v>-1.0734613539272964E-2</v>
      </c>
      <c r="X231" s="15">
        <f t="shared" si="254"/>
        <v>-1.217998157191269E-2</v>
      </c>
      <c r="Y231" s="15">
        <f t="shared" si="255"/>
        <v>-9.7425357312937999E-3</v>
      </c>
      <c r="Z231" s="5">
        <f t="shared" si="268"/>
        <v>6771.5288168637444</v>
      </c>
      <c r="AA231" s="5">
        <f t="shared" si="269"/>
        <v>26017.206329635021</v>
      </c>
      <c r="AB231" s="5">
        <f t="shared" si="270"/>
        <v>69984.174401954864</v>
      </c>
      <c r="AC231" s="16">
        <f t="shared" si="256"/>
        <v>1.1377876060387646</v>
      </c>
      <c r="AD231" s="16">
        <f t="shared" si="257"/>
        <v>3.0286826596320138</v>
      </c>
      <c r="AE231" s="16">
        <f t="shared" si="258"/>
        <v>12.922322193673324</v>
      </c>
      <c r="AF231" s="15">
        <f t="shared" si="259"/>
        <v>-4.0504037456468023E-3</v>
      </c>
      <c r="AG231" s="15">
        <f t="shared" si="260"/>
        <v>2.9673830763510267E-4</v>
      </c>
      <c r="AH231" s="15">
        <f t="shared" si="261"/>
        <v>9.7937136394747881E-3</v>
      </c>
      <c r="AI231" s="1">
        <f t="shared" si="225"/>
        <v>647134.33666524058</v>
      </c>
      <c r="AJ231" s="1">
        <f t="shared" si="226"/>
        <v>265377.86313877051</v>
      </c>
      <c r="AK231" s="1">
        <f t="shared" si="227"/>
        <v>93087.892068936577</v>
      </c>
      <c r="AL231" s="14">
        <f t="shared" si="262"/>
        <v>81.847843430668206</v>
      </c>
      <c r="AM231" s="14">
        <f t="shared" si="263"/>
        <v>19.452722788604039</v>
      </c>
      <c r="AN231" s="14">
        <f t="shared" si="264"/>
        <v>6.1746834572607598</v>
      </c>
      <c r="AO231" s="11">
        <f t="shared" si="265"/>
        <v>3.5519866448452606E-3</v>
      </c>
      <c r="AP231" s="11">
        <f t="shared" si="266"/>
        <v>4.4745663483415563E-3</v>
      </c>
      <c r="AQ231" s="11">
        <f t="shared" si="267"/>
        <v>4.0589962531597888E-3</v>
      </c>
      <c r="AR231" s="1">
        <f t="shared" si="271"/>
        <v>338565.86288086284</v>
      </c>
      <c r="AS231" s="1">
        <f t="shared" si="271"/>
        <v>140661.05477550009</v>
      </c>
      <c r="AT231" s="1">
        <f t="shared" si="271"/>
        <v>49081.953556788198</v>
      </c>
      <c r="AU231" s="1">
        <f t="shared" si="228"/>
        <v>67713.172576172568</v>
      </c>
      <c r="AV231" s="1">
        <f t="shared" si="229"/>
        <v>28132.210955100018</v>
      </c>
      <c r="AW231" s="1">
        <f t="shared" si="230"/>
        <v>9816.3907113576406</v>
      </c>
      <c r="AX231" s="1">
        <f t="shared" si="282"/>
        <v>232412.9172108685</v>
      </c>
      <c r="AY231" s="1">
        <f t="shared" si="274"/>
        <v>37963.750410507528</v>
      </c>
      <c r="AZ231" s="1">
        <f t="shared" si="275"/>
        <v>8985.696968449929</v>
      </c>
      <c r="BA231" s="1">
        <f t="shared" si="283"/>
        <v>14399.927729005574</v>
      </c>
      <c r="BB231" s="1">
        <f t="shared" si="284"/>
        <v>31254.754083755764</v>
      </c>
      <c r="BC231" s="1">
        <f t="shared" si="285"/>
        <v>39779.853307885911</v>
      </c>
      <c r="BD231" s="1">
        <f t="shared" si="286"/>
        <v>561.44246902093437</v>
      </c>
      <c r="BE231" s="2">
        <f t="shared" si="292"/>
        <v>0.17931493730955578</v>
      </c>
      <c r="BF231" s="2">
        <f t="shared" si="293"/>
        <v>0.13584270515142602</v>
      </c>
      <c r="BG231" s="2">
        <f t="shared" si="294"/>
        <v>7.3108051554487685E-2</v>
      </c>
      <c r="BH231" s="2">
        <f t="shared" si="276"/>
        <v>9.5987265779525682E-2</v>
      </c>
      <c r="BI231" s="2">
        <f t="shared" si="287"/>
        <v>3.2153846742329923E-3</v>
      </c>
      <c r="BJ231" s="2">
        <f t="shared" si="277"/>
        <v>1.8453240542857267E-3</v>
      </c>
      <c r="BK231" s="2">
        <f t="shared" si="278"/>
        <v>5.3447872020936297E-4</v>
      </c>
      <c r="BL231" s="2">
        <f t="shared" si="279"/>
        <v>1088.6194867255952</v>
      </c>
      <c r="BM231" s="2">
        <f t="shared" si="280"/>
        <v>259.56522787843249</v>
      </c>
      <c r="BN231" s="2">
        <f t="shared" si="281"/>
        <v>26.233259722407546</v>
      </c>
      <c r="BO231" s="2">
        <f t="shared" si="288"/>
        <v>1793.0933506905039</v>
      </c>
      <c r="BP231" s="2">
        <f t="shared" si="289"/>
        <v>146.88570285420721</v>
      </c>
      <c r="BQ231" s="2">
        <f t="shared" si="290"/>
        <v>10.254564040193666</v>
      </c>
      <c r="BR231" s="11">
        <f t="shared" si="291"/>
        <v>3.4601273317063502E-2</v>
      </c>
      <c r="BS231" s="17">
        <f t="shared" si="272"/>
        <v>8.5233213014939758E-4</v>
      </c>
      <c r="BT231" s="17">
        <f t="shared" si="273"/>
        <v>6.5716102771331015E-3</v>
      </c>
      <c r="BU231" s="12">
        <f>(BU$3*templow!$I341+BU$4*templow!$I341^2+BU$5*templow!$I341^6)*(K231/K$56)^$BW$1</f>
        <v>0.58180040013478695</v>
      </c>
      <c r="BV231" s="12">
        <f>(BV$3*templow!$I341+BV$4*templow!$I341^2+BV$5*templow!$I341^6)*(L231/L$56)^$BW$1</f>
        <v>-0.54776878894066328</v>
      </c>
      <c r="BW231" s="12">
        <f>(BW$3*templow!$I341+BW$4*templow!$I341^2+BW$5*templow!$I341^6)*(M231/M$56)^$BW$1</f>
        <v>-1.3022250040438474</v>
      </c>
      <c r="BX231" s="12"/>
      <c r="BY231" s="12"/>
      <c r="BZ231" s="12"/>
      <c r="CA231" s="19"/>
      <c r="CB231" s="19"/>
      <c r="CC231" s="19"/>
      <c r="CD231" s="19"/>
      <c r="CE231" s="19"/>
      <c r="CF231" s="19"/>
      <c r="CG231" s="19"/>
      <c r="CH231" s="19"/>
    </row>
    <row r="232" spans="1:86" x14ac:dyDescent="0.3">
      <c r="A232" s="2">
        <f t="shared" si="231"/>
        <v>2186</v>
      </c>
      <c r="B232" s="5">
        <f t="shared" si="232"/>
        <v>1165.3948804877107</v>
      </c>
      <c r="C232" s="5">
        <f t="shared" si="233"/>
        <v>2964.1158191852069</v>
      </c>
      <c r="D232" s="5">
        <f t="shared" si="234"/>
        <v>4369.7935576641485</v>
      </c>
      <c r="E232" s="15">
        <f t="shared" si="235"/>
        <v>4.9315393510706261E-7</v>
      </c>
      <c r="F232" s="15">
        <f t="shared" si="236"/>
        <v>9.7154632083506949E-7</v>
      </c>
      <c r="G232" s="15">
        <f t="shared" si="237"/>
        <v>1.9833772540046856E-6</v>
      </c>
      <c r="H232" s="5">
        <f t="shared" si="238"/>
        <v>339969.25976701092</v>
      </c>
      <c r="I232" s="5">
        <f t="shared" si="239"/>
        <v>141422.11315170923</v>
      </c>
      <c r="J232" s="5">
        <f t="shared" si="240"/>
        <v>49322.855504712003</v>
      </c>
      <c r="K232" s="5">
        <f t="shared" si="241"/>
        <v>291720.22758906911</v>
      </c>
      <c r="L232" s="5">
        <f t="shared" si="242"/>
        <v>47711.39920928736</v>
      </c>
      <c r="M232" s="5">
        <f t="shared" si="243"/>
        <v>11287.227841279828</v>
      </c>
      <c r="N232" s="15">
        <f t="shared" si="244"/>
        <v>4.1446270368561411E-3</v>
      </c>
      <c r="O232" s="15">
        <f t="shared" si="245"/>
        <v>5.4096066563937839E-3</v>
      </c>
      <c r="P232" s="15">
        <f t="shared" si="246"/>
        <v>4.9061641772167874E-3</v>
      </c>
      <c r="Q232" s="5">
        <f t="shared" si="247"/>
        <v>7156.2875836109533</v>
      </c>
      <c r="R232" s="5">
        <f t="shared" si="248"/>
        <v>9805.7677095145809</v>
      </c>
      <c r="S232" s="5">
        <f t="shared" si="249"/>
        <v>5786.311139436174</v>
      </c>
      <c r="T232" s="5">
        <f t="shared" si="250"/>
        <v>21.04980782237585</v>
      </c>
      <c r="U232" s="5">
        <f t="shared" si="251"/>
        <v>69.336877317025639</v>
      </c>
      <c r="V232" s="5">
        <f t="shared" si="252"/>
        <v>117.31500701299392</v>
      </c>
      <c r="W232" s="15">
        <f t="shared" si="253"/>
        <v>-1.0734613539272964E-2</v>
      </c>
      <c r="X232" s="15">
        <f t="shared" si="254"/>
        <v>-1.217998157191269E-2</v>
      </c>
      <c r="Y232" s="15">
        <f t="shared" si="255"/>
        <v>-9.7425357312937999E-3</v>
      </c>
      <c r="Z232" s="5">
        <f t="shared" si="268"/>
        <v>6699.6725307486167</v>
      </c>
      <c r="AA232" s="5">
        <f t="shared" si="269"/>
        <v>25848.524030721041</v>
      </c>
      <c r="AB232" s="5">
        <f t="shared" si="270"/>
        <v>70328.219721638699</v>
      </c>
      <c r="AC232" s="16">
        <f t="shared" si="256"/>
        <v>1.1331791068575148</v>
      </c>
      <c r="AD232" s="16">
        <f t="shared" si="257"/>
        <v>3.0295813857987968</v>
      </c>
      <c r="AE232" s="16">
        <f t="shared" si="258"/>
        <v>13.04887971679519</v>
      </c>
      <c r="AF232" s="15">
        <f t="shared" si="259"/>
        <v>-4.0504037456468023E-3</v>
      </c>
      <c r="AG232" s="15">
        <f t="shared" si="260"/>
        <v>2.9673830763510267E-4</v>
      </c>
      <c r="AH232" s="15">
        <f t="shared" si="261"/>
        <v>9.7937136394747881E-3</v>
      </c>
      <c r="AI232" s="1">
        <f t="shared" si="225"/>
        <v>650134.07557488908</v>
      </c>
      <c r="AJ232" s="1">
        <f t="shared" si="226"/>
        <v>266972.28777999349</v>
      </c>
      <c r="AK232" s="1">
        <f t="shared" si="227"/>
        <v>93595.49357340057</v>
      </c>
      <c r="AL232" s="14">
        <f t="shared" si="262"/>
        <v>82.135658652975579</v>
      </c>
      <c r="AM232" s="14">
        <f t="shared" si="263"/>
        <v>19.538894862389807</v>
      </c>
      <c r="AN232" s="14">
        <f t="shared" si="264"/>
        <v>6.1994958441080534</v>
      </c>
      <c r="AO232" s="11">
        <f t="shared" si="265"/>
        <v>3.5164667783968077E-3</v>
      </c>
      <c r="AP232" s="11">
        <f t="shared" si="266"/>
        <v>4.4298206848581408E-3</v>
      </c>
      <c r="AQ232" s="11">
        <f t="shared" si="267"/>
        <v>4.0184062906281912E-3</v>
      </c>
      <c r="AR232" s="1">
        <f t="shared" si="271"/>
        <v>339969.25976701092</v>
      </c>
      <c r="AS232" s="1">
        <f t="shared" si="271"/>
        <v>141422.11315170923</v>
      </c>
      <c r="AT232" s="1">
        <f t="shared" si="271"/>
        <v>49322.855504712003</v>
      </c>
      <c r="AU232" s="1">
        <f t="shared" si="228"/>
        <v>67993.851953402191</v>
      </c>
      <c r="AV232" s="1">
        <f t="shared" si="229"/>
        <v>28284.422630341847</v>
      </c>
      <c r="AW232" s="1">
        <f t="shared" si="230"/>
        <v>9864.5711009424012</v>
      </c>
      <c r="AX232" s="1">
        <f t="shared" si="282"/>
        <v>233376.18207125529</v>
      </c>
      <c r="AY232" s="1">
        <f t="shared" si="274"/>
        <v>38169.119367429885</v>
      </c>
      <c r="AZ232" s="1">
        <f t="shared" si="275"/>
        <v>9029.7822730238622</v>
      </c>
      <c r="BA232" s="1">
        <f t="shared" si="283"/>
        <v>14404.754975550646</v>
      </c>
      <c r="BB232" s="1">
        <f t="shared" si="284"/>
        <v>31270.775934931622</v>
      </c>
      <c r="BC232" s="1">
        <f t="shared" si="285"/>
        <v>39801.318710898959</v>
      </c>
      <c r="BD232" s="1">
        <f t="shared" si="286"/>
        <v>545.35975090177624</v>
      </c>
      <c r="BE232" s="2">
        <f t="shared" si="292"/>
        <v>0.17931493730955578</v>
      </c>
      <c r="BF232" s="2">
        <f t="shared" si="293"/>
        <v>0.13584270515142602</v>
      </c>
      <c r="BG232" s="2">
        <f t="shared" si="294"/>
        <v>7.3108051554487685E-2</v>
      </c>
      <c r="BH232" s="2">
        <f t="shared" si="276"/>
        <v>9.5787200385920063E-2</v>
      </c>
      <c r="BI232" s="2">
        <f t="shared" si="287"/>
        <v>3.2153846742329923E-3</v>
      </c>
      <c r="BJ232" s="2">
        <f t="shared" si="277"/>
        <v>1.8453240542857267E-3</v>
      </c>
      <c r="BK232" s="2">
        <f t="shared" si="278"/>
        <v>5.3447872020936297E-4</v>
      </c>
      <c r="BL232" s="2">
        <f t="shared" si="279"/>
        <v>1093.1319475651819</v>
      </c>
      <c r="BM232" s="2">
        <f t="shared" si="280"/>
        <v>260.96962720676686</v>
      </c>
      <c r="BN232" s="2">
        <f t="shared" si="281"/>
        <v>26.362016687229804</v>
      </c>
      <c r="BO232" s="2">
        <f t="shared" si="288"/>
        <v>1819.8372001768821</v>
      </c>
      <c r="BP232" s="2">
        <f t="shared" si="289"/>
        <v>148.64417322959505</v>
      </c>
      <c r="BQ232" s="2">
        <f t="shared" si="290"/>
        <v>10.254483555321857</v>
      </c>
      <c r="BR232" s="11">
        <f t="shared" si="291"/>
        <v>3.4551504724609411E-2</v>
      </c>
      <c r="BS232" s="17">
        <f t="shared" si="272"/>
        <v>8.2382667809475249E-4</v>
      </c>
      <c r="BT232" s="17">
        <f t="shared" si="273"/>
        <v>6.3802041525564089E-3</v>
      </c>
      <c r="BU232" s="12">
        <f>(BU$3*templow!$I342+BU$4*templow!$I342^2+BU$5*templow!$I342^6)*(K232/K$56)^$BW$1</f>
        <v>0.55174159354269781</v>
      </c>
      <c r="BV232" s="12">
        <f>(BV$3*templow!$I342+BV$4*templow!$I342^2+BV$5*templow!$I342^6)*(L232/L$56)^$BW$1</f>
        <v>-0.5699101685560114</v>
      </c>
      <c r="BW232" s="12">
        <f>(BW$3*templow!$I342+BW$4*templow!$I342^2+BW$5*templow!$I342^6)*(M232/M$56)^$BW$1</f>
        <v>-1.3222967376722066</v>
      </c>
      <c r="BX232" s="12"/>
      <c r="BY232" s="12"/>
      <c r="BZ232" s="12"/>
      <c r="CA232" s="19"/>
      <c r="CB232" s="19"/>
      <c r="CC232" s="19"/>
      <c r="CD232" s="19"/>
      <c r="CE232" s="19"/>
      <c r="CF232" s="19"/>
      <c r="CG232" s="19"/>
      <c r="CH232" s="19"/>
    </row>
    <row r="233" spans="1:86" x14ac:dyDescent="0.3">
      <c r="A233" s="2">
        <f t="shared" si="231"/>
        <v>2187</v>
      </c>
      <c r="B233" s="5">
        <f t="shared" si="232"/>
        <v>1165.3954264708282</v>
      </c>
      <c r="C233" s="5">
        <f t="shared" si="233"/>
        <v>2964.1185549722345</v>
      </c>
      <c r="D233" s="5">
        <f t="shared" si="234"/>
        <v>4369.8017912658379</v>
      </c>
      <c r="E233" s="15">
        <f t="shared" si="235"/>
        <v>4.6849623835170947E-7</v>
      </c>
      <c r="F233" s="15">
        <f t="shared" si="236"/>
        <v>9.2296900479331592E-7</v>
      </c>
      <c r="G233" s="15">
        <f t="shared" si="237"/>
        <v>1.8842083913044511E-6</v>
      </c>
      <c r="H233" s="5">
        <f t="shared" si="238"/>
        <v>341362.77053213958</v>
      </c>
      <c r="I233" s="5">
        <f t="shared" si="239"/>
        <v>142179.20101880393</v>
      </c>
      <c r="J233" s="5">
        <f t="shared" si="240"/>
        <v>49562.384659826661</v>
      </c>
      <c r="K233" s="5">
        <f t="shared" si="241"/>
        <v>292915.83163827052</v>
      </c>
      <c r="L233" s="5">
        <f t="shared" si="242"/>
        <v>47966.772712347105</v>
      </c>
      <c r="M233" s="5">
        <f t="shared" si="243"/>
        <v>11342.021223683352</v>
      </c>
      <c r="N233" s="15">
        <f t="shared" si="244"/>
        <v>4.0984612520102992E-3</v>
      </c>
      <c r="O233" s="15">
        <f t="shared" si="245"/>
        <v>5.3524630862227252E-3</v>
      </c>
      <c r="P233" s="15">
        <f t="shared" si="246"/>
        <v>4.8544587895296143E-3</v>
      </c>
      <c r="Q233" s="5">
        <f t="shared" si="247"/>
        <v>7108.4858559740769</v>
      </c>
      <c r="R233" s="5">
        <f t="shared" si="248"/>
        <v>9738.1883707983088</v>
      </c>
      <c r="S233" s="5">
        <f t="shared" si="249"/>
        <v>5757.7643921146055</v>
      </c>
      <c r="T233" s="5">
        <f t="shared" si="250"/>
        <v>20.82384627032668</v>
      </c>
      <c r="U233" s="5">
        <f t="shared" si="251"/>
        <v>68.492355429050292</v>
      </c>
      <c r="V233" s="5">
        <f t="shared" si="252"/>
        <v>116.17206136535285</v>
      </c>
      <c r="W233" s="15">
        <f t="shared" si="253"/>
        <v>-1.0734613539272964E-2</v>
      </c>
      <c r="X233" s="15">
        <f t="shared" si="254"/>
        <v>-1.217998157191269E-2</v>
      </c>
      <c r="Y233" s="15">
        <f t="shared" si="255"/>
        <v>-9.7425357312937999E-3</v>
      </c>
      <c r="Z233" s="5">
        <f t="shared" si="268"/>
        <v>6628.2706300103309</v>
      </c>
      <c r="AA233" s="5">
        <f t="shared" si="269"/>
        <v>25679.459461164515</v>
      </c>
      <c r="AB233" s="5">
        <f t="shared" si="270"/>
        <v>70670.275257101559</v>
      </c>
      <c r="AC233" s="16">
        <f t="shared" si="256"/>
        <v>1.1285892739586103</v>
      </c>
      <c r="AD233" s="16">
        <f t="shared" si="257"/>
        <v>3.0304803786520615</v>
      </c>
      <c r="AE233" s="16">
        <f t="shared" si="258"/>
        <v>13.176676708057432</v>
      </c>
      <c r="AF233" s="15">
        <f t="shared" si="259"/>
        <v>-4.0504037456468023E-3</v>
      </c>
      <c r="AG233" s="15">
        <f t="shared" si="260"/>
        <v>2.9673830763510267E-4</v>
      </c>
      <c r="AH233" s="15">
        <f t="shared" si="261"/>
        <v>9.7937136394747881E-3</v>
      </c>
      <c r="AI233" s="1">
        <f t="shared" si="225"/>
        <v>653114.51997080236</v>
      </c>
      <c r="AJ233" s="1">
        <f t="shared" si="226"/>
        <v>268559.48163233598</v>
      </c>
      <c r="AK233" s="1">
        <f t="shared" si="227"/>
        <v>94100.515317002908</v>
      </c>
      <c r="AL233" s="14">
        <f t="shared" si="262"/>
        <v>82.421597694800752</v>
      </c>
      <c r="AM233" s="14">
        <f t="shared" si="263"/>
        <v>19.624583125004282</v>
      </c>
      <c r="AN233" s="14">
        <f t="shared" si="264"/>
        <v>6.2241588162757528</v>
      </c>
      <c r="AO233" s="11">
        <f t="shared" si="265"/>
        <v>3.4813021106128396E-3</v>
      </c>
      <c r="AP233" s="11">
        <f t="shared" si="266"/>
        <v>4.3855224780095592E-3</v>
      </c>
      <c r="AQ233" s="11">
        <f t="shared" si="267"/>
        <v>3.978222227721909E-3</v>
      </c>
      <c r="AR233" s="1">
        <f t="shared" si="271"/>
        <v>341362.77053213958</v>
      </c>
      <c r="AS233" s="1">
        <f t="shared" si="271"/>
        <v>142179.20101880393</v>
      </c>
      <c r="AT233" s="1">
        <f t="shared" si="271"/>
        <v>49562.384659826661</v>
      </c>
      <c r="AU233" s="1">
        <f t="shared" si="228"/>
        <v>68272.554106427924</v>
      </c>
      <c r="AV233" s="1">
        <f t="shared" si="229"/>
        <v>28435.840203760788</v>
      </c>
      <c r="AW233" s="1">
        <f t="shared" si="230"/>
        <v>9912.4769319653333</v>
      </c>
      <c r="AX233" s="1">
        <f t="shared" si="282"/>
        <v>234332.6653106164</v>
      </c>
      <c r="AY233" s="1">
        <f t="shared" si="274"/>
        <v>38373.418169877688</v>
      </c>
      <c r="AZ233" s="1">
        <f t="shared" si="275"/>
        <v>9073.6169789466821</v>
      </c>
      <c r="BA233" s="1">
        <f t="shared" si="283"/>
        <v>14409.528290986547</v>
      </c>
      <c r="BB233" s="1">
        <f t="shared" si="284"/>
        <v>31286.627823629191</v>
      </c>
      <c r="BC233" s="1">
        <f t="shared" si="285"/>
        <v>39822.555404748884</v>
      </c>
      <c r="BD233" s="1">
        <f t="shared" si="286"/>
        <v>529.73479452147933</v>
      </c>
      <c r="BE233" s="2">
        <f t="shared" si="292"/>
        <v>0.17931493730955578</v>
      </c>
      <c r="BF233" s="2">
        <f t="shared" si="293"/>
        <v>0.13584270515142602</v>
      </c>
      <c r="BG233" s="2">
        <f t="shared" si="294"/>
        <v>7.3108051554487685E-2</v>
      </c>
      <c r="BH233" s="2">
        <f t="shared" si="276"/>
        <v>9.5588191537571005E-2</v>
      </c>
      <c r="BI233" s="2">
        <f t="shared" si="287"/>
        <v>3.2153846742329923E-3</v>
      </c>
      <c r="BJ233" s="2">
        <f t="shared" si="277"/>
        <v>1.8453240542857267E-3</v>
      </c>
      <c r="BK233" s="2">
        <f t="shared" si="278"/>
        <v>5.3447872020936297E-4</v>
      </c>
      <c r="BL233" s="2">
        <f t="shared" si="279"/>
        <v>1097.6126207227553</v>
      </c>
      <c r="BM233" s="2">
        <f t="shared" si="280"/>
        <v>262.36669965912461</v>
      </c>
      <c r="BN233" s="2">
        <f t="shared" si="281"/>
        <v>26.490039923508316</v>
      </c>
      <c r="BO233" s="2">
        <f t="shared" si="288"/>
        <v>1846.9808254552659</v>
      </c>
      <c r="BP233" s="2">
        <f t="shared" si="289"/>
        <v>150.42378373946394</v>
      </c>
      <c r="BQ233" s="2">
        <f t="shared" si="290"/>
        <v>10.254408546427292</v>
      </c>
      <c r="BR233" s="11">
        <f t="shared" si="291"/>
        <v>3.4502245046955621E-2</v>
      </c>
      <c r="BS233" s="17">
        <f t="shared" si="272"/>
        <v>7.9631287019784442E-4</v>
      </c>
      <c r="BT233" s="17">
        <f t="shared" si="273"/>
        <v>6.1943729636469991E-3</v>
      </c>
      <c r="BU233" s="12">
        <f>(BU$3*templow!$I343+BU$4*templow!$I343^2+BU$5*templow!$I343^6)*(K233/K$56)^$BW$1</f>
        <v>0.52161669451381976</v>
      </c>
      <c r="BV233" s="12">
        <f>(BV$3*templow!$I343+BV$4*templow!$I343^2+BV$5*templow!$I343^6)*(L233/L$56)^$BW$1</f>
        <v>-0.59206767970855401</v>
      </c>
      <c r="BW233" s="12">
        <f>(BW$3*templow!$I343+BW$4*templow!$I343^2+BW$5*templow!$I343^6)*(M233/M$56)^$BW$1</f>
        <v>-1.3423717791755492</v>
      </c>
      <c r="BX233" s="12"/>
      <c r="BY233" s="12"/>
      <c r="BZ233" s="12"/>
      <c r="CA233" s="19"/>
      <c r="CB233" s="19"/>
      <c r="CC233" s="19"/>
      <c r="CD233" s="19"/>
      <c r="CE233" s="19"/>
      <c r="CF233" s="19"/>
      <c r="CG233" s="19"/>
      <c r="CH233" s="19"/>
    </row>
    <row r="234" spans="1:86" x14ac:dyDescent="0.3">
      <c r="A234" s="2">
        <f t="shared" si="231"/>
        <v>2188</v>
      </c>
      <c r="B234" s="5">
        <f t="shared" si="232"/>
        <v>1165.3959451550329</v>
      </c>
      <c r="C234" s="5">
        <f t="shared" si="233"/>
        <v>2964.1211539723099</v>
      </c>
      <c r="D234" s="5">
        <f t="shared" si="234"/>
        <v>4369.8096132021819</v>
      </c>
      <c r="E234" s="15">
        <f t="shared" si="235"/>
        <v>4.4507142643412396E-7</v>
      </c>
      <c r="F234" s="15">
        <f t="shared" si="236"/>
        <v>8.768205545536501E-7</v>
      </c>
      <c r="G234" s="15">
        <f t="shared" si="237"/>
        <v>1.7899979717392285E-6</v>
      </c>
      <c r="H234" s="5">
        <f t="shared" si="238"/>
        <v>342746.39019857004</v>
      </c>
      <c r="I234" s="5">
        <f t="shared" si="239"/>
        <v>142932.29375085045</v>
      </c>
      <c r="J234" s="5">
        <f t="shared" si="240"/>
        <v>49800.535904711061</v>
      </c>
      <c r="K234" s="5">
        <f t="shared" si="241"/>
        <v>294102.95412772731</v>
      </c>
      <c r="L234" s="5">
        <f t="shared" si="242"/>
        <v>48220.800138112609</v>
      </c>
      <c r="M234" s="5">
        <f t="shared" si="243"/>
        <v>11396.500148256435</v>
      </c>
      <c r="N234" s="15">
        <f t="shared" si="244"/>
        <v>4.0527768090146132E-3</v>
      </c>
      <c r="O234" s="15">
        <f t="shared" si="245"/>
        <v>5.2959040477642549E-3</v>
      </c>
      <c r="P234" s="15">
        <f t="shared" si="246"/>
        <v>4.8032818400414179E-3</v>
      </c>
      <c r="Q234" s="5">
        <f t="shared" si="247"/>
        <v>7060.6820019654942</v>
      </c>
      <c r="R234" s="5">
        <f t="shared" si="248"/>
        <v>9670.5302541850706</v>
      </c>
      <c r="S234" s="5">
        <f t="shared" si="249"/>
        <v>5729.0661457572596</v>
      </c>
      <c r="T234" s="5">
        <f t="shared" si="250"/>
        <v>20.600310328213492</v>
      </c>
      <c r="U234" s="5">
        <f t="shared" si="251"/>
        <v>67.658119802107564</v>
      </c>
      <c r="V234" s="5">
        <f t="shared" si="252"/>
        <v>115.04025090652284</v>
      </c>
      <c r="W234" s="15">
        <f t="shared" si="253"/>
        <v>-1.0734613539272964E-2</v>
      </c>
      <c r="X234" s="15">
        <f t="shared" si="254"/>
        <v>-1.217998157191269E-2</v>
      </c>
      <c r="Y234" s="15">
        <f t="shared" si="255"/>
        <v>-9.7425357312937999E-3</v>
      </c>
      <c r="Z234" s="5">
        <f t="shared" si="268"/>
        <v>6557.3280462765788</v>
      </c>
      <c r="AA234" s="5">
        <f t="shared" si="269"/>
        <v>25510.049459810201</v>
      </c>
      <c r="AB234" s="5">
        <f t="shared" si="270"/>
        <v>71010.333527332841</v>
      </c>
      <c r="AC234" s="16">
        <f t="shared" si="256"/>
        <v>1.1240180317360715</v>
      </c>
      <c r="AD234" s="16">
        <f t="shared" si="257"/>
        <v>3.0313796382709444</v>
      </c>
      <c r="AE234" s="16">
        <f t="shared" si="258"/>
        <v>13.305725306456084</v>
      </c>
      <c r="AF234" s="15">
        <f t="shared" si="259"/>
        <v>-4.0504037456468023E-3</v>
      </c>
      <c r="AG234" s="15">
        <f t="shared" si="260"/>
        <v>2.9673830763510267E-4</v>
      </c>
      <c r="AH234" s="15">
        <f t="shared" si="261"/>
        <v>9.7937136394747881E-3</v>
      </c>
      <c r="AI234" s="1">
        <f t="shared" si="225"/>
        <v>656075.62208015006</v>
      </c>
      <c r="AJ234" s="1">
        <f t="shared" si="226"/>
        <v>270139.37367286318</v>
      </c>
      <c r="AK234" s="1">
        <f t="shared" si="227"/>
        <v>94602.940717267949</v>
      </c>
      <c r="AL234" s="14">
        <f t="shared" si="262"/>
        <v>82.705662831995596</v>
      </c>
      <c r="AM234" s="14">
        <f t="shared" si="263"/>
        <v>19.709786534916393</v>
      </c>
      <c r="AN234" s="14">
        <f t="shared" si="264"/>
        <v>6.2486722923580151</v>
      </c>
      <c r="AO234" s="11">
        <f t="shared" si="265"/>
        <v>3.4464890895067111E-3</v>
      </c>
      <c r="AP234" s="11">
        <f t="shared" si="266"/>
        <v>4.3416672532294639E-3</v>
      </c>
      <c r="AQ234" s="11">
        <f t="shared" si="267"/>
        <v>3.9384400054446895E-3</v>
      </c>
      <c r="AR234" s="1">
        <f t="shared" si="271"/>
        <v>342746.39019857004</v>
      </c>
      <c r="AS234" s="1">
        <f t="shared" si="271"/>
        <v>142932.29375085045</v>
      </c>
      <c r="AT234" s="1">
        <f t="shared" si="271"/>
        <v>49800.535904711061</v>
      </c>
      <c r="AU234" s="1">
        <f t="shared" si="228"/>
        <v>68549.278039714016</v>
      </c>
      <c r="AV234" s="1">
        <f t="shared" si="229"/>
        <v>28586.458750170092</v>
      </c>
      <c r="AW234" s="1">
        <f t="shared" si="230"/>
        <v>9960.1071809422137</v>
      </c>
      <c r="AX234" s="1">
        <f t="shared" si="282"/>
        <v>235282.3633021818</v>
      </c>
      <c r="AY234" s="1">
        <f t="shared" si="274"/>
        <v>38576.64011049008</v>
      </c>
      <c r="AZ234" s="1">
        <f t="shared" si="275"/>
        <v>9117.2001186051475</v>
      </c>
      <c r="BA234" s="1">
        <f t="shared" si="283"/>
        <v>14414.248248882148</v>
      </c>
      <c r="BB234" s="1">
        <f t="shared" si="284"/>
        <v>31302.311537020501</v>
      </c>
      <c r="BC234" s="1">
        <f t="shared" si="285"/>
        <v>39843.565865974699</v>
      </c>
      <c r="BD234" s="1">
        <f t="shared" si="286"/>
        <v>514.55468845070789</v>
      </c>
      <c r="BE234" s="2">
        <f t="shared" si="292"/>
        <v>0.17931493730955578</v>
      </c>
      <c r="BF234" s="2">
        <f t="shared" si="293"/>
        <v>0.13584270515142602</v>
      </c>
      <c r="BG234" s="2">
        <f t="shared" si="294"/>
        <v>7.3108051554487685E-2</v>
      </c>
      <c r="BH234" s="2">
        <f t="shared" si="276"/>
        <v>9.5390245093173204E-2</v>
      </c>
      <c r="BI234" s="2">
        <f t="shared" si="287"/>
        <v>3.2153846742329923E-3</v>
      </c>
      <c r="BJ234" s="2">
        <f t="shared" si="277"/>
        <v>1.8453240542857267E-3</v>
      </c>
      <c r="BK234" s="2">
        <f t="shared" si="278"/>
        <v>5.3447872020936297E-4</v>
      </c>
      <c r="BL234" s="2">
        <f t="shared" si="279"/>
        <v>1102.0614901931631</v>
      </c>
      <c r="BM234" s="2">
        <f t="shared" si="280"/>
        <v>263.75639979267783</v>
      </c>
      <c r="BN234" s="2">
        <f t="shared" si="281"/>
        <v>26.617326696090398</v>
      </c>
      <c r="BO234" s="2">
        <f t="shared" si="288"/>
        <v>1874.5302061388084</v>
      </c>
      <c r="BP234" s="2">
        <f t="shared" si="289"/>
        <v>152.22478864420245</v>
      </c>
      <c r="BQ234" s="2">
        <f t="shared" si="290"/>
        <v>10.254338954657438</v>
      </c>
      <c r="BR234" s="11">
        <f t="shared" si="291"/>
        <v>3.445348906223164E-2</v>
      </c>
      <c r="BS234" s="17">
        <f t="shared" si="272"/>
        <v>7.6975460808371672E-4</v>
      </c>
      <c r="BT234" s="17">
        <f t="shared" si="273"/>
        <v>6.0139543336378632E-3</v>
      </c>
      <c r="BU234" s="12">
        <f>(BU$3*templow!$I344+BU$4*templow!$I344^2+BU$5*templow!$I344^6)*(K234/K$56)^$BW$1</f>
        <v>0.49142805770528092</v>
      </c>
      <c r="BV234" s="12">
        <f>(BV$3*templow!$I344+BV$4*templow!$I344^2+BV$5*templow!$I344^6)*(L234/L$56)^$BW$1</f>
        <v>-0.614240070815954</v>
      </c>
      <c r="BW234" s="12">
        <f>(BW$3*templow!$I344+BW$4*templow!$I344^2+BW$5*templow!$I344^6)*(M234/M$56)^$BW$1</f>
        <v>-1.3624492080442325</v>
      </c>
      <c r="BX234" s="12"/>
      <c r="BY234" s="12"/>
      <c r="BZ234" s="12"/>
      <c r="CA234" s="19"/>
      <c r="CB234" s="19"/>
      <c r="CC234" s="19"/>
      <c r="CD234" s="19"/>
      <c r="CE234" s="19"/>
      <c r="CF234" s="19"/>
      <c r="CG234" s="19"/>
      <c r="CH234" s="19"/>
    </row>
    <row r="235" spans="1:86" x14ac:dyDescent="0.3">
      <c r="A235" s="2">
        <f t="shared" si="231"/>
        <v>2189</v>
      </c>
      <c r="B235" s="5">
        <f t="shared" si="232"/>
        <v>1165.3964379052468</v>
      </c>
      <c r="C235" s="5">
        <f t="shared" si="233"/>
        <v>2964.1236230245463</v>
      </c>
      <c r="D235" s="5">
        <f t="shared" si="234"/>
        <v>4369.8170440550093</v>
      </c>
      <c r="E235" s="15">
        <f t="shared" si="235"/>
        <v>4.2281785511241776E-7</v>
      </c>
      <c r="F235" s="15">
        <f t="shared" si="236"/>
        <v>8.3297952682596752E-7</v>
      </c>
      <c r="G235" s="15">
        <f t="shared" si="237"/>
        <v>1.700498073152267E-6</v>
      </c>
      <c r="H235" s="5">
        <f t="shared" si="238"/>
        <v>344120.11536430859</v>
      </c>
      <c r="I235" s="5">
        <f t="shared" si="239"/>
        <v>143681.36771211436</v>
      </c>
      <c r="J235" s="5">
        <f t="shared" si="240"/>
        <v>50037.304404971219</v>
      </c>
      <c r="K235" s="5">
        <f t="shared" si="241"/>
        <v>295281.59188717848</v>
      </c>
      <c r="L235" s="5">
        <f t="shared" si="242"/>
        <v>48473.473439513327</v>
      </c>
      <c r="M235" s="5">
        <f t="shared" si="243"/>
        <v>11450.663471836951</v>
      </c>
      <c r="N235" s="15">
        <f t="shared" si="244"/>
        <v>4.007568584092791E-3</v>
      </c>
      <c r="O235" s="15">
        <f t="shared" si="245"/>
        <v>5.2399234495699165E-3</v>
      </c>
      <c r="P235" s="15">
        <f t="shared" si="246"/>
        <v>4.752627813443544E-3</v>
      </c>
      <c r="Q235" s="5">
        <f t="shared" si="247"/>
        <v>7012.8836934738329</v>
      </c>
      <c r="R235" s="5">
        <f t="shared" si="248"/>
        <v>9602.807016846069</v>
      </c>
      <c r="S235" s="5">
        <f t="shared" si="249"/>
        <v>5700.2230555131782</v>
      </c>
      <c r="T235" s="5">
        <f t="shared" si="250"/>
        <v>20.379173958051027</v>
      </c>
      <c r="U235" s="5">
        <f t="shared" si="251"/>
        <v>66.834045149727629</v>
      </c>
      <c r="V235" s="5">
        <f t="shared" si="252"/>
        <v>113.91946715152903</v>
      </c>
      <c r="W235" s="15">
        <f t="shared" si="253"/>
        <v>-1.0734613539272964E-2</v>
      </c>
      <c r="X235" s="15">
        <f t="shared" si="254"/>
        <v>-1.217998157191269E-2</v>
      </c>
      <c r="Y235" s="15">
        <f t="shared" si="255"/>
        <v>-9.7425357312937999E-3</v>
      </c>
      <c r="Z235" s="5">
        <f t="shared" si="268"/>
        <v>6486.8494593116138</v>
      </c>
      <c r="AA235" s="5">
        <f t="shared" si="269"/>
        <v>25340.330229476858</v>
      </c>
      <c r="AB235" s="5">
        <f t="shared" si="270"/>
        <v>71348.387463738633</v>
      </c>
      <c r="AC235" s="16">
        <f t="shared" si="256"/>
        <v>1.1194653048901533</v>
      </c>
      <c r="AD235" s="16">
        <f t="shared" si="257"/>
        <v>3.0322791647346046</v>
      </c>
      <c r="AE235" s="16">
        <f t="shared" si="258"/>
        <v>13.436037769873028</v>
      </c>
      <c r="AF235" s="15">
        <f t="shared" si="259"/>
        <v>-4.0504037456468023E-3</v>
      </c>
      <c r="AG235" s="15">
        <f t="shared" si="260"/>
        <v>2.9673830763510267E-4</v>
      </c>
      <c r="AH235" s="15">
        <f t="shared" si="261"/>
        <v>9.7937136394747881E-3</v>
      </c>
      <c r="AI235" s="1">
        <f t="shared" si="225"/>
        <v>659017.33791184903</v>
      </c>
      <c r="AJ235" s="1">
        <f t="shared" si="226"/>
        <v>271711.89505574695</v>
      </c>
      <c r="AK235" s="1">
        <f t="shared" si="227"/>
        <v>95102.753826483371</v>
      </c>
      <c r="AL235" s="14">
        <f t="shared" si="262"/>
        <v>82.987856554940592</v>
      </c>
      <c r="AM235" s="14">
        <f t="shared" si="263"/>
        <v>19.794504136335515</v>
      </c>
      <c r="AN235" s="14">
        <f t="shared" si="264"/>
        <v>6.2730362130857795</v>
      </c>
      <c r="AO235" s="11">
        <f t="shared" si="265"/>
        <v>3.4120241986116441E-3</v>
      </c>
      <c r="AP235" s="11">
        <f t="shared" si="266"/>
        <v>4.2982505806971692E-3</v>
      </c>
      <c r="AQ235" s="11">
        <f t="shared" si="267"/>
        <v>3.8990556053902425E-3</v>
      </c>
      <c r="AR235" s="1">
        <f t="shared" si="271"/>
        <v>344120.11536430859</v>
      </c>
      <c r="AS235" s="1">
        <f t="shared" si="271"/>
        <v>143681.36771211436</v>
      </c>
      <c r="AT235" s="1">
        <f t="shared" si="271"/>
        <v>50037.304404971219</v>
      </c>
      <c r="AU235" s="1">
        <f t="shared" si="228"/>
        <v>68824.023072861717</v>
      </c>
      <c r="AV235" s="1">
        <f t="shared" si="229"/>
        <v>28736.273542422874</v>
      </c>
      <c r="AW235" s="1">
        <f t="shared" si="230"/>
        <v>10007.460880994244</v>
      </c>
      <c r="AX235" s="1">
        <f t="shared" si="282"/>
        <v>236225.27350974275</v>
      </c>
      <c r="AY235" s="1">
        <f t="shared" si="274"/>
        <v>38778.778751610662</v>
      </c>
      <c r="AZ235" s="1">
        <f t="shared" si="275"/>
        <v>9160.530777469563</v>
      </c>
      <c r="BA235" s="1">
        <f t="shared" si="283"/>
        <v>14418.915416078027</v>
      </c>
      <c r="BB235" s="1">
        <f t="shared" si="284"/>
        <v>31317.828841008111</v>
      </c>
      <c r="BC235" s="1">
        <f t="shared" si="285"/>
        <v>39864.352538157887</v>
      </c>
      <c r="BD235" s="1">
        <f t="shared" si="286"/>
        <v>499.80688061739028</v>
      </c>
      <c r="BE235" s="2">
        <f t="shared" si="292"/>
        <v>0.17931493730955578</v>
      </c>
      <c r="BF235" s="2">
        <f t="shared" si="293"/>
        <v>0.13584270515142602</v>
      </c>
      <c r="BG235" s="2">
        <f t="shared" si="294"/>
        <v>7.3108051554487685E-2</v>
      </c>
      <c r="BH235" s="2">
        <f t="shared" si="276"/>
        <v>9.5193366724551948E-2</v>
      </c>
      <c r="BI235" s="2">
        <f t="shared" si="287"/>
        <v>3.2153846742329923E-3</v>
      </c>
      <c r="BJ235" s="2">
        <f t="shared" si="277"/>
        <v>1.8453240542857267E-3</v>
      </c>
      <c r="BK235" s="2">
        <f t="shared" si="278"/>
        <v>5.3447872020936297E-4</v>
      </c>
      <c r="BL235" s="2">
        <f t="shared" si="279"/>
        <v>1106.4785450376871</v>
      </c>
      <c r="BM235" s="2">
        <f t="shared" si="280"/>
        <v>265.13868399183718</v>
      </c>
      <c r="BN235" s="2">
        <f t="shared" si="281"/>
        <v>26.743874421095338</v>
      </c>
      <c r="BO235" s="2">
        <f t="shared" si="288"/>
        <v>1902.491411294639</v>
      </c>
      <c r="BP235" s="2">
        <f t="shared" si="289"/>
        <v>154.04744526309449</v>
      </c>
      <c r="BQ235" s="2">
        <f t="shared" si="290"/>
        <v>10.254274721893047</v>
      </c>
      <c r="BR235" s="11">
        <f t="shared" si="291"/>
        <v>3.4405231597558233E-2</v>
      </c>
      <c r="BS235" s="17">
        <f t="shared" si="272"/>
        <v>7.4411717512937799E-4</v>
      </c>
      <c r="BT235" s="17">
        <f t="shared" si="273"/>
        <v>5.8387906151823911E-3</v>
      </c>
      <c r="BU235" s="12">
        <f>(BU$3*templow!$I345+BU$4*templow!$I345^2+BU$5*templow!$I345^6)*(K235/K$56)^$BW$1</f>
        <v>0.46117798714950031</v>
      </c>
      <c r="BV235" s="12">
        <f>(BV$3*templow!$I345+BV$4*templow!$I345^2+BV$5*templow!$I345^6)*(L235/L$56)^$BW$1</f>
        <v>-0.63642612258894427</v>
      </c>
      <c r="BW235" s="12">
        <f>(BW$3*templow!$I345+BW$4*templow!$I345^2+BW$5*templow!$I345^6)*(M235/M$56)^$BW$1</f>
        <v>-1.3825281290293017</v>
      </c>
      <c r="BX235" s="12"/>
      <c r="BY235" s="12"/>
      <c r="BZ235" s="12"/>
      <c r="CA235" s="19"/>
      <c r="CB235" s="19"/>
      <c r="CC235" s="19"/>
      <c r="CD235" s="19"/>
      <c r="CE235" s="19"/>
      <c r="CF235" s="19"/>
      <c r="CG235" s="19"/>
      <c r="CH235" s="19"/>
    </row>
    <row r="236" spans="1:86" x14ac:dyDescent="0.3">
      <c r="A236" s="2">
        <f t="shared" si="231"/>
        <v>2190</v>
      </c>
      <c r="B236" s="5">
        <f t="shared" si="232"/>
        <v>1165.396906018148</v>
      </c>
      <c r="C236" s="5">
        <f t="shared" si="233"/>
        <v>2964.1259686261246</v>
      </c>
      <c r="D236" s="5">
        <f t="shared" si="234"/>
        <v>4369.8241033771992</v>
      </c>
      <c r="E236" s="15">
        <f t="shared" si="235"/>
        <v>4.0167696235679688E-7</v>
      </c>
      <c r="F236" s="15">
        <f t="shared" si="236"/>
        <v>7.9133055048466909E-7</v>
      </c>
      <c r="G236" s="15">
        <f t="shared" si="237"/>
        <v>1.6154731694946537E-6</v>
      </c>
      <c r="H236" s="5">
        <f t="shared" si="238"/>
        <v>345483.94417221105</v>
      </c>
      <c r="I236" s="5">
        <f t="shared" si="239"/>
        <v>144426.4002451064</v>
      </c>
      <c r="J236" s="5">
        <f t="shared" si="240"/>
        <v>50272.685605327046</v>
      </c>
      <c r="K236" s="5">
        <f t="shared" si="241"/>
        <v>296451.74308265332</v>
      </c>
      <c r="L236" s="5">
        <f t="shared" si="242"/>
        <v>48724.784902460866</v>
      </c>
      <c r="M236" s="5">
        <f t="shared" si="243"/>
        <v>11504.510116659849</v>
      </c>
      <c r="N236" s="15">
        <f t="shared" si="244"/>
        <v>3.9628315060085129E-3</v>
      </c>
      <c r="O236" s="15">
        <f t="shared" si="245"/>
        <v>5.1845152640264125E-3</v>
      </c>
      <c r="P236" s="15">
        <f t="shared" si="246"/>
        <v>4.7024912534836538E-3</v>
      </c>
      <c r="Q236" s="5">
        <f t="shared" si="247"/>
        <v>6965.0984470768644</v>
      </c>
      <c r="R236" s="5">
        <f t="shared" si="248"/>
        <v>9535.0320579156487</v>
      </c>
      <c r="S236" s="5">
        <f t="shared" si="249"/>
        <v>5671.241688407169</v>
      </c>
      <c r="T236" s="5">
        <f t="shared" si="250"/>
        <v>20.160411401361735</v>
      </c>
      <c r="U236" s="5">
        <f t="shared" si="251"/>
        <v>66.020007711427567</v>
      </c>
      <c r="V236" s="5">
        <f t="shared" si="252"/>
        <v>112.80960267231531</v>
      </c>
      <c r="W236" s="15">
        <f t="shared" si="253"/>
        <v>-1.0734613539272964E-2</v>
      </c>
      <c r="X236" s="15">
        <f t="shared" si="254"/>
        <v>-1.217998157191269E-2</v>
      </c>
      <c r="Y236" s="15">
        <f t="shared" si="255"/>
        <v>-9.7425357312937999E-3</v>
      </c>
      <c r="Z236" s="5">
        <f t="shared" si="268"/>
        <v>6416.8393019809628</v>
      </c>
      <c r="AA236" s="5">
        <f t="shared" si="269"/>
        <v>25170.337337715282</v>
      </c>
      <c r="AB236" s="5">
        <f t="shared" si="270"/>
        <v>71684.430404469414</v>
      </c>
      <c r="AC236" s="16">
        <f t="shared" si="256"/>
        <v>1.1149310184261045</v>
      </c>
      <c r="AD236" s="16">
        <f t="shared" si="257"/>
        <v>3.033178958122225</v>
      </c>
      <c r="AE236" s="16">
        <f t="shared" si="258"/>
        <v>13.567626476240331</v>
      </c>
      <c r="AF236" s="15">
        <f t="shared" si="259"/>
        <v>-4.0504037456468023E-3</v>
      </c>
      <c r="AG236" s="15">
        <f t="shared" si="260"/>
        <v>2.9673830763510267E-4</v>
      </c>
      <c r="AH236" s="15">
        <f t="shared" si="261"/>
        <v>9.7937136394747881E-3</v>
      </c>
      <c r="AI236" s="1">
        <f t="shared" si="225"/>
        <v>661939.6271935259</v>
      </c>
      <c r="AJ236" s="1">
        <f t="shared" si="226"/>
        <v>273276.97909259511</v>
      </c>
      <c r="AK236" s="1">
        <f t="shared" si="227"/>
        <v>95599.939324829276</v>
      </c>
      <c r="AL236" s="14">
        <f t="shared" si="262"/>
        <v>83.268181563949398</v>
      </c>
      <c r="AM236" s="14">
        <f t="shared" si="263"/>
        <v>19.878735057845144</v>
      </c>
      <c r="AN236" s="14">
        <f t="shared" si="264"/>
        <v>6.2972505409251331</v>
      </c>
      <c r="AO236" s="11">
        <f t="shared" si="265"/>
        <v>3.3779039566255277E-3</v>
      </c>
      <c r="AP236" s="11">
        <f t="shared" si="266"/>
        <v>4.2552680748901978E-3</v>
      </c>
      <c r="AQ236" s="11">
        <f t="shared" si="267"/>
        <v>3.8600650493363399E-3</v>
      </c>
      <c r="AR236" s="1">
        <f t="shared" si="271"/>
        <v>345483.94417221105</v>
      </c>
      <c r="AS236" s="1">
        <f t="shared" si="271"/>
        <v>144426.4002451064</v>
      </c>
      <c r="AT236" s="1">
        <f t="shared" si="271"/>
        <v>50272.685605327046</v>
      </c>
      <c r="AU236" s="1">
        <f t="shared" si="228"/>
        <v>69096.78883444221</v>
      </c>
      <c r="AV236" s="1">
        <f t="shared" si="229"/>
        <v>28885.280049021283</v>
      </c>
      <c r="AW236" s="1">
        <f t="shared" si="230"/>
        <v>10054.53712106541</v>
      </c>
      <c r="AX236" s="1">
        <f t="shared" si="282"/>
        <v>237161.39446612264</v>
      </c>
      <c r="AY236" s="1">
        <f t="shared" si="274"/>
        <v>38979.827921968688</v>
      </c>
      <c r="AZ236" s="1">
        <f t="shared" si="275"/>
        <v>9203.608093327879</v>
      </c>
      <c r="BA236" s="1">
        <f t="shared" si="283"/>
        <v>14423.530352787833</v>
      </c>
      <c r="BB236" s="1">
        <f t="shared" si="284"/>
        <v>31333.181480582531</v>
      </c>
      <c r="BC236" s="1">
        <f t="shared" si="285"/>
        <v>39884.917832626452</v>
      </c>
      <c r="BD236" s="1">
        <f t="shared" si="286"/>
        <v>485.47916850752244</v>
      </c>
      <c r="BE236" s="2">
        <f t="shared" si="292"/>
        <v>0.17931493730955578</v>
      </c>
      <c r="BF236" s="2">
        <f t="shared" si="293"/>
        <v>0.13584270515142602</v>
      </c>
      <c r="BG236" s="2">
        <f t="shared" si="294"/>
        <v>7.3108051554487685E-2</v>
      </c>
      <c r="BH236" s="2">
        <f t="shared" si="276"/>
        <v>9.4997561916101481E-2</v>
      </c>
      <c r="BI236" s="2">
        <f t="shared" si="287"/>
        <v>3.2153846742329923E-3</v>
      </c>
      <c r="BJ236" s="2">
        <f t="shared" si="277"/>
        <v>1.8453240542857267E-3</v>
      </c>
      <c r="BK236" s="2">
        <f t="shared" si="278"/>
        <v>5.3447872020936297E-4</v>
      </c>
      <c r="BL236" s="2">
        <f t="shared" si="279"/>
        <v>1110.8637792848942</v>
      </c>
      <c r="BM236" s="2">
        <f t="shared" si="280"/>
        <v>266.51351044619281</v>
      </c>
      <c r="BN236" s="2">
        <f t="shared" si="281"/>
        <v>26.869680663822862</v>
      </c>
      <c r="BO236" s="2">
        <f t="shared" si="288"/>
        <v>1930.8706007823253</v>
      </c>
      <c r="BP236" s="2">
        <f t="shared" si="289"/>
        <v>155.89201401111362</v>
      </c>
      <c r="BQ236" s="2">
        <f t="shared" si="290"/>
        <v>10.254215790735079</v>
      </c>
      <c r="BR236" s="11">
        <f t="shared" si="291"/>
        <v>3.4357467528903979E-2</v>
      </c>
      <c r="BS236" s="17">
        <f t="shared" si="272"/>
        <v>7.1936718067458635E-4</v>
      </c>
      <c r="BT236" s="17">
        <f t="shared" si="273"/>
        <v>5.6687287526042632E-3</v>
      </c>
      <c r="BU236" s="12">
        <f>(BU$3*templow!$I346+BU$4*templow!$I346^2+BU$5*templow!$I346^6)*(K236/K$56)^$BW$1</f>
        <v>0.43086873693010636</v>
      </c>
      <c r="BV236" s="12">
        <f>(BV$3*templow!$I346+BV$4*templow!$I346^2+BV$5*templow!$I346^6)*(L236/L$56)^$BW$1</f>
        <v>-0.65862464749133098</v>
      </c>
      <c r="BW236" s="12">
        <f>(BW$3*templow!$I346+BW$4*templow!$I346^2+BW$5*templow!$I346^6)*(M236/M$56)^$BW$1</f>
        <v>-1.402607671703078</v>
      </c>
      <c r="BX236" s="12"/>
      <c r="BY236" s="12"/>
      <c r="BZ236" s="12"/>
      <c r="CA236" s="19"/>
      <c r="CB236" s="19"/>
      <c r="CC236" s="19"/>
      <c r="CD236" s="19"/>
      <c r="CE236" s="19"/>
      <c r="CF236" s="19"/>
      <c r="CG236" s="19"/>
      <c r="CH236" s="19"/>
    </row>
    <row r="237" spans="1:86" x14ac:dyDescent="0.3">
      <c r="A237" s="2">
        <f t="shared" si="231"/>
        <v>2191</v>
      </c>
      <c r="B237" s="5">
        <f t="shared" si="232"/>
        <v>1165.3973507255828</v>
      </c>
      <c r="C237" s="5">
        <f t="shared" si="233"/>
        <v>2964.1281969493875</v>
      </c>
      <c r="D237" s="5">
        <f t="shared" si="234"/>
        <v>4369.830809744114</v>
      </c>
      <c r="E237" s="15">
        <f t="shared" si="235"/>
        <v>3.8159311423895703E-7</v>
      </c>
      <c r="F237" s="15">
        <f t="shared" si="236"/>
        <v>7.5176402296043561E-7</v>
      </c>
      <c r="G237" s="15">
        <f t="shared" si="237"/>
        <v>1.5346995110199209E-6</v>
      </c>
      <c r="H237" s="5">
        <f t="shared" si="238"/>
        <v>346837.87627936527</v>
      </c>
      <c r="I237" s="5">
        <f t="shared" si="239"/>
        <v>145167.36965852897</v>
      </c>
      <c r="J237" s="5">
        <f t="shared" si="240"/>
        <v>50506.675225684659</v>
      </c>
      <c r="K237" s="5">
        <f t="shared" si="241"/>
        <v>297613.4071897642</v>
      </c>
      <c r="L237" s="5">
        <f t="shared" si="242"/>
        <v>48974.727141670824</v>
      </c>
      <c r="M237" s="5">
        <f t="shared" si="243"/>
        <v>11558.039069398708</v>
      </c>
      <c r="N237" s="15">
        <f t="shared" si="244"/>
        <v>3.918560555695505E-3</v>
      </c>
      <c r="O237" s="15">
        <f t="shared" si="245"/>
        <v>5.12967352673388E-3</v>
      </c>
      <c r="P237" s="15">
        <f t="shared" si="246"/>
        <v>4.652866762344221E-3</v>
      </c>
      <c r="Q237" s="5">
        <f t="shared" si="247"/>
        <v>6917.333625106322</v>
      </c>
      <c r="R237" s="5">
        <f t="shared" si="248"/>
        <v>9467.2185193904024</v>
      </c>
      <c r="S237" s="5">
        <f t="shared" si="249"/>
        <v>5642.1285230559515</v>
      </c>
      <c r="T237" s="5">
        <f t="shared" si="250"/>
        <v>19.943997176175365</v>
      </c>
      <c r="U237" s="5">
        <f t="shared" si="251"/>
        <v>65.215885234124841</v>
      </c>
      <c r="V237" s="5">
        <f t="shared" si="252"/>
        <v>111.71055108744721</v>
      </c>
      <c r="W237" s="15">
        <f t="shared" si="253"/>
        <v>-1.0734613539272964E-2</v>
      </c>
      <c r="X237" s="15">
        <f t="shared" si="254"/>
        <v>-1.217998157191269E-2</v>
      </c>
      <c r="Y237" s="15">
        <f t="shared" si="255"/>
        <v>-9.7425357312937999E-3</v>
      </c>
      <c r="Z237" s="5">
        <f t="shared" si="268"/>
        <v>6347.3017651948221</v>
      </c>
      <c r="AA237" s="5">
        <f t="shared" si="269"/>
        <v>25000.105717886359</v>
      </c>
      <c r="AB237" s="5">
        <f t="shared" si="270"/>
        <v>72018.45608872427</v>
      </c>
      <c r="AC237" s="16">
        <f t="shared" si="256"/>
        <v>1.1104150976529337</v>
      </c>
      <c r="AD237" s="16">
        <f t="shared" si="257"/>
        <v>3.0340790185130126</v>
      </c>
      <c r="AE237" s="16">
        <f t="shared" si="258"/>
        <v>13.700503924715985</v>
      </c>
      <c r="AF237" s="15">
        <f t="shared" si="259"/>
        <v>-4.0504037456468023E-3</v>
      </c>
      <c r="AG237" s="15">
        <f t="shared" si="260"/>
        <v>2.9673830763510267E-4</v>
      </c>
      <c r="AH237" s="15">
        <f t="shared" si="261"/>
        <v>9.7937136394747881E-3</v>
      </c>
      <c r="AI237" s="1">
        <f t="shared" si="225"/>
        <v>664842.4533086156</v>
      </c>
      <c r="AJ237" s="1">
        <f t="shared" si="226"/>
        <v>274834.56123235688</v>
      </c>
      <c r="AK237" s="1">
        <f t="shared" si="227"/>
        <v>96094.482513411756</v>
      </c>
      <c r="AL237" s="14">
        <f t="shared" si="262"/>
        <v>83.546640764715619</v>
      </c>
      <c r="AM237" s="14">
        <f t="shared" si="263"/>
        <v>19.962478511039386</v>
      </c>
      <c r="AN237" s="14">
        <f t="shared" si="264"/>
        <v>6.3213152596778732</v>
      </c>
      <c r="AO237" s="11">
        <f t="shared" si="265"/>
        <v>3.3441249170592722E-3</v>
      </c>
      <c r="AP237" s="11">
        <f t="shared" si="266"/>
        <v>4.2127153941412957E-3</v>
      </c>
      <c r="AQ237" s="11">
        <f t="shared" si="267"/>
        <v>3.8214643988429766E-3</v>
      </c>
      <c r="AR237" s="1">
        <f t="shared" si="271"/>
        <v>346837.87627936527</v>
      </c>
      <c r="AS237" s="1">
        <f t="shared" si="271"/>
        <v>145167.36965852897</v>
      </c>
      <c r="AT237" s="1">
        <f t="shared" si="271"/>
        <v>50506.675225684659</v>
      </c>
      <c r="AU237" s="1">
        <f t="shared" si="228"/>
        <v>69367.57525587306</v>
      </c>
      <c r="AV237" s="1">
        <f t="shared" si="229"/>
        <v>29033.473931705797</v>
      </c>
      <c r="AW237" s="1">
        <f t="shared" si="230"/>
        <v>10101.335045136933</v>
      </c>
      <c r="AX237" s="1">
        <f t="shared" si="282"/>
        <v>238090.72575181138</v>
      </c>
      <c r="AY237" s="1">
        <f t="shared" si="274"/>
        <v>39179.781713336663</v>
      </c>
      <c r="AZ237" s="1">
        <f t="shared" si="275"/>
        <v>9246.4312555189663</v>
      </c>
      <c r="BA237" s="1">
        <f t="shared" si="283"/>
        <v>14428.093612697217</v>
      </c>
      <c r="BB237" s="1">
        <f t="shared" si="284"/>
        <v>31348.371180169284</v>
      </c>
      <c r="BC237" s="1">
        <f t="shared" si="285"/>
        <v>39905.26412913423</v>
      </c>
      <c r="BD237" s="1">
        <f t="shared" si="286"/>
        <v>471.55968962426198</v>
      </c>
      <c r="BE237" s="2">
        <f t="shared" si="292"/>
        <v>0.17931493730955578</v>
      </c>
      <c r="BF237" s="2">
        <f t="shared" si="293"/>
        <v>0.13584270515142602</v>
      </c>
      <c r="BG237" s="2">
        <f t="shared" si="294"/>
        <v>7.3108051554487685E-2</v>
      </c>
      <c r="BH237" s="2">
        <f t="shared" si="276"/>
        <v>9.4802835964329368E-2</v>
      </c>
      <c r="BI237" s="2">
        <f t="shared" si="287"/>
        <v>3.2153846742329923E-3</v>
      </c>
      <c r="BJ237" s="2">
        <f t="shared" si="277"/>
        <v>1.8453240542857267E-3</v>
      </c>
      <c r="BK237" s="2">
        <f t="shared" si="278"/>
        <v>5.3447872020936297E-4</v>
      </c>
      <c r="BL237" s="2">
        <f t="shared" si="279"/>
        <v>1115.2171918321899</v>
      </c>
      <c r="BM237" s="2">
        <f t="shared" si="280"/>
        <v>267.88083912827148</v>
      </c>
      <c r="BN237" s="2">
        <f t="shared" si="281"/>
        <v>26.994743136653877</v>
      </c>
      <c r="BO237" s="2">
        <f t="shared" si="288"/>
        <v>1959.6740266123113</v>
      </c>
      <c r="BP237" s="2">
        <f t="shared" si="289"/>
        <v>157.7587584361531</v>
      </c>
      <c r="BQ237" s="2">
        <f t="shared" si="290"/>
        <v>10.254162104492089</v>
      </c>
      <c r="BR237" s="11">
        <f t="shared" si="291"/>
        <v>3.4310191780902305E-2</v>
      </c>
      <c r="BS237" s="17">
        <f t="shared" si="272"/>
        <v>6.9547250661143839E-4</v>
      </c>
      <c r="BT237" s="17">
        <f t="shared" si="273"/>
        <v>5.5036201481594785E-3</v>
      </c>
      <c r="BU237" s="12">
        <f>(BU$3*templow!$I347+BU$4*templow!$I347^2+BU$5*templow!$I347^6)*(K237/K$56)^$BW$1</f>
        <v>0.40050251186443064</v>
      </c>
      <c r="BV237" s="12">
        <f>(BV$3*templow!$I347+BV$4*templow!$I347^2+BV$5*templow!$I347^6)*(L237/L$56)^$BW$1</f>
        <v>-0.68083448919994138</v>
      </c>
      <c r="BW237" s="12">
        <f>(BW$3*templow!$I347+BW$4*templow!$I347^2+BW$5*templow!$I347^6)*(M237/M$56)^$BW$1</f>
        <v>-1.4226869900201955</v>
      </c>
      <c r="BX237" s="12"/>
      <c r="BY237" s="12"/>
      <c r="BZ237" s="12"/>
      <c r="CA237" s="19"/>
      <c r="CB237" s="19"/>
      <c r="CC237" s="19"/>
      <c r="CD237" s="19"/>
      <c r="CE237" s="19"/>
      <c r="CF237" s="19"/>
      <c r="CG237" s="19"/>
      <c r="CH237" s="19"/>
    </row>
    <row r="238" spans="1:86" x14ac:dyDescent="0.3">
      <c r="A238" s="2">
        <f t="shared" si="231"/>
        <v>2192</v>
      </c>
      <c r="B238" s="5">
        <f t="shared" si="232"/>
        <v>1165.3977731978071</v>
      </c>
      <c r="C238" s="5">
        <f t="shared" si="233"/>
        <v>2964.1303138580784</v>
      </c>
      <c r="D238" s="5">
        <f t="shared" si="234"/>
        <v>4369.8371808024613</v>
      </c>
      <c r="E238" s="15">
        <f t="shared" si="235"/>
        <v>3.6251345852700916E-7</v>
      </c>
      <c r="F238" s="15">
        <f t="shared" si="236"/>
        <v>7.141758218124138E-7</v>
      </c>
      <c r="G238" s="15">
        <f t="shared" si="237"/>
        <v>1.4579645354689247E-6</v>
      </c>
      <c r="H238" s="5">
        <f t="shared" si="238"/>
        <v>348181.91282670875</v>
      </c>
      <c r="I238" s="5">
        <f t="shared" si="239"/>
        <v>145904.25521513846</v>
      </c>
      <c r="J238" s="5">
        <f t="shared" si="240"/>
        <v>50739.269257196029</v>
      </c>
      <c r="K238" s="5">
        <f t="shared" si="241"/>
        <v>298766.58496721758</v>
      </c>
      <c r="L238" s="5">
        <f t="shared" si="242"/>
        <v>49223.293096460104</v>
      </c>
      <c r="M238" s="5">
        <f t="shared" si="243"/>
        <v>11611.249380206531</v>
      </c>
      <c r="N238" s="15">
        <f t="shared" si="244"/>
        <v>3.8747507659091518E-3</v>
      </c>
      <c r="O238" s="15">
        <f t="shared" si="245"/>
        <v>5.0753923359336817E-3</v>
      </c>
      <c r="P238" s="15">
        <f t="shared" si="246"/>
        <v>4.6037490000101489E-3</v>
      </c>
      <c r="Q238" s="5">
        <f t="shared" si="247"/>
        <v>6869.596436757779</v>
      </c>
      <c r="R238" s="5">
        <f t="shared" si="248"/>
        <v>9399.3792871404912</v>
      </c>
      <c r="S238" s="5">
        <f t="shared" si="249"/>
        <v>5612.8899494324169</v>
      </c>
      <c r="T238" s="5">
        <f t="shared" si="250"/>
        <v>19.729906074060771</v>
      </c>
      <c r="U238" s="5">
        <f t="shared" si="251"/>
        <v>64.421556953777227</v>
      </c>
      <c r="V238" s="5">
        <f t="shared" si="252"/>
        <v>110.62220705191524</v>
      </c>
      <c r="W238" s="15">
        <f t="shared" si="253"/>
        <v>-1.0734613539272964E-2</v>
      </c>
      <c r="X238" s="15">
        <f t="shared" si="254"/>
        <v>-1.217998157191269E-2</v>
      </c>
      <c r="Y238" s="15">
        <f t="shared" si="255"/>
        <v>-9.7425357312937999E-3</v>
      </c>
      <c r="Z238" s="5">
        <f t="shared" si="268"/>
        <v>6278.2408028272421</v>
      </c>
      <c r="AA238" s="5">
        <f t="shared" si="269"/>
        <v>24829.66967054682</v>
      </c>
      <c r="AB238" s="5">
        <f t="shared" si="270"/>
        <v>72350.45865103601</v>
      </c>
      <c r="AC238" s="16">
        <f t="shared" si="256"/>
        <v>1.1059174681821775</v>
      </c>
      <c r="AD238" s="16">
        <f t="shared" si="257"/>
        <v>3.0349793459861973</v>
      </c>
      <c r="AE238" s="16">
        <f t="shared" si="258"/>
        <v>13.834682736871153</v>
      </c>
      <c r="AF238" s="15">
        <f t="shared" si="259"/>
        <v>-4.0504037456468023E-3</v>
      </c>
      <c r="AG238" s="15">
        <f t="shared" si="260"/>
        <v>2.9673830763510267E-4</v>
      </c>
      <c r="AH238" s="15">
        <f t="shared" si="261"/>
        <v>9.7937136394747881E-3</v>
      </c>
      <c r="AI238" s="1">
        <f t="shared" si="225"/>
        <v>667725.78323362709</v>
      </c>
      <c r="AJ238" s="1">
        <f t="shared" si="226"/>
        <v>276384.579040827</v>
      </c>
      <c r="AK238" s="1">
        <f t="shared" si="227"/>
        <v>96586.369307207511</v>
      </c>
      <c r="AL238" s="14">
        <f t="shared" si="262"/>
        <v>83.823237263802326</v>
      </c>
      <c r="AM238" s="14">
        <f t="shared" si="263"/>
        <v>20.045733789162771</v>
      </c>
      <c r="AN238" s="14">
        <f t="shared" si="264"/>
        <v>6.3452303740844069</v>
      </c>
      <c r="AO238" s="11">
        <f t="shared" si="265"/>
        <v>3.3106836678886793E-3</v>
      </c>
      <c r="AP238" s="11">
        <f t="shared" si="266"/>
        <v>4.1705882401998828E-3</v>
      </c>
      <c r="AQ238" s="11">
        <f t="shared" si="267"/>
        <v>3.7832497548545467E-3</v>
      </c>
      <c r="AR238" s="1">
        <f t="shared" si="271"/>
        <v>348181.91282670875</v>
      </c>
      <c r="AS238" s="1">
        <f t="shared" si="271"/>
        <v>145904.25521513846</v>
      </c>
      <c r="AT238" s="1">
        <f t="shared" si="271"/>
        <v>50739.269257196029</v>
      </c>
      <c r="AU238" s="1">
        <f t="shared" si="228"/>
        <v>69636.382565341759</v>
      </c>
      <c r="AV238" s="1">
        <f t="shared" si="229"/>
        <v>29180.851043027695</v>
      </c>
      <c r="AW238" s="1">
        <f t="shared" si="230"/>
        <v>10147.853851439206</v>
      </c>
      <c r="AX238" s="1">
        <f t="shared" si="282"/>
        <v>239013.26797377403</v>
      </c>
      <c r="AY238" s="1">
        <f t="shared" si="274"/>
        <v>39378.634477168074</v>
      </c>
      <c r="AZ238" s="1">
        <f t="shared" si="275"/>
        <v>9288.9995041652237</v>
      </c>
      <c r="BA238" s="1">
        <f t="shared" si="283"/>
        <v>14432.605743060409</v>
      </c>
      <c r="BB238" s="1">
        <f t="shared" si="284"/>
        <v>31363.399643966346</v>
      </c>
      <c r="BC238" s="1">
        <f t="shared" si="285"/>
        <v>39925.39377651659</v>
      </c>
      <c r="BD238" s="1">
        <f t="shared" si="286"/>
        <v>458.03691219893028</v>
      </c>
      <c r="BE238" s="2">
        <f t="shared" si="292"/>
        <v>0.17931493730955578</v>
      </c>
      <c r="BF238" s="2">
        <f t="shared" si="293"/>
        <v>0.13584270515142602</v>
      </c>
      <c r="BG238" s="2">
        <f t="shared" si="294"/>
        <v>7.3108051554487685E-2</v>
      </c>
      <c r="BH238" s="2">
        <f t="shared" si="276"/>
        <v>9.46091939775031E-2</v>
      </c>
      <c r="BI238" s="2">
        <f t="shared" si="287"/>
        <v>3.2153846742329923E-3</v>
      </c>
      <c r="BJ238" s="2">
        <f t="shared" si="277"/>
        <v>1.8453240542857267E-3</v>
      </c>
      <c r="BK238" s="2">
        <f t="shared" si="278"/>
        <v>5.3447872020936297E-4</v>
      </c>
      <c r="BL238" s="2">
        <f t="shared" si="279"/>
        <v>1119.5387863481271</v>
      </c>
      <c r="BM238" s="2">
        <f t="shared" si="280"/>
        <v>269.24063177113868</v>
      </c>
      <c r="BN238" s="2">
        <f t="shared" si="281"/>
        <v>27.119059696944408</v>
      </c>
      <c r="BO238" s="2">
        <f t="shared" si="288"/>
        <v>1988.9080343247385</v>
      </c>
      <c r="BP238" s="2">
        <f t="shared" si="289"/>
        <v>159.64794525671169</v>
      </c>
      <c r="BQ238" s="2">
        <f t="shared" si="290"/>
        <v>10.254113607167859</v>
      </c>
      <c r="BR238" s="11">
        <f t="shared" si="291"/>
        <v>3.4263399326679184E-2</v>
      </c>
      <c r="BS238" s="17">
        <f t="shared" si="272"/>
        <v>6.7240225624573579E-4</v>
      </c>
      <c r="BT238" s="17">
        <f t="shared" si="273"/>
        <v>5.343320532193668E-3</v>
      </c>
      <c r="BU238" s="12">
        <f>(BU$3*templow!$I348+BU$4*templow!$I348^2+BU$5*templow!$I348^6)*(K238/K$56)^$BW$1</f>
        <v>0.37008146819168725</v>
      </c>
      <c r="BV238" s="12">
        <f>(BV$3*templow!$I348+BV$4*templow!$I348^2+BV$5*templow!$I348^6)*(L238/L$56)^$BW$1</f>
        <v>-0.70305452206490493</v>
      </c>
      <c r="BW238" s="12">
        <f>(BW$3*templow!$I348+BW$4*templow!$I348^2+BW$5*templow!$I348^6)*(M238/M$56)^$BW$1</f>
        <v>-1.4427652618793978</v>
      </c>
      <c r="BX238" s="12"/>
      <c r="BY238" s="12"/>
      <c r="BZ238" s="12"/>
      <c r="CA238" s="19"/>
      <c r="CB238" s="19"/>
      <c r="CC238" s="19"/>
      <c r="CD238" s="19"/>
      <c r="CE238" s="19"/>
      <c r="CF238" s="19"/>
      <c r="CG238" s="19"/>
      <c r="CH238" s="19"/>
    </row>
    <row r="239" spans="1:86" x14ac:dyDescent="0.3">
      <c r="A239" s="2">
        <f t="shared" si="231"/>
        <v>2193</v>
      </c>
      <c r="B239" s="5">
        <f t="shared" si="232"/>
        <v>1165.3981745465655</v>
      </c>
      <c r="C239" s="5">
        <f t="shared" si="233"/>
        <v>2964.1323249227712</v>
      </c>
      <c r="D239" s="5">
        <f t="shared" si="234"/>
        <v>4369.8432333167148</v>
      </c>
      <c r="E239" s="15">
        <f t="shared" si="235"/>
        <v>3.4438778560065868E-7</v>
      </c>
      <c r="F239" s="15">
        <f t="shared" si="236"/>
        <v>6.7846703072179308E-7</v>
      </c>
      <c r="G239" s="15">
        <f t="shared" si="237"/>
        <v>1.3850663086954785E-6</v>
      </c>
      <c r="H239" s="5">
        <f t="shared" si="238"/>
        <v>349516.05640888546</v>
      </c>
      <c r="I239" s="5">
        <f t="shared" si="239"/>
        <v>146637.0371195272</v>
      </c>
      <c r="J239" s="5">
        <f t="shared" si="240"/>
        <v>50970.463958310036</v>
      </c>
      <c r="K239" s="5">
        <f t="shared" si="241"/>
        <v>299911.27843054634</v>
      </c>
      <c r="L239" s="5">
        <f t="shared" si="242"/>
        <v>49470.476026520766</v>
      </c>
      <c r="M239" s="5">
        <f t="shared" si="243"/>
        <v>11664.140161756652</v>
      </c>
      <c r="N239" s="15">
        <f t="shared" si="244"/>
        <v>3.8313972208583458E-3</v>
      </c>
      <c r="O239" s="15">
        <f t="shared" si="245"/>
        <v>5.0216658519020019E-3</v>
      </c>
      <c r="P239" s="15">
        <f t="shared" si="246"/>
        <v>4.5551326836785755E-3</v>
      </c>
      <c r="Q239" s="5">
        <f t="shared" si="247"/>
        <v>6821.8939392432812</v>
      </c>
      <c r="R239" s="5">
        <f t="shared" si="248"/>
        <v>9331.5269920284372</v>
      </c>
      <c r="S239" s="5">
        <f t="shared" si="249"/>
        <v>5583.5322686769296</v>
      </c>
      <c r="T239" s="5">
        <f t="shared" si="250"/>
        <v>19.518113157189575</v>
      </c>
      <c r="U239" s="5">
        <f t="shared" si="251"/>
        <v>63.636903577246294</v>
      </c>
      <c r="V239" s="5">
        <f t="shared" si="252"/>
        <v>109.54446624703738</v>
      </c>
      <c r="W239" s="15">
        <f t="shared" si="253"/>
        <v>-1.0734613539272964E-2</v>
      </c>
      <c r="X239" s="15">
        <f t="shared" si="254"/>
        <v>-1.217998157191269E-2</v>
      </c>
      <c r="Y239" s="15">
        <f t="shared" si="255"/>
        <v>-9.7425357312937999E-3</v>
      </c>
      <c r="Z239" s="5">
        <f t="shared" si="268"/>
        <v>6209.6601366087298</v>
      </c>
      <c r="AA239" s="5">
        <f t="shared" si="269"/>
        <v>24659.062865132717</v>
      </c>
      <c r="AB239" s="5">
        <f t="shared" si="270"/>
        <v>72680.432615539408</v>
      </c>
      <c r="AC239" s="16">
        <f t="shared" si="256"/>
        <v>1.1014380559266761</v>
      </c>
      <c r="AD239" s="16">
        <f t="shared" si="257"/>
        <v>3.0358799406210326</v>
      </c>
      <c r="AE239" s="16">
        <f t="shared" si="258"/>
        <v>13.970175657889055</v>
      </c>
      <c r="AF239" s="15">
        <f t="shared" si="259"/>
        <v>-4.0504037456468023E-3</v>
      </c>
      <c r="AG239" s="15">
        <f t="shared" si="260"/>
        <v>2.9673830763510267E-4</v>
      </c>
      <c r="AH239" s="15">
        <f t="shared" si="261"/>
        <v>9.7937136394747881E-3</v>
      </c>
      <c r="AI239" s="1">
        <f t="shared" si="225"/>
        <v>670589.58747560612</v>
      </c>
      <c r="AJ239" s="1">
        <f t="shared" si="226"/>
        <v>277926.97217977198</v>
      </c>
      <c r="AK239" s="1">
        <f t="shared" si="227"/>
        <v>97075.58622792596</v>
      </c>
      <c r="AL239" s="14">
        <f t="shared" si="262"/>
        <v>84.097974364175172</v>
      </c>
      <c r="AM239" s="14">
        <f t="shared" si="263"/>
        <v>20.128500265753956</v>
      </c>
      <c r="AN239" s="14">
        <f t="shared" si="264"/>
        <v>6.368995909429084</v>
      </c>
      <c r="AO239" s="11">
        <f t="shared" si="265"/>
        <v>3.2775768312097923E-3</v>
      </c>
      <c r="AP239" s="11">
        <f t="shared" si="266"/>
        <v>4.1288823577978837E-3</v>
      </c>
      <c r="AQ239" s="11">
        <f t="shared" si="267"/>
        <v>3.7454172573060012E-3</v>
      </c>
      <c r="AR239" s="1">
        <f t="shared" si="271"/>
        <v>349516.05640888546</v>
      </c>
      <c r="AS239" s="1">
        <f t="shared" si="271"/>
        <v>146637.0371195272</v>
      </c>
      <c r="AT239" s="1">
        <f t="shared" si="271"/>
        <v>50970.463958310036</v>
      </c>
      <c r="AU239" s="1">
        <f t="shared" si="228"/>
        <v>69903.211281777098</v>
      </c>
      <c r="AV239" s="1">
        <f t="shared" si="229"/>
        <v>29327.407423905443</v>
      </c>
      <c r="AW239" s="1">
        <f t="shared" si="230"/>
        <v>10194.092791662008</v>
      </c>
      <c r="AX239" s="1">
        <f t="shared" si="282"/>
        <v>239929.02274443707</v>
      </c>
      <c r="AY239" s="1">
        <f t="shared" si="274"/>
        <v>39576.380821216611</v>
      </c>
      <c r="AZ239" s="1">
        <f t="shared" si="275"/>
        <v>9331.3121294053217</v>
      </c>
      <c r="BA239" s="1">
        <f t="shared" si="283"/>
        <v>14437.067284794512</v>
      </c>
      <c r="BB239" s="1">
        <f t="shared" si="284"/>
        <v>31378.268556272196</v>
      </c>
      <c r="BC239" s="1">
        <f t="shared" si="285"/>
        <v>39945.309093323653</v>
      </c>
      <c r="BD239" s="1">
        <f t="shared" si="286"/>
        <v>444.89962614766881</v>
      </c>
      <c r="BE239" s="2">
        <f t="shared" si="292"/>
        <v>0.17931493730955578</v>
      </c>
      <c r="BF239" s="2">
        <f t="shared" si="293"/>
        <v>0.13584270515142602</v>
      </c>
      <c r="BG239" s="2">
        <f t="shared" si="294"/>
        <v>7.3108051554487685E-2</v>
      </c>
      <c r="BH239" s="2">
        <f t="shared" si="276"/>
        <v>9.4416640875399527E-2</v>
      </c>
      <c r="BI239" s="2">
        <f t="shared" si="287"/>
        <v>3.2153846742329923E-3</v>
      </c>
      <c r="BJ239" s="2">
        <f t="shared" si="277"/>
        <v>1.8453240542857267E-3</v>
      </c>
      <c r="BK239" s="2">
        <f t="shared" si="278"/>
        <v>5.3447872020936297E-4</v>
      </c>
      <c r="BL239" s="2">
        <f t="shared" si="279"/>
        <v>1123.8285711754843</v>
      </c>
      <c r="BM239" s="2">
        <f t="shared" si="280"/>
        <v>270.59285184585252</v>
      </c>
      <c r="BN239" s="2">
        <f t="shared" si="281"/>
        <v>27.242628344915008</v>
      </c>
      <c r="BO239" s="2">
        <f t="shared" si="288"/>
        <v>2018.5790643888665</v>
      </c>
      <c r="BP239" s="2">
        <f t="shared" si="289"/>
        <v>161.55984440002715</v>
      </c>
      <c r="BQ239" s="2">
        <f t="shared" si="290"/>
        <v>10.25407024344975</v>
      </c>
      <c r="BR239" s="11">
        <f t="shared" si="291"/>
        <v>3.421708518765107E-2</v>
      </c>
      <c r="BS239" s="17">
        <f t="shared" si="272"/>
        <v>6.5012670532813943E-4</v>
      </c>
      <c r="BT239" s="17">
        <f t="shared" si="273"/>
        <v>5.1876898370812313E-3</v>
      </c>
      <c r="BU239" s="12">
        <f>(BU$3*templow!$I349+BU$4*templow!$I349^2+BU$5*templow!$I349^6)*(K239/K$56)^$BW$1</f>
        <v>0.33960771426605774</v>
      </c>
      <c r="BV239" s="12">
        <f>(BV$3*templow!$I349+BV$4*templow!$I349^2+BV$5*templow!$I349^6)*(L239/L$56)^$BW$1</f>
        <v>-0.72528365057076127</v>
      </c>
      <c r="BW239" s="12">
        <f>(BW$3*templow!$I349+BW$4*templow!$I349^2+BW$5*templow!$I349^6)*(M239/M$56)^$BW$1</f>
        <v>-1.4628416886864355</v>
      </c>
      <c r="BX239" s="12"/>
      <c r="BY239" s="12"/>
      <c r="BZ239" s="12"/>
      <c r="CA239" s="19"/>
      <c r="CB239" s="19"/>
      <c r="CC239" s="19"/>
      <c r="CD239" s="19"/>
      <c r="CE239" s="19"/>
      <c r="CF239" s="19"/>
      <c r="CG239" s="19"/>
      <c r="CH239" s="19"/>
    </row>
    <row r="240" spans="1:86" x14ac:dyDescent="0.3">
      <c r="A240" s="2">
        <f t="shared" si="231"/>
        <v>2194</v>
      </c>
      <c r="B240" s="5">
        <f t="shared" si="232"/>
        <v>1165.3985558280174</v>
      </c>
      <c r="C240" s="5">
        <f t="shared" si="233"/>
        <v>2964.1342354355252</v>
      </c>
      <c r="D240" s="5">
        <f t="shared" si="234"/>
        <v>4369.84898321322</v>
      </c>
      <c r="E240" s="15">
        <f t="shared" si="235"/>
        <v>3.2716839632062573E-7</v>
      </c>
      <c r="F240" s="15">
        <f t="shared" si="236"/>
        <v>6.4454367918570338E-7</v>
      </c>
      <c r="G240" s="15">
        <f t="shared" si="237"/>
        <v>1.3158129932607044E-6</v>
      </c>
      <c r="H240" s="5">
        <f t="shared" si="238"/>
        <v>350840.31104434928</v>
      </c>
      <c r="I240" s="5">
        <f t="shared" si="239"/>
        <v>147365.69650583703</v>
      </c>
      <c r="J240" s="5">
        <f t="shared" si="240"/>
        <v>51200.255850814829</v>
      </c>
      <c r="K240" s="5">
        <f t="shared" si="241"/>
        <v>301047.49082606914</v>
      </c>
      <c r="L240" s="5">
        <f t="shared" si="242"/>
        <v>49716.26950767442</v>
      </c>
      <c r="M240" s="5">
        <f t="shared" si="243"/>
        <v>11716.71058828364</v>
      </c>
      <c r="N240" s="15">
        <f t="shared" si="244"/>
        <v>3.7884950558333408E-3</v>
      </c>
      <c r="O240" s="15">
        <f t="shared" si="245"/>
        <v>4.9684882963707544E-3</v>
      </c>
      <c r="P240" s="15">
        <f t="shared" si="246"/>
        <v>4.507012587121606E-3</v>
      </c>
      <c r="Q240" s="5">
        <f t="shared" si="247"/>
        <v>6774.2330389845138</v>
      </c>
      <c r="R240" s="5">
        <f t="shared" si="248"/>
        <v>9263.6740111313156</v>
      </c>
      <c r="S240" s="5">
        <f t="shared" si="249"/>
        <v>5554.0616929540583</v>
      </c>
      <c r="T240" s="5">
        <f t="shared" si="250"/>
        <v>19.308593755431346</v>
      </c>
      <c r="U240" s="5">
        <f t="shared" si="251"/>
        <v>62.861807264381852</v>
      </c>
      <c r="V240" s="5">
        <f t="shared" si="252"/>
        <v>108.4772253704601</v>
      </c>
      <c r="W240" s="15">
        <f t="shared" si="253"/>
        <v>-1.0734613539272964E-2</v>
      </c>
      <c r="X240" s="15">
        <f t="shared" si="254"/>
        <v>-1.217998157191269E-2</v>
      </c>
      <c r="Y240" s="15">
        <f t="shared" si="255"/>
        <v>-9.7425357312937999E-3</v>
      </c>
      <c r="Z240" s="5">
        <f t="shared" si="268"/>
        <v>6141.5632609897257</v>
      </c>
      <c r="AA240" s="5">
        <f t="shared" si="269"/>
        <v>24488.318341928767</v>
      </c>
      <c r="AB240" s="5">
        <f t="shared" si="270"/>
        <v>73008.372890229002</v>
      </c>
      <c r="AC240" s="16">
        <f t="shared" si="256"/>
        <v>1.0969767870993528</v>
      </c>
      <c r="AD240" s="16">
        <f t="shared" si="257"/>
        <v>3.0367808024967959</v>
      </c>
      <c r="AE240" s="16">
        <f t="shared" si="258"/>
        <v>14.106995557775582</v>
      </c>
      <c r="AF240" s="15">
        <f t="shared" si="259"/>
        <v>-4.0504037456468023E-3</v>
      </c>
      <c r="AG240" s="15">
        <f t="shared" si="260"/>
        <v>2.9673830763510267E-4</v>
      </c>
      <c r="AH240" s="15">
        <f t="shared" si="261"/>
        <v>9.7937136394747881E-3</v>
      </c>
      <c r="AI240" s="1">
        <f t="shared" si="225"/>
        <v>673433.84000982263</v>
      </c>
      <c r="AJ240" s="1">
        <f t="shared" si="226"/>
        <v>279461.68238570023</v>
      </c>
      <c r="AK240" s="1">
        <f t="shared" si="227"/>
        <v>97562.120396795377</v>
      </c>
      <c r="AL240" s="14">
        <f t="shared" si="262"/>
        <v>84.370855560779589</v>
      </c>
      <c r="AM240" s="14">
        <f t="shared" si="263"/>
        <v>20.210777393293796</v>
      </c>
      <c r="AN240" s="14">
        <f t="shared" si="264"/>
        <v>6.3926119111480624</v>
      </c>
      <c r="AO240" s="11">
        <f t="shared" si="265"/>
        <v>3.2448010628976943E-3</v>
      </c>
      <c r="AP240" s="11">
        <f t="shared" si="266"/>
        <v>4.0875935342199049E-3</v>
      </c>
      <c r="AQ240" s="11">
        <f t="shared" si="267"/>
        <v>3.707963084732941E-3</v>
      </c>
      <c r="AR240" s="1">
        <f t="shared" si="271"/>
        <v>350840.31104434928</v>
      </c>
      <c r="AS240" s="1">
        <f t="shared" si="271"/>
        <v>147365.69650583703</v>
      </c>
      <c r="AT240" s="1">
        <f t="shared" si="271"/>
        <v>51200.255850814829</v>
      </c>
      <c r="AU240" s="1">
        <f t="shared" si="228"/>
        <v>70168.062208869858</v>
      </c>
      <c r="AV240" s="1">
        <f t="shared" si="229"/>
        <v>29473.139301167408</v>
      </c>
      <c r="AW240" s="1">
        <f t="shared" si="230"/>
        <v>10240.051170162966</v>
      </c>
      <c r="AX240" s="1">
        <f t="shared" si="282"/>
        <v>240837.99266085532</v>
      </c>
      <c r="AY240" s="1">
        <f t="shared" si="274"/>
        <v>39773.015606139532</v>
      </c>
      <c r="AZ240" s="1">
        <f t="shared" si="275"/>
        <v>9373.3684706269105</v>
      </c>
      <c r="BA240" s="1">
        <f t="shared" si="283"/>
        <v>14441.47877257166</v>
      </c>
      <c r="BB240" s="1">
        <f t="shared" si="284"/>
        <v>31392.97958180483</v>
      </c>
      <c r="BC240" s="1">
        <f t="shared" si="285"/>
        <v>39965.01236843189</v>
      </c>
      <c r="BD240" s="1">
        <f t="shared" si="286"/>
        <v>432.13693426763274</v>
      </c>
      <c r="BE240" s="2">
        <f t="shared" si="292"/>
        <v>0.17931493730955578</v>
      </c>
      <c r="BF240" s="2">
        <f t="shared" si="293"/>
        <v>0.13584270515142602</v>
      </c>
      <c r="BG240" s="2">
        <f t="shared" si="294"/>
        <v>7.3108051554487685E-2</v>
      </c>
      <c r="BH240" s="2">
        <f t="shared" si="276"/>
        <v>9.4225181389153284E-2</v>
      </c>
      <c r="BI240" s="2">
        <f t="shared" si="287"/>
        <v>3.2153846742329923E-3</v>
      </c>
      <c r="BJ240" s="2">
        <f t="shared" si="277"/>
        <v>1.8453240542857267E-3</v>
      </c>
      <c r="BK240" s="2">
        <f t="shared" si="278"/>
        <v>5.3447872020936297E-4</v>
      </c>
      <c r="BL240" s="2">
        <f t="shared" si="279"/>
        <v>1128.0865592351367</v>
      </c>
      <c r="BM240" s="2">
        <f t="shared" si="280"/>
        <v>271.93746453879112</v>
      </c>
      <c r="BN240" s="2">
        <f t="shared" si="281"/>
        <v>27.365447221535458</v>
      </c>
      <c r="BO240" s="2">
        <f t="shared" si="288"/>
        <v>2048.6936536234361</v>
      </c>
      <c r="BP240" s="2">
        <f t="shared" si="289"/>
        <v>163.49472904067318</v>
      </c>
      <c r="BQ240" s="2">
        <f t="shared" si="290"/>
        <v>10.254031958696865</v>
      </c>
      <c r="BR240" s="11">
        <f t="shared" si="291"/>
        <v>3.4171244433312403E-2</v>
      </c>
      <c r="BS240" s="17">
        <f t="shared" si="272"/>
        <v>6.2861725515797173E-4</v>
      </c>
      <c r="BT240" s="17">
        <f t="shared" si="273"/>
        <v>5.0365920748361472E-3</v>
      </c>
      <c r="BU240" s="12">
        <f>(BU$3*templow!$I350+BU$4*templow!$I350^2+BU$5*templow!$I350^6)*(K240/K$56)^$BW$1</f>
        <v>0.3090833112538382</v>
      </c>
      <c r="BV240" s="12">
        <f>(BV$3*templow!$I350+BV$4*templow!$I350^2+BV$5*templow!$I350^6)*(L240/L$56)^$BW$1</f>
        <v>-0.74752080879877159</v>
      </c>
      <c r="BW240" s="12">
        <f>(BW$3*templow!$I350+BW$4*templow!$I350^2+BW$5*templow!$I350^6)*(M240/M$56)^$BW$1</f>
        <v>-1.4829154949183849</v>
      </c>
      <c r="BX240" s="12"/>
      <c r="BY240" s="12"/>
      <c r="BZ240" s="12"/>
      <c r="CA240" s="19"/>
      <c r="CB240" s="19"/>
      <c r="CC240" s="19"/>
      <c r="CD240" s="19"/>
      <c r="CE240" s="19"/>
      <c r="CF240" s="19"/>
      <c r="CG240" s="19"/>
      <c r="CH240" s="19"/>
    </row>
    <row r="241" spans="1:86" x14ac:dyDescent="0.3">
      <c r="A241" s="2">
        <f t="shared" si="231"/>
        <v>2195</v>
      </c>
      <c r="B241" s="5">
        <f t="shared" si="232"/>
        <v>1165.3989180455151</v>
      </c>
      <c r="C241" s="5">
        <f t="shared" si="233"/>
        <v>2964.1360504238119</v>
      </c>
      <c r="D241" s="5">
        <f t="shared" si="234"/>
        <v>4369.854445622087</v>
      </c>
      <c r="E241" s="15">
        <f t="shared" si="235"/>
        <v>3.1080997650459445E-7</v>
      </c>
      <c r="F241" s="15">
        <f t="shared" si="236"/>
        <v>6.1231649522641822E-7</v>
      </c>
      <c r="G241" s="15">
        <f t="shared" si="237"/>
        <v>1.2500223435976691E-6</v>
      </c>
      <c r="H241" s="5">
        <f t="shared" si="238"/>
        <v>352154.68214572256</v>
      </c>
      <c r="I241" s="5">
        <f t="shared" si="239"/>
        <v>148090.21542541191</v>
      </c>
      <c r="J241" s="5">
        <f t="shared" si="240"/>
        <v>51428.641715876198</v>
      </c>
      <c r="K241" s="5">
        <f t="shared" si="241"/>
        <v>302175.22660508344</v>
      </c>
      <c r="L241" s="5">
        <f t="shared" si="242"/>
        <v>49960.667427609464</v>
      </c>
      <c r="M241" s="5">
        <f t="shared" si="243"/>
        <v>11768.95989462525</v>
      </c>
      <c r="N241" s="15">
        <f t="shared" si="244"/>
        <v>3.7460394568304967E-3</v>
      </c>
      <c r="O241" s="15">
        <f t="shared" si="245"/>
        <v>4.9158539519404965E-3</v>
      </c>
      <c r="P241" s="15">
        <f t="shared" si="246"/>
        <v>4.4593835401087745E-3</v>
      </c>
      <c r="Q241" s="5">
        <f t="shared" si="247"/>
        <v>6726.6204928444213</v>
      </c>
      <c r="R241" s="5">
        <f t="shared" si="248"/>
        <v>9195.8324690620029</v>
      </c>
      <c r="S241" s="5">
        <f t="shared" si="249"/>
        <v>5524.4843453537724</v>
      </c>
      <c r="T241" s="5">
        <f t="shared" si="250"/>
        <v>19.101323463479972</v>
      </c>
      <c r="U241" s="5">
        <f t="shared" si="251"/>
        <v>62.096151610324554</v>
      </c>
      <c r="V241" s="5">
        <f t="shared" si="252"/>
        <v>107.42038212625678</v>
      </c>
      <c r="W241" s="15">
        <f t="shared" si="253"/>
        <v>-1.0734613539272964E-2</v>
      </c>
      <c r="X241" s="15">
        <f t="shared" si="254"/>
        <v>-1.217998157191269E-2</v>
      </c>
      <c r="Y241" s="15">
        <f t="shared" si="255"/>
        <v>-9.7425357312937999E-3</v>
      </c>
      <c r="Z241" s="5">
        <f t="shared" si="268"/>
        <v>6073.9534479726326</v>
      </c>
      <c r="AA241" s="5">
        <f t="shared" si="269"/>
        <v>24317.468514313467</v>
      </c>
      <c r="AB241" s="5">
        <f t="shared" si="270"/>
        <v>73334.274761205583</v>
      </c>
      <c r="AC241" s="16">
        <f t="shared" si="256"/>
        <v>1.092533588211998</v>
      </c>
      <c r="AD241" s="16">
        <f t="shared" si="257"/>
        <v>3.0376819316927874</v>
      </c>
      <c r="AE241" s="16">
        <f t="shared" si="258"/>
        <v>14.245155432581779</v>
      </c>
      <c r="AF241" s="15">
        <f t="shared" si="259"/>
        <v>-4.0504037456468023E-3</v>
      </c>
      <c r="AG241" s="15">
        <f t="shared" si="260"/>
        <v>2.9673830763510267E-4</v>
      </c>
      <c r="AH241" s="15">
        <f t="shared" si="261"/>
        <v>9.7937136394747881E-3</v>
      </c>
      <c r="AI241" s="1">
        <f t="shared" si="225"/>
        <v>676258.5182177102</v>
      </c>
      <c r="AJ241" s="1">
        <f t="shared" si="226"/>
        <v>280988.65344829764</v>
      </c>
      <c r="AK241" s="1">
        <f t="shared" si="227"/>
        <v>98045.959527278814</v>
      </c>
      <c r="AL241" s="14">
        <f t="shared" si="262"/>
        <v>84.641884536162792</v>
      </c>
      <c r="AM241" s="14">
        <f t="shared" si="263"/>
        <v>20.292564701858236</v>
      </c>
      <c r="AN241" s="14">
        <f t="shared" si="264"/>
        <v>6.4160784444398082</v>
      </c>
      <c r="AO241" s="11">
        <f t="shared" si="265"/>
        <v>3.2123530522687174E-3</v>
      </c>
      <c r="AP241" s="11">
        <f t="shared" si="266"/>
        <v>4.0467175988777061E-3</v>
      </c>
      <c r="AQ241" s="11">
        <f t="shared" si="267"/>
        <v>3.6708834538856116E-3</v>
      </c>
      <c r="AR241" s="1">
        <f t="shared" si="271"/>
        <v>352154.68214572256</v>
      </c>
      <c r="AS241" s="1">
        <f t="shared" si="271"/>
        <v>148090.21542541191</v>
      </c>
      <c r="AT241" s="1">
        <f t="shared" si="271"/>
        <v>51428.641715876198</v>
      </c>
      <c r="AU241" s="1">
        <f t="shared" si="228"/>
        <v>70430.936429144509</v>
      </c>
      <c r="AV241" s="1">
        <f t="shared" si="229"/>
        <v>29618.043085082383</v>
      </c>
      <c r="AW241" s="1">
        <f t="shared" si="230"/>
        <v>10285.72834317524</v>
      </c>
      <c r="AX241" s="1">
        <f t="shared" si="282"/>
        <v>241740.18128406673</v>
      </c>
      <c r="AY241" s="1">
        <f t="shared" si="274"/>
        <v>39968.533942087575</v>
      </c>
      <c r="AZ241" s="1">
        <f t="shared" si="275"/>
        <v>9415.1679157002</v>
      </c>
      <c r="BA241" s="1">
        <f t="shared" si="283"/>
        <v>14445.840734909038</v>
      </c>
      <c r="BB241" s="1">
        <f t="shared" si="284"/>
        <v>31407.534366012263</v>
      </c>
      <c r="BC241" s="1">
        <f t="shared" si="285"/>
        <v>39984.505861635189</v>
      </c>
      <c r="BD241" s="1">
        <f t="shared" si="286"/>
        <v>419.73824366673847</v>
      </c>
      <c r="BE241" s="2">
        <f t="shared" si="292"/>
        <v>0.17931493730955578</v>
      </c>
      <c r="BF241" s="2">
        <f t="shared" si="293"/>
        <v>0.13584270515142602</v>
      </c>
      <c r="BG241" s="2">
        <f t="shared" si="294"/>
        <v>7.3108051554487685E-2</v>
      </c>
      <c r="BH241" s="2">
        <f t="shared" si="276"/>
        <v>9.40348200612037E-2</v>
      </c>
      <c r="BI241" s="2">
        <f t="shared" si="287"/>
        <v>3.2153846742329923E-3</v>
      </c>
      <c r="BJ241" s="2">
        <f t="shared" si="277"/>
        <v>1.8453240542857267E-3</v>
      </c>
      <c r="BK241" s="2">
        <f t="shared" si="278"/>
        <v>5.3447872020936297E-4</v>
      </c>
      <c r="BL241" s="2">
        <f t="shared" si="279"/>
        <v>1132.312767930747</v>
      </c>
      <c r="BM241" s="2">
        <f t="shared" si="280"/>
        <v>273.27443672886778</v>
      </c>
      <c r="BN241" s="2">
        <f t="shared" si="281"/>
        <v>27.487514606407366</v>
      </c>
      <c r="BO241" s="2">
        <f t="shared" si="288"/>
        <v>2079.2584366382948</v>
      </c>
      <c r="BP241" s="2">
        <f t="shared" si="289"/>
        <v>165.45287563961992</v>
      </c>
      <c r="BQ241" s="2">
        <f t="shared" si="290"/>
        <v>10.253998698929092</v>
      </c>
      <c r="BR241" s="11">
        <f t="shared" si="291"/>
        <v>3.4125872181016009E-2</v>
      </c>
      <c r="BS241" s="17">
        <f t="shared" si="272"/>
        <v>6.0784638766709352E-4</v>
      </c>
      <c r="BT241" s="17">
        <f t="shared" si="273"/>
        <v>4.8898952182875217E-3</v>
      </c>
      <c r="BU241" s="12">
        <f>(BU$3*templow!$I351+BU$4*templow!$I351^2+BU$5*templow!$I351^6)*(K241/K$56)^$BW$1</f>
        <v>0.2785102738339546</v>
      </c>
      <c r="BV241" s="12">
        <f>(BV$3*templow!$I351+BV$4*templow!$I351^2+BV$5*templow!$I351^6)*(L241/L$56)^$BW$1</f>
        <v>-0.76976495989082594</v>
      </c>
      <c r="BW241" s="12">
        <f>(BW$3*templow!$I351+BW$4*templow!$I351^2+BW$5*templow!$I351^6)*(M241/M$56)^$BW$1</f>
        <v>-1.5029859276896627</v>
      </c>
      <c r="BX241" s="12"/>
      <c r="BY241" s="12"/>
      <c r="BZ241" s="12"/>
      <c r="CA241" s="19"/>
      <c r="CB241" s="19"/>
      <c r="CC241" s="19"/>
      <c r="CD241" s="19"/>
      <c r="CE241" s="19"/>
      <c r="CF241" s="19"/>
      <c r="CG241" s="19"/>
      <c r="CH241" s="19"/>
    </row>
    <row r="242" spans="1:86" x14ac:dyDescent="0.3">
      <c r="A242" s="2">
        <f t="shared" si="231"/>
        <v>2196</v>
      </c>
      <c r="B242" s="5">
        <f t="shared" si="232"/>
        <v>1165.399262152245</v>
      </c>
      <c r="C242" s="5">
        <f t="shared" si="233"/>
        <v>2964.1377746637399</v>
      </c>
      <c r="D242" s="5">
        <f t="shared" si="234"/>
        <v>4369.8596349169975</v>
      </c>
      <c r="E242" s="15">
        <f t="shared" si="235"/>
        <v>2.9526947767936471E-7</v>
      </c>
      <c r="F242" s="15">
        <f t="shared" si="236"/>
        <v>5.8170067046509729E-7</v>
      </c>
      <c r="G242" s="15">
        <f t="shared" si="237"/>
        <v>1.1875212264177856E-6</v>
      </c>
      <c r="H242" s="5">
        <f t="shared" si="238"/>
        <v>353459.17649042088</v>
      </c>
      <c r="I242" s="5">
        <f t="shared" si="239"/>
        <v>148810.57683439608</v>
      </c>
      <c r="J242" s="5">
        <f t="shared" si="240"/>
        <v>51655.61859007251</v>
      </c>
      <c r="K242" s="5">
        <f t="shared" si="241"/>
        <v>303294.49139830144</v>
      </c>
      <c r="L242" s="5">
        <f t="shared" si="242"/>
        <v>50203.663981603408</v>
      </c>
      <c r="M242" s="5">
        <f t="shared" si="243"/>
        <v>11820.887375265469</v>
      </c>
      <c r="N242" s="15">
        <f t="shared" si="244"/>
        <v>3.7040256601867938E-3</v>
      </c>
      <c r="O242" s="15">
        <f t="shared" si="245"/>
        <v>4.8637571614917885E-3</v>
      </c>
      <c r="P242" s="15">
        <f t="shared" si="246"/>
        <v>4.4122404277997518E-3</v>
      </c>
      <c r="Q242" s="5">
        <f t="shared" si="247"/>
        <v>6679.0629093952648</v>
      </c>
      <c r="R242" s="5">
        <f t="shared" si="248"/>
        <v>9128.0142393852329</v>
      </c>
      <c r="S242" s="5">
        <f t="shared" si="249"/>
        <v>5494.8062598355918</v>
      </c>
      <c r="T242" s="5">
        <f t="shared" si="250"/>
        <v>18.896278138010867</v>
      </c>
      <c r="U242" s="5">
        <f t="shared" si="251"/>
        <v>61.339821628024104</v>
      </c>
      <c r="V242" s="5">
        <f t="shared" si="252"/>
        <v>106.3738352151225</v>
      </c>
      <c r="W242" s="15">
        <f t="shared" si="253"/>
        <v>-1.0734613539272964E-2</v>
      </c>
      <c r="X242" s="15">
        <f t="shared" si="254"/>
        <v>-1.217998157191269E-2</v>
      </c>
      <c r="Y242" s="15">
        <f t="shared" si="255"/>
        <v>-9.7425357312937999E-3</v>
      </c>
      <c r="Z242" s="5">
        <f t="shared" si="268"/>
        <v>6006.833751910237</v>
      </c>
      <c r="AA242" s="5">
        <f t="shared" si="269"/>
        <v>24146.545171269223</v>
      </c>
      <c r="AB242" s="5">
        <f t="shared" si="270"/>
        <v>73658.133886918862</v>
      </c>
      <c r="AC242" s="16">
        <f t="shared" si="256"/>
        <v>1.0881083860740592</v>
      </c>
      <c r="AD242" s="16">
        <f t="shared" si="257"/>
        <v>3.0385833282883317</v>
      </c>
      <c r="AE242" s="16">
        <f t="shared" si="258"/>
        <v>14.384668405638294</v>
      </c>
      <c r="AF242" s="15">
        <f t="shared" si="259"/>
        <v>-4.0504037456468023E-3</v>
      </c>
      <c r="AG242" s="15">
        <f t="shared" si="260"/>
        <v>2.9673830763510267E-4</v>
      </c>
      <c r="AH242" s="15">
        <f t="shared" si="261"/>
        <v>9.7937136394747881E-3</v>
      </c>
      <c r="AI242" s="1">
        <f t="shared" si="225"/>
        <v>679063.60282508365</v>
      </c>
      <c r="AJ242" s="1">
        <f t="shared" si="226"/>
        <v>282507.83118855028</v>
      </c>
      <c r="AK242" s="1">
        <f t="shared" si="227"/>
        <v>98527.091917726182</v>
      </c>
      <c r="AL242" s="14">
        <f t="shared" si="262"/>
        <v>84.911065156140907</v>
      </c>
      <c r="AM242" s="14">
        <f t="shared" si="263"/>
        <v>20.373861797776556</v>
      </c>
      <c r="AN242" s="14">
        <f t="shared" si="264"/>
        <v>6.4393955938783289</v>
      </c>
      <c r="AO242" s="11">
        <f t="shared" si="265"/>
        <v>3.1802295217460302E-3</v>
      </c>
      <c r="AP242" s="11">
        <f t="shared" si="266"/>
        <v>4.006250422888929E-3</v>
      </c>
      <c r="AQ242" s="11">
        <f t="shared" si="267"/>
        <v>3.6341746193467553E-3</v>
      </c>
      <c r="AR242" s="1">
        <f t="shared" si="271"/>
        <v>353459.17649042088</v>
      </c>
      <c r="AS242" s="1">
        <f t="shared" si="271"/>
        <v>148810.57683439608</v>
      </c>
      <c r="AT242" s="1">
        <f t="shared" si="271"/>
        <v>51655.61859007251</v>
      </c>
      <c r="AU242" s="1">
        <f t="shared" si="228"/>
        <v>70691.835298084174</v>
      </c>
      <c r="AV242" s="1">
        <f t="shared" si="229"/>
        <v>29762.115366879218</v>
      </c>
      <c r="AW242" s="1">
        <f t="shared" si="230"/>
        <v>10331.123718014504</v>
      </c>
      <c r="AX242" s="1">
        <f t="shared" si="282"/>
        <v>242635.59311864112</v>
      </c>
      <c r="AY242" s="1">
        <f t="shared" si="274"/>
        <v>40162.93118528273</v>
      </c>
      <c r="AZ242" s="1">
        <f t="shared" si="275"/>
        <v>9456.7099002123759</v>
      </c>
      <c r="BA242" s="1">
        <f t="shared" si="283"/>
        <v>14450.15369425692</v>
      </c>
      <c r="BB242" s="1">
        <f t="shared" si="284"/>
        <v>31421.934535374647</v>
      </c>
      <c r="BC242" s="1">
        <f t="shared" si="285"/>
        <v>40003.791804216162</v>
      </c>
      <c r="BD242" s="1">
        <f t="shared" si="286"/>
        <v>407.69325742111153</v>
      </c>
      <c r="BE242" s="2">
        <f t="shared" si="292"/>
        <v>0.17931493730955578</v>
      </c>
      <c r="BF242" s="2">
        <f t="shared" si="293"/>
        <v>0.13584270515142602</v>
      </c>
      <c r="BG242" s="2">
        <f t="shared" si="294"/>
        <v>7.3108051554487685E-2</v>
      </c>
      <c r="BH242" s="2">
        <f t="shared" si="276"/>
        <v>9.384556124533773E-2</v>
      </c>
      <c r="BI242" s="2">
        <f t="shared" si="287"/>
        <v>3.2153846742329923E-3</v>
      </c>
      <c r="BJ242" s="2">
        <f t="shared" si="277"/>
        <v>1.8453240542857267E-3</v>
      </c>
      <c r="BK242" s="2">
        <f t="shared" si="278"/>
        <v>5.3447872020936297E-4</v>
      </c>
      <c r="BL242" s="2">
        <f t="shared" si="279"/>
        <v>1136.5072190543137</v>
      </c>
      <c r="BM242" s="2">
        <f t="shared" si="280"/>
        <v>274.60373696464541</v>
      </c>
      <c r="BN242" s="2">
        <f t="shared" si="281"/>
        <v>27.608828915644935</v>
      </c>
      <c r="BO242" s="2">
        <f t="shared" si="288"/>
        <v>2110.2801472976125</v>
      </c>
      <c r="BP242" s="2">
        <f t="shared" si="289"/>
        <v>167.43456398376293</v>
      </c>
      <c r="BQ242" s="2">
        <f t="shared" si="290"/>
        <v>10.253970410816073</v>
      </c>
      <c r="BR242" s="11">
        <f t="shared" si="291"/>
        <v>3.4080963595740615E-2</v>
      </c>
      <c r="BS242" s="17">
        <f t="shared" si="272"/>
        <v>5.8778762239563665E-4</v>
      </c>
      <c r="BT242" s="17">
        <f t="shared" si="273"/>
        <v>4.7474710857160407E-3</v>
      </c>
      <c r="BU242" s="12">
        <f>(BU$3*templow!$I352+BU$4*templow!$I352^2+BU$5*templow!$I352^6)*(K242/K$56)^$BW$1</f>
        <v>0.24789057090107228</v>
      </c>
      <c r="BV242" s="12">
        <f>(BV$3*templow!$I352+BV$4*templow!$I352^2+BV$5*templow!$I352^6)*(L242/L$56)^$BW$1</f>
        <v>-0.79201509551534022</v>
      </c>
      <c r="BW242" s="12">
        <f>(BW$3*templow!$I352+BW$4*templow!$I352^2+BW$5*templow!$I352^6)*(M242/M$56)^$BW$1</f>
        <v>-1.5230522563200377</v>
      </c>
      <c r="BX242" s="12"/>
      <c r="BY242" s="12"/>
      <c r="BZ242" s="12"/>
      <c r="CA242" s="19"/>
      <c r="CB242" s="19"/>
      <c r="CC242" s="19"/>
      <c r="CD242" s="19"/>
      <c r="CE242" s="19"/>
      <c r="CF242" s="19"/>
      <c r="CG242" s="19"/>
      <c r="CH242" s="19"/>
    </row>
    <row r="243" spans="1:86" x14ac:dyDescent="0.3">
      <c r="A243" s="2">
        <f t="shared" si="231"/>
        <v>2197</v>
      </c>
      <c r="B243" s="5">
        <f t="shared" si="232"/>
        <v>1165.3995890537349</v>
      </c>
      <c r="C243" s="5">
        <f t="shared" si="233"/>
        <v>2964.1394126926243</v>
      </c>
      <c r="D243" s="5">
        <f t="shared" si="234"/>
        <v>4369.8645647530166</v>
      </c>
      <c r="E243" s="15">
        <f t="shared" si="235"/>
        <v>2.8050600379539646E-7</v>
      </c>
      <c r="F243" s="15">
        <f t="shared" si="236"/>
        <v>5.5261563694184238E-7</v>
      </c>
      <c r="G243" s="15">
        <f t="shared" si="237"/>
        <v>1.1281451650968962E-6</v>
      </c>
      <c r="H243" s="5">
        <f t="shared" si="238"/>
        <v>354753.80219154112</v>
      </c>
      <c r="I243" s="5">
        <f t="shared" si="239"/>
        <v>149526.76458128865</v>
      </c>
      <c r="J243" s="5">
        <f t="shared" si="240"/>
        <v>51881.18376142878</v>
      </c>
      <c r="K243" s="5">
        <f t="shared" si="241"/>
        <v>304405.29199052596</v>
      </c>
      <c r="L243" s="5">
        <f t="shared" si="242"/>
        <v>50445.253668233679</v>
      </c>
      <c r="M243" s="5">
        <f t="shared" si="243"/>
        <v>11872.492383379184</v>
      </c>
      <c r="N243" s="15">
        <f t="shared" si="244"/>
        <v>3.6624489521828174E-3</v>
      </c>
      <c r="O243" s="15">
        <f t="shared" si="245"/>
        <v>4.812192327611875E-3</v>
      </c>
      <c r="P243" s="15">
        <f t="shared" si="246"/>
        <v>4.365578190153041E-3</v>
      </c>
      <c r="Q243" s="5">
        <f t="shared" si="247"/>
        <v>6631.5667502209044</v>
      </c>
      <c r="R243" s="5">
        <f t="shared" si="248"/>
        <v>9060.230946124575</v>
      </c>
      <c r="S243" s="5">
        <f t="shared" si="249"/>
        <v>5465.0333812145373</v>
      </c>
      <c r="T243" s="5">
        <f t="shared" si="250"/>
        <v>18.693433894868708</v>
      </c>
      <c r="U243" s="5">
        <f t="shared" si="251"/>
        <v>60.592703730970356</v>
      </c>
      <c r="V243" s="5">
        <f t="shared" si="252"/>
        <v>105.3374843246644</v>
      </c>
      <c r="W243" s="15">
        <f t="shared" si="253"/>
        <v>-1.0734613539272964E-2</v>
      </c>
      <c r="X243" s="15">
        <f t="shared" si="254"/>
        <v>-1.217998157191269E-2</v>
      </c>
      <c r="Y243" s="15">
        <f t="shared" si="255"/>
        <v>-9.7425357312937999E-3</v>
      </c>
      <c r="Z243" s="5">
        <f t="shared" si="268"/>
        <v>5940.2070142685079</v>
      </c>
      <c r="AA243" s="5">
        <f t="shared" si="269"/>
        <v>23975.579480146738</v>
      </c>
      <c r="AB243" s="5">
        <f t="shared" si="270"/>
        <v>73979.946292406297</v>
      </c>
      <c r="AC243" s="16">
        <f t="shared" si="256"/>
        <v>1.0837011077914351</v>
      </c>
      <c r="AD243" s="16">
        <f t="shared" si="257"/>
        <v>3.0394849923627763</v>
      </c>
      <c r="AE243" s="16">
        <f t="shared" si="258"/>
        <v>14.525547728801916</v>
      </c>
      <c r="AF243" s="15">
        <f t="shared" si="259"/>
        <v>-4.0504037456468023E-3</v>
      </c>
      <c r="AG243" s="15">
        <f t="shared" si="260"/>
        <v>2.9673830763510267E-4</v>
      </c>
      <c r="AH243" s="15">
        <f t="shared" si="261"/>
        <v>9.7937136394747881E-3</v>
      </c>
      <c r="AI243" s="1">
        <f t="shared" si="225"/>
        <v>681849.07784065953</v>
      </c>
      <c r="AJ243" s="1">
        <f t="shared" si="226"/>
        <v>284019.16343657445</v>
      </c>
      <c r="AK243" s="1">
        <f t="shared" si="227"/>
        <v>99005.506443968072</v>
      </c>
      <c r="AL243" s="14">
        <f t="shared" si="262"/>
        <v>85.178401465512039</v>
      </c>
      <c r="AM243" s="14">
        <f t="shared" si="263"/>
        <v>20.454668362295347</v>
      </c>
      <c r="AN243" s="14">
        <f t="shared" si="264"/>
        <v>6.4625634630292224</v>
      </c>
      <c r="AO243" s="11">
        <f t="shared" si="265"/>
        <v>3.1484272265285699E-3</v>
      </c>
      <c r="AP243" s="11">
        <f t="shared" si="266"/>
        <v>3.9661879186600399E-3</v>
      </c>
      <c r="AQ243" s="11">
        <f t="shared" si="267"/>
        <v>3.5978328731532875E-3</v>
      </c>
      <c r="AR243" s="1">
        <f t="shared" si="271"/>
        <v>354753.80219154112</v>
      </c>
      <c r="AS243" s="1">
        <f t="shared" si="271"/>
        <v>149526.76458128865</v>
      </c>
      <c r="AT243" s="1">
        <f t="shared" si="271"/>
        <v>51881.18376142878</v>
      </c>
      <c r="AU243" s="1">
        <f t="shared" si="228"/>
        <v>70950.760438308222</v>
      </c>
      <c r="AV243" s="1">
        <f t="shared" si="229"/>
        <v>29905.352916257732</v>
      </c>
      <c r="AW243" s="1">
        <f t="shared" si="230"/>
        <v>10376.236752285757</v>
      </c>
      <c r="AX243" s="1">
        <f t="shared" si="282"/>
        <v>243524.23359242076</v>
      </c>
      <c r="AY243" s="1">
        <f t="shared" si="274"/>
        <v>40356.202934586945</v>
      </c>
      <c r="AZ243" s="1">
        <f t="shared" si="275"/>
        <v>9497.9939067033483</v>
      </c>
      <c r="BA243" s="1">
        <f t="shared" si="283"/>
        <v>14454.418167084747</v>
      </c>
      <c r="BB243" s="1">
        <f t="shared" si="284"/>
        <v>31436.181697698506</v>
      </c>
      <c r="BC243" s="1">
        <f t="shared" si="285"/>
        <v>40022.872399498541</v>
      </c>
      <c r="BD243" s="1">
        <f t="shared" si="286"/>
        <v>395.99196645450951</v>
      </c>
      <c r="BE243" s="2">
        <f t="shared" si="292"/>
        <v>0.17931493730955578</v>
      </c>
      <c r="BF243" s="2">
        <f t="shared" si="293"/>
        <v>0.13584270515142602</v>
      </c>
      <c r="BG243" s="2">
        <f t="shared" si="294"/>
        <v>7.3108051554487685E-2</v>
      </c>
      <c r="BH243" s="2">
        <f t="shared" si="276"/>
        <v>9.3657409106827377E-2</v>
      </c>
      <c r="BI243" s="2">
        <f t="shared" si="287"/>
        <v>3.2153846742329923E-3</v>
      </c>
      <c r="BJ243" s="2">
        <f t="shared" si="277"/>
        <v>1.8453240542857267E-3</v>
      </c>
      <c r="BK243" s="2">
        <f t="shared" si="278"/>
        <v>5.3447872020936297E-4</v>
      </c>
      <c r="BL243" s="2">
        <f t="shared" si="279"/>
        <v>1140.6699386925638</v>
      </c>
      <c r="BM243" s="2">
        <f t="shared" si="280"/>
        <v>275.92533544137098</v>
      </c>
      <c r="BN243" s="2">
        <f t="shared" si="281"/>
        <v>27.729388699755237</v>
      </c>
      <c r="BO243" s="2">
        <f t="shared" si="288"/>
        <v>2141.7656202049438</v>
      </c>
      <c r="BP243" s="2">
        <f t="shared" si="289"/>
        <v>169.44007722593213</v>
      </c>
      <c r="BQ243" s="2">
        <f t="shared" si="290"/>
        <v>10.253947041666647</v>
      </c>
      <c r="BR243" s="11">
        <f t="shared" si="291"/>
        <v>3.4036513889843273E-2</v>
      </c>
      <c r="BS243" s="17">
        <f t="shared" si="272"/>
        <v>5.6841547527551617E-4</v>
      </c>
      <c r="BT243" s="17">
        <f t="shared" si="273"/>
        <v>4.6091952288505244E-3</v>
      </c>
      <c r="BU243" s="12">
        <f>(BU$3*templow!$I353+BU$4*templow!$I353^2+BU$5*templow!$I353^6)*(K243/K$56)^$BW$1</f>
        <v>0.21722612627063567</v>
      </c>
      <c r="BV243" s="12">
        <f>(BV$3*templow!$I353+BV$4*templow!$I353^2+BV$5*templow!$I353^6)*(L243/L$56)^$BW$1</f>
        <v>-0.81427023533546927</v>
      </c>
      <c r="BW243" s="12">
        <f>(BW$3*templow!$I353+BW$4*templow!$I353^2+BW$5*templow!$I353^6)*(M243/M$56)^$BW$1</f>
        <v>-1.5431137719048937</v>
      </c>
      <c r="BX243" s="12"/>
      <c r="BY243" s="12"/>
      <c r="BZ243" s="12"/>
      <c r="CA243" s="19"/>
      <c r="CB243" s="19"/>
      <c r="CC243" s="19"/>
      <c r="CD243" s="19"/>
      <c r="CE243" s="19"/>
      <c r="CF243" s="19"/>
      <c r="CG243" s="19"/>
      <c r="CH243" s="19"/>
    </row>
    <row r="244" spans="1:86" x14ac:dyDescent="0.3">
      <c r="A244" s="2">
        <f t="shared" si="231"/>
        <v>2198</v>
      </c>
      <c r="B244" s="5">
        <f t="shared" si="232"/>
        <v>1165.3998996102373</v>
      </c>
      <c r="C244" s="5">
        <f t="shared" si="233"/>
        <v>2964.1409688209246</v>
      </c>
      <c r="D244" s="5">
        <f t="shared" si="234"/>
        <v>4369.8692481025182</v>
      </c>
      <c r="E244" s="15">
        <f t="shared" si="235"/>
        <v>2.6648070360562665E-7</v>
      </c>
      <c r="F244" s="15">
        <f t="shared" si="236"/>
        <v>5.2498485509475023E-7</v>
      </c>
      <c r="G244" s="15">
        <f t="shared" si="237"/>
        <v>1.0717379068420515E-6</v>
      </c>
      <c r="H244" s="5">
        <f t="shared" si="238"/>
        <v>356038.56866902672</v>
      </c>
      <c r="I244" s="5">
        <f t="shared" si="239"/>
        <v>150238.76339445796</v>
      </c>
      <c r="J244" s="5">
        <f t="shared" si="240"/>
        <v>52105.334765452448</v>
      </c>
      <c r="K244" s="5">
        <f t="shared" si="241"/>
        <v>305507.63629557734</v>
      </c>
      <c r="L244" s="5">
        <f t="shared" si="242"/>
        <v>50685.43128507815</v>
      </c>
      <c r="M244" s="5">
        <f t="shared" si="243"/>
        <v>11923.774329878999</v>
      </c>
      <c r="N244" s="15">
        <f t="shared" si="244"/>
        <v>3.6213046686641714E-3</v>
      </c>
      <c r="O244" s="15">
        <f t="shared" si="245"/>
        <v>4.7611539120024915E-3</v>
      </c>
      <c r="P244" s="15">
        <f t="shared" si="246"/>
        <v>4.3193918213506599E-3</v>
      </c>
      <c r="Q244" s="5">
        <f t="shared" si="247"/>
        <v>6584.1383312514936</v>
      </c>
      <c r="R244" s="5">
        <f t="shared" si="248"/>
        <v>8992.4939653560141</v>
      </c>
      <c r="S244" s="5">
        <f t="shared" si="249"/>
        <v>5435.1715651876357</v>
      </c>
      <c r="T244" s="5">
        <f t="shared" si="250"/>
        <v>18.492767106285346</v>
      </c>
      <c r="U244" s="5">
        <f t="shared" si="251"/>
        <v>59.854685716134775</v>
      </c>
      <c r="V244" s="5">
        <f t="shared" si="252"/>
        <v>104.31123011978676</v>
      </c>
      <c r="W244" s="15">
        <f t="shared" si="253"/>
        <v>-1.0734613539272964E-2</v>
      </c>
      <c r="X244" s="15">
        <f t="shared" si="254"/>
        <v>-1.217998157191269E-2</v>
      </c>
      <c r="Y244" s="15">
        <f t="shared" si="255"/>
        <v>-9.7425357312937999E-3</v>
      </c>
      <c r="Z244" s="5">
        <f t="shared" si="268"/>
        <v>5874.0758683516397</v>
      </c>
      <c r="AA244" s="5">
        <f t="shared" si="269"/>
        <v>23804.601989674087</v>
      </c>
      <c r="AB244" s="5">
        <f t="shared" si="270"/>
        <v>74299.708363532613</v>
      </c>
      <c r="AC244" s="16">
        <f t="shared" si="256"/>
        <v>1.0793116807652752</v>
      </c>
      <c r="AD244" s="16">
        <f t="shared" si="257"/>
        <v>3.0403869239954924</v>
      </c>
      <c r="AE244" s="16">
        <f t="shared" si="258"/>
        <v>14.667806783714326</v>
      </c>
      <c r="AF244" s="15">
        <f t="shared" si="259"/>
        <v>-4.0504037456468023E-3</v>
      </c>
      <c r="AG244" s="15">
        <f t="shared" si="260"/>
        <v>2.9673830763510267E-4</v>
      </c>
      <c r="AH244" s="15">
        <f t="shared" si="261"/>
        <v>9.7937136394747881E-3</v>
      </c>
      <c r="AI244" s="1">
        <f t="shared" si="225"/>
        <v>684614.93049490184</v>
      </c>
      <c r="AJ244" s="1">
        <f t="shared" si="226"/>
        <v>285522.60000917473</v>
      </c>
      <c r="AK244" s="1">
        <f t="shared" si="227"/>
        <v>99481.192551857021</v>
      </c>
      <c r="AL244" s="14">
        <f t="shared" si="262"/>
        <v>85.443897683815365</v>
      </c>
      <c r="AM244" s="14">
        <f t="shared" si="263"/>
        <v>20.534984150248693</v>
      </c>
      <c r="AN244" s="14">
        <f t="shared" si="264"/>
        <v>6.485582174068627</v>
      </c>
      <c r="AO244" s="11">
        <f t="shared" si="265"/>
        <v>3.116942954263284E-3</v>
      </c>
      <c r="AP244" s="11">
        <f t="shared" si="266"/>
        <v>3.9265260394734398E-3</v>
      </c>
      <c r="AQ244" s="11">
        <f t="shared" si="267"/>
        <v>3.5618545444217548E-3</v>
      </c>
      <c r="AR244" s="1">
        <f t="shared" si="271"/>
        <v>356038.56866902672</v>
      </c>
      <c r="AS244" s="1">
        <f t="shared" si="271"/>
        <v>150238.76339445796</v>
      </c>
      <c r="AT244" s="1">
        <f t="shared" si="271"/>
        <v>52105.334765452448</v>
      </c>
      <c r="AU244" s="1">
        <f t="shared" si="228"/>
        <v>71207.713733805344</v>
      </c>
      <c r="AV244" s="1">
        <f t="shared" si="229"/>
        <v>30047.752678891593</v>
      </c>
      <c r="AW244" s="1">
        <f t="shared" si="230"/>
        <v>10421.066953090491</v>
      </c>
      <c r="AX244" s="1">
        <f t="shared" si="282"/>
        <v>244406.10903646186</v>
      </c>
      <c r="AY244" s="1">
        <f t="shared" si="274"/>
        <v>40548.345028062518</v>
      </c>
      <c r="AZ244" s="1">
        <f t="shared" si="275"/>
        <v>9539.0194639031979</v>
      </c>
      <c r="BA244" s="1">
        <f t="shared" si="283"/>
        <v>14458.634663965331</v>
      </c>
      <c r="BB244" s="1">
        <f t="shared" si="284"/>
        <v>31450.277442403352</v>
      </c>
      <c r="BC244" s="1">
        <f t="shared" si="285"/>
        <v>40041.749823381695</v>
      </c>
      <c r="BD244" s="1">
        <f t="shared" si="286"/>
        <v>384.62464163412602</v>
      </c>
      <c r="BE244" s="2">
        <f t="shared" si="292"/>
        <v>0.17931493730955578</v>
      </c>
      <c r="BF244" s="2">
        <f t="shared" si="293"/>
        <v>0.13584270515142602</v>
      </c>
      <c r="BG244" s="2">
        <f t="shared" si="294"/>
        <v>7.3108051554487685E-2</v>
      </c>
      <c r="BH244" s="2">
        <f t="shared" si="276"/>
        <v>9.3470367622659548E-2</v>
      </c>
      <c r="BI244" s="2">
        <f t="shared" si="287"/>
        <v>3.2153846742329923E-3</v>
      </c>
      <c r="BJ244" s="2">
        <f t="shared" si="277"/>
        <v>1.8453240542857267E-3</v>
      </c>
      <c r="BK244" s="2">
        <f t="shared" si="278"/>
        <v>5.3447872020936297E-4</v>
      </c>
      <c r="BL244" s="2">
        <f t="shared" si="279"/>
        <v>1144.8009571342393</v>
      </c>
      <c r="BM244" s="2">
        <f t="shared" si="280"/>
        <v>277.23920397793518</v>
      </c>
      <c r="BN244" s="2">
        <f t="shared" si="281"/>
        <v>27.849192641519451</v>
      </c>
      <c r="BO244" s="2">
        <f t="shared" si="288"/>
        <v>2173.7217922105551</v>
      </c>
      <c r="BP244" s="2">
        <f t="shared" si="289"/>
        <v>171.46970192537657</v>
      </c>
      <c r="BQ244" s="2">
        <f t="shared" si="290"/>
        <v>10.25392853941862</v>
      </c>
      <c r="BR244" s="11">
        <f t="shared" si="291"/>
        <v>3.399251832279912E-2</v>
      </c>
      <c r="BS244" s="17">
        <f t="shared" si="272"/>
        <v>5.4970541914158163E-4</v>
      </c>
      <c r="BT244" s="17">
        <f t="shared" si="273"/>
        <v>4.4749468241267222E-3</v>
      </c>
      <c r="BU244" s="12">
        <f>(BU$3*templow!$I354+BU$4*templow!$I354^2+BU$5*templow!$I354^6)*(K244/K$56)^$BW$1</f>
        <v>0.18651881938519879</v>
      </c>
      <c r="BV244" s="12">
        <f>(BV$3*templow!$I354+BV$4*templow!$I354^2+BV$5*templow!$I354^6)*(L244/L$56)^$BW$1</f>
        <v>-0.83652942647996886</v>
      </c>
      <c r="BW244" s="12">
        <f>(BW$3*templow!$I354+BW$4*templow!$I354^2+BW$5*templow!$I354^6)*(M244/M$56)^$BW$1</f>
        <v>-1.5631697868879861</v>
      </c>
      <c r="BX244" s="12"/>
      <c r="BY244" s="12"/>
      <c r="BZ244" s="12"/>
      <c r="CA244" s="19"/>
      <c r="CB244" s="19"/>
      <c r="CC244" s="19"/>
      <c r="CD244" s="19"/>
      <c r="CE244" s="19"/>
      <c r="CF244" s="19"/>
      <c r="CG244" s="19"/>
      <c r="CH244" s="19"/>
    </row>
    <row r="245" spans="1:86" x14ac:dyDescent="0.3">
      <c r="A245" s="2">
        <f t="shared" si="231"/>
        <v>2199</v>
      </c>
      <c r="B245" s="5">
        <f t="shared" si="232"/>
        <v>1165.4001946389933</v>
      </c>
      <c r="C245" s="5">
        <f t="shared" si="233"/>
        <v>2964.1424471435857</v>
      </c>
      <c r="D245" s="5">
        <f t="shared" si="234"/>
        <v>4369.873697289313</v>
      </c>
      <c r="E245" s="15">
        <f t="shared" si="235"/>
        <v>2.5315666842534528E-7</v>
      </c>
      <c r="F245" s="15">
        <f t="shared" si="236"/>
        <v>4.9873561234001268E-7</v>
      </c>
      <c r="G245" s="15">
        <f t="shared" si="237"/>
        <v>1.0181510114999488E-6</v>
      </c>
      <c r="H245" s="5">
        <f t="shared" si="238"/>
        <v>357313.48662111553</v>
      </c>
      <c r="I245" s="5">
        <f t="shared" si="239"/>
        <v>150946.55886962972</v>
      </c>
      <c r="J245" s="5">
        <f t="shared" si="240"/>
        <v>52328.069381172238</v>
      </c>
      <c r="K245" s="5">
        <f t="shared" si="241"/>
        <v>306601.53333147563</v>
      </c>
      <c r="L245" s="5">
        <f t="shared" si="242"/>
        <v>50924.19192440981</v>
      </c>
      <c r="M245" s="5">
        <f t="shared" si="243"/>
        <v>11974.732682464482</v>
      </c>
      <c r="N245" s="15">
        <f t="shared" si="244"/>
        <v>3.5805881946595619E-3</v>
      </c>
      <c r="O245" s="15">
        <f t="shared" si="245"/>
        <v>4.7106364349305263E-3</v>
      </c>
      <c r="P245" s="15">
        <f t="shared" si="246"/>
        <v>4.2736763692172719E-3</v>
      </c>
      <c r="Q245" s="5">
        <f t="shared" si="247"/>
        <v>6536.7838241286472</v>
      </c>
      <c r="R245" s="5">
        <f t="shared" si="248"/>
        <v>8924.8144268846117</v>
      </c>
      <c r="S245" s="5">
        <f t="shared" si="249"/>
        <v>5405.2265783996936</v>
      </c>
      <c r="T245" s="5">
        <f t="shared" si="250"/>
        <v>18.294254398127592</v>
      </c>
      <c r="U245" s="5">
        <f t="shared" si="251"/>
        <v>59.125656747119628</v>
      </c>
      <c r="V245" s="5">
        <f t="shared" si="252"/>
        <v>103.29497423316953</v>
      </c>
      <c r="W245" s="15">
        <f t="shared" si="253"/>
        <v>-1.0734613539272964E-2</v>
      </c>
      <c r="X245" s="15">
        <f t="shared" si="254"/>
        <v>-1.217998157191269E-2</v>
      </c>
      <c r="Y245" s="15">
        <f t="shared" si="255"/>
        <v>-9.7425357312937999E-3</v>
      </c>
      <c r="Z245" s="5">
        <f t="shared" si="268"/>
        <v>5808.4427439876445</v>
      </c>
      <c r="AA245" s="5">
        <f t="shared" si="269"/>
        <v>23633.642633199604</v>
      </c>
      <c r="AB245" s="5">
        <f t="shared" si="270"/>
        <v>74617.416841233062</v>
      </c>
      <c r="AC245" s="16">
        <f t="shared" si="256"/>
        <v>1.0749400326907832</v>
      </c>
      <c r="AD245" s="16">
        <f t="shared" si="257"/>
        <v>3.0412891232658747</v>
      </c>
      <c r="AE245" s="16">
        <f t="shared" si="258"/>
        <v>14.811459083073169</v>
      </c>
      <c r="AF245" s="15">
        <f t="shared" si="259"/>
        <v>-4.0504037456468023E-3</v>
      </c>
      <c r="AG245" s="15">
        <f t="shared" si="260"/>
        <v>2.9673830763510267E-4</v>
      </c>
      <c r="AH245" s="15">
        <f t="shared" si="261"/>
        <v>9.7937136394747881E-3</v>
      </c>
      <c r="AI245" s="1">
        <f t="shared" si="225"/>
        <v>687361.15117921703</v>
      </c>
      <c r="AJ245" s="1">
        <f t="shared" si="226"/>
        <v>287018.09268714883</v>
      </c>
      <c r="AK245" s="1">
        <f t="shared" si="227"/>
        <v>99954.140249761811</v>
      </c>
      <c r="AL245" s="14">
        <f t="shared" si="262"/>
        <v>85.707558201137033</v>
      </c>
      <c r="AM245" s="14">
        <f t="shared" si="263"/>
        <v>20.614808988734957</v>
      </c>
      <c r="AN245" s="14">
        <f t="shared" si="264"/>
        <v>6.5084518674051557</v>
      </c>
      <c r="AO245" s="11">
        <f t="shared" si="265"/>
        <v>3.085773524720651E-3</v>
      </c>
      <c r="AP245" s="11">
        <f t="shared" si="266"/>
        <v>3.8872607790787052E-3</v>
      </c>
      <c r="AQ245" s="11">
        <f t="shared" si="267"/>
        <v>3.5262359989775374E-3</v>
      </c>
      <c r="AR245" s="1">
        <f t="shared" si="271"/>
        <v>357313.48662111553</v>
      </c>
      <c r="AS245" s="1">
        <f t="shared" si="271"/>
        <v>150946.55886962972</v>
      </c>
      <c r="AT245" s="1">
        <f t="shared" si="271"/>
        <v>52328.069381172238</v>
      </c>
      <c r="AU245" s="1">
        <f t="shared" si="228"/>
        <v>71462.697324223103</v>
      </c>
      <c r="AV245" s="1">
        <f t="shared" si="229"/>
        <v>30189.311773925947</v>
      </c>
      <c r="AW245" s="1">
        <f t="shared" si="230"/>
        <v>10465.613876234449</v>
      </c>
      <c r="AX245" s="1">
        <f t="shared" si="282"/>
        <v>245281.22666518053</v>
      </c>
      <c r="AY245" s="1">
        <f t="shared" si="274"/>
        <v>40739.353539527845</v>
      </c>
      <c r="AZ245" s="1">
        <f t="shared" si="275"/>
        <v>9579.7861459715859</v>
      </c>
      <c r="BA245" s="1">
        <f t="shared" si="283"/>
        <v>14462.803689657278</v>
      </c>
      <c r="BB245" s="1">
        <f t="shared" si="284"/>
        <v>31464.223340800971</v>
      </c>
      <c r="BC245" s="1">
        <f t="shared" si="285"/>
        <v>40060.42622485778</v>
      </c>
      <c r="BD245" s="1">
        <f t="shared" si="286"/>
        <v>373.58182607730237</v>
      </c>
      <c r="BE245" s="2">
        <f t="shared" si="292"/>
        <v>0.17931493730955578</v>
      </c>
      <c r="BF245" s="2">
        <f t="shared" si="293"/>
        <v>0.13584270515142602</v>
      </c>
      <c r="BG245" s="2">
        <f t="shared" si="294"/>
        <v>7.3108051554487685E-2</v>
      </c>
      <c r="BH245" s="2">
        <f t="shared" si="276"/>
        <v>9.3284440581856143E-2</v>
      </c>
      <c r="BI245" s="2">
        <f t="shared" si="287"/>
        <v>3.2153846742329923E-3</v>
      </c>
      <c r="BJ245" s="2">
        <f t="shared" si="277"/>
        <v>1.8453240542857267E-3</v>
      </c>
      <c r="BK245" s="2">
        <f t="shared" si="278"/>
        <v>5.3447872020936297E-4</v>
      </c>
      <c r="BL245" s="2">
        <f t="shared" si="279"/>
        <v>1148.9003087782903</v>
      </c>
      <c r="BM245" s="2">
        <f t="shared" si="280"/>
        <v>278.54531599378424</v>
      </c>
      <c r="BN245" s="2">
        <f t="shared" si="281"/>
        <v>27.968239553875691</v>
      </c>
      <c r="BO245" s="2">
        <f t="shared" si="288"/>
        <v>2206.1557039413046</v>
      </c>
      <c r="BP245" s="2">
        <f t="shared" si="289"/>
        <v>173.52372808874483</v>
      </c>
      <c r="BQ245" s="2">
        <f t="shared" si="290"/>
        <v>10.253914852628741</v>
      </c>
      <c r="BR245" s="11">
        <f t="shared" si="291"/>
        <v>3.3948972200955135E-2</v>
      </c>
      <c r="BS245" s="17">
        <f t="shared" si="272"/>
        <v>5.3163384589400935E-4</v>
      </c>
      <c r="BT245" s="17">
        <f t="shared" si="273"/>
        <v>4.3446085671133223E-3</v>
      </c>
      <c r="BU245" s="12">
        <f>(BU$3*templow!$I355+BU$4*templow!$I355^2+BU$5*templow!$I355^6)*(K245/K$56)^$BW$1</f>
        <v>0.15577048602137772</v>
      </c>
      <c r="BV245" s="12">
        <f>(BV$3*templow!$I355+BV$4*templow!$I355^2+BV$5*templow!$I355^6)*(L245/L$56)^$BW$1</f>
        <v>-0.85879174301703598</v>
      </c>
      <c r="BW245" s="12">
        <f>(BW$3*templow!$I355+BW$4*templow!$I355^2+BW$5*templow!$I355^6)*(M245/M$56)^$BW$1</f>
        <v>-1.5832196346369427</v>
      </c>
      <c r="BX245" s="12"/>
      <c r="BY245" s="12"/>
      <c r="BZ245" s="12"/>
      <c r="CA245" s="19"/>
      <c r="CB245" s="19"/>
      <c r="CC245" s="19"/>
      <c r="CD245" s="19"/>
      <c r="CE245" s="19"/>
      <c r="CF245" s="19"/>
      <c r="CG245" s="19"/>
      <c r="CH245" s="19"/>
    </row>
    <row r="246" spans="1:86" x14ac:dyDescent="0.3">
      <c r="A246" s="2">
        <f t="shared" si="231"/>
        <v>2200</v>
      </c>
      <c r="B246" s="5">
        <f t="shared" si="232"/>
        <v>1165.4004749163826</v>
      </c>
      <c r="C246" s="5">
        <f t="shared" si="233"/>
        <v>2964.1438515508144</v>
      </c>
      <c r="D246" s="5">
        <f t="shared" si="234"/>
        <v>4369.8779240210715</v>
      </c>
      <c r="E246" s="15">
        <f t="shared" si="235"/>
        <v>2.4049883500407801E-7</v>
      </c>
      <c r="F246" s="15">
        <f t="shared" si="236"/>
        <v>4.7379883172301204E-7</v>
      </c>
      <c r="G246" s="15">
        <f t="shared" si="237"/>
        <v>9.6724346092495143E-7</v>
      </c>
      <c r="H246" s="5">
        <f t="shared" si="238"/>
        <v>358578.56799606961</v>
      </c>
      <c r="I246" s="5">
        <f t="shared" si="239"/>
        <v>151650.13745734803</v>
      </c>
      <c r="J246" s="5">
        <f t="shared" si="240"/>
        <v>52549.385627181771</v>
      </c>
      <c r="K246" s="5">
        <f t="shared" si="241"/>
        <v>307686.9931958777</v>
      </c>
      <c r="L246" s="5">
        <f t="shared" si="242"/>
        <v>51161.53096888533</v>
      </c>
      <c r="M246" s="5">
        <f t="shared" si="243"/>
        <v>12025.366964674133</v>
      </c>
      <c r="N246" s="15">
        <f t="shared" si="244"/>
        <v>3.5402949639804504E-3</v>
      </c>
      <c r="O246" s="15">
        <f t="shared" si="245"/>
        <v>4.6606344746289441E-3</v>
      </c>
      <c r="P246" s="15">
        <f t="shared" si="246"/>
        <v>4.2284269346402059E-3</v>
      </c>
      <c r="Q246" s="5">
        <f t="shared" si="247"/>
        <v>6489.5092575990866</v>
      </c>
      <c r="R246" s="5">
        <f t="shared" si="248"/>
        <v>8857.2032159999162</v>
      </c>
      <c r="S246" s="5">
        <f t="shared" si="249"/>
        <v>5375.2040985470967</v>
      </c>
      <c r="T246" s="5">
        <f t="shared" si="250"/>
        <v>18.097872647174547</v>
      </c>
      <c r="U246" s="5">
        <f t="shared" si="251"/>
        <v>58.405507337512475</v>
      </c>
      <c r="V246" s="5">
        <f t="shared" si="252"/>
        <v>102.28861925583981</v>
      </c>
      <c r="W246" s="15">
        <f t="shared" si="253"/>
        <v>-1.0734613539272964E-2</v>
      </c>
      <c r="X246" s="15">
        <f t="shared" si="254"/>
        <v>-1.217998157191269E-2</v>
      </c>
      <c r="Y246" s="15">
        <f t="shared" si="255"/>
        <v>-9.7425357312937999E-3</v>
      </c>
      <c r="Z246" s="5">
        <f t="shared" si="268"/>
        <v>5743.3098721727292</v>
      </c>
      <c r="AA246" s="5">
        <f t="shared" si="269"/>
        <v>23462.730732159751</v>
      </c>
      <c r="AB246" s="5">
        <f t="shared" si="270"/>
        <v>74933.068815762657</v>
      </c>
      <c r="AC246" s="16">
        <f t="shared" si="256"/>
        <v>1.0705860915560268</v>
      </c>
      <c r="AD246" s="16">
        <f t="shared" si="257"/>
        <v>3.0421915902533416</v>
      </c>
      <c r="AE246" s="16">
        <f t="shared" si="258"/>
        <v>14.956518271915586</v>
      </c>
      <c r="AF246" s="15">
        <f t="shared" si="259"/>
        <v>-4.0504037456468023E-3</v>
      </c>
      <c r="AG246" s="15">
        <f t="shared" si="260"/>
        <v>2.9673830763510267E-4</v>
      </c>
      <c r="AH246" s="15">
        <f t="shared" si="261"/>
        <v>9.7937136394747881E-3</v>
      </c>
      <c r="AI246" s="1">
        <f t="shared" si="225"/>
        <v>690087.73338551843</v>
      </c>
      <c r="AJ246" s="1">
        <f t="shared" si="226"/>
        <v>288505.59519235988</v>
      </c>
      <c r="AK246" s="1">
        <f t="shared" si="227"/>
        <v>100424.34010102008</v>
      </c>
      <c r="AL246" s="14">
        <f t="shared" si="262"/>
        <v>85.969387573962905</v>
      </c>
      <c r="AM246" s="14">
        <f t="shared" si="263"/>
        <v>20.694142775800564</v>
      </c>
      <c r="AN246" s="14">
        <f t="shared" si="264"/>
        <v>6.5311727013048886</v>
      </c>
      <c r="AO246" s="11">
        <f t="shared" si="265"/>
        <v>3.0549157894734446E-3</v>
      </c>
      <c r="AP246" s="11">
        <f t="shared" si="266"/>
        <v>3.8483881712879182E-3</v>
      </c>
      <c r="AQ246" s="11">
        <f t="shared" si="267"/>
        <v>3.4909736389877621E-3</v>
      </c>
      <c r="AR246" s="1">
        <f t="shared" si="271"/>
        <v>358578.56799606961</v>
      </c>
      <c r="AS246" s="1">
        <f t="shared" si="271"/>
        <v>151650.13745734803</v>
      </c>
      <c r="AT246" s="1">
        <f t="shared" si="271"/>
        <v>52549.385627181771</v>
      </c>
      <c r="AU246" s="1">
        <f t="shared" si="228"/>
        <v>71715.713599213923</v>
      </c>
      <c r="AV246" s="1">
        <f t="shared" si="229"/>
        <v>30330.027491469606</v>
      </c>
      <c r="AW246" s="1">
        <f t="shared" si="230"/>
        <v>10509.877125436355</v>
      </c>
      <c r="AX246" s="1">
        <f t="shared" si="282"/>
        <v>246149.59455670213</v>
      </c>
      <c r="AY246" s="1">
        <f t="shared" si="274"/>
        <v>40929.224775108269</v>
      </c>
      <c r="AZ246" s="1">
        <f t="shared" si="275"/>
        <v>9620.2935717393066</v>
      </c>
      <c r="BA246" s="1">
        <f t="shared" si="283"/>
        <v>14466.925743185639</v>
      </c>
      <c r="BB246" s="1">
        <f t="shared" si="284"/>
        <v>31478.020946367593</v>
      </c>
      <c r="BC246" s="1">
        <f t="shared" si="285"/>
        <v>40078.903726512392</v>
      </c>
      <c r="BD246" s="1">
        <f t="shared" si="286"/>
        <v>362.85432766379967</v>
      </c>
      <c r="BE246" s="2">
        <f t="shared" si="292"/>
        <v>0.17931493730955578</v>
      </c>
      <c r="BF246" s="2">
        <f t="shared" si="293"/>
        <v>0.13584270515142602</v>
      </c>
      <c r="BG246" s="2">
        <f t="shared" si="294"/>
        <v>7.3108051554487685E-2</v>
      </c>
      <c r="BH246" s="2">
        <f t="shared" si="276"/>
        <v>9.3099631585883191E-2</v>
      </c>
      <c r="BI246" s="2">
        <f t="shared" si="287"/>
        <v>3.2153846742329923E-3</v>
      </c>
      <c r="BJ246" s="2">
        <f t="shared" si="277"/>
        <v>1.8453240542857267E-3</v>
      </c>
      <c r="BK246" s="2">
        <f t="shared" si="278"/>
        <v>5.3447872020936297E-4</v>
      </c>
      <c r="BL246" s="2">
        <f t="shared" si="279"/>
        <v>1152.9680320429752</v>
      </c>
      <c r="BM246" s="2">
        <f t="shared" si="280"/>
        <v>279.84364648578122</v>
      </c>
      <c r="BN246" s="2">
        <f t="shared" si="281"/>
        <v>28.086528377804406</v>
      </c>
      <c r="BO246" s="2">
        <f t="shared" si="288"/>
        <v>2239.0745013533806</v>
      </c>
      <c r="BP246" s="2">
        <f t="shared" si="289"/>
        <v>175.60244921154981</v>
      </c>
      <c r="BQ246" s="2">
        <f t="shared" si="290"/>
        <v>10.25390593046288</v>
      </c>
      <c r="BR246" s="11">
        <f t="shared" si="291"/>
        <v>3.3905870877237926E-2</v>
      </c>
      <c r="BS246" s="17">
        <f t="shared" si="272"/>
        <v>5.1417803023908089E-4</v>
      </c>
      <c r="BT246" s="17">
        <f t="shared" si="273"/>
        <v>4.2180665700129339E-3</v>
      </c>
      <c r="BU246" s="12">
        <f>(BU$3*templow!$I356+BU$4*templow!$I356^2+BU$5*templow!$I356^6)*(K246/K$56)^$BW$1</f>
        <v>0.12498291899687579</v>
      </c>
      <c r="BV246" s="12">
        <f>(BV$3*templow!$I356+BV$4*templow!$I356^2+BV$5*templow!$I356^6)*(L246/L$56)^$BW$1</f>
        <v>-0.88105628543139214</v>
      </c>
      <c r="BW246" s="12">
        <f>(BW$3*templow!$I356+BW$4*templow!$I356^2+BW$5*templow!$I356^6)*(M246/M$56)^$BW$1</f>
        <v>-1.6032626690217158</v>
      </c>
      <c r="BX246" s="12"/>
      <c r="BY246" s="12"/>
      <c r="BZ246" s="12"/>
      <c r="CA246" s="19"/>
      <c r="CB246" s="19"/>
      <c r="CC246" s="19"/>
      <c r="CD246" s="19"/>
      <c r="CE246" s="19"/>
      <c r="CF246" s="19"/>
      <c r="CG246" s="19"/>
      <c r="CH246" s="19"/>
    </row>
    <row r="247" spans="1:86" x14ac:dyDescent="0.3">
      <c r="A247" s="2">
        <f t="shared" si="231"/>
        <v>2201</v>
      </c>
      <c r="B247" s="5">
        <f t="shared" si="232"/>
        <v>1165.4007411799664</v>
      </c>
      <c r="C247" s="5">
        <f t="shared" si="233"/>
        <v>2964.1451857383136</v>
      </c>
      <c r="D247" s="5">
        <f t="shared" si="234"/>
        <v>4369.8819394201264</v>
      </c>
      <c r="E247" s="15">
        <f t="shared" si="235"/>
        <v>2.2847389325387411E-7</v>
      </c>
      <c r="F247" s="15">
        <f t="shared" si="236"/>
        <v>4.5010889013686141E-7</v>
      </c>
      <c r="G247" s="15">
        <f t="shared" si="237"/>
        <v>9.1888128787870382E-7</v>
      </c>
      <c r="H247" s="5">
        <f t="shared" si="238"/>
        <v>359833.82596419757</v>
      </c>
      <c r="I247" s="5">
        <f t="shared" si="239"/>
        <v>152349.48645042183</v>
      </c>
      <c r="J247" s="5">
        <f t="shared" si="240"/>
        <v>52769.281757690602</v>
      </c>
      <c r="K247" s="5">
        <f t="shared" si="241"/>
        <v>308764.02704177657</v>
      </c>
      <c r="L247" s="5">
        <f t="shared" si="242"/>
        <v>51397.444087231641</v>
      </c>
      <c r="M247" s="5">
        <f t="shared" si="243"/>
        <v>12075.676754940654</v>
      </c>
      <c r="N247" s="15">
        <f t="shared" si="244"/>
        <v>3.5004204588304777E-3</v>
      </c>
      <c r="O247" s="15">
        <f t="shared" si="245"/>
        <v>4.6111426667387878E-3</v>
      </c>
      <c r="P247" s="15">
        <f t="shared" si="246"/>
        <v>4.1836386710121243E-3</v>
      </c>
      <c r="Q247" s="5">
        <f t="shared" si="247"/>
        <v>6442.320518935061</v>
      </c>
      <c r="R247" s="5">
        <f t="shared" si="248"/>
        <v>8789.6709753066643</v>
      </c>
      <c r="S247" s="5">
        <f t="shared" si="249"/>
        <v>5345.1097145184904</v>
      </c>
      <c r="T247" s="5">
        <f t="shared" si="250"/>
        <v>17.903598978424149</v>
      </c>
      <c r="U247" s="5">
        <f t="shared" si="251"/>
        <v>57.69412933444336</v>
      </c>
      <c r="V247" s="5">
        <f t="shared" si="252"/>
        <v>101.29206872783507</v>
      </c>
      <c r="W247" s="15">
        <f t="shared" si="253"/>
        <v>-1.0734613539272964E-2</v>
      </c>
      <c r="X247" s="15">
        <f t="shared" si="254"/>
        <v>-1.217998157191269E-2</v>
      </c>
      <c r="Y247" s="15">
        <f t="shared" si="255"/>
        <v>-9.7425357312937999E-3</v>
      </c>
      <c r="Z247" s="5">
        <f t="shared" si="268"/>
        <v>5678.6792896727211</v>
      </c>
      <c r="AA247" s="5">
        <f t="shared" si="269"/>
        <v>23291.894999761116</v>
      </c>
      <c r="AB247" s="5">
        <f t="shared" si="270"/>
        <v>75246.661720953693</v>
      </c>
      <c r="AC247" s="16">
        <f t="shared" si="256"/>
        <v>1.0662497856407509</v>
      </c>
      <c r="AD247" s="16">
        <f t="shared" si="257"/>
        <v>3.0430943250373352</v>
      </c>
      <c r="AE247" s="16">
        <f t="shared" si="258"/>
        <v>15.102998128914299</v>
      </c>
      <c r="AF247" s="15">
        <f t="shared" si="259"/>
        <v>-4.0504037456468023E-3</v>
      </c>
      <c r="AG247" s="15">
        <f t="shared" si="260"/>
        <v>2.9673830763510267E-4</v>
      </c>
      <c r="AH247" s="15">
        <f t="shared" si="261"/>
        <v>9.7937136394747881E-3</v>
      </c>
      <c r="AI247" s="1">
        <f t="shared" si="225"/>
        <v>692794.67364618042</v>
      </c>
      <c r="AJ247" s="1">
        <f t="shared" si="226"/>
        <v>289985.06316459354</v>
      </c>
      <c r="AK247" s="1">
        <f t="shared" si="227"/>
        <v>100891.78321635442</v>
      </c>
      <c r="AL247" s="14">
        <f t="shared" si="262"/>
        <v>86.229390521078869</v>
      </c>
      <c r="AM247" s="14">
        <f t="shared" si="263"/>
        <v>20.772985479131165</v>
      </c>
      <c r="AN247" s="14">
        <f t="shared" si="264"/>
        <v>6.5537448515195003</v>
      </c>
      <c r="AO247" s="11">
        <f t="shared" si="265"/>
        <v>3.02436663157871E-3</v>
      </c>
      <c r="AP247" s="11">
        <f t="shared" si="266"/>
        <v>3.8099042895750391E-3</v>
      </c>
      <c r="AQ247" s="11">
        <f t="shared" si="267"/>
        <v>3.4560639025978846E-3</v>
      </c>
      <c r="AR247" s="1">
        <f t="shared" si="271"/>
        <v>359833.82596419757</v>
      </c>
      <c r="AS247" s="1">
        <f t="shared" si="271"/>
        <v>152349.48645042183</v>
      </c>
      <c r="AT247" s="1">
        <f t="shared" si="271"/>
        <v>52769.281757690602</v>
      </c>
      <c r="AU247" s="1">
        <f t="shared" si="228"/>
        <v>71966.765192839521</v>
      </c>
      <c r="AV247" s="1">
        <f t="shared" si="229"/>
        <v>30469.897290084366</v>
      </c>
      <c r="AW247" s="1">
        <f t="shared" si="230"/>
        <v>10553.856351538121</v>
      </c>
      <c r="AX247" s="1">
        <f t="shared" si="282"/>
        <v>247011.22163342126</v>
      </c>
      <c r="AY247" s="1">
        <f t="shared" si="274"/>
        <v>41117.955269785314</v>
      </c>
      <c r="AZ247" s="1">
        <f t="shared" si="275"/>
        <v>9660.541403952524</v>
      </c>
      <c r="BA247" s="1">
        <f t="shared" si="283"/>
        <v>14471.001317920902</v>
      </c>
      <c r="BB247" s="1">
        <f t="shared" si="284"/>
        <v>31491.671795009399</v>
      </c>
      <c r="BC247" s="1">
        <f t="shared" si="285"/>
        <v>40097.184425009444</v>
      </c>
      <c r="BD247" s="1">
        <f t="shared" si="286"/>
        <v>352.43321174840696</v>
      </c>
      <c r="BE247" s="2">
        <f t="shared" si="292"/>
        <v>0.17931493730955578</v>
      </c>
      <c r="BF247" s="2">
        <f t="shared" si="293"/>
        <v>0.13584270515142602</v>
      </c>
      <c r="BG247" s="2">
        <f t="shared" si="294"/>
        <v>7.3108051554487685E-2</v>
      </c>
      <c r="BH247" s="2">
        <f t="shared" si="276"/>
        <v>9.2915944049146271E-2</v>
      </c>
      <c r="BI247" s="2">
        <f t="shared" si="287"/>
        <v>3.2153846742329923E-3</v>
      </c>
      <c r="BJ247" s="2">
        <f t="shared" si="277"/>
        <v>1.8453240542857267E-3</v>
      </c>
      <c r="BK247" s="2">
        <f t="shared" si="278"/>
        <v>5.3447872020936297E-4</v>
      </c>
      <c r="BL247" s="2">
        <f t="shared" si="279"/>
        <v>1157.0041692759028</v>
      </c>
      <c r="BM247" s="2">
        <f t="shared" si="280"/>
        <v>281.1341720050408</v>
      </c>
      <c r="BN247" s="2">
        <f t="shared" si="281"/>
        <v>28.204058180217757</v>
      </c>
      <c r="BO247" s="2">
        <f t="shared" si="288"/>
        <v>2272.4854373083067</v>
      </c>
      <c r="BP247" s="2">
        <f t="shared" si="289"/>
        <v>177.70616232013825</v>
      </c>
      <c r="BQ247" s="2">
        <f t="shared" si="290"/>
        <v>10.253901722686644</v>
      </c>
      <c r="BR247" s="11">
        <f t="shared" si="291"/>
        <v>3.3863209750878615E-2</v>
      </c>
      <c r="BS247" s="17">
        <f t="shared" si="272"/>
        <v>4.9731609493890996E-4</v>
      </c>
      <c r="BT247" s="17">
        <f t="shared" si="273"/>
        <v>4.0952102621484793E-3</v>
      </c>
      <c r="BU247" s="12">
        <f>(BU$3*templow!$I357+BU$4*templow!$I357^2+BU$5*templow!$I357^6)*(K247/K$56)^$BW$1</f>
        <v>9.4157868876983603E-2</v>
      </c>
      <c r="BV247" s="12">
        <f>(BV$3*templow!$I357+BV$4*templow!$I357^2+BV$5*templow!$I357^6)*(L247/L$56)^$BW$1</f>
        <v>-0.90332218010491661</v>
      </c>
      <c r="BW247" s="12">
        <f>(BW$3*templow!$I357+BW$4*templow!$I357^2+BW$5*templow!$I357^6)*(M247/M$56)^$BW$1</f>
        <v>-1.6232982639962061</v>
      </c>
      <c r="BX247" s="12"/>
      <c r="BY247" s="12"/>
      <c r="BZ247" s="12"/>
      <c r="CA247" s="19"/>
      <c r="CB247" s="19"/>
      <c r="CC247" s="19"/>
      <c r="CD247" s="19"/>
      <c r="CE247" s="19"/>
      <c r="CF247" s="19"/>
      <c r="CG247" s="19"/>
      <c r="CH247" s="19"/>
    </row>
    <row r="248" spans="1:86" x14ac:dyDescent="0.3">
      <c r="A248" s="2">
        <f t="shared" si="231"/>
        <v>2202</v>
      </c>
      <c r="B248" s="5">
        <f t="shared" si="232"/>
        <v>1165.4009941304287</v>
      </c>
      <c r="C248" s="5">
        <f t="shared" si="233"/>
        <v>2964.146453217008</v>
      </c>
      <c r="D248" s="5">
        <f t="shared" si="234"/>
        <v>4369.8857540527333</v>
      </c>
      <c r="E248" s="15">
        <f t="shared" si="235"/>
        <v>2.170501985911804E-7</v>
      </c>
      <c r="F248" s="15">
        <f t="shared" si="236"/>
        <v>4.2760344563001834E-7</v>
      </c>
      <c r="G248" s="15">
        <f t="shared" si="237"/>
        <v>8.7293722348476857E-7</v>
      </c>
      <c r="H248" s="5">
        <f t="shared" si="238"/>
        <v>361079.27489017078</v>
      </c>
      <c r="I248" s="5">
        <f t="shared" si="239"/>
        <v>153044.59397136254</v>
      </c>
      <c r="J248" s="5">
        <f t="shared" si="240"/>
        <v>52987.756258584202</v>
      </c>
      <c r="K248" s="5">
        <f t="shared" si="241"/>
        <v>309832.64705346542</v>
      </c>
      <c r="L248" s="5">
        <f t="shared" si="242"/>
        <v>51631.927229932313</v>
      </c>
      <c r="M248" s="5">
        <f t="shared" si="243"/>
        <v>12125.66168564982</v>
      </c>
      <c r="N248" s="15">
        <f t="shared" si="244"/>
        <v>3.4609602094102243E-3</v>
      </c>
      <c r="O248" s="15">
        <f t="shared" si="245"/>
        <v>4.5621557037487381E-3</v>
      </c>
      <c r="P248" s="15">
        <f t="shared" si="246"/>
        <v>4.1393067836728026E-3</v>
      </c>
      <c r="Q248" s="5">
        <f t="shared" si="247"/>
        <v>6395.2233553797023</v>
      </c>
      <c r="R248" s="5">
        <f t="shared" si="248"/>
        <v>8722.2281066270298</v>
      </c>
      <c r="S248" s="5">
        <f t="shared" si="249"/>
        <v>5314.9489265711263</v>
      </c>
      <c r="T248" s="5">
        <f t="shared" si="250"/>
        <v>17.711410762428645</v>
      </c>
      <c r="U248" s="5">
        <f t="shared" si="251"/>
        <v>56.99141590234229</v>
      </c>
      <c r="V248" s="5">
        <f t="shared" si="252"/>
        <v>100.30522712895747</v>
      </c>
      <c r="W248" s="15">
        <f t="shared" si="253"/>
        <v>-1.0734613539272964E-2</v>
      </c>
      <c r="X248" s="15">
        <f t="shared" si="254"/>
        <v>-1.217998157191269E-2</v>
      </c>
      <c r="Y248" s="15">
        <f t="shared" si="255"/>
        <v>-9.7425357312937999E-3</v>
      </c>
      <c r="Z248" s="5">
        <f t="shared" si="268"/>
        <v>5614.552843580107</v>
      </c>
      <c r="AA248" s="5">
        <f t="shared" si="269"/>
        <v>23121.163544867817</v>
      </c>
      <c r="AB248" s="5">
        <f t="shared" si="270"/>
        <v>75558.193328485519</v>
      </c>
      <c r="AC248" s="16">
        <f t="shared" si="256"/>
        <v>1.0619310435151965</v>
      </c>
      <c r="AD248" s="16">
        <f t="shared" si="257"/>
        <v>3.0439973276973209</v>
      </c>
      <c r="AE248" s="16">
        <f t="shared" si="258"/>
        <v>15.250912567686409</v>
      </c>
      <c r="AF248" s="15">
        <f t="shared" si="259"/>
        <v>-4.0504037456468023E-3</v>
      </c>
      <c r="AG248" s="15">
        <f t="shared" si="260"/>
        <v>2.9673830763510267E-4</v>
      </c>
      <c r="AH248" s="15">
        <f t="shared" si="261"/>
        <v>9.7937136394747881E-3</v>
      </c>
      <c r="AI248" s="1">
        <f t="shared" si="225"/>
        <v>695481.971474402</v>
      </c>
      <c r="AJ248" s="1">
        <f t="shared" si="226"/>
        <v>291456.45413821854</v>
      </c>
      <c r="AK248" s="1">
        <f t="shared" si="227"/>
        <v>101356.46124625711</v>
      </c>
      <c r="AL248" s="14">
        <f t="shared" si="262"/>
        <v>86.487571919518672</v>
      </c>
      <c r="AM248" s="14">
        <f t="shared" si="263"/>
        <v>20.851337134750544</v>
      </c>
      <c r="AN248" s="14">
        <f t="shared" si="264"/>
        <v>6.5761685109175909</v>
      </c>
      <c r="AO248" s="11">
        <f t="shared" si="265"/>
        <v>2.9941229652629231E-3</v>
      </c>
      <c r="AP248" s="11">
        <f t="shared" si="266"/>
        <v>3.7718052466792886E-3</v>
      </c>
      <c r="AQ248" s="11">
        <f t="shared" si="267"/>
        <v>3.4215032635719058E-3</v>
      </c>
      <c r="AR248" s="1">
        <f t="shared" si="271"/>
        <v>361079.27489017078</v>
      </c>
      <c r="AS248" s="1">
        <f t="shared" si="271"/>
        <v>153044.59397136254</v>
      </c>
      <c r="AT248" s="1">
        <f t="shared" si="271"/>
        <v>52987.756258584202</v>
      </c>
      <c r="AU248" s="1">
        <f t="shared" si="228"/>
        <v>72215.854978034156</v>
      </c>
      <c r="AV248" s="1">
        <f t="shared" si="229"/>
        <v>30608.918794272511</v>
      </c>
      <c r="AW248" s="1">
        <f t="shared" si="230"/>
        <v>10597.551251716841</v>
      </c>
      <c r="AX248" s="1">
        <f t="shared" si="282"/>
        <v>247866.1176427723</v>
      </c>
      <c r="AY248" s="1">
        <f t="shared" si="274"/>
        <v>41305.541783945853</v>
      </c>
      <c r="AZ248" s="1">
        <f t="shared" si="275"/>
        <v>9700.5293485198563</v>
      </c>
      <c r="BA248" s="1">
        <f t="shared" si="283"/>
        <v>14475.030901656346</v>
      </c>
      <c r="BB248" s="1">
        <f t="shared" si="284"/>
        <v>31505.177405321443</v>
      </c>
      <c r="BC248" s="1">
        <f t="shared" si="285"/>
        <v>40115.270391560924</v>
      </c>
      <c r="BD248" s="1">
        <f t="shared" si="286"/>
        <v>342.30979406877816</v>
      </c>
      <c r="BE248" s="2">
        <f t="shared" si="292"/>
        <v>0.17931493730955578</v>
      </c>
      <c r="BF248" s="2">
        <f t="shared" si="293"/>
        <v>0.13584270515142602</v>
      </c>
      <c r="BG248" s="2">
        <f t="shared" si="294"/>
        <v>7.3108051554487685E-2</v>
      </c>
      <c r="BH248" s="2">
        <f t="shared" si="276"/>
        <v>9.2733381199570697E-2</v>
      </c>
      <c r="BI248" s="2">
        <f t="shared" si="287"/>
        <v>3.2153846742329923E-3</v>
      </c>
      <c r="BJ248" s="2">
        <f t="shared" si="277"/>
        <v>1.8453240542857267E-3</v>
      </c>
      <c r="BK248" s="2">
        <f t="shared" si="278"/>
        <v>5.3447872020936297E-4</v>
      </c>
      <c r="BL248" s="2">
        <f t="shared" si="279"/>
        <v>1161.0087666650168</v>
      </c>
      <c r="BM248" s="2">
        <f t="shared" si="280"/>
        <v>282.41687063374764</v>
      </c>
      <c r="BN248" s="2">
        <f t="shared" si="281"/>
        <v>28.320828151853746</v>
      </c>
      <c r="BO248" s="2">
        <f t="shared" si="288"/>
        <v>2306.3958731725147</v>
      </c>
      <c r="BP248" s="2">
        <f t="shared" si="289"/>
        <v>179.83516801416556</v>
      </c>
      <c r="BQ248" s="2">
        <f t="shared" si="290"/>
        <v>10.253902179656174</v>
      </c>
      <c r="BR248" s="11">
        <f t="shared" si="291"/>
        <v>3.3820984267128845E-2</v>
      </c>
      <c r="BS248" s="17">
        <f t="shared" si="272"/>
        <v>4.8102697750386541E-4</v>
      </c>
      <c r="BT248" s="17">
        <f t="shared" si="273"/>
        <v>3.9759322933480383E-3</v>
      </c>
      <c r="BU248" s="12">
        <f>(BU$3*templow!$I358+BU$4*templow!$I358^2+BU$5*templow!$I358^6)*(K248/K$56)^$BW$1</f>
        <v>6.3297044680034317E-2</v>
      </c>
      <c r="BV248" s="12">
        <f>(BV$3*templow!$I358+BV$4*templow!$I358^2+BV$5*templow!$I358^6)*(L248/L$56)^$BW$1</f>
        <v>-0.92558857880106482</v>
      </c>
      <c r="BW248" s="12">
        <f>(BW$3*templow!$I358+BW$4*templow!$I358^2+BW$5*templow!$I358^6)*(M248/M$56)^$BW$1</f>
        <v>-1.6433258131832298</v>
      </c>
      <c r="BX248" s="12"/>
      <c r="BY248" s="12"/>
      <c r="BZ248" s="12"/>
      <c r="CA248" s="19"/>
      <c r="CB248" s="19"/>
      <c r="CC248" s="19"/>
      <c r="CD248" s="19"/>
      <c r="CE248" s="19"/>
      <c r="CF248" s="19"/>
      <c r="CG248" s="19"/>
      <c r="CH248" s="19"/>
    </row>
    <row r="249" spans="1:86" x14ac:dyDescent="0.3">
      <c r="A249" s="2">
        <f t="shared" si="231"/>
        <v>2203</v>
      </c>
      <c r="B249" s="5">
        <f t="shared" si="232"/>
        <v>1165.4012344334201</v>
      </c>
      <c r="C249" s="5">
        <f t="shared" si="233"/>
        <v>2964.1476573222826</v>
      </c>
      <c r="D249" s="5">
        <f t="shared" si="234"/>
        <v>4369.8893779568734</v>
      </c>
      <c r="E249" s="15">
        <f t="shared" si="235"/>
        <v>2.0619768866162136E-7</v>
      </c>
      <c r="F249" s="15">
        <f t="shared" si="236"/>
        <v>4.0622327334851738E-7</v>
      </c>
      <c r="G249" s="15">
        <f t="shared" si="237"/>
        <v>8.2929036231053014E-7</v>
      </c>
      <c r="H249" s="5">
        <f t="shared" si="238"/>
        <v>362314.9303056401</v>
      </c>
      <c r="I249" s="5">
        <f t="shared" si="239"/>
        <v>153735.44895981747</v>
      </c>
      <c r="J249" s="5">
        <f t="shared" si="240"/>
        <v>53204.807843493414</v>
      </c>
      <c r="K249" s="5">
        <f t="shared" si="241"/>
        <v>310892.86642276961</v>
      </c>
      <c r="L249" s="5">
        <f t="shared" si="242"/>
        <v>51864.976624915245</v>
      </c>
      <c r="M249" s="5">
        <f t="shared" si="243"/>
        <v>12175.321442202991</v>
      </c>
      <c r="N249" s="15">
        <f t="shared" si="244"/>
        <v>3.4219097935190845E-3</v>
      </c>
      <c r="O249" s="15">
        <f t="shared" si="245"/>
        <v>4.5136683344220163E-3</v>
      </c>
      <c r="P249" s="15">
        <f t="shared" si="246"/>
        <v>4.0954265293364767E-3</v>
      </c>
      <c r="Q249" s="5">
        <f t="shared" si="247"/>
        <v>6348.2233756156347</v>
      </c>
      <c r="R249" s="5">
        <f t="shared" si="248"/>
        <v>8654.8847729706831</v>
      </c>
      <c r="S249" s="5">
        <f t="shared" si="249"/>
        <v>5284.7271465415679</v>
      </c>
      <c r="T249" s="5">
        <f t="shared" si="250"/>
        <v>17.521285612658655</v>
      </c>
      <c r="U249" s="5">
        <f t="shared" si="251"/>
        <v>56.29726150689455</v>
      </c>
      <c r="V249" s="5">
        <f t="shared" si="252"/>
        <v>99.327999869618054</v>
      </c>
      <c r="W249" s="15">
        <f t="shared" si="253"/>
        <v>-1.0734613539272964E-2</v>
      </c>
      <c r="X249" s="15">
        <f t="shared" si="254"/>
        <v>-1.217998157191269E-2</v>
      </c>
      <c r="Y249" s="15">
        <f t="shared" si="255"/>
        <v>-9.7425357312937999E-3</v>
      </c>
      <c r="Z249" s="5">
        <f t="shared" si="268"/>
        <v>5550.932195825204</v>
      </c>
      <c r="AA249" s="5">
        <f t="shared" si="269"/>
        <v>22950.563876084918</v>
      </c>
      <c r="AB249" s="5">
        <f t="shared" si="270"/>
        <v>75867.661742168464</v>
      </c>
      <c r="AC249" s="16">
        <f t="shared" si="256"/>
        <v>1.0576297940389239</v>
      </c>
      <c r="AD249" s="16">
        <f t="shared" si="257"/>
        <v>3.0449005983127875</v>
      </c>
      <c r="AE249" s="16">
        <f t="shared" si="258"/>
        <v>15.400275638114998</v>
      </c>
      <c r="AF249" s="15">
        <f t="shared" si="259"/>
        <v>-4.0504037456468023E-3</v>
      </c>
      <c r="AG249" s="15">
        <f t="shared" si="260"/>
        <v>2.9673830763510267E-4</v>
      </c>
      <c r="AH249" s="15">
        <f t="shared" si="261"/>
        <v>9.7937136394747881E-3</v>
      </c>
      <c r="AI249" s="1">
        <f t="shared" ref="AI249:AI312" si="295">(1-$AI$5)*AI248+AU248</f>
        <v>698149.62930499599</v>
      </c>
      <c r="AJ249" s="1">
        <f t="shared" ref="AJ249:AJ312" si="296">(1-$AI$5)*AJ248+AV248</f>
        <v>292919.72751866921</v>
      </c>
      <c r="AK249" s="1">
        <f t="shared" ref="AK249:AK312" si="297">(1-$AI$5)*AK248+AW248</f>
        <v>101818.36637334824</v>
      </c>
      <c r="AL249" s="14">
        <f t="shared" si="262"/>
        <v>86.743936800559794</v>
      </c>
      <c r="AM249" s="14">
        <f t="shared" si="263"/>
        <v>20.929197845727622</v>
      </c>
      <c r="AN249" s="14">
        <f t="shared" si="264"/>
        <v>6.5984438891192756</v>
      </c>
      <c r="AO249" s="11">
        <f t="shared" si="265"/>
        <v>2.9641817356102938E-3</v>
      </c>
      <c r="AP249" s="11">
        <f t="shared" si="266"/>
        <v>3.7340871942124956E-3</v>
      </c>
      <c r="AQ249" s="11">
        <f t="shared" si="267"/>
        <v>3.3872882309361869E-3</v>
      </c>
      <c r="AR249" s="1">
        <f t="shared" si="271"/>
        <v>362314.9303056401</v>
      </c>
      <c r="AS249" s="1">
        <f t="shared" si="271"/>
        <v>153735.44895981747</v>
      </c>
      <c r="AT249" s="1">
        <f t="shared" si="271"/>
        <v>53204.807843493414</v>
      </c>
      <c r="AU249" s="1">
        <f t="shared" ref="AU249:AU312" si="298">$AU$5*AR249</f>
        <v>72462.986061128016</v>
      </c>
      <c r="AV249" s="1">
        <f t="shared" ref="AV249:AV312" si="299">$AU$5*AS249</f>
        <v>30747.089791963495</v>
      </c>
      <c r="AW249" s="1">
        <f t="shared" ref="AW249:AW312" si="300">$AU$5*AT249</f>
        <v>10640.961568698684</v>
      </c>
      <c r="AX249" s="1">
        <f t="shared" si="282"/>
        <v>248714.29313821567</v>
      </c>
      <c r="AY249" s="1">
        <f t="shared" si="274"/>
        <v>41491.981299932202</v>
      </c>
      <c r="AZ249" s="1">
        <f t="shared" si="275"/>
        <v>9740.2571537623953</v>
      </c>
      <c r="BA249" s="1">
        <f t="shared" si="283"/>
        <v>14479.01497668386</v>
      </c>
      <c r="BB249" s="1">
        <f t="shared" si="284"/>
        <v>31518.539278840333</v>
      </c>
      <c r="BC249" s="1">
        <f t="shared" si="285"/>
        <v>40133.163672382143</v>
      </c>
      <c r="BD249" s="1">
        <f t="shared" si="286"/>
        <v>332.47563384350843</v>
      </c>
      <c r="BE249" s="2">
        <f t="shared" si="292"/>
        <v>0.17931493730955578</v>
      </c>
      <c r="BF249" s="2">
        <f t="shared" si="293"/>
        <v>0.13584270515142602</v>
      </c>
      <c r="BG249" s="2">
        <f t="shared" si="294"/>
        <v>7.3108051554487685E-2</v>
      </c>
      <c r="BH249" s="2">
        <f t="shared" si="276"/>
        <v>9.2551946079264494E-2</v>
      </c>
      <c r="BI249" s="2">
        <f t="shared" si="287"/>
        <v>3.2153846742329923E-3</v>
      </c>
      <c r="BJ249" s="2">
        <f t="shared" si="277"/>
        <v>1.8453240542857267E-3</v>
      </c>
      <c r="BK249" s="2">
        <f t="shared" si="278"/>
        <v>5.3447872020936297E-4</v>
      </c>
      <c r="BL249" s="2">
        <f t="shared" si="279"/>
        <v>1164.9818741505499</v>
      </c>
      <c r="BM249" s="2">
        <f t="shared" si="280"/>
        <v>283.69172196196678</v>
      </c>
      <c r="BN249" s="2">
        <f t="shared" si="281"/>
        <v>28.436837605175437</v>
      </c>
      <c r="BO249" s="2">
        <f t="shared" si="288"/>
        <v>2340.8132804408601</v>
      </c>
      <c r="BP249" s="2">
        <f t="shared" si="289"/>
        <v>181.98977050957856</v>
      </c>
      <c r="BQ249" s="2">
        <f t="shared" si="290"/>
        <v>10.253907252308977</v>
      </c>
      <c r="BR249" s="11">
        <f t="shared" si="291"/>
        <v>3.3779189916958802E-2</v>
      </c>
      <c r="BS249" s="17">
        <f t="shared" si="272"/>
        <v>4.652903982645151E-4</v>
      </c>
      <c r="BT249" s="17">
        <f t="shared" si="273"/>
        <v>3.8601284401437266E-3</v>
      </c>
      <c r="BU249" s="12">
        <f>(BU$3*templow!$I359+BU$4*templow!$I359^2+BU$5*templow!$I359^6)*(K249/K$56)^$BW$1</f>
        <v>3.2402114581287091E-2</v>
      </c>
      <c r="BV249" s="12">
        <f>(BV$3*templow!$I359+BV$4*templow!$I359^2+BV$5*templow!$I359^6)*(L249/L$56)^$BW$1</f>
        <v>-0.94785465815332148</v>
      </c>
      <c r="BW249" s="12">
        <f>(BW$3*templow!$I359+BW$4*templow!$I359^2+BW$5*templow!$I359^6)*(M249/M$56)^$BW$1</f>
        <v>-1.6633447294630503</v>
      </c>
      <c r="BX249" s="12"/>
      <c r="BY249" s="12"/>
      <c r="BZ249" s="12"/>
      <c r="CA249" s="19"/>
      <c r="CB249" s="19"/>
      <c r="CC249" s="19"/>
      <c r="CD249" s="19"/>
      <c r="CE249" s="19"/>
      <c r="CF249" s="19"/>
      <c r="CG249" s="19"/>
      <c r="CH249" s="19"/>
    </row>
    <row r="250" spans="1:86" x14ac:dyDescent="0.3">
      <c r="A250" s="2">
        <f t="shared" ref="A250:A313" si="301">1+A249</f>
        <v>2204</v>
      </c>
      <c r="B250" s="5">
        <f t="shared" ref="B250:B313" si="302">B249*(1+E250)</f>
        <v>1165.4014627213089</v>
      </c>
      <c r="C250" s="5">
        <f t="shared" ref="C250:C313" si="303">C249*(1+F250)</f>
        <v>2964.1488012227583</v>
      </c>
      <c r="D250" s="5">
        <f t="shared" ref="D250:D313" si="304">D249*(1+G250)</f>
        <v>4369.8928206686614</v>
      </c>
      <c r="E250" s="15">
        <f t="shared" ref="E250:E313" si="305">E249*$E$5</f>
        <v>1.9588780422854028E-7</v>
      </c>
      <c r="F250" s="15">
        <f t="shared" ref="F250:F313" si="306">F249*$E$5</f>
        <v>3.8591210968109148E-7</v>
      </c>
      <c r="G250" s="15">
        <f t="shared" ref="G250:G313" si="307">G249*$E$5</f>
        <v>7.8782584419500355E-7</v>
      </c>
      <c r="H250" s="5">
        <f t="shared" ref="H250:H313" si="308">AR250</f>
        <v>363540.80888215569</v>
      </c>
      <c r="I250" s="5">
        <f t="shared" ref="I250:I313" si="309">AS250</f>
        <v>154422.04116000648</v>
      </c>
      <c r="J250" s="5">
        <f t="shared" ref="J250:J313" si="310">AT250</f>
        <v>53420.43544987715</v>
      </c>
      <c r="K250" s="5">
        <f t="shared" ref="K250:K313" si="311">H250/B250*1000</f>
        <v>311944.6993255507</v>
      </c>
      <c r="L250" s="5">
        <f t="shared" ref="L250:L313" si="312">I250/C250*1000</f>
        <v>52096.58877324409</v>
      </c>
      <c r="M250" s="5">
        <f t="shared" ref="M250:M313" si="313">J250/D250*1000</f>
        <v>12224.655762084114</v>
      </c>
      <c r="N250" s="15">
        <f t="shared" ref="N250:N313" si="314">K250/K249-1</f>
        <v>3.383264836159805E-3</v>
      </c>
      <c r="O250" s="15">
        <f t="shared" ref="O250:O313" si="315">L250/L249-1</f>
        <v>4.4656753632388302E-3</v>
      </c>
      <c r="P250" s="15">
        <f t="shared" ref="P250:P313" si="316">M250/M249-1</f>
        <v>4.0519932155644867E-3</v>
      </c>
      <c r="Q250" s="5">
        <f t="shared" ref="Q250:Q313" si="317">T250*H250/1000</f>
        <v>6301.3260512551451</v>
      </c>
      <c r="R250" s="5">
        <f t="shared" ref="R250:R313" si="318">U250*I250/1000</f>
        <v>8587.650900569186</v>
      </c>
      <c r="S250" s="5">
        <f t="shared" ref="S250:S313" si="319">V250*J250/1000</f>
        <v>5254.4496980897984</v>
      </c>
      <c r="T250" s="5">
        <f t="shared" ref="T250:T313" si="320">T249*(1+W250)</f>
        <v>17.333201382895542</v>
      </c>
      <c r="U250" s="5">
        <f t="shared" ref="U250:U313" si="321">U249*(1+X250)</f>
        <v>55.611561899191422</v>
      </c>
      <c r="V250" s="5">
        <f t="shared" ref="V250:V313" si="322">V249*(1+Y250)</f>
        <v>98.360293281770353</v>
      </c>
      <c r="W250" s="15">
        <f t="shared" ref="W250:W313" si="323">T$5-1</f>
        <v>-1.0734613539272964E-2</v>
      </c>
      <c r="X250" s="15">
        <f t="shared" ref="X250:X313" si="324">U$5-1</f>
        <v>-1.217998157191269E-2</v>
      </c>
      <c r="Y250" s="15">
        <f t="shared" ref="Y250:Y313" si="325">V$5-1</f>
        <v>-9.7425357312937999E-3</v>
      </c>
      <c r="Z250" s="5">
        <f t="shared" si="268"/>
        <v>5487.8188276401443</v>
      </c>
      <c r="AA250" s="5">
        <f t="shared" si="269"/>
        <v>22780.122906028413</v>
      </c>
      <c r="AB250" s="5">
        <f t="shared" si="270"/>
        <v>76175.06539224305</v>
      </c>
      <c r="AC250" s="16">
        <f t="shared" ref="AC250:AC313" si="326">AC249*(1+AF250)</f>
        <v>1.053345966359641</v>
      </c>
      <c r="AD250" s="16">
        <f t="shared" ref="AD250:AD313" si="327">AD249*(1+AG250)</f>
        <v>3.0458041369632478</v>
      </c>
      <c r="AE250" s="16">
        <f t="shared" ref="AE250:AE313" si="328">AE249*(1+AH250)</f>
        <v>15.551101527683675</v>
      </c>
      <c r="AF250" s="15">
        <f t="shared" ref="AF250:AF313" si="329">AC$5-1</f>
        <v>-4.0504037456468023E-3</v>
      </c>
      <c r="AG250" s="15">
        <f t="shared" ref="AG250:AG313" si="330">AD$5-1</f>
        <v>2.9673830763510267E-4</v>
      </c>
      <c r="AH250" s="15">
        <f t="shared" ref="AH250:AH313" si="331">AE$5-1</f>
        <v>9.7937136394747881E-3</v>
      </c>
      <c r="AI250" s="1">
        <f t="shared" si="295"/>
        <v>700797.65243562439</v>
      </c>
      <c r="AJ250" s="1">
        <f t="shared" si="296"/>
        <v>294374.84455876582</v>
      </c>
      <c r="AK250" s="1">
        <f t="shared" si="297"/>
        <v>102277.49130471209</v>
      </c>
      <c r="AL250" s="14">
        <f t="shared" ref="AL250:AL313" si="332">AL249*(1+AO250)</f>
        <v>86.99849034576755</v>
      </c>
      <c r="AM250" s="14">
        <f t="shared" ref="AM250:AM313" si="333">AM249*(1+AP250)</f>
        <v>21.006567780891885</v>
      </c>
      <c r="AN250" s="14">
        <f t="shared" ref="AN250:AN313" si="334">AN249*(1+AQ250)</f>
        <v>6.6205712121341005</v>
      </c>
      <c r="AO250" s="11">
        <f t="shared" ref="AO250:AO313" si="335">AO$5*AO249</f>
        <v>2.9345399182541909E-3</v>
      </c>
      <c r="AP250" s="11">
        <f t="shared" ref="AP250:AP313" si="336">AP$5*AP249</f>
        <v>3.6967463222703704E-3</v>
      </c>
      <c r="AQ250" s="11">
        <f t="shared" ref="AQ250:AQ313" si="337">AQ$5*AQ249</f>
        <v>3.3534153486268251E-3</v>
      </c>
      <c r="AR250" s="1">
        <f t="shared" si="271"/>
        <v>363540.80888215569</v>
      </c>
      <c r="AS250" s="1">
        <f t="shared" si="271"/>
        <v>154422.04116000648</v>
      </c>
      <c r="AT250" s="1">
        <f t="shared" si="271"/>
        <v>53420.43544987715</v>
      </c>
      <c r="AU250" s="1">
        <f t="shared" si="298"/>
        <v>72708.161776431138</v>
      </c>
      <c r="AV250" s="1">
        <f t="shared" si="299"/>
        <v>30884.408232001297</v>
      </c>
      <c r="AW250" s="1">
        <f t="shared" si="300"/>
        <v>10684.08708997543</v>
      </c>
      <c r="AX250" s="1">
        <f t="shared" si="282"/>
        <v>249555.75946044055</v>
      </c>
      <c r="AY250" s="1">
        <f t="shared" si="274"/>
        <v>41677.271018595275</v>
      </c>
      <c r="AZ250" s="1">
        <f t="shared" si="275"/>
        <v>9779.7246096672916</v>
      </c>
      <c r="BA250" s="1">
        <f t="shared" si="283"/>
        <v>14482.954019868217</v>
      </c>
      <c r="BB250" s="1">
        <f t="shared" si="284"/>
        <v>31531.758900290875</v>
      </c>
      <c r="BC250" s="1">
        <f t="shared" si="285"/>
        <v>40150.866289133104</v>
      </c>
      <c r="BD250" s="1">
        <f t="shared" si="286"/>
        <v>322.92252705557843</v>
      </c>
      <c r="BE250" s="2">
        <f t="shared" si="292"/>
        <v>0.17931493730955578</v>
      </c>
      <c r="BF250" s="2">
        <f t="shared" si="293"/>
        <v>0.13584270515142602</v>
      </c>
      <c r="BG250" s="2">
        <f t="shared" si="294"/>
        <v>7.3108051554487685E-2</v>
      </c>
      <c r="BH250" s="2">
        <f t="shared" si="276"/>
        <v>9.2371641545261798E-2</v>
      </c>
      <c r="BI250" s="2">
        <f t="shared" si="287"/>
        <v>3.2153846742329923E-3</v>
      </c>
      <c r="BJ250" s="2">
        <f t="shared" si="277"/>
        <v>1.8453240542857267E-3</v>
      </c>
      <c r="BK250" s="2">
        <f t="shared" si="278"/>
        <v>5.3447872020936297E-4</v>
      </c>
      <c r="BL250" s="2">
        <f t="shared" si="279"/>
        <v>1168.9235453379488</v>
      </c>
      <c r="BM250" s="2">
        <f t="shared" si="280"/>
        <v>284.95870706446055</v>
      </c>
      <c r="BN250" s="2">
        <f t="shared" si="281"/>
        <v>28.552085972277226</v>
      </c>
      <c r="BO250" s="2">
        <f t="shared" si="288"/>
        <v>2375.7452423844329</v>
      </c>
      <c r="BP250" s="2">
        <f t="shared" si="289"/>
        <v>184.17027768211787</v>
      </c>
      <c r="BQ250" s="2">
        <f t="shared" si="290"/>
        <v>10.253916892155358</v>
      </c>
      <c r="BR250" s="11">
        <f t="shared" si="291"/>
        <v>3.3737822236759668E-2</v>
      </c>
      <c r="BS250" s="17">
        <f t="shared" si="272"/>
        <v>4.5008682976283438E-4</v>
      </c>
      <c r="BT250" s="17">
        <f t="shared" si="273"/>
        <v>3.7476975147026472E-3</v>
      </c>
      <c r="BU250" s="12">
        <f>(BU$3*templow!$I360+BU$4*templow!$I360^2+BU$5*templow!$I360^6)*(K250/K$56)^$BW$1</f>
        <v>1.474706614773193E-3</v>
      </c>
      <c r="BV250" s="12">
        <f>(BV$3*templow!$I360+BV$4*templow!$I360^2+BV$5*templow!$I360^6)*(L250/L$56)^$BW$1</f>
        <v>-0.97011961915792477</v>
      </c>
      <c r="BW250" s="12">
        <f>(BW$3*templow!$I360+BW$4*templow!$I360^2+BW$5*templow!$I360^6)*(M250/M$56)^$BW$1</f>
        <v>-1.6833544445655915</v>
      </c>
      <c r="BX250" s="12"/>
      <c r="BY250" s="12"/>
      <c r="BZ250" s="12"/>
      <c r="CA250" s="19"/>
      <c r="CB250" s="19"/>
      <c r="CC250" s="19"/>
      <c r="CD250" s="19"/>
      <c r="CE250" s="19"/>
      <c r="CF250" s="19"/>
      <c r="CG250" s="19"/>
      <c r="CH250" s="19"/>
    </row>
    <row r="251" spans="1:86" x14ac:dyDescent="0.3">
      <c r="A251" s="2">
        <f t="shared" si="301"/>
        <v>2205</v>
      </c>
      <c r="B251" s="5">
        <f t="shared" si="302"/>
        <v>1165.4016795948457</v>
      </c>
      <c r="C251" s="5">
        <f t="shared" si="303"/>
        <v>2964.1498879286301</v>
      </c>
      <c r="D251" s="5">
        <f t="shared" si="304"/>
        <v>4369.8960912474367</v>
      </c>
      <c r="E251" s="15">
        <f t="shared" si="305"/>
        <v>1.8609341401711326E-7</v>
      </c>
      <c r="F251" s="15">
        <f t="shared" si="306"/>
        <v>3.6661650419703692E-7</v>
      </c>
      <c r="G251" s="15">
        <f t="shared" si="307"/>
        <v>7.4843455198525335E-7</v>
      </c>
      <c r="H251" s="5">
        <f t="shared" si="308"/>
        <v>364756.92840439029</v>
      </c>
      <c r="I251" s="5">
        <f t="shared" si="309"/>
        <v>155104.36110816858</v>
      </c>
      <c r="J251" s="5">
        <f t="shared" si="310"/>
        <v>53634.638235117673</v>
      </c>
      <c r="K251" s="5">
        <f t="shared" si="311"/>
        <v>312988.16089847987</v>
      </c>
      <c r="L251" s="5">
        <f t="shared" si="312"/>
        <v>52326.760444815649</v>
      </c>
      <c r="M251" s="5">
        <f t="shared" si="313"/>
        <v>12273.664433930981</v>
      </c>
      <c r="N251" s="15">
        <f t="shared" si="314"/>
        <v>3.3450210091250376E-3</v>
      </c>
      <c r="O251" s="15">
        <f t="shared" si="315"/>
        <v>4.4181716498445933E-3</v>
      </c>
      <c r="P251" s="15">
        <f t="shared" si="316"/>
        <v>4.0090022001986192E-3</v>
      </c>
      <c r="Q251" s="5">
        <f t="shared" si="317"/>
        <v>6254.5367183502158</v>
      </c>
      <c r="R251" s="5">
        <f t="shared" si="318"/>
        <v>8520.5361809713231</v>
      </c>
      <c r="S251" s="5">
        <f t="shared" si="319"/>
        <v>5224.1218169753583</v>
      </c>
      <c r="T251" s="5">
        <f t="shared" si="320"/>
        <v>17.147136164651766</v>
      </c>
      <c r="U251" s="5">
        <f t="shared" si="321"/>
        <v>54.934214100073987</v>
      </c>
      <c r="V251" s="5">
        <f t="shared" si="322"/>
        <v>97.402014609932166</v>
      </c>
      <c r="W251" s="15">
        <f t="shared" si="323"/>
        <v>-1.0734613539272964E-2</v>
      </c>
      <c r="X251" s="15">
        <f t="shared" si="324"/>
        <v>-1.217998157191269E-2</v>
      </c>
      <c r="Y251" s="15">
        <f t="shared" si="325"/>
        <v>-9.7425357312937999E-3</v>
      </c>
      <c r="Z251" s="5">
        <f t="shared" si="268"/>
        <v>5425.2140439744244</v>
      </c>
      <c r="AA251" s="5">
        <f t="shared" si="269"/>
        <v>22609.866955772988</v>
      </c>
      <c r="AB251" s="5">
        <f t="shared" si="270"/>
        <v>76480.403029699475</v>
      </c>
      <c r="AC251" s="16">
        <f t="shared" si="326"/>
        <v>1.0490794899120359</v>
      </c>
      <c r="AD251" s="16">
        <f t="shared" si="327"/>
        <v>3.0467079437282383</v>
      </c>
      <c r="AE251" s="16">
        <f t="shared" si="328"/>
        <v>15.703404562824208</v>
      </c>
      <c r="AF251" s="15">
        <f t="shared" si="329"/>
        <v>-4.0504037456468023E-3</v>
      </c>
      <c r="AG251" s="15">
        <f t="shared" si="330"/>
        <v>2.9673830763510267E-4</v>
      </c>
      <c r="AH251" s="15">
        <f t="shared" si="331"/>
        <v>9.7937136394747881E-3</v>
      </c>
      <c r="AI251" s="1">
        <f t="shared" si="295"/>
        <v>703426.04896849312</v>
      </c>
      <c r="AJ251" s="1">
        <f t="shared" si="296"/>
        <v>295821.76833489054</v>
      </c>
      <c r="AK251" s="1">
        <f t="shared" si="297"/>
        <v>102733.82926421633</v>
      </c>
      <c r="AL251" s="14">
        <f t="shared" si="332"/>
        <v>87.251237883087583</v>
      </c>
      <c r="AM251" s="14">
        <f t="shared" si="333"/>
        <v>21.083447173557541</v>
      </c>
      <c r="AN251" s="14">
        <f t="shared" si="334"/>
        <v>6.642550722002353</v>
      </c>
      <c r="AO251" s="11">
        <f t="shared" si="335"/>
        <v>2.9051945190716488E-3</v>
      </c>
      <c r="AP251" s="11">
        <f t="shared" si="336"/>
        <v>3.6597788590476666E-3</v>
      </c>
      <c r="AQ251" s="11">
        <f t="shared" si="337"/>
        <v>3.3198811951405567E-3</v>
      </c>
      <c r="AR251" s="1">
        <f t="shared" si="271"/>
        <v>364756.92840439029</v>
      </c>
      <c r="AS251" s="1">
        <f t="shared" si="271"/>
        <v>155104.36110816858</v>
      </c>
      <c r="AT251" s="1">
        <f t="shared" si="271"/>
        <v>53634.638235117673</v>
      </c>
      <c r="AU251" s="1">
        <f t="shared" si="298"/>
        <v>72951.385680878055</v>
      </c>
      <c r="AV251" s="1">
        <f t="shared" si="299"/>
        <v>31020.872221633719</v>
      </c>
      <c r="AW251" s="1">
        <f t="shared" si="300"/>
        <v>10726.927647023535</v>
      </c>
      <c r="AX251" s="1">
        <f t="shared" si="282"/>
        <v>250390.5287187839</v>
      </c>
      <c r="AY251" s="1">
        <f t="shared" si="274"/>
        <v>41861.408355852516</v>
      </c>
      <c r="AZ251" s="1">
        <f t="shared" si="275"/>
        <v>9818.9315471447844</v>
      </c>
      <c r="BA251" s="1">
        <f t="shared" si="283"/>
        <v>14486.848502719897</v>
      </c>
      <c r="BB251" s="1">
        <f t="shared" si="284"/>
        <v>31544.837737826936</v>
      </c>
      <c r="BC251" s="1">
        <f t="shared" si="285"/>
        <v>40168.380239346647</v>
      </c>
      <c r="BD251" s="1">
        <f t="shared" si="286"/>
        <v>313.64249991640753</v>
      </c>
      <c r="BE251" s="2">
        <f t="shared" si="292"/>
        <v>0.17931493730955578</v>
      </c>
      <c r="BF251" s="2">
        <f t="shared" si="293"/>
        <v>0.13584270515142602</v>
      </c>
      <c r="BG251" s="2">
        <f t="shared" si="294"/>
        <v>7.3108051554487685E-2</v>
      </c>
      <c r="BH251" s="2">
        <f t="shared" si="276"/>
        <v>9.2192470270344995E-2</v>
      </c>
      <c r="BI251" s="2">
        <f t="shared" si="287"/>
        <v>3.2153846742329923E-3</v>
      </c>
      <c r="BJ251" s="2">
        <f t="shared" si="277"/>
        <v>1.8453240542857267E-3</v>
      </c>
      <c r="BK251" s="2">
        <f t="shared" si="278"/>
        <v>5.3447872020936297E-4</v>
      </c>
      <c r="BL251" s="2">
        <f t="shared" si="279"/>
        <v>1172.8338374117773</v>
      </c>
      <c r="BM251" s="2">
        <f t="shared" si="280"/>
        <v>286.21780847752302</v>
      </c>
      <c r="BN251" s="2">
        <f t="shared" si="281"/>
        <v>28.666572802797859</v>
      </c>
      <c r="BO251" s="2">
        <f t="shared" si="288"/>
        <v>2411.1994557229937</v>
      </c>
      <c r="BP251" s="2">
        <f t="shared" si="289"/>
        <v>186.37700111134441</v>
      </c>
      <c r="BQ251" s="2">
        <f t="shared" si="290"/>
        <v>10.253931051269689</v>
      </c>
      <c r="BR251" s="11">
        <f t="shared" si="291"/>
        <v>3.3696876808026549E-2</v>
      </c>
      <c r="BS251" s="17">
        <f t="shared" si="272"/>
        <v>4.3539746740518294E-4</v>
      </c>
      <c r="BT251" s="17">
        <f t="shared" si="273"/>
        <v>3.6385412764103368E-3</v>
      </c>
      <c r="BU251" s="12">
        <f>(BU$3*templow!$I361+BU$4*templow!$I361^2+BU$5*templow!$I361^6)*(K251/K$56)^$BW$1</f>
        <v>-2.9483590627371291E-2</v>
      </c>
      <c r="BV251" s="12">
        <f>(BV$3*templow!$I361+BV$4*templow!$I361^2+BV$5*templow!$I361^6)*(L251/L$56)^$BW$1</f>
        <v>-0.992382686671063</v>
      </c>
      <c r="BW251" s="12">
        <f>(BW$3*templow!$I361+BW$4*templow!$I361^2+BW$5*templow!$I361^6)*(M251/M$56)^$BW$1</f>
        <v>-1.7033544086665504</v>
      </c>
      <c r="BX251" s="12"/>
      <c r="BY251" s="12"/>
      <c r="BZ251" s="12"/>
      <c r="CA251" s="19"/>
      <c r="CB251" s="19"/>
      <c r="CC251" s="19"/>
      <c r="CD251" s="19"/>
      <c r="CE251" s="19"/>
      <c r="CF251" s="19"/>
      <c r="CG251" s="19"/>
      <c r="CH251" s="19"/>
    </row>
    <row r="252" spans="1:86" x14ac:dyDescent="0.3">
      <c r="A252" s="2">
        <f t="shared" si="301"/>
        <v>2206</v>
      </c>
      <c r="B252" s="5">
        <f t="shared" si="302"/>
        <v>1165.4018856247442</v>
      </c>
      <c r="C252" s="5">
        <f t="shared" si="303"/>
        <v>2964.1509202995862</v>
      </c>
      <c r="D252" s="5">
        <f t="shared" si="304"/>
        <v>4369.8991982995985</v>
      </c>
      <c r="E252" s="15">
        <f t="shared" si="305"/>
        <v>1.7678874331625759E-7</v>
      </c>
      <c r="F252" s="15">
        <f t="shared" si="306"/>
        <v>3.4828567898718508E-7</v>
      </c>
      <c r="G252" s="15">
        <f t="shared" si="307"/>
        <v>7.1101282438599068E-7</v>
      </c>
      <c r="H252" s="5">
        <f t="shared" si="308"/>
        <v>365963.30774367339</v>
      </c>
      <c r="I252" s="5">
        <f t="shared" si="309"/>
        <v>155782.40012002355</v>
      </c>
      <c r="J252" s="5">
        <f t="shared" si="310"/>
        <v>53847.415572631806</v>
      </c>
      <c r="K252" s="5">
        <f t="shared" si="311"/>
        <v>314023.2672160893</v>
      </c>
      <c r="L252" s="5">
        <f t="shared" si="312"/>
        <v>52555.488674064763</v>
      </c>
      <c r="M252" s="5">
        <f t="shared" si="313"/>
        <v>12322.347296611497</v>
      </c>
      <c r="N252" s="15">
        <f t="shared" si="314"/>
        <v>3.3071740306023223E-3</v>
      </c>
      <c r="O252" s="15">
        <f t="shared" si="315"/>
        <v>4.3711521084959237E-3</v>
      </c>
      <c r="P252" s="15">
        <f t="shared" si="316"/>
        <v>3.9664488908406348E-3</v>
      </c>
      <c r="Q252" s="5">
        <f t="shared" si="317"/>
        <v>6207.8605789209469</v>
      </c>
      <c r="R252" s="5">
        <f t="shared" si="318"/>
        <v>8453.550073195931</v>
      </c>
      <c r="S252" s="5">
        <f t="shared" si="319"/>
        <v>5193.7486513645508</v>
      </c>
      <c r="T252" s="5">
        <f t="shared" si="320"/>
        <v>16.963068284618938</v>
      </c>
      <c r="U252" s="5">
        <f t="shared" si="321"/>
        <v>54.265116384667579</v>
      </c>
      <c r="V252" s="5">
        <f t="shared" si="322"/>
        <v>96.453072002294903</v>
      </c>
      <c r="W252" s="15">
        <f t="shared" si="323"/>
        <v>-1.0734613539272964E-2</v>
      </c>
      <c r="X252" s="15">
        <f t="shared" si="324"/>
        <v>-1.217998157191269E-2</v>
      </c>
      <c r="Y252" s="15">
        <f t="shared" si="325"/>
        <v>-9.7425357312937999E-3</v>
      </c>
      <c r="Z252" s="5">
        <f t="shared" si="268"/>
        <v>5363.1189778608041</v>
      </c>
      <c r="AA252" s="5">
        <f t="shared" si="269"/>
        <v>22439.821759469025</v>
      </c>
      <c r="AB252" s="5">
        <f t="shared" si="270"/>
        <v>76783.673720616673</v>
      </c>
      <c r="AC252" s="16">
        <f t="shared" si="326"/>
        <v>1.044830294416615</v>
      </c>
      <c r="AD252" s="16">
        <f t="shared" si="327"/>
        <v>3.0476120186873188</v>
      </c>
      <c r="AE252" s="16">
        <f t="shared" si="328"/>
        <v>15.857199210277329</v>
      </c>
      <c r="AF252" s="15">
        <f t="shared" si="329"/>
        <v>-4.0504037456468023E-3</v>
      </c>
      <c r="AG252" s="15">
        <f t="shared" si="330"/>
        <v>2.9673830763510267E-4</v>
      </c>
      <c r="AH252" s="15">
        <f t="shared" si="331"/>
        <v>9.7937136394747881E-3</v>
      </c>
      <c r="AI252" s="1">
        <f t="shared" si="295"/>
        <v>706034.82975252194</v>
      </c>
      <c r="AJ252" s="1">
        <f t="shared" si="296"/>
        <v>297260.46372303524</v>
      </c>
      <c r="AK252" s="1">
        <f t="shared" si="297"/>
        <v>103187.37398481823</v>
      </c>
      <c r="AL252" s="14">
        <f t="shared" si="332"/>
        <v>87.502184882986953</v>
      </c>
      <c r="AM252" s="14">
        <f t="shared" si="333"/>
        <v>21.159836320256758</v>
      </c>
      <c r="AN252" s="14">
        <f t="shared" si="334"/>
        <v>6.6643826764397991</v>
      </c>
      <c r="AO252" s="11">
        <f t="shared" si="335"/>
        <v>2.8761425738809323E-3</v>
      </c>
      <c r="AP252" s="11">
        <f t="shared" si="336"/>
        <v>3.6231810704571901E-3</v>
      </c>
      <c r="AQ252" s="11">
        <f t="shared" si="337"/>
        <v>3.286682383189151E-3</v>
      </c>
      <c r="AR252" s="1">
        <f t="shared" si="271"/>
        <v>365963.30774367339</v>
      </c>
      <c r="AS252" s="1">
        <f t="shared" si="271"/>
        <v>155782.40012002355</v>
      </c>
      <c r="AT252" s="1">
        <f t="shared" si="271"/>
        <v>53847.415572631806</v>
      </c>
      <c r="AU252" s="1">
        <f t="shared" si="298"/>
        <v>73192.661548734686</v>
      </c>
      <c r="AV252" s="1">
        <f t="shared" si="299"/>
        <v>31156.480024004712</v>
      </c>
      <c r="AW252" s="1">
        <f t="shared" si="300"/>
        <v>10769.483114526362</v>
      </c>
      <c r="AX252" s="1">
        <f t="shared" si="282"/>
        <v>251218.61377287144</v>
      </c>
      <c r="AY252" s="1">
        <f t="shared" si="274"/>
        <v>42044.390939251811</v>
      </c>
      <c r="AZ252" s="1">
        <f t="shared" si="275"/>
        <v>9857.8778372891975</v>
      </c>
      <c r="BA252" s="1">
        <f t="shared" si="283"/>
        <v>14490.698891466493</v>
      </c>
      <c r="BB252" s="1">
        <f t="shared" si="284"/>
        <v>31557.777243266708</v>
      </c>
      <c r="BC252" s="1">
        <f t="shared" si="285"/>
        <v>40185.707496843796</v>
      </c>
      <c r="BD252" s="1">
        <f t="shared" si="286"/>
        <v>304.62780250586559</v>
      </c>
      <c r="BE252" s="2">
        <f t="shared" si="292"/>
        <v>0.17931493730955578</v>
      </c>
      <c r="BF252" s="2">
        <f t="shared" si="293"/>
        <v>0.13584270515142602</v>
      </c>
      <c r="BG252" s="2">
        <f t="shared" si="294"/>
        <v>7.3108051554487685E-2</v>
      </c>
      <c r="BH252" s="2">
        <f t="shared" si="276"/>
        <v>9.2014434743943621E-2</v>
      </c>
      <c r="BI252" s="2">
        <f t="shared" si="287"/>
        <v>3.2153846742329923E-3</v>
      </c>
      <c r="BJ252" s="2">
        <f t="shared" si="277"/>
        <v>1.8453240542857267E-3</v>
      </c>
      <c r="BK252" s="2">
        <f t="shared" si="278"/>
        <v>5.3447872020936297E-4</v>
      </c>
      <c r="BL252" s="2">
        <f t="shared" si="279"/>
        <v>1176.7128110506196</v>
      </c>
      <c r="BM252" s="2">
        <f t="shared" si="280"/>
        <v>287.46901017584315</v>
      </c>
      <c r="BN252" s="2">
        <f t="shared" si="281"/>
        <v>28.780297761841968</v>
      </c>
      <c r="BO252" s="2">
        <f t="shared" si="288"/>
        <v>2447.1837323224736</v>
      </c>
      <c r="BP252" s="2">
        <f t="shared" si="289"/>
        <v>188.61025612519455</v>
      </c>
      <c r="BQ252" s="2">
        <f t="shared" si="290"/>
        <v>10.253949682282204</v>
      </c>
      <c r="BR252" s="11">
        <f t="shared" si="291"/>
        <v>3.3656349257050716E-2</v>
      </c>
      <c r="BS252" s="17">
        <f t="shared" si="272"/>
        <v>4.2120420132220538E-4</v>
      </c>
      <c r="BT252" s="17">
        <f t="shared" si="273"/>
        <v>3.5325643460294531E-3</v>
      </c>
      <c r="BU252" s="12">
        <f>(BU$3*templow!$I362+BU$4*templow!$I362^2+BU$5*templow!$I362^6)*(K252/K$56)^$BW$1</f>
        <v>-6.0471227298511496E-2</v>
      </c>
      <c r="BV252" s="12">
        <f>(BV$3*templow!$I362+BV$4*templow!$I362^2+BV$5*templow!$I362^6)*(L252/L$56)^$BW$1</f>
        <v>-1.0146431089107393</v>
      </c>
      <c r="BW252" s="12">
        <f>(BW$3*templow!$I362+BW$4*templow!$I362^2+BW$5*templow!$I362^6)*(M252/M$56)^$BW$1</f>
        <v>-1.7233440899875057</v>
      </c>
      <c r="BX252" s="12"/>
      <c r="BY252" s="12"/>
      <c r="BZ252" s="12"/>
      <c r="CA252" s="19"/>
      <c r="CB252" s="19"/>
      <c r="CC252" s="19"/>
      <c r="CD252" s="19"/>
      <c r="CE252" s="19"/>
      <c r="CF252" s="19"/>
      <c r="CG252" s="19"/>
      <c r="CH252" s="19"/>
    </row>
    <row r="253" spans="1:86" x14ac:dyDescent="0.3">
      <c r="A253" s="2">
        <f t="shared" si="301"/>
        <v>2207</v>
      </c>
      <c r="B253" s="5">
        <f t="shared" si="302"/>
        <v>1165.4020813531824</v>
      </c>
      <c r="C253" s="5">
        <f t="shared" si="303"/>
        <v>2964.1519010523361</v>
      </c>
      <c r="D253" s="5">
        <f t="shared" si="304"/>
        <v>4369.9021500012504</v>
      </c>
      <c r="E253" s="15">
        <f t="shared" si="305"/>
        <v>1.6794930615044471E-7</v>
      </c>
      <c r="F253" s="15">
        <f t="shared" si="306"/>
        <v>3.3087139503782582E-7</v>
      </c>
      <c r="G253" s="15">
        <f t="shared" si="307"/>
        <v>6.7546218316669107E-7</v>
      </c>
      <c r="H253" s="5">
        <f t="shared" si="308"/>
        <v>367159.9668318397</v>
      </c>
      <c r="I253" s="5">
        <f t="shared" si="309"/>
        <v>156456.15027825302</v>
      </c>
      <c r="J253" s="5">
        <f t="shared" si="310"/>
        <v>54058.767047998044</v>
      </c>
      <c r="K253" s="5">
        <f t="shared" si="311"/>
        <v>315050.03526810207</v>
      </c>
      <c r="L253" s="5">
        <f t="shared" si="312"/>
        <v>52782.770755678146</v>
      </c>
      <c r="M253" s="5">
        <f t="shared" si="313"/>
        <v>12370.704238304872</v>
      </c>
      <c r="N253" s="15">
        <f t="shared" si="314"/>
        <v>3.2697196647732962E-3</v>
      </c>
      <c r="O253" s="15">
        <f t="shared" si="315"/>
        <v>4.3246117075026458E-3</v>
      </c>
      <c r="P253" s="15">
        <f t="shared" si="316"/>
        <v>3.9243287443029296E-3</v>
      </c>
      <c r="Q253" s="5">
        <f t="shared" si="317"/>
        <v>6161.302702500805</v>
      </c>
      <c r="R253" s="5">
        <f t="shared" si="318"/>
        <v>8386.7018059388829</v>
      </c>
      <c r="S253" s="5">
        <f t="shared" si="319"/>
        <v>5163.3352621674621</v>
      </c>
      <c r="T253" s="5">
        <f t="shared" si="320"/>
        <v>16.780976302143255</v>
      </c>
      <c r="U253" s="5">
        <f t="shared" si="321"/>
        <v>53.604168267104633</v>
      </c>
      <c r="V253" s="5">
        <f t="shared" si="322"/>
        <v>95.513374501919486</v>
      </c>
      <c r="W253" s="15">
        <f t="shared" si="323"/>
        <v>-1.0734613539272964E-2</v>
      </c>
      <c r="X253" s="15">
        <f t="shared" si="324"/>
        <v>-1.217998157191269E-2</v>
      </c>
      <c r="Y253" s="15">
        <f t="shared" si="325"/>
        <v>-9.7425357312937999E-3</v>
      </c>
      <c r="Z253" s="5">
        <f t="shared" si="268"/>
        <v>5301.5345947305614</v>
      </c>
      <c r="AA253" s="5">
        <f t="shared" si="269"/>
        <v>22270.012469120022</v>
      </c>
      <c r="AB253" s="5">
        <f t="shared" si="270"/>
        <v>77084.876840525685</v>
      </c>
      <c r="AC253" s="16">
        <f t="shared" si="326"/>
        <v>1.0405983098785447</v>
      </c>
      <c r="AD253" s="16">
        <f t="shared" si="327"/>
        <v>3.0485163619200724</v>
      </c>
      <c r="AE253" s="16">
        <f t="shared" si="328"/>
        <v>16.012500078466893</v>
      </c>
      <c r="AF253" s="15">
        <f t="shared" si="329"/>
        <v>-4.0504037456468023E-3</v>
      </c>
      <c r="AG253" s="15">
        <f t="shared" si="330"/>
        <v>2.9673830763510267E-4</v>
      </c>
      <c r="AH253" s="15">
        <f t="shared" si="331"/>
        <v>9.7937136394747881E-3</v>
      </c>
      <c r="AI253" s="1">
        <f t="shared" si="295"/>
        <v>708624.00832600438</v>
      </c>
      <c r="AJ253" s="1">
        <f t="shared" si="296"/>
        <v>298690.89737473644</v>
      </c>
      <c r="AK253" s="1">
        <f t="shared" si="297"/>
        <v>103638.11970086276</v>
      </c>
      <c r="AL253" s="14">
        <f t="shared" si="332"/>
        <v>87.751336954644017</v>
      </c>
      <c r="AM253" s="14">
        <f t="shared" si="333"/>
        <v>21.235735579482192</v>
      </c>
      <c r="AN253" s="14">
        <f t="shared" si="334"/>
        <v>6.6860673484859108</v>
      </c>
      <c r="AO253" s="11">
        <f t="shared" si="335"/>
        <v>2.8473811481421231E-3</v>
      </c>
      <c r="AP253" s="11">
        <f t="shared" si="336"/>
        <v>3.5869492597526182E-3</v>
      </c>
      <c r="AQ253" s="11">
        <f t="shared" si="337"/>
        <v>3.2538155593572595E-3</v>
      </c>
      <c r="AR253" s="1">
        <f t="shared" si="271"/>
        <v>367159.9668318397</v>
      </c>
      <c r="AS253" s="1">
        <f t="shared" si="271"/>
        <v>156456.15027825302</v>
      </c>
      <c r="AT253" s="1">
        <f t="shared" si="271"/>
        <v>54058.767047998044</v>
      </c>
      <c r="AU253" s="1">
        <f t="shared" si="298"/>
        <v>73431.99336636794</v>
      </c>
      <c r="AV253" s="1">
        <f t="shared" si="299"/>
        <v>31291.230055650605</v>
      </c>
      <c r="AW253" s="1">
        <f t="shared" si="300"/>
        <v>10811.753409599609</v>
      </c>
      <c r="AX253" s="1">
        <f t="shared" si="282"/>
        <v>252040.02821448169</v>
      </c>
      <c r="AY253" s="1">
        <f t="shared" si="274"/>
        <v>42226.216604542511</v>
      </c>
      <c r="AZ253" s="1">
        <f t="shared" si="275"/>
        <v>9896.5633906438979</v>
      </c>
      <c r="BA253" s="1">
        <f t="shared" si="283"/>
        <v>14494.505647122762</v>
      </c>
      <c r="BB253" s="1">
        <f t="shared" si="284"/>
        <v>31570.578852322582</v>
      </c>
      <c r="BC253" s="1">
        <f t="shared" si="285"/>
        <v>40202.850012136863</v>
      </c>
      <c r="BD253" s="1">
        <f t="shared" si="286"/>
        <v>295.87090258370785</v>
      </c>
      <c r="BE253" s="2">
        <f t="shared" si="292"/>
        <v>0.17931493730955578</v>
      </c>
      <c r="BF253" s="2">
        <f t="shared" si="293"/>
        <v>0.13584270515142602</v>
      </c>
      <c r="BG253" s="2">
        <f t="shared" si="294"/>
        <v>7.3108051554487685E-2</v>
      </c>
      <c r="BH253" s="2">
        <f t="shared" si="276"/>
        <v>9.1837537273107464E-2</v>
      </c>
      <c r="BI253" s="2">
        <f t="shared" si="287"/>
        <v>3.2153846742329923E-3</v>
      </c>
      <c r="BJ253" s="2">
        <f t="shared" si="277"/>
        <v>1.8453240542857267E-3</v>
      </c>
      <c r="BK253" s="2">
        <f t="shared" si="278"/>
        <v>5.3447872020936297E-4</v>
      </c>
      <c r="BL253" s="2">
        <f t="shared" si="279"/>
        <v>1180.5605303429911</v>
      </c>
      <c r="BM253" s="2">
        <f t="shared" si="280"/>
        <v>288.71229754940276</v>
      </c>
      <c r="BN253" s="2">
        <f t="shared" si="281"/>
        <v>28.893260627910077</v>
      </c>
      <c r="BO253" s="2">
        <f t="shared" si="288"/>
        <v>2483.7060009178699</v>
      </c>
      <c r="BP253" s="2">
        <f t="shared" si="289"/>
        <v>190.87036184507116</v>
      </c>
      <c r="BQ253" s="2">
        <f t="shared" si="290"/>
        <v>10.253972738370738</v>
      </c>
      <c r="BR253" s="11">
        <f t="shared" si="291"/>
        <v>3.3616235254598753E-2</v>
      </c>
      <c r="BS253" s="17">
        <f t="shared" si="272"/>
        <v>4.0748958938330857E-4</v>
      </c>
      <c r="BT253" s="17">
        <f t="shared" si="273"/>
        <v>3.4296741223586924E-3</v>
      </c>
      <c r="BU253" s="12">
        <f>(BU$3*templow!$I363+BU$4*templow!$I363^2+BU$5*templow!$I363^6)*(K253/K$56)^$BW$1</f>
        <v>-9.148669160447219E-2</v>
      </c>
      <c r="BV253" s="12">
        <f>(BV$3*templow!$I363+BV$4*templow!$I363^2+BV$5*templow!$I363^6)*(L253/L$56)^$BW$1</f>
        <v>-1.0369001569635039</v>
      </c>
      <c r="BW253" s="12">
        <f>(BW$3*templow!$I363+BW$4*templow!$I363^2+BW$5*templow!$I363^6)*(M253/M$56)^$BW$1</f>
        <v>-1.7433229744001855</v>
      </c>
      <c r="BX253" s="12"/>
      <c r="BY253" s="12"/>
      <c r="BZ253" s="12"/>
      <c r="CA253" s="19"/>
      <c r="CB253" s="19"/>
      <c r="CC253" s="19"/>
      <c r="CD253" s="19"/>
      <c r="CE253" s="19"/>
      <c r="CF253" s="19"/>
      <c r="CG253" s="19"/>
      <c r="CH253" s="19"/>
    </row>
    <row r="254" spans="1:86" x14ac:dyDescent="0.3">
      <c r="A254" s="2">
        <f t="shared" si="301"/>
        <v>2208</v>
      </c>
      <c r="B254" s="5">
        <f t="shared" si="302"/>
        <v>1165.4022672952299</v>
      </c>
      <c r="C254" s="5">
        <f t="shared" si="303"/>
        <v>2964.152832767757</v>
      </c>
      <c r="D254" s="5">
        <f t="shared" si="304"/>
        <v>4369.9049541197146</v>
      </c>
      <c r="E254" s="15">
        <f t="shared" si="305"/>
        <v>1.5955184084292248E-7</v>
      </c>
      <c r="F254" s="15">
        <f t="shared" si="306"/>
        <v>3.1432782528593453E-7</v>
      </c>
      <c r="G254" s="15">
        <f t="shared" si="307"/>
        <v>6.4168907400835651E-7</v>
      </c>
      <c r="H254" s="5">
        <f t="shared" si="308"/>
        <v>368346.92663538706</v>
      </c>
      <c r="I254" s="5">
        <f t="shared" si="309"/>
        <v>157125.60442000855</v>
      </c>
      <c r="J254" s="5">
        <f t="shared" si="310"/>
        <v>54268.692455102297</v>
      </c>
      <c r="K254" s="5">
        <f t="shared" si="311"/>
        <v>316068.48293703742</v>
      </c>
      <c r="L254" s="5">
        <f t="shared" si="312"/>
        <v>53008.604240319692</v>
      </c>
      <c r="M254" s="5">
        <f t="shared" si="313"/>
        <v>12418.735195588328</v>
      </c>
      <c r="N254" s="15">
        <f t="shared" si="314"/>
        <v>3.2326537213960282E-3</v>
      </c>
      <c r="O254" s="15">
        <f t="shared" si="315"/>
        <v>4.278545468688888E-3</v>
      </c>
      <c r="P254" s="15">
        <f t="shared" si="316"/>
        <v>3.8826372660929476E-3</v>
      </c>
      <c r="Q254" s="5">
        <f t="shared" si="317"/>
        <v>6114.8680276971281</v>
      </c>
      <c r="R254" s="5">
        <f t="shared" si="318"/>
        <v>8320.0003798311118</v>
      </c>
      <c r="S254" s="5">
        <f t="shared" si="319"/>
        <v>5132.8866234037996</v>
      </c>
      <c r="T254" s="5">
        <f t="shared" si="320"/>
        <v>16.600839006728048</v>
      </c>
      <c r="U254" s="5">
        <f t="shared" si="321"/>
        <v>52.951270485433589</v>
      </c>
      <c r="V254" s="5">
        <f t="shared" si="322"/>
        <v>94.582832038018083</v>
      </c>
      <c r="W254" s="15">
        <f t="shared" si="323"/>
        <v>-1.0734613539272964E-2</v>
      </c>
      <c r="X254" s="15">
        <f t="shared" si="324"/>
        <v>-1.217998157191269E-2</v>
      </c>
      <c r="Y254" s="15">
        <f t="shared" si="325"/>
        <v>-9.7425357312937999E-3</v>
      </c>
      <c r="Z254" s="5">
        <f t="shared" ref="Z254:Z317" si="338">Q253*AC254*(1-BE253)</f>
        <v>5240.4616966771146</v>
      </c>
      <c r="AA254" s="5">
        <f t="shared" ref="AA254:AA317" si="339">R253*AD254*(1-BF253)</f>
        <v>22100.463659512105</v>
      </c>
      <c r="AB254" s="5">
        <f t="shared" ref="AB254:AB317" si="340">S253*AE254*(1-BG253)</f>
        <v>77384.012068797354</v>
      </c>
      <c r="AC254" s="16">
        <f t="shared" si="326"/>
        <v>1.036383466586499</v>
      </c>
      <c r="AD254" s="16">
        <f t="shared" si="327"/>
        <v>3.0494209735061064</v>
      </c>
      <c r="AE254" s="16">
        <f t="shared" si="328"/>
        <v>16.169321918887466</v>
      </c>
      <c r="AF254" s="15">
        <f t="shared" si="329"/>
        <v>-4.0504037456468023E-3</v>
      </c>
      <c r="AG254" s="15">
        <f t="shared" si="330"/>
        <v>2.9673830763510267E-4</v>
      </c>
      <c r="AH254" s="15">
        <f t="shared" si="331"/>
        <v>9.7937136394747881E-3</v>
      </c>
      <c r="AI254" s="1">
        <f t="shared" si="295"/>
        <v>711193.60085977195</v>
      </c>
      <c r="AJ254" s="1">
        <f t="shared" si="296"/>
        <v>300113.03769291338</v>
      </c>
      <c r="AK254" s="1">
        <f t="shared" si="297"/>
        <v>104086.0611403761</v>
      </c>
      <c r="AL254" s="14">
        <f t="shared" si="332"/>
        <v>87.99869984218725</v>
      </c>
      <c r="AM254" s="14">
        <f t="shared" si="333"/>
        <v>21.311145370439149</v>
      </c>
      <c r="AN254" s="14">
        <f t="shared" si="334"/>
        <v>6.7076050261556306</v>
      </c>
      <c r="AO254" s="11">
        <f t="shared" si="335"/>
        <v>2.8189073366607018E-3</v>
      </c>
      <c r="AP254" s="11">
        <f t="shared" si="336"/>
        <v>3.551079767155092E-3</v>
      </c>
      <c r="AQ254" s="11">
        <f t="shared" si="337"/>
        <v>3.2212774037636868E-3</v>
      </c>
      <c r="AR254" s="1">
        <f t="shared" ref="AR254:AT317" si="341">MAX(0.3*B254,AL254*AI254^$AR$5*B254^(1-$AR$5)*(1-BI253+BU253/100))</f>
        <v>368346.92663538706</v>
      </c>
      <c r="AS254" s="1">
        <f t="shared" si="341"/>
        <v>157125.60442000855</v>
      </c>
      <c r="AT254" s="1">
        <f t="shared" si="341"/>
        <v>54268.692455102297</v>
      </c>
      <c r="AU254" s="1">
        <f t="shared" si="298"/>
        <v>73669.385327077413</v>
      </c>
      <c r="AV254" s="1">
        <f t="shared" si="299"/>
        <v>31425.12088400171</v>
      </c>
      <c r="AW254" s="1">
        <f t="shared" si="300"/>
        <v>10853.73849102046</v>
      </c>
      <c r="AX254" s="1">
        <f t="shared" si="282"/>
        <v>252854.78634962993</v>
      </c>
      <c r="AY254" s="1">
        <f t="shared" si="274"/>
        <v>42406.883392255753</v>
      </c>
      <c r="AZ254" s="1">
        <f t="shared" si="275"/>
        <v>9934.9881564706629</v>
      </c>
      <c r="BA254" s="1">
        <f t="shared" si="283"/>
        <v>14498.269225559321</v>
      </c>
      <c r="BB254" s="1">
        <f t="shared" si="284"/>
        <v>31583.243984825858</v>
      </c>
      <c r="BC254" s="1">
        <f t="shared" si="285"/>
        <v>40219.809712821116</v>
      </c>
      <c r="BD254" s="1">
        <f t="shared" si="286"/>
        <v>287.36447956800157</v>
      </c>
      <c r="BE254" s="2">
        <f t="shared" si="292"/>
        <v>0.17931493730955578</v>
      </c>
      <c r="BF254" s="2">
        <f t="shared" si="293"/>
        <v>0.13584270515142602</v>
      </c>
      <c r="BG254" s="2">
        <f t="shared" si="294"/>
        <v>7.3108051554487685E-2</v>
      </c>
      <c r="BH254" s="2">
        <f t="shared" si="276"/>
        <v>9.1661779983552544E-2</v>
      </c>
      <c r="BI254" s="2">
        <f t="shared" si="287"/>
        <v>3.2153846742329923E-3</v>
      </c>
      <c r="BJ254" s="2">
        <f t="shared" si="277"/>
        <v>1.8453240542857267E-3</v>
      </c>
      <c r="BK254" s="2">
        <f t="shared" si="278"/>
        <v>5.3447872020936297E-4</v>
      </c>
      <c r="BL254" s="2">
        <f t="shared" si="279"/>
        <v>1184.3770627042479</v>
      </c>
      <c r="BM254" s="2">
        <f t="shared" si="280"/>
        <v>289.94765738042548</v>
      </c>
      <c r="BN254" s="2">
        <f t="shared" si="281"/>
        <v>29.005461290838589</v>
      </c>
      <c r="BO254" s="2">
        <f t="shared" si="288"/>
        <v>2520.7743088618772</v>
      </c>
      <c r="BP254" s="2">
        <f t="shared" si="289"/>
        <v>193.15764123147838</v>
      </c>
      <c r="BQ254" s="2">
        <f t="shared" si="290"/>
        <v>10.254000173252882</v>
      </c>
      <c r="BR254" s="11">
        <f t="shared" si="291"/>
        <v>3.3576530515581043E-2</v>
      </c>
      <c r="BS254" s="17">
        <f t="shared" si="272"/>
        <v>3.9423683131577009E-4</v>
      </c>
      <c r="BT254" s="17">
        <f t="shared" si="273"/>
        <v>3.3297807013191187E-3</v>
      </c>
      <c r="BU254" s="12">
        <f>(BU$3*templow!$I364+BU$4*templow!$I364^2+BU$5*templow!$I364^6)*(K254/K$56)^$BW$1</f>
        <v>-0.12252850911424285</v>
      </c>
      <c r="BV254" s="12">
        <f>(BV$3*templow!$I364+BV$4*templow!$I364^2+BV$5*templow!$I364^6)*(L254/L$56)^$BW$1</f>
        <v>-1.0591531242962096</v>
      </c>
      <c r="BW254" s="12">
        <f>(BW$3*templow!$I364+BW$4*templow!$I364^2+BW$5*templow!$I364^6)*(M254/M$56)^$BW$1</f>
        <v>-1.7632905650350217</v>
      </c>
      <c r="BX254" s="12"/>
      <c r="BY254" s="12"/>
      <c r="BZ254" s="12"/>
      <c r="CA254" s="19"/>
      <c r="CB254" s="19"/>
      <c r="CC254" s="19"/>
      <c r="CD254" s="19"/>
      <c r="CE254" s="19"/>
      <c r="CF254" s="19"/>
      <c r="CG254" s="19"/>
      <c r="CH254" s="19"/>
    </row>
    <row r="255" spans="1:86" x14ac:dyDescent="0.3">
      <c r="A255" s="2">
        <f t="shared" si="301"/>
        <v>2209</v>
      </c>
      <c r="B255" s="5">
        <f t="shared" si="302"/>
        <v>1165.4024439402031</v>
      </c>
      <c r="C255" s="5">
        <f t="shared" si="303"/>
        <v>2964.1537178976851</v>
      </c>
      <c r="D255" s="5">
        <f t="shared" si="304"/>
        <v>4369.9076180339653</v>
      </c>
      <c r="E255" s="15">
        <f t="shared" si="305"/>
        <v>1.5157424880077635E-7</v>
      </c>
      <c r="F255" s="15">
        <f t="shared" si="306"/>
        <v>2.9861143402163779E-7</v>
      </c>
      <c r="G255" s="15">
        <f t="shared" si="307"/>
        <v>6.0960462030793871E-7</v>
      </c>
      <c r="H255" s="5">
        <f t="shared" si="308"/>
        <v>369524.20912995661</v>
      </c>
      <c r="I255" s="5">
        <f t="shared" si="309"/>
        <v>157790.75612445115</v>
      </c>
      <c r="J255" s="5">
        <f t="shared" si="310"/>
        <v>54477.191792302096</v>
      </c>
      <c r="K255" s="5">
        <f t="shared" si="311"/>
        <v>317078.62897610065</v>
      </c>
      <c r="L255" s="5">
        <f t="shared" si="312"/>
        <v>53232.986930368657</v>
      </c>
      <c r="M255" s="5">
        <f t="shared" si="313"/>
        <v>12466.440152529254</v>
      </c>
      <c r="N255" s="15">
        <f t="shared" si="314"/>
        <v>3.1959720554119997E-3</v>
      </c>
      <c r="O255" s="15">
        <f t="shared" si="315"/>
        <v>4.2329484668508499E-3</v>
      </c>
      <c r="P255" s="15">
        <f t="shared" si="316"/>
        <v>3.841370009876055E-3</v>
      </c>
      <c r="Q255" s="5">
        <f t="shared" si="317"/>
        <v>6068.5613637655842</v>
      </c>
      <c r="R255" s="5">
        <f t="shared" si="318"/>
        <v>8253.4545697445028</v>
      </c>
      <c r="S255" s="5">
        <f t="shared" si="319"/>
        <v>5102.4076225963545</v>
      </c>
      <c r="T255" s="5">
        <f t="shared" si="320"/>
        <v>16.422635415563136</v>
      </c>
      <c r="U255" s="5">
        <f t="shared" si="321"/>
        <v>52.306324986711644</v>
      </c>
      <c r="V255" s="5">
        <f t="shared" si="322"/>
        <v>93.661355417320735</v>
      </c>
      <c r="W255" s="15">
        <f t="shared" si="323"/>
        <v>-1.0734613539272964E-2</v>
      </c>
      <c r="X255" s="15">
        <f t="shared" si="324"/>
        <v>-1.217998157191269E-2</v>
      </c>
      <c r="Y255" s="15">
        <f t="shared" si="325"/>
        <v>-9.7425357312937999E-3</v>
      </c>
      <c r="Z255" s="5">
        <f t="shared" si="338"/>
        <v>5179.9009266670173</v>
      </c>
      <c r="AA255" s="5">
        <f t="shared" si="339"/>
        <v>21931.199333287572</v>
      </c>
      <c r="AB255" s="5">
        <f t="shared" si="340"/>
        <v>77681.079383057862</v>
      </c>
      <c r="AC255" s="16">
        <f t="shared" si="326"/>
        <v>1.0321856951115107</v>
      </c>
      <c r="AD255" s="16">
        <f t="shared" si="327"/>
        <v>3.0503258535250515</v>
      </c>
      <c r="AE255" s="16">
        <f t="shared" si="328"/>
        <v>16.327679627505532</v>
      </c>
      <c r="AF255" s="15">
        <f t="shared" si="329"/>
        <v>-4.0504037456468023E-3</v>
      </c>
      <c r="AG255" s="15">
        <f t="shared" si="330"/>
        <v>2.9673830763510267E-4</v>
      </c>
      <c r="AH255" s="15">
        <f t="shared" si="331"/>
        <v>9.7937136394747881E-3</v>
      </c>
      <c r="AI255" s="1">
        <f t="shared" si="295"/>
        <v>713743.62610087218</v>
      </c>
      <c r="AJ255" s="1">
        <f t="shared" si="296"/>
        <v>301526.85480762378</v>
      </c>
      <c r="AK255" s="1">
        <f t="shared" si="297"/>
        <v>104531.19351735894</v>
      </c>
      <c r="AL255" s="14">
        <f t="shared" si="332"/>
        <v>88.244279420982977</v>
      </c>
      <c r="AM255" s="14">
        <f t="shared" si="333"/>
        <v>21.386066171807617</v>
      </c>
      <c r="AN255" s="14">
        <f t="shared" si="334"/>
        <v>6.7289960120947168</v>
      </c>
      <c r="AO255" s="11">
        <f t="shared" si="335"/>
        <v>2.7907182632940946E-3</v>
      </c>
      <c r="AP255" s="11">
        <f t="shared" si="336"/>
        <v>3.5155689694835409E-3</v>
      </c>
      <c r="AQ255" s="11">
        <f t="shared" si="337"/>
        <v>3.1890646297260501E-3</v>
      </c>
      <c r="AR255" s="1">
        <f t="shared" si="341"/>
        <v>369524.20912995661</v>
      </c>
      <c r="AS255" s="1">
        <f t="shared" si="341"/>
        <v>157790.75612445115</v>
      </c>
      <c r="AT255" s="1">
        <f t="shared" si="341"/>
        <v>54477.191792302096</v>
      </c>
      <c r="AU255" s="1">
        <f t="shared" si="298"/>
        <v>73904.841825991331</v>
      </c>
      <c r="AV255" s="1">
        <f t="shared" si="299"/>
        <v>31558.151224890229</v>
      </c>
      <c r="AW255" s="1">
        <f t="shared" si="300"/>
        <v>10895.43835846042</v>
      </c>
      <c r="AX255" s="1">
        <f t="shared" si="282"/>
        <v>253662.9031808805</v>
      </c>
      <c r="AY255" s="1">
        <f t="shared" si="274"/>
        <v>42586.389544294929</v>
      </c>
      <c r="AZ255" s="1">
        <f t="shared" si="275"/>
        <v>9973.1521220234026</v>
      </c>
      <c r="BA255" s="1">
        <f t="shared" si="283"/>
        <v>14501.990077570103</v>
      </c>
      <c r="BB255" s="1">
        <f t="shared" si="284"/>
        <v>31595.774044946418</v>
      </c>
      <c r="BC255" s="1">
        <f t="shared" si="285"/>
        <v>40236.588503954838</v>
      </c>
      <c r="BD255" s="1">
        <f t="shared" si="286"/>
        <v>279.10141867621735</v>
      </c>
      <c r="BE255" s="2">
        <f t="shared" si="292"/>
        <v>0.17931493730955578</v>
      </c>
      <c r="BF255" s="2">
        <f t="shared" si="293"/>
        <v>0.13584270515142602</v>
      </c>
      <c r="BG255" s="2">
        <f t="shared" si="294"/>
        <v>7.3108051554487685E-2</v>
      </c>
      <c r="BH255" s="2">
        <f t="shared" si="276"/>
        <v>9.1487164820777303E-2</v>
      </c>
      <c r="BI255" s="2">
        <f t="shared" si="287"/>
        <v>3.2153846742329923E-3</v>
      </c>
      <c r="BJ255" s="2">
        <f t="shared" si="277"/>
        <v>1.8453240542857267E-3</v>
      </c>
      <c r="BK255" s="2">
        <f t="shared" si="278"/>
        <v>5.3447872020936297E-4</v>
      </c>
      <c r="BL255" s="2">
        <f t="shared" si="279"/>
        <v>1188.1624787945298</v>
      </c>
      <c r="BM255" s="2">
        <f t="shared" si="280"/>
        <v>291.17507782038257</v>
      </c>
      <c r="BN255" s="2">
        <f t="shared" si="281"/>
        <v>29.116899749749638</v>
      </c>
      <c r="BO255" s="2">
        <f t="shared" si="288"/>
        <v>2558.3968238997504</v>
      </c>
      <c r="BP255" s="2">
        <f t="shared" si="289"/>
        <v>195.47242113020582</v>
      </c>
      <c r="BQ255" s="2">
        <f t="shared" si="290"/>
        <v>10.2540319411781</v>
      </c>
      <c r="BR255" s="11">
        <f t="shared" si="291"/>
        <v>3.353723079873358E-2</v>
      </c>
      <c r="BS255" s="17">
        <f t="shared" ref="BS255:BS318" si="342">BS254/(1+BR254)</f>
        <v>3.8142974388080594E-4</v>
      </c>
      <c r="BT255" s="17">
        <f t="shared" ref="BT255:BT318" si="343">BT254/(1+BR$5)</f>
        <v>3.2327967973972025E-3</v>
      </c>
      <c r="BU255" s="12">
        <f>(BU$3*templow!$I365+BU$4*templow!$I365^2+BU$5*templow!$I365^6)*(K255/K$56)^$BW$1</f>
        <v>-0.15359524207477229</v>
      </c>
      <c r="BV255" s="12">
        <f>(BV$3*templow!$I365+BV$4*templow!$I365^2+BV$5*templow!$I365^6)*(L255/L$56)^$BW$1</f>
        <v>-1.0814013262729423</v>
      </c>
      <c r="BW255" s="12">
        <f>(BW$3*templow!$I365+BW$4*templow!$I365^2+BW$5*templow!$I365^6)*(M255/M$56)^$BW$1</f>
        <v>-1.7832463818940898</v>
      </c>
      <c r="BX255" s="12"/>
      <c r="BY255" s="12"/>
      <c r="BZ255" s="12"/>
      <c r="CA255" s="19"/>
      <c r="CB255" s="19"/>
      <c r="CC255" s="19"/>
      <c r="CD255" s="19"/>
      <c r="CE255" s="19"/>
      <c r="CF255" s="19"/>
      <c r="CG255" s="19"/>
      <c r="CH255" s="19"/>
    </row>
    <row r="256" spans="1:86" x14ac:dyDescent="0.3">
      <c r="A256" s="2">
        <f t="shared" si="301"/>
        <v>2210</v>
      </c>
      <c r="B256" s="5">
        <f t="shared" si="302"/>
        <v>1165.4026117529531</v>
      </c>
      <c r="C256" s="5">
        <f t="shared" si="303"/>
        <v>2964.1545587713681</v>
      </c>
      <c r="D256" s="5">
        <f t="shared" si="304"/>
        <v>4369.9101487540456</v>
      </c>
      <c r="E256" s="15">
        <f t="shared" si="305"/>
        <v>1.4399553636073751E-7</v>
      </c>
      <c r="F256" s="15">
        <f t="shared" si="306"/>
        <v>2.8368086232055587E-7</v>
      </c>
      <c r="G256" s="15">
        <f t="shared" si="307"/>
        <v>5.7912438929254173E-7</v>
      </c>
      <c r="H256" s="5">
        <f t="shared" si="308"/>
        <v>370691.83727512648</v>
      </c>
      <c r="I256" s="5">
        <f t="shared" si="309"/>
        <v>158451.59970032645</v>
      </c>
      <c r="J256" s="5">
        <f t="shared" si="310"/>
        <v>54684.265258611958</v>
      </c>
      <c r="K256" s="5">
        <f t="shared" si="311"/>
        <v>318080.49298735167</v>
      </c>
      <c r="L256" s="5">
        <f t="shared" si="312"/>
        <v>53455.916875671996</v>
      </c>
      <c r="M256" s="5">
        <f t="shared" si="313"/>
        <v>12513.819139783367</v>
      </c>
      <c r="N256" s="15">
        <f t="shared" si="314"/>
        <v>3.1596705665286606E-3</v>
      </c>
      <c r="O256" s="15">
        <f t="shared" si="315"/>
        <v>4.1878158292139034E-3</v>
      </c>
      <c r="P256" s="15">
        <f t="shared" si="316"/>
        <v>3.8005225769683904E-3</v>
      </c>
      <c r="Q256" s="5">
        <f t="shared" si="317"/>
        <v>6022.3873921970435</v>
      </c>
      <c r="R256" s="5">
        <f t="shared" si="318"/>
        <v>8187.072927142568</v>
      </c>
      <c r="S256" s="5">
        <f t="shared" si="319"/>
        <v>5071.9030611911157</v>
      </c>
      <c r="T256" s="5">
        <f t="shared" si="320"/>
        <v>16.246344771080686</v>
      </c>
      <c r="U256" s="5">
        <f t="shared" si="321"/>
        <v>51.669234912279023</v>
      </c>
      <c r="V256" s="5">
        <f t="shared" si="322"/>
        <v>92.748856315526083</v>
      </c>
      <c r="W256" s="15">
        <f t="shared" si="323"/>
        <v>-1.0734613539272964E-2</v>
      </c>
      <c r="X256" s="15">
        <f t="shared" si="324"/>
        <v>-1.217998157191269E-2</v>
      </c>
      <c r="Y256" s="15">
        <f t="shared" si="325"/>
        <v>-9.7425357312937999E-3</v>
      </c>
      <c r="Z256" s="5">
        <f t="shared" si="338"/>
        <v>5119.8527726976317</v>
      </c>
      <c r="AA256" s="5">
        <f t="shared" si="339"/>
        <v>21762.242926154489</v>
      </c>
      <c r="AB256" s="5">
        <f t="shared" si="340"/>
        <v>77976.07905363274</v>
      </c>
      <c r="AC256" s="16">
        <f t="shared" si="326"/>
        <v>1.028004926305828</v>
      </c>
      <c r="AD256" s="16">
        <f t="shared" si="327"/>
        <v>3.0512310020565621</v>
      </c>
      <c r="AE256" s="16">
        <f t="shared" si="328"/>
        <v>16.487588246174408</v>
      </c>
      <c r="AF256" s="15">
        <f t="shared" si="329"/>
        <v>-4.0504037456468023E-3</v>
      </c>
      <c r="AG256" s="15">
        <f t="shared" si="330"/>
        <v>2.9673830763510267E-4</v>
      </c>
      <c r="AH256" s="15">
        <f t="shared" si="331"/>
        <v>9.7937136394747881E-3</v>
      </c>
      <c r="AI256" s="1">
        <f t="shared" si="295"/>
        <v>716274.10531677632</v>
      </c>
      <c r="AJ256" s="1">
        <f t="shared" si="296"/>
        <v>302932.32055175165</v>
      </c>
      <c r="AK256" s="1">
        <f t="shared" si="297"/>
        <v>104973.51252408348</v>
      </c>
      <c r="AL256" s="14">
        <f t="shared" si="332"/>
        <v>88.488081693972234</v>
      </c>
      <c r="AM256" s="14">
        <f t="shared" si="333"/>
        <v>21.460498520514417</v>
      </c>
      <c r="AN256" s="14">
        <f t="shared" si="334"/>
        <v>6.7502406232386987</v>
      </c>
      <c r="AO256" s="11">
        <f t="shared" si="335"/>
        <v>2.7628110806611535E-3</v>
      </c>
      <c r="AP256" s="11">
        <f t="shared" si="336"/>
        <v>3.4804132797887056E-3</v>
      </c>
      <c r="AQ256" s="11">
        <f t="shared" si="337"/>
        <v>3.1571739834287895E-3</v>
      </c>
      <c r="AR256" s="1">
        <f t="shared" si="341"/>
        <v>370691.83727512648</v>
      </c>
      <c r="AS256" s="1">
        <f t="shared" si="341"/>
        <v>158451.59970032645</v>
      </c>
      <c r="AT256" s="1">
        <f t="shared" si="341"/>
        <v>54684.265258611958</v>
      </c>
      <c r="AU256" s="1">
        <f t="shared" si="298"/>
        <v>74138.367455025305</v>
      </c>
      <c r="AV256" s="1">
        <f t="shared" si="299"/>
        <v>31690.319940065292</v>
      </c>
      <c r="AW256" s="1">
        <f t="shared" si="300"/>
        <v>10936.853051722392</v>
      </c>
      <c r="AX256" s="1">
        <f t="shared" si="282"/>
        <v>254464.39438988129</v>
      </c>
      <c r="AY256" s="1">
        <f t="shared" si="274"/>
        <v>42764.733500537593</v>
      </c>
      <c r="AZ256" s="1">
        <f t="shared" si="275"/>
        <v>10011.055311826693</v>
      </c>
      <c r="BA256" s="1">
        <f t="shared" si="283"/>
        <v>14505.668648938525</v>
      </c>
      <c r="BB256" s="1">
        <f t="shared" si="284"/>
        <v>31608.170421407656</v>
      </c>
      <c r="BC256" s="1">
        <f t="shared" si="285"/>
        <v>40253.188268428959</v>
      </c>
      <c r="BD256" s="1">
        <f t="shared" si="286"/>
        <v>271.0748052247659</v>
      </c>
      <c r="BE256" s="2">
        <f t="shared" si="292"/>
        <v>0.17931493730955578</v>
      </c>
      <c r="BF256" s="2">
        <f t="shared" si="293"/>
        <v>0.13584270515142602</v>
      </c>
      <c r="BG256" s="2">
        <f t="shared" si="294"/>
        <v>7.3108051554487685E-2</v>
      </c>
      <c r="BH256" s="2">
        <f t="shared" si="276"/>
        <v>9.1313693551247216E-2</v>
      </c>
      <c r="BI256" s="2">
        <f t="shared" si="287"/>
        <v>3.2153846742329923E-3</v>
      </c>
      <c r="BJ256" s="2">
        <f t="shared" si="277"/>
        <v>1.8453240542857267E-3</v>
      </c>
      <c r="BK256" s="2">
        <f t="shared" si="278"/>
        <v>5.3447872020936297E-4</v>
      </c>
      <c r="BL256" s="2">
        <f t="shared" si="279"/>
        <v>1191.9168524377119</v>
      </c>
      <c r="BM256" s="2">
        <f t="shared" si="280"/>
        <v>292.39454836706545</v>
      </c>
      <c r="BN256" s="2">
        <f t="shared" si="281"/>
        <v>29.227576111012247</v>
      </c>
      <c r="BO256" s="2">
        <f t="shared" si="288"/>
        <v>2596.5818359706559</v>
      </c>
      <c r="BP256" s="2">
        <f t="shared" si="289"/>
        <v>197.8150323190674</v>
      </c>
      <c r="BQ256" s="2">
        <f t="shared" si="290"/>
        <v>10.254067996920218</v>
      </c>
      <c r="BR256" s="11">
        <f t="shared" si="291"/>
        <v>3.3498331906274242E-2</v>
      </c>
      <c r="BS256" s="17">
        <f t="shared" si="342"/>
        <v>3.6905273706108402E-4</v>
      </c>
      <c r="BT256" s="17">
        <f t="shared" si="343"/>
        <v>3.1386376673759246E-3</v>
      </c>
      <c r="BU256" s="12">
        <f>(BU$3*templow!$I366+BU$4*templow!$I366^2+BU$5*templow!$I366^6)*(K256/K$56)^$BW$1</f>
        <v>-0.18468548873023577</v>
      </c>
      <c r="BV256" s="12">
        <f>(BV$3*templow!$I366+BV$4*templow!$I366^2+BV$5*templow!$I366^6)*(L256/L$56)^$BW$1</f>
        <v>-1.1036440996773007</v>
      </c>
      <c r="BW256" s="12">
        <f>(BW$3*templow!$I366+BW$4*templow!$I366^2+BW$5*templow!$I366^6)*(M256/M$56)^$BW$1</f>
        <v>-1.8031899614685576</v>
      </c>
      <c r="BX256" s="12"/>
      <c r="BY256" s="12"/>
      <c r="BZ256" s="12"/>
      <c r="CA256" s="19"/>
      <c r="CB256" s="19"/>
      <c r="CC256" s="19"/>
      <c r="CD256" s="19"/>
      <c r="CE256" s="19"/>
      <c r="CF256" s="19"/>
      <c r="CG256" s="19"/>
      <c r="CH256" s="19"/>
    </row>
    <row r="257" spans="1:86" x14ac:dyDescent="0.3">
      <c r="A257" s="2">
        <f t="shared" si="301"/>
        <v>2211</v>
      </c>
      <c r="B257" s="5">
        <f t="shared" si="302"/>
        <v>1165.4027711750887</v>
      </c>
      <c r="C257" s="5">
        <f t="shared" si="303"/>
        <v>2964.1553576015936</v>
      </c>
      <c r="D257" s="5">
        <f t="shared" si="304"/>
        <v>4369.9125529395151</v>
      </c>
      <c r="E257" s="15">
        <f t="shared" si="305"/>
        <v>1.3679575954270063E-7</v>
      </c>
      <c r="F257" s="15">
        <f t="shared" si="306"/>
        <v>2.6949681920452804E-7</v>
      </c>
      <c r="G257" s="15">
        <f t="shared" si="307"/>
        <v>5.5016816982791466E-7</v>
      </c>
      <c r="H257" s="5">
        <f t="shared" si="308"/>
        <v>371849.83498953027</v>
      </c>
      <c r="I257" s="5">
        <f t="shared" si="309"/>
        <v>159108.1301735806</v>
      </c>
      <c r="J257" s="5">
        <f t="shared" si="310"/>
        <v>54889.913249910009</v>
      </c>
      <c r="K257" s="5">
        <f t="shared" si="311"/>
        <v>319074.09540015931</v>
      </c>
      <c r="L257" s="5">
        <f t="shared" si="312"/>
        <v>53677.392369312518</v>
      </c>
      <c r="M257" s="5">
        <f t="shared" si="313"/>
        <v>12560.87223369885</v>
      </c>
      <c r="N257" s="15">
        <f t="shared" si="314"/>
        <v>3.1237451988204157E-3</v>
      </c>
      <c r="O257" s="15">
        <f t="shared" si="315"/>
        <v>4.14314273489369E-3</v>
      </c>
      <c r="P257" s="15">
        <f t="shared" si="316"/>
        <v>3.760090615813283E-3</v>
      </c>
      <c r="Q257" s="5">
        <f t="shared" si="317"/>
        <v>5976.3506683156647</v>
      </c>
      <c r="R257" s="5">
        <f t="shared" si="318"/>
        <v>8120.8637824729303</v>
      </c>
      <c r="S257" s="5">
        <f t="shared" si="319"/>
        <v>5041.3776550029115</v>
      </c>
      <c r="T257" s="5">
        <f t="shared" si="320"/>
        <v>16.071946538537347</v>
      </c>
      <c r="U257" s="5">
        <f t="shared" si="321"/>
        <v>51.039904583212639</v>
      </c>
      <c r="V257" s="5">
        <f t="shared" si="322"/>
        <v>91.845247268835436</v>
      </c>
      <c r="W257" s="15">
        <f t="shared" si="323"/>
        <v>-1.0734613539272964E-2</v>
      </c>
      <c r="X257" s="15">
        <f t="shared" si="324"/>
        <v>-1.217998157191269E-2</v>
      </c>
      <c r="Y257" s="15">
        <f t="shared" si="325"/>
        <v>-9.7425357312937999E-3</v>
      </c>
      <c r="Z257" s="5">
        <f t="shared" si="338"/>
        <v>5060.3175719006049</v>
      </c>
      <c r="AA257" s="5">
        <f t="shared" si="339"/>
        <v>21593.617312224429</v>
      </c>
      <c r="AB257" s="5">
        <f t="shared" si="340"/>
        <v>78269.011638021941</v>
      </c>
      <c r="AC257" s="16">
        <f t="shared" si="326"/>
        <v>1.0238410913017755</v>
      </c>
      <c r="AD257" s="16">
        <f t="shared" si="327"/>
        <v>3.0521364191803162</v>
      </c>
      <c r="AE257" s="16">
        <f t="shared" si="328"/>
        <v>16.64906296406301</v>
      </c>
      <c r="AF257" s="15">
        <f t="shared" si="329"/>
        <v>-4.0504037456468023E-3</v>
      </c>
      <c r="AG257" s="15">
        <f t="shared" si="330"/>
        <v>2.9673830763510267E-4</v>
      </c>
      <c r="AH257" s="15">
        <f t="shared" si="331"/>
        <v>9.7937136394747881E-3</v>
      </c>
      <c r="AI257" s="1">
        <f t="shared" si="295"/>
        <v>718785.06224012398</v>
      </c>
      <c r="AJ257" s="1">
        <f t="shared" si="296"/>
        <v>304329.40843664174</v>
      </c>
      <c r="AK257" s="1">
        <f t="shared" si="297"/>
        <v>105413.01432339751</v>
      </c>
      <c r="AL257" s="14">
        <f t="shared" si="332"/>
        <v>88.730112788056687</v>
      </c>
      <c r="AM257" s="14">
        <f t="shared" si="333"/>
        <v>21.534443010515684</v>
      </c>
      <c r="AN257" s="14">
        <f t="shared" si="334"/>
        <v>6.7713391904754969</v>
      </c>
      <c r="AO257" s="11">
        <f t="shared" si="335"/>
        <v>2.7351829698545418E-3</v>
      </c>
      <c r="AP257" s="11">
        <f t="shared" si="336"/>
        <v>3.4456091469908185E-3</v>
      </c>
      <c r="AQ257" s="11">
        <f t="shared" si="337"/>
        <v>3.1256022435945017E-3</v>
      </c>
      <c r="AR257" s="1">
        <f t="shared" si="341"/>
        <v>371849.83498953027</v>
      </c>
      <c r="AS257" s="1">
        <f t="shared" si="341"/>
        <v>159108.1301735806</v>
      </c>
      <c r="AT257" s="1">
        <f t="shared" si="341"/>
        <v>54889.913249910009</v>
      </c>
      <c r="AU257" s="1">
        <f t="shared" si="298"/>
        <v>74369.966997906056</v>
      </c>
      <c r="AV257" s="1">
        <f t="shared" si="299"/>
        <v>31821.626034716122</v>
      </c>
      <c r="AW257" s="1">
        <f t="shared" si="300"/>
        <v>10977.982649982003</v>
      </c>
      <c r="AX257" s="1">
        <f t="shared" si="282"/>
        <v>255259.27632012745</v>
      </c>
      <c r="AY257" s="1">
        <f t="shared" si="274"/>
        <v>42941.913895450023</v>
      </c>
      <c r="AZ257" s="1">
        <f t="shared" si="275"/>
        <v>10048.697786959077</v>
      </c>
      <c r="BA257" s="1">
        <f t="shared" si="283"/>
        <v>14509.305380502485</v>
      </c>
      <c r="BB257" s="1">
        <f t="shared" si="284"/>
        <v>31620.43448769665</v>
      </c>
      <c r="BC257" s="1">
        <f t="shared" si="285"/>
        <v>40269.61086732625</v>
      </c>
      <c r="BD257" s="1">
        <f t="shared" si="286"/>
        <v>263.27791908285803</v>
      </c>
      <c r="BE257" s="2">
        <f t="shared" si="292"/>
        <v>0.17931493730955578</v>
      </c>
      <c r="BF257" s="2">
        <f t="shared" si="293"/>
        <v>0.13584270515142602</v>
      </c>
      <c r="BG257" s="2">
        <f t="shared" si="294"/>
        <v>7.3108051554487685E-2</v>
      </c>
      <c r="BH257" s="2">
        <f t="shared" si="276"/>
        <v>9.1141367763645786E-2</v>
      </c>
      <c r="BI257" s="2">
        <f t="shared" si="287"/>
        <v>3.2153846742329923E-3</v>
      </c>
      <c r="BJ257" s="2">
        <f t="shared" si="277"/>
        <v>1.8453240542857267E-3</v>
      </c>
      <c r="BK257" s="2">
        <f t="shared" si="278"/>
        <v>5.3447872020936297E-4</v>
      </c>
      <c r="BL257" s="2">
        <f t="shared" si="279"/>
        <v>1195.6402605414028</v>
      </c>
      <c r="BM257" s="2">
        <f t="shared" si="280"/>
        <v>293.60605984173293</v>
      </c>
      <c r="BN257" s="2">
        <f t="shared" si="281"/>
        <v>29.337490586214859</v>
      </c>
      <c r="BO257" s="2">
        <f t="shared" si="288"/>
        <v>2635.3377590360442</v>
      </c>
      <c r="BP257" s="2">
        <f t="shared" si="289"/>
        <v>200.18580955520255</v>
      </c>
      <c r="BQ257" s="2">
        <f t="shared" si="290"/>
        <v>10.254108295769949</v>
      </c>
      <c r="BR257" s="11">
        <f t="shared" si="291"/>
        <v>3.3459829683569947E-2</v>
      </c>
      <c r="BS257" s="17">
        <f t="shared" si="342"/>
        <v>3.5709079121624808E-4</v>
      </c>
      <c r="BT257" s="17">
        <f t="shared" si="343"/>
        <v>3.0472210362873053E-3</v>
      </c>
      <c r="BU257" s="12">
        <f>(BU$3*templow!$I367+BU$4*templow!$I367^2+BU$5*templow!$I367^6)*(K257/K$56)^$BW$1</f>
        <v>-0.21579788264605532</v>
      </c>
      <c r="BV257" s="12">
        <f>(BV$3*templow!$I367+BV$4*templow!$I367^2+BV$5*templow!$I367^6)*(L257/L$56)^$BW$1</f>
        <v>-1.1258808022401221</v>
      </c>
      <c r="BW257" s="12">
        <f>(BW$3*templow!$I367+BW$4*templow!$I367^2+BW$5*templow!$I367^6)*(M257/M$56)^$BW$1</f>
        <v>-1.8231208563607364</v>
      </c>
      <c r="BX257" s="12"/>
      <c r="BY257" s="12"/>
      <c r="BZ257" s="12"/>
      <c r="CA257" s="19"/>
      <c r="CB257" s="19"/>
      <c r="CC257" s="19"/>
      <c r="CD257" s="19"/>
      <c r="CE257" s="19"/>
      <c r="CF257" s="19"/>
      <c r="CG257" s="19"/>
      <c r="CH257" s="19"/>
    </row>
    <row r="258" spans="1:86" x14ac:dyDescent="0.3">
      <c r="A258" s="2">
        <f t="shared" si="301"/>
        <v>2212</v>
      </c>
      <c r="B258" s="5">
        <f t="shared" si="302"/>
        <v>1165.402922626138</v>
      </c>
      <c r="C258" s="5">
        <f t="shared" si="303"/>
        <v>2964.156116490512</v>
      </c>
      <c r="D258" s="5">
        <f t="shared" si="304"/>
        <v>4369.914836916967</v>
      </c>
      <c r="E258" s="15">
        <f t="shared" si="305"/>
        <v>1.299559715655656E-7</v>
      </c>
      <c r="F258" s="15">
        <f t="shared" si="306"/>
        <v>2.5602197824430163E-7</v>
      </c>
      <c r="G258" s="15">
        <f t="shared" si="307"/>
        <v>5.2265976133651891E-7</v>
      </c>
      <c r="H258" s="5">
        <f t="shared" si="308"/>
        <v>372998.22712629102</v>
      </c>
      <c r="I258" s="5">
        <f t="shared" si="309"/>
        <v>159760.34327502383</v>
      </c>
      <c r="J258" s="5">
        <f t="shared" si="310"/>
        <v>55094.136355167946</v>
      </c>
      <c r="K258" s="5">
        <f t="shared" si="311"/>
        <v>320059.45744993561</v>
      </c>
      <c r="L258" s="5">
        <f t="shared" si="312"/>
        <v>53897.411943395258</v>
      </c>
      <c r="M258" s="5">
        <f t="shared" si="313"/>
        <v>12607.599555426941</v>
      </c>
      <c r="N258" s="15">
        <f t="shared" si="314"/>
        <v>3.0881919403094038E-3</v>
      </c>
      <c r="O258" s="15">
        <f t="shared" si="315"/>
        <v>4.0989244143783132E-3</v>
      </c>
      <c r="P258" s="15">
        <f t="shared" si="316"/>
        <v>3.7200698214832073E-3</v>
      </c>
      <c r="Q258" s="5">
        <f t="shared" si="317"/>
        <v>5930.4556228866932</v>
      </c>
      <c r="R258" s="5">
        <f t="shared" si="318"/>
        <v>8054.8352475988386</v>
      </c>
      <c r="S258" s="5">
        <f t="shared" si="319"/>
        <v>5010.8360346856216</v>
      </c>
      <c r="T258" s="5">
        <f t="shared" si="320"/>
        <v>15.899420403622292</v>
      </c>
      <c r="U258" s="5">
        <f t="shared" si="321"/>
        <v>50.418239485956924</v>
      </c>
      <c r="V258" s="5">
        <f t="shared" si="322"/>
        <v>90.950441665569286</v>
      </c>
      <c r="W258" s="15">
        <f t="shared" si="323"/>
        <v>-1.0734613539272964E-2</v>
      </c>
      <c r="X258" s="15">
        <f t="shared" si="324"/>
        <v>-1.217998157191269E-2</v>
      </c>
      <c r="Y258" s="15">
        <f t="shared" si="325"/>
        <v>-9.7425357312937999E-3</v>
      </c>
      <c r="Z258" s="5">
        <f t="shared" si="338"/>
        <v>5001.2955145905962</v>
      </c>
      <c r="AA258" s="5">
        <f t="shared" si="339"/>
        <v>21425.344809470807</v>
      </c>
      <c r="AB258" s="5">
        <f t="shared" si="340"/>
        <v>78559.877975407333</v>
      </c>
      <c r="AC258" s="16">
        <f t="shared" si="326"/>
        <v>1.0196941215106197</v>
      </c>
      <c r="AD258" s="16">
        <f t="shared" si="327"/>
        <v>3.053042104976015</v>
      </c>
      <c r="AE258" s="16">
        <f t="shared" si="328"/>
        <v>16.812119119098629</v>
      </c>
      <c r="AF258" s="15">
        <f t="shared" si="329"/>
        <v>-4.0504037456468023E-3</v>
      </c>
      <c r="AG258" s="15">
        <f t="shared" si="330"/>
        <v>2.9673830763510267E-4</v>
      </c>
      <c r="AH258" s="15">
        <f t="shared" si="331"/>
        <v>9.7937136394747881E-3</v>
      </c>
      <c r="AI258" s="1">
        <f t="shared" si="295"/>
        <v>721276.52301401773</v>
      </c>
      <c r="AJ258" s="1">
        <f t="shared" si="296"/>
        <v>305718.09362769371</v>
      </c>
      <c r="AK258" s="1">
        <f t="shared" si="297"/>
        <v>105849.69554103976</v>
      </c>
      <c r="AL258" s="14">
        <f t="shared" si="332"/>
        <v>88.970378950533743</v>
      </c>
      <c r="AM258" s="14">
        <f t="shared" si="333"/>
        <v>21.607900291589946</v>
      </c>
      <c r="AN258" s="14">
        <f t="shared" si="334"/>
        <v>6.7922920583117277</v>
      </c>
      <c r="AO258" s="11">
        <f t="shared" si="335"/>
        <v>2.7078311401559961E-3</v>
      </c>
      <c r="AP258" s="11">
        <f t="shared" si="336"/>
        <v>3.4111530555209105E-3</v>
      </c>
      <c r="AQ258" s="11">
        <f t="shared" si="337"/>
        <v>3.0943462211585567E-3</v>
      </c>
      <c r="AR258" s="1">
        <f t="shared" si="341"/>
        <v>372998.22712629102</v>
      </c>
      <c r="AS258" s="1">
        <f t="shared" si="341"/>
        <v>159760.34327502383</v>
      </c>
      <c r="AT258" s="1">
        <f t="shared" si="341"/>
        <v>55094.136355167946</v>
      </c>
      <c r="AU258" s="1">
        <f t="shared" si="298"/>
        <v>74599.645425258204</v>
      </c>
      <c r="AV258" s="1">
        <f t="shared" si="299"/>
        <v>31952.068655004769</v>
      </c>
      <c r="AW258" s="1">
        <f t="shared" si="300"/>
        <v>11018.82727103359</v>
      </c>
      <c r="AX258" s="1">
        <f t="shared" si="282"/>
        <v>256047.56595994849</v>
      </c>
      <c r="AY258" s="1">
        <f t="shared" si="274"/>
        <v>43117.929554716204</v>
      </c>
      <c r="AZ258" s="1">
        <f t="shared" si="275"/>
        <v>10086.079644341553</v>
      </c>
      <c r="BA258" s="1">
        <f t="shared" si="283"/>
        <v>14512.900708218158</v>
      </c>
      <c r="BB258" s="1">
        <f t="shared" si="284"/>
        <v>31632.567602269966</v>
      </c>
      <c r="BC258" s="1">
        <f t="shared" si="285"/>
        <v>40285.858140270626</v>
      </c>
      <c r="BD258" s="1">
        <f t="shared" si="286"/>
        <v>255.70422927666746</v>
      </c>
      <c r="BE258" s="2">
        <f t="shared" si="292"/>
        <v>0.17931493730955578</v>
      </c>
      <c r="BF258" s="2">
        <f t="shared" si="293"/>
        <v>0.13584270515142602</v>
      </c>
      <c r="BG258" s="2">
        <f t="shared" si="294"/>
        <v>7.3108051554487685E-2</v>
      </c>
      <c r="BH258" s="2">
        <f t="shared" si="276"/>
        <v>9.0970188870189678E-2</v>
      </c>
      <c r="BI258" s="2">
        <f t="shared" si="287"/>
        <v>3.2153846742329923E-3</v>
      </c>
      <c r="BJ258" s="2">
        <f t="shared" si="277"/>
        <v>1.8453240542857267E-3</v>
      </c>
      <c r="BK258" s="2">
        <f t="shared" si="278"/>
        <v>5.3447872020936297E-4</v>
      </c>
      <c r="BL258" s="2">
        <f t="shared" si="279"/>
        <v>1199.332783017953</v>
      </c>
      <c r="BM258" s="2">
        <f t="shared" si="280"/>
        <v>294.80960436634638</v>
      </c>
      <c r="BN258" s="2">
        <f t="shared" si="281"/>
        <v>29.446643490150301</v>
      </c>
      <c r="BO258" s="2">
        <f t="shared" si="288"/>
        <v>2674.6731329352942</v>
      </c>
      <c r="BP258" s="2">
        <f t="shared" si="289"/>
        <v>202.58509162294973</v>
      </c>
      <c r="BQ258" s="2">
        <f t="shared" si="290"/>
        <v>10.254152793527703</v>
      </c>
      <c r="BR258" s="11">
        <f t="shared" si="291"/>
        <v>3.3421720018796258E-2</v>
      </c>
      <c r="BS258" s="17">
        <f t="shared" si="342"/>
        <v>3.455294351649681E-4</v>
      </c>
      <c r="BT258" s="17">
        <f t="shared" si="343"/>
        <v>2.9584670255216558E-3</v>
      </c>
      <c r="BU258" s="12">
        <f>(BU$3*templow!$I368+BU$4*templow!$I368^2+BU$5*templow!$I368^6)*(K258/K$56)^$BW$1</f>
        <v>-0.24693109203800329</v>
      </c>
      <c r="BV258" s="12">
        <f>(BV$3*templow!$I368+BV$4*templow!$I368^2+BV$5*templow!$I368^6)*(L258/L$56)^$BW$1</f>
        <v>-1.148110812172799</v>
      </c>
      <c r="BW258" s="12">
        <f>(BW$3*templow!$I368+BW$4*templow!$I368^2+BW$5*templow!$I368^6)*(M258/M$56)^$BW$1</f>
        <v>-1.8430386349108119</v>
      </c>
      <c r="BX258" s="12"/>
      <c r="BY258" s="12"/>
      <c r="BZ258" s="12"/>
      <c r="CA258" s="19"/>
      <c r="CB258" s="19"/>
      <c r="CC258" s="19"/>
      <c r="CD258" s="19"/>
      <c r="CE258" s="19"/>
      <c r="CF258" s="19"/>
      <c r="CG258" s="19"/>
      <c r="CH258" s="19"/>
    </row>
    <row r="259" spans="1:86" x14ac:dyDescent="0.3">
      <c r="A259" s="2">
        <f t="shared" si="301"/>
        <v>2213</v>
      </c>
      <c r="B259" s="5">
        <f t="shared" si="302"/>
        <v>1165.4030665046537</v>
      </c>
      <c r="C259" s="5">
        <f t="shared" si="303"/>
        <v>2964.1568374351696</v>
      </c>
      <c r="D259" s="5">
        <f t="shared" si="304"/>
        <v>4369.9170066966808</v>
      </c>
      <c r="E259" s="15">
        <f t="shared" si="305"/>
        <v>1.2345817298728732E-7</v>
      </c>
      <c r="F259" s="15">
        <f t="shared" si="306"/>
        <v>2.4322087933208651E-7</v>
      </c>
      <c r="G259" s="15">
        <f t="shared" si="307"/>
        <v>4.9652677326969291E-7</v>
      </c>
      <c r="H259" s="5">
        <f t="shared" si="308"/>
        <v>374137.03944878641</v>
      </c>
      <c r="I259" s="5">
        <f t="shared" si="309"/>
        <v>160408.23542804091</v>
      </c>
      <c r="J259" s="5">
        <f t="shared" si="310"/>
        <v>55296.935352704641</v>
      </c>
      <c r="K259" s="5">
        <f t="shared" si="311"/>
        <v>321036.60115716059</v>
      </c>
      <c r="L259" s="5">
        <f t="shared" si="312"/>
        <v>54115.974364851492</v>
      </c>
      <c r="M259" s="5">
        <f t="shared" si="313"/>
        <v>12654.001270038958</v>
      </c>
      <c r="N259" s="15">
        <f t="shared" si="314"/>
        <v>3.0530068225771423E-3</v>
      </c>
      <c r="O259" s="15">
        <f t="shared" si="315"/>
        <v>4.0551561489774457E-3</v>
      </c>
      <c r="P259" s="15">
        <f t="shared" si="316"/>
        <v>3.6804559351699684E-3</v>
      </c>
      <c r="Q259" s="5">
        <f t="shared" si="317"/>
        <v>5884.7065637329788</v>
      </c>
      <c r="R259" s="5">
        <f t="shared" si="318"/>
        <v>7988.9952182666502</v>
      </c>
      <c r="S259" s="5">
        <f t="shared" si="319"/>
        <v>4980.2827462258729</v>
      </c>
      <c r="T259" s="5">
        <f t="shared" si="320"/>
        <v>15.728746270090975</v>
      </c>
      <c r="U259" s="5">
        <f t="shared" si="321"/>
        <v>49.804146258129691</v>
      </c>
      <c r="V259" s="5">
        <f t="shared" si="322"/>
        <v>90.064353737865531</v>
      </c>
      <c r="W259" s="15">
        <f t="shared" si="323"/>
        <v>-1.0734613539272964E-2</v>
      </c>
      <c r="X259" s="15">
        <f t="shared" si="324"/>
        <v>-1.217998157191269E-2</v>
      </c>
      <c r="Y259" s="15">
        <f t="shared" si="325"/>
        <v>-9.7425357312937999E-3</v>
      </c>
      <c r="Z259" s="5">
        <f t="shared" si="338"/>
        <v>4942.7866482584977</v>
      </c>
      <c r="AA259" s="5">
        <f t="shared" si="339"/>
        <v>21257.447185300676</v>
      </c>
      <c r="AB259" s="5">
        <f t="shared" si="340"/>
        <v>78848.679181194791</v>
      </c>
      <c r="AC259" s="16">
        <f t="shared" si="326"/>
        <v>1.0155639486214389</v>
      </c>
      <c r="AD259" s="16">
        <f t="shared" si="327"/>
        <v>3.0539480595233841</v>
      </c>
      <c r="AE259" s="16">
        <f t="shared" si="328"/>
        <v>16.97677219942382</v>
      </c>
      <c r="AF259" s="15">
        <f t="shared" si="329"/>
        <v>-4.0504037456468023E-3</v>
      </c>
      <c r="AG259" s="15">
        <f t="shared" si="330"/>
        <v>2.9673830763510267E-4</v>
      </c>
      <c r="AH259" s="15">
        <f t="shared" si="331"/>
        <v>9.7937136394747881E-3</v>
      </c>
      <c r="AI259" s="1">
        <f t="shared" si="295"/>
        <v>723748.51613787422</v>
      </c>
      <c r="AJ259" s="1">
        <f t="shared" si="296"/>
        <v>307098.35291992914</v>
      </c>
      <c r="AK259" s="1">
        <f t="shared" si="297"/>
        <v>106283.55325796938</v>
      </c>
      <c r="AL259" s="14">
        <f t="shared" si="332"/>
        <v>89.208886545580739</v>
      </c>
      <c r="AM259" s="14">
        <f t="shared" si="333"/>
        <v>21.680871068141961</v>
      </c>
      <c r="AN259" s="14">
        <f t="shared" si="334"/>
        <v>6.8130995845427327</v>
      </c>
      <c r="AO259" s="11">
        <f t="shared" si="335"/>
        <v>2.680752828754436E-3</v>
      </c>
      <c r="AP259" s="11">
        <f t="shared" si="336"/>
        <v>3.3770415249657014E-3</v>
      </c>
      <c r="AQ259" s="11">
        <f t="shared" si="337"/>
        <v>3.063402758946971E-3</v>
      </c>
      <c r="AR259" s="1">
        <f t="shared" si="341"/>
        <v>374137.03944878641</v>
      </c>
      <c r="AS259" s="1">
        <f t="shared" si="341"/>
        <v>160408.23542804091</v>
      </c>
      <c r="AT259" s="1">
        <f t="shared" si="341"/>
        <v>55296.935352704641</v>
      </c>
      <c r="AU259" s="1">
        <f t="shared" si="298"/>
        <v>74827.407889757291</v>
      </c>
      <c r="AV259" s="1">
        <f t="shared" si="299"/>
        <v>32081.647085608183</v>
      </c>
      <c r="AW259" s="1">
        <f t="shared" si="300"/>
        <v>11059.387070540928</v>
      </c>
      <c r="AX259" s="1">
        <f t="shared" si="282"/>
        <v>256829.2809257285</v>
      </c>
      <c r="AY259" s="1">
        <f t="shared" si="274"/>
        <v>43292.779491881192</v>
      </c>
      <c r="AZ259" s="1">
        <f t="shared" si="275"/>
        <v>10123.201016031166</v>
      </c>
      <c r="BA259" s="1">
        <f t="shared" si="283"/>
        <v>14516.455063222715</v>
      </c>
      <c r="BB259" s="1">
        <f t="shared" si="284"/>
        <v>31644.571108755066</v>
      </c>
      <c r="BC259" s="1">
        <f t="shared" si="285"/>
        <v>40301.931905766978</v>
      </c>
      <c r="BD259" s="1">
        <f t="shared" si="286"/>
        <v>248.34738873987294</v>
      </c>
      <c r="BE259" s="2">
        <f t="shared" si="292"/>
        <v>0.17931493730955578</v>
      </c>
      <c r="BF259" s="2">
        <f t="shared" si="293"/>
        <v>0.13584270515142602</v>
      </c>
      <c r="BG259" s="2">
        <f t="shared" si="294"/>
        <v>7.3108051554487685E-2</v>
      </c>
      <c r="BH259" s="2">
        <f t="shared" si="276"/>
        <v>9.080015810800611E-2</v>
      </c>
      <c r="BI259" s="2">
        <f t="shared" si="287"/>
        <v>3.2153846742329923E-3</v>
      </c>
      <c r="BJ259" s="2">
        <f t="shared" si="277"/>
        <v>1.8453240542857267E-3</v>
      </c>
      <c r="BK259" s="2">
        <f t="shared" si="278"/>
        <v>5.3447872020936297E-4</v>
      </c>
      <c r="BL259" s="2">
        <f t="shared" si="279"/>
        <v>1202.9945027065323</v>
      </c>
      <c r="BM259" s="2">
        <f t="shared" si="280"/>
        <v>296.00517534089181</v>
      </c>
      <c r="BN259" s="2">
        <f t="shared" si="281"/>
        <v>29.555035238813456</v>
      </c>
      <c r="BO259" s="2">
        <f t="shared" si="288"/>
        <v>2714.5966252692419</v>
      </c>
      <c r="BP259" s="2">
        <f t="shared" si="289"/>
        <v>205.01322138228969</v>
      </c>
      <c r="BQ259" s="2">
        <f t="shared" si="290"/>
        <v>10.254201446496431</v>
      </c>
      <c r="BR259" s="11">
        <f t="shared" si="291"/>
        <v>3.3383998842595436E-2</v>
      </c>
      <c r="BS259" s="17">
        <f t="shared" si="342"/>
        <v>3.3435472515391243E-4</v>
      </c>
      <c r="BT259" s="17">
        <f t="shared" si="343"/>
        <v>2.8722980830307335E-3</v>
      </c>
      <c r="BU259" s="12">
        <f>(BU$3*templow!$I369+BU$4*templow!$I369^2+BU$5*templow!$I369^6)*(K259/K$56)^$BW$1</f>
        <v>-0.27808381910669067</v>
      </c>
      <c r="BV259" s="12">
        <f>(BV$3*templow!$I369+BV$4*templow!$I369^2+BV$5*templow!$I369^6)*(L259/L$56)^$BW$1</f>
        <v>-1.1703335277062998</v>
      </c>
      <c r="BW259" s="12">
        <f>(BW$3*templow!$I369+BW$4*templow!$I369^2+BW$5*templow!$I369^6)*(M259/M$56)^$BW$1</f>
        <v>-1.8629428808283632</v>
      </c>
      <c r="BX259" s="12"/>
      <c r="BY259" s="12"/>
      <c r="BZ259" s="12"/>
      <c r="CA259" s="19"/>
      <c r="CB259" s="19"/>
      <c r="CC259" s="19"/>
      <c r="CD259" s="19"/>
      <c r="CE259" s="19"/>
      <c r="CF259" s="19"/>
      <c r="CG259" s="19"/>
      <c r="CH259" s="19"/>
    </row>
    <row r="260" spans="1:86" x14ac:dyDescent="0.3">
      <c r="A260" s="2">
        <f t="shared" si="301"/>
        <v>2214</v>
      </c>
      <c r="B260" s="5">
        <f t="shared" si="302"/>
        <v>1165.4032031892605</v>
      </c>
      <c r="C260" s="5">
        <f t="shared" si="303"/>
        <v>2964.15752233276</v>
      </c>
      <c r="D260" s="5">
        <f t="shared" si="304"/>
        <v>4369.9190679884323</v>
      </c>
      <c r="E260" s="15">
        <f t="shared" si="305"/>
        <v>1.1728526433792295E-7</v>
      </c>
      <c r="F260" s="15">
        <f t="shared" si="306"/>
        <v>2.3105983536548216E-7</v>
      </c>
      <c r="G260" s="15">
        <f t="shared" si="307"/>
        <v>4.7170043460620825E-7</v>
      </c>
      <c r="H260" s="5">
        <f t="shared" si="308"/>
        <v>375266.29860672762</v>
      </c>
      <c r="I260" s="5">
        <f t="shared" si="309"/>
        <v>161051.8037363592</v>
      </c>
      <c r="J260" s="5">
        <f t="shared" si="310"/>
        <v>55498.311206464365</v>
      </c>
      <c r="K260" s="5">
        <f t="shared" si="311"/>
        <v>322005.54930668464</v>
      </c>
      <c r="L260" s="5">
        <f t="shared" si="312"/>
        <v>54333.07863126423</v>
      </c>
      <c r="M260" s="5">
        <f t="shared" si="313"/>
        <v>12700.077585649986</v>
      </c>
      <c r="N260" s="15">
        <f t="shared" si="314"/>
        <v>3.018185920332872E-3</v>
      </c>
      <c r="O260" s="15">
        <f t="shared" si="315"/>
        <v>4.0118332703207304E-3</v>
      </c>
      <c r="P260" s="15">
        <f t="shared" si="316"/>
        <v>3.641244743678218E-3</v>
      </c>
      <c r="Q260" s="5">
        <f t="shared" si="317"/>
        <v>5839.1076773586674</v>
      </c>
      <c r="R260" s="5">
        <f t="shared" si="318"/>
        <v>7923.3513766068263</v>
      </c>
      <c r="S260" s="5">
        <f t="shared" si="319"/>
        <v>4949.7222514592058</v>
      </c>
      <c r="T260" s="5">
        <f t="shared" si="320"/>
        <v>15.559904257424266</v>
      </c>
      <c r="U260" s="5">
        <f t="shared" si="321"/>
        <v>49.197532674500827</v>
      </c>
      <c r="V260" s="5">
        <f t="shared" si="322"/>
        <v>89.186898553458491</v>
      </c>
      <c r="W260" s="15">
        <f t="shared" si="323"/>
        <v>-1.0734613539272964E-2</v>
      </c>
      <c r="X260" s="15">
        <f t="shared" si="324"/>
        <v>-1.217998157191269E-2</v>
      </c>
      <c r="Y260" s="15">
        <f t="shared" si="325"/>
        <v>-9.7425357312937999E-3</v>
      </c>
      <c r="Z260" s="5">
        <f t="shared" si="338"/>
        <v>4884.7908815088285</v>
      </c>
      <c r="AA260" s="5">
        <f t="shared" si="339"/>
        <v>21089.94566223213</v>
      </c>
      <c r="AB260" s="5">
        <f t="shared" si="340"/>
        <v>79135.416641591713</v>
      </c>
      <c r="AC260" s="16">
        <f t="shared" si="326"/>
        <v>1.0114505045999989</v>
      </c>
      <c r="AD260" s="16">
        <f t="shared" si="327"/>
        <v>3.0548542829021725</v>
      </c>
      <c r="AE260" s="16">
        <f t="shared" si="328"/>
        <v>17.143037844867575</v>
      </c>
      <c r="AF260" s="15">
        <f t="shared" si="329"/>
        <v>-4.0504037456468023E-3</v>
      </c>
      <c r="AG260" s="15">
        <f t="shared" si="330"/>
        <v>2.9673830763510267E-4</v>
      </c>
      <c r="AH260" s="15">
        <f t="shared" si="331"/>
        <v>9.7937136394747881E-3</v>
      </c>
      <c r="AI260" s="1">
        <f t="shared" si="295"/>
        <v>726201.07241384417</v>
      </c>
      <c r="AJ260" s="1">
        <f t="shared" si="296"/>
        <v>308470.16471354436</v>
      </c>
      <c r="AK260" s="1">
        <f t="shared" si="297"/>
        <v>106714.58500271337</v>
      </c>
      <c r="AL260" s="14">
        <f t="shared" si="332"/>
        <v>89.445642050788265</v>
      </c>
      <c r="AM260" s="14">
        <f t="shared" si="333"/>
        <v>21.753356098017559</v>
      </c>
      <c r="AN260" s="14">
        <f t="shared" si="334"/>
        <v>6.8337621399263595</v>
      </c>
      <c r="AO260" s="11">
        <f t="shared" si="335"/>
        <v>2.6539453004668914E-3</v>
      </c>
      <c r="AP260" s="11">
        <f t="shared" si="336"/>
        <v>3.3432711097160445E-3</v>
      </c>
      <c r="AQ260" s="11">
        <f t="shared" si="337"/>
        <v>3.0327687313575014E-3</v>
      </c>
      <c r="AR260" s="1">
        <f t="shared" si="341"/>
        <v>375266.29860672762</v>
      </c>
      <c r="AS260" s="1">
        <f t="shared" si="341"/>
        <v>161051.8037363592</v>
      </c>
      <c r="AT260" s="1">
        <f t="shared" si="341"/>
        <v>55498.311206464365</v>
      </c>
      <c r="AU260" s="1">
        <f t="shared" si="298"/>
        <v>75053.25972134553</v>
      </c>
      <c r="AV260" s="1">
        <f t="shared" si="299"/>
        <v>32210.360747271843</v>
      </c>
      <c r="AW260" s="1">
        <f t="shared" si="300"/>
        <v>11099.662241292874</v>
      </c>
      <c r="AX260" s="1">
        <f t="shared" si="282"/>
        <v>257604.43944534773</v>
      </c>
      <c r="AY260" s="1">
        <f t="shared" si="274"/>
        <v>43466.46290501138</v>
      </c>
      <c r="AZ260" s="1">
        <f t="shared" si="275"/>
        <v>10160.06206851999</v>
      </c>
      <c r="BA260" s="1">
        <f t="shared" si="283"/>
        <v>14519.968871895857</v>
      </c>
      <c r="BB260" s="1">
        <f t="shared" si="284"/>
        <v>31656.446336147481</v>
      </c>
      <c r="BC260" s="1">
        <f t="shared" si="285"/>
        <v>40317.833961531855</v>
      </c>
      <c r="BD260" s="1">
        <f t="shared" si="286"/>
        <v>241.2012292067509</v>
      </c>
      <c r="BE260" s="2">
        <f t="shared" si="292"/>
        <v>0.17931493730955578</v>
      </c>
      <c r="BF260" s="2">
        <f t="shared" si="293"/>
        <v>0.13584270515142602</v>
      </c>
      <c r="BG260" s="2">
        <f t="shared" si="294"/>
        <v>7.3108051554487685E-2</v>
      </c>
      <c r="BH260" s="2">
        <f t="shared" si="276"/>
        <v>9.063127654057028E-2</v>
      </c>
      <c r="BI260" s="2">
        <f t="shared" si="287"/>
        <v>3.2153846742329923E-3</v>
      </c>
      <c r="BJ260" s="2">
        <f t="shared" si="277"/>
        <v>1.8453240542857267E-3</v>
      </c>
      <c r="BK260" s="2">
        <f t="shared" si="278"/>
        <v>5.3447872020936297E-4</v>
      </c>
      <c r="BL260" s="2">
        <f t="shared" si="279"/>
        <v>1206.6255052962138</v>
      </c>
      <c r="BM260" s="2">
        <f t="shared" si="280"/>
        <v>297.19276742080751</v>
      </c>
      <c r="BN260" s="2">
        <f t="shared" si="281"/>
        <v>29.662666347412021</v>
      </c>
      <c r="BO260" s="2">
        <f t="shared" si="288"/>
        <v>2755.1170333117475</v>
      </c>
      <c r="BP260" s="2">
        <f t="shared" si="289"/>
        <v>207.47054581787924</v>
      </c>
      <c r="BQ260" s="2">
        <f t="shared" si="290"/>
        <v>10.254254211474608</v>
      </c>
      <c r="BR260" s="11">
        <f t="shared" si="291"/>
        <v>3.3346662127724053E-2</v>
      </c>
      <c r="BS260" s="17">
        <f t="shared" si="342"/>
        <v>3.2355322467581693E-4</v>
      </c>
      <c r="BT260" s="17">
        <f t="shared" si="343"/>
        <v>2.7886389155638187E-3</v>
      </c>
      <c r="BU260" s="12">
        <f>(BU$3*templow!$I370+BU$4*templow!$I370^2+BU$5*templow!$I370^6)*(K260/K$56)^$BW$1</f>
        <v>-0.30925479937763994</v>
      </c>
      <c r="BV260" s="12">
        <f>(BV$3*templow!$I370+BV$4*templow!$I370^2+BV$5*templow!$I370^6)*(L260/L$56)^$BW$1</f>
        <v>-1.1925483666359684</v>
      </c>
      <c r="BW260" s="12">
        <f>(BW$3*templow!$I370+BW$4*templow!$I370^2+BW$5*templow!$I370^6)*(M260/M$56)^$BW$1</f>
        <v>-1.8828331928287083</v>
      </c>
      <c r="BX260" s="12"/>
      <c r="BY260" s="12"/>
      <c r="BZ260" s="12"/>
      <c r="CA260" s="19"/>
      <c r="CB260" s="19"/>
      <c r="CC260" s="19"/>
      <c r="CD260" s="19"/>
      <c r="CE260" s="19"/>
      <c r="CF260" s="19"/>
      <c r="CG260" s="19"/>
      <c r="CH260" s="19"/>
    </row>
    <row r="261" spans="1:86" x14ac:dyDescent="0.3">
      <c r="A261" s="2">
        <f t="shared" si="301"/>
        <v>2215</v>
      </c>
      <c r="B261" s="5">
        <f t="shared" si="302"/>
        <v>1165.4033330396521</v>
      </c>
      <c r="C261" s="5">
        <f t="shared" si="303"/>
        <v>2964.1581729856216</v>
      </c>
      <c r="D261" s="5">
        <f t="shared" si="304"/>
        <v>4369.9210262165188</v>
      </c>
      <c r="E261" s="15">
        <f t="shared" si="305"/>
        <v>1.114210011210268E-7</v>
      </c>
      <c r="F261" s="15">
        <f t="shared" si="306"/>
        <v>2.1950684359720804E-7</v>
      </c>
      <c r="G261" s="15">
        <f t="shared" si="307"/>
        <v>4.4811541287589782E-7</v>
      </c>
      <c r="H261" s="5">
        <f t="shared" si="308"/>
        <v>376386.03211256897</v>
      </c>
      <c r="I261" s="5">
        <f t="shared" si="309"/>
        <v>161691.04597187269</v>
      </c>
      <c r="J261" s="5">
        <f t="shared" si="310"/>
        <v>55698.265062322011</v>
      </c>
      <c r="K261" s="5">
        <f t="shared" si="311"/>
        <v>322966.32542732114</v>
      </c>
      <c r="L261" s="5">
        <f t="shared" si="312"/>
        <v>54548.723966714249</v>
      </c>
      <c r="M261" s="5">
        <f t="shared" si="313"/>
        <v>12745.828752549703</v>
      </c>
      <c r="N261" s="15">
        <f t="shared" si="314"/>
        <v>2.9837253510232031E-3</v>
      </c>
      <c r="O261" s="15">
        <f t="shared" si="315"/>
        <v>3.9689511598175464E-3</v>
      </c>
      <c r="P261" s="15">
        <f t="shared" si="316"/>
        <v>3.6024320789513897E-3</v>
      </c>
      <c r="Q261" s="5">
        <f t="shared" si="317"/>
        <v>5793.6630305791632</v>
      </c>
      <c r="R261" s="5">
        <f t="shared" si="318"/>
        <v>7857.9111936655481</v>
      </c>
      <c r="S261" s="5">
        <f t="shared" si="319"/>
        <v>4919.158928607897</v>
      </c>
      <c r="T261" s="5">
        <f t="shared" si="320"/>
        <v>15.392874698512729</v>
      </c>
      <c r="U261" s="5">
        <f t="shared" si="321"/>
        <v>48.598307633141836</v>
      </c>
      <c r="V261" s="5">
        <f t="shared" si="322"/>
        <v>88.317992007538152</v>
      </c>
      <c r="W261" s="15">
        <f t="shared" si="323"/>
        <v>-1.0734613539272964E-2</v>
      </c>
      <c r="X261" s="15">
        <f t="shared" si="324"/>
        <v>-1.217998157191269E-2</v>
      </c>
      <c r="Y261" s="15">
        <f t="shared" si="325"/>
        <v>-9.7425357312937999E-3</v>
      </c>
      <c r="Z261" s="5">
        <f t="shared" si="338"/>
        <v>4827.3079879405623</v>
      </c>
      <c r="AA261" s="5">
        <f t="shared" si="339"/>
        <v>20922.860923671084</v>
      </c>
      <c r="AB261" s="5">
        <f t="shared" si="340"/>
        <v>79420.092008220818</v>
      </c>
      <c r="AC261" s="16">
        <f t="shared" si="326"/>
        <v>1.0073537216876307</v>
      </c>
      <c r="AD261" s="16">
        <f t="shared" si="327"/>
        <v>3.0557607751921529</v>
      </c>
      <c r="AE261" s="16">
        <f t="shared" si="328"/>
        <v>17.310931848430887</v>
      </c>
      <c r="AF261" s="15">
        <f t="shared" si="329"/>
        <v>-4.0504037456468023E-3</v>
      </c>
      <c r="AG261" s="15">
        <f t="shared" si="330"/>
        <v>2.9673830763510267E-4</v>
      </c>
      <c r="AH261" s="15">
        <f t="shared" si="331"/>
        <v>9.7937136394747881E-3</v>
      </c>
      <c r="AI261" s="1">
        <f t="shared" si="295"/>
        <v>728634.22489380522</v>
      </c>
      <c r="AJ261" s="1">
        <f t="shared" si="296"/>
        <v>309833.50898946181</v>
      </c>
      <c r="AK261" s="1">
        <f t="shared" si="297"/>
        <v>107142.78874373491</v>
      </c>
      <c r="AL261" s="14">
        <f t="shared" si="332"/>
        <v>89.68065205374252</v>
      </c>
      <c r="AM261" s="14">
        <f t="shared" si="333"/>
        <v>21.825356191329611</v>
      </c>
      <c r="AN261" s="14">
        <f t="shared" si="334"/>
        <v>6.8542801078605073</v>
      </c>
      <c r="AO261" s="11">
        <f t="shared" si="335"/>
        <v>2.6274058474622226E-3</v>
      </c>
      <c r="AP261" s="11">
        <f t="shared" si="336"/>
        <v>3.3098383986188838E-3</v>
      </c>
      <c r="AQ261" s="11">
        <f t="shared" si="337"/>
        <v>3.0024410440439263E-3</v>
      </c>
      <c r="AR261" s="1">
        <f t="shared" si="341"/>
        <v>376386.03211256897</v>
      </c>
      <c r="AS261" s="1">
        <f t="shared" si="341"/>
        <v>161691.04597187269</v>
      </c>
      <c r="AT261" s="1">
        <f t="shared" si="341"/>
        <v>55698.265062322011</v>
      </c>
      <c r="AU261" s="1">
        <f t="shared" si="298"/>
        <v>75277.206422513802</v>
      </c>
      <c r="AV261" s="1">
        <f t="shared" si="299"/>
        <v>32338.20919437454</v>
      </c>
      <c r="AW261" s="1">
        <f t="shared" si="300"/>
        <v>11139.653012464403</v>
      </c>
      <c r="AX261" s="1">
        <f t="shared" si="282"/>
        <v>258373.06034185685</v>
      </c>
      <c r="AY261" s="1">
        <f t="shared" si="274"/>
        <v>43638.979173371394</v>
      </c>
      <c r="AZ261" s="1">
        <f t="shared" si="275"/>
        <v>10196.663002039761</v>
      </c>
      <c r="BA261" s="1">
        <f t="shared" si="283"/>
        <v>14523.442555920354</v>
      </c>
      <c r="BB261" s="1">
        <f t="shared" si="284"/>
        <v>31668.194599004131</v>
      </c>
      <c r="BC261" s="1">
        <f t="shared" si="285"/>
        <v>40333.566084815422</v>
      </c>
      <c r="BD261" s="1">
        <f t="shared" si="286"/>
        <v>234.25975624408474</v>
      </c>
      <c r="BE261" s="2">
        <f t="shared" si="292"/>
        <v>0.17931493730955578</v>
      </c>
      <c r="BF261" s="2">
        <f t="shared" si="293"/>
        <v>0.13584270515142602</v>
      </c>
      <c r="BG261" s="2">
        <f t="shared" si="294"/>
        <v>7.3108051554487685E-2</v>
      </c>
      <c r="BH261" s="2">
        <f t="shared" si="276"/>
        <v>9.046354505920097E-2</v>
      </c>
      <c r="BI261" s="2">
        <f t="shared" si="287"/>
        <v>3.2153846742329923E-3</v>
      </c>
      <c r="BJ261" s="2">
        <f t="shared" si="277"/>
        <v>1.8453240542857267E-3</v>
      </c>
      <c r="BK261" s="2">
        <f t="shared" si="278"/>
        <v>5.3447872020936297E-4</v>
      </c>
      <c r="BL261" s="2">
        <f t="shared" si="279"/>
        <v>1210.2258792501211</v>
      </c>
      <c r="BM261" s="2">
        <f t="shared" si="280"/>
        <v>298.37237649451595</v>
      </c>
      <c r="BN261" s="2">
        <f t="shared" si="281"/>
        <v>29.769537428391743</v>
      </c>
      <c r="BO261" s="2">
        <f t="shared" si="288"/>
        <v>2796.2432859499895</v>
      </c>
      <c r="BP261" s="2">
        <f t="shared" si="289"/>
        <v>209.95741608866859</v>
      </c>
      <c r="BQ261" s="2">
        <f t="shared" si="290"/>
        <v>10.254311045749642</v>
      </c>
      <c r="BR261" s="11">
        <f t="shared" si="291"/>
        <v>3.3309705888709268E-2</v>
      </c>
      <c r="BS261" s="17">
        <f t="shared" si="342"/>
        <v>3.1311198510052863E-4</v>
      </c>
      <c r="BT261" s="17">
        <f t="shared" si="343"/>
        <v>2.7074164228774937E-3</v>
      </c>
      <c r="BU261" s="12">
        <f>(BU$3*templow!$I371+BU$4*templow!$I371^2+BU$5*templow!$I371^6)*(K261/K$56)^$BW$1</f>
        <v>-0.34044280104728225</v>
      </c>
      <c r="BV261" s="12">
        <f>(BV$3*templow!$I371+BV$4*templow!$I371^2+BV$5*templow!$I371^6)*(L261/L$56)^$BW$1</f>
        <v>-1.2147547658722306</v>
      </c>
      <c r="BW261" s="12">
        <f>(BW$3*templow!$I371+BW$4*templow!$I371^2+BW$5*templow!$I371^6)*(M261/M$56)^$BW$1</f>
        <v>-1.9027091842741639</v>
      </c>
      <c r="BX261" s="12"/>
      <c r="BY261" s="12"/>
      <c r="BZ261" s="12"/>
      <c r="CA261" s="19"/>
      <c r="CB261" s="19"/>
      <c r="CC261" s="19"/>
      <c r="CD261" s="19"/>
      <c r="CE261" s="19"/>
      <c r="CF261" s="19"/>
      <c r="CG261" s="19"/>
      <c r="CH261" s="19"/>
    </row>
    <row r="262" spans="1:86" x14ac:dyDescent="0.3">
      <c r="A262" s="2">
        <f t="shared" si="301"/>
        <v>2216</v>
      </c>
      <c r="B262" s="5">
        <f t="shared" si="302"/>
        <v>1165.4034563975379</v>
      </c>
      <c r="C262" s="5">
        <f t="shared" si="303"/>
        <v>2964.158791105976</v>
      </c>
      <c r="D262" s="5">
        <f t="shared" si="304"/>
        <v>4369.9228865340356</v>
      </c>
      <c r="E262" s="15">
        <f t="shared" si="305"/>
        <v>1.0584995106497545E-7</v>
      </c>
      <c r="F262" s="15">
        <f t="shared" si="306"/>
        <v>2.0853150141734763E-7</v>
      </c>
      <c r="G262" s="15">
        <f t="shared" si="307"/>
        <v>4.257096422321029E-7</v>
      </c>
      <c r="H262" s="5">
        <f t="shared" si="308"/>
        <v>377496.268318241</v>
      </c>
      <c r="I262" s="5">
        <f t="shared" si="309"/>
        <v>162325.96056253056</v>
      </c>
      <c r="J262" s="5">
        <f t="shared" si="310"/>
        <v>55896.798244414516</v>
      </c>
      <c r="K262" s="5">
        <f t="shared" si="311"/>
        <v>323918.95377172361</v>
      </c>
      <c r="L262" s="5">
        <f t="shared" si="312"/>
        <v>54762.909817649852</v>
      </c>
      <c r="M262" s="5">
        <f t="shared" si="313"/>
        <v>12791.25506234014</v>
      </c>
      <c r="N262" s="15">
        <f t="shared" si="314"/>
        <v>2.9496212744224426E-3</v>
      </c>
      <c r="O262" s="15">
        <f t="shared" si="315"/>
        <v>3.9265052481576301E-3</v>
      </c>
      <c r="P262" s="15">
        <f t="shared" si="316"/>
        <v>3.5640138175674352E-3</v>
      </c>
      <c r="Q262" s="5">
        <f t="shared" si="317"/>
        <v>5748.3765721560976</v>
      </c>
      <c r="R262" s="5">
        <f t="shared" si="318"/>
        <v>7792.681931964551</v>
      </c>
      <c r="S262" s="5">
        <f t="shared" si="319"/>
        <v>4888.5970728392786</v>
      </c>
      <c r="T262" s="5">
        <f t="shared" si="320"/>
        <v>15.227638137365743</v>
      </c>
      <c r="U262" s="5">
        <f t="shared" si="321"/>
        <v>48.006381141744022</v>
      </c>
      <c r="V262" s="5">
        <f t="shared" si="322"/>
        <v>87.457550814688588</v>
      </c>
      <c r="W262" s="15">
        <f t="shared" si="323"/>
        <v>-1.0734613539272964E-2</v>
      </c>
      <c r="X262" s="15">
        <f t="shared" si="324"/>
        <v>-1.217998157191269E-2</v>
      </c>
      <c r="Y262" s="15">
        <f t="shared" si="325"/>
        <v>-9.7425357312937999E-3</v>
      </c>
      <c r="Z262" s="5">
        <f t="shared" si="338"/>
        <v>4770.3376099712214</v>
      </c>
      <c r="AA262" s="5">
        <f t="shared" si="339"/>
        <v>20756.213119779903</v>
      </c>
      <c r="AB262" s="5">
        <f t="shared" si="340"/>
        <v>79702.707192774687</v>
      </c>
      <c r="AC262" s="16">
        <f t="shared" si="326"/>
        <v>1.0032735324001159</v>
      </c>
      <c r="AD262" s="16">
        <f t="shared" si="327"/>
        <v>3.0566675364731211</v>
      </c>
      <c r="AE262" s="16">
        <f t="shared" si="328"/>
        <v>17.480470157786883</v>
      </c>
      <c r="AF262" s="15">
        <f t="shared" si="329"/>
        <v>-4.0504037456468023E-3</v>
      </c>
      <c r="AG262" s="15">
        <f t="shared" si="330"/>
        <v>2.9673830763510267E-4</v>
      </c>
      <c r="AH262" s="15">
        <f t="shared" si="331"/>
        <v>9.7937136394747881E-3</v>
      </c>
      <c r="AI262" s="1">
        <f t="shared" si="295"/>
        <v>731048.00882693857</v>
      </c>
      <c r="AJ262" s="1">
        <f t="shared" si="296"/>
        <v>311188.36728489021</v>
      </c>
      <c r="AK262" s="1">
        <f t="shared" si="297"/>
        <v>107568.16288182583</v>
      </c>
      <c r="AL262" s="14">
        <f t="shared" si="332"/>
        <v>89.913923248656644</v>
      </c>
      <c r="AM262" s="14">
        <f t="shared" si="333"/>
        <v>21.896872209295353</v>
      </c>
      <c r="AN262" s="14">
        <f t="shared" si="334"/>
        <v>6.8746538840644904</v>
      </c>
      <c r="AO262" s="11">
        <f t="shared" si="335"/>
        <v>2.6011317889876001E-3</v>
      </c>
      <c r="AP262" s="11">
        <f t="shared" si="336"/>
        <v>3.276740014632695E-3</v>
      </c>
      <c r="AQ262" s="11">
        <f t="shared" si="337"/>
        <v>2.9724166336034868E-3</v>
      </c>
      <c r="AR262" s="1">
        <f t="shared" si="341"/>
        <v>377496.268318241</v>
      </c>
      <c r="AS262" s="1">
        <f t="shared" si="341"/>
        <v>162325.96056253056</v>
      </c>
      <c r="AT262" s="1">
        <f t="shared" si="341"/>
        <v>55896.798244414516</v>
      </c>
      <c r="AU262" s="1">
        <f t="shared" si="298"/>
        <v>75499.253663648196</v>
      </c>
      <c r="AV262" s="1">
        <f t="shared" si="299"/>
        <v>32465.192112506113</v>
      </c>
      <c r="AW262" s="1">
        <f t="shared" si="300"/>
        <v>11179.359648882904</v>
      </c>
      <c r="AX262" s="1">
        <f t="shared" si="282"/>
        <v>259135.16301737889</v>
      </c>
      <c r="AY262" s="1">
        <f t="shared" ref="AY262:AY325" si="344">(AS262-AV262)/C262*1000</f>
        <v>43810.327854119882</v>
      </c>
      <c r="AZ262" s="1">
        <f t="shared" ref="AZ262:AZ325" si="345">(AT262-AW262)/D262*1000</f>
        <v>10233.004049872112</v>
      </c>
      <c r="BA262" s="1">
        <f t="shared" si="283"/>
        <v>14526.876532341526</v>
      </c>
      <c r="BB262" s="1">
        <f t="shared" si="284"/>
        <v>31679.817197632499</v>
      </c>
      <c r="BC262" s="1">
        <f t="shared" si="285"/>
        <v>40349.130032715046</v>
      </c>
      <c r="BD262" s="1">
        <f t="shared" si="286"/>
        <v>227.517144418247</v>
      </c>
      <c r="BE262" s="2">
        <f t="shared" si="292"/>
        <v>0.17931493730955578</v>
      </c>
      <c r="BF262" s="2">
        <f t="shared" si="293"/>
        <v>0.13584270515142602</v>
      </c>
      <c r="BG262" s="2">
        <f t="shared" si="294"/>
        <v>7.3108051554487685E-2</v>
      </c>
      <c r="BH262" s="2">
        <f t="shared" ref="BH262:BH325" si="346">(BE262*Z262+BF262*AA262+BG262*AB262)/(Z262+AA262+AB262)</f>
        <v>9.0296964384611739E-2</v>
      </c>
      <c r="BI262" s="2">
        <f t="shared" si="287"/>
        <v>3.2153846742329923E-3</v>
      </c>
      <c r="BJ262" s="2">
        <f t="shared" ref="BJ262:BJ325" si="347">BJ$5*BF262^2</f>
        <v>1.8453240542857267E-3</v>
      </c>
      <c r="BK262" s="2">
        <f t="shared" ref="BK262:BK325" si="348">BK$5*BG262^2</f>
        <v>5.3447872020936297E-4</v>
      </c>
      <c r="BL262" s="2">
        <f t="shared" ref="BL262:BL325" si="349">BI262*AR262</f>
        <v>1213.7957157306175</v>
      </c>
      <c r="BM262" s="2">
        <f t="shared" ref="BM262:BM325" si="350">BJ262*AS262</f>
        <v>299.54399966107388</v>
      </c>
      <c r="BN262" s="2">
        <f t="shared" ref="BN262:BN325" si="351">BK262*AT262</f>
        <v>29.875649189475638</v>
      </c>
      <c r="BO262" s="2">
        <f t="shared" si="288"/>
        <v>2837.9844456537317</v>
      </c>
      <c r="BP262" s="2">
        <f t="shared" si="289"/>
        <v>212.47418757812096</v>
      </c>
      <c r="BQ262" s="2">
        <f t="shared" si="290"/>
        <v>10.254371907091027</v>
      </c>
      <c r="BR262" s="11">
        <f t="shared" si="291"/>
        <v>3.3273126181501994E-2</v>
      </c>
      <c r="BS262" s="17">
        <f t="shared" si="342"/>
        <v>3.0301852708451357E-4</v>
      </c>
      <c r="BT262" s="17">
        <f t="shared" si="343"/>
        <v>2.6285596338616441E-3</v>
      </c>
      <c r="BU262" s="12">
        <f>(BU$3*templow!$I372+BU$4*templow!$I372^2+BU$5*templow!$I372^6)*(K262/K$56)^$BW$1</f>
        <v>-0.37164662433503071</v>
      </c>
      <c r="BV262" s="12">
        <f>(BV$3*templow!$I372+BV$4*templow!$I372^2+BV$5*templow!$I372^6)*(L262/L$56)^$BW$1</f>
        <v>-1.2369521809972526</v>
      </c>
      <c r="BW262" s="12">
        <f>(BW$3*templow!$I372+BW$4*templow!$I372^2+BW$5*templow!$I372^6)*(M262/M$56)^$BW$1</f>
        <v>-1.9225704828202732</v>
      </c>
      <c r="BX262" s="12"/>
      <c r="BY262" s="12"/>
      <c r="BZ262" s="12"/>
      <c r="CA262" s="19"/>
      <c r="CB262" s="19"/>
      <c r="CC262" s="19"/>
      <c r="CD262" s="19"/>
      <c r="CE262" s="19"/>
      <c r="CF262" s="19"/>
      <c r="CG262" s="19"/>
      <c r="CH262" s="19"/>
    </row>
    <row r="263" spans="1:86" x14ac:dyDescent="0.3">
      <c r="A263" s="2">
        <f t="shared" si="301"/>
        <v>2217</v>
      </c>
      <c r="B263" s="5">
        <f t="shared" si="302"/>
        <v>1165.4035735875418</v>
      </c>
      <c r="C263" s="5">
        <f t="shared" si="303"/>
        <v>2964.1593783204348</v>
      </c>
      <c r="D263" s="5">
        <f t="shared" si="304"/>
        <v>4369.9246538364287</v>
      </c>
      <c r="E263" s="15">
        <f t="shared" si="305"/>
        <v>1.0055745351172668E-7</v>
      </c>
      <c r="F263" s="15">
        <f t="shared" si="306"/>
        <v>1.9810492634648024E-7</v>
      </c>
      <c r="G263" s="15">
        <f t="shared" si="307"/>
        <v>4.0442416012049771E-7</v>
      </c>
      <c r="H263" s="5">
        <f t="shared" si="308"/>
        <v>378597.03639220499</v>
      </c>
      <c r="I263" s="5">
        <f t="shared" si="309"/>
        <v>162956.54658028996</v>
      </c>
      <c r="J263" s="5">
        <f t="shared" si="310"/>
        <v>56093.912251499976</v>
      </c>
      <c r="K263" s="5">
        <f t="shared" si="311"/>
        <v>324863.45929654542</v>
      </c>
      <c r="L263" s="5">
        <f t="shared" si="312"/>
        <v>54975.635848779872</v>
      </c>
      <c r="M263" s="5">
        <f t="shared" si="313"/>
        <v>12836.356847080695</v>
      </c>
      <c r="N263" s="15">
        <f t="shared" si="314"/>
        <v>2.9158698922182591E-3</v>
      </c>
      <c r="O263" s="15">
        <f t="shared" si="315"/>
        <v>3.8844910147828315E-3</v>
      </c>
      <c r="P263" s="15">
        <f t="shared" si="316"/>
        <v>3.5259858802552113E-3</v>
      </c>
      <c r="Q263" s="5">
        <f t="shared" si="317"/>
        <v>5703.2521344361794</v>
      </c>
      <c r="R263" s="5">
        <f t="shared" si="318"/>
        <v>7727.6706480864941</v>
      </c>
      <c r="S263" s="5">
        <f t="shared" si="319"/>
        <v>4858.0408968437068</v>
      </c>
      <c r="T263" s="5">
        <f t="shared" si="320"/>
        <v>15.064175326845227</v>
      </c>
      <c r="U263" s="5">
        <f t="shared" si="321"/>
        <v>47.421664304103366</v>
      </c>
      <c r="V263" s="5">
        <f t="shared" si="322"/>
        <v>86.605492500905044</v>
      </c>
      <c r="W263" s="15">
        <f t="shared" si="323"/>
        <v>-1.0734613539272964E-2</v>
      </c>
      <c r="X263" s="15">
        <f t="shared" si="324"/>
        <v>-1.217998157191269E-2</v>
      </c>
      <c r="Y263" s="15">
        <f t="shared" si="325"/>
        <v>-9.7425357312937999E-3</v>
      </c>
      <c r="Z263" s="5">
        <f t="shared" si="338"/>
        <v>4713.879262603773</v>
      </c>
      <c r="AA263" s="5">
        <f t="shared" si="339"/>
        <v>20590.021873431804</v>
      </c>
      <c r="AB263" s="5">
        <f t="shared" si="340"/>
        <v>79983.264361708512</v>
      </c>
      <c r="AC263" s="16">
        <f t="shared" si="326"/>
        <v>0.99920986952657409</v>
      </c>
      <c r="AD263" s="16">
        <f t="shared" si="327"/>
        <v>3.057574566824897</v>
      </c>
      <c r="AE263" s="16">
        <f t="shared" si="328"/>
        <v>17.651668876795632</v>
      </c>
      <c r="AF263" s="15">
        <f t="shared" si="329"/>
        <v>-4.0504037456468023E-3</v>
      </c>
      <c r="AG263" s="15">
        <f t="shared" si="330"/>
        <v>2.9673830763510267E-4</v>
      </c>
      <c r="AH263" s="15">
        <f t="shared" si="331"/>
        <v>9.7937136394747881E-3</v>
      </c>
      <c r="AI263" s="1">
        <f t="shared" si="295"/>
        <v>733442.46160789288</v>
      </c>
      <c r="AJ263" s="1">
        <f t="shared" si="296"/>
        <v>312534.72266890731</v>
      </c>
      <c r="AK263" s="1">
        <f t="shared" si="297"/>
        <v>107990.70624252615</v>
      </c>
      <c r="AL263" s="14">
        <f t="shared" si="332"/>
        <v>90.145462433050966</v>
      </c>
      <c r="AM263" s="14">
        <f t="shared" si="333"/>
        <v>21.967905063085215</v>
      </c>
      <c r="AN263" s="14">
        <f t="shared" si="334"/>
        <v>6.8948838762641982</v>
      </c>
      <c r="AO263" s="11">
        <f t="shared" si="335"/>
        <v>2.575120471097724E-3</v>
      </c>
      <c r="AP263" s="11">
        <f t="shared" si="336"/>
        <v>3.243972614486368E-3</v>
      </c>
      <c r="AQ263" s="11">
        <f t="shared" si="337"/>
        <v>2.942692467267452E-3</v>
      </c>
      <c r="AR263" s="1">
        <f t="shared" si="341"/>
        <v>378597.03639220499</v>
      </c>
      <c r="AS263" s="1">
        <f t="shared" si="341"/>
        <v>162956.54658028996</v>
      </c>
      <c r="AT263" s="1">
        <f t="shared" si="341"/>
        <v>56093.912251499976</v>
      </c>
      <c r="AU263" s="1">
        <f t="shared" si="298"/>
        <v>75719.407278440995</v>
      </c>
      <c r="AV263" s="1">
        <f t="shared" si="299"/>
        <v>32591.309316057992</v>
      </c>
      <c r="AW263" s="1">
        <f t="shared" si="300"/>
        <v>11218.782450299996</v>
      </c>
      <c r="AX263" s="1">
        <f t="shared" ref="AX263:AX326" si="352">(AR263-AU263)/B263*1000</f>
        <v>259890.76743723633</v>
      </c>
      <c r="AY263" s="1">
        <f t="shared" si="344"/>
        <v>43980.5086790239</v>
      </c>
      <c r="AZ263" s="1">
        <f t="shared" si="345"/>
        <v>10269.085477664556</v>
      </c>
      <c r="BA263" s="1">
        <f t="shared" ref="BA263:BA326" si="353">LN(AX263)*B263</f>
        <v>14530.271213625683</v>
      </c>
      <c r="BB263" s="1">
        <f t="shared" ref="BB263:BB326" si="354">LN(AY263)*C263</f>
        <v>31691.315418276252</v>
      </c>
      <c r="BC263" s="1">
        <f t="shared" ref="BC263:BC326" si="355">LN(AZ263)*D263</f>
        <v>40364.52754248069</v>
      </c>
      <c r="BD263" s="1">
        <f t="shared" ref="BD263:BD326" si="356">SUM(BA263:BC263)*BT263</f>
        <v>220.96773259390068</v>
      </c>
      <c r="BE263" s="2">
        <f t="shared" si="292"/>
        <v>0.17931493730955578</v>
      </c>
      <c r="BF263" s="2">
        <f t="shared" si="293"/>
        <v>0.13584270515142602</v>
      </c>
      <c r="BG263" s="2">
        <f t="shared" si="294"/>
        <v>7.3108051554487685E-2</v>
      </c>
      <c r="BH263" s="2">
        <f t="shared" si="346"/>
        <v>9.0131535068516511E-2</v>
      </c>
      <c r="BI263" s="2">
        <f t="shared" ref="BI263:BI326" si="357">BI$5*BE263^2</f>
        <v>3.2153846742329923E-3</v>
      </c>
      <c r="BJ263" s="2">
        <f t="shared" si="347"/>
        <v>1.8453240542857267E-3</v>
      </c>
      <c r="BK263" s="2">
        <f t="shared" si="348"/>
        <v>5.3447872020936297E-4</v>
      </c>
      <c r="BL263" s="2">
        <f t="shared" si="349"/>
        <v>1217.3351085255263</v>
      </c>
      <c r="BM263" s="2">
        <f t="shared" si="350"/>
        <v>300.70763520794151</v>
      </c>
      <c r="BN263" s="2">
        <f t="shared" si="351"/>
        <v>29.981002431718014</v>
      </c>
      <c r="BO263" s="2">
        <f t="shared" ref="BO263:BO326" si="358">2*BI$5*BE263*AR263/Z263*1000</f>
        <v>2880.3497104740422</v>
      </c>
      <c r="BP263" s="2">
        <f t="shared" ref="BP263:BP326" si="359">2*BJ$5*BF263*AS263/AA263*1000</f>
        <v>215.0212199450315</v>
      </c>
      <c r="BQ263" s="2">
        <f t="shared" ref="BQ263:BQ326" si="360">2*BK$5*BG263*AT263/AB263*1000</f>
        <v>10.254436753743843</v>
      </c>
      <c r="BR263" s="11">
        <f t="shared" ref="BR263:BR326" si="361">SUM(H263:J263)*SUM(B262:D262)/SUM(H262:J262)/SUM(B263:D263)-1+BR$5</f>
        <v>3.3236919103112744E-2</v>
      </c>
      <c r="BS263" s="17">
        <f t="shared" si="342"/>
        <v>2.9326082272586475E-4</v>
      </c>
      <c r="BT263" s="17">
        <f t="shared" si="343"/>
        <v>2.5519996445258681E-3</v>
      </c>
      <c r="BU263" s="12">
        <f>(BU$3*templow!$I373+BU$4*templow!$I373^2+BU$5*templow!$I373^6)*(K263/K$56)^$BW$1</f>
        <v>-0.40286510084169003</v>
      </c>
      <c r="BV263" s="12">
        <f>(BV$3*templow!$I373+BV$4*templow!$I373^2+BV$5*templow!$I373^6)*(L263/L$56)^$BW$1</f>
        <v>-1.2591400858276498</v>
      </c>
      <c r="BW263" s="12">
        <f>(BW$3*templow!$I373+BW$4*templow!$I373^2+BW$5*templow!$I373^6)*(M263/M$56)^$BW$1</f>
        <v>-1.9424167300670425</v>
      </c>
      <c r="BX263" s="12"/>
      <c r="BY263" s="12"/>
      <c r="BZ263" s="12"/>
      <c r="CA263" s="19"/>
      <c r="CB263" s="19"/>
      <c r="CC263" s="19"/>
      <c r="CD263" s="19"/>
      <c r="CE263" s="19"/>
      <c r="CF263" s="19"/>
      <c r="CG263" s="19"/>
      <c r="CH263" s="19"/>
    </row>
    <row r="264" spans="1:86" x14ac:dyDescent="0.3">
      <c r="A264" s="2">
        <f t="shared" si="301"/>
        <v>2218</v>
      </c>
      <c r="B264" s="5">
        <f t="shared" si="302"/>
        <v>1165.4036849180568</v>
      </c>
      <c r="C264" s="5">
        <f t="shared" si="303"/>
        <v>2964.1599361742815</v>
      </c>
      <c r="D264" s="5">
        <f t="shared" si="304"/>
        <v>4369.9263327743811</v>
      </c>
      <c r="E264" s="15">
        <f t="shared" si="305"/>
        <v>9.5529580836140336E-8</v>
      </c>
      <c r="F264" s="15">
        <f t="shared" si="306"/>
        <v>1.8819968002915621E-7</v>
      </c>
      <c r="G264" s="15">
        <f t="shared" si="307"/>
        <v>3.8420295211447282E-7</v>
      </c>
      <c r="H264" s="5">
        <f t="shared" si="308"/>
        <v>379688.36629683664</v>
      </c>
      <c r="I264" s="5">
        <f t="shared" si="309"/>
        <v>163582.80372913973</v>
      </c>
      <c r="J264" s="5">
        <f t="shared" si="310"/>
        <v>56289.608753345885</v>
      </c>
      <c r="K264" s="5">
        <f t="shared" si="311"/>
        <v>325799.86764288781</v>
      </c>
      <c r="L264" s="5">
        <f t="shared" si="312"/>
        <v>55186.901938992291</v>
      </c>
      <c r="M264" s="5">
        <f t="shared" si="313"/>
        <v>12881.134478440672</v>
      </c>
      <c r="N264" s="15">
        <f t="shared" si="314"/>
        <v>2.8824674476164436E-3</v>
      </c>
      <c r="O264" s="15">
        <f t="shared" si="315"/>
        <v>3.8429039873870696E-3</v>
      </c>
      <c r="P264" s="15">
        <f t="shared" si="316"/>
        <v>3.4883442314210811E-3</v>
      </c>
      <c r="Q264" s="5">
        <f t="shared" si="317"/>
        <v>5658.2934349929619</v>
      </c>
      <c r="R264" s="5">
        <f t="shared" si="318"/>
        <v>7662.8841952835692</v>
      </c>
      <c r="S264" s="5">
        <f t="shared" si="319"/>
        <v>4827.4945314312909</v>
      </c>
      <c r="T264" s="5">
        <f t="shared" si="320"/>
        <v>14.902467226423692</v>
      </c>
      <c r="U264" s="5">
        <f t="shared" si="321"/>
        <v>46.84406930676996</v>
      </c>
      <c r="V264" s="5">
        <f t="shared" si="322"/>
        <v>85.761735395688675</v>
      </c>
      <c r="W264" s="15">
        <f t="shared" si="323"/>
        <v>-1.0734613539272964E-2</v>
      </c>
      <c r="X264" s="15">
        <f t="shared" si="324"/>
        <v>-1.217998157191269E-2</v>
      </c>
      <c r="Y264" s="15">
        <f t="shared" si="325"/>
        <v>-9.7425357312937999E-3</v>
      </c>
      <c r="Z264" s="5">
        <f t="shared" si="338"/>
        <v>4657.9323371360251</v>
      </c>
      <c r="AA264" s="5">
        <f t="shared" si="339"/>
        <v>20424.306286244071</v>
      </c>
      <c r="AB264" s="5">
        <f t="shared" si="340"/>
        <v>80261.765930974245</v>
      </c>
      <c r="AC264" s="16">
        <f t="shared" si="326"/>
        <v>0.99516266612835635</v>
      </c>
      <c r="AD264" s="16">
        <f t="shared" si="327"/>
        <v>3.058481866327325</v>
      </c>
      <c r="AE264" s="16">
        <f t="shared" si="328"/>
        <v>17.824544267033797</v>
      </c>
      <c r="AF264" s="15">
        <f t="shared" si="329"/>
        <v>-4.0504037456468023E-3</v>
      </c>
      <c r="AG264" s="15">
        <f t="shared" si="330"/>
        <v>2.9673830763510267E-4</v>
      </c>
      <c r="AH264" s="15">
        <f t="shared" si="331"/>
        <v>9.7937136394747881E-3</v>
      </c>
      <c r="AI264" s="1">
        <f t="shared" si="295"/>
        <v>735817.62272554461</v>
      </c>
      <c r="AJ264" s="1">
        <f t="shared" si="296"/>
        <v>313872.55971807457</v>
      </c>
      <c r="AK264" s="1">
        <f t="shared" si="297"/>
        <v>108410.41806857355</v>
      </c>
      <c r="AL264" s="14">
        <f t="shared" si="332"/>
        <v>90.375276504482002</v>
      </c>
      <c r="AM264" s="14">
        <f t="shared" si="333"/>
        <v>22.038455712683277</v>
      </c>
      <c r="AN264" s="14">
        <f t="shared" si="334"/>
        <v>6.9149705038811105</v>
      </c>
      <c r="AO264" s="11">
        <f t="shared" si="335"/>
        <v>2.5493692663867465E-3</v>
      </c>
      <c r="AP264" s="11">
        <f t="shared" si="336"/>
        <v>3.2115328883415041E-3</v>
      </c>
      <c r="AQ264" s="11">
        <f t="shared" si="337"/>
        <v>2.9132655425947772E-3</v>
      </c>
      <c r="AR264" s="1">
        <f t="shared" si="341"/>
        <v>379688.36629683664</v>
      </c>
      <c r="AS264" s="1">
        <f t="shared" si="341"/>
        <v>163582.80372913973</v>
      </c>
      <c r="AT264" s="1">
        <f t="shared" si="341"/>
        <v>56289.608753345885</v>
      </c>
      <c r="AU264" s="1">
        <f t="shared" si="298"/>
        <v>75937.673259367337</v>
      </c>
      <c r="AV264" s="1">
        <f t="shared" si="299"/>
        <v>32716.560745827948</v>
      </c>
      <c r="AW264" s="1">
        <f t="shared" si="300"/>
        <v>11257.921750669178</v>
      </c>
      <c r="AX264" s="1">
        <f t="shared" si="352"/>
        <v>260639.89411431021</v>
      </c>
      <c r="AY264" s="1">
        <f t="shared" si="344"/>
        <v>44149.521551193837</v>
      </c>
      <c r="AZ264" s="1">
        <f t="shared" si="345"/>
        <v>10304.907582752538</v>
      </c>
      <c r="BA264" s="1">
        <f t="shared" si="353"/>
        <v>14533.627007717629</v>
      </c>
      <c r="BB264" s="1">
        <f t="shared" si="354"/>
        <v>31702.690533297056</v>
      </c>
      <c r="BC264" s="1">
        <f t="shared" si="355"/>
        <v>40379.760331812678</v>
      </c>
      <c r="BD264" s="1">
        <f t="shared" si="356"/>
        <v>214.6060193608547</v>
      </c>
      <c r="BE264" s="2">
        <f t="shared" si="292"/>
        <v>0.17931493730955578</v>
      </c>
      <c r="BF264" s="2">
        <f t="shared" si="293"/>
        <v>0.13584270515142602</v>
      </c>
      <c r="BG264" s="2">
        <f t="shared" si="294"/>
        <v>7.3108051554487685E-2</v>
      </c>
      <c r="BH264" s="2">
        <f t="shared" si="346"/>
        <v>8.9967257495286765E-2</v>
      </c>
      <c r="BI264" s="2">
        <f t="shared" si="357"/>
        <v>3.2153846742329923E-3</v>
      </c>
      <c r="BJ264" s="2">
        <f t="shared" si="347"/>
        <v>1.8453240542857267E-3</v>
      </c>
      <c r="BK264" s="2">
        <f t="shared" si="348"/>
        <v>5.3447872020936297E-4</v>
      </c>
      <c r="BL264" s="2">
        <f t="shared" si="349"/>
        <v>1220.8441539754112</v>
      </c>
      <c r="BM264" s="2">
        <f t="shared" si="350"/>
        <v>301.86328258888244</v>
      </c>
      <c r="BN264" s="2">
        <f t="shared" si="351"/>
        <v>30.085598047574063</v>
      </c>
      <c r="BO264" s="2">
        <f t="shared" si="358"/>
        <v>2923.3484160719645</v>
      </c>
      <c r="BP264" s="2">
        <f t="shared" si="359"/>
        <v>217.59887717496181</v>
      </c>
      <c r="BQ264" s="2">
        <f t="shared" si="360"/>
        <v>10.254505544422425</v>
      </c>
      <c r="BR264" s="11">
        <f t="shared" si="361"/>
        <v>3.3201080791270571E-2</v>
      </c>
      <c r="BS264" s="17">
        <f t="shared" si="342"/>
        <v>2.8382727843331986E-4</v>
      </c>
      <c r="BT264" s="17">
        <f t="shared" si="343"/>
        <v>2.4776695577921051E-3</v>
      </c>
      <c r="BU264" s="12">
        <f>(BU$3*templow!$I374+BU$4*templow!$I374^2+BU$5*templow!$I374^6)*(K264/K$56)^$BW$1</f>
        <v>-0.43409709291439302</v>
      </c>
      <c r="BV264" s="12">
        <f>(BV$3*templow!$I374+BV$4*templow!$I374^2+BV$5*templow!$I374^6)*(L264/L$56)^$BW$1</f>
        <v>-1.2813179719832932</v>
      </c>
      <c r="BW264" s="12">
        <f>(BW$3*templow!$I374+BW$4*templow!$I374^2+BW$5*templow!$I374^6)*(M264/M$56)^$BW$1</f>
        <v>-1.9622475812152467</v>
      </c>
      <c r="BX264" s="12"/>
      <c r="BY264" s="12"/>
      <c r="BZ264" s="12"/>
      <c r="CA264" s="19"/>
      <c r="CB264" s="19"/>
      <c r="CC264" s="19"/>
      <c r="CD264" s="19"/>
      <c r="CE264" s="19"/>
      <c r="CF264" s="19"/>
      <c r="CG264" s="19"/>
      <c r="CH264" s="19"/>
    </row>
    <row r="265" spans="1:86" x14ac:dyDescent="0.3">
      <c r="A265" s="2">
        <f t="shared" si="301"/>
        <v>2219</v>
      </c>
      <c r="B265" s="5">
        <f t="shared" si="302"/>
        <v>1165.4037906820558</v>
      </c>
      <c r="C265" s="5">
        <f t="shared" si="303"/>
        <v>2964.160466135535</v>
      </c>
      <c r="D265" s="5">
        <f t="shared" si="304"/>
        <v>4369.927927766048</v>
      </c>
      <c r="E265" s="15">
        <f t="shared" si="305"/>
        <v>9.0753101794333311E-8</v>
      </c>
      <c r="F265" s="15">
        <f t="shared" si="306"/>
        <v>1.7878969602769838E-7</v>
      </c>
      <c r="G265" s="15">
        <f t="shared" si="307"/>
        <v>3.6499280450874916E-7</v>
      </c>
      <c r="H265" s="5">
        <f t="shared" si="308"/>
        <v>380770.28876613016</v>
      </c>
      <c r="I265" s="5">
        <f t="shared" si="309"/>
        <v>164204.73233319612</v>
      </c>
      <c r="J265" s="5">
        <f t="shared" si="310"/>
        <v>56483.889587146979</v>
      </c>
      <c r="K265" s="5">
        <f t="shared" si="311"/>
        <v>326728.20511702925</v>
      </c>
      <c r="L265" s="5">
        <f t="shared" si="312"/>
        <v>55396.708177298773</v>
      </c>
      <c r="M265" s="5">
        <f t="shared" si="313"/>
        <v>12925.588366859432</v>
      </c>
      <c r="N265" s="15">
        <f t="shared" si="314"/>
        <v>2.8494102249267961E-3</v>
      </c>
      <c r="O265" s="15">
        <f t="shared" si="315"/>
        <v>3.8017397414049636E-3</v>
      </c>
      <c r="P265" s="15">
        <f t="shared" si="316"/>
        <v>3.4510848786777348E-3</v>
      </c>
      <c r="Q265" s="5">
        <f t="shared" si="317"/>
        <v>5613.5040782704173</v>
      </c>
      <c r="R265" s="5">
        <f t="shared" si="318"/>
        <v>7598.3292261068918</v>
      </c>
      <c r="S265" s="5">
        <f t="shared" si="319"/>
        <v>4796.962026146467</v>
      </c>
      <c r="T265" s="5">
        <f t="shared" si="320"/>
        <v>14.742494999966352</v>
      </c>
      <c r="U265" s="5">
        <f t="shared" si="321"/>
        <v>46.273509405860104</v>
      </c>
      <c r="V265" s="5">
        <f t="shared" si="322"/>
        <v>84.926198624218415</v>
      </c>
      <c r="W265" s="15">
        <f t="shared" si="323"/>
        <v>-1.0734613539272964E-2</v>
      </c>
      <c r="X265" s="15">
        <f t="shared" si="324"/>
        <v>-1.217998157191269E-2</v>
      </c>
      <c r="Y265" s="15">
        <f t="shared" si="325"/>
        <v>-9.7425357312937999E-3</v>
      </c>
      <c r="Z265" s="5">
        <f t="shared" si="338"/>
        <v>4602.4961048123632</v>
      </c>
      <c r="AA265" s="5">
        <f t="shared" si="339"/>
        <v>20259.084944684095</v>
      </c>
      <c r="AB265" s="5">
        <f t="shared" si="340"/>
        <v>80538.214560797787</v>
      </c>
      <c r="AC265" s="16">
        <f t="shared" si="326"/>
        <v>0.99113185553794225</v>
      </c>
      <c r="AD265" s="16">
        <f t="shared" si="327"/>
        <v>3.0593894350602717</v>
      </c>
      <c r="AE265" s="16">
        <f t="shared" si="328"/>
        <v>17.999112749339268</v>
      </c>
      <c r="AF265" s="15">
        <f t="shared" si="329"/>
        <v>-4.0504037456468023E-3</v>
      </c>
      <c r="AG265" s="15">
        <f t="shared" si="330"/>
        <v>2.9673830763510267E-4</v>
      </c>
      <c r="AH265" s="15">
        <f t="shared" si="331"/>
        <v>9.7937136394747881E-3</v>
      </c>
      <c r="AI265" s="1">
        <f t="shared" si="295"/>
        <v>738173.53371235752</v>
      </c>
      <c r="AJ265" s="1">
        <f t="shared" si="296"/>
        <v>315201.86449209508</v>
      </c>
      <c r="AK265" s="1">
        <f t="shared" si="297"/>
        <v>108827.29801238538</v>
      </c>
      <c r="AL265" s="14">
        <f t="shared" si="332"/>
        <v>90.60337245732012</v>
      </c>
      <c r="AM265" s="14">
        <f t="shared" si="333"/>
        <v>22.108525165759524</v>
      </c>
      <c r="AN265" s="14">
        <f t="shared" si="334"/>
        <v>6.9349141977251572</v>
      </c>
      <c r="AO265" s="11">
        <f t="shared" si="335"/>
        <v>2.5238755737228792E-3</v>
      </c>
      <c r="AP265" s="11">
        <f t="shared" si="336"/>
        <v>3.1794175594580892E-3</v>
      </c>
      <c r="AQ265" s="11">
        <f t="shared" si="337"/>
        <v>2.8841328871688295E-3</v>
      </c>
      <c r="AR265" s="1">
        <f t="shared" si="341"/>
        <v>380770.28876613016</v>
      </c>
      <c r="AS265" s="1">
        <f t="shared" si="341"/>
        <v>164204.73233319612</v>
      </c>
      <c r="AT265" s="1">
        <f t="shared" si="341"/>
        <v>56483.889587146979</v>
      </c>
      <c r="AU265" s="1">
        <f t="shared" si="298"/>
        <v>76154.057753226036</v>
      </c>
      <c r="AV265" s="1">
        <f t="shared" si="299"/>
        <v>32840.946466639223</v>
      </c>
      <c r="AW265" s="1">
        <f t="shared" si="300"/>
        <v>11296.777917429397</v>
      </c>
      <c r="AX265" s="1">
        <f t="shared" si="352"/>
        <v>261382.5640936234</v>
      </c>
      <c r="AY265" s="1">
        <f t="shared" si="344"/>
        <v>44317.366541839016</v>
      </c>
      <c r="AZ265" s="1">
        <f t="shared" si="345"/>
        <v>10340.470693487547</v>
      </c>
      <c r="BA265" s="1">
        <f t="shared" si="353"/>
        <v>14536.944318097178</v>
      </c>
      <c r="BB265" s="1">
        <f t="shared" si="354"/>
        <v>31713.943801352932</v>
      </c>
      <c r="BC265" s="1">
        <f t="shared" si="355"/>
        <v>40394.830099151943</v>
      </c>
      <c r="BD265" s="1">
        <f t="shared" si="356"/>
        <v>208.42665858569231</v>
      </c>
      <c r="BE265" s="2">
        <f t="shared" si="292"/>
        <v>0.17931493730955578</v>
      </c>
      <c r="BF265" s="2">
        <f t="shared" si="293"/>
        <v>0.13584270515142602</v>
      </c>
      <c r="BG265" s="2">
        <f t="shared" si="294"/>
        <v>7.3108051554487685E-2</v>
      </c>
      <c r="BH265" s="2">
        <f t="shared" si="346"/>
        <v>8.9804131883658503E-2</v>
      </c>
      <c r="BI265" s="2">
        <f t="shared" si="357"/>
        <v>3.2153846742329923E-3</v>
      </c>
      <c r="BJ265" s="2">
        <f t="shared" si="347"/>
        <v>1.8453240542857267E-3</v>
      </c>
      <c r="BK265" s="2">
        <f t="shared" si="348"/>
        <v>5.3447872020936297E-4</v>
      </c>
      <c r="BL265" s="2">
        <f t="shared" si="349"/>
        <v>1224.3229509018859</v>
      </c>
      <c r="BM265" s="2">
        <f t="shared" si="350"/>
        <v>303.01094240199603</v>
      </c>
      <c r="BN265" s="2">
        <f t="shared" si="351"/>
        <v>30.189437018985281</v>
      </c>
      <c r="BO265" s="2">
        <f t="shared" si="358"/>
        <v>2966.9900377774966</v>
      </c>
      <c r="BP265" s="2">
        <f t="shared" si="359"/>
        <v>220.20752763229029</v>
      </c>
      <c r="BQ265" s="2">
        <f t="shared" si="360"/>
        <v>10.254578238304138</v>
      </c>
      <c r="BR265" s="11">
        <f t="shared" si="361"/>
        <v>3.3165607424056248E-2</v>
      </c>
      <c r="BS265" s="17">
        <f t="shared" si="342"/>
        <v>2.7470671847918754E-4</v>
      </c>
      <c r="BT265" s="17">
        <f t="shared" si="343"/>
        <v>2.4055044250408785E-3</v>
      </c>
      <c r="BU265" s="12">
        <f>(BU$3*templow!$I375+BU$4*templow!$I375^2+BU$5*templow!$I375^6)*(K265/K$56)^$BW$1</f>
        <v>-0.4653414930182313</v>
      </c>
      <c r="BV265" s="12">
        <f>(BV$3*templow!$I375+BV$4*templow!$I375^2+BV$5*templow!$I375^6)*(L265/L$56)^$BW$1</f>
        <v>-1.3034853484622726</v>
      </c>
      <c r="BW265" s="12">
        <f>(BW$3*templow!$I375+BW$4*templow!$I375^2+BW$5*templow!$I375^6)*(M265/M$56)^$BW$1</f>
        <v>-1.9820627047278188</v>
      </c>
      <c r="BX265" s="12"/>
      <c r="BY265" s="12"/>
      <c r="BZ265" s="12"/>
      <c r="CA265" s="19"/>
      <c r="CB265" s="19"/>
      <c r="CC265" s="19"/>
      <c r="CD265" s="19"/>
      <c r="CE265" s="19"/>
      <c r="CF265" s="19"/>
      <c r="CG265" s="19"/>
      <c r="CH265" s="19"/>
    </row>
    <row r="266" spans="1:86" x14ac:dyDescent="0.3">
      <c r="A266" s="2">
        <f t="shared" si="301"/>
        <v>2220</v>
      </c>
      <c r="B266" s="5">
        <f t="shared" si="302"/>
        <v>1165.4038911578643</v>
      </c>
      <c r="C266" s="5">
        <f t="shared" si="303"/>
        <v>2964.1609695988163</v>
      </c>
      <c r="D266" s="5">
        <f t="shared" si="304"/>
        <v>4369.9294430086848</v>
      </c>
      <c r="E266" s="15">
        <f t="shared" si="305"/>
        <v>8.6215446704616637E-8</v>
      </c>
      <c r="F266" s="15">
        <f t="shared" si="306"/>
        <v>1.6985021122631347E-7</v>
      </c>
      <c r="G266" s="15">
        <f t="shared" si="307"/>
        <v>3.467431642833117E-7</v>
      </c>
      <c r="H266" s="5">
        <f t="shared" si="308"/>
        <v>381842.83528372954</v>
      </c>
      <c r="I266" s="5">
        <f t="shared" si="309"/>
        <v>164822.33332487653</v>
      </c>
      <c r="J266" s="5">
        <f t="shared" si="310"/>
        <v>56676.756753972448</v>
      </c>
      <c r="K266" s="5">
        <f t="shared" si="311"/>
        <v>327648.49867144087</v>
      </c>
      <c r="L266" s="5">
        <f t="shared" si="312"/>
        <v>55605.054858806929</v>
      </c>
      <c r="M266" s="5">
        <f t="shared" si="313"/>
        <v>12969.718960714077</v>
      </c>
      <c r="N266" s="15">
        <f t="shared" si="314"/>
        <v>2.8166945491649997E-3</v>
      </c>
      <c r="O266" s="15">
        <f t="shared" si="315"/>
        <v>3.7609938995171177E-3</v>
      </c>
      <c r="P266" s="15">
        <f t="shared" si="316"/>
        <v>3.4142038723585788E-3</v>
      </c>
      <c r="Q266" s="5">
        <f t="shared" si="317"/>
        <v>5568.8875572274046</v>
      </c>
      <c r="R266" s="5">
        <f t="shared" si="318"/>
        <v>7534.0121950544981</v>
      </c>
      <c r="S266" s="5">
        <f t="shared" si="319"/>
        <v>4766.4473498994412</v>
      </c>
      <c r="T266" s="5">
        <f t="shared" si="320"/>
        <v>14.58424001353705</v>
      </c>
      <c r="U266" s="5">
        <f t="shared" si="321"/>
        <v>45.709898914028997</v>
      </c>
      <c r="V266" s="5">
        <f t="shared" si="322"/>
        <v>84.098802099599013</v>
      </c>
      <c r="W266" s="15">
        <f t="shared" si="323"/>
        <v>-1.0734613539272964E-2</v>
      </c>
      <c r="X266" s="15">
        <f t="shared" si="324"/>
        <v>-1.217998157191269E-2</v>
      </c>
      <c r="Y266" s="15">
        <f t="shared" si="325"/>
        <v>-9.7425357312937999E-3</v>
      </c>
      <c r="Z266" s="5">
        <f t="shared" si="338"/>
        <v>4547.5697204175758</v>
      </c>
      <c r="AA266" s="5">
        <f t="shared" si="339"/>
        <v>20094.375926242021</v>
      </c>
      <c r="AB266" s="5">
        <f t="shared" si="340"/>
        <v>80812.613150499805</v>
      </c>
      <c r="AC266" s="16">
        <f t="shared" si="326"/>
        <v>0.9871173713578415</v>
      </c>
      <c r="AD266" s="16">
        <f t="shared" si="327"/>
        <v>3.0602972731036284</v>
      </c>
      <c r="AE266" s="16">
        <f t="shared" si="328"/>
        <v>18.175390905370918</v>
      </c>
      <c r="AF266" s="15">
        <f t="shared" si="329"/>
        <v>-4.0504037456468023E-3</v>
      </c>
      <c r="AG266" s="15">
        <f t="shared" si="330"/>
        <v>2.9673830763510267E-4</v>
      </c>
      <c r="AH266" s="15">
        <f t="shared" si="331"/>
        <v>9.7937136394747881E-3</v>
      </c>
      <c r="AI266" s="1">
        <f t="shared" si="295"/>
        <v>740510.23809434776</v>
      </c>
      <c r="AJ266" s="1">
        <f t="shared" si="296"/>
        <v>316522.62450952479</v>
      </c>
      <c r="AK266" s="1">
        <f t="shared" si="297"/>
        <v>109241.34612857625</v>
      </c>
      <c r="AL266" s="14">
        <f t="shared" si="332"/>
        <v>90.829757379575639</v>
      </c>
      <c r="AM266" s="14">
        <f t="shared" si="333"/>
        <v>22.178114476554001</v>
      </c>
      <c r="AN266" s="14">
        <f t="shared" si="334"/>
        <v>6.9547153996914366</v>
      </c>
      <c r="AO266" s="11">
        <f t="shared" si="335"/>
        <v>2.4986368179856504E-3</v>
      </c>
      <c r="AP266" s="11">
        <f t="shared" si="336"/>
        <v>3.1476233838635083E-3</v>
      </c>
      <c r="AQ266" s="11">
        <f t="shared" si="337"/>
        <v>2.855291558297141E-3</v>
      </c>
      <c r="AR266" s="1">
        <f t="shared" si="341"/>
        <v>381842.83528372954</v>
      </c>
      <c r="AS266" s="1">
        <f t="shared" si="341"/>
        <v>164822.33332487653</v>
      </c>
      <c r="AT266" s="1">
        <f t="shared" si="341"/>
        <v>56676.756753972448</v>
      </c>
      <c r="AU266" s="1">
        <f t="shared" si="298"/>
        <v>76368.567056745916</v>
      </c>
      <c r="AV266" s="1">
        <f t="shared" si="299"/>
        <v>32964.466664975305</v>
      </c>
      <c r="AW266" s="1">
        <f t="shared" si="300"/>
        <v>11335.35135079449</v>
      </c>
      <c r="AX266" s="1">
        <f t="shared" si="352"/>
        <v>262118.79893715269</v>
      </c>
      <c r="AY266" s="1">
        <f t="shared" si="344"/>
        <v>44484.043887045547</v>
      </c>
      <c r="AZ266" s="1">
        <f t="shared" si="345"/>
        <v>10375.775168571263</v>
      </c>
      <c r="BA266" s="1">
        <f t="shared" si="353"/>
        <v>14540.223543834765</v>
      </c>
      <c r="BB266" s="1">
        <f t="shared" si="354"/>
        <v>31725.076467573235</v>
      </c>
      <c r="BC266" s="1">
        <f t="shared" si="355"/>
        <v>40409.738523963068</v>
      </c>
      <c r="BD266" s="1">
        <f t="shared" si="356"/>
        <v>202.42445508487742</v>
      </c>
      <c r="BE266" s="2">
        <f t="shared" si="292"/>
        <v>0.17931493730955578</v>
      </c>
      <c r="BF266" s="2">
        <f t="shared" si="293"/>
        <v>0.13584270515142602</v>
      </c>
      <c r="BG266" s="2">
        <f t="shared" si="294"/>
        <v>7.3108051554487685E-2</v>
      </c>
      <c r="BH266" s="2">
        <f t="shared" si="346"/>
        <v>8.9642158288487067E-2</v>
      </c>
      <c r="BI266" s="2">
        <f t="shared" si="357"/>
        <v>3.2153846742329923E-3</v>
      </c>
      <c r="BJ266" s="2">
        <f t="shared" si="347"/>
        <v>1.8453240542857267E-3</v>
      </c>
      <c r="BK266" s="2">
        <f t="shared" si="348"/>
        <v>5.3447872020936297E-4</v>
      </c>
      <c r="BL266" s="2">
        <f t="shared" si="349"/>
        <v>1227.7716005369768</v>
      </c>
      <c r="BM266" s="2">
        <f t="shared" si="350"/>
        <v>304.1506163678946</v>
      </c>
      <c r="BN266" s="2">
        <f t="shared" si="351"/>
        <v>30.292520415480563</v>
      </c>
      <c r="BO266" s="2">
        <f t="shared" si="358"/>
        <v>3011.2841926794163</v>
      </c>
      <c r="BP266" s="2">
        <f t="shared" si="359"/>
        <v>222.84754411289194</v>
      </c>
      <c r="BQ266" s="2">
        <f t="shared" si="360"/>
        <v>10.254654795023043</v>
      </c>
      <c r="BR266" s="11">
        <f t="shared" si="361"/>
        <v>3.3130495219556327E-2</v>
      </c>
      <c r="BS266" s="17">
        <f t="shared" si="342"/>
        <v>2.6588836920743132E-4</v>
      </c>
      <c r="BT266" s="17">
        <f t="shared" si="343"/>
        <v>2.335441189360076E-3</v>
      </c>
      <c r="BU266" s="12">
        <f>(BU$3*templow!$I376+BU$4*templow!$I376^2+BU$5*templow!$I376^6)*(K266/K$56)^$BW$1</f>
        <v>-0.49659722311477594</v>
      </c>
      <c r="BV266" s="12">
        <f>(BV$3*templow!$I376+BV$4*templow!$I376^2+BV$5*templow!$I376^6)*(L266/L$56)^$BW$1</f>
        <v>-1.3256417412220698</v>
      </c>
      <c r="BW266" s="12">
        <f>(BW$3*templow!$I376+BW$4*templow!$I376^2+BW$5*templow!$I376^6)*(M266/M$56)^$BW$1</f>
        <v>-2.0018617819963791</v>
      </c>
      <c r="BX266" s="12"/>
      <c r="BY266" s="12"/>
      <c r="BZ266" s="12"/>
      <c r="CA266" s="19"/>
      <c r="CB266" s="19"/>
      <c r="CC266" s="19"/>
      <c r="CD266" s="19"/>
      <c r="CE266" s="19"/>
      <c r="CF266" s="19"/>
      <c r="CG266" s="19"/>
      <c r="CH266" s="19"/>
    </row>
    <row r="267" spans="1:86" x14ac:dyDescent="0.3">
      <c r="A267" s="2">
        <f t="shared" si="301"/>
        <v>2221</v>
      </c>
      <c r="B267" s="5">
        <f t="shared" si="302"/>
        <v>1165.4039866098906</v>
      </c>
      <c r="C267" s="5">
        <f t="shared" si="303"/>
        <v>2964.1614478890151</v>
      </c>
      <c r="D267" s="5">
        <f t="shared" si="304"/>
        <v>4369.9308824896889</v>
      </c>
      <c r="E267" s="15">
        <f t="shared" si="305"/>
        <v>8.1904674369385801E-8</v>
      </c>
      <c r="F267" s="15">
        <f t="shared" si="306"/>
        <v>1.6135770066499779E-7</v>
      </c>
      <c r="G267" s="15">
        <f t="shared" si="307"/>
        <v>3.2940600606914611E-7</v>
      </c>
      <c r="H267" s="5">
        <f t="shared" si="308"/>
        <v>382906.03806128097</v>
      </c>
      <c r="I267" s="5">
        <f t="shared" si="309"/>
        <v>165435.60823315117</v>
      </c>
      <c r="J267" s="5">
        <f t="shared" si="310"/>
        <v>56868.212415245136</v>
      </c>
      <c r="K267" s="5">
        <f t="shared" si="311"/>
        <v>328560.77588608389</v>
      </c>
      <c r="L267" s="5">
        <f t="shared" si="312"/>
        <v>55811.942480720587</v>
      </c>
      <c r="M267" s="5">
        <f t="shared" si="313"/>
        <v>13013.526745495228</v>
      </c>
      <c r="N267" s="15">
        <f t="shared" si="314"/>
        <v>2.7843167856471673E-3</v>
      </c>
      <c r="O267" s="15">
        <f t="shared" si="315"/>
        <v>3.7206621311496324E-3</v>
      </c>
      <c r="P267" s="15">
        <f t="shared" si="316"/>
        <v>3.3776973050725356E-3</v>
      </c>
      <c r="Q267" s="5">
        <f t="shared" si="317"/>
        <v>5524.4472549820248</v>
      </c>
      <c r="R267" s="5">
        <f t="shared" si="318"/>
        <v>7469.9393612356062</v>
      </c>
      <c r="S267" s="5">
        <f t="shared" si="319"/>
        <v>4735.9543916138155</v>
      </c>
      <c r="T267" s="5">
        <f t="shared" si="320"/>
        <v>14.427683833227729</v>
      </c>
      <c r="U267" s="5">
        <f t="shared" si="321"/>
        <v>45.153153187602129</v>
      </c>
      <c r="V267" s="5">
        <f t="shared" si="322"/>
        <v>83.279466515184666</v>
      </c>
      <c r="W267" s="15">
        <f t="shared" si="323"/>
        <v>-1.0734613539272964E-2</v>
      </c>
      <c r="X267" s="15">
        <f t="shared" si="324"/>
        <v>-1.217998157191269E-2</v>
      </c>
      <c r="Y267" s="15">
        <f t="shared" si="325"/>
        <v>-9.7425357312937999E-3</v>
      </c>
      <c r="Z267" s="5">
        <f t="shared" si="338"/>
        <v>4493.1522258127034</v>
      </c>
      <c r="AA267" s="5">
        <f t="shared" si="339"/>
        <v>19930.196805664244</v>
      </c>
      <c r="AB267" s="5">
        <f t="shared" si="340"/>
        <v>81084.964833359903</v>
      </c>
      <c r="AC267" s="16">
        <f t="shared" si="326"/>
        <v>0.98311914745950069</v>
      </c>
      <c r="AD267" s="16">
        <f t="shared" si="327"/>
        <v>3.0612053805373094</v>
      </c>
      <c r="AE267" s="16">
        <f t="shared" si="328"/>
        <v>18.353395479183636</v>
      </c>
      <c r="AF267" s="15">
        <f t="shared" si="329"/>
        <v>-4.0504037456468023E-3</v>
      </c>
      <c r="AG267" s="15">
        <f t="shared" si="330"/>
        <v>2.9673830763510267E-4</v>
      </c>
      <c r="AH267" s="15">
        <f t="shared" si="331"/>
        <v>9.7937136394747881E-3</v>
      </c>
      <c r="AI267" s="1">
        <f t="shared" si="295"/>
        <v>742827.78134165891</v>
      </c>
      <c r="AJ267" s="1">
        <f t="shared" si="296"/>
        <v>317834.82872354763</v>
      </c>
      <c r="AK267" s="1">
        <f t="shared" si="297"/>
        <v>109652.56286651311</v>
      </c>
      <c r="AL267" s="14">
        <f t="shared" si="332"/>
        <v>91.054438449773372</v>
      </c>
      <c r="AM267" s="14">
        <f t="shared" si="333"/>
        <v>22.247224744773042</v>
      </c>
      <c r="AN267" s="14">
        <f t="shared" si="334"/>
        <v>6.9743745624608229</v>
      </c>
      <c r="AO267" s="11">
        <f t="shared" si="335"/>
        <v>2.4736504498057937E-3</v>
      </c>
      <c r="AP267" s="11">
        <f t="shared" si="336"/>
        <v>3.1161471500248733E-3</v>
      </c>
      <c r="AQ267" s="11">
        <f t="shared" si="337"/>
        <v>2.8267386427141697E-3</v>
      </c>
      <c r="AR267" s="1">
        <f t="shared" si="341"/>
        <v>382906.03806128097</v>
      </c>
      <c r="AS267" s="1">
        <f t="shared" si="341"/>
        <v>165435.60823315117</v>
      </c>
      <c r="AT267" s="1">
        <f t="shared" si="341"/>
        <v>56868.212415245136</v>
      </c>
      <c r="AU267" s="1">
        <f t="shared" si="298"/>
        <v>76581.207612256199</v>
      </c>
      <c r="AV267" s="1">
        <f t="shared" si="299"/>
        <v>33087.121646630236</v>
      </c>
      <c r="AW267" s="1">
        <f t="shared" si="300"/>
        <v>11373.642483049029</v>
      </c>
      <c r="AX267" s="1">
        <f t="shared" si="352"/>
        <v>262848.62070886715</v>
      </c>
      <c r="AY267" s="1">
        <f t="shared" si="344"/>
        <v>44649.553984576472</v>
      </c>
      <c r="AZ267" s="1">
        <f t="shared" si="345"/>
        <v>10410.821396396184</v>
      </c>
      <c r="BA267" s="1">
        <f t="shared" si="353"/>
        <v>14543.465079646141</v>
      </c>
      <c r="BB267" s="1">
        <f t="shared" si="354"/>
        <v>31736.089763730204</v>
      </c>
      <c r="BC267" s="1">
        <f t="shared" si="355"/>
        <v>40424.487267010481</v>
      </c>
      <c r="BD267" s="1">
        <f t="shared" si="356"/>
        <v>196.59436041612418</v>
      </c>
      <c r="BE267" s="2">
        <f t="shared" si="292"/>
        <v>0.17931493730955578</v>
      </c>
      <c r="BF267" s="2">
        <f t="shared" si="293"/>
        <v>0.13584270515142602</v>
      </c>
      <c r="BG267" s="2">
        <f t="shared" si="294"/>
        <v>7.3108051554487685E-2</v>
      </c>
      <c r="BH267" s="2">
        <f t="shared" si="346"/>
        <v>8.9481336602547853E-2</v>
      </c>
      <c r="BI267" s="2">
        <f t="shared" si="357"/>
        <v>3.2153846742329923E-3</v>
      </c>
      <c r="BJ267" s="2">
        <f t="shared" si="347"/>
        <v>1.8453240542857267E-3</v>
      </c>
      <c r="BK267" s="2">
        <f t="shared" si="348"/>
        <v>5.3447872020936297E-4</v>
      </c>
      <c r="BL267" s="2">
        <f t="shared" si="349"/>
        <v>1231.1902064535177</v>
      </c>
      <c r="BM267" s="2">
        <f t="shared" si="350"/>
        <v>305.28230730802369</v>
      </c>
      <c r="BN267" s="2">
        <f t="shared" si="351"/>
        <v>30.394849392294425</v>
      </c>
      <c r="BO267" s="2">
        <f t="shared" si="358"/>
        <v>3056.2406417463358</v>
      </c>
      <c r="BP267" s="2">
        <f t="shared" si="359"/>
        <v>225.51930389744876</v>
      </c>
      <c r="BQ267" s="2">
        <f t="shared" si="360"/>
        <v>10.254735174664129</v>
      </c>
      <c r="BR267" s="11">
        <f t="shared" si="361"/>
        <v>3.3095740435496318E-2</v>
      </c>
      <c r="BS267" s="17">
        <f t="shared" si="342"/>
        <v>2.5736184386941933E-4</v>
      </c>
      <c r="BT267" s="17">
        <f t="shared" si="343"/>
        <v>2.2674186304466755E-3</v>
      </c>
      <c r="BU267" s="12">
        <f>(BU$3*templow!$I377+BU$4*templow!$I377^2+BU$5*templow!$I377^6)*(K267/K$56)^$BW$1</f>
        <v>-0.52786323404762159</v>
      </c>
      <c r="BV267" s="12">
        <f>(BV$3*templow!$I377+BV$4*templow!$I377^2+BV$5*templow!$I377^6)*(L267/L$56)^$BW$1</f>
        <v>-1.3477866927669702</v>
      </c>
      <c r="BW267" s="12">
        <f>(BW$3*templow!$I377+BW$4*templow!$I377^2+BW$5*templow!$I377^6)*(M267/M$56)^$BW$1</f>
        <v>-2.0216445070129119</v>
      </c>
      <c r="BX267" s="12"/>
      <c r="BY267" s="12"/>
      <c r="BZ267" s="12"/>
      <c r="CA267" s="19"/>
      <c r="CB267" s="19"/>
      <c r="CC267" s="19"/>
      <c r="CD267" s="19"/>
      <c r="CE267" s="19"/>
      <c r="CF267" s="19"/>
      <c r="CG267" s="19"/>
      <c r="CH267" s="19"/>
    </row>
    <row r="268" spans="1:86" x14ac:dyDescent="0.3">
      <c r="A268" s="2">
        <f t="shared" si="301"/>
        <v>2222</v>
      </c>
      <c r="B268" s="5">
        <f t="shared" si="302"/>
        <v>1165.4040772893229</v>
      </c>
      <c r="C268" s="5">
        <f t="shared" si="303"/>
        <v>2964.1619022647774</v>
      </c>
      <c r="D268" s="5">
        <f t="shared" si="304"/>
        <v>4369.932249997094</v>
      </c>
      <c r="E268" s="15">
        <f t="shared" si="305"/>
        <v>7.7809440650916511E-8</v>
      </c>
      <c r="F268" s="15">
        <f t="shared" si="306"/>
        <v>1.5328981563174789E-7</v>
      </c>
      <c r="G268" s="15">
        <f t="shared" si="307"/>
        <v>3.1293570576568881E-7</v>
      </c>
      <c r="H268" s="5">
        <f t="shared" si="308"/>
        <v>383959.9300171099</v>
      </c>
      <c r="I268" s="5">
        <f t="shared" si="309"/>
        <v>166044.55917187742</v>
      </c>
      <c r="J268" s="5">
        <f t="shared" si="310"/>
        <v>57058.258889251476</v>
      </c>
      <c r="K268" s="5">
        <f t="shared" si="311"/>
        <v>329465.06494999002</v>
      </c>
      <c r="L268" s="5">
        <f t="shared" si="312"/>
        <v>56017.371738369126</v>
      </c>
      <c r="M268" s="5">
        <f t="shared" si="313"/>
        <v>13057.012242990591</v>
      </c>
      <c r="N268" s="15">
        <f t="shared" si="314"/>
        <v>2.7522733395894949E-3</v>
      </c>
      <c r="O268" s="15">
        <f t="shared" si="315"/>
        <v>3.6807401519756144E-3</v>
      </c>
      <c r="P268" s="15">
        <f t="shared" si="316"/>
        <v>3.3415613112268705E-3</v>
      </c>
      <c r="Q268" s="5">
        <f t="shared" si="317"/>
        <v>5480.1864464550154</v>
      </c>
      <c r="R268" s="5">
        <f t="shared" si="318"/>
        <v>7406.1167910490476</v>
      </c>
      <c r="S268" s="5">
        <f t="shared" si="319"/>
        <v>4705.4869608893887</v>
      </c>
      <c r="T268" s="5">
        <f t="shared" si="320"/>
        <v>14.272808223011213</v>
      </c>
      <c r="U268" s="5">
        <f t="shared" si="321"/>
        <v>44.603188613863381</v>
      </c>
      <c r="V268" s="5">
        <f t="shared" si="322"/>
        <v>82.468113336977396</v>
      </c>
      <c r="W268" s="15">
        <f t="shared" si="323"/>
        <v>-1.0734613539272964E-2</v>
      </c>
      <c r="X268" s="15">
        <f t="shared" si="324"/>
        <v>-1.217998157191269E-2</v>
      </c>
      <c r="Y268" s="15">
        <f t="shared" si="325"/>
        <v>-9.7425357312937999E-3</v>
      </c>
      <c r="Z268" s="5">
        <f t="shared" si="338"/>
        <v>4439.2425534127733</v>
      </c>
      <c r="AA268" s="5">
        <f t="shared" si="339"/>
        <v>19766.564661241744</v>
      </c>
      <c r="AB268" s="5">
        <f t="shared" si="340"/>
        <v>81355.272971528102</v>
      </c>
      <c r="AC268" s="16">
        <f t="shared" si="326"/>
        <v>0.97913711798221359</v>
      </c>
      <c r="AD268" s="16">
        <f t="shared" si="327"/>
        <v>3.0621137574412534</v>
      </c>
      <c r="AE268" s="16">
        <f t="shared" si="328"/>
        <v>18.533143378818792</v>
      </c>
      <c r="AF268" s="15">
        <f t="shared" si="329"/>
        <v>-4.0504037456468023E-3</v>
      </c>
      <c r="AG268" s="15">
        <f t="shared" si="330"/>
        <v>2.9673830763510267E-4</v>
      </c>
      <c r="AH268" s="15">
        <f t="shared" si="331"/>
        <v>9.7937136394747881E-3</v>
      </c>
      <c r="AI268" s="1">
        <f t="shared" si="295"/>
        <v>745126.21081974916</v>
      </c>
      <c r="AJ268" s="1">
        <f t="shared" si="296"/>
        <v>319138.46749782312</v>
      </c>
      <c r="AK268" s="1">
        <f t="shared" si="297"/>
        <v>110060.94906291083</v>
      </c>
      <c r="AL268" s="14">
        <f t="shared" si="332"/>
        <v>91.277422933875187</v>
      </c>
      <c r="AM268" s="14">
        <f t="shared" si="333"/>
        <v>22.315857114497586</v>
      </c>
      <c r="AN268" s="14">
        <f t="shared" si="334"/>
        <v>6.9938921492044486</v>
      </c>
      <c r="AO268" s="11">
        <f t="shared" si="335"/>
        <v>2.4489139453077358E-3</v>
      </c>
      <c r="AP268" s="11">
        <f t="shared" si="336"/>
        <v>3.0849856785246247E-3</v>
      </c>
      <c r="AQ268" s="11">
        <f t="shared" si="337"/>
        <v>2.7984712562870279E-3</v>
      </c>
      <c r="AR268" s="1">
        <f t="shared" si="341"/>
        <v>383959.9300171099</v>
      </c>
      <c r="AS268" s="1">
        <f t="shared" si="341"/>
        <v>166044.55917187742</v>
      </c>
      <c r="AT268" s="1">
        <f t="shared" si="341"/>
        <v>57058.258889251476</v>
      </c>
      <c r="AU268" s="1">
        <f t="shared" si="298"/>
        <v>76791.986003421989</v>
      </c>
      <c r="AV268" s="1">
        <f t="shared" si="299"/>
        <v>33208.911834375489</v>
      </c>
      <c r="AW268" s="1">
        <f t="shared" si="300"/>
        <v>11411.651777850297</v>
      </c>
      <c r="AX268" s="1">
        <f t="shared" si="352"/>
        <v>263572.05195999192</v>
      </c>
      <c r="AY268" s="1">
        <f t="shared" si="344"/>
        <v>44813.897390695303</v>
      </c>
      <c r="AZ268" s="1">
        <f t="shared" si="345"/>
        <v>10445.609794392472</v>
      </c>
      <c r="BA268" s="1">
        <f t="shared" si="353"/>
        <v>14546.66931594617</v>
      </c>
      <c r="BB268" s="1">
        <f t="shared" si="354"/>
        <v>31746.984908407419</v>
      </c>
      <c r="BC268" s="1">
        <f t="shared" si="355"/>
        <v>40439.077970627965</v>
      </c>
      <c r="BD268" s="1">
        <f t="shared" si="356"/>
        <v>190.93146878489645</v>
      </c>
      <c r="BE268" s="2">
        <f t="shared" ref="BE268:BE331" si="362">BE267</f>
        <v>0.17931493730955578</v>
      </c>
      <c r="BF268" s="2">
        <f t="shared" ref="BF268:BF331" si="363">BF267</f>
        <v>0.13584270515142602</v>
      </c>
      <c r="BG268" s="2">
        <f t="shared" ref="BG268:BG331" si="364">BG267</f>
        <v>7.3108051554487685E-2</v>
      </c>
      <c r="BH268" s="2">
        <f t="shared" si="346"/>
        <v>8.9321666558380572E-2</v>
      </c>
      <c r="BI268" s="2">
        <f t="shared" si="357"/>
        <v>3.2153846742329923E-3</v>
      </c>
      <c r="BJ268" s="2">
        <f t="shared" si="347"/>
        <v>1.8453240542857267E-3</v>
      </c>
      <c r="BK268" s="2">
        <f t="shared" si="348"/>
        <v>5.3447872020936297E-4</v>
      </c>
      <c r="BL268" s="2">
        <f t="shared" si="349"/>
        <v>1234.5788744965876</v>
      </c>
      <c r="BM268" s="2">
        <f t="shared" si="350"/>
        <v>306.40601912313508</v>
      </c>
      <c r="BN268" s="2">
        <f t="shared" si="351"/>
        <v>30.496425188501636</v>
      </c>
      <c r="BO268" s="2">
        <f t="shared" si="358"/>
        <v>3101.8692919795335</v>
      </c>
      <c r="BP268" s="2">
        <f t="shared" si="359"/>
        <v>228.22318880540251</v>
      </c>
      <c r="BQ268" s="2">
        <f t="shared" si="360"/>
        <v>10.25481933775718</v>
      </c>
      <c r="BR268" s="11">
        <f t="shared" si="361"/>
        <v>3.3061339368890524E-2</v>
      </c>
      <c r="BS268" s="17">
        <f t="shared" si="342"/>
        <v>2.4911712806107372E-4</v>
      </c>
      <c r="BT268" s="17">
        <f t="shared" si="343"/>
        <v>2.2013773111132771E-3</v>
      </c>
      <c r="BU268" s="12">
        <f>(BU$3*templow!$I378+BU$4*templow!$I378^2+BU$5*templow!$I378^6)*(K268/K$56)^$BW$1</f>
        <v>-0.55913850493511252</v>
      </c>
      <c r="BV268" s="12">
        <f>(BV$3*templow!$I378+BV$4*templow!$I378^2+BV$5*templow!$I378^6)*(L268/L$56)^$BW$1</f>
        <v>-1.3699197617417564</v>
      </c>
      <c r="BW268" s="12">
        <f>(BW$3*templow!$I378+BW$4*templow!$I378^2+BW$5*templow!$I378^6)*(M268/M$56)^$BW$1</f>
        <v>-2.041410586046613</v>
      </c>
      <c r="BX268" s="12"/>
      <c r="BY268" s="12"/>
      <c r="BZ268" s="12"/>
      <c r="CA268" s="19"/>
      <c r="CB268" s="19"/>
      <c r="CC268" s="19"/>
      <c r="CD268" s="19"/>
      <c r="CE268" s="19"/>
      <c r="CF268" s="19"/>
      <c r="CG268" s="19"/>
      <c r="CH268" s="19"/>
    </row>
    <row r="269" spans="1:86" x14ac:dyDescent="0.3">
      <c r="A269" s="2">
        <f t="shared" si="301"/>
        <v>2223</v>
      </c>
      <c r="B269" s="5">
        <f t="shared" si="302"/>
        <v>1165.4041634347905</v>
      </c>
      <c r="C269" s="5">
        <f t="shared" si="303"/>
        <v>2964.1623339218177</v>
      </c>
      <c r="D269" s="5">
        <f t="shared" si="304"/>
        <v>4369.9335491295351</v>
      </c>
      <c r="E269" s="15">
        <f t="shared" si="305"/>
        <v>7.3918968618370677E-8</v>
      </c>
      <c r="F269" s="15">
        <f t="shared" si="306"/>
        <v>1.4562532485016048E-7</v>
      </c>
      <c r="G269" s="15">
        <f t="shared" si="307"/>
        <v>2.9728892047740438E-7</v>
      </c>
      <c r="H269" s="5">
        <f t="shared" si="308"/>
        <v>385004.54475521948</v>
      </c>
      <c r="I269" s="5">
        <f t="shared" si="309"/>
        <v>166649.1888282203</v>
      </c>
      <c r="J269" s="5">
        <f t="shared" si="310"/>
        <v>57246.898647683956</v>
      </c>
      <c r="K269" s="5">
        <f t="shared" si="311"/>
        <v>330361.39464312303</v>
      </c>
      <c r="L269" s="5">
        <f t="shared" si="312"/>
        <v>56221.343521267423</v>
      </c>
      <c r="M269" s="5">
        <f t="shared" si="313"/>
        <v>13100.17601047668</v>
      </c>
      <c r="N269" s="15">
        <f t="shared" si="314"/>
        <v>2.7205606557072493E-3</v>
      </c>
      <c r="O269" s="15">
        <f t="shared" si="315"/>
        <v>3.6412237234362266E-3</v>
      </c>
      <c r="P269" s="15">
        <f t="shared" si="316"/>
        <v>3.3057920665777729E-3</v>
      </c>
      <c r="Q269" s="5">
        <f t="shared" si="317"/>
        <v>5436.1083000112785</v>
      </c>
      <c r="R269" s="5">
        <f t="shared" si="318"/>
        <v>7342.55036087386</v>
      </c>
      <c r="S269" s="5">
        <f t="shared" si="319"/>
        <v>4675.0487886793917</v>
      </c>
      <c r="T269" s="5">
        <f t="shared" si="320"/>
        <v>14.11959514261703</v>
      </c>
      <c r="U269" s="5">
        <f t="shared" si="321"/>
        <v>44.059922598497977</v>
      </c>
      <c r="V269" s="5">
        <f t="shared" si="322"/>
        <v>81.664664796099501</v>
      </c>
      <c r="W269" s="15">
        <f t="shared" si="323"/>
        <v>-1.0734613539272964E-2</v>
      </c>
      <c r="X269" s="15">
        <f t="shared" si="324"/>
        <v>-1.217998157191269E-2</v>
      </c>
      <c r="Y269" s="15">
        <f t="shared" si="325"/>
        <v>-9.7425357312937999E-3</v>
      </c>
      <c r="Z269" s="5">
        <f t="shared" si="338"/>
        <v>4385.83952960645</v>
      </c>
      <c r="AA269" s="5">
        <f t="shared" si="339"/>
        <v>19603.496081147801</v>
      </c>
      <c r="AB269" s="5">
        <f t="shared" si="340"/>
        <v>81623.541150981517</v>
      </c>
      <c r="AC269" s="16">
        <f t="shared" si="326"/>
        <v>0.9751712173320366</v>
      </c>
      <c r="AD269" s="16">
        <f t="shared" si="327"/>
        <v>3.0630224038954226</v>
      </c>
      <c r="AE269" s="16">
        <f t="shared" si="328"/>
        <v>18.714651677910272</v>
      </c>
      <c r="AF269" s="15">
        <f t="shared" si="329"/>
        <v>-4.0504037456468023E-3</v>
      </c>
      <c r="AG269" s="15">
        <f t="shared" si="330"/>
        <v>2.9673830763510267E-4</v>
      </c>
      <c r="AH269" s="15">
        <f t="shared" si="331"/>
        <v>9.7937136394747881E-3</v>
      </c>
      <c r="AI269" s="1">
        <f t="shared" si="295"/>
        <v>747405.57574119617</v>
      </c>
      <c r="AJ269" s="1">
        <f t="shared" si="296"/>
        <v>320433.53258241626</v>
      </c>
      <c r="AK269" s="1">
        <f t="shared" si="297"/>
        <v>110466.50593447004</v>
      </c>
      <c r="AL269" s="14">
        <f t="shared" si="332"/>
        <v>91.49871818225057</v>
      </c>
      <c r="AM269" s="14">
        <f t="shared" si="333"/>
        <v>22.384012773103787</v>
      </c>
      <c r="AN269" s="14">
        <f t="shared" si="334"/>
        <v>7.0132686332920775</v>
      </c>
      <c r="AO269" s="11">
        <f t="shared" si="335"/>
        <v>2.4244248058546583E-3</v>
      </c>
      <c r="AP269" s="11">
        <f t="shared" si="336"/>
        <v>3.0541358217393783E-3</v>
      </c>
      <c r="AQ269" s="11">
        <f t="shared" si="337"/>
        <v>2.7704865437241577E-3</v>
      </c>
      <c r="AR269" s="1">
        <f t="shared" si="341"/>
        <v>385004.54475521948</v>
      </c>
      <c r="AS269" s="1">
        <f t="shared" si="341"/>
        <v>166649.1888282203</v>
      </c>
      <c r="AT269" s="1">
        <f t="shared" si="341"/>
        <v>57246.898647683956</v>
      </c>
      <c r="AU269" s="1">
        <f t="shared" si="298"/>
        <v>77000.908951043893</v>
      </c>
      <c r="AV269" s="1">
        <f t="shared" si="299"/>
        <v>33329.837765644064</v>
      </c>
      <c r="AW269" s="1">
        <f t="shared" si="300"/>
        <v>11449.379729536791</v>
      </c>
      <c r="AX269" s="1">
        <f t="shared" si="352"/>
        <v>264289.11571449845</v>
      </c>
      <c r="AY269" s="1">
        <f t="shared" si="344"/>
        <v>44977.074817013934</v>
      </c>
      <c r="AZ269" s="1">
        <f t="shared" si="345"/>
        <v>10480.140808381344</v>
      </c>
      <c r="BA269" s="1">
        <f t="shared" si="353"/>
        <v>14549.836638901819</v>
      </c>
      <c r="BB269" s="1">
        <f t="shared" si="354"/>
        <v>31757.76310716513</v>
      </c>
      <c r="BC269" s="1">
        <f t="shared" si="355"/>
        <v>40453.512258981813</v>
      </c>
      <c r="BD269" s="1">
        <f t="shared" si="356"/>
        <v>185.4310130629826</v>
      </c>
      <c r="BE269" s="2">
        <f t="shared" si="362"/>
        <v>0.17931493730955578</v>
      </c>
      <c r="BF269" s="2">
        <f t="shared" si="363"/>
        <v>0.13584270515142602</v>
      </c>
      <c r="BG269" s="2">
        <f t="shared" si="364"/>
        <v>7.3108051554487685E-2</v>
      </c>
      <c r="BH269" s="2">
        <f t="shared" si="346"/>
        <v>8.9163147730175391E-2</v>
      </c>
      <c r="BI269" s="2">
        <f t="shared" si="357"/>
        <v>3.2153846742329923E-3</v>
      </c>
      <c r="BJ269" s="2">
        <f t="shared" si="347"/>
        <v>1.8453240542857267E-3</v>
      </c>
      <c r="BK269" s="2">
        <f t="shared" si="348"/>
        <v>5.3447872020936297E-4</v>
      </c>
      <c r="BL269" s="2">
        <f t="shared" si="349"/>
        <v>1237.9377127159828</v>
      </c>
      <c r="BM269" s="2">
        <f t="shared" si="350"/>
        <v>307.52175677191912</v>
      </c>
      <c r="BN269" s="2">
        <f t="shared" si="351"/>
        <v>30.597249125169235</v>
      </c>
      <c r="BO269" s="2">
        <f t="shared" si="358"/>
        <v>3148.1801985979669</v>
      </c>
      <c r="BP269" s="2">
        <f t="shared" si="359"/>
        <v>230.95958524955893</v>
      </c>
      <c r="BQ269" s="2">
        <f t="shared" si="360"/>
        <v>10.254907245271074</v>
      </c>
      <c r="BR269" s="11">
        <f t="shared" si="361"/>
        <v>3.302728835567989E-2</v>
      </c>
      <c r="BS269" s="17">
        <f t="shared" si="342"/>
        <v>2.4114456573630209E-4</v>
      </c>
      <c r="BT269" s="17">
        <f t="shared" si="343"/>
        <v>2.1372595253526961E-3</v>
      </c>
      <c r="BU269" s="12">
        <f>(BU$3*templow!$I379+BU$4*templow!$I379^2+BU$5*templow!$I379^6)*(K269/K$56)^$BW$1</f>
        <v>-0.59042204257035658</v>
      </c>
      <c r="BV269" s="12">
        <f>(BV$3*templow!$I379+BV$4*templow!$I379^2+BV$5*templow!$I379^6)*(L269/L$56)^$BW$1</f>
        <v>-1.3920405225316905</v>
      </c>
      <c r="BW269" s="12">
        <f>(BW$3*templow!$I379+BW$4*templow!$I379^2+BW$5*templow!$I379^6)*(M269/M$56)^$BW$1</f>
        <v>-2.0611597373259327</v>
      </c>
      <c r="BX269" s="12"/>
      <c r="BY269" s="12"/>
      <c r="BZ269" s="12"/>
      <c r="CA269" s="19"/>
      <c r="CB269" s="19"/>
      <c r="CC269" s="19"/>
      <c r="CD269" s="19"/>
      <c r="CE269" s="19"/>
      <c r="CF269" s="19"/>
      <c r="CG269" s="19"/>
      <c r="CH269" s="19"/>
    </row>
    <row r="270" spans="1:86" x14ac:dyDescent="0.3">
      <c r="A270" s="2">
        <f t="shared" si="301"/>
        <v>2224</v>
      </c>
      <c r="B270" s="5">
        <f t="shared" si="302"/>
        <v>1165.4042452729907</v>
      </c>
      <c r="C270" s="5">
        <f t="shared" si="303"/>
        <v>2964.1627439960653</v>
      </c>
      <c r="D270" s="5">
        <f t="shared" si="304"/>
        <v>4369.9347833057209</v>
      </c>
      <c r="E270" s="15">
        <f t="shared" si="305"/>
        <v>7.0223020187452136E-8</v>
      </c>
      <c r="F270" s="15">
        <f t="shared" si="306"/>
        <v>1.3834405860765245E-7</v>
      </c>
      <c r="G270" s="15">
        <f t="shared" si="307"/>
        <v>2.8242447445353414E-7</v>
      </c>
      <c r="H270" s="5">
        <f t="shared" si="308"/>
        <v>386039.91654460842</v>
      </c>
      <c r="I270" s="5">
        <f t="shared" si="309"/>
        <v>167249.50045115949</v>
      </c>
      <c r="J270" s="5">
        <f t="shared" si="310"/>
        <v>57434.134312216906</v>
      </c>
      <c r="K270" s="5">
        <f t="shared" si="311"/>
        <v>331249.79431852017</v>
      </c>
      <c r="L270" s="5">
        <f t="shared" si="312"/>
        <v>56423.858909206203</v>
      </c>
      <c r="M270" s="5">
        <f t="shared" si="313"/>
        <v>13143.018639918868</v>
      </c>
      <c r="N270" s="15">
        <f t="shared" si="314"/>
        <v>2.6891752178150874E-3</v>
      </c>
      <c r="O270" s="15">
        <f t="shared" si="315"/>
        <v>3.6021086522446399E-3</v>
      </c>
      <c r="P270" s="15">
        <f t="shared" si="316"/>
        <v>3.2703857877882658E-3</v>
      </c>
      <c r="Q270" s="5">
        <f t="shared" si="317"/>
        <v>5392.2158790986705</v>
      </c>
      <c r="R270" s="5">
        <f t="shared" si="318"/>
        <v>7279.2457597699167</v>
      </c>
      <c r="S270" s="5">
        <f t="shared" si="319"/>
        <v>4644.6435279814077</v>
      </c>
      <c r="T270" s="5">
        <f t="shared" si="320"/>
        <v>13.96802674543004</v>
      </c>
      <c r="U270" s="5">
        <f t="shared" si="321"/>
        <v>43.523273553188375</v>
      </c>
      <c r="V270" s="5">
        <f t="shared" si="322"/>
        <v>80.869043881339365</v>
      </c>
      <c r="W270" s="15">
        <f t="shared" si="323"/>
        <v>-1.0734613539272964E-2</v>
      </c>
      <c r="X270" s="15">
        <f t="shared" si="324"/>
        <v>-1.217998157191269E-2</v>
      </c>
      <c r="Y270" s="15">
        <f t="shared" si="325"/>
        <v>-9.7425357312937999E-3</v>
      </c>
      <c r="Z270" s="5">
        <f t="shared" si="338"/>
        <v>4332.9418781175746</v>
      </c>
      <c r="AA270" s="5">
        <f t="shared" si="339"/>
        <v>19441.007169819834</v>
      </c>
      <c r="AB270" s="5">
        <f t="shared" si="340"/>
        <v>81889.773176528746</v>
      </c>
      <c r="AC270" s="16">
        <f t="shared" si="326"/>
        <v>0.97122138018070792</v>
      </c>
      <c r="AD270" s="16">
        <f t="shared" si="327"/>
        <v>3.0639313199798028</v>
      </c>
      <c r="AE270" s="16">
        <f t="shared" si="328"/>
        <v>18.897937617306241</v>
      </c>
      <c r="AF270" s="15">
        <f t="shared" si="329"/>
        <v>-4.0504037456468023E-3</v>
      </c>
      <c r="AG270" s="15">
        <f t="shared" si="330"/>
        <v>2.9673830763510267E-4</v>
      </c>
      <c r="AH270" s="15">
        <f t="shared" si="331"/>
        <v>9.7937136394747881E-3</v>
      </c>
      <c r="AI270" s="1">
        <f t="shared" si="295"/>
        <v>749665.92711812037</v>
      </c>
      <c r="AJ270" s="1">
        <f t="shared" si="296"/>
        <v>321720.01708981872</v>
      </c>
      <c r="AK270" s="1">
        <f t="shared" si="297"/>
        <v>110869.23507055984</v>
      </c>
      <c r="AL270" s="14">
        <f t="shared" si="332"/>
        <v>91.718331626694862</v>
      </c>
      <c r="AM270" s="14">
        <f t="shared" si="333"/>
        <v>22.451692950195948</v>
      </c>
      <c r="AN270" s="14">
        <f t="shared" si="334"/>
        <v>7.0325044980043758</v>
      </c>
      <c r="AO270" s="11">
        <f t="shared" si="335"/>
        <v>2.4001805577961118E-3</v>
      </c>
      <c r="AP270" s="11">
        <f t="shared" si="336"/>
        <v>3.0235944635219844E-3</v>
      </c>
      <c r="AQ270" s="11">
        <f t="shared" si="337"/>
        <v>2.7427816782869159E-3</v>
      </c>
      <c r="AR270" s="1">
        <f t="shared" si="341"/>
        <v>386039.91654460842</v>
      </c>
      <c r="AS270" s="1">
        <f t="shared" si="341"/>
        <v>167249.50045115949</v>
      </c>
      <c r="AT270" s="1">
        <f t="shared" si="341"/>
        <v>57434.134312216906</v>
      </c>
      <c r="AU270" s="1">
        <f t="shared" si="298"/>
        <v>77207.983308921685</v>
      </c>
      <c r="AV270" s="1">
        <f t="shared" si="299"/>
        <v>33449.900090231902</v>
      </c>
      <c r="AW270" s="1">
        <f t="shared" si="300"/>
        <v>11486.826862443382</v>
      </c>
      <c r="AX270" s="1">
        <f t="shared" si="352"/>
        <v>264999.83545481617</v>
      </c>
      <c r="AY270" s="1">
        <f t="shared" si="344"/>
        <v>45139.087127364961</v>
      </c>
      <c r="AZ270" s="1">
        <f t="shared" si="345"/>
        <v>10514.414911935093</v>
      </c>
      <c r="BA270" s="1">
        <f t="shared" si="353"/>
        <v>14552.96743048425</v>
      </c>
      <c r="BB270" s="1">
        <f t="shared" si="354"/>
        <v>31768.425552702523</v>
      </c>
      <c r="BC270" s="1">
        <f t="shared" si="355"/>
        <v>40467.791738327818</v>
      </c>
      <c r="BD270" s="1">
        <f t="shared" si="356"/>
        <v>180.08836091616669</v>
      </c>
      <c r="BE270" s="2">
        <f t="shared" si="362"/>
        <v>0.17931493730955578</v>
      </c>
      <c r="BF270" s="2">
        <f t="shared" si="363"/>
        <v>0.13584270515142602</v>
      </c>
      <c r="BG270" s="2">
        <f t="shared" si="364"/>
        <v>7.3108051554487685E-2</v>
      </c>
      <c r="BH270" s="2">
        <f t="shared" si="346"/>
        <v>8.9005779535698909E-2</v>
      </c>
      <c r="BI270" s="2">
        <f t="shared" si="357"/>
        <v>3.2153846742329923E-3</v>
      </c>
      <c r="BJ270" s="2">
        <f t="shared" si="347"/>
        <v>1.8453240542857267E-3</v>
      </c>
      <c r="BK270" s="2">
        <f t="shared" si="348"/>
        <v>5.3447872020936297E-4</v>
      </c>
      <c r="BL270" s="2">
        <f t="shared" si="349"/>
        <v>1241.2668312997173</v>
      </c>
      <c r="BM270" s="2">
        <f t="shared" si="350"/>
        <v>308.62952624979613</v>
      </c>
      <c r="BN270" s="2">
        <f t="shared" si="351"/>
        <v>30.697322603526352</v>
      </c>
      <c r="BO270" s="2">
        <f t="shared" si="358"/>
        <v>3195.183567255976</v>
      </c>
      <c r="BP270" s="2">
        <f t="shared" si="359"/>
        <v>233.72888429134514</v>
      </c>
      <c r="BQ270" s="2">
        <f t="shared" si="360"/>
        <v>10.254998858608175</v>
      </c>
      <c r="BR270" s="11">
        <f t="shared" si="361"/>
        <v>3.2993583770373397E-2</v>
      </c>
      <c r="BS270" s="17">
        <f t="shared" si="342"/>
        <v>2.3343484577270334E-4</v>
      </c>
      <c r="BT270" s="17">
        <f t="shared" si="343"/>
        <v>2.0750092479152387E-3</v>
      </c>
      <c r="BU270" s="12">
        <f>(BU$3*templow!$I380+BU$4*templow!$I380^2+BU$5*templow!$I380^6)*(K270/K$56)^$BW$1</f>
        <v>-0.62171288082867626</v>
      </c>
      <c r="BV270" s="12">
        <f>(BV$3*templow!$I380+BV$4*templow!$I380^2+BV$5*templow!$I380^6)*(L270/L$56)^$BW$1</f>
        <v>-1.4141485648688299</v>
      </c>
      <c r="BW270" s="12">
        <f>(BW$3*templow!$I380+BW$4*templow!$I380^2+BW$5*templow!$I380^6)*(M270/M$56)^$BW$1</f>
        <v>-2.0808916907257986</v>
      </c>
      <c r="BX270" s="12"/>
      <c r="BY270" s="12"/>
      <c r="BZ270" s="12"/>
      <c r="CA270" s="19"/>
      <c r="CB270" s="19"/>
      <c r="CC270" s="19"/>
      <c r="CD270" s="19"/>
      <c r="CE270" s="19"/>
      <c r="CF270" s="19"/>
      <c r="CG270" s="19"/>
      <c r="CH270" s="19"/>
    </row>
    <row r="271" spans="1:86" x14ac:dyDescent="0.3">
      <c r="A271" s="2">
        <f t="shared" si="301"/>
        <v>2225</v>
      </c>
      <c r="B271" s="5">
        <f t="shared" si="302"/>
        <v>1165.4043230192863</v>
      </c>
      <c r="C271" s="5">
        <f t="shared" si="303"/>
        <v>2964.1631335666543</v>
      </c>
      <c r="D271" s="5">
        <f t="shared" si="304"/>
        <v>4369.9359557734288</v>
      </c>
      <c r="E271" s="15">
        <f t="shared" si="305"/>
        <v>6.6711869178079529E-8</v>
      </c>
      <c r="F271" s="15">
        <f t="shared" si="306"/>
        <v>1.3142685567726982E-7</v>
      </c>
      <c r="G271" s="15">
        <f t="shared" si="307"/>
        <v>2.6830325073085743E-7</v>
      </c>
      <c r="H271" s="5">
        <f t="shared" si="308"/>
        <v>387066.08029891213</v>
      </c>
      <c r="I271" s="5">
        <f t="shared" si="309"/>
        <v>167845.49784008806</v>
      </c>
      <c r="J271" s="5">
        <f t="shared" si="310"/>
        <v>57619.968651114832</v>
      </c>
      <c r="K271" s="5">
        <f t="shared" si="311"/>
        <v>332130.29388471437</v>
      </c>
      <c r="L271" s="5">
        <f t="shared" si="312"/>
        <v>56624.919168374705</v>
      </c>
      <c r="M271" s="5">
        <f t="shared" si="313"/>
        <v>13185.540757179531</v>
      </c>
      <c r="N271" s="15">
        <f t="shared" si="314"/>
        <v>2.658113548434482E-3</v>
      </c>
      <c r="O271" s="15">
        <f t="shared" si="315"/>
        <v>3.5633907899146333E-3</v>
      </c>
      <c r="P271" s="15">
        <f t="shared" si="316"/>
        <v>3.2353387319647986E-3</v>
      </c>
      <c r="Q271" s="5">
        <f t="shared" si="317"/>
        <v>5348.512143883363</v>
      </c>
      <c r="R271" s="5">
        <f t="shared" si="318"/>
        <v>7216.2084921867654</v>
      </c>
      <c r="S271" s="5">
        <f t="shared" si="319"/>
        <v>4614.2747545410402</v>
      </c>
      <c r="T271" s="5">
        <f t="shared" si="320"/>
        <v>13.81808537641162</v>
      </c>
      <c r="U271" s="5">
        <f t="shared" si="321"/>
        <v>42.993160883361227</v>
      </c>
      <c r="V271" s="5">
        <f t="shared" si="322"/>
        <v>80.081174331769844</v>
      </c>
      <c r="W271" s="15">
        <f t="shared" si="323"/>
        <v>-1.0734613539272964E-2</v>
      </c>
      <c r="X271" s="15">
        <f t="shared" si="324"/>
        <v>-1.217998157191269E-2</v>
      </c>
      <c r="Y271" s="15">
        <f t="shared" si="325"/>
        <v>-9.7425357312937999E-3</v>
      </c>
      <c r="Z271" s="5">
        <f t="shared" si="338"/>
        <v>4280.5482233086359</v>
      </c>
      <c r="AA271" s="5">
        <f t="shared" si="339"/>
        <v>19279.113554379877</v>
      </c>
      <c r="AB271" s="5">
        <f t="shared" si="340"/>
        <v>82153.973066863618</v>
      </c>
      <c r="AC271" s="16">
        <f t="shared" si="326"/>
        <v>0.96728754146457174</v>
      </c>
      <c r="AD271" s="16">
        <f t="shared" si="327"/>
        <v>3.0648405057744039</v>
      </c>
      <c r="AE271" s="16">
        <f t="shared" si="328"/>
        <v>19.083018606706798</v>
      </c>
      <c r="AF271" s="15">
        <f t="shared" si="329"/>
        <v>-4.0504037456468023E-3</v>
      </c>
      <c r="AG271" s="15">
        <f t="shared" si="330"/>
        <v>2.9673830763510267E-4</v>
      </c>
      <c r="AH271" s="15">
        <f t="shared" si="331"/>
        <v>9.7937136394747881E-3</v>
      </c>
      <c r="AI271" s="1">
        <f t="shared" si="295"/>
        <v>751907.31771523005</v>
      </c>
      <c r="AJ271" s="1">
        <f t="shared" si="296"/>
        <v>322997.91547106876</v>
      </c>
      <c r="AK271" s="1">
        <f t="shared" si="297"/>
        <v>111269.13842594724</v>
      </c>
      <c r="AL271" s="14">
        <f t="shared" si="332"/>
        <v>91.93627077749511</v>
      </c>
      <c r="AM271" s="14">
        <f t="shared" si="333"/>
        <v>22.518898916551848</v>
      </c>
      <c r="AN271" s="14">
        <f t="shared" si="334"/>
        <v>7.0516002362490768</v>
      </c>
      <c r="AO271" s="11">
        <f t="shared" si="335"/>
        <v>2.3761787522181507E-3</v>
      </c>
      <c r="AP271" s="11">
        <f t="shared" si="336"/>
        <v>2.9933585188867645E-3</v>
      </c>
      <c r="AQ271" s="11">
        <f t="shared" si="337"/>
        <v>2.7153538615040467E-3</v>
      </c>
      <c r="AR271" s="1">
        <f t="shared" si="341"/>
        <v>387066.08029891213</v>
      </c>
      <c r="AS271" s="1">
        <f t="shared" si="341"/>
        <v>167845.49784008806</v>
      </c>
      <c r="AT271" s="1">
        <f t="shared" si="341"/>
        <v>57619.968651114832</v>
      </c>
      <c r="AU271" s="1">
        <f t="shared" si="298"/>
        <v>77413.216059782426</v>
      </c>
      <c r="AV271" s="1">
        <f t="shared" si="299"/>
        <v>33569.099568017613</v>
      </c>
      <c r="AW271" s="1">
        <f t="shared" si="300"/>
        <v>11523.993730222966</v>
      </c>
      <c r="AX271" s="1">
        <f t="shared" si="352"/>
        <v>265704.23510777147</v>
      </c>
      <c r="AY271" s="1">
        <f t="shared" si="344"/>
        <v>45299.93533469976</v>
      </c>
      <c r="AZ271" s="1">
        <f t="shared" si="345"/>
        <v>10548.432605743625</v>
      </c>
      <c r="BA271" s="1">
        <f t="shared" si="353"/>
        <v>14556.062068520134</v>
      </c>
      <c r="BB271" s="1">
        <f t="shared" si="354"/>
        <v>31778.973425017146</v>
      </c>
      <c r="BC271" s="1">
        <f t="shared" si="355"/>
        <v>40481.917997262317</v>
      </c>
      <c r="BD271" s="1">
        <f t="shared" si="356"/>
        <v>174.89901103809353</v>
      </c>
      <c r="BE271" s="2">
        <f t="shared" si="362"/>
        <v>0.17931493730955578</v>
      </c>
      <c r="BF271" s="2">
        <f t="shared" si="363"/>
        <v>0.13584270515142602</v>
      </c>
      <c r="BG271" s="2">
        <f t="shared" si="364"/>
        <v>7.3108051554487685E-2</v>
      </c>
      <c r="BH271" s="2">
        <f t="shared" si="346"/>
        <v>8.8849561238257851E-2</v>
      </c>
      <c r="BI271" s="2">
        <f t="shared" si="357"/>
        <v>3.2153846742329923E-3</v>
      </c>
      <c r="BJ271" s="2">
        <f t="shared" si="347"/>
        <v>1.8453240542857267E-3</v>
      </c>
      <c r="BK271" s="2">
        <f t="shared" si="348"/>
        <v>5.3447872020936297E-4</v>
      </c>
      <c r="BL271" s="2">
        <f t="shared" si="349"/>
        <v>1244.5663425085588</v>
      </c>
      <c r="BM271" s="2">
        <f t="shared" si="350"/>
        <v>309.72933456787752</v>
      </c>
      <c r="BN271" s="2">
        <f t="shared" si="351"/>
        <v>30.796647103151471</v>
      </c>
      <c r="BO271" s="2">
        <f t="shared" si="358"/>
        <v>3242.8897562942161</v>
      </c>
      <c r="BP271" s="2">
        <f t="shared" si="359"/>
        <v>236.53148169673503</v>
      </c>
      <c r="BQ271" s="2">
        <f t="shared" si="360"/>
        <v>10.255094139598588</v>
      </c>
      <c r="BR271" s="11">
        <f t="shared" si="361"/>
        <v>3.2960222025693903E-2</v>
      </c>
      <c r="BS271" s="17">
        <f t="shared" si="342"/>
        <v>2.2597898906659048E-4</v>
      </c>
      <c r="BT271" s="17">
        <f t="shared" si="343"/>
        <v>2.0145720853546006E-3</v>
      </c>
      <c r="BU271" s="12">
        <f>(BU$3*templow!$I381+BU$4*templow!$I381^2+BU$5*templow!$I381^6)*(K271/K$56)^$BW$1</f>
        <v>-0.65301008008258399</v>
      </c>
      <c r="BV271" s="12">
        <f>(BV$3*templow!$I381+BV$4*templow!$I381^2+BV$5*templow!$I381^6)*(L271/L$56)^$BW$1</f>
        <v>-1.4362434934446622</v>
      </c>
      <c r="BW271" s="12">
        <f>(BW$3*templow!$I381+BW$4*templow!$I381^2+BW$5*templow!$I381^6)*(M271/M$56)^$BW$1</f>
        <v>-2.1006061874600634</v>
      </c>
      <c r="BX271" s="12"/>
      <c r="BY271" s="12"/>
      <c r="BZ271" s="12"/>
      <c r="CA271" s="19"/>
      <c r="CB271" s="19"/>
      <c r="CC271" s="19"/>
      <c r="CD271" s="19"/>
      <c r="CE271" s="19"/>
      <c r="CF271" s="19"/>
      <c r="CG271" s="19"/>
      <c r="CH271" s="19"/>
    </row>
    <row r="272" spans="1:86" x14ac:dyDescent="0.3">
      <c r="A272" s="2">
        <f t="shared" si="301"/>
        <v>2226</v>
      </c>
      <c r="B272" s="5">
        <f t="shared" si="302"/>
        <v>1165.4043968782721</v>
      </c>
      <c r="C272" s="5">
        <f t="shared" si="303"/>
        <v>2964.1635036587622</v>
      </c>
      <c r="D272" s="5">
        <f t="shared" si="304"/>
        <v>4369.9370696180504</v>
      </c>
      <c r="E272" s="15">
        <f t="shared" si="305"/>
        <v>6.337627571917555E-8</v>
      </c>
      <c r="F272" s="15">
        <f t="shared" si="306"/>
        <v>1.2485551289340633E-7</v>
      </c>
      <c r="G272" s="15">
        <f t="shared" si="307"/>
        <v>2.5488808819431452E-7</v>
      </c>
      <c r="H272" s="5">
        <f t="shared" si="308"/>
        <v>388083.07155635691</v>
      </c>
      <c r="I272" s="5">
        <f t="shared" si="309"/>
        <v>168437.18533350268</v>
      </c>
      <c r="J272" s="5">
        <f t="shared" si="310"/>
        <v>57804.404575875036</v>
      </c>
      <c r="K272" s="5">
        <f t="shared" si="311"/>
        <v>333002.9237884304</v>
      </c>
      <c r="L272" s="5">
        <f t="shared" si="312"/>
        <v>56824.525747515356</v>
      </c>
      <c r="M272" s="5">
        <f t="shared" si="313"/>
        <v>13227.743021234712</v>
      </c>
      <c r="N272" s="15">
        <f t="shared" si="314"/>
        <v>2.6273722083867135E-3</v>
      </c>
      <c r="O272" s="15">
        <f t="shared" si="315"/>
        <v>3.5250660322732053E-3</v>
      </c>
      <c r="P272" s="15">
        <f t="shared" si="316"/>
        <v>3.2006471962251482E-3</v>
      </c>
      <c r="Q272" s="5">
        <f t="shared" si="317"/>
        <v>5304.9999528808257</v>
      </c>
      <c r="R272" s="5">
        <f t="shared" si="318"/>
        <v>7153.4438806787093</v>
      </c>
      <c r="S272" s="5">
        <f t="shared" si="319"/>
        <v>4583.945967567699</v>
      </c>
      <c r="T272" s="5">
        <f t="shared" si="320"/>
        <v>13.669753570043163</v>
      </c>
      <c r="U272" s="5">
        <f t="shared" si="321"/>
        <v>42.469504976083613</v>
      </c>
      <c r="V272" s="5">
        <f t="shared" si="322"/>
        <v>79.300980629438612</v>
      </c>
      <c r="W272" s="15">
        <f t="shared" si="323"/>
        <v>-1.0734613539272964E-2</v>
      </c>
      <c r="X272" s="15">
        <f t="shared" si="324"/>
        <v>-1.217998157191269E-2</v>
      </c>
      <c r="Y272" s="15">
        <f t="shared" si="325"/>
        <v>-9.7425357312937999E-3</v>
      </c>
      <c r="Z272" s="5">
        <f t="shared" si="338"/>
        <v>4228.6570934263618</v>
      </c>
      <c r="AA272" s="5">
        <f t="shared" si="339"/>
        <v>19117.83039108885</v>
      </c>
      <c r="AB272" s="5">
        <f t="shared" si="340"/>
        <v>82416.14504966636</v>
      </c>
      <c r="AC272" s="16">
        <f t="shared" si="326"/>
        <v>0.96336963638350614</v>
      </c>
      <c r="AD272" s="16">
        <f t="shared" si="327"/>
        <v>3.0657499613592591</v>
      </c>
      <c r="AE272" s="16">
        <f t="shared" si="328"/>
        <v>19.269912226317654</v>
      </c>
      <c r="AF272" s="15">
        <f t="shared" si="329"/>
        <v>-4.0504037456468023E-3</v>
      </c>
      <c r="AG272" s="15">
        <f t="shared" si="330"/>
        <v>2.9673830763510267E-4</v>
      </c>
      <c r="AH272" s="15">
        <f t="shared" si="331"/>
        <v>9.7937136394747881E-3</v>
      </c>
      <c r="AI272" s="1">
        <f t="shared" si="295"/>
        <v>754129.80200348946</v>
      </c>
      <c r="AJ272" s="1">
        <f t="shared" si="296"/>
        <v>324267.22349197953</v>
      </c>
      <c r="AK272" s="1">
        <f t="shared" si="297"/>
        <v>111666.21831357549</v>
      </c>
      <c r="AL272" s="14">
        <f t="shared" si="332"/>
        <v>92.152543220542981</v>
      </c>
      <c r="AM272" s="14">
        <f t="shared" si="333"/>
        <v>22.585631983080578</v>
      </c>
      <c r="AN272" s="14">
        <f t="shared" si="334"/>
        <v>7.0705563502810458</v>
      </c>
      <c r="AO272" s="11">
        <f t="shared" si="335"/>
        <v>2.3524169646959693E-3</v>
      </c>
      <c r="AP272" s="11">
        <f t="shared" si="336"/>
        <v>2.9634249336978969E-3</v>
      </c>
      <c r="AQ272" s="11">
        <f t="shared" si="337"/>
        <v>2.6882003228890063E-3</v>
      </c>
      <c r="AR272" s="1">
        <f t="shared" si="341"/>
        <v>388083.07155635691</v>
      </c>
      <c r="AS272" s="1">
        <f t="shared" si="341"/>
        <v>168437.18533350268</v>
      </c>
      <c r="AT272" s="1">
        <f t="shared" si="341"/>
        <v>57804.404575875036</v>
      </c>
      <c r="AU272" s="1">
        <f t="shared" si="298"/>
        <v>77616.614311271391</v>
      </c>
      <c r="AV272" s="1">
        <f t="shared" si="299"/>
        <v>33687.437066700535</v>
      </c>
      <c r="AW272" s="1">
        <f t="shared" si="300"/>
        <v>11560.880915175008</v>
      </c>
      <c r="AX272" s="1">
        <f t="shared" si="352"/>
        <v>266402.33903074428</v>
      </c>
      <c r="AY272" s="1">
        <f t="shared" si="344"/>
        <v>45459.620598012283</v>
      </c>
      <c r="AZ272" s="1">
        <f t="shared" si="345"/>
        <v>10582.19441698777</v>
      </c>
      <c r="BA272" s="1">
        <f t="shared" si="353"/>
        <v>14559.120926742165</v>
      </c>
      <c r="BB272" s="1">
        <f t="shared" si="354"/>
        <v>31789.407891561437</v>
      </c>
      <c r="BC272" s="1">
        <f t="shared" si="355"/>
        <v>40495.892606967565</v>
      </c>
      <c r="BD272" s="1">
        <f t="shared" si="356"/>
        <v>169.85858948749737</v>
      </c>
      <c r="BE272" s="2">
        <f t="shared" si="362"/>
        <v>0.17931493730955578</v>
      </c>
      <c r="BF272" s="2">
        <f t="shared" si="363"/>
        <v>0.13584270515142602</v>
      </c>
      <c r="BG272" s="2">
        <f t="shared" si="364"/>
        <v>7.3108051554487685E-2</v>
      </c>
      <c r="BH272" s="2">
        <f t="shared" si="346"/>
        <v>8.8694491948698773E-2</v>
      </c>
      <c r="BI272" s="2">
        <f t="shared" si="357"/>
        <v>3.2153846742329923E-3</v>
      </c>
      <c r="BJ272" s="2">
        <f t="shared" si="347"/>
        <v>1.8453240542857267E-3</v>
      </c>
      <c r="BK272" s="2">
        <f t="shared" si="348"/>
        <v>5.3447872020936297E-4</v>
      </c>
      <c r="BL272" s="2">
        <f t="shared" si="349"/>
        <v>1247.8363606115756</v>
      </c>
      <c r="BM272" s="2">
        <f t="shared" si="350"/>
        <v>310.82118973209549</v>
      </c>
      <c r="BN272" s="2">
        <f t="shared" si="351"/>
        <v>30.895224180177934</v>
      </c>
      <c r="BO272" s="2">
        <f t="shared" si="358"/>
        <v>3291.309279024179</v>
      </c>
      <c r="BP272" s="2">
        <f t="shared" si="359"/>
        <v>239.36777799284502</v>
      </c>
      <c r="BQ272" s="2">
        <f t="shared" si="360"/>
        <v>10.255193050494768</v>
      </c>
      <c r="BR272" s="11">
        <f t="shared" si="361"/>
        <v>3.2927199572211102E-2</v>
      </c>
      <c r="BS272" s="17">
        <f t="shared" si="342"/>
        <v>2.1876833613537682E-4</v>
      </c>
      <c r="BT272" s="17">
        <f t="shared" si="343"/>
        <v>1.9558952284996121E-3</v>
      </c>
      <c r="BU272" s="12">
        <f>(BU$3*templow!$I382+BU$4*templow!$I382^2+BU$5*templow!$I382^6)*(K272/K$56)^$BW$1</f>
        <v>-0.68431272662435416</v>
      </c>
      <c r="BV272" s="12">
        <f>(BV$3*templow!$I382+BV$4*templow!$I382^2+BV$5*templow!$I382^6)*(L272/L$56)^$BW$1</f>
        <v>-1.4583249275290853</v>
      </c>
      <c r="BW272" s="12">
        <f>(BW$3*templow!$I382+BW$4*templow!$I382^2+BW$5*templow!$I382^6)*(M272/M$56)^$BW$1</f>
        <v>-2.1203029797791202</v>
      </c>
      <c r="BX272" s="12"/>
      <c r="BY272" s="12"/>
      <c r="BZ272" s="12"/>
      <c r="CA272" s="19"/>
      <c r="CB272" s="19"/>
      <c r="CC272" s="19"/>
      <c r="CD272" s="19"/>
      <c r="CE272" s="19"/>
      <c r="CF272" s="19"/>
      <c r="CG272" s="19"/>
      <c r="CH272" s="19"/>
    </row>
    <row r="273" spans="1:86" x14ac:dyDescent="0.3">
      <c r="A273" s="2">
        <f t="shared" si="301"/>
        <v>2227</v>
      </c>
      <c r="B273" s="5">
        <f t="shared" si="302"/>
        <v>1165.4044670443129</v>
      </c>
      <c r="C273" s="5">
        <f t="shared" si="303"/>
        <v>2964.1638552463087</v>
      </c>
      <c r="D273" s="5">
        <f t="shared" si="304"/>
        <v>4369.9381277707107</v>
      </c>
      <c r="E273" s="15">
        <f t="shared" si="305"/>
        <v>6.0207461933216772E-8</v>
      </c>
      <c r="F273" s="15">
        <f t="shared" si="306"/>
        <v>1.1861273724873601E-7</v>
      </c>
      <c r="G273" s="15">
        <f t="shared" si="307"/>
        <v>2.4214368378459877E-7</v>
      </c>
      <c r="H273" s="5">
        <f t="shared" si="308"/>
        <v>389090.92646003712</v>
      </c>
      <c r="I273" s="5">
        <f t="shared" si="309"/>
        <v>169024.56779779014</v>
      </c>
      <c r="J273" s="5">
        <f t="shared" si="310"/>
        <v>57987.445137904433</v>
      </c>
      <c r="K273" s="5">
        <f t="shared" si="311"/>
        <v>333867.7149975627</v>
      </c>
      <c r="L273" s="5">
        <f t="shared" si="312"/>
        <v>57022.680274112223</v>
      </c>
      <c r="M273" s="5">
        <f t="shared" si="313"/>
        <v>13269.626123399205</v>
      </c>
      <c r="N273" s="15">
        <f t="shared" si="314"/>
        <v>2.5969477964156162E-3</v>
      </c>
      <c r="O273" s="15">
        <f t="shared" si="315"/>
        <v>3.4871303189984992E-3</v>
      </c>
      <c r="P273" s="15">
        <f t="shared" si="316"/>
        <v>3.1663075172581046E-3</v>
      </c>
      <c r="Q273" s="5">
        <f t="shared" si="317"/>
        <v>5261.6820645818962</v>
      </c>
      <c r="R273" s="5">
        <f t="shared" si="318"/>
        <v>7090.9570686244297</v>
      </c>
      <c r="S273" s="5">
        <f t="shared" si="319"/>
        <v>4553.6605904616918</v>
      </c>
      <c r="T273" s="5">
        <f t="shared" si="320"/>
        <v>13.523014048291653</v>
      </c>
      <c r="U273" s="5">
        <f t="shared" si="321"/>
        <v>41.952227188106662</v>
      </c>
      <c r="V273" s="5">
        <f t="shared" si="322"/>
        <v>78.528387992129666</v>
      </c>
      <c r="W273" s="15">
        <f t="shared" si="323"/>
        <v>-1.0734613539272964E-2</v>
      </c>
      <c r="X273" s="15">
        <f t="shared" si="324"/>
        <v>-1.217998157191269E-2</v>
      </c>
      <c r="Y273" s="15">
        <f t="shared" si="325"/>
        <v>-9.7425357312937999E-3</v>
      </c>
      <c r="Z273" s="5">
        <f t="shared" si="338"/>
        <v>4177.2669237894152</v>
      </c>
      <c r="AA273" s="5">
        <f t="shared" si="339"/>
        <v>18957.172371829514</v>
      </c>
      <c r="AB273" s="5">
        <f t="shared" si="340"/>
        <v>82676.293556755438</v>
      </c>
      <c r="AC273" s="16">
        <f t="shared" si="326"/>
        <v>0.95946760039985601</v>
      </c>
      <c r="AD273" s="16">
        <f t="shared" si="327"/>
        <v>3.0666596868144254</v>
      </c>
      <c r="AE273" s="16">
        <f t="shared" si="328"/>
        <v>19.458636228520025</v>
      </c>
      <c r="AF273" s="15">
        <f t="shared" si="329"/>
        <v>-4.0504037456468023E-3</v>
      </c>
      <c r="AG273" s="15">
        <f t="shared" si="330"/>
        <v>2.9673830763510267E-4</v>
      </c>
      <c r="AH273" s="15">
        <f t="shared" si="331"/>
        <v>9.7937136394747881E-3</v>
      </c>
      <c r="AI273" s="1">
        <f t="shared" si="295"/>
        <v>756333.43611441192</v>
      </c>
      <c r="AJ273" s="1">
        <f t="shared" si="296"/>
        <v>325527.93820948212</v>
      </c>
      <c r="AK273" s="1">
        <f t="shared" si="297"/>
        <v>112060.47739739294</v>
      </c>
      <c r="AL273" s="14">
        <f t="shared" si="332"/>
        <v>92.36715661449476</v>
      </c>
      <c r="AM273" s="14">
        <f t="shared" si="333"/>
        <v>22.651893499792944</v>
      </c>
      <c r="AN273" s="14">
        <f t="shared" si="334"/>
        <v>7.0893733514262385</v>
      </c>
      <c r="AO273" s="11">
        <f t="shared" si="335"/>
        <v>2.3288927950490096E-3</v>
      </c>
      <c r="AP273" s="11">
        <f t="shared" si="336"/>
        <v>2.9337906843609177E-3</v>
      </c>
      <c r="AQ273" s="11">
        <f t="shared" si="337"/>
        <v>2.6613183196601163E-3</v>
      </c>
      <c r="AR273" s="1">
        <f t="shared" si="341"/>
        <v>389090.92646003712</v>
      </c>
      <c r="AS273" s="1">
        <f t="shared" si="341"/>
        <v>169024.56779779014</v>
      </c>
      <c r="AT273" s="1">
        <f t="shared" si="341"/>
        <v>57987.445137904433</v>
      </c>
      <c r="AU273" s="1">
        <f t="shared" si="298"/>
        <v>77818.185292007431</v>
      </c>
      <c r="AV273" s="1">
        <f t="shared" si="299"/>
        <v>33804.91355955803</v>
      </c>
      <c r="AW273" s="1">
        <f t="shared" si="300"/>
        <v>11597.489027580887</v>
      </c>
      <c r="AX273" s="1">
        <f t="shared" si="352"/>
        <v>267094.17199805018</v>
      </c>
      <c r="AY273" s="1">
        <f t="shared" si="344"/>
        <v>45618.144219289781</v>
      </c>
      <c r="AZ273" s="1">
        <f t="shared" si="345"/>
        <v>10615.700898719364</v>
      </c>
      <c r="BA273" s="1">
        <f t="shared" si="353"/>
        <v>14562.14437483879</v>
      </c>
      <c r="BB273" s="1">
        <f t="shared" si="354"/>
        <v>31799.730107396568</v>
      </c>
      <c r="BC273" s="1">
        <f t="shared" si="355"/>
        <v>40509.71712145154</v>
      </c>
      <c r="BD273" s="1">
        <f t="shared" si="356"/>
        <v>164.96284612603708</v>
      </c>
      <c r="BE273" s="2">
        <f t="shared" si="362"/>
        <v>0.17931493730955578</v>
      </c>
      <c r="BF273" s="2">
        <f t="shared" si="363"/>
        <v>0.13584270515142602</v>
      </c>
      <c r="BG273" s="2">
        <f t="shared" si="364"/>
        <v>7.3108051554487685E-2</v>
      </c>
      <c r="BH273" s="2">
        <f t="shared" si="346"/>
        <v>8.8540570627441639E-2</v>
      </c>
      <c r="BI273" s="2">
        <f t="shared" si="357"/>
        <v>3.2153846742329923E-3</v>
      </c>
      <c r="BJ273" s="2">
        <f t="shared" si="347"/>
        <v>1.8453240542857267E-3</v>
      </c>
      <c r="BK273" s="2">
        <f t="shared" si="348"/>
        <v>5.3447872020936297E-4</v>
      </c>
      <c r="BL273" s="2">
        <f t="shared" si="349"/>
        <v>1251.0770018227197</v>
      </c>
      <c r="BM273" s="2">
        <f t="shared" si="350"/>
        <v>311.90510072251078</v>
      </c>
      <c r="BN273" s="2">
        <f t="shared" si="351"/>
        <v>30.993055465517809</v>
      </c>
      <c r="BO273" s="2">
        <f t="shared" si="358"/>
        <v>3340.4528060470088</v>
      </c>
      <c r="BP273" s="2">
        <f t="shared" si="359"/>
        <v>242.23817852521361</v>
      </c>
      <c r="BQ273" s="2">
        <f t="shared" si="360"/>
        <v>10.255295553966082</v>
      </c>
      <c r="BR273" s="11">
        <f t="shared" si="361"/>
        <v>3.2894512897995803E-2</v>
      </c>
      <c r="BS273" s="17">
        <f t="shared" si="342"/>
        <v>2.1179453520633415E-4</v>
      </c>
      <c r="BT273" s="17">
        <f t="shared" si="343"/>
        <v>1.898927406310303E-3</v>
      </c>
      <c r="BU273" s="12">
        <f>(BU$3*templow!$I383+BU$4*templow!$I383^2+BU$5*templow!$I383^6)*(K273/K$56)^$BW$1</f>
        <v>-0.71561993209633112</v>
      </c>
      <c r="BV273" s="12">
        <f>(BV$3*templow!$I383+BV$4*templow!$I383^2+BV$5*templow!$I383^6)*(L273/L$56)^$BW$1</f>
        <v>-1.4803925005957308</v>
      </c>
      <c r="BW273" s="12">
        <f>(BW$3*templow!$I383+BW$4*templow!$I383^2+BW$5*templow!$I383^6)*(M273/M$56)^$BW$1</f>
        <v>-2.1399818306727534</v>
      </c>
      <c r="BX273" s="12"/>
      <c r="BY273" s="12"/>
      <c r="BZ273" s="12"/>
      <c r="CA273" s="19"/>
      <c r="CB273" s="19"/>
      <c r="CC273" s="19"/>
      <c r="CD273" s="19"/>
      <c r="CE273" s="19"/>
      <c r="CF273" s="19"/>
      <c r="CG273" s="19"/>
      <c r="CH273" s="19"/>
    </row>
    <row r="274" spans="1:86" x14ac:dyDescent="0.3">
      <c r="A274" s="2">
        <f t="shared" si="301"/>
        <v>2228</v>
      </c>
      <c r="B274" s="5">
        <f t="shared" si="302"/>
        <v>1165.4045337020557</v>
      </c>
      <c r="C274" s="5">
        <f t="shared" si="303"/>
        <v>2964.1641892545176</v>
      </c>
      <c r="D274" s="5">
        <f t="shared" si="304"/>
        <v>4369.9391330159815</v>
      </c>
      <c r="E274" s="15">
        <f t="shared" si="305"/>
        <v>5.7197088836555931E-8</v>
      </c>
      <c r="F274" s="15">
        <f t="shared" si="306"/>
        <v>1.126821003862992E-7</v>
      </c>
      <c r="G274" s="15">
        <f t="shared" si="307"/>
        <v>2.3003649959536881E-7</v>
      </c>
      <c r="H274" s="5">
        <f t="shared" si="308"/>
        <v>390089.68173850345</v>
      </c>
      <c r="I274" s="5">
        <f t="shared" si="309"/>
        <v>169607.65061610978</v>
      </c>
      <c r="J274" s="5">
        <f t="shared" si="310"/>
        <v>58169.093525231532</v>
      </c>
      <c r="K274" s="5">
        <f t="shared" si="311"/>
        <v>334724.69898442389</v>
      </c>
      <c r="L274" s="5">
        <f t="shared" si="312"/>
        <v>57219.384550612835</v>
      </c>
      <c r="M274" s="5">
        <f t="shared" si="313"/>
        <v>13311.190786560277</v>
      </c>
      <c r="N274" s="15">
        <f t="shared" si="314"/>
        <v>2.5668369487821252E-3</v>
      </c>
      <c r="O274" s="15">
        <f t="shared" si="315"/>
        <v>3.4495796331397433E-3</v>
      </c>
      <c r="P274" s="15">
        <f t="shared" si="316"/>
        <v>3.1323160708935927E-3</v>
      </c>
      <c r="Q274" s="5">
        <f t="shared" si="317"/>
        <v>5218.5611390730646</v>
      </c>
      <c r="R274" s="5">
        <f t="shared" si="318"/>
        <v>7028.7530229492886</v>
      </c>
      <c r="S274" s="5">
        <f t="shared" si="319"/>
        <v>4523.4219715519521</v>
      </c>
      <c r="T274" s="5">
        <f t="shared" si="320"/>
        <v>13.377849718597083</v>
      </c>
      <c r="U274" s="5">
        <f t="shared" si="321"/>
        <v>41.44124983405483</v>
      </c>
      <c r="V274" s="5">
        <f t="shared" si="322"/>
        <v>77.763322366195439</v>
      </c>
      <c r="W274" s="15">
        <f t="shared" si="323"/>
        <v>-1.0734613539272964E-2</v>
      </c>
      <c r="X274" s="15">
        <f t="shared" si="324"/>
        <v>-1.217998157191269E-2</v>
      </c>
      <c r="Y274" s="15">
        <f t="shared" si="325"/>
        <v>-9.7425357312937999E-3</v>
      </c>
      <c r="Z274" s="5">
        <f t="shared" si="338"/>
        <v>4126.3760599185407</v>
      </c>
      <c r="AA274" s="5">
        <f t="shared" si="339"/>
        <v>18797.153730613649</v>
      </c>
      <c r="AB274" s="5">
        <f t="shared" si="340"/>
        <v>82934.423219289412</v>
      </c>
      <c r="AC274" s="16">
        <f t="shared" si="326"/>
        <v>0.95558136923736969</v>
      </c>
      <c r="AD274" s="16">
        <f t="shared" si="327"/>
        <v>3.0675696822199834</v>
      </c>
      <c r="AE274" s="16">
        <f t="shared" si="328"/>
        <v>19.649208539556859</v>
      </c>
      <c r="AF274" s="15">
        <f t="shared" si="329"/>
        <v>-4.0504037456468023E-3</v>
      </c>
      <c r="AG274" s="15">
        <f t="shared" si="330"/>
        <v>2.9673830763510267E-4</v>
      </c>
      <c r="AH274" s="15">
        <f t="shared" si="331"/>
        <v>9.7937136394747881E-3</v>
      </c>
      <c r="AI274" s="1">
        <f t="shared" si="295"/>
        <v>758518.27779497812</v>
      </c>
      <c r="AJ274" s="1">
        <f t="shared" si="296"/>
        <v>326780.05794809194</v>
      </c>
      <c r="AK274" s="1">
        <f t="shared" si="297"/>
        <v>112451.91868523453</v>
      </c>
      <c r="AL274" s="14">
        <f t="shared" si="332"/>
        <v>92.580118687978043</v>
      </c>
      <c r="AM274" s="14">
        <f t="shared" si="333"/>
        <v>22.717684854784444</v>
      </c>
      <c r="AN274" s="14">
        <f t="shared" si="334"/>
        <v>7.1080517598095483</v>
      </c>
      <c r="AO274" s="11">
        <f t="shared" si="335"/>
        <v>2.3056038670985195E-3</v>
      </c>
      <c r="AP274" s="11">
        <f t="shared" si="336"/>
        <v>2.9044527775173084E-3</v>
      </c>
      <c r="AQ274" s="11">
        <f t="shared" si="337"/>
        <v>2.6347051364635152E-3</v>
      </c>
      <c r="AR274" s="1">
        <f t="shared" si="341"/>
        <v>390089.68173850345</v>
      </c>
      <c r="AS274" s="1">
        <f t="shared" si="341"/>
        <v>169607.65061610978</v>
      </c>
      <c r="AT274" s="1">
        <f t="shared" si="341"/>
        <v>58169.093525231532</v>
      </c>
      <c r="AU274" s="1">
        <f t="shared" si="298"/>
        <v>78017.936347700699</v>
      </c>
      <c r="AV274" s="1">
        <f t="shared" si="299"/>
        <v>33921.530123221957</v>
      </c>
      <c r="AW274" s="1">
        <f t="shared" si="300"/>
        <v>11633.818705046308</v>
      </c>
      <c r="AX274" s="1">
        <f t="shared" si="352"/>
        <v>267779.75918753905</v>
      </c>
      <c r="AY274" s="1">
        <f t="shared" si="344"/>
        <v>45775.507640490272</v>
      </c>
      <c r="AZ274" s="1">
        <f t="shared" si="345"/>
        <v>10648.952629248219</v>
      </c>
      <c r="BA274" s="1">
        <f t="shared" si="353"/>
        <v>14565.132778503179</v>
      </c>
      <c r="BB274" s="1">
        <f t="shared" si="354"/>
        <v>31809.941215343548</v>
      </c>
      <c r="BC274" s="1">
        <f t="shared" si="355"/>
        <v>40523.393077782523</v>
      </c>
      <c r="BD274" s="1">
        <f t="shared" si="356"/>
        <v>160.20765115404873</v>
      </c>
      <c r="BE274" s="2">
        <f t="shared" si="362"/>
        <v>0.17931493730955578</v>
      </c>
      <c r="BF274" s="2">
        <f t="shared" si="363"/>
        <v>0.13584270515142602</v>
      </c>
      <c r="BG274" s="2">
        <f t="shared" si="364"/>
        <v>7.3108051554487685E-2</v>
      </c>
      <c r="BH274" s="2">
        <f t="shared" si="346"/>
        <v>8.8387796086545553E-2</v>
      </c>
      <c r="BI274" s="2">
        <f t="shared" si="357"/>
        <v>3.2153846742329923E-3</v>
      </c>
      <c r="BJ274" s="2">
        <f t="shared" si="347"/>
        <v>1.8453240542857267E-3</v>
      </c>
      <c r="BK274" s="2">
        <f t="shared" si="348"/>
        <v>5.3447872020936297E-4</v>
      </c>
      <c r="BL274" s="2">
        <f t="shared" si="349"/>
        <v>1254.2883842384097</v>
      </c>
      <c r="BM274" s="2">
        <f t="shared" si="350"/>
        <v>312.98107747279676</v>
      </c>
      <c r="BN274" s="2">
        <f t="shared" si="351"/>
        <v>31.090142663104491</v>
      </c>
      <c r="BO274" s="2">
        <f t="shared" si="358"/>
        <v>3390.3311676069188</v>
      </c>
      <c r="BP274" s="2">
        <f t="shared" si="359"/>
        <v>245.14309351576625</v>
      </c>
      <c r="BQ274" s="2">
        <f t="shared" si="360"/>
        <v>10.255401613093609</v>
      </c>
      <c r="BR274" s="11">
        <f t="shared" si="361"/>
        <v>3.2862158528252888E-2</v>
      </c>
      <c r="BS274" s="17">
        <f t="shared" si="342"/>
        <v>2.0504953077163851E-4</v>
      </c>
      <c r="BT274" s="17">
        <f t="shared" si="343"/>
        <v>1.843618841077964E-3</v>
      </c>
      <c r="BU274" s="12">
        <f>(BU$3*templow!$I384+BU$4*templow!$I384^2+BU$5*templow!$I384^6)*(K274/K$56)^$BW$1</f>
        <v>-0.74693083292897866</v>
      </c>
      <c r="BV274" s="12">
        <f>(BV$3*templow!$I384+BV$4*templow!$I384^2+BV$5*templow!$I384^6)*(L274/L$56)^$BW$1</f>
        <v>-1.5024458599535977</v>
      </c>
      <c r="BW274" s="12">
        <f>(BW$3*templow!$I384+BW$4*templow!$I384^2+BW$5*templow!$I384^6)*(M274/M$56)^$BW$1</f>
        <v>-2.1596425135781425</v>
      </c>
      <c r="BX274" s="12"/>
      <c r="BY274" s="12"/>
      <c r="BZ274" s="12"/>
      <c r="CA274" s="19"/>
      <c r="CB274" s="19"/>
      <c r="CC274" s="19"/>
      <c r="CD274" s="19"/>
      <c r="CE274" s="19"/>
      <c r="CF274" s="19"/>
      <c r="CG274" s="19"/>
      <c r="CH274" s="19"/>
    </row>
    <row r="275" spans="1:86" x14ac:dyDescent="0.3">
      <c r="A275" s="2">
        <f t="shared" si="301"/>
        <v>2229</v>
      </c>
      <c r="B275" s="5">
        <f t="shared" si="302"/>
        <v>1165.4045970269151</v>
      </c>
      <c r="C275" s="5">
        <f t="shared" si="303"/>
        <v>2964.164506562352</v>
      </c>
      <c r="D275" s="5">
        <f t="shared" si="304"/>
        <v>4369.9400879992081</v>
      </c>
      <c r="E275" s="15">
        <f t="shared" si="305"/>
        <v>5.4337234394728134E-8</v>
      </c>
      <c r="F275" s="15">
        <f t="shared" si="306"/>
        <v>1.0704799536698424E-7</v>
      </c>
      <c r="G275" s="15">
        <f t="shared" si="307"/>
        <v>2.1853467461560036E-7</v>
      </c>
      <c r="H275" s="5">
        <f t="shared" si="308"/>
        <v>391079.37468666548</v>
      </c>
      <c r="I275" s="5">
        <f t="shared" si="309"/>
        <v>170186.43967737627</v>
      </c>
      <c r="J275" s="5">
        <f t="shared" si="310"/>
        <v>58349.353059253124</v>
      </c>
      <c r="K275" s="5">
        <f t="shared" si="311"/>
        <v>335573.90770926699</v>
      </c>
      <c r="L275" s="5">
        <f t="shared" si="312"/>
        <v>57414.640550685086</v>
      </c>
      <c r="M275" s="5">
        <f t="shared" si="313"/>
        <v>13352.437764419918</v>
      </c>
      <c r="N275" s="15">
        <f t="shared" si="314"/>
        <v>2.537036338876808E-3</v>
      </c>
      <c r="O275" s="15">
        <f t="shared" si="315"/>
        <v>3.4124100006622804E-3</v>
      </c>
      <c r="P275" s="15">
        <f t="shared" si="316"/>
        <v>3.098669271669241E-3</v>
      </c>
      <c r="Q275" s="5">
        <f t="shared" si="317"/>
        <v>5175.6397396503662</v>
      </c>
      <c r="R275" s="5">
        <f t="shared" si="318"/>
        <v>6966.8365368487694</v>
      </c>
      <c r="S275" s="5">
        <f t="shared" si="319"/>
        <v>4493.233384843601</v>
      </c>
      <c r="T275" s="5">
        <f t="shared" si="320"/>
        <v>13.234243671881472</v>
      </c>
      <c r="U275" s="5">
        <f t="shared" si="321"/>
        <v>40.936496174759014</v>
      </c>
      <c r="V275" s="5">
        <f t="shared" si="322"/>
        <v>77.005710419458666</v>
      </c>
      <c r="W275" s="15">
        <f t="shared" si="323"/>
        <v>-1.0734613539272964E-2</v>
      </c>
      <c r="X275" s="15">
        <f t="shared" si="324"/>
        <v>-1.217998157191269E-2</v>
      </c>
      <c r="Y275" s="15">
        <f t="shared" si="325"/>
        <v>-9.7425357312937999E-3</v>
      </c>
      <c r="Z275" s="5">
        <f t="shared" si="338"/>
        <v>4075.9827606092467</v>
      </c>
      <c r="AA275" s="5">
        <f t="shared" si="339"/>
        <v>18637.788250108533</v>
      </c>
      <c r="AB275" s="5">
        <f t="shared" si="340"/>
        <v>83190.538863020513</v>
      </c>
      <c r="AC275" s="16">
        <f t="shared" si="326"/>
        <v>0.95171087888014039</v>
      </c>
      <c r="AD275" s="16">
        <f t="shared" si="327"/>
        <v>3.068479947656038</v>
      </c>
      <c r="AE275" s="16">
        <f t="shared" si="328"/>
        <v>19.8416472612356</v>
      </c>
      <c r="AF275" s="15">
        <f t="shared" si="329"/>
        <v>-4.0504037456468023E-3</v>
      </c>
      <c r="AG275" s="15">
        <f t="shared" si="330"/>
        <v>2.9673830763510267E-4</v>
      </c>
      <c r="AH275" s="15">
        <f t="shared" si="331"/>
        <v>9.7937136394747881E-3</v>
      </c>
      <c r="AI275" s="1">
        <f t="shared" si="295"/>
        <v>760684.38636318094</v>
      </c>
      <c r="AJ275" s="1">
        <f t="shared" si="296"/>
        <v>328023.58227650472</v>
      </c>
      <c r="AK275" s="1">
        <f t="shared" si="297"/>
        <v>112840.54552175738</v>
      </c>
      <c r="AL275" s="14">
        <f t="shared" si="332"/>
        <v>92.791437236844857</v>
      </c>
      <c r="AM275" s="14">
        <f t="shared" si="333"/>
        <v>22.783007473230935</v>
      </c>
      <c r="AN275" s="14">
        <f t="shared" si="334"/>
        <v>7.1265921040865488</v>
      </c>
      <c r="AO275" s="11">
        <f t="shared" si="335"/>
        <v>2.2825478284275343E-3</v>
      </c>
      <c r="AP275" s="11">
        <f t="shared" si="336"/>
        <v>2.8754082497421353E-3</v>
      </c>
      <c r="AQ275" s="11">
        <f t="shared" si="337"/>
        <v>2.6083580850988801E-3</v>
      </c>
      <c r="AR275" s="1">
        <f t="shared" si="341"/>
        <v>391079.37468666548</v>
      </c>
      <c r="AS275" s="1">
        <f t="shared" si="341"/>
        <v>170186.43967737627</v>
      </c>
      <c r="AT275" s="1">
        <f t="shared" si="341"/>
        <v>58349.353059253124</v>
      </c>
      <c r="AU275" s="1">
        <f t="shared" si="298"/>
        <v>78215.874937333094</v>
      </c>
      <c r="AV275" s="1">
        <f t="shared" si="299"/>
        <v>34037.287935475259</v>
      </c>
      <c r="AW275" s="1">
        <f t="shared" si="300"/>
        <v>11669.870611850625</v>
      </c>
      <c r="AX275" s="1">
        <f t="shared" si="352"/>
        <v>268459.12616741355</v>
      </c>
      <c r="AY275" s="1">
        <f t="shared" si="344"/>
        <v>45931.712440548072</v>
      </c>
      <c r="AZ275" s="1">
        <f t="shared" si="345"/>
        <v>10681.950211535934</v>
      </c>
      <c r="BA275" s="1">
        <f t="shared" si="353"/>
        <v>14568.086499481464</v>
      </c>
      <c r="BB275" s="1">
        <f t="shared" si="354"/>
        <v>31820.042346131817</v>
      </c>
      <c r="BC275" s="1">
        <f t="shared" si="355"/>
        <v>40536.921996318531</v>
      </c>
      <c r="BD275" s="1">
        <f t="shared" si="356"/>
        <v>155.58899174159748</v>
      </c>
      <c r="BE275" s="2">
        <f t="shared" si="362"/>
        <v>0.17931493730955578</v>
      </c>
      <c r="BF275" s="2">
        <f t="shared" si="363"/>
        <v>0.13584270515142602</v>
      </c>
      <c r="BG275" s="2">
        <f t="shared" si="364"/>
        <v>7.3108051554487685E-2</v>
      </c>
      <c r="BH275" s="2">
        <f t="shared" si="346"/>
        <v>8.8236166991804643E-2</v>
      </c>
      <c r="BI275" s="2">
        <f t="shared" si="357"/>
        <v>3.2153846742329923E-3</v>
      </c>
      <c r="BJ275" s="2">
        <f t="shared" si="347"/>
        <v>1.8453240542857267E-3</v>
      </c>
      <c r="BK275" s="2">
        <f t="shared" si="348"/>
        <v>5.3447872020936297E-4</v>
      </c>
      <c r="BL275" s="2">
        <f t="shared" si="349"/>
        <v>1257.4706277761263</v>
      </c>
      <c r="BM275" s="2">
        <f t="shared" si="350"/>
        <v>314.04913084990926</v>
      </c>
      <c r="BN275" s="2">
        <f t="shared" si="351"/>
        <v>31.186487548153888</v>
      </c>
      <c r="BO275" s="2">
        <f t="shared" si="358"/>
        <v>3440.9553559798537</v>
      </c>
      <c r="BP275" s="2">
        <f t="shared" si="359"/>
        <v>248.08293812148179</v>
      </c>
      <c r="BQ275" s="2">
        <f t="shared" si="360"/>
        <v>10.255511191364812</v>
      </c>
      <c r="BR275" s="11">
        <f t="shared" si="361"/>
        <v>3.2830133024966485E-2</v>
      </c>
      <c r="BS275" s="17">
        <f t="shared" si="342"/>
        <v>1.9852555259050047E-4</v>
      </c>
      <c r="BT275" s="17">
        <f t="shared" si="343"/>
        <v>1.7899212049300622E-3</v>
      </c>
      <c r="BU275" s="12">
        <f>(BU$3*templow!$I385+BU$4*templow!$I385^2+BU$5*templow!$I385^6)*(K275/K$56)^$BW$1</f>
        <v>-0.77824458978679789</v>
      </c>
      <c r="BV275" s="12">
        <f>(BV$3*templow!$I385+BV$4*templow!$I385^2+BV$5*templow!$I385^6)*(L275/L$56)^$BW$1</f>
        <v>-1.5244846663850444</v>
      </c>
      <c r="BW275" s="12">
        <f>(BW$3*templow!$I385+BW$4*templow!$I385^2+BW$5*templow!$I385^6)*(M275/M$56)^$BW$1</f>
        <v>-2.1792848120930599</v>
      </c>
      <c r="BX275" s="12"/>
      <c r="BY275" s="12"/>
      <c r="BZ275" s="12"/>
      <c r="CA275" s="19"/>
      <c r="CB275" s="19"/>
      <c r="CC275" s="19"/>
      <c r="CD275" s="19"/>
      <c r="CE275" s="19"/>
      <c r="CF275" s="19"/>
      <c r="CG275" s="19"/>
      <c r="CH275" s="19"/>
    </row>
    <row r="276" spans="1:86" x14ac:dyDescent="0.3">
      <c r="A276" s="2">
        <f t="shared" si="301"/>
        <v>2230</v>
      </c>
      <c r="B276" s="5">
        <f t="shared" si="302"/>
        <v>1165.4046571855347</v>
      </c>
      <c r="C276" s="5">
        <f t="shared" si="303"/>
        <v>2964.1648080048267</v>
      </c>
      <c r="D276" s="5">
        <f t="shared" si="304"/>
        <v>4369.9409952334718</v>
      </c>
      <c r="E276" s="15">
        <f t="shared" si="305"/>
        <v>5.1620372674991723E-8</v>
      </c>
      <c r="F276" s="15">
        <f t="shared" si="306"/>
        <v>1.0169559559863502E-7</v>
      </c>
      <c r="G276" s="15">
        <f t="shared" si="307"/>
        <v>2.0760794088482034E-7</v>
      </c>
      <c r="H276" s="5">
        <f t="shared" si="308"/>
        <v>392060.04314700776</v>
      </c>
      <c r="I276" s="5">
        <f t="shared" si="309"/>
        <v>170760.94136534265</v>
      </c>
      <c r="J276" s="5">
        <f t="shared" si="310"/>
        <v>58528.227191516351</v>
      </c>
      <c r="K276" s="5">
        <f t="shared" si="311"/>
        <v>336415.37360408116</v>
      </c>
      <c r="L276" s="5">
        <f t="shared" si="312"/>
        <v>57608.450415508938</v>
      </c>
      <c r="M276" s="5">
        <f t="shared" si="313"/>
        <v>13393.367840745725</v>
      </c>
      <c r="N276" s="15">
        <f t="shared" si="314"/>
        <v>2.5075426768377262E-3</v>
      </c>
      <c r="O276" s="15">
        <f t="shared" si="315"/>
        <v>3.3756174899808311E-3</v>
      </c>
      <c r="P276" s="15">
        <f t="shared" si="316"/>
        <v>3.0653635724011696E-3</v>
      </c>
      <c r="Q276" s="5">
        <f t="shared" si="317"/>
        <v>5132.9203344262596</v>
      </c>
      <c r="R276" s="5">
        <f t="shared" si="318"/>
        <v>6905.2122325113169</v>
      </c>
      <c r="S276" s="5">
        <f t="shared" si="319"/>
        <v>4463.0980307747122</v>
      </c>
      <c r="T276" s="5">
        <f t="shared" si="320"/>
        <v>13.092179180579256</v>
      </c>
      <c r="U276" s="5">
        <f t="shared" si="321"/>
        <v>40.437890405731778</v>
      </c>
      <c r="V276" s="5">
        <f t="shared" si="322"/>
        <v>76.255479534183422</v>
      </c>
      <c r="W276" s="15">
        <f t="shared" si="323"/>
        <v>-1.0734613539272964E-2</v>
      </c>
      <c r="X276" s="15">
        <f t="shared" si="324"/>
        <v>-1.217998157191269E-2</v>
      </c>
      <c r="Y276" s="15">
        <f t="shared" si="325"/>
        <v>-9.7425357312937999E-3</v>
      </c>
      <c r="Z276" s="5">
        <f t="shared" si="338"/>
        <v>4026.0852009472983</v>
      </c>
      <c r="AA276" s="5">
        <f t="shared" si="339"/>
        <v>18479.089268178679</v>
      </c>
      <c r="AB276" s="5">
        <f t="shared" si="340"/>
        <v>83444.645503598775</v>
      </c>
      <c r="AC276" s="16">
        <f t="shared" si="326"/>
        <v>0.94785606557155144</v>
      </c>
      <c r="AD276" s="16">
        <f t="shared" si="327"/>
        <v>3.0693904832027177</v>
      </c>
      <c r="AE276" s="16">
        <f t="shared" si="328"/>
        <v>20.035970672647611</v>
      </c>
      <c r="AF276" s="15">
        <f t="shared" si="329"/>
        <v>-4.0504037456468023E-3</v>
      </c>
      <c r="AG276" s="15">
        <f t="shared" si="330"/>
        <v>2.9673830763510267E-4</v>
      </c>
      <c r="AH276" s="15">
        <f t="shared" si="331"/>
        <v>9.7937136394747881E-3</v>
      </c>
      <c r="AI276" s="1">
        <f t="shared" si="295"/>
        <v>762831.8226641959</v>
      </c>
      <c r="AJ276" s="1">
        <f t="shared" si="296"/>
        <v>329258.5119843295</v>
      </c>
      <c r="AK276" s="1">
        <f t="shared" si="297"/>
        <v>113226.36158143227</v>
      </c>
      <c r="AL276" s="14">
        <f t="shared" si="332"/>
        <v>93.001120121470876</v>
      </c>
      <c r="AM276" s="14">
        <f t="shared" si="333"/>
        <v>22.847862816396976</v>
      </c>
      <c r="AN276" s="14">
        <f t="shared" si="334"/>
        <v>7.144994921179106</v>
      </c>
      <c r="AO276" s="11">
        <f t="shared" si="335"/>
        <v>2.259722350143259E-3</v>
      </c>
      <c r="AP276" s="11">
        <f t="shared" si="336"/>
        <v>2.8466541672447138E-3</v>
      </c>
      <c r="AQ276" s="11">
        <f t="shared" si="337"/>
        <v>2.5822745042478911E-3</v>
      </c>
      <c r="AR276" s="1">
        <f t="shared" si="341"/>
        <v>392060.04314700776</v>
      </c>
      <c r="AS276" s="1">
        <f t="shared" si="341"/>
        <v>170760.94136534265</v>
      </c>
      <c r="AT276" s="1">
        <f t="shared" si="341"/>
        <v>58528.227191516351</v>
      </c>
      <c r="AU276" s="1">
        <f t="shared" si="298"/>
        <v>78412.008629401549</v>
      </c>
      <c r="AV276" s="1">
        <f t="shared" si="299"/>
        <v>34152.188273068532</v>
      </c>
      <c r="AW276" s="1">
        <f t="shared" si="300"/>
        <v>11705.645438303271</v>
      </c>
      <c r="AX276" s="1">
        <f t="shared" si="352"/>
        <v>269132.29888326494</v>
      </c>
      <c r="AY276" s="1">
        <f t="shared" si="344"/>
        <v>46086.760332407161</v>
      </c>
      <c r="AZ276" s="1">
        <f t="shared" si="345"/>
        <v>10714.694272596582</v>
      </c>
      <c r="BA276" s="1">
        <f t="shared" si="353"/>
        <v>14571.005895620241</v>
      </c>
      <c r="BB276" s="1">
        <f t="shared" si="354"/>
        <v>31830.034618545251</v>
      </c>
      <c r="BC276" s="1">
        <f t="shared" si="355"/>
        <v>40550.30538093175</v>
      </c>
      <c r="BD276" s="1">
        <f t="shared" si="356"/>
        <v>151.10296875227482</v>
      </c>
      <c r="BE276" s="2">
        <f t="shared" si="362"/>
        <v>0.17931493730955578</v>
      </c>
      <c r="BF276" s="2">
        <f t="shared" si="363"/>
        <v>0.13584270515142602</v>
      </c>
      <c r="BG276" s="2">
        <f t="shared" si="364"/>
        <v>7.3108051554487685E-2</v>
      </c>
      <c r="BH276" s="2">
        <f t="shared" si="346"/>
        <v>8.8085681864872242E-2</v>
      </c>
      <c r="BI276" s="2">
        <f t="shared" si="357"/>
        <v>3.2153846742329923E-3</v>
      </c>
      <c r="BJ276" s="2">
        <f t="shared" si="347"/>
        <v>1.8453240542857267E-3</v>
      </c>
      <c r="BK276" s="2">
        <f t="shared" si="348"/>
        <v>5.3447872020936297E-4</v>
      </c>
      <c r="BL276" s="2">
        <f t="shared" si="349"/>
        <v>1260.6238541140144</v>
      </c>
      <c r="BM276" s="2">
        <f t="shared" si="350"/>
        <v>315.10927263394137</v>
      </c>
      <c r="BN276" s="2">
        <f t="shared" si="351"/>
        <v>31.282091965444497</v>
      </c>
      <c r="BO276" s="2">
        <f t="shared" si="358"/>
        <v>3492.3365278979195</v>
      </c>
      <c r="BP276" s="2">
        <f t="shared" si="359"/>
        <v>251.05813249376092</v>
      </c>
      <c r="BQ276" s="2">
        <f t="shared" si="360"/>
        <v>10.255624252668452</v>
      </c>
      <c r="BR276" s="11">
        <f t="shared" si="361"/>
        <v>3.2798432986548026E-2</v>
      </c>
      <c r="BS276" s="17">
        <f t="shared" si="342"/>
        <v>1.9221510512000285E-4</v>
      </c>
      <c r="BT276" s="17">
        <f t="shared" si="343"/>
        <v>1.737787577602002E-3</v>
      </c>
      <c r="BU276" s="12">
        <f>(BU$3*templow!$I386+BU$4*templow!$I386^2+BU$5*templow!$I386^6)*(K276/K$56)^$BW$1</f>
        <v>-0.80956038702210098</v>
      </c>
      <c r="BV276" s="12">
        <f>(BV$3*templow!$I386+BV$4*templow!$I386^2+BV$5*templow!$I386^6)*(L276/L$56)^$BW$1</f>
        <v>-1.546508593790058</v>
      </c>
      <c r="BW276" s="12">
        <f>(BW$3*templow!$I386+BW$4*templow!$I386^2+BW$5*templow!$I386^6)*(M276/M$56)^$BW$1</f>
        <v>-2.1989085196942235</v>
      </c>
      <c r="BX276" s="12"/>
      <c r="BY276" s="12"/>
      <c r="BZ276" s="12"/>
      <c r="CA276" s="19"/>
      <c r="CB276" s="19"/>
      <c r="CC276" s="19"/>
      <c r="CD276" s="19"/>
      <c r="CE276" s="19"/>
      <c r="CF276" s="19"/>
      <c r="CG276" s="19"/>
      <c r="CH276" s="19"/>
    </row>
    <row r="277" spans="1:86" x14ac:dyDescent="0.3">
      <c r="A277" s="2">
        <f t="shared" si="301"/>
        <v>2231</v>
      </c>
      <c r="B277" s="5">
        <f t="shared" si="302"/>
        <v>1165.4047143362263</v>
      </c>
      <c r="C277" s="5">
        <f t="shared" si="303"/>
        <v>2964.165094375207</v>
      </c>
      <c r="D277" s="5">
        <f t="shared" si="304"/>
        <v>4369.9418571062006</v>
      </c>
      <c r="E277" s="15">
        <f t="shared" si="305"/>
        <v>4.9039354041242134E-8</v>
      </c>
      <c r="F277" s="15">
        <f t="shared" si="306"/>
        <v>9.6610815818703263E-8</v>
      </c>
      <c r="G277" s="15">
        <f t="shared" si="307"/>
        <v>1.972275438405793E-7</v>
      </c>
      <c r="H277" s="5">
        <f t="shared" si="308"/>
        <v>393031.72549111565</v>
      </c>
      <c r="I277" s="5">
        <f t="shared" si="309"/>
        <v>171331.16254778602</v>
      </c>
      <c r="J277" s="5">
        <f t="shared" si="310"/>
        <v>58705.719500538093</v>
      </c>
      <c r="K277" s="5">
        <f t="shared" si="311"/>
        <v>337249.129556656</v>
      </c>
      <c r="L277" s="5">
        <f t="shared" si="312"/>
        <v>57800.816450103826</v>
      </c>
      <c r="M277" s="5">
        <f t="shared" si="313"/>
        <v>13433.98182863086</v>
      </c>
      <c r="N277" s="15">
        <f t="shared" si="314"/>
        <v>2.478352709160303E-3</v>
      </c>
      <c r="O277" s="15">
        <f t="shared" si="315"/>
        <v>3.3391982115023033E-3</v>
      </c>
      <c r="P277" s="15">
        <f t="shared" si="316"/>
        <v>3.0323954637889727E-3</v>
      </c>
      <c r="Q277" s="5">
        <f t="shared" si="317"/>
        <v>5090.4052979288372</v>
      </c>
      <c r="R277" s="5">
        <f t="shared" si="318"/>
        <v>6843.8845638390849</v>
      </c>
      <c r="S277" s="5">
        <f t="shared" si="319"/>
        <v>4433.0190369817028</v>
      </c>
      <c r="T277" s="5">
        <f t="shared" si="320"/>
        <v>12.951639696688822</v>
      </c>
      <c r="U277" s="5">
        <f t="shared" si="321"/>
        <v>39.945357645782941</v>
      </c>
      <c r="V277" s="5">
        <f t="shared" si="322"/>
        <v>75.512557800114692</v>
      </c>
      <c r="W277" s="15">
        <f t="shared" si="323"/>
        <v>-1.0734613539272964E-2</v>
      </c>
      <c r="X277" s="15">
        <f t="shared" si="324"/>
        <v>-1.217998157191269E-2</v>
      </c>
      <c r="Y277" s="15">
        <f t="shared" si="325"/>
        <v>-9.7425357312937999E-3</v>
      </c>
      <c r="Z277" s="5">
        <f t="shared" si="338"/>
        <v>3976.6814752673486</v>
      </c>
      <c r="AA277" s="5">
        <f t="shared" si="339"/>
        <v>18321.069684438211</v>
      </c>
      <c r="AB277" s="5">
        <f t="shared" si="340"/>
        <v>83696.748341928382</v>
      </c>
      <c r="AC277" s="16">
        <f t="shared" si="326"/>
        <v>0.94401686581322641</v>
      </c>
      <c r="AD277" s="16">
        <f t="shared" si="327"/>
        <v>3.0703012889401746</v>
      </c>
      <c r="AE277" s="16">
        <f t="shared" si="328"/>
        <v>20.232197231904436</v>
      </c>
      <c r="AF277" s="15">
        <f t="shared" si="329"/>
        <v>-4.0504037456468023E-3</v>
      </c>
      <c r="AG277" s="15">
        <f t="shared" si="330"/>
        <v>2.9673830763510267E-4</v>
      </c>
      <c r="AH277" s="15">
        <f t="shared" si="331"/>
        <v>9.7937136394747881E-3</v>
      </c>
      <c r="AI277" s="1">
        <f t="shared" si="295"/>
        <v>764960.64902717795</v>
      </c>
      <c r="AJ277" s="1">
        <f t="shared" si="296"/>
        <v>330484.84905896505</v>
      </c>
      <c r="AK277" s="1">
        <f t="shared" si="297"/>
        <v>113609.37086159231</v>
      </c>
      <c r="AL277" s="14">
        <f t="shared" si="332"/>
        <v>93.209175264100452</v>
      </c>
      <c r="AM277" s="14">
        <f t="shared" si="333"/>
        <v>22.912252380656916</v>
      </c>
      <c r="AN277" s="14">
        <f t="shared" si="334"/>
        <v>7.1632607560148678</v>
      </c>
      <c r="AO277" s="11">
        <f t="shared" si="335"/>
        <v>2.2371251266418263E-3</v>
      </c>
      <c r="AP277" s="11">
        <f t="shared" si="336"/>
        <v>2.8181876255722665E-3</v>
      </c>
      <c r="AQ277" s="11">
        <f t="shared" si="337"/>
        <v>2.556451759205412E-3</v>
      </c>
      <c r="AR277" s="1">
        <f t="shared" si="341"/>
        <v>393031.72549111565</v>
      </c>
      <c r="AS277" s="1">
        <f t="shared" si="341"/>
        <v>171331.16254778602</v>
      </c>
      <c r="AT277" s="1">
        <f t="shared" si="341"/>
        <v>58705.719500538093</v>
      </c>
      <c r="AU277" s="1">
        <f t="shared" si="298"/>
        <v>78606.34509822313</v>
      </c>
      <c r="AV277" s="1">
        <f t="shared" si="299"/>
        <v>34266.232509557209</v>
      </c>
      <c r="AW277" s="1">
        <f t="shared" si="300"/>
        <v>11741.14390010762</v>
      </c>
      <c r="AX277" s="1">
        <f t="shared" si="352"/>
        <v>269799.30364532484</v>
      </c>
      <c r="AY277" s="1">
        <f t="shared" si="344"/>
        <v>46240.653160083057</v>
      </c>
      <c r="AZ277" s="1">
        <f t="shared" si="345"/>
        <v>10747.185462904687</v>
      </c>
      <c r="BA277" s="1">
        <f t="shared" si="353"/>
        <v>14573.891320913381</v>
      </c>
      <c r="BB277" s="1">
        <f t="shared" si="354"/>
        <v>31839.91913956578</v>
      </c>
      <c r="BC277" s="1">
        <f t="shared" si="355"/>
        <v>40563.544719228332</v>
      </c>
      <c r="BD277" s="1">
        <f t="shared" si="356"/>
        <v>146.74579355725515</v>
      </c>
      <c r="BE277" s="2">
        <f t="shared" si="362"/>
        <v>0.17931493730955578</v>
      </c>
      <c r="BF277" s="2">
        <f t="shared" si="363"/>
        <v>0.13584270515142602</v>
      </c>
      <c r="BG277" s="2">
        <f t="shared" si="364"/>
        <v>7.3108051554487685E-2</v>
      </c>
      <c r="BH277" s="2">
        <f t="shared" si="346"/>
        <v>8.7936339085411735E-2</v>
      </c>
      <c r="BI277" s="2">
        <f t="shared" si="357"/>
        <v>3.2153846742329923E-3</v>
      </c>
      <c r="BJ277" s="2">
        <f t="shared" si="347"/>
        <v>1.8453240542857267E-3</v>
      </c>
      <c r="BK277" s="2">
        <f t="shared" si="348"/>
        <v>5.3447872020936297E-4</v>
      </c>
      <c r="BL277" s="2">
        <f t="shared" si="349"/>
        <v>1263.7481866314818</v>
      </c>
      <c r="BM277" s="2">
        <f t="shared" si="350"/>
        <v>316.16151549816738</v>
      </c>
      <c r="BN277" s="2">
        <f t="shared" si="351"/>
        <v>31.376957827617442</v>
      </c>
      <c r="BO277" s="2">
        <f t="shared" si="358"/>
        <v>3544.4860070100472</v>
      </c>
      <c r="BP277" s="2">
        <f t="shared" si="359"/>
        <v>254.06910183851099</v>
      </c>
      <c r="BQ277" s="2">
        <f t="shared" si="360"/>
        <v>10.255740761289765</v>
      </c>
      <c r="BR277" s="11">
        <f t="shared" si="361"/>
        <v>3.276705504747876E-2</v>
      </c>
      <c r="BS277" s="17">
        <f t="shared" si="342"/>
        <v>1.8611095735706484E-4</v>
      </c>
      <c r="BT277" s="17">
        <f t="shared" si="343"/>
        <v>1.6871724054388368E-3</v>
      </c>
      <c r="BU277" s="12">
        <f>(BU$3*templow!$I387+BU$4*templow!$I387^2+BU$5*templow!$I387^6)*(K277/K$56)^$BW$1</f>
        <v>-0.84087743213675537</v>
      </c>
      <c r="BV277" s="12">
        <f>(BV$3*templow!$I387+BV$4*templow!$I387^2+BV$5*templow!$I387^6)*(L277/L$56)^$BW$1</f>
        <v>-1.5685173288368364</v>
      </c>
      <c r="BW277" s="12">
        <f>(BW$3*templow!$I387+BW$4*templow!$I387^2+BW$5*templow!$I387^6)*(M277/M$56)^$BW$1</f>
        <v>-2.2185134394607826</v>
      </c>
      <c r="BX277" s="12"/>
      <c r="BY277" s="12"/>
      <c r="BZ277" s="12"/>
      <c r="CA277" s="19"/>
      <c r="CB277" s="19"/>
      <c r="CC277" s="19"/>
      <c r="CD277" s="19"/>
      <c r="CE277" s="19"/>
      <c r="CF277" s="19"/>
      <c r="CG277" s="19"/>
      <c r="CH277" s="19"/>
    </row>
    <row r="278" spans="1:86" x14ac:dyDescent="0.3">
      <c r="A278" s="2">
        <f t="shared" si="301"/>
        <v>2232</v>
      </c>
      <c r="B278" s="5">
        <f t="shared" si="302"/>
        <v>1165.4047686293861</v>
      </c>
      <c r="C278" s="5">
        <f t="shared" si="303"/>
        <v>2964.1653664270943</v>
      </c>
      <c r="D278" s="5">
        <f t="shared" si="304"/>
        <v>4369.9426758854543</v>
      </c>
      <c r="E278" s="15">
        <f t="shared" si="305"/>
        <v>4.6587386339180026E-8</v>
      </c>
      <c r="F278" s="15">
        <f t="shared" si="306"/>
        <v>9.1780275027768093E-8</v>
      </c>
      <c r="G278" s="15">
        <f t="shared" si="307"/>
        <v>1.8736616664855034E-7</v>
      </c>
      <c r="H278" s="5">
        <f t="shared" si="308"/>
        <v>393994.46060150728</v>
      </c>
      <c r="I278" s="5">
        <f t="shared" si="309"/>
        <v>171897.11056579897</v>
      </c>
      <c r="J278" s="5">
        <f t="shared" si="310"/>
        <v>58881.833688658277</v>
      </c>
      <c r="K278" s="5">
        <f t="shared" si="311"/>
        <v>338075.20889491285</v>
      </c>
      <c r="L278" s="5">
        <f t="shared" si="312"/>
        <v>57991.741119692655</v>
      </c>
      <c r="M278" s="5">
        <f t="shared" si="313"/>
        <v>13474.280569762261</v>
      </c>
      <c r="N278" s="15">
        <f t="shared" si="314"/>
        <v>2.4494632183122977E-3</v>
      </c>
      <c r="O278" s="15">
        <f t="shared" si="315"/>
        <v>3.3031483171805931E-3</v>
      </c>
      <c r="P278" s="15">
        <f t="shared" si="316"/>
        <v>2.999761473959639E-3</v>
      </c>
      <c r="Q278" s="5">
        <f t="shared" si="317"/>
        <v>5048.0969126927639</v>
      </c>
      <c r="R278" s="5">
        <f t="shared" si="318"/>
        <v>6782.8578191651395</v>
      </c>
      <c r="S278" s="5">
        <f t="shared" si="319"/>
        <v>4402.9994590724145</v>
      </c>
      <c r="T278" s="5">
        <f t="shared" si="320"/>
        <v>12.812608849844962</v>
      </c>
      <c r="U278" s="5">
        <f t="shared" si="321"/>
        <v>39.458823925773842</v>
      </c>
      <c r="V278" s="5">
        <f t="shared" si="322"/>
        <v>74.77687400758569</v>
      </c>
      <c r="W278" s="15">
        <f t="shared" si="323"/>
        <v>-1.0734613539272964E-2</v>
      </c>
      <c r="X278" s="15">
        <f t="shared" si="324"/>
        <v>-1.217998157191269E-2</v>
      </c>
      <c r="Y278" s="15">
        <f t="shared" si="325"/>
        <v>-9.7425357312937999E-3</v>
      </c>
      <c r="Z278" s="5">
        <f t="shared" si="338"/>
        <v>3927.7696000549531</v>
      </c>
      <c r="AA278" s="5">
        <f t="shared" si="339"/>
        <v>18163.741966809972</v>
      </c>
      <c r="AB278" s="5">
        <f t="shared" si="340"/>
        <v>83946.852759578484</v>
      </c>
      <c r="AC278" s="16">
        <f t="shared" si="326"/>
        <v>0.94019321636398279</v>
      </c>
      <c r="AD278" s="16">
        <f t="shared" si="327"/>
        <v>3.0712123649485847</v>
      </c>
      <c r="AE278" s="16">
        <f t="shared" si="328"/>
        <v>20.430345577891082</v>
      </c>
      <c r="AF278" s="15">
        <f t="shared" si="329"/>
        <v>-4.0504037456468023E-3</v>
      </c>
      <c r="AG278" s="15">
        <f t="shared" si="330"/>
        <v>2.9673830763510267E-4</v>
      </c>
      <c r="AH278" s="15">
        <f t="shared" si="331"/>
        <v>9.7937136394747881E-3</v>
      </c>
      <c r="AI278" s="1">
        <f t="shared" si="295"/>
        <v>767070.92922268319</v>
      </c>
      <c r="AJ278" s="1">
        <f t="shared" si="296"/>
        <v>331702.59666262579</v>
      </c>
      <c r="AK278" s="1">
        <f t="shared" si="297"/>
        <v>113989.5776755407</v>
      </c>
      <c r="AL278" s="14">
        <f t="shared" si="332"/>
        <v>93.41561064623717</v>
      </c>
      <c r="AM278" s="14">
        <f t="shared" si="333"/>
        <v>22.976177696528744</v>
      </c>
      <c r="AN278" s="14">
        <f t="shared" si="334"/>
        <v>7.1813901612706159</v>
      </c>
      <c r="AO278" s="11">
        <f t="shared" si="335"/>
        <v>2.2147538753754079E-3</v>
      </c>
      <c r="AP278" s="11">
        <f t="shared" si="336"/>
        <v>2.7900057493165436E-3</v>
      </c>
      <c r="AQ278" s="11">
        <f t="shared" si="337"/>
        <v>2.5308872416133577E-3</v>
      </c>
      <c r="AR278" s="1">
        <f t="shared" si="341"/>
        <v>393994.46060150728</v>
      </c>
      <c r="AS278" s="1">
        <f t="shared" si="341"/>
        <v>171897.11056579897</v>
      </c>
      <c r="AT278" s="1">
        <f t="shared" si="341"/>
        <v>58881.833688658277</v>
      </c>
      <c r="AU278" s="1">
        <f t="shared" si="298"/>
        <v>78798.892120301462</v>
      </c>
      <c r="AV278" s="1">
        <f t="shared" si="299"/>
        <v>34379.422113159795</v>
      </c>
      <c r="AW278" s="1">
        <f t="shared" si="300"/>
        <v>11776.366737731656</v>
      </c>
      <c r="AX278" s="1">
        <f t="shared" si="352"/>
        <v>270460.16711593029</v>
      </c>
      <c r="AY278" s="1">
        <f t="shared" si="344"/>
        <v>46393.392895754128</v>
      </c>
      <c r="AZ278" s="1">
        <f t="shared" si="345"/>
        <v>10779.424455809811</v>
      </c>
      <c r="BA278" s="1">
        <f t="shared" si="353"/>
        <v>14576.743125548144</v>
      </c>
      <c r="BB278" s="1">
        <f t="shared" si="354"/>
        <v>31849.697004514601</v>
      </c>
      <c r="BC278" s="1">
        <f t="shared" si="355"/>
        <v>40576.641482763465</v>
      </c>
      <c r="BD278" s="1">
        <f t="shared" si="356"/>
        <v>142.51378493718781</v>
      </c>
      <c r="BE278" s="2">
        <f t="shared" si="362"/>
        <v>0.17931493730955578</v>
      </c>
      <c r="BF278" s="2">
        <f t="shared" si="363"/>
        <v>0.13584270515142602</v>
      </c>
      <c r="BG278" s="2">
        <f t="shared" si="364"/>
        <v>7.3108051554487685E-2</v>
      </c>
      <c r="BH278" s="2">
        <f t="shared" si="346"/>
        <v>8.7788136893271723E-2</v>
      </c>
      <c r="BI278" s="2">
        <f t="shared" si="357"/>
        <v>3.2153846742329923E-3</v>
      </c>
      <c r="BJ278" s="2">
        <f t="shared" si="347"/>
        <v>1.8453240542857267E-3</v>
      </c>
      <c r="BK278" s="2">
        <f t="shared" si="348"/>
        <v>5.3447872020936297E-4</v>
      </c>
      <c r="BL278" s="2">
        <f t="shared" si="349"/>
        <v>1266.843750350781</v>
      </c>
      <c r="BM278" s="2">
        <f t="shared" si="350"/>
        <v>317.205872989282</v>
      </c>
      <c r="BN278" s="2">
        <f t="shared" si="351"/>
        <v>31.47108711349463</v>
      </c>
      <c r="BO278" s="2">
        <f t="shared" si="358"/>
        <v>3597.4152863794798</v>
      </c>
      <c r="BP278" s="2">
        <f t="shared" si="359"/>
        <v>257.11627647695491</v>
      </c>
      <c r="BQ278" s="2">
        <f t="shared" si="360"/>
        <v>10.255860681905126</v>
      </c>
      <c r="BR278" s="11">
        <f t="shared" si="361"/>
        <v>3.2735995877955143E-2</v>
      </c>
      <c r="BS278" s="17">
        <f t="shared" si="342"/>
        <v>1.8020613307471247E-4</v>
      </c>
      <c r="BT278" s="17">
        <f t="shared" si="343"/>
        <v>1.6380314615911037E-3</v>
      </c>
      <c r="BU278" s="12">
        <f>(BU$3*templow!$I388+BU$4*templow!$I388^2+BU$5*templow!$I388^6)*(K278/K$56)^$BW$1</f>
        <v>-0.87219495525187751</v>
      </c>
      <c r="BV278" s="12">
        <f>(BV$3*templow!$I388+BV$4*templow!$I388^2+BV$5*templow!$I388^6)*(L278/L$56)^$BW$1</f>
        <v>-1.5905105706186269</v>
      </c>
      <c r="BW278" s="12">
        <f>(BW$3*templow!$I388+BW$4*templow!$I388^2+BW$5*templow!$I388^6)*(M278/M$56)^$BW$1</f>
        <v>-2.2380993838029339</v>
      </c>
      <c r="BX278" s="12"/>
      <c r="BY278" s="12"/>
      <c r="BZ278" s="12"/>
      <c r="CA278" s="19"/>
      <c r="CB278" s="19"/>
      <c r="CC278" s="19"/>
      <c r="CD278" s="19"/>
      <c r="CE278" s="19"/>
      <c r="CF278" s="19"/>
      <c r="CG278" s="19"/>
      <c r="CH278" s="19"/>
    </row>
    <row r="279" spans="1:86" x14ac:dyDescent="0.3">
      <c r="A279" s="2">
        <f t="shared" si="301"/>
        <v>2233</v>
      </c>
      <c r="B279" s="5">
        <f t="shared" si="302"/>
        <v>1165.4048202078902</v>
      </c>
      <c r="C279" s="5">
        <f t="shared" si="303"/>
        <v>2964.1656248764116</v>
      </c>
      <c r="D279" s="5">
        <f t="shared" si="304"/>
        <v>4369.9434537258912</v>
      </c>
      <c r="E279" s="15">
        <f t="shared" si="305"/>
        <v>4.4258017022221023E-8</v>
      </c>
      <c r="F279" s="15">
        <f t="shared" si="306"/>
        <v>8.7191261276379687E-8</v>
      </c>
      <c r="G279" s="15">
        <f t="shared" si="307"/>
        <v>1.7799785831612283E-7</v>
      </c>
      <c r="H279" s="5">
        <f t="shared" si="308"/>
        <v>394948.28785377234</v>
      </c>
      <c r="I279" s="5">
        <f t="shared" si="309"/>
        <v>172458.79322318471</v>
      </c>
      <c r="J279" s="5">
        <f t="shared" si="310"/>
        <v>59056.573578931588</v>
      </c>
      <c r="K279" s="5">
        <f t="shared" si="311"/>
        <v>338893.6453715025</v>
      </c>
      <c r="L279" s="5">
        <f t="shared" si="312"/>
        <v>58181.227046101798</v>
      </c>
      <c r="M279" s="5">
        <f t="shared" si="313"/>
        <v>13514.264933698149</v>
      </c>
      <c r="N279" s="15">
        <f t="shared" si="314"/>
        <v>2.4208710223529994E-3</v>
      </c>
      <c r="O279" s="15">
        <f t="shared" si="315"/>
        <v>3.2674640000556199E-3</v>
      </c>
      <c r="P279" s="15">
        <f t="shared" si="316"/>
        <v>2.9674581680907419E-3</v>
      </c>
      <c r="Q279" s="5">
        <f t="shared" si="317"/>
        <v>5005.9973708414236</v>
      </c>
      <c r="R279" s="5">
        <f t="shared" si="318"/>
        <v>6722.1361239655434</v>
      </c>
      <c r="S279" s="5">
        <f t="shared" si="319"/>
        <v>4373.0422814065878</v>
      </c>
      <c r="T279" s="5">
        <f t="shared" si="320"/>
        <v>12.675070445412008</v>
      </c>
      <c r="U279" s="5">
        <f t="shared" si="321"/>
        <v>38.978216177508571</v>
      </c>
      <c r="V279" s="5">
        <f t="shared" si="322"/>
        <v>74.048357640692331</v>
      </c>
      <c r="W279" s="15">
        <f t="shared" si="323"/>
        <v>-1.0734613539272964E-2</v>
      </c>
      <c r="X279" s="15">
        <f t="shared" si="324"/>
        <v>-1.217998157191269E-2</v>
      </c>
      <c r="Y279" s="15">
        <f t="shared" si="325"/>
        <v>-9.7425357312937999E-3</v>
      </c>
      <c r="Z279" s="5">
        <f t="shared" si="338"/>
        <v>3879.3475167923116</v>
      </c>
      <c r="AA279" s="5">
        <f t="shared" si="339"/>
        <v>18007.118158087465</v>
      </c>
      <c r="AB279" s="5">
        <f t="shared" si="340"/>
        <v>84194.964314243538</v>
      </c>
      <c r="AC279" s="16">
        <f t="shared" si="326"/>
        <v>0.93638505423879037</v>
      </c>
      <c r="AD279" s="16">
        <f t="shared" si="327"/>
        <v>3.0721237113081474</v>
      </c>
      <c r="AE279" s="16">
        <f t="shared" si="328"/>
        <v>20.630434532036457</v>
      </c>
      <c r="AF279" s="15">
        <f t="shared" si="329"/>
        <v>-4.0504037456468023E-3</v>
      </c>
      <c r="AG279" s="15">
        <f t="shared" si="330"/>
        <v>2.9673830763510267E-4</v>
      </c>
      <c r="AH279" s="15">
        <f t="shared" si="331"/>
        <v>9.7937136394747881E-3</v>
      </c>
      <c r="AI279" s="1">
        <f t="shared" si="295"/>
        <v>769162.72842071636</v>
      </c>
      <c r="AJ279" s="1">
        <f t="shared" si="296"/>
        <v>332911.75910952303</v>
      </c>
      <c r="AK279" s="1">
        <f t="shared" si="297"/>
        <v>114366.98664571829</v>
      </c>
      <c r="AL279" s="14">
        <f t="shared" si="332"/>
        <v>93.620434306079474</v>
      </c>
      <c r="AM279" s="14">
        <f t="shared" si="333"/>
        <v>23.039640327720672</v>
      </c>
      <c r="AN279" s="14">
        <f t="shared" si="334"/>
        <v>7.1993836971194609</v>
      </c>
      <c r="AO279" s="11">
        <f t="shared" si="335"/>
        <v>2.1926063366216539E-3</v>
      </c>
      <c r="AP279" s="11">
        <f t="shared" si="336"/>
        <v>2.762105691823378E-3</v>
      </c>
      <c r="AQ279" s="11">
        <f t="shared" si="337"/>
        <v>2.5055783691972241E-3</v>
      </c>
      <c r="AR279" s="1">
        <f t="shared" si="341"/>
        <v>394948.28785377234</v>
      </c>
      <c r="AS279" s="1">
        <f t="shared" si="341"/>
        <v>172458.79322318471</v>
      </c>
      <c r="AT279" s="1">
        <f t="shared" si="341"/>
        <v>59056.573578931588</v>
      </c>
      <c r="AU279" s="1">
        <f t="shared" si="298"/>
        <v>78989.657570754469</v>
      </c>
      <c r="AV279" s="1">
        <f t="shared" si="299"/>
        <v>34491.758644636946</v>
      </c>
      <c r="AW279" s="1">
        <f t="shared" si="300"/>
        <v>11811.314715786319</v>
      </c>
      <c r="AX279" s="1">
        <f t="shared" si="352"/>
        <v>271114.916297202</v>
      </c>
      <c r="AY279" s="1">
        <f t="shared" si="344"/>
        <v>46544.981636881428</v>
      </c>
      <c r="AZ279" s="1">
        <f t="shared" si="345"/>
        <v>10811.411946958518</v>
      </c>
      <c r="BA279" s="1">
        <f t="shared" si="353"/>
        <v>14579.5616559506</v>
      </c>
      <c r="BB279" s="1">
        <f t="shared" si="354"/>
        <v>31859.36929719106</v>
      </c>
      <c r="BC279" s="1">
        <f t="shared" si="355"/>
        <v>40589.597127252076</v>
      </c>
      <c r="BD279" s="1">
        <f t="shared" si="356"/>
        <v>138.40336606956288</v>
      </c>
      <c r="BE279" s="2">
        <f t="shared" si="362"/>
        <v>0.17931493730955578</v>
      </c>
      <c r="BF279" s="2">
        <f t="shared" si="363"/>
        <v>0.13584270515142602</v>
      </c>
      <c r="BG279" s="2">
        <f t="shared" si="364"/>
        <v>7.3108051554487685E-2</v>
      </c>
      <c r="BH279" s="2">
        <f t="shared" si="346"/>
        <v>8.7641073390684596E-2</v>
      </c>
      <c r="BI279" s="2">
        <f t="shared" si="357"/>
        <v>3.2153846742329923E-3</v>
      </c>
      <c r="BJ279" s="2">
        <f t="shared" si="347"/>
        <v>1.8453240542857267E-3</v>
      </c>
      <c r="BK279" s="2">
        <f t="shared" si="348"/>
        <v>5.3447872020936297E-4</v>
      </c>
      <c r="BL279" s="2">
        <f t="shared" si="349"/>
        <v>1269.9106718795799</v>
      </c>
      <c r="BM279" s="2">
        <f t="shared" si="350"/>
        <v>318.242359507831</v>
      </c>
      <c r="BN279" s="2">
        <f t="shared" si="351"/>
        <v>31.564481866417434</v>
      </c>
      <c r="BO279" s="2">
        <f t="shared" si="358"/>
        <v>3651.1360310186446</v>
      </c>
      <c r="BP279" s="2">
        <f t="shared" si="359"/>
        <v>260.20009190716655</v>
      </c>
      <c r="BQ279" s="2">
        <f t="shared" si="360"/>
        <v>10.255983979577548</v>
      </c>
      <c r="BR279" s="11">
        <f t="shared" si="361"/>
        <v>3.2705252183533567E-2</v>
      </c>
      <c r="BS279" s="17">
        <f t="shared" si="342"/>
        <v>1.7449390143655703E-4</v>
      </c>
      <c r="BT279" s="17">
        <f t="shared" si="343"/>
        <v>1.5903218073700035E-3</v>
      </c>
      <c r="BU279" s="12">
        <f>(BU$3*templow!$I389+BU$4*templow!$I389^2+BU$5*templow!$I389^6)*(K279/K$56)^$BW$1</f>
        <v>-0.90351220858551107</v>
      </c>
      <c r="BV279" s="12">
        <f>(BV$3*templow!$I389+BV$4*templow!$I389^2+BV$5*templow!$I389^6)*(L279/L$56)^$BW$1</f>
        <v>-1.6124880303168032</v>
      </c>
      <c r="BW279" s="12">
        <f>(BW$3*templow!$I389+BW$4*templow!$I389^2+BW$5*templow!$I389^6)*(M279/M$56)^$BW$1</f>
        <v>-2.257666174195609</v>
      </c>
      <c r="BX279" s="12"/>
      <c r="BY279" s="12"/>
      <c r="BZ279" s="12"/>
      <c r="CA279" s="19"/>
      <c r="CB279" s="19"/>
      <c r="CC279" s="19"/>
      <c r="CD279" s="19"/>
      <c r="CE279" s="19"/>
      <c r="CF279" s="19"/>
      <c r="CG279" s="19"/>
      <c r="CH279" s="19"/>
    </row>
    <row r="280" spans="1:86" x14ac:dyDescent="0.3">
      <c r="A280" s="2">
        <f t="shared" si="301"/>
        <v>2234</v>
      </c>
      <c r="B280" s="5">
        <f t="shared" si="302"/>
        <v>1165.4048692074714</v>
      </c>
      <c r="C280" s="5">
        <f t="shared" si="303"/>
        <v>2964.1658704032839</v>
      </c>
      <c r="D280" s="5">
        <f t="shared" si="304"/>
        <v>4369.9441926744385</v>
      </c>
      <c r="E280" s="15">
        <f t="shared" si="305"/>
        <v>4.2045116171109967E-8</v>
      </c>
      <c r="F280" s="15">
        <f t="shared" si="306"/>
        <v>8.2831698212560695E-8</v>
      </c>
      <c r="G280" s="15">
        <f t="shared" si="307"/>
        <v>1.6909796540031667E-7</v>
      </c>
      <c r="H280" s="5">
        <f t="shared" si="308"/>
        <v>395893.24709901761</v>
      </c>
      <c r="I280" s="5">
        <f t="shared" si="309"/>
        <v>173016.21877596193</v>
      </c>
      <c r="J280" s="5">
        <f t="shared" si="310"/>
        <v>59229.943112055305</v>
      </c>
      <c r="K280" s="5">
        <f t="shared" si="311"/>
        <v>339704.473148669</v>
      </c>
      <c r="L280" s="5">
        <f t="shared" si="312"/>
        <v>58369.277004199008</v>
      </c>
      <c r="M280" s="5">
        <f t="shared" si="313"/>
        <v>13553.935817154255</v>
      </c>
      <c r="N280" s="15">
        <f t="shared" si="314"/>
        <v>2.3925729745615243E-3</v>
      </c>
      <c r="O280" s="15">
        <f t="shared" si="315"/>
        <v>3.2321414938223381E-3</v>
      </c>
      <c r="P280" s="15">
        <f t="shared" si="316"/>
        <v>2.9354821479921078E-3</v>
      </c>
      <c r="Q280" s="5">
        <f t="shared" si="317"/>
        <v>4964.1087756597653</v>
      </c>
      <c r="R280" s="5">
        <f t="shared" si="318"/>
        <v>6661.7234435651144</v>
      </c>
      <c r="S280" s="5">
        <f t="shared" si="319"/>
        <v>4343.1504178829018</v>
      </c>
      <c r="T280" s="5">
        <f t="shared" si="320"/>
        <v>12.539008462597449</v>
      </c>
      <c r="U280" s="5">
        <f t="shared" si="321"/>
        <v>38.50346222276049</v>
      </c>
      <c r="V280" s="5">
        <f t="shared" si="322"/>
        <v>73.326938870534264</v>
      </c>
      <c r="W280" s="15">
        <f t="shared" si="323"/>
        <v>-1.0734613539272964E-2</v>
      </c>
      <c r="X280" s="15">
        <f t="shared" si="324"/>
        <v>-1.217998157191269E-2</v>
      </c>
      <c r="Y280" s="15">
        <f t="shared" si="325"/>
        <v>-9.7425357312937999E-3</v>
      </c>
      <c r="Z280" s="5">
        <f t="shared" si="338"/>
        <v>3831.4130947481181</v>
      </c>
      <c r="AA280" s="5">
        <f t="shared" si="339"/>
        <v>17851.209882495496</v>
      </c>
      <c r="AB280" s="5">
        <f t="shared" si="340"/>
        <v>84441.088735260011</v>
      </c>
      <c r="AC280" s="16">
        <f t="shared" si="326"/>
        <v>0.9325923167077339</v>
      </c>
      <c r="AD280" s="16">
        <f t="shared" si="327"/>
        <v>3.0730353280990865</v>
      </c>
      <c r="AE280" s="16">
        <f t="shared" si="328"/>
        <v>20.832483100101154</v>
      </c>
      <c r="AF280" s="15">
        <f t="shared" si="329"/>
        <v>-4.0504037456468023E-3</v>
      </c>
      <c r="AG280" s="15">
        <f t="shared" si="330"/>
        <v>2.9673830763510267E-4</v>
      </c>
      <c r="AH280" s="15">
        <f t="shared" si="331"/>
        <v>9.7937136394747881E-3</v>
      </c>
      <c r="AI280" s="1">
        <f t="shared" si="295"/>
        <v>771236.11314939917</v>
      </c>
      <c r="AJ280" s="1">
        <f t="shared" si="296"/>
        <v>334112.34184320772</v>
      </c>
      <c r="AK280" s="1">
        <f t="shared" si="297"/>
        <v>114741.60269693278</v>
      </c>
      <c r="AL280" s="14">
        <f t="shared" si="332"/>
        <v>93.823654336001297</v>
      </c>
      <c r="AM280" s="14">
        <f t="shared" si="333"/>
        <v>23.102641870190563</v>
      </c>
      <c r="AN280" s="14">
        <f t="shared" si="334"/>
        <v>7.2172419309818849</v>
      </c>
      <c r="AO280" s="11">
        <f t="shared" si="335"/>
        <v>2.1706802732554373E-3</v>
      </c>
      <c r="AP280" s="11">
        <f t="shared" si="336"/>
        <v>2.7344846349051442E-3</v>
      </c>
      <c r="AQ280" s="11">
        <f t="shared" si="337"/>
        <v>2.4805225855052517E-3</v>
      </c>
      <c r="AR280" s="1">
        <f t="shared" si="341"/>
        <v>395893.24709901761</v>
      </c>
      <c r="AS280" s="1">
        <f t="shared" si="341"/>
        <v>173016.21877596193</v>
      </c>
      <c r="AT280" s="1">
        <f t="shared" si="341"/>
        <v>59229.943112055305</v>
      </c>
      <c r="AU280" s="1">
        <f t="shared" si="298"/>
        <v>79178.649419803522</v>
      </c>
      <c r="AV280" s="1">
        <f t="shared" si="299"/>
        <v>34603.243755192387</v>
      </c>
      <c r="AW280" s="1">
        <f t="shared" si="300"/>
        <v>11845.988622411061</v>
      </c>
      <c r="AX280" s="1">
        <f t="shared" si="352"/>
        <v>271763.57851893525</v>
      </c>
      <c r="AY280" s="1">
        <f t="shared" si="344"/>
        <v>46695.421603359209</v>
      </c>
      <c r="AZ280" s="1">
        <f t="shared" si="345"/>
        <v>10843.148653723403</v>
      </c>
      <c r="BA280" s="1">
        <f t="shared" si="353"/>
        <v>14582.347254830423</v>
      </c>
      <c r="BB280" s="1">
        <f t="shared" si="354"/>
        <v>31868.93709000932</v>
      </c>
      <c r="BC280" s="1">
        <f t="shared" si="355"/>
        <v>40602.413092775292</v>
      </c>
      <c r="BD280" s="1">
        <f t="shared" si="356"/>
        <v>134.41106159925187</v>
      </c>
      <c r="BE280" s="2">
        <f t="shared" si="362"/>
        <v>0.17931493730955578</v>
      </c>
      <c r="BF280" s="2">
        <f t="shared" si="363"/>
        <v>0.13584270515142602</v>
      </c>
      <c r="BG280" s="2">
        <f t="shared" si="364"/>
        <v>7.3108051554487685E-2</v>
      </c>
      <c r="BH280" s="2">
        <f t="shared" si="346"/>
        <v>8.7495146544485952E-2</v>
      </c>
      <c r="BI280" s="2">
        <f t="shared" si="357"/>
        <v>3.2153846742329923E-3</v>
      </c>
      <c r="BJ280" s="2">
        <f t="shared" si="347"/>
        <v>1.8453240542857267E-3</v>
      </c>
      <c r="BK280" s="2">
        <f t="shared" si="348"/>
        <v>5.3447872020936297E-4</v>
      </c>
      <c r="BL280" s="2">
        <f t="shared" si="349"/>
        <v>1272.9490793545162</v>
      </c>
      <c r="BM280" s="2">
        <f t="shared" si="350"/>
        <v>319.27099028884436</v>
      </c>
      <c r="BN280" s="2">
        <f t="shared" si="351"/>
        <v>31.657144192604694</v>
      </c>
      <c r="BO280" s="2">
        <f t="shared" si="358"/>
        <v>3705.6600804619716</v>
      </c>
      <c r="BP280" s="2">
        <f t="shared" si="359"/>
        <v>263.32098886635282</v>
      </c>
      <c r="BQ280" s="2">
        <f t="shared" si="360"/>
        <v>10.256110619751777</v>
      </c>
      <c r="BR280" s="11">
        <f t="shared" si="361"/>
        <v>3.267482070479108E-2</v>
      </c>
      <c r="BS280" s="17">
        <f t="shared" si="342"/>
        <v>1.6896776797407608E-4</v>
      </c>
      <c r="BT280" s="17">
        <f t="shared" si="343"/>
        <v>1.5440017547281588E-3</v>
      </c>
      <c r="BU280" s="12">
        <f>(BU$3*templow!$I390+BU$4*templow!$I390^2+BU$5*templow!$I390^6)*(K280/K$56)^$BW$1</f>
        <v>-0.93482846593836832</v>
      </c>
      <c r="BV280" s="12">
        <f>(BV$3*templow!$I390+BV$4*templow!$I390^2+BV$5*templow!$I390^6)*(L280/L$56)^$BW$1</f>
        <v>-1.634449430870162</v>
      </c>
      <c r="BW280" s="12">
        <f>(BW$3*templow!$I390+BW$4*templow!$I390^2+BW$5*templow!$I390^6)*(M280/M$56)^$BW$1</f>
        <v>-2.2772136409172372</v>
      </c>
      <c r="BX280" s="12"/>
      <c r="BY280" s="12"/>
      <c r="BZ280" s="12"/>
      <c r="CA280" s="19"/>
      <c r="CB280" s="19"/>
      <c r="CC280" s="19"/>
      <c r="CD280" s="19"/>
      <c r="CE280" s="19"/>
      <c r="CF280" s="19"/>
      <c r="CG280" s="19"/>
      <c r="CH280" s="19"/>
    </row>
    <row r="281" spans="1:86" x14ac:dyDescent="0.3">
      <c r="A281" s="2">
        <f t="shared" si="301"/>
        <v>2235</v>
      </c>
      <c r="B281" s="5">
        <f t="shared" si="302"/>
        <v>1165.4049157570753</v>
      </c>
      <c r="C281" s="5">
        <f t="shared" si="303"/>
        <v>2964.1661036538321</v>
      </c>
      <c r="D281" s="5">
        <f t="shared" si="304"/>
        <v>4369.9448946756766</v>
      </c>
      <c r="E281" s="15">
        <f t="shared" si="305"/>
        <v>3.9942860362554464E-8</v>
      </c>
      <c r="F281" s="15">
        <f t="shared" si="306"/>
        <v>7.8690113301932661E-8</v>
      </c>
      <c r="G281" s="15">
        <f t="shared" si="307"/>
        <v>1.6064306713030082E-7</v>
      </c>
      <c r="H281" s="5">
        <f t="shared" si="308"/>
        <v>396829.37864660728</v>
      </c>
      <c r="I281" s="5">
        <f t="shared" si="309"/>
        <v>173569.39592197715</v>
      </c>
      <c r="J281" s="5">
        <f t="shared" si="310"/>
        <v>59401.946343333242</v>
      </c>
      <c r="K281" s="5">
        <f t="shared" si="311"/>
        <v>340507.72678337066</v>
      </c>
      <c r="L281" s="5">
        <f t="shared" si="312"/>
        <v>58555.893918368391</v>
      </c>
      <c r="M281" s="5">
        <f t="shared" si="313"/>
        <v>13593.294143298772</v>
      </c>
      <c r="N281" s="15">
        <f t="shared" si="314"/>
        <v>2.3645659630455729E-3</v>
      </c>
      <c r="O281" s="15">
        <f t="shared" si="315"/>
        <v>3.1971770723826509E-3</v>
      </c>
      <c r="P281" s="15">
        <f t="shared" si="316"/>
        <v>2.9038300516890381E-3</v>
      </c>
      <c r="Q281" s="5">
        <f t="shared" si="317"/>
        <v>4922.4331431572127</v>
      </c>
      <c r="R281" s="5">
        <f t="shared" si="318"/>
        <v>6601.6235858354175</v>
      </c>
      <c r="S281" s="5">
        <f t="shared" si="319"/>
        <v>4313.326712731965</v>
      </c>
      <c r="T281" s="5">
        <f t="shared" si="320"/>
        <v>12.404407052585793</v>
      </c>
      <c r="U281" s="5">
        <f t="shared" si="321"/>
        <v>38.034490762432434</v>
      </c>
      <c r="V281" s="5">
        <f t="shared" si="322"/>
        <v>72.612548548521687</v>
      </c>
      <c r="W281" s="15">
        <f t="shared" si="323"/>
        <v>-1.0734613539272964E-2</v>
      </c>
      <c r="X281" s="15">
        <f t="shared" si="324"/>
        <v>-1.217998157191269E-2</v>
      </c>
      <c r="Y281" s="15">
        <f t="shared" si="325"/>
        <v>-9.7425357312937999E-3</v>
      </c>
      <c r="Z281" s="5">
        <f t="shared" si="338"/>
        <v>3783.964133711936</v>
      </c>
      <c r="AA281" s="5">
        <f t="shared" si="339"/>
        <v>17696.028352246201</v>
      </c>
      <c r="AB281" s="5">
        <f t="shared" si="340"/>
        <v>84685.231919175771</v>
      </c>
      <c r="AC281" s="16">
        <f t="shared" si="326"/>
        <v>0.92881494129497943</v>
      </c>
      <c r="AD281" s="16">
        <f t="shared" si="327"/>
        <v>3.0739472154016494</v>
      </c>
      <c r="AE281" s="16">
        <f t="shared" si="328"/>
        <v>21.036510473982741</v>
      </c>
      <c r="AF281" s="15">
        <f t="shared" si="329"/>
        <v>-4.0504037456468023E-3</v>
      </c>
      <c r="AG281" s="15">
        <f t="shared" si="330"/>
        <v>2.9673830763510267E-4</v>
      </c>
      <c r="AH281" s="15">
        <f t="shared" si="331"/>
        <v>9.7937136394747881E-3</v>
      </c>
      <c r="AI281" s="1">
        <f t="shared" si="295"/>
        <v>773291.15125426278</v>
      </c>
      <c r="AJ281" s="1">
        <f t="shared" si="296"/>
        <v>335304.35141407931</v>
      </c>
      <c r="AK281" s="1">
        <f t="shared" si="297"/>
        <v>115113.43104965056</v>
      </c>
      <c r="AL281" s="14">
        <f t="shared" si="332"/>
        <v>94.025278880076868</v>
      </c>
      <c r="AM281" s="14">
        <f t="shared" si="333"/>
        <v>23.165183951218118</v>
      </c>
      <c r="AN281" s="14">
        <f t="shared" si="334"/>
        <v>7.2349654372805929</v>
      </c>
      <c r="AO281" s="11">
        <f t="shared" si="335"/>
        <v>2.148973470522883E-3</v>
      </c>
      <c r="AP281" s="11">
        <f t="shared" si="336"/>
        <v>2.7071397885560927E-3</v>
      </c>
      <c r="AQ281" s="11">
        <f t="shared" si="337"/>
        <v>2.455717359650199E-3</v>
      </c>
      <c r="AR281" s="1">
        <f t="shared" si="341"/>
        <v>396829.37864660728</v>
      </c>
      <c r="AS281" s="1">
        <f t="shared" si="341"/>
        <v>173569.39592197715</v>
      </c>
      <c r="AT281" s="1">
        <f t="shared" si="341"/>
        <v>59401.946343333242</v>
      </c>
      <c r="AU281" s="1">
        <f t="shared" si="298"/>
        <v>79365.875729321458</v>
      </c>
      <c r="AV281" s="1">
        <f t="shared" si="299"/>
        <v>34713.879184395431</v>
      </c>
      <c r="AW281" s="1">
        <f t="shared" si="300"/>
        <v>11880.38926866665</v>
      </c>
      <c r="AX281" s="1">
        <f t="shared" si="352"/>
        <v>272406.18142669654</v>
      </c>
      <c r="AY281" s="1">
        <f t="shared" si="344"/>
        <v>46844.715134694707</v>
      </c>
      <c r="AZ281" s="1">
        <f t="shared" si="345"/>
        <v>10874.635314639017</v>
      </c>
      <c r="BA281" s="1">
        <f t="shared" si="353"/>
        <v>14585.100261224998</v>
      </c>
      <c r="BB281" s="1">
        <f t="shared" si="354"/>
        <v>31878.401444132825</v>
      </c>
      <c r="BC281" s="1">
        <f t="shared" si="355"/>
        <v>40615.090803982515</v>
      </c>
      <c r="BD281" s="1">
        <f t="shared" si="356"/>
        <v>130.53349478998038</v>
      </c>
      <c r="BE281" s="2">
        <f t="shared" si="362"/>
        <v>0.17931493730955578</v>
      </c>
      <c r="BF281" s="2">
        <f t="shared" si="363"/>
        <v>0.13584270515142602</v>
      </c>
      <c r="BG281" s="2">
        <f t="shared" si="364"/>
        <v>7.3108051554487685E-2</v>
      </c>
      <c r="BH281" s="2">
        <f t="shared" si="346"/>
        <v>8.7350354188353407E-2</v>
      </c>
      <c r="BI281" s="2">
        <f t="shared" si="357"/>
        <v>3.2153846742329923E-3</v>
      </c>
      <c r="BJ281" s="2">
        <f t="shared" si="347"/>
        <v>1.8453240542857267E-3</v>
      </c>
      <c r="BK281" s="2">
        <f t="shared" si="348"/>
        <v>5.3447872020936297E-4</v>
      </c>
      <c r="BL281" s="2">
        <f t="shared" si="349"/>
        <v>1275.9591023857022</v>
      </c>
      <c r="BM281" s="2">
        <f t="shared" si="350"/>
        <v>320.29178138266735</v>
      </c>
      <c r="BN281" s="2">
        <f t="shared" si="351"/>
        <v>31.74907625953</v>
      </c>
      <c r="BO281" s="2">
        <f t="shared" si="358"/>
        <v>3760.9994513771148</v>
      </c>
      <c r="BP281" s="2">
        <f t="shared" si="359"/>
        <v>266.47941339388092</v>
      </c>
      <c r="BQ281" s="2">
        <f t="shared" si="360"/>
        <v>10.256240568249449</v>
      </c>
      <c r="BR281" s="11">
        <f t="shared" si="361"/>
        <v>3.264469821695723E-2</v>
      </c>
      <c r="BS281" s="17">
        <f t="shared" si="342"/>
        <v>1.636214659119481E-4</v>
      </c>
      <c r="BT281" s="17">
        <f t="shared" si="343"/>
        <v>1.4990308298331639E-3</v>
      </c>
      <c r="BU281" s="12">
        <f>(BU$3*templow!$I391+BU$4*templow!$I391^2+BU$5*templow!$I391^6)*(K281/K$56)^$BW$1</f>
        <v>-0.96614302218756132</v>
      </c>
      <c r="BV281" s="12">
        <f>(BV$3*templow!$I391+BV$4*templow!$I391^2+BV$5*templow!$I391^6)*(L281/L$56)^$BW$1</f>
        <v>-1.6563945066503787</v>
      </c>
      <c r="BW281" s="12">
        <f>(BW$3*templow!$I391+BW$4*templow!$I391^2+BW$5*templow!$I391^6)*(M281/M$56)^$BW$1</f>
        <v>-2.2967416227935407</v>
      </c>
      <c r="BX281" s="12"/>
      <c r="BY281" s="12"/>
      <c r="BZ281" s="12"/>
      <c r="CA281" s="19"/>
      <c r="CB281" s="19"/>
      <c r="CC281" s="19"/>
      <c r="CD281" s="19"/>
      <c r="CE281" s="19"/>
      <c r="CF281" s="19"/>
      <c r="CG281" s="19"/>
      <c r="CH281" s="19"/>
    </row>
    <row r="282" spans="1:86" x14ac:dyDescent="0.3">
      <c r="A282" s="2">
        <f t="shared" si="301"/>
        <v>2236</v>
      </c>
      <c r="B282" s="5">
        <f t="shared" si="302"/>
        <v>1165.4049599792006</v>
      </c>
      <c r="C282" s="5">
        <f t="shared" si="303"/>
        <v>2964.1663252418707</v>
      </c>
      <c r="D282" s="5">
        <f t="shared" si="304"/>
        <v>4369.9455615769593</v>
      </c>
      <c r="E282" s="15">
        <f t="shared" si="305"/>
        <v>3.7945717344426738E-8</v>
      </c>
      <c r="F282" s="15">
        <f t="shared" si="306"/>
        <v>7.4755607636836019E-8</v>
      </c>
      <c r="G282" s="15">
        <f t="shared" si="307"/>
        <v>1.5261091377378576E-7</v>
      </c>
      <c r="H282" s="5">
        <f t="shared" si="308"/>
        <v>397756.72324720898</v>
      </c>
      <c r="I282" s="5">
        <f t="shared" si="309"/>
        <v>174118.33379062728</v>
      </c>
      <c r="J282" s="5">
        <f t="shared" si="310"/>
        <v>59572.587439678791</v>
      </c>
      <c r="K282" s="5">
        <f t="shared" si="311"/>
        <v>341303.44121266471</v>
      </c>
      <c r="L282" s="5">
        <f t="shared" si="312"/>
        <v>58741.080859023496</v>
      </c>
      <c r="M282" s="5">
        <f t="shared" si="313"/>
        <v>13632.340861056664</v>
      </c>
      <c r="N282" s="15">
        <f t="shared" si="314"/>
        <v>2.3368469103794975E-3</v>
      </c>
      <c r="O282" s="15">
        <f t="shared" si="315"/>
        <v>3.1625670494122016E-3</v>
      </c>
      <c r="P282" s="15">
        <f t="shared" si="316"/>
        <v>2.8724985530561575E-3</v>
      </c>
      <c r="Q282" s="5">
        <f t="shared" si="317"/>
        <v>4880.9724036203443</v>
      </c>
      <c r="R282" s="5">
        <f t="shared" si="318"/>
        <v>6541.8402038837685</v>
      </c>
      <c r="S282" s="5">
        <f t="shared" si="319"/>
        <v>4283.5739413148913</v>
      </c>
      <c r="T282" s="5">
        <f t="shared" si="320"/>
        <v>12.271250536692452</v>
      </c>
      <c r="U282" s="5">
        <f t="shared" si="321"/>
        <v>37.571231365848924</v>
      </c>
      <c r="V282" s="5">
        <f t="shared" si="322"/>
        <v>71.905118199747406</v>
      </c>
      <c r="W282" s="15">
        <f t="shared" si="323"/>
        <v>-1.0734613539272964E-2</v>
      </c>
      <c r="X282" s="15">
        <f t="shared" si="324"/>
        <v>-1.217998157191269E-2</v>
      </c>
      <c r="Y282" s="15">
        <f t="shared" si="325"/>
        <v>-9.7425357312937999E-3</v>
      </c>
      <c r="Z282" s="5">
        <f t="shared" si="338"/>
        <v>3736.9983666733956</v>
      </c>
      <c r="AA282" s="5">
        <f t="shared" si="339"/>
        <v>17541.584374086728</v>
      </c>
      <c r="AB282" s="5">
        <f t="shared" si="340"/>
        <v>84927.399925372389</v>
      </c>
      <c r="AC282" s="16">
        <f t="shared" si="326"/>
        <v>0.92505286577774548</v>
      </c>
      <c r="AD282" s="16">
        <f t="shared" si="327"/>
        <v>3.0748593732961074</v>
      </c>
      <c r="AE282" s="16">
        <f t="shared" si="328"/>
        <v>21.242536033538741</v>
      </c>
      <c r="AF282" s="15">
        <f t="shared" si="329"/>
        <v>-4.0504037456468023E-3</v>
      </c>
      <c r="AG282" s="15">
        <f t="shared" si="330"/>
        <v>2.9673830763510267E-4</v>
      </c>
      <c r="AH282" s="15">
        <f t="shared" si="331"/>
        <v>9.7937136394747881E-3</v>
      </c>
      <c r="AI282" s="1">
        <f t="shared" si="295"/>
        <v>775327.91185815807</v>
      </c>
      <c r="AJ282" s="1">
        <f t="shared" si="296"/>
        <v>336487.79545706679</v>
      </c>
      <c r="AK282" s="1">
        <f t="shared" si="297"/>
        <v>115482.47721335216</v>
      </c>
      <c r="AL282" s="14">
        <f t="shared" si="332"/>
        <v>94.225316131649947</v>
      </c>
      <c r="AM282" s="14">
        <f t="shared" si="333"/>
        <v>23.227268228489844</v>
      </c>
      <c r="AN282" s="14">
        <f t="shared" si="334"/>
        <v>7.2525547971991831</v>
      </c>
      <c r="AO282" s="11">
        <f t="shared" si="335"/>
        <v>2.1274837358176541E-3</v>
      </c>
      <c r="AP282" s="11">
        <f t="shared" si="336"/>
        <v>2.6800683906705318E-3</v>
      </c>
      <c r="AQ282" s="11">
        <f t="shared" si="337"/>
        <v>2.4311601860536971E-3</v>
      </c>
      <c r="AR282" s="1">
        <f t="shared" si="341"/>
        <v>397756.72324720898</v>
      </c>
      <c r="AS282" s="1">
        <f t="shared" si="341"/>
        <v>174118.33379062728</v>
      </c>
      <c r="AT282" s="1">
        <f t="shared" si="341"/>
        <v>59572.587439678791</v>
      </c>
      <c r="AU282" s="1">
        <f t="shared" si="298"/>
        <v>79551.344649441802</v>
      </c>
      <c r="AV282" s="1">
        <f t="shared" si="299"/>
        <v>34823.666758125459</v>
      </c>
      <c r="AW282" s="1">
        <f t="shared" si="300"/>
        <v>11914.517487935758</v>
      </c>
      <c r="AX282" s="1">
        <f t="shared" si="352"/>
        <v>273042.75297013181</v>
      </c>
      <c r="AY282" s="1">
        <f t="shared" si="344"/>
        <v>46992.864687218804</v>
      </c>
      <c r="AZ282" s="1">
        <f t="shared" si="345"/>
        <v>10905.872688845331</v>
      </c>
      <c r="BA282" s="1">
        <f t="shared" si="353"/>
        <v>14587.82101054293</v>
      </c>
      <c r="BB282" s="1">
        <f t="shared" si="354"/>
        <v>31887.763409606632</v>
      </c>
      <c r="BC282" s="1">
        <f t="shared" si="355"/>
        <v>40627.631670289877</v>
      </c>
      <c r="BD282" s="1">
        <f t="shared" si="356"/>
        <v>126.76738475455225</v>
      </c>
      <c r="BE282" s="2">
        <f t="shared" si="362"/>
        <v>0.17931493730955578</v>
      </c>
      <c r="BF282" s="2">
        <f t="shared" si="363"/>
        <v>0.13584270515142602</v>
      </c>
      <c r="BG282" s="2">
        <f t="shared" si="364"/>
        <v>7.3108051554487685E-2</v>
      </c>
      <c r="BH282" s="2">
        <f t="shared" si="346"/>
        <v>8.72066940250633E-2</v>
      </c>
      <c r="BI282" s="2">
        <f t="shared" si="357"/>
        <v>3.2153846742329923E-3</v>
      </c>
      <c r="BJ282" s="2">
        <f t="shared" si="347"/>
        <v>1.8453240542857267E-3</v>
      </c>
      <c r="BK282" s="2">
        <f t="shared" si="348"/>
        <v>5.3447872020936297E-4</v>
      </c>
      <c r="BL282" s="2">
        <f t="shared" si="349"/>
        <v>1278.9408720022095</v>
      </c>
      <c r="BM282" s="2">
        <f t="shared" si="350"/>
        <v>321.30474963599579</v>
      </c>
      <c r="BN282" s="2">
        <f t="shared" si="351"/>
        <v>31.840280294319893</v>
      </c>
      <c r="BO282" s="2">
        <f t="shared" si="358"/>
        <v>3817.1663402153754</v>
      </c>
      <c r="BP282" s="2">
        <f t="shared" si="359"/>
        <v>269.6758168950654</v>
      </c>
      <c r="BQ282" s="2">
        <f t="shared" si="360"/>
        <v>10.256373791264787</v>
      </c>
      <c r="BR282" s="11">
        <f t="shared" si="361"/>
        <v>3.2614881529581669E-2</v>
      </c>
      <c r="BS282" s="17">
        <f t="shared" si="342"/>
        <v>1.5844894782733048E-4</v>
      </c>
      <c r="BT282" s="17">
        <f t="shared" si="343"/>
        <v>1.4553697377021008E-3</v>
      </c>
      <c r="BU282" s="12">
        <f>(BU$3*templow!$I392+BU$4*templow!$I392^2+BU$5*templow!$I392^6)*(K282/K$56)^$BW$1</f>
        <v>-0.99745519278837558</v>
      </c>
      <c r="BV282" s="12">
        <f>(BV$3*templow!$I392+BV$4*templow!$I392^2+BV$5*templow!$I392^6)*(L282/L$56)^$BW$1</f>
        <v>-1.6783230031436083</v>
      </c>
      <c r="BW282" s="12">
        <f>(BW$3*templow!$I392+BW$4*templow!$I392^2+BW$5*templow!$I392^6)*(M282/M$56)^$BW$1</f>
        <v>-2.3162499669463048</v>
      </c>
      <c r="BX282" s="12"/>
      <c r="BY282" s="12"/>
      <c r="BZ282" s="12"/>
      <c r="CA282" s="19"/>
      <c r="CB282" s="19"/>
      <c r="CC282" s="19"/>
      <c r="CD282" s="19"/>
      <c r="CE282" s="19"/>
      <c r="CF282" s="19"/>
      <c r="CG282" s="19"/>
      <c r="CH282" s="19"/>
    </row>
    <row r="283" spans="1:86" x14ac:dyDescent="0.3">
      <c r="A283" s="2">
        <f t="shared" si="301"/>
        <v>2237</v>
      </c>
      <c r="B283" s="5">
        <f t="shared" si="302"/>
        <v>1165.4050019902215</v>
      </c>
      <c r="C283" s="5">
        <f t="shared" si="303"/>
        <v>2964.1665357505226</v>
      </c>
      <c r="D283" s="5">
        <f t="shared" si="304"/>
        <v>4369.946195133276</v>
      </c>
      <c r="E283" s="15">
        <f t="shared" si="305"/>
        <v>3.60484314772054E-8</v>
      </c>
      <c r="F283" s="15">
        <f t="shared" si="306"/>
        <v>7.1017827254994215E-8</v>
      </c>
      <c r="G283" s="15">
        <f t="shared" si="307"/>
        <v>1.4498036808509648E-7</v>
      </c>
      <c r="H283" s="5">
        <f t="shared" si="308"/>
        <v>398675.32207613403</v>
      </c>
      <c r="I283" s="5">
        <f t="shared" si="309"/>
        <v>174663.04193269301</v>
      </c>
      <c r="J283" s="5">
        <f t="shared" si="310"/>
        <v>59741.870676652667</v>
      </c>
      <c r="K283" s="5">
        <f t="shared" si="311"/>
        <v>342091.65173934889</v>
      </c>
      <c r="L283" s="5">
        <f t="shared" si="312"/>
        <v>58924.841039158615</v>
      </c>
      <c r="M283" s="5">
        <f t="shared" si="313"/>
        <v>13671.076944422342</v>
      </c>
      <c r="N283" s="15">
        <f t="shared" si="314"/>
        <v>2.3094127732308234E-3</v>
      </c>
      <c r="O283" s="15">
        <f t="shared" si="315"/>
        <v>3.1283077779269419E-3</v>
      </c>
      <c r="P283" s="15">
        <f t="shared" si="316"/>
        <v>2.8414843613788765E-3</v>
      </c>
      <c r="Q283" s="5">
        <f t="shared" si="317"/>
        <v>4839.7284031547397</v>
      </c>
      <c r="R283" s="5">
        <f t="shared" si="318"/>
        <v>6482.3767987320143</v>
      </c>
      <c r="S283" s="5">
        <f t="shared" si="319"/>
        <v>4253.8948109265366</v>
      </c>
      <c r="T283" s="5">
        <f t="shared" si="320"/>
        <v>12.139523404537464</v>
      </c>
      <c r="U283" s="5">
        <f t="shared" si="321"/>
        <v>37.113614460178816</v>
      </c>
      <c r="V283" s="5">
        <f t="shared" si="322"/>
        <v>71.204580016423463</v>
      </c>
      <c r="W283" s="15">
        <f t="shared" si="323"/>
        <v>-1.0734613539272964E-2</v>
      </c>
      <c r="X283" s="15">
        <f t="shared" si="324"/>
        <v>-1.217998157191269E-2</v>
      </c>
      <c r="Y283" s="15">
        <f t="shared" si="325"/>
        <v>-9.7425357312937999E-3</v>
      </c>
      <c r="Z283" s="5">
        <f t="shared" si="338"/>
        <v>3690.5134624468092</v>
      </c>
      <c r="AA283" s="5">
        <f t="shared" si="339"/>
        <v>17387.888355835199</v>
      </c>
      <c r="AB283" s="5">
        <f t="shared" si="340"/>
        <v>85167.59897174433</v>
      </c>
      <c r="AC283" s="16">
        <f t="shared" si="326"/>
        <v>0.92130602818527796</v>
      </c>
      <c r="AD283" s="16">
        <f t="shared" si="327"/>
        <v>3.0757718018627553</v>
      </c>
      <c r="AE283" s="16">
        <f t="shared" si="328"/>
        <v>21.450579348427443</v>
      </c>
      <c r="AF283" s="15">
        <f t="shared" si="329"/>
        <v>-4.0504037456468023E-3</v>
      </c>
      <c r="AG283" s="15">
        <f t="shared" si="330"/>
        <v>2.9673830763510267E-4</v>
      </c>
      <c r="AH283" s="15">
        <f t="shared" si="331"/>
        <v>9.7937136394747881E-3</v>
      </c>
      <c r="AI283" s="1">
        <f t="shared" si="295"/>
        <v>777346.46532178402</v>
      </c>
      <c r="AJ283" s="1">
        <f t="shared" si="296"/>
        <v>337662.68266948557</v>
      </c>
      <c r="AK283" s="1">
        <f t="shared" si="297"/>
        <v>115848.7469799527</v>
      </c>
      <c r="AL283" s="14">
        <f t="shared" si="332"/>
        <v>94.4237743309466</v>
      </c>
      <c r="AM283" s="14">
        <f t="shared" si="333"/>
        <v>23.288896389196839</v>
      </c>
      <c r="AN283" s="14">
        <f t="shared" si="334"/>
        <v>7.270010598444606</v>
      </c>
      <c r="AO283" s="11">
        <f t="shared" si="335"/>
        <v>2.1062088984594774E-3</v>
      </c>
      <c r="AP283" s="11">
        <f t="shared" si="336"/>
        <v>2.6532677067638267E-3</v>
      </c>
      <c r="AQ283" s="11">
        <f t="shared" si="337"/>
        <v>2.4068485841931601E-3</v>
      </c>
      <c r="AR283" s="1">
        <f t="shared" si="341"/>
        <v>398675.32207613403</v>
      </c>
      <c r="AS283" s="1">
        <f t="shared" si="341"/>
        <v>174663.04193269301</v>
      </c>
      <c r="AT283" s="1">
        <f t="shared" si="341"/>
        <v>59741.870676652667</v>
      </c>
      <c r="AU283" s="1">
        <f t="shared" si="298"/>
        <v>79735.064415226807</v>
      </c>
      <c r="AV283" s="1">
        <f t="shared" si="299"/>
        <v>34932.608386538603</v>
      </c>
      <c r="AW283" s="1">
        <f t="shared" si="300"/>
        <v>11948.374135330534</v>
      </c>
      <c r="AX283" s="1">
        <f t="shared" si="352"/>
        <v>273673.32139147905</v>
      </c>
      <c r="AY283" s="1">
        <f t="shared" si="344"/>
        <v>47139.872831326888</v>
      </c>
      <c r="AZ283" s="1">
        <f t="shared" si="345"/>
        <v>10936.861555537875</v>
      </c>
      <c r="BA283" s="1">
        <f t="shared" si="353"/>
        <v>14590.509834606917</v>
      </c>
      <c r="BB283" s="1">
        <f t="shared" si="354"/>
        <v>31897.024025487641</v>
      </c>
      <c r="BC283" s="1">
        <f t="shared" si="355"/>
        <v>40640.037086074437</v>
      </c>
      <c r="BD283" s="1">
        <f t="shared" si="356"/>
        <v>123.10954376169626</v>
      </c>
      <c r="BE283" s="2">
        <f t="shared" si="362"/>
        <v>0.17931493730955578</v>
      </c>
      <c r="BF283" s="2">
        <f t="shared" si="363"/>
        <v>0.13584270515142602</v>
      </c>
      <c r="BG283" s="2">
        <f t="shared" si="364"/>
        <v>7.3108051554487685E-2</v>
      </c>
      <c r="BH283" s="2">
        <f t="shared" si="346"/>
        <v>8.7064163628763361E-2</v>
      </c>
      <c r="BI283" s="2">
        <f t="shared" si="357"/>
        <v>3.2153846742329923E-3</v>
      </c>
      <c r="BJ283" s="2">
        <f t="shared" si="347"/>
        <v>1.8453240542857267E-3</v>
      </c>
      <c r="BK283" s="2">
        <f t="shared" si="348"/>
        <v>5.3447872020936297E-4</v>
      </c>
      <c r="BL283" s="2">
        <f t="shared" si="349"/>
        <v>1281.8945205985035</v>
      </c>
      <c r="BM283" s="2">
        <f t="shared" si="350"/>
        <v>322.30991267311498</v>
      </c>
      <c r="BN283" s="2">
        <f t="shared" si="351"/>
        <v>31.930758582170586</v>
      </c>
      <c r="BO283" s="2">
        <f t="shared" si="358"/>
        <v>3874.1731259016797</v>
      </c>
      <c r="BP283" s="2">
        <f t="shared" si="359"/>
        <v>272.91065620572073</v>
      </c>
      <c r="BQ283" s="2">
        <f t="shared" si="360"/>
        <v>10.256510255359627</v>
      </c>
      <c r="BR283" s="11">
        <f t="shared" si="361"/>
        <v>3.2585367486177547E-2</v>
      </c>
      <c r="BS283" s="17">
        <f t="shared" si="342"/>
        <v>1.5344437762956193E-4</v>
      </c>
      <c r="BT283" s="17">
        <f t="shared" si="343"/>
        <v>1.4129803278661172E-3</v>
      </c>
      <c r="BU283" s="12">
        <f>(BU$3*templow!$I393+BU$4*templow!$I393^2+BU$5*templow!$I393^6)*(K283/K$56)^$BW$1</f>
        <v>-1.0287643132840849</v>
      </c>
      <c r="BV283" s="12">
        <f>(BV$3*templow!$I393+BV$4*templow!$I393^2+BV$5*templow!$I393^6)*(L283/L$56)^$BW$1</f>
        <v>-1.7002346766381811</v>
      </c>
      <c r="BW283" s="12">
        <f>(BW$3*templow!$I393+BW$4*templow!$I393^2+BW$5*templow!$I393^6)*(M283/M$56)^$BW$1</f>
        <v>-2.3357385285471288</v>
      </c>
      <c r="BX283" s="12"/>
      <c r="BY283" s="12"/>
      <c r="BZ283" s="12"/>
      <c r="CA283" s="19"/>
      <c r="CB283" s="19"/>
      <c r="CC283" s="19"/>
      <c r="CD283" s="19"/>
      <c r="CE283" s="19"/>
      <c r="CF283" s="19"/>
      <c r="CG283" s="19"/>
      <c r="CH283" s="19"/>
    </row>
    <row r="284" spans="1:86" x14ac:dyDescent="0.3">
      <c r="A284" s="2">
        <f t="shared" si="301"/>
        <v>2238</v>
      </c>
      <c r="B284" s="5">
        <f t="shared" si="302"/>
        <v>1165.4050419006926</v>
      </c>
      <c r="C284" s="5">
        <f t="shared" si="303"/>
        <v>2964.166735733756</v>
      </c>
      <c r="D284" s="5">
        <f t="shared" si="304"/>
        <v>4369.9467970118631</v>
      </c>
      <c r="E284" s="15">
        <f t="shared" si="305"/>
        <v>3.4246009903345128E-8</v>
      </c>
      <c r="F284" s="15">
        <f t="shared" si="306"/>
        <v>6.7466935892244502E-8</v>
      </c>
      <c r="G284" s="15">
        <f t="shared" si="307"/>
        <v>1.3773134968084164E-7</v>
      </c>
      <c r="H284" s="5">
        <f t="shared" si="308"/>
        <v>399585.21671696886</v>
      </c>
      <c r="I284" s="5">
        <f t="shared" si="309"/>
        <v>175203.53031028467</v>
      </c>
      <c r="J284" s="5">
        <f t="shared" si="310"/>
        <v>59909.800435540667</v>
      </c>
      <c r="K284" s="5">
        <f t="shared" si="311"/>
        <v>342872.39401785476</v>
      </c>
      <c r="L284" s="5">
        <f t="shared" si="312"/>
        <v>59107.177810938636</v>
      </c>
      <c r="M284" s="5">
        <f t="shared" si="313"/>
        <v>13709.503391781918</v>
      </c>
      <c r="N284" s="15">
        <f t="shared" si="314"/>
        <v>2.2822605419812181E-3</v>
      </c>
      <c r="O284" s="15">
        <f t="shared" si="315"/>
        <v>3.0943956498559189E-3</v>
      </c>
      <c r="P284" s="15">
        <f t="shared" si="316"/>
        <v>2.8107842210085554E-3</v>
      </c>
      <c r="Q284" s="5">
        <f t="shared" si="317"/>
        <v>4798.7029052155958</v>
      </c>
      <c r="R284" s="5">
        <f t="shared" si="318"/>
        <v>6423.2367219839634</v>
      </c>
      <c r="S284" s="5">
        <f t="shared" si="319"/>
        <v>4224.2919616032568</v>
      </c>
      <c r="T284" s="5">
        <f t="shared" si="320"/>
        <v>12.009210312238794</v>
      </c>
      <c r="U284" s="5">
        <f t="shared" si="321"/>
        <v>36.661571319986763</v>
      </c>
      <c r="V284" s="5">
        <f t="shared" si="322"/>
        <v>70.510866851381692</v>
      </c>
      <c r="W284" s="15">
        <f t="shared" si="323"/>
        <v>-1.0734613539272964E-2</v>
      </c>
      <c r="X284" s="15">
        <f t="shared" si="324"/>
        <v>-1.217998157191269E-2</v>
      </c>
      <c r="Y284" s="15">
        <f t="shared" si="325"/>
        <v>-9.7425357312937999E-3</v>
      </c>
      <c r="Z284" s="5">
        <f t="shared" si="338"/>
        <v>3644.507028241529</v>
      </c>
      <c r="AA284" s="5">
        <f t="shared" si="339"/>
        <v>17234.950312901692</v>
      </c>
      <c r="AB284" s="5">
        <f t="shared" si="340"/>
        <v>85405.835430429055</v>
      </c>
      <c r="AC284" s="16">
        <f t="shared" si="326"/>
        <v>0.91757436679782933</v>
      </c>
      <c r="AD284" s="16">
        <f t="shared" si="327"/>
        <v>3.0766845011819117</v>
      </c>
      <c r="AE284" s="16">
        <f t="shared" si="328"/>
        <v>21.660660179966772</v>
      </c>
      <c r="AF284" s="15">
        <f t="shared" si="329"/>
        <v>-4.0504037456468023E-3</v>
      </c>
      <c r="AG284" s="15">
        <f t="shared" si="330"/>
        <v>2.9673830763510267E-4</v>
      </c>
      <c r="AH284" s="15">
        <f t="shared" si="331"/>
        <v>9.7937136394747881E-3</v>
      </c>
      <c r="AI284" s="1">
        <f t="shared" si="295"/>
        <v>779346.88320483244</v>
      </c>
      <c r="AJ284" s="1">
        <f t="shared" si="296"/>
        <v>338829.02278907562</v>
      </c>
      <c r="AK284" s="1">
        <f t="shared" si="297"/>
        <v>116212.24641728797</v>
      </c>
      <c r="AL284" s="14">
        <f t="shared" si="332"/>
        <v>94.620661762731359</v>
      </c>
      <c r="AM284" s="14">
        <f t="shared" si="333"/>
        <v>23.35007014914531</v>
      </c>
      <c r="AN284" s="14">
        <f t="shared" si="334"/>
        <v>7.2873334350133812</v>
      </c>
      <c r="AO284" s="11">
        <f t="shared" si="335"/>
        <v>2.0851468094748825E-3</v>
      </c>
      <c r="AP284" s="11">
        <f t="shared" si="336"/>
        <v>2.6267350296961885E-3</v>
      </c>
      <c r="AQ284" s="11">
        <f t="shared" si="337"/>
        <v>2.3827800983512283E-3</v>
      </c>
      <c r="AR284" s="1">
        <f t="shared" si="341"/>
        <v>399585.21671696886</v>
      </c>
      <c r="AS284" s="1">
        <f t="shared" si="341"/>
        <v>175203.53031028467</v>
      </c>
      <c r="AT284" s="1">
        <f t="shared" si="341"/>
        <v>59909.800435540667</v>
      </c>
      <c r="AU284" s="1">
        <f t="shared" si="298"/>
        <v>79917.043343393772</v>
      </c>
      <c r="AV284" s="1">
        <f t="shared" si="299"/>
        <v>35040.706062056932</v>
      </c>
      <c r="AW284" s="1">
        <f t="shared" si="300"/>
        <v>11981.960087108135</v>
      </c>
      <c r="AX284" s="1">
        <f t="shared" si="352"/>
        <v>274297.9152142838</v>
      </c>
      <c r="AY284" s="1">
        <f t="shared" si="344"/>
        <v>47285.74224875091</v>
      </c>
      <c r="AZ284" s="1">
        <f t="shared" si="345"/>
        <v>10967.602713425535</v>
      </c>
      <c r="BA284" s="1">
        <f t="shared" si="353"/>
        <v>14593.167061695996</v>
      </c>
      <c r="BB284" s="1">
        <f t="shared" si="354"/>
        <v>31906.184319972843</v>
      </c>
      <c r="BC284" s="1">
        <f t="shared" si="355"/>
        <v>40652.308430864818</v>
      </c>
      <c r="BD284" s="1">
        <f t="shared" si="356"/>
        <v>119.55687461746611</v>
      </c>
      <c r="BE284" s="2">
        <f t="shared" si="362"/>
        <v>0.17931493730955578</v>
      </c>
      <c r="BF284" s="2">
        <f t="shared" si="363"/>
        <v>0.13584270515142602</v>
      </c>
      <c r="BG284" s="2">
        <f t="shared" si="364"/>
        <v>7.3108051554487685E-2</v>
      </c>
      <c r="BH284" s="2">
        <f t="shared" si="346"/>
        <v>8.6922760447259759E-2</v>
      </c>
      <c r="BI284" s="2">
        <f t="shared" si="357"/>
        <v>3.2153846742329923E-3</v>
      </c>
      <c r="BJ284" s="2">
        <f t="shared" si="347"/>
        <v>1.8453240542857267E-3</v>
      </c>
      <c r="BK284" s="2">
        <f t="shared" si="348"/>
        <v>5.3447872020936297E-4</v>
      </c>
      <c r="BL284" s="2">
        <f t="shared" si="349"/>
        <v>1284.8201818818106</v>
      </c>
      <c r="BM284" s="2">
        <f t="shared" si="350"/>
        <v>323.30728887734671</v>
      </c>
      <c r="BN284" s="2">
        <f t="shared" si="351"/>
        <v>32.020513464786113</v>
      </c>
      <c r="BO284" s="2">
        <f t="shared" si="358"/>
        <v>3932.0323725648218</v>
      </c>
      <c r="BP284" s="2">
        <f t="shared" si="359"/>
        <v>276.18439365749373</v>
      </c>
      <c r="BQ284" s="2">
        <f t="shared" si="360"/>
        <v>10.256649927459348</v>
      </c>
      <c r="BR284" s="11">
        <f t="shared" si="361"/>
        <v>3.2556152963881341E-2</v>
      </c>
      <c r="BS284" s="17">
        <f t="shared" si="342"/>
        <v>1.4860212284735478E-4</v>
      </c>
      <c r="BT284" s="17">
        <f t="shared" si="343"/>
        <v>1.3718255610350651E-3</v>
      </c>
      <c r="BU284" s="12">
        <f>(BU$3*templow!$I394+BU$4*templow!$I394^2+BU$5*templow!$I394^6)*(K284/K$56)^$BW$1</f>
        <v>-1.0600697388238072</v>
      </c>
      <c r="BV284" s="12">
        <f>(BV$3*templow!$I394+BV$4*templow!$I394^2+BV$5*templow!$I394^6)*(L284/L$56)^$BW$1</f>
        <v>-1.7221292939183404</v>
      </c>
      <c r="BW284" s="12">
        <f>(BW$3*templow!$I394+BW$4*templow!$I394^2+BW$5*templow!$I394^6)*(M284/M$56)^$BW$1</f>
        <v>-2.3552071705760853</v>
      </c>
      <c r="BX284" s="12"/>
      <c r="BY284" s="12"/>
      <c r="BZ284" s="12"/>
      <c r="CA284" s="19"/>
      <c r="CB284" s="19"/>
      <c r="CC284" s="19"/>
      <c r="CD284" s="19"/>
      <c r="CE284" s="19"/>
      <c r="CF284" s="19"/>
      <c r="CG284" s="19"/>
      <c r="CH284" s="19"/>
    </row>
    <row r="285" spans="1:86" x14ac:dyDescent="0.3">
      <c r="A285" s="2">
        <f t="shared" si="301"/>
        <v>2239</v>
      </c>
      <c r="B285" s="5">
        <f t="shared" si="302"/>
        <v>1165.4050798156418</v>
      </c>
      <c r="C285" s="5">
        <f t="shared" si="303"/>
        <v>2964.166925717841</v>
      </c>
      <c r="D285" s="5">
        <f t="shared" si="304"/>
        <v>4369.9473687965992</v>
      </c>
      <c r="E285" s="15">
        <f t="shared" si="305"/>
        <v>3.2533709408177867E-8</v>
      </c>
      <c r="F285" s="15">
        <f t="shared" si="306"/>
        <v>6.4093589097632269E-8</v>
      </c>
      <c r="G285" s="15">
        <f t="shared" si="307"/>
        <v>1.3084478219679956E-7</v>
      </c>
      <c r="H285" s="5">
        <f t="shared" si="308"/>
        <v>400486.44914550544</v>
      </c>
      <c r="I285" s="5">
        <f t="shared" si="309"/>
        <v>175739.80928690074</v>
      </c>
      <c r="J285" s="5">
        <f t="shared" si="310"/>
        <v>60076.381200467113</v>
      </c>
      <c r="K285" s="5">
        <f t="shared" si="311"/>
        <v>343645.70404040057</v>
      </c>
      <c r="L285" s="5">
        <f t="shared" si="312"/>
        <v>59288.094662327872</v>
      </c>
      <c r="M285" s="5">
        <f t="shared" si="313"/>
        <v>13747.621225243958</v>
      </c>
      <c r="N285" s="15">
        <f t="shared" si="314"/>
        <v>2.2553872403783259E-3</v>
      </c>
      <c r="O285" s="15">
        <f t="shared" si="315"/>
        <v>3.0608270956180572E-3</v>
      </c>
      <c r="P285" s="15">
        <f t="shared" si="316"/>
        <v>2.7803949109410642E-3</v>
      </c>
      <c r="Q285" s="5">
        <f t="shared" si="317"/>
        <v>4757.8975921267956</v>
      </c>
      <c r="R285" s="5">
        <f t="shared" si="318"/>
        <v>6364.4231784803233</v>
      </c>
      <c r="S285" s="5">
        <f t="shared" si="319"/>
        <v>4194.7679669342915</v>
      </c>
      <c r="T285" s="5">
        <f t="shared" si="320"/>
        <v>11.88029608062506</v>
      </c>
      <c r="U285" s="5">
        <f t="shared" si="321"/>
        <v>36.215034056911961</v>
      </c>
      <c r="V285" s="5">
        <f t="shared" si="322"/>
        <v>69.823912211637605</v>
      </c>
      <c r="W285" s="15">
        <f t="shared" si="323"/>
        <v>-1.0734613539272964E-2</v>
      </c>
      <c r="X285" s="15">
        <f t="shared" si="324"/>
        <v>-1.217998157191269E-2</v>
      </c>
      <c r="Y285" s="15">
        <f t="shared" si="325"/>
        <v>-9.7425357312937999E-3</v>
      </c>
      <c r="Z285" s="5">
        <f t="shared" si="338"/>
        <v>3598.9766121785601</v>
      </c>
      <c r="AA285" s="5">
        <f t="shared" si="339"/>
        <v>17082.779874791155</v>
      </c>
      <c r="AB285" s="5">
        <f t="shared" si="340"/>
        <v>85642.11582359545</v>
      </c>
      <c r="AC285" s="16">
        <f t="shared" si="326"/>
        <v>0.91385782014564187</v>
      </c>
      <c r="AD285" s="16">
        <f t="shared" si="327"/>
        <v>3.0775974713339198</v>
      </c>
      <c r="AE285" s="16">
        <f t="shared" si="328"/>
        <v>21.872798483011341</v>
      </c>
      <c r="AF285" s="15">
        <f t="shared" si="329"/>
        <v>-4.0504037456468023E-3</v>
      </c>
      <c r="AG285" s="15">
        <f t="shared" si="330"/>
        <v>2.9673830763510267E-4</v>
      </c>
      <c r="AH285" s="15">
        <f t="shared" si="331"/>
        <v>9.7937136394747881E-3</v>
      </c>
      <c r="AI285" s="1">
        <f t="shared" si="295"/>
        <v>781329.23822774296</v>
      </c>
      <c r="AJ285" s="1">
        <f t="shared" si="296"/>
        <v>339986.82657222502</v>
      </c>
      <c r="AK285" s="1">
        <f t="shared" si="297"/>
        <v>116572.98186266731</v>
      </c>
      <c r="AL285" s="14">
        <f t="shared" si="332"/>
        <v>94.81598675400646</v>
      </c>
      <c r="AM285" s="14">
        <f t="shared" si="333"/>
        <v>23.410791251879864</v>
      </c>
      <c r="AN285" s="14">
        <f t="shared" si="334"/>
        <v>7.3045239069615908</v>
      </c>
      <c r="AO285" s="11">
        <f t="shared" si="335"/>
        <v>2.0642953413801336E-3</v>
      </c>
      <c r="AP285" s="11">
        <f t="shared" si="336"/>
        <v>2.6004676793992265E-3</v>
      </c>
      <c r="AQ285" s="11">
        <f t="shared" si="337"/>
        <v>2.3589522973677161E-3</v>
      </c>
      <c r="AR285" s="1">
        <f t="shared" si="341"/>
        <v>400486.44914550544</v>
      </c>
      <c r="AS285" s="1">
        <f t="shared" si="341"/>
        <v>175739.80928690074</v>
      </c>
      <c r="AT285" s="1">
        <f t="shared" si="341"/>
        <v>60076.381200467113</v>
      </c>
      <c r="AU285" s="1">
        <f t="shared" si="298"/>
        <v>80097.289829101093</v>
      </c>
      <c r="AV285" s="1">
        <f t="shared" si="299"/>
        <v>35147.961857380149</v>
      </c>
      <c r="AW285" s="1">
        <f t="shared" si="300"/>
        <v>12015.276240093423</v>
      </c>
      <c r="AX285" s="1">
        <f t="shared" si="352"/>
        <v>274916.56323232048</v>
      </c>
      <c r="AY285" s="1">
        <f t="shared" si="344"/>
        <v>47430.475729862294</v>
      </c>
      <c r="AZ285" s="1">
        <f t="shared" si="345"/>
        <v>10998.096980195167</v>
      </c>
      <c r="BA285" s="1">
        <f t="shared" si="353"/>
        <v>14595.793016587244</v>
      </c>
      <c r="BB285" s="1">
        <f t="shared" si="354"/>
        <v>31915.245310525563</v>
      </c>
      <c r="BC285" s="1">
        <f t="shared" si="355"/>
        <v>40664.447069528243</v>
      </c>
      <c r="BD285" s="1">
        <f t="shared" si="356"/>
        <v>116.10636811917594</v>
      </c>
      <c r="BE285" s="2">
        <f t="shared" si="362"/>
        <v>0.17931493730955578</v>
      </c>
      <c r="BF285" s="2">
        <f t="shared" si="363"/>
        <v>0.13584270515142602</v>
      </c>
      <c r="BG285" s="2">
        <f t="shared" si="364"/>
        <v>7.3108051554487685E-2</v>
      </c>
      <c r="BH285" s="2">
        <f t="shared" si="346"/>
        <v>8.678248180431701E-2</v>
      </c>
      <c r="BI285" s="2">
        <f t="shared" si="357"/>
        <v>3.2153846742329923E-3</v>
      </c>
      <c r="BJ285" s="2">
        <f t="shared" si="347"/>
        <v>1.8453240542857267E-3</v>
      </c>
      <c r="BK285" s="2">
        <f t="shared" si="348"/>
        <v>5.3447872020936297E-4</v>
      </c>
      <c r="BL285" s="2">
        <f t="shared" si="349"/>
        <v>1287.7179908204489</v>
      </c>
      <c r="BM285" s="2">
        <f t="shared" si="350"/>
        <v>324.29689737270405</v>
      </c>
      <c r="BN285" s="2">
        <f t="shared" si="351"/>
        <v>32.109547338835497</v>
      </c>
      <c r="BO285" s="2">
        <f t="shared" si="358"/>
        <v>3990.7568323086371</v>
      </c>
      <c r="BP285" s="2">
        <f t="shared" si="359"/>
        <v>279.49749714397882</v>
      </c>
      <c r="BQ285" s="2">
        <f t="shared" si="360"/>
        <v>10.256792774848135</v>
      </c>
      <c r="BR285" s="11">
        <f t="shared" si="361"/>
        <v>3.2527234873108907E-2</v>
      </c>
      <c r="BS285" s="17">
        <f t="shared" si="342"/>
        <v>1.4391674721108639E-4</v>
      </c>
      <c r="BT285" s="17">
        <f t="shared" si="343"/>
        <v>1.3318694767330728E-3</v>
      </c>
      <c r="BU285" s="12">
        <f>(BU$3*templow!$I395+BU$4*templow!$I395^2+BU$5*templow!$I395^6)*(K285/K$56)^$BW$1</f>
        <v>-1.0913708436883396</v>
      </c>
      <c r="BV285" s="12">
        <f>(BV$3*templow!$I395+BV$4*templow!$I395^2+BV$5*templow!$I395^6)*(L285/L$56)^$BW$1</f>
        <v>-1.7440066319639955</v>
      </c>
      <c r="BW285" s="12">
        <f>(BW$3*templow!$I395+BW$4*templow!$I395^2+BW$5*templow!$I395^6)*(M285/M$56)^$BW$1</f>
        <v>-2.3746557635852596</v>
      </c>
      <c r="BX285" s="12"/>
      <c r="BY285" s="12"/>
      <c r="BZ285" s="12"/>
      <c r="CA285" s="19"/>
      <c r="CB285" s="19"/>
      <c r="CC285" s="19"/>
      <c r="CD285" s="19"/>
      <c r="CE285" s="19"/>
      <c r="CF285" s="19"/>
      <c r="CG285" s="19"/>
      <c r="CH285" s="19"/>
    </row>
    <row r="286" spans="1:86" x14ac:dyDescent="0.3">
      <c r="A286" s="2">
        <f t="shared" si="301"/>
        <v>2240</v>
      </c>
      <c r="B286" s="5">
        <f t="shared" si="302"/>
        <v>1165.4051158348443</v>
      </c>
      <c r="C286" s="5">
        <f t="shared" si="303"/>
        <v>2964.1671062027331</v>
      </c>
      <c r="D286" s="5">
        <f t="shared" si="304"/>
        <v>4369.9479119921707</v>
      </c>
      <c r="E286" s="15">
        <f t="shared" si="305"/>
        <v>3.0907023937768974E-8</v>
      </c>
      <c r="F286" s="15">
        <f t="shared" si="306"/>
        <v>6.0888909642750647E-8</v>
      </c>
      <c r="G286" s="15">
        <f t="shared" si="307"/>
        <v>1.2430254308695959E-7</v>
      </c>
      <c r="H286" s="5">
        <f t="shared" si="308"/>
        <v>401379.06171395228</v>
      </c>
      <c r="I286" s="5">
        <f t="shared" si="309"/>
        <v>176271.88961760051</v>
      </c>
      <c r="J286" s="5">
        <f t="shared" si="310"/>
        <v>60241.617555546982</v>
      </c>
      <c r="K286" s="5">
        <f t="shared" si="311"/>
        <v>344411.61812338728</v>
      </c>
      <c r="L286" s="5">
        <f t="shared" si="312"/>
        <v>59467.595213757988</v>
      </c>
      <c r="M286" s="5">
        <f t="shared" si="313"/>
        <v>13785.431489979488</v>
      </c>
      <c r="N286" s="15">
        <f t="shared" si="314"/>
        <v>2.2287899251511867E-3</v>
      </c>
      <c r="O286" s="15">
        <f t="shared" si="315"/>
        <v>3.0275985837029395E-3</v>
      </c>
      <c r="P286" s="15">
        <f t="shared" si="316"/>
        <v>2.7503132444544054E-3</v>
      </c>
      <c r="Q286" s="5">
        <f t="shared" si="317"/>
        <v>4717.3140665878764</v>
      </c>
      <c r="R286" s="5">
        <f t="shared" si="318"/>
        <v>6305.9392289400985</v>
      </c>
      <c r="S286" s="5">
        <f t="shared" si="319"/>
        <v>4165.3253348765084</v>
      </c>
      <c r="T286" s="5">
        <f t="shared" si="320"/>
        <v>11.75276569346741</v>
      </c>
      <c r="U286" s="5">
        <f t="shared" si="321"/>
        <v>35.773935609472581</v>
      </c>
      <c r="V286" s="5">
        <f t="shared" si="322"/>
        <v>69.143650252017011</v>
      </c>
      <c r="W286" s="15">
        <f t="shared" si="323"/>
        <v>-1.0734613539272964E-2</v>
      </c>
      <c r="X286" s="15">
        <f t="shared" si="324"/>
        <v>-1.217998157191269E-2</v>
      </c>
      <c r="Y286" s="15">
        <f t="shared" si="325"/>
        <v>-9.7425357312937999E-3</v>
      </c>
      <c r="Z286" s="5">
        <f t="shared" si="338"/>
        <v>3553.9197057539982</v>
      </c>
      <c r="AA286" s="5">
        <f t="shared" si="339"/>
        <v>16931.386291585219</v>
      </c>
      <c r="AB286" s="5">
        <f t="shared" si="340"/>
        <v>85876.446819284116</v>
      </c>
      <c r="AC286" s="16">
        <f t="shared" si="326"/>
        <v>0.91015632700793536</v>
      </c>
      <c r="AD286" s="16">
        <f t="shared" si="327"/>
        <v>3.0785107123991455</v>
      </c>
      <c r="AE286" s="16">
        <f t="shared" si="328"/>
        <v>22.087014407847892</v>
      </c>
      <c r="AF286" s="15">
        <f t="shared" si="329"/>
        <v>-4.0504037456468023E-3</v>
      </c>
      <c r="AG286" s="15">
        <f t="shared" si="330"/>
        <v>2.9673830763510267E-4</v>
      </c>
      <c r="AH286" s="15">
        <f t="shared" si="331"/>
        <v>9.7937136394747881E-3</v>
      </c>
      <c r="AI286" s="1">
        <f t="shared" si="295"/>
        <v>783293.6042340697</v>
      </c>
      <c r="AJ286" s="1">
        <f t="shared" si="296"/>
        <v>341136.1057723827</v>
      </c>
      <c r="AK286" s="1">
        <f t="shared" si="297"/>
        <v>116930.959916494</v>
      </c>
      <c r="AL286" s="14">
        <f t="shared" si="332"/>
        <v>95.009757671753675</v>
      </c>
      <c r="AM286" s="14">
        <f t="shared" si="333"/>
        <v>23.471061467819542</v>
      </c>
      <c r="AN286" s="14">
        <f t="shared" si="334"/>
        <v>7.3215826201785807</v>
      </c>
      <c r="AO286" s="11">
        <f t="shared" si="335"/>
        <v>2.0436523879663322E-3</v>
      </c>
      <c r="AP286" s="11">
        <f t="shared" si="336"/>
        <v>2.5744630026052341E-3</v>
      </c>
      <c r="AQ286" s="11">
        <f t="shared" si="337"/>
        <v>2.335362774394039E-3</v>
      </c>
      <c r="AR286" s="1">
        <f t="shared" si="341"/>
        <v>401379.06171395228</v>
      </c>
      <c r="AS286" s="1">
        <f t="shared" si="341"/>
        <v>176271.88961760051</v>
      </c>
      <c r="AT286" s="1">
        <f t="shared" si="341"/>
        <v>60241.617555546982</v>
      </c>
      <c r="AU286" s="1">
        <f t="shared" si="298"/>
        <v>80275.812342790465</v>
      </c>
      <c r="AV286" s="1">
        <f t="shared" si="299"/>
        <v>35254.3779235201</v>
      </c>
      <c r="AW286" s="1">
        <f t="shared" si="300"/>
        <v>12048.323511109396</v>
      </c>
      <c r="AX286" s="1">
        <f t="shared" si="352"/>
        <v>275529.29449870979</v>
      </c>
      <c r="AY286" s="1">
        <f t="shared" si="344"/>
        <v>47574.076171006389</v>
      </c>
      <c r="AZ286" s="1">
        <f t="shared" si="345"/>
        <v>11028.34519198359</v>
      </c>
      <c r="BA286" s="1">
        <f t="shared" si="353"/>
        <v>14598.388020596822</v>
      </c>
      <c r="BB286" s="1">
        <f t="shared" si="354"/>
        <v>31924.208003999804</v>
      </c>
      <c r="BC286" s="1">
        <f t="shared" si="355"/>
        <v>40676.454352453962</v>
      </c>
      <c r="BD286" s="1">
        <f t="shared" si="356"/>
        <v>112.75510057990604</v>
      </c>
      <c r="BE286" s="2">
        <f t="shared" si="362"/>
        <v>0.17931493730955578</v>
      </c>
      <c r="BF286" s="2">
        <f t="shared" si="363"/>
        <v>0.13584270515142602</v>
      </c>
      <c r="BG286" s="2">
        <f t="shared" si="364"/>
        <v>7.3108051554487685E-2</v>
      </c>
      <c r="BH286" s="2">
        <f t="shared" si="346"/>
        <v>8.664332490196909E-2</v>
      </c>
      <c r="BI286" s="2">
        <f t="shared" si="357"/>
        <v>3.2153846742329923E-3</v>
      </c>
      <c r="BJ286" s="2">
        <f t="shared" si="347"/>
        <v>1.8453240542857267E-3</v>
      </c>
      <c r="BK286" s="2">
        <f t="shared" si="348"/>
        <v>5.3447872020936297E-4</v>
      </c>
      <c r="BL286" s="2">
        <f t="shared" si="349"/>
        <v>1290.5880835930607</v>
      </c>
      <c r="BM286" s="2">
        <f t="shared" si="350"/>
        <v>325.27875800575669</v>
      </c>
      <c r="BN286" s="2">
        <f t="shared" si="351"/>
        <v>32.197862654430644</v>
      </c>
      <c r="BO286" s="2">
        <f t="shared" si="358"/>
        <v>4050.3594480244933</v>
      </c>
      <c r="BP286" s="2">
        <f t="shared" si="359"/>
        <v>282.85044018763006</v>
      </c>
      <c r="BQ286" s="2">
        <f t="shared" si="360"/>
        <v>10.256938765164838</v>
      </c>
      <c r="BR286" s="11">
        <f t="shared" si="361"/>
        <v>3.2498610157209978E-2</v>
      </c>
      <c r="BS286" s="17">
        <f t="shared" si="342"/>
        <v>1.3938300351832642E-4</v>
      </c>
      <c r="BT286" s="17">
        <f t="shared" si="343"/>
        <v>1.2930771618767697E-3</v>
      </c>
      <c r="BU286" s="12">
        <f>(BU$3*templow!$I396+BU$4*templow!$I396^2+BU$5*templow!$I396^6)*(K286/K$56)^$BW$1</f>
        <v>-1.1226670208240024</v>
      </c>
      <c r="BV286" s="12">
        <f>(BV$3*templow!$I396+BV$4*templow!$I396^2+BV$5*templow!$I396^6)*(L286/L$56)^$BW$1</f>
        <v>-1.7658664776564172</v>
      </c>
      <c r="BW286" s="12">
        <f>(BW$3*templow!$I396+BW$4*templow!$I396^2+BW$5*templow!$I396^6)*(M286/M$56)^$BW$1</f>
        <v>-2.3940841854671246</v>
      </c>
      <c r="BX286" s="12"/>
      <c r="BY286" s="12"/>
      <c r="BZ286" s="12"/>
      <c r="CA286" s="19"/>
      <c r="CB286" s="19"/>
      <c r="CC286" s="19"/>
      <c r="CD286" s="19"/>
      <c r="CE286" s="19"/>
      <c r="CF286" s="19"/>
      <c r="CG286" s="19"/>
      <c r="CH286" s="19"/>
    </row>
    <row r="287" spans="1:86" x14ac:dyDescent="0.3">
      <c r="A287" s="2">
        <f t="shared" si="301"/>
        <v>2241</v>
      </c>
      <c r="B287" s="5">
        <f t="shared" si="302"/>
        <v>1165.4051500530879</v>
      </c>
      <c r="C287" s="5">
        <f t="shared" si="303"/>
        <v>2964.1672776633909</v>
      </c>
      <c r="D287" s="5">
        <f t="shared" si="304"/>
        <v>4369.9484280280267</v>
      </c>
      <c r="E287" s="15">
        <f t="shared" si="305"/>
        <v>2.9361672740880525E-8</v>
      </c>
      <c r="F287" s="15">
        <f t="shared" si="306"/>
        <v>5.7844464160613111E-8</v>
      </c>
      <c r="G287" s="15">
        <f t="shared" si="307"/>
        <v>1.180874159326116E-7</v>
      </c>
      <c r="H287" s="5">
        <f t="shared" si="308"/>
        <v>402263.09713543794</v>
      </c>
      <c r="I287" s="5">
        <f t="shared" si="309"/>
        <v>176799.78243929116</v>
      </c>
      <c r="J287" s="5">
        <f t="shared" si="310"/>
        <v>60405.514182075312</v>
      </c>
      <c r="K287" s="5">
        <f t="shared" si="311"/>
        <v>345170.17289404763</v>
      </c>
      <c r="L287" s="5">
        <f t="shared" si="312"/>
        <v>59645.683214835233</v>
      </c>
      <c r="M287" s="5">
        <f t="shared" si="313"/>
        <v>13822.935253570891</v>
      </c>
      <c r="N287" s="15">
        <f t="shared" si="314"/>
        <v>2.2024656856627356E-3</v>
      </c>
      <c r="O287" s="15">
        <f t="shared" si="315"/>
        <v>2.9947066202542505E-3</v>
      </c>
      <c r="P287" s="15">
        <f t="shared" si="316"/>
        <v>2.7205360687232449E-3</v>
      </c>
      <c r="Q287" s="5">
        <f t="shared" si="317"/>
        <v>4676.9538531687031</v>
      </c>
      <c r="R287" s="5">
        <f t="shared" si="318"/>
        <v>6247.7877925874536</v>
      </c>
      <c r="S287" s="5">
        <f t="shared" si="319"/>
        <v>4135.9665085718652</v>
      </c>
      <c r="T287" s="5">
        <f t="shared" si="320"/>
        <v>11.626604295730411</v>
      </c>
      <c r="U287" s="5">
        <f t="shared" si="321"/>
        <v>35.338209732994414</v>
      </c>
      <c r="V287" s="5">
        <f t="shared" si="322"/>
        <v>68.470015768844647</v>
      </c>
      <c r="W287" s="15">
        <f t="shared" si="323"/>
        <v>-1.0734613539272964E-2</v>
      </c>
      <c r="X287" s="15">
        <f t="shared" si="324"/>
        <v>-1.217998157191269E-2</v>
      </c>
      <c r="Y287" s="15">
        <f t="shared" si="325"/>
        <v>-9.7425357312937999E-3</v>
      </c>
      <c r="Z287" s="5">
        <f t="shared" si="338"/>
        <v>3509.3337462496524</v>
      </c>
      <c r="AA287" s="5">
        <f t="shared" si="339"/>
        <v>16780.778440399998</v>
      </c>
      <c r="AB287" s="5">
        <f t="shared" si="340"/>
        <v>86108.835227304429</v>
      </c>
      <c r="AC287" s="16">
        <f t="shared" si="326"/>
        <v>0.90646982641189833</v>
      </c>
      <c r="AD287" s="16">
        <f t="shared" si="327"/>
        <v>3.0794242244579793</v>
      </c>
      <c r="AE287" s="16">
        <f t="shared" si="328"/>
        <v>22.303328302109307</v>
      </c>
      <c r="AF287" s="15">
        <f t="shared" si="329"/>
        <v>-4.0504037456468023E-3</v>
      </c>
      <c r="AG287" s="15">
        <f t="shared" si="330"/>
        <v>2.9673830763510267E-4</v>
      </c>
      <c r="AH287" s="15">
        <f t="shared" si="331"/>
        <v>9.7937136394747881E-3</v>
      </c>
      <c r="AI287" s="1">
        <f t="shared" si="295"/>
        <v>785240.05615345319</v>
      </c>
      <c r="AJ287" s="1">
        <f t="shared" si="296"/>
        <v>342276.87311866455</v>
      </c>
      <c r="AK287" s="1">
        <f t="shared" si="297"/>
        <v>117286.18743595399</v>
      </c>
      <c r="AL287" s="14">
        <f t="shared" si="332"/>
        <v>95.201982920718208</v>
      </c>
      <c r="AM287" s="14">
        <f t="shared" si="333"/>
        <v>23.53088259340651</v>
      </c>
      <c r="AN287" s="14">
        <f t="shared" si="334"/>
        <v>7.3385101861643891</v>
      </c>
      <c r="AO287" s="11">
        <f t="shared" si="335"/>
        <v>2.0232158640866691E-3</v>
      </c>
      <c r="AP287" s="11">
        <f t="shared" si="336"/>
        <v>2.5487183725791816E-3</v>
      </c>
      <c r="AQ287" s="11">
        <f t="shared" si="337"/>
        <v>2.3120091466500986E-3</v>
      </c>
      <c r="AR287" s="1">
        <f t="shared" si="341"/>
        <v>402263.09713543794</v>
      </c>
      <c r="AS287" s="1">
        <f t="shared" si="341"/>
        <v>176799.78243929116</v>
      </c>
      <c r="AT287" s="1">
        <f t="shared" si="341"/>
        <v>60405.514182075312</v>
      </c>
      <c r="AU287" s="1">
        <f t="shared" si="298"/>
        <v>80452.6194270876</v>
      </c>
      <c r="AV287" s="1">
        <f t="shared" si="299"/>
        <v>35359.956487858231</v>
      </c>
      <c r="AW287" s="1">
        <f t="shared" si="300"/>
        <v>12081.102836415062</v>
      </c>
      <c r="AX287" s="1">
        <f t="shared" si="352"/>
        <v>276136.13831523817</v>
      </c>
      <c r="AY287" s="1">
        <f t="shared" si="344"/>
        <v>47716.546571868188</v>
      </c>
      <c r="AZ287" s="1">
        <f t="shared" si="345"/>
        <v>11058.348202856714</v>
      </c>
      <c r="BA287" s="1">
        <f t="shared" si="353"/>
        <v>14600.952391620536</v>
      </c>
      <c r="BB287" s="1">
        <f t="shared" si="354"/>
        <v>31933.073396762658</v>
      </c>
      <c r="BC287" s="1">
        <f t="shared" si="355"/>
        <v>40688.331615733267</v>
      </c>
      <c r="BD287" s="1">
        <f t="shared" si="356"/>
        <v>109.50023142166617</v>
      </c>
      <c r="BE287" s="2">
        <f t="shared" si="362"/>
        <v>0.17931493730955578</v>
      </c>
      <c r="BF287" s="2">
        <f t="shared" si="363"/>
        <v>0.13584270515142602</v>
      </c>
      <c r="BG287" s="2">
        <f t="shared" si="364"/>
        <v>7.3108051554487685E-2</v>
      </c>
      <c r="BH287" s="2">
        <f t="shared" si="346"/>
        <v>8.6505286822840172E-2</v>
      </c>
      <c r="BI287" s="2">
        <f t="shared" si="357"/>
        <v>3.2153846742329923E-3</v>
      </c>
      <c r="BJ287" s="2">
        <f t="shared" si="347"/>
        <v>1.8453240542857267E-3</v>
      </c>
      <c r="BK287" s="2">
        <f t="shared" si="348"/>
        <v>5.3447872020936297E-4</v>
      </c>
      <c r="BL287" s="2">
        <f t="shared" si="349"/>
        <v>1293.4305975387847</v>
      </c>
      <c r="BM287" s="2">
        <f t="shared" si="350"/>
        <v>326.25289132770718</v>
      </c>
      <c r="BN287" s="2">
        <f t="shared" si="351"/>
        <v>32.28546191362414</v>
      </c>
      <c r="BO287" s="2">
        <f t="shared" si="358"/>
        <v>4110.853356246007</v>
      </c>
      <c r="BP287" s="2">
        <f t="shared" si="359"/>
        <v>286.24370200747865</v>
      </c>
      <c r="BQ287" s="2">
        <f t="shared" si="360"/>
        <v>10.257087866398592</v>
      </c>
      <c r="BR287" s="11">
        <f t="shared" si="361"/>
        <v>3.2470275792135989E-2</v>
      </c>
      <c r="BS287" s="17">
        <f t="shared" si="342"/>
        <v>1.3499582677123771E-4</v>
      </c>
      <c r="BT287" s="17">
        <f t="shared" si="343"/>
        <v>1.2554147202687084E-3</v>
      </c>
      <c r="BU287" s="12">
        <f>(BU$3*templow!$I397+BU$4*templow!$I397^2+BU$5*templow!$I397^6)*(K287/K$56)^$BW$1</f>
        <v>-1.1539576813844745</v>
      </c>
      <c r="BV287" s="12">
        <f>(BV$3*templow!$I397+BV$4*templow!$I397^2+BV$5*templow!$I397^6)*(L287/L$56)^$BW$1</f>
        <v>-1.7877086274898384</v>
      </c>
      <c r="BW287" s="12">
        <f>(BW$3*templow!$I397+BW$4*templow!$I397^2+BW$5*templow!$I397^6)*(M287/M$56)^$BW$1</f>
        <v>-2.4134923212277073</v>
      </c>
      <c r="BX287" s="12"/>
      <c r="BY287" s="12"/>
      <c r="BZ287" s="12"/>
      <c r="CA287" s="19"/>
      <c r="CB287" s="19"/>
      <c r="CC287" s="19"/>
      <c r="CD287" s="19"/>
      <c r="CE287" s="19"/>
      <c r="CF287" s="19"/>
      <c r="CG287" s="19"/>
      <c r="CH287" s="19"/>
    </row>
    <row r="288" spans="1:86" x14ac:dyDescent="0.3">
      <c r="A288" s="2">
        <f t="shared" si="301"/>
        <v>2242</v>
      </c>
      <c r="B288" s="5">
        <f t="shared" si="302"/>
        <v>1165.4051825604201</v>
      </c>
      <c r="C288" s="5">
        <f t="shared" si="303"/>
        <v>2964.1674405510253</v>
      </c>
      <c r="D288" s="5">
        <f t="shared" si="304"/>
        <v>4369.9489182621483</v>
      </c>
      <c r="E288" s="15">
        <f t="shared" si="305"/>
        <v>2.7893589103836498E-8</v>
      </c>
      <c r="F288" s="15">
        <f t="shared" si="306"/>
        <v>5.4952240952582456E-8</v>
      </c>
      <c r="G288" s="15">
        <f t="shared" si="307"/>
        <v>1.1218304513598101E-7</v>
      </c>
      <c r="H288" s="5">
        <f t="shared" si="308"/>
        <v>403138.59846879472</v>
      </c>
      <c r="I288" s="5">
        <f t="shared" si="309"/>
        <v>177323.4992611304</v>
      </c>
      <c r="J288" s="5">
        <f t="shared" si="310"/>
        <v>60568.07585575436</v>
      </c>
      <c r="K288" s="5">
        <f t="shared" si="311"/>
        <v>345921.40527733933</v>
      </c>
      <c r="L288" s="5">
        <f t="shared" si="312"/>
        <v>59822.362541087343</v>
      </c>
      <c r="M288" s="5">
        <f t="shared" si="313"/>
        <v>13860.133605369743</v>
      </c>
      <c r="N288" s="15">
        <f t="shared" si="314"/>
        <v>2.1764116435469827E-3</v>
      </c>
      <c r="O288" s="15">
        <f t="shared" si="315"/>
        <v>2.9621477486598824E-3</v>
      </c>
      <c r="P288" s="15">
        <f t="shared" si="316"/>
        <v>2.6910602644429904E-3</v>
      </c>
      <c r="Q288" s="5">
        <f t="shared" si="317"/>
        <v>4636.8183997913793</v>
      </c>
      <c r="R288" s="5">
        <f t="shared" si="318"/>
        <v>6189.9716497630516</v>
      </c>
      <c r="S288" s="5">
        <f t="shared" si="319"/>
        <v>4106.6938671671633</v>
      </c>
      <c r="T288" s="5">
        <f t="shared" si="320"/>
        <v>11.501797191841694</v>
      </c>
      <c r="U288" s="5">
        <f t="shared" si="321"/>
        <v>34.907790989662153</v>
      </c>
      <c r="V288" s="5">
        <f t="shared" si="322"/>
        <v>67.802944193694429</v>
      </c>
      <c r="W288" s="15">
        <f t="shared" si="323"/>
        <v>-1.0734613539272964E-2</v>
      </c>
      <c r="X288" s="15">
        <f t="shared" si="324"/>
        <v>-1.217998157191269E-2</v>
      </c>
      <c r="Y288" s="15">
        <f t="shared" si="325"/>
        <v>-9.7425357312937999E-3</v>
      </c>
      <c r="Z288" s="5">
        <f t="shared" si="338"/>
        <v>3465.2161190915394</v>
      </c>
      <c r="AA288" s="5">
        <f t="shared" si="339"/>
        <v>16630.964831817237</v>
      </c>
      <c r="AB288" s="5">
        <f t="shared" si="340"/>
        <v>86339.287995185747</v>
      </c>
      <c r="AC288" s="16">
        <f t="shared" si="326"/>
        <v>0.90279825763168375</v>
      </c>
      <c r="AD288" s="16">
        <f t="shared" si="327"/>
        <v>3.0803380075908353</v>
      </c>
      <c r="AE288" s="16">
        <f t="shared" si="328"/>
        <v>22.521760712707358</v>
      </c>
      <c r="AF288" s="15">
        <f t="shared" si="329"/>
        <v>-4.0504037456468023E-3</v>
      </c>
      <c r="AG288" s="15">
        <f t="shared" si="330"/>
        <v>2.9673830763510267E-4</v>
      </c>
      <c r="AH288" s="15">
        <f t="shared" si="331"/>
        <v>9.7937136394747881E-3</v>
      </c>
      <c r="AI288" s="1">
        <f t="shared" si="295"/>
        <v>787168.66996519547</v>
      </c>
      <c r="AJ288" s="1">
        <f t="shared" si="296"/>
        <v>343409.14229465637</v>
      </c>
      <c r="AK288" s="1">
        <f t="shared" si="297"/>
        <v>117638.67152877367</v>
      </c>
      <c r="AL288" s="14">
        <f t="shared" si="332"/>
        <v>95.392670941234542</v>
      </c>
      <c r="AM288" s="14">
        <f t="shared" si="333"/>
        <v>23.590256450267443</v>
      </c>
      <c r="AN288" s="14">
        <f t="shared" si="334"/>
        <v>7.3553072218108539</v>
      </c>
      <c r="AO288" s="11">
        <f t="shared" si="335"/>
        <v>2.0029837054458023E-3</v>
      </c>
      <c r="AP288" s="11">
        <f t="shared" si="336"/>
        <v>2.5232311888533899E-3</v>
      </c>
      <c r="AQ288" s="11">
        <f t="shared" si="337"/>
        <v>2.2888890551835974E-3</v>
      </c>
      <c r="AR288" s="1">
        <f t="shared" si="341"/>
        <v>403138.59846879472</v>
      </c>
      <c r="AS288" s="1">
        <f t="shared" si="341"/>
        <v>177323.4992611304</v>
      </c>
      <c r="AT288" s="1">
        <f t="shared" si="341"/>
        <v>60568.07585575436</v>
      </c>
      <c r="AU288" s="1">
        <f t="shared" si="298"/>
        <v>80627.719693758947</v>
      </c>
      <c r="AV288" s="1">
        <f t="shared" si="299"/>
        <v>35464.699852226084</v>
      </c>
      <c r="AW288" s="1">
        <f t="shared" si="300"/>
        <v>12113.615171150872</v>
      </c>
      <c r="AX288" s="1">
        <f t="shared" si="352"/>
        <v>276737.12422187143</v>
      </c>
      <c r="AY288" s="1">
        <f t="shared" si="344"/>
        <v>47857.89003286988</v>
      </c>
      <c r="AZ288" s="1">
        <f t="shared" si="345"/>
        <v>11088.106884295796</v>
      </c>
      <c r="BA288" s="1">
        <f t="shared" si="353"/>
        <v>14603.48644417375</v>
      </c>
      <c r="BB288" s="1">
        <f t="shared" si="354"/>
        <v>31941.842474814985</v>
      </c>
      <c r="BC288" s="1">
        <f t="shared" si="355"/>
        <v>40700.080181336285</v>
      </c>
      <c r="BD288" s="1">
        <f t="shared" si="356"/>
        <v>106.33900083535298</v>
      </c>
      <c r="BE288" s="2">
        <f t="shared" si="362"/>
        <v>0.17931493730955578</v>
      </c>
      <c r="BF288" s="2">
        <f t="shared" si="363"/>
        <v>0.13584270515142602</v>
      </c>
      <c r="BG288" s="2">
        <f t="shared" si="364"/>
        <v>7.3108051554487685E-2</v>
      </c>
      <c r="BH288" s="2">
        <f t="shared" si="346"/>
        <v>8.6368364532473416E-2</v>
      </c>
      <c r="BI288" s="2">
        <f t="shared" si="357"/>
        <v>3.2153846742329923E-3</v>
      </c>
      <c r="BJ288" s="2">
        <f t="shared" si="347"/>
        <v>1.8453240542857267E-3</v>
      </c>
      <c r="BK288" s="2">
        <f t="shared" si="348"/>
        <v>5.3447872020936297E-4</v>
      </c>
      <c r="BL288" s="2">
        <f t="shared" si="349"/>
        <v>1296.2456711083305</v>
      </c>
      <c r="BM288" s="2">
        <f t="shared" si="350"/>
        <v>327.21931857668125</v>
      </c>
      <c r="BN288" s="2">
        <f t="shared" si="351"/>
        <v>32.372347668927205</v>
      </c>
      <c r="BO288" s="2">
        <f t="shared" si="358"/>
        <v>4172.2518900463692</v>
      </c>
      <c r="BP288" s="2">
        <f t="shared" si="359"/>
        <v>289.67776758766416</v>
      </c>
      <c r="BQ288" s="2">
        <f t="shared" si="360"/>
        <v>10.257240046884601</v>
      </c>
      <c r="BR288" s="11">
        <f t="shared" si="361"/>
        <v>3.2442228786095234E-2</v>
      </c>
      <c r="BS288" s="17">
        <f t="shared" si="342"/>
        <v>1.3075032757496643E-4</v>
      </c>
      <c r="BT288" s="17">
        <f t="shared" si="343"/>
        <v>1.2188492429793286E-3</v>
      </c>
      <c r="BU288" s="12">
        <f>(BU$3*templow!$I398+BU$4*templow!$I398^2+BU$5*templow!$I398^6)*(K288/K$56)^$BW$1</f>
        <v>-1.1852422542805141</v>
      </c>
      <c r="BV288" s="12">
        <f>(BV$3*templow!$I398+BV$4*templow!$I398^2+BV$5*templow!$I398^6)*(L288/L$56)^$BW$1</f>
        <v>-1.809532887288908</v>
      </c>
      <c r="BW288" s="12">
        <f>(BW$3*templow!$I398+BW$4*templow!$I398^2+BW$5*templow!$I398^6)*(M288/M$56)^$BW$1</f>
        <v>-2.4328800627644989</v>
      </c>
      <c r="BX288" s="12"/>
      <c r="BY288" s="12"/>
      <c r="BZ288" s="12"/>
      <c r="CA288" s="19"/>
      <c r="CB288" s="19"/>
      <c r="CC288" s="19"/>
      <c r="CD288" s="19"/>
      <c r="CE288" s="19"/>
      <c r="CF288" s="19"/>
      <c r="CG288" s="19"/>
      <c r="CH288" s="19"/>
    </row>
    <row r="289" spans="1:86" x14ac:dyDescent="0.3">
      <c r="A289" s="2">
        <f t="shared" si="301"/>
        <v>2243</v>
      </c>
      <c r="B289" s="5">
        <f t="shared" si="302"/>
        <v>1165.4052134423869</v>
      </c>
      <c r="C289" s="5">
        <f t="shared" si="303"/>
        <v>2964.1675952942865</v>
      </c>
      <c r="D289" s="5">
        <f t="shared" si="304"/>
        <v>4369.9493839846164</v>
      </c>
      <c r="E289" s="15">
        <f t="shared" si="305"/>
        <v>2.6498909648644671E-8</v>
      </c>
      <c r="F289" s="15">
        <f t="shared" si="306"/>
        <v>5.2204628904953329E-8</v>
      </c>
      <c r="G289" s="15">
        <f t="shared" si="307"/>
        <v>1.0657389287918195E-7</v>
      </c>
      <c r="H289" s="5">
        <f t="shared" si="308"/>
        <v>404005.60910362704</v>
      </c>
      <c r="I289" s="5">
        <f t="shared" si="309"/>
        <v>177843.05195504456</v>
      </c>
      <c r="J289" s="5">
        <f t="shared" si="310"/>
        <v>60729.307443959216</v>
      </c>
      <c r="K289" s="5">
        <f t="shared" si="311"/>
        <v>346665.35248308245</v>
      </c>
      <c r="L289" s="5">
        <f t="shared" si="312"/>
        <v>59997.637190750029</v>
      </c>
      <c r="M289" s="5">
        <f t="shared" si="313"/>
        <v>13897.027655863805</v>
      </c>
      <c r="N289" s="15">
        <f t="shared" si="314"/>
        <v>2.1506249523548515E-3</v>
      </c>
      <c r="O289" s="15">
        <f t="shared" si="315"/>
        <v>2.9299185491429292E-3</v>
      </c>
      <c r="P289" s="15">
        <f t="shared" si="316"/>
        <v>2.6618827454714111E-3</v>
      </c>
      <c r="Q289" s="5">
        <f t="shared" si="317"/>
        <v>4596.9090791991903</v>
      </c>
      <c r="R289" s="5">
        <f t="shared" si="318"/>
        <v>6132.4934445189665</v>
      </c>
      <c r="S289" s="5">
        <f t="shared" si="319"/>
        <v>4077.5097266356474</v>
      </c>
      <c r="T289" s="5">
        <f t="shared" si="320"/>
        <v>11.378329843980179</v>
      </c>
      <c r="U289" s="5">
        <f t="shared" si="321"/>
        <v>34.482614738691886</v>
      </c>
      <c r="V289" s="5">
        <f t="shared" si="322"/>
        <v>67.142371587200444</v>
      </c>
      <c r="W289" s="15">
        <f t="shared" si="323"/>
        <v>-1.0734613539272964E-2</v>
      </c>
      <c r="X289" s="15">
        <f t="shared" si="324"/>
        <v>-1.217998157191269E-2</v>
      </c>
      <c r="Y289" s="15">
        <f t="shared" si="325"/>
        <v>-9.7425357312937999E-3</v>
      </c>
      <c r="Z289" s="5">
        <f t="shared" si="338"/>
        <v>3421.5641601566685</v>
      </c>
      <c r="AA289" s="5">
        <f t="shared" si="339"/>
        <v>16481.95361628606</v>
      </c>
      <c r="AB289" s="5">
        <f t="shared" si="340"/>
        <v>86567.81220418372</v>
      </c>
      <c r="AC289" s="16">
        <f t="shared" si="326"/>
        <v>0.89914156018740898</v>
      </c>
      <c r="AD289" s="16">
        <f t="shared" si="327"/>
        <v>3.081252061878152</v>
      </c>
      <c r="AE289" s="16">
        <f t="shared" si="328"/>
        <v>22.742332387784387</v>
      </c>
      <c r="AF289" s="15">
        <f t="shared" si="329"/>
        <v>-4.0504037456468023E-3</v>
      </c>
      <c r="AG289" s="15">
        <f t="shared" si="330"/>
        <v>2.9673830763510267E-4</v>
      </c>
      <c r="AH289" s="15">
        <f t="shared" si="331"/>
        <v>9.7937136394747881E-3</v>
      </c>
      <c r="AI289" s="1">
        <f t="shared" si="295"/>
        <v>789079.52266243496</v>
      </c>
      <c r="AJ289" s="1">
        <f t="shared" si="296"/>
        <v>344532.92791741679</v>
      </c>
      <c r="AK289" s="1">
        <f t="shared" si="297"/>
        <v>117988.41954704718</v>
      </c>
      <c r="AL289" s="14">
        <f t="shared" si="332"/>
        <v>95.581830207093645</v>
      </c>
      <c r="AM289" s="14">
        <f t="shared" si="333"/>
        <v>23.649184884387523</v>
      </c>
      <c r="AN289" s="14">
        <f t="shared" si="334"/>
        <v>7.3719743491863943</v>
      </c>
      <c r="AO289" s="11">
        <f t="shared" si="335"/>
        <v>1.9829538683913445E-3</v>
      </c>
      <c r="AP289" s="11">
        <f t="shared" si="336"/>
        <v>2.4979988769648557E-3</v>
      </c>
      <c r="AQ289" s="11">
        <f t="shared" si="337"/>
        <v>2.2660001646317616E-3</v>
      </c>
      <c r="AR289" s="1">
        <f t="shared" si="341"/>
        <v>404005.60910362704</v>
      </c>
      <c r="AS289" s="1">
        <f t="shared" si="341"/>
        <v>177843.05195504456</v>
      </c>
      <c r="AT289" s="1">
        <f t="shared" si="341"/>
        <v>60729.307443959216</v>
      </c>
      <c r="AU289" s="1">
        <f t="shared" si="298"/>
        <v>80801.121820725413</v>
      </c>
      <c r="AV289" s="1">
        <f t="shared" si="299"/>
        <v>35568.610391008915</v>
      </c>
      <c r="AW289" s="1">
        <f t="shared" si="300"/>
        <v>12145.861488791845</v>
      </c>
      <c r="AX289" s="1">
        <f t="shared" si="352"/>
        <v>277332.28198646603</v>
      </c>
      <c r="AY289" s="1">
        <f t="shared" si="344"/>
        <v>47998.10975260003</v>
      </c>
      <c r="AZ289" s="1">
        <f t="shared" si="345"/>
        <v>11117.622124691045</v>
      </c>
      <c r="BA289" s="1">
        <f t="shared" si="353"/>
        <v>14605.990489430822</v>
      </c>
      <c r="BB289" s="1">
        <f t="shared" si="354"/>
        <v>31950.516213910199</v>
      </c>
      <c r="BC289" s="1">
        <f t="shared" si="355"/>
        <v>40711.701357285521</v>
      </c>
      <c r="BD289" s="1">
        <f t="shared" si="356"/>
        <v>103.26872750568663</v>
      </c>
      <c r="BE289" s="2">
        <f t="shared" si="362"/>
        <v>0.17931493730955578</v>
      </c>
      <c r="BF289" s="2">
        <f t="shared" si="363"/>
        <v>0.13584270515142602</v>
      </c>
      <c r="BG289" s="2">
        <f t="shared" si="364"/>
        <v>7.3108051554487685E-2</v>
      </c>
      <c r="BH289" s="2">
        <f t="shared" si="346"/>
        <v>8.6232554881666687E-2</v>
      </c>
      <c r="BI289" s="2">
        <f t="shared" si="357"/>
        <v>3.2153846742329923E-3</v>
      </c>
      <c r="BJ289" s="2">
        <f t="shared" si="347"/>
        <v>1.8453240542857267E-3</v>
      </c>
      <c r="BK289" s="2">
        <f t="shared" si="348"/>
        <v>5.3447872020936297E-4</v>
      </c>
      <c r="BL289" s="2">
        <f t="shared" si="349"/>
        <v>1299.0334438159675</v>
      </c>
      <c r="BM289" s="2">
        <f t="shared" si="350"/>
        <v>328.17806166022996</v>
      </c>
      <c r="BN289" s="2">
        <f t="shared" si="351"/>
        <v>32.458522521848259</v>
      </c>
      <c r="BO289" s="2">
        <f t="shared" si="358"/>
        <v>4234.5685819791061</v>
      </c>
      <c r="BP289" s="2">
        <f t="shared" si="359"/>
        <v>293.15312774678983</v>
      </c>
      <c r="BQ289" s="2">
        <f t="shared" si="360"/>
        <v>10.257395275300102</v>
      </c>
      <c r="BR289" s="11">
        <f t="shared" si="361"/>
        <v>3.2414466179225582E-2</v>
      </c>
      <c r="BS289" s="17">
        <f t="shared" si="342"/>
        <v>1.2664178578659794E-4</v>
      </c>
      <c r="BT289" s="17">
        <f t="shared" si="343"/>
        <v>1.1833487795915813E-3</v>
      </c>
      <c r="BU289" s="12">
        <f>(BU$3*templow!$I399+BU$4*templow!$I399^2+BU$5*templow!$I399^6)*(K289/K$56)^$BW$1</f>
        <v>-1.2165201857376446</v>
      </c>
      <c r="BV289" s="12">
        <f>(BV$3*templow!$I399+BV$4*templow!$I399^2+BV$5*templow!$I399^6)*(L289/L$56)^$BW$1</f>
        <v>-1.8313390719319231</v>
      </c>
      <c r="BW289" s="12">
        <f>(BW$3*templow!$I399+BW$4*templow!$I399^2+BW$5*templow!$I399^6)*(M289/M$56)^$BW$1</f>
        <v>-2.4522473086490568</v>
      </c>
      <c r="BX289" s="12"/>
      <c r="BY289" s="12"/>
      <c r="BZ289" s="12"/>
      <c r="CA289" s="19"/>
      <c r="CB289" s="19"/>
      <c r="CC289" s="19"/>
      <c r="CD289" s="19"/>
      <c r="CE289" s="19"/>
      <c r="CF289" s="19"/>
      <c r="CG289" s="19"/>
      <c r="CH289" s="19"/>
    </row>
    <row r="290" spans="1:86" x14ac:dyDescent="0.3">
      <c r="A290" s="2">
        <f t="shared" si="301"/>
        <v>2244</v>
      </c>
      <c r="B290" s="5">
        <f t="shared" si="302"/>
        <v>1165.405242780256</v>
      </c>
      <c r="C290" s="5">
        <f t="shared" si="303"/>
        <v>2964.1677423003925</v>
      </c>
      <c r="D290" s="5">
        <f t="shared" si="304"/>
        <v>4369.9498264210079</v>
      </c>
      <c r="E290" s="15">
        <f t="shared" si="305"/>
        <v>2.5173964166212438E-8</v>
      </c>
      <c r="F290" s="15">
        <f t="shared" si="306"/>
        <v>4.9594397459705657E-8</v>
      </c>
      <c r="G290" s="15">
        <f t="shared" si="307"/>
        <v>1.0124519823522286E-7</v>
      </c>
      <c r="H290" s="5">
        <f t="shared" si="308"/>
        <v>404864.17274565285</v>
      </c>
      <c r="I290" s="5">
        <f t="shared" si="309"/>
        <v>178358.45274636356</v>
      </c>
      <c r="J290" s="5">
        <f t="shared" si="310"/>
        <v>60889.213903039992</v>
      </c>
      <c r="K290" s="5">
        <f t="shared" si="311"/>
        <v>347402.051993336</v>
      </c>
      <c r="L290" s="5">
        <f t="shared" si="312"/>
        <v>60171.511281593484</v>
      </c>
      <c r="M290" s="5">
        <f t="shared" si="313"/>
        <v>13933.618536052691</v>
      </c>
      <c r="N290" s="15">
        <f t="shared" si="314"/>
        <v>2.1251027971984637E-3</v>
      </c>
      <c r="O290" s="15">
        <f t="shared" si="315"/>
        <v>2.8980156383602296E-3</v>
      </c>
      <c r="P290" s="15">
        <f t="shared" si="316"/>
        <v>2.6330004584431688E-3</v>
      </c>
      <c r="Q290" s="5">
        <f t="shared" si="317"/>
        <v>4557.2271904121335</v>
      </c>
      <c r="R290" s="5">
        <f t="shared" si="318"/>
        <v>6075.3556871963074</v>
      </c>
      <c r="S290" s="5">
        <f t="shared" si="319"/>
        <v>4048.4163405998852</v>
      </c>
      <c r="T290" s="5">
        <f t="shared" si="320"/>
        <v>11.256187870382675</v>
      </c>
      <c r="U290" s="5">
        <f t="shared" si="321"/>
        <v>34.062617126623252</v>
      </c>
      <c r="V290" s="5">
        <f t="shared" si="322"/>
        <v>66.488234632928339</v>
      </c>
      <c r="W290" s="15">
        <f t="shared" si="323"/>
        <v>-1.0734613539272964E-2</v>
      </c>
      <c r="X290" s="15">
        <f t="shared" si="324"/>
        <v>-1.217998157191269E-2</v>
      </c>
      <c r="Y290" s="15">
        <f t="shared" si="325"/>
        <v>-9.7425357312937999E-3</v>
      </c>
      <c r="Z290" s="5">
        <f t="shared" si="338"/>
        <v>3378.3751580287799</v>
      </c>
      <c r="AA290" s="5">
        <f t="shared" si="339"/>
        <v>16333.752590492826</v>
      </c>
      <c r="AB290" s="5">
        <f t="shared" si="340"/>
        <v>86794.41506534256</v>
      </c>
      <c r="AC290" s="16">
        <f t="shared" si="326"/>
        <v>0.89549967384415918</v>
      </c>
      <c r="AD290" s="16">
        <f t="shared" si="327"/>
        <v>3.0821663874003908</v>
      </c>
      <c r="AE290" s="16">
        <f t="shared" si="328"/>
        <v>22.9650642786841</v>
      </c>
      <c r="AF290" s="15">
        <f t="shared" si="329"/>
        <v>-4.0504037456468023E-3</v>
      </c>
      <c r="AG290" s="15">
        <f t="shared" si="330"/>
        <v>2.9673830763510267E-4</v>
      </c>
      <c r="AH290" s="15">
        <f t="shared" si="331"/>
        <v>9.7937136394747881E-3</v>
      </c>
      <c r="AI290" s="1">
        <f t="shared" si="295"/>
        <v>790972.69221691682</v>
      </c>
      <c r="AJ290" s="1">
        <f t="shared" si="296"/>
        <v>345648.24551668402</v>
      </c>
      <c r="AK290" s="1">
        <f t="shared" si="297"/>
        <v>118335.4390811343</v>
      </c>
      <c r="AL290" s="14">
        <f t="shared" si="332"/>
        <v>95.769469223451154</v>
      </c>
      <c r="AM290" s="14">
        <f t="shared" si="333"/>
        <v>23.707669765297034</v>
      </c>
      <c r="AN290" s="14">
        <f t="shared" si="334"/>
        <v>7.3885121953244237</v>
      </c>
      <c r="AO290" s="11">
        <f t="shared" si="335"/>
        <v>1.9631243297074312E-3</v>
      </c>
      <c r="AP290" s="11">
        <f t="shared" si="336"/>
        <v>2.4730188881952071E-3</v>
      </c>
      <c r="AQ290" s="11">
        <f t="shared" si="337"/>
        <v>2.2433401629854441E-3</v>
      </c>
      <c r="AR290" s="1">
        <f t="shared" si="341"/>
        <v>404864.17274565285</v>
      </c>
      <c r="AS290" s="1">
        <f t="shared" si="341"/>
        <v>178358.45274636356</v>
      </c>
      <c r="AT290" s="1">
        <f t="shared" si="341"/>
        <v>60889.213903039992</v>
      </c>
      <c r="AU290" s="1">
        <f t="shared" si="298"/>
        <v>80972.834549130581</v>
      </c>
      <c r="AV290" s="1">
        <f t="shared" si="299"/>
        <v>35671.690549272716</v>
      </c>
      <c r="AW290" s="1">
        <f t="shared" si="300"/>
        <v>12177.842780608</v>
      </c>
      <c r="AX290" s="1">
        <f t="shared" si="352"/>
        <v>277921.64159466873</v>
      </c>
      <c r="AY290" s="1">
        <f t="shared" si="344"/>
        <v>48137.209025274788</v>
      </c>
      <c r="AZ290" s="1">
        <f t="shared" si="345"/>
        <v>11146.894828842152</v>
      </c>
      <c r="BA290" s="1">
        <f t="shared" si="353"/>
        <v>14608.464835263936</v>
      </c>
      <c r="BB290" s="1">
        <f t="shared" si="354"/>
        <v>31959.095579671379</v>
      </c>
      <c r="BC290" s="1">
        <f t="shared" si="355"/>
        <v>40723.196437826278</v>
      </c>
      <c r="BD290" s="1">
        <f t="shared" si="356"/>
        <v>100.28680639936009</v>
      </c>
      <c r="BE290" s="2">
        <f t="shared" si="362"/>
        <v>0.17931493730955578</v>
      </c>
      <c r="BF290" s="2">
        <f t="shared" si="363"/>
        <v>0.13584270515142602</v>
      </c>
      <c r="BG290" s="2">
        <f t="shared" si="364"/>
        <v>7.3108051554487685E-2</v>
      </c>
      <c r="BH290" s="2">
        <f t="shared" si="346"/>
        <v>8.609785460881321E-2</v>
      </c>
      <c r="BI290" s="2">
        <f t="shared" si="357"/>
        <v>3.2153846742329923E-3</v>
      </c>
      <c r="BJ290" s="2">
        <f t="shared" si="347"/>
        <v>1.8453240542857267E-3</v>
      </c>
      <c r="BK290" s="2">
        <f t="shared" si="348"/>
        <v>5.3447872020936297E-4</v>
      </c>
      <c r="BL290" s="2">
        <f t="shared" si="349"/>
        <v>1301.7940561923908</v>
      </c>
      <c r="BM290" s="2">
        <f t="shared" si="350"/>
        <v>329.12914313804879</v>
      </c>
      <c r="BN290" s="2">
        <f t="shared" si="351"/>
        <v>32.543989121450963</v>
      </c>
      <c r="BO290" s="2">
        <f t="shared" si="358"/>
        <v>4297.817167062738</v>
      </c>
      <c r="BP290" s="2">
        <f t="shared" si="359"/>
        <v>296.6702792081141</v>
      </c>
      <c r="BQ290" s="2">
        <f t="shared" si="360"/>
        <v>10.257553520660061</v>
      </c>
      <c r="BR290" s="11">
        <f t="shared" si="361"/>
        <v>3.2386985043252076E-2</v>
      </c>
      <c r="BS290" s="17">
        <f t="shared" si="342"/>
        <v>1.2266564440468922E-4</v>
      </c>
      <c r="BT290" s="17">
        <f t="shared" si="343"/>
        <v>1.1488823102830887E-3</v>
      </c>
      <c r="BU290" s="12">
        <f>(BU$3*templow!$I400+BU$4*templow!$I400^2+BU$5*templow!$I400^6)*(K290/K$56)^$BW$1</f>
        <v>-1.2477909388616544</v>
      </c>
      <c r="BV290" s="12">
        <f>(BV$3*templow!$I400+BV$4*templow!$I400^2+BV$5*templow!$I400^6)*(L290/L$56)^$BW$1</f>
        <v>-1.8531270050798103</v>
      </c>
      <c r="BW290" s="12">
        <f>(BW$3*templow!$I400+BW$4*templow!$I400^2+BW$5*templow!$I400^6)*(M290/M$56)^$BW$1</f>
        <v>-2.4715939639142608</v>
      </c>
      <c r="BX290" s="12"/>
      <c r="BY290" s="12"/>
      <c r="BZ290" s="12"/>
      <c r="CA290" s="19"/>
      <c r="CB290" s="19"/>
      <c r="CC290" s="19"/>
      <c r="CD290" s="19"/>
      <c r="CE290" s="19"/>
      <c r="CF290" s="19"/>
      <c r="CG290" s="19"/>
      <c r="CH290" s="19"/>
    </row>
    <row r="291" spans="1:86" x14ac:dyDescent="0.3">
      <c r="A291" s="2">
        <f t="shared" si="301"/>
        <v>2245</v>
      </c>
      <c r="B291" s="5">
        <f t="shared" si="302"/>
        <v>1165.4052706512323</v>
      </c>
      <c r="C291" s="5">
        <f t="shared" si="303"/>
        <v>2964.1678819561998</v>
      </c>
      <c r="D291" s="5">
        <f t="shared" si="304"/>
        <v>4369.9502467356224</v>
      </c>
      <c r="E291" s="15">
        <f t="shared" si="305"/>
        <v>2.3915265957901815E-8</v>
      </c>
      <c r="F291" s="15">
        <f t="shared" si="306"/>
        <v>4.7114677586720375E-8</v>
      </c>
      <c r="G291" s="15">
        <f t="shared" si="307"/>
        <v>9.6182938323461708E-8</v>
      </c>
      <c r="H291" s="5">
        <f t="shared" si="308"/>
        <v>405714.33340232546</v>
      </c>
      <c r="I291" s="5">
        <f t="shared" si="309"/>
        <v>178869.71420457118</v>
      </c>
      <c r="J291" s="5">
        <f t="shared" si="310"/>
        <v>61047.800275663045</v>
      </c>
      <c r="K291" s="5">
        <f t="shared" si="311"/>
        <v>348131.54155001458</v>
      </c>
      <c r="L291" s="5">
        <f t="shared" si="312"/>
        <v>60343.98904778844</v>
      </c>
      <c r="M291" s="5">
        <f t="shared" si="313"/>
        <v>13969.907396832743</v>
      </c>
      <c r="N291" s="15">
        <f t="shared" si="314"/>
        <v>2.0998423944040834E-3</v>
      </c>
      <c r="O291" s="15">
        <f t="shared" si="315"/>
        <v>2.8664356689960258E-3</v>
      </c>
      <c r="P291" s="15">
        <f t="shared" si="316"/>
        <v>2.6044103824254261E-3</v>
      </c>
      <c r="Q291" s="5">
        <f t="shared" si="317"/>
        <v>4517.7739601689218</v>
      </c>
      <c r="R291" s="5">
        <f t="shared" si="318"/>
        <v>6018.5607569846652</v>
      </c>
      <c r="S291" s="5">
        <f t="shared" si="319"/>
        <v>4019.4159011556508</v>
      </c>
      <c r="T291" s="5">
        <f t="shared" si="320"/>
        <v>11.135357043668664</v>
      </c>
      <c r="U291" s="5">
        <f t="shared" si="321"/>
        <v>33.647735077729862</v>
      </c>
      <c r="V291" s="5">
        <f t="shared" si="322"/>
        <v>65.840470631306388</v>
      </c>
      <c r="W291" s="15">
        <f t="shared" si="323"/>
        <v>-1.0734613539272964E-2</v>
      </c>
      <c r="X291" s="15">
        <f t="shared" si="324"/>
        <v>-1.217998157191269E-2</v>
      </c>
      <c r="Y291" s="15">
        <f t="shared" si="325"/>
        <v>-9.7425357312937999E-3</v>
      </c>
      <c r="Z291" s="5">
        <f t="shared" si="338"/>
        <v>3335.6463562034905</v>
      </c>
      <c r="AA291" s="5">
        <f t="shared" si="339"/>
        <v>16186.369203696804</v>
      </c>
      <c r="AB291" s="5">
        <f t="shared" si="340"/>
        <v>87019.103915610569</v>
      </c>
      <c r="AC291" s="16">
        <f t="shared" si="326"/>
        <v>0.89187253861099536</v>
      </c>
      <c r="AD291" s="16">
        <f t="shared" si="327"/>
        <v>3.083080984238038</v>
      </c>
      <c r="AE291" s="16">
        <f t="shared" si="328"/>
        <v>23.189977541941662</v>
      </c>
      <c r="AF291" s="15">
        <f t="shared" si="329"/>
        <v>-4.0504037456468023E-3</v>
      </c>
      <c r="AG291" s="15">
        <f t="shared" si="330"/>
        <v>2.9673830763510267E-4</v>
      </c>
      <c r="AH291" s="15">
        <f t="shared" si="331"/>
        <v>9.7937136394747881E-3</v>
      </c>
      <c r="AI291" s="1">
        <f t="shared" si="295"/>
        <v>792848.2575443557</v>
      </c>
      <c r="AJ291" s="1">
        <f t="shared" si="296"/>
        <v>346755.11151428835</v>
      </c>
      <c r="AK291" s="1">
        <f t="shared" si="297"/>
        <v>118679.73795362888</v>
      </c>
      <c r="AL291" s="14">
        <f t="shared" si="332"/>
        <v>95.955596524776126</v>
      </c>
      <c r="AM291" s="14">
        <f t="shared" si="333"/>
        <v>23.765712985270465</v>
      </c>
      <c r="AN291" s="14">
        <f t="shared" si="334"/>
        <v>7.4049213920153782</v>
      </c>
      <c r="AO291" s="11">
        <f t="shared" si="335"/>
        <v>1.9434930864103569E-3</v>
      </c>
      <c r="AP291" s="11">
        <f t="shared" si="336"/>
        <v>2.4482886993132552E-3</v>
      </c>
      <c r="AQ291" s="11">
        <f t="shared" si="337"/>
        <v>2.2209067613555896E-3</v>
      </c>
      <c r="AR291" s="1">
        <f t="shared" si="341"/>
        <v>405714.33340232546</v>
      </c>
      <c r="AS291" s="1">
        <f t="shared" si="341"/>
        <v>178869.71420457118</v>
      </c>
      <c r="AT291" s="1">
        <f t="shared" si="341"/>
        <v>61047.800275663045</v>
      </c>
      <c r="AU291" s="1">
        <f t="shared" si="298"/>
        <v>81142.8666804651</v>
      </c>
      <c r="AV291" s="1">
        <f t="shared" si="299"/>
        <v>35773.942840914235</v>
      </c>
      <c r="AW291" s="1">
        <f t="shared" si="300"/>
        <v>12209.56005513261</v>
      </c>
      <c r="AX291" s="1">
        <f t="shared" si="352"/>
        <v>278505.23324001167</v>
      </c>
      <c r="AY291" s="1">
        <f t="shared" si="344"/>
        <v>48275.191238230749</v>
      </c>
      <c r="AZ291" s="1">
        <f t="shared" si="345"/>
        <v>11175.925917466195</v>
      </c>
      <c r="BA291" s="1">
        <f t="shared" si="353"/>
        <v>14610.909786281452</v>
      </c>
      <c r="BB291" s="1">
        <f t="shared" si="354"/>
        <v>31967.581527706603</v>
      </c>
      <c r="BC291" s="1">
        <f t="shared" si="355"/>
        <v>40734.566703594144</v>
      </c>
      <c r="BD291" s="1">
        <f t="shared" si="356"/>
        <v>97.390706614680767</v>
      </c>
      <c r="BE291" s="2">
        <f t="shared" si="362"/>
        <v>0.17931493730955578</v>
      </c>
      <c r="BF291" s="2">
        <f t="shared" si="363"/>
        <v>0.13584270515142602</v>
      </c>
      <c r="BG291" s="2">
        <f t="shared" si="364"/>
        <v>7.3108051554487685E-2</v>
      </c>
      <c r="BH291" s="2">
        <f t="shared" si="346"/>
        <v>8.5964260342246121E-2</v>
      </c>
      <c r="BI291" s="2">
        <f t="shared" si="357"/>
        <v>3.2153846742329923E-3</v>
      </c>
      <c r="BJ291" s="2">
        <f t="shared" si="347"/>
        <v>1.8453240542857267E-3</v>
      </c>
      <c r="BK291" s="2">
        <f t="shared" si="348"/>
        <v>5.3447872020936297E-4</v>
      </c>
      <c r="BL291" s="2">
        <f t="shared" si="349"/>
        <v>1304.5276497384918</v>
      </c>
      <c r="BM291" s="2">
        <f t="shared" si="350"/>
        <v>330.07258620490853</v>
      </c>
      <c r="BN291" s="2">
        <f t="shared" si="351"/>
        <v>32.62875016293318</v>
      </c>
      <c r="BO291" s="2">
        <f t="shared" si="358"/>
        <v>4362.0115858102108</v>
      </c>
      <c r="BP291" s="2">
        <f t="shared" si="359"/>
        <v>300.22972467058213</v>
      </c>
      <c r="BQ291" s="2">
        <f t="shared" si="360"/>
        <v>10.257714752313365</v>
      </c>
      <c r="BR291" s="11">
        <f t="shared" si="361"/>
        <v>3.2359782481162308E-2</v>
      </c>
      <c r="BS291" s="17">
        <f t="shared" si="342"/>
        <v>1.1881750368981076E-4</v>
      </c>
      <c r="BT291" s="17">
        <f t="shared" si="343"/>
        <v>1.1154197187214453E-3</v>
      </c>
      <c r="BU291" s="12">
        <f>(BU$3*templow!$I401+BU$4*templow!$I401^2+BU$5*templow!$I401^6)*(K291/K$56)^$BW$1</f>
        <v>-1.2790539932119462</v>
      </c>
      <c r="BV291" s="12">
        <f>(BV$3*templow!$I401+BV$4*templow!$I401^2+BV$5*templow!$I401^6)*(L291/L$56)^$BW$1</f>
        <v>-1.8748965189107649</v>
      </c>
      <c r="BW291" s="12">
        <f>(BW$3*templow!$I401+BW$4*templow!$I401^2+BW$5*templow!$I401^6)*(M291/M$56)^$BW$1</f>
        <v>-2.4909199398461515</v>
      </c>
      <c r="BX291" s="12"/>
      <c r="BY291" s="12"/>
      <c r="BZ291" s="12"/>
      <c r="CA291" s="19"/>
      <c r="CB291" s="19"/>
      <c r="CC291" s="19"/>
      <c r="CD291" s="19"/>
      <c r="CE291" s="19"/>
      <c r="CF291" s="19"/>
      <c r="CG291" s="19"/>
      <c r="CH291" s="19"/>
    </row>
    <row r="292" spans="1:86" x14ac:dyDescent="0.3">
      <c r="A292" s="2">
        <f t="shared" si="301"/>
        <v>2246</v>
      </c>
      <c r="B292" s="5">
        <f t="shared" si="302"/>
        <v>1165.4052971286605</v>
      </c>
      <c r="C292" s="5">
        <f t="shared" si="303"/>
        <v>2964.1680146292229</v>
      </c>
      <c r="D292" s="5">
        <f t="shared" si="304"/>
        <v>4369.9506460345447</v>
      </c>
      <c r="E292" s="15">
        <f t="shared" si="305"/>
        <v>2.2719502660006724E-8</v>
      </c>
      <c r="F292" s="15">
        <f t="shared" si="306"/>
        <v>4.4758943707384355E-8</v>
      </c>
      <c r="G292" s="15">
        <f t="shared" si="307"/>
        <v>9.1373791407288624E-8</v>
      </c>
      <c r="H292" s="5">
        <f t="shared" si="308"/>
        <v>406556.13536872453</v>
      </c>
      <c r="I292" s="5">
        <f t="shared" si="309"/>
        <v>179376.84923417584</v>
      </c>
      <c r="J292" s="5">
        <f t="shared" si="310"/>
        <v>61205.071688189288</v>
      </c>
      <c r="K292" s="5">
        <f t="shared" si="311"/>
        <v>348853.85914273973</v>
      </c>
      <c r="L292" s="5">
        <f t="shared" si="312"/>
        <v>60515.074836813343</v>
      </c>
      <c r="M292" s="5">
        <f t="shared" si="313"/>
        <v>14005.895408390719</v>
      </c>
      <c r="N292" s="15">
        <f t="shared" si="314"/>
        <v>2.074840991164173E-3</v>
      </c>
      <c r="O292" s="15">
        <f t="shared" si="315"/>
        <v>2.8351753293838211E-3</v>
      </c>
      <c r="P292" s="15">
        <f t="shared" si="316"/>
        <v>2.5761095285523616E-3</v>
      </c>
      <c r="Q292" s="5">
        <f t="shared" si="317"/>
        <v>4478.5505443550574</v>
      </c>
      <c r="R292" s="5">
        <f t="shared" si="318"/>
        <v>5962.1109044627647</v>
      </c>
      <c r="S292" s="5">
        <f t="shared" si="319"/>
        <v>3990.5105396962554</v>
      </c>
      <c r="T292" s="5">
        <f t="shared" si="320"/>
        <v>11.015823289183061</v>
      </c>
      <c r="U292" s="5">
        <f t="shared" si="321"/>
        <v>33.237906284546511</v>
      </c>
      <c r="V292" s="5">
        <f t="shared" si="322"/>
        <v>65.199017493615685</v>
      </c>
      <c r="W292" s="15">
        <f t="shared" si="323"/>
        <v>-1.0734613539272964E-2</v>
      </c>
      <c r="X292" s="15">
        <f t="shared" si="324"/>
        <v>-1.217998157191269E-2</v>
      </c>
      <c r="Y292" s="15">
        <f t="shared" si="325"/>
        <v>-9.7425357312937999E-3</v>
      </c>
      <c r="Z292" s="5">
        <f t="shared" si="338"/>
        <v>3293.3749552435493</v>
      </c>
      <c r="AA292" s="5">
        <f t="shared" si="339"/>
        <v>16039.810564029081</v>
      </c>
      <c r="AB292" s="5">
        <f t="shared" si="340"/>
        <v>87241.886214012717</v>
      </c>
      <c r="AC292" s="16">
        <f t="shared" si="326"/>
        <v>0.88826009473996581</v>
      </c>
      <c r="AD292" s="16">
        <f t="shared" si="327"/>
        <v>3.0839958524716029</v>
      </c>
      <c r="AE292" s="16">
        <f t="shared" si="328"/>
        <v>23.417093541293291</v>
      </c>
      <c r="AF292" s="15">
        <f t="shared" si="329"/>
        <v>-4.0504037456468023E-3</v>
      </c>
      <c r="AG292" s="15">
        <f t="shared" si="330"/>
        <v>2.9673830763510267E-4</v>
      </c>
      <c r="AH292" s="15">
        <f t="shared" si="331"/>
        <v>9.7937136394747881E-3</v>
      </c>
      <c r="AI292" s="1">
        <f t="shared" si="295"/>
        <v>794706.29847038526</v>
      </c>
      <c r="AJ292" s="1">
        <f t="shared" si="296"/>
        <v>347853.54320377379</v>
      </c>
      <c r="AK292" s="1">
        <f t="shared" si="297"/>
        <v>119021.32421339861</v>
      </c>
      <c r="AL292" s="14">
        <f t="shared" si="332"/>
        <v>96.140220672839916</v>
      </c>
      <c r="AM292" s="14">
        <f t="shared" si="333"/>
        <v>23.823316458538095</v>
      </c>
      <c r="AN292" s="14">
        <f t="shared" si="334"/>
        <v>7.4212025756023436</v>
      </c>
      <c r="AO292" s="11">
        <f t="shared" si="335"/>
        <v>1.9240581555462534E-3</v>
      </c>
      <c r="AP292" s="11">
        <f t="shared" si="336"/>
        <v>2.4238058123201224E-3</v>
      </c>
      <c r="AQ292" s="11">
        <f t="shared" si="337"/>
        <v>2.1986976937420338E-3</v>
      </c>
      <c r="AR292" s="1">
        <f t="shared" si="341"/>
        <v>406556.13536872453</v>
      </c>
      <c r="AS292" s="1">
        <f t="shared" si="341"/>
        <v>179376.84923417584</v>
      </c>
      <c r="AT292" s="1">
        <f t="shared" si="341"/>
        <v>61205.071688189288</v>
      </c>
      <c r="AU292" s="1">
        <f t="shared" si="298"/>
        <v>81311.227073744914</v>
      </c>
      <c r="AV292" s="1">
        <f t="shared" si="299"/>
        <v>35875.369846835172</v>
      </c>
      <c r="AW292" s="1">
        <f t="shared" si="300"/>
        <v>12241.014337637858</v>
      </c>
      <c r="AX292" s="1">
        <f t="shared" si="352"/>
        <v>279083.0873141918</v>
      </c>
      <c r="AY292" s="1">
        <f t="shared" si="344"/>
        <v>48412.059869450663</v>
      </c>
      <c r="AZ292" s="1">
        <f t="shared" si="345"/>
        <v>11204.716326712576</v>
      </c>
      <c r="BA292" s="1">
        <f t="shared" si="353"/>
        <v>14613.325643865728</v>
      </c>
      <c r="BB292" s="1">
        <f t="shared" si="354"/>
        <v>31975.97500372275</v>
      </c>
      <c r="BC292" s="1">
        <f t="shared" si="355"/>
        <v>40745.813421779494</v>
      </c>
      <c r="BD292" s="1">
        <f t="shared" si="356"/>
        <v>94.577969291028893</v>
      </c>
      <c r="BE292" s="2">
        <f t="shared" si="362"/>
        <v>0.17931493730955578</v>
      </c>
      <c r="BF292" s="2">
        <f t="shared" si="363"/>
        <v>0.13584270515142602</v>
      </c>
      <c r="BG292" s="2">
        <f t="shared" si="364"/>
        <v>7.3108051554487685E-2</v>
      </c>
      <c r="BH292" s="2">
        <f t="shared" si="346"/>
        <v>8.5831768602585318E-2</v>
      </c>
      <c r="BI292" s="2">
        <f t="shared" si="357"/>
        <v>3.2153846742329923E-3</v>
      </c>
      <c r="BJ292" s="2">
        <f t="shared" si="347"/>
        <v>1.8453240542857267E-3</v>
      </c>
      <c r="BK292" s="2">
        <f t="shared" si="348"/>
        <v>5.3447872020936297E-4</v>
      </c>
      <c r="BL292" s="2">
        <f t="shared" si="349"/>
        <v>1307.2343668799906</v>
      </c>
      <c r="BM292" s="2">
        <f t="shared" si="350"/>
        <v>331.00841467380889</v>
      </c>
      <c r="BN292" s="2">
        <f t="shared" si="351"/>
        <v>32.712808386225724</v>
      </c>
      <c r="BO292" s="2">
        <f t="shared" si="358"/>
        <v>4427.1659873035587</v>
      </c>
      <c r="BP292" s="2">
        <f t="shared" si="359"/>
        <v>303.8319728807212</v>
      </c>
      <c r="BQ292" s="2">
        <f t="shared" si="360"/>
        <v>10.257878939938722</v>
      </c>
      <c r="BR292" s="11">
        <f t="shared" si="361"/>
        <v>3.2332855626880458E-2</v>
      </c>
      <c r="BS292" s="17">
        <f t="shared" si="342"/>
        <v>1.1509311550692731E-4</v>
      </c>
      <c r="BT292" s="17">
        <f t="shared" si="343"/>
        <v>1.082931765748976E-3</v>
      </c>
      <c r="BU292" s="12">
        <f>(BU$3*templow!$I402+BU$4*templow!$I402^2+BU$5*templow!$I402^6)*(K292/K$56)^$BW$1</f>
        <v>-1.3103088443826378</v>
      </c>
      <c r="BV292" s="12">
        <f>(BV$3*templow!$I402+BV$4*templow!$I402^2+BV$5*templow!$I402^6)*(L292/L$56)^$BW$1</f>
        <v>-1.8966474538605105</v>
      </c>
      <c r="BW292" s="12">
        <f>(BW$3*templow!$I402+BW$4*templow!$I402^2+BW$5*templow!$I402^6)*(M292/M$56)^$BW$1</f>
        <v>-2.5102251537803268</v>
      </c>
      <c r="BX292" s="12"/>
      <c r="BY292" s="12"/>
      <c r="BZ292" s="12"/>
      <c r="CA292" s="19"/>
      <c r="CB292" s="19"/>
      <c r="CC292" s="19"/>
      <c r="CD292" s="19"/>
      <c r="CE292" s="19"/>
      <c r="CF292" s="19"/>
      <c r="CG292" s="19"/>
      <c r="CH292" s="19"/>
    </row>
    <row r="293" spans="1:86" x14ac:dyDescent="0.3">
      <c r="A293" s="2">
        <f t="shared" si="301"/>
        <v>2247</v>
      </c>
      <c r="B293" s="5">
        <f t="shared" si="302"/>
        <v>1165.4053222822181</v>
      </c>
      <c r="C293" s="5">
        <f t="shared" si="303"/>
        <v>2964.1681406686007</v>
      </c>
      <c r="D293" s="5">
        <f t="shared" si="304"/>
        <v>4369.9510253685548</v>
      </c>
      <c r="E293" s="15">
        <f t="shared" si="305"/>
        <v>2.1583527527006385E-8</v>
      </c>
      <c r="F293" s="15">
        <f t="shared" si="306"/>
        <v>4.2520996522015135E-8</v>
      </c>
      <c r="G293" s="15">
        <f t="shared" si="307"/>
        <v>8.6805101836924189E-8</v>
      </c>
      <c r="H293" s="5">
        <f t="shared" si="308"/>
        <v>407389.62321371684</v>
      </c>
      <c r="I293" s="5">
        <f t="shared" si="309"/>
        <v>179879.87106569469</v>
      </c>
      <c r="J293" s="5">
        <f t="shared" si="310"/>
        <v>61361.033348090466</v>
      </c>
      <c r="K293" s="5">
        <f t="shared" si="311"/>
        <v>349569.04299692408</v>
      </c>
      <c r="L293" s="5">
        <f t="shared" si="312"/>
        <v>60684.773106400375</v>
      </c>
      <c r="M293" s="5">
        <f t="shared" si="313"/>
        <v>14041.583759606407</v>
      </c>
      <c r="N293" s="15">
        <f t="shared" si="314"/>
        <v>2.0500958651907819E-3</v>
      </c>
      <c r="O293" s="15">
        <f t="shared" si="315"/>
        <v>2.8042313430933774E-3</v>
      </c>
      <c r="P293" s="15">
        <f t="shared" si="316"/>
        <v>2.5480949396714525E-3</v>
      </c>
      <c r="Q293" s="5">
        <f t="shared" si="317"/>
        <v>4439.558029416803</v>
      </c>
      <c r="R293" s="5">
        <f t="shared" si="318"/>
        <v>5906.0082541193287</v>
      </c>
      <c r="S293" s="5">
        <f t="shared" si="319"/>
        <v>3961.7023277369831</v>
      </c>
      <c r="T293" s="5">
        <f t="shared" si="320"/>
        <v>10.897572683356758</v>
      </c>
      <c r="U293" s="5">
        <f t="shared" si="321"/>
        <v>32.833069198511772</v>
      </c>
      <c r="V293" s="5">
        <f t="shared" si="322"/>
        <v>64.563813736038881</v>
      </c>
      <c r="W293" s="15">
        <f t="shared" si="323"/>
        <v>-1.0734613539272964E-2</v>
      </c>
      <c r="X293" s="15">
        <f t="shared" si="324"/>
        <v>-1.217998157191269E-2</v>
      </c>
      <c r="Y293" s="15">
        <f t="shared" si="325"/>
        <v>-9.7425357312937999E-3</v>
      </c>
      <c r="Z293" s="5">
        <f t="shared" si="338"/>
        <v>3251.5581148846959</v>
      </c>
      <c r="AA293" s="5">
        <f t="shared" si="339"/>
        <v>15894.083444753123</v>
      </c>
      <c r="AB293" s="5">
        <f t="shared" si="340"/>
        <v>87462.769537877</v>
      </c>
      <c r="AC293" s="16">
        <f t="shared" si="326"/>
        <v>0.88466228272512248</v>
      </c>
      <c r="AD293" s="16">
        <f t="shared" si="327"/>
        <v>3.0849109921816189</v>
      </c>
      <c r="AE293" s="16">
        <f t="shared" si="328"/>
        <v>23.646433849705513</v>
      </c>
      <c r="AF293" s="15">
        <f t="shared" si="329"/>
        <v>-4.0504037456468023E-3</v>
      </c>
      <c r="AG293" s="15">
        <f t="shared" si="330"/>
        <v>2.9673830763510267E-4</v>
      </c>
      <c r="AH293" s="15">
        <f t="shared" si="331"/>
        <v>9.7937136394747881E-3</v>
      </c>
      <c r="AI293" s="1">
        <f t="shared" si="295"/>
        <v>796546.89569709159</v>
      </c>
      <c r="AJ293" s="1">
        <f t="shared" si="296"/>
        <v>348943.5587302316</v>
      </c>
      <c r="AK293" s="1">
        <f t="shared" si="297"/>
        <v>119360.2061296966</v>
      </c>
      <c r="AL293" s="14">
        <f t="shared" si="332"/>
        <v>96.323350254744895</v>
      </c>
      <c r="AM293" s="14">
        <f t="shared" si="333"/>
        <v>23.880482120510035</v>
      </c>
      <c r="AN293" s="14">
        <f t="shared" si="334"/>
        <v>7.4373563867802357</v>
      </c>
      <c r="AO293" s="11">
        <f t="shared" si="335"/>
        <v>1.9048175739907907E-3</v>
      </c>
      <c r="AP293" s="11">
        <f t="shared" si="336"/>
        <v>2.3995677541969211E-3</v>
      </c>
      <c r="AQ293" s="11">
        <f t="shared" si="337"/>
        <v>2.1767107168046136E-3</v>
      </c>
      <c r="AR293" s="1">
        <f t="shared" si="341"/>
        <v>407389.62321371684</v>
      </c>
      <c r="AS293" s="1">
        <f t="shared" si="341"/>
        <v>179879.87106569469</v>
      </c>
      <c r="AT293" s="1">
        <f t="shared" si="341"/>
        <v>61361.033348090466</v>
      </c>
      <c r="AU293" s="1">
        <f t="shared" si="298"/>
        <v>81477.924642743368</v>
      </c>
      <c r="AV293" s="1">
        <f t="shared" si="299"/>
        <v>35975.974213138943</v>
      </c>
      <c r="AW293" s="1">
        <f t="shared" si="300"/>
        <v>12272.206669618094</v>
      </c>
      <c r="AX293" s="1">
        <f t="shared" si="352"/>
        <v>279655.23439753923</v>
      </c>
      <c r="AY293" s="1">
        <f t="shared" si="344"/>
        <v>48547.818485120297</v>
      </c>
      <c r="AZ293" s="1">
        <f t="shared" si="345"/>
        <v>11233.267007685126</v>
      </c>
      <c r="BA293" s="1">
        <f t="shared" si="353"/>
        <v>14615.712706210395</v>
      </c>
      <c r="BB293" s="1">
        <f t="shared" si="354"/>
        <v>31984.276943637498</v>
      </c>
      <c r="BC293" s="1">
        <f t="shared" si="355"/>
        <v>40756.93784628914</v>
      </c>
      <c r="BD293" s="1">
        <f t="shared" si="356"/>
        <v>91.846205576501902</v>
      </c>
      <c r="BE293" s="2">
        <f t="shared" si="362"/>
        <v>0.17931493730955578</v>
      </c>
      <c r="BF293" s="2">
        <f t="shared" si="363"/>
        <v>0.13584270515142602</v>
      </c>
      <c r="BG293" s="2">
        <f t="shared" si="364"/>
        <v>7.3108051554487685E-2</v>
      </c>
      <c r="BH293" s="2">
        <f t="shared" si="346"/>
        <v>8.5700375805085563E-2</v>
      </c>
      <c r="BI293" s="2">
        <f t="shared" si="357"/>
        <v>3.2153846742329923E-3</v>
      </c>
      <c r="BJ293" s="2">
        <f t="shared" si="347"/>
        <v>1.8453240542857267E-3</v>
      </c>
      <c r="BK293" s="2">
        <f t="shared" si="348"/>
        <v>5.3447872020936297E-4</v>
      </c>
      <c r="BL293" s="2">
        <f t="shared" si="349"/>
        <v>1309.9143509229384</v>
      </c>
      <c r="BM293" s="2">
        <f t="shared" si="350"/>
        <v>331.93665295934153</v>
      </c>
      <c r="BN293" s="2">
        <f t="shared" si="351"/>
        <v>32.796166574611433</v>
      </c>
      <c r="BO293" s="2">
        <f t="shared" si="358"/>
        <v>4493.2947323146127</v>
      </c>
      <c r="BP293" s="2">
        <f t="shared" si="359"/>
        <v>307.47753870538759</v>
      </c>
      <c r="BQ293" s="2">
        <f t="shared" si="360"/>
        <v>10.258046053540793</v>
      </c>
      <c r="BR293" s="11">
        <f t="shared" si="361"/>
        <v>3.2306201644930227E-2</v>
      </c>
      <c r="BS293" s="17">
        <f t="shared" si="342"/>
        <v>1.1148837788083129E-4</v>
      </c>
      <c r="BT293" s="17">
        <f t="shared" si="343"/>
        <v>1.0513900638339574E-3</v>
      </c>
      <c r="BU293" s="12">
        <f>(BU$3*templow!$I403+BU$4*templow!$I403^2+BU$5*templow!$I403^6)*(K293/K$56)^$BW$1</f>
        <v>-1.3415550035914168</v>
      </c>
      <c r="BV293" s="12">
        <f>(BV$3*templow!$I403+BV$4*templow!$I403^2+BV$5*templow!$I403^6)*(L293/L$56)^$BW$1</f>
        <v>-1.9183796583680996</v>
      </c>
      <c r="BW293" s="12">
        <f>(BW$3*templow!$I403+BW$4*templow!$I403^2+BW$5*templow!$I403^6)*(M293/M$56)^$BW$1</f>
        <v>-2.5295095289028158</v>
      </c>
      <c r="BX293" s="12"/>
      <c r="BY293" s="12"/>
      <c r="BZ293" s="12"/>
      <c r="CA293" s="19"/>
      <c r="CB293" s="19"/>
      <c r="CC293" s="19"/>
      <c r="CD293" s="19"/>
      <c r="CE293" s="19"/>
      <c r="CF293" s="19"/>
      <c r="CG293" s="19"/>
      <c r="CH293" s="19"/>
    </row>
    <row r="294" spans="1:86" x14ac:dyDescent="0.3">
      <c r="A294" s="2">
        <f t="shared" si="301"/>
        <v>2248</v>
      </c>
      <c r="B294" s="5">
        <f t="shared" si="302"/>
        <v>1165.4053461780979</v>
      </c>
      <c r="C294" s="5">
        <f t="shared" si="303"/>
        <v>2964.1682604060147</v>
      </c>
      <c r="D294" s="5">
        <f t="shared" si="304"/>
        <v>4369.9513857358961</v>
      </c>
      <c r="E294" s="15">
        <f t="shared" si="305"/>
        <v>2.0504351150656065E-8</v>
      </c>
      <c r="F294" s="15">
        <f t="shared" si="306"/>
        <v>4.0394946695914376E-8</v>
      </c>
      <c r="G294" s="15">
        <f t="shared" si="307"/>
        <v>8.2464846745077975E-8</v>
      </c>
      <c r="H294" s="5">
        <f t="shared" si="308"/>
        <v>408214.84176638455</v>
      </c>
      <c r="I294" s="5">
        <f t="shared" si="309"/>
        <v>180378.79324675837</v>
      </c>
      <c r="J294" s="5">
        <f t="shared" si="310"/>
        <v>61515.690541402575</v>
      </c>
      <c r="K294" s="5">
        <f t="shared" si="311"/>
        <v>350277.13156208646</v>
      </c>
      <c r="L294" s="5">
        <f t="shared" si="312"/>
        <v>60853.088421522712</v>
      </c>
      <c r="M294" s="5">
        <f t="shared" si="313"/>
        <v>14076.973657464014</v>
      </c>
      <c r="N294" s="15">
        <f t="shared" si="314"/>
        <v>2.0256043243755961E-3</v>
      </c>
      <c r="O294" s="15">
        <f t="shared" si="315"/>
        <v>2.7736004685594562E-3</v>
      </c>
      <c r="P294" s="15">
        <f t="shared" si="316"/>
        <v>2.5203636899857607E-3</v>
      </c>
      <c r="Q294" s="5">
        <f t="shared" si="317"/>
        <v>4400.7974337608284</v>
      </c>
      <c r="R294" s="5">
        <f t="shared" si="318"/>
        <v>5850.2548068536853</v>
      </c>
      <c r="S294" s="5">
        <f t="shared" si="319"/>
        <v>3932.9932777391841</v>
      </c>
      <c r="T294" s="5">
        <f t="shared" si="320"/>
        <v>10.780591452084785</v>
      </c>
      <c r="U294" s="5">
        <f t="shared" si="321"/>
        <v>32.433163020724564</v>
      </c>
      <c r="V294" s="5">
        <f t="shared" si="322"/>
        <v>63.934798473766925</v>
      </c>
      <c r="W294" s="15">
        <f t="shared" si="323"/>
        <v>-1.0734613539272964E-2</v>
      </c>
      <c r="X294" s="15">
        <f t="shared" si="324"/>
        <v>-1.217998157191269E-2</v>
      </c>
      <c r="Y294" s="15">
        <f t="shared" si="325"/>
        <v>-9.7425357312937999E-3</v>
      </c>
      <c r="Z294" s="5">
        <f t="shared" si="338"/>
        <v>3210.1929560927751</v>
      </c>
      <c r="AA294" s="5">
        <f t="shared" si="339"/>
        <v>15749.194290484107</v>
      </c>
      <c r="AB294" s="5">
        <f t="shared" si="340"/>
        <v>87681.76157911605</v>
      </c>
      <c r="AC294" s="16">
        <f t="shared" si="326"/>
        <v>0.88107904330154019</v>
      </c>
      <c r="AD294" s="16">
        <f t="shared" si="327"/>
        <v>3.0858264034486438</v>
      </c>
      <c r="AE294" s="16">
        <f t="shared" si="328"/>
        <v>23.878020251424314</v>
      </c>
      <c r="AF294" s="15">
        <f t="shared" si="329"/>
        <v>-4.0504037456468023E-3</v>
      </c>
      <c r="AG294" s="15">
        <f t="shared" si="330"/>
        <v>2.9673830763510267E-4</v>
      </c>
      <c r="AH294" s="15">
        <f t="shared" si="331"/>
        <v>9.7937136394747881E-3</v>
      </c>
      <c r="AI294" s="1">
        <f t="shared" si="295"/>
        <v>798370.13077012589</v>
      </c>
      <c r="AJ294" s="1">
        <f t="shared" si="296"/>
        <v>350025.17707034736</v>
      </c>
      <c r="AK294" s="1">
        <f t="shared" si="297"/>
        <v>119696.39218634504</v>
      </c>
      <c r="AL294" s="14">
        <f t="shared" si="332"/>
        <v>96.504993880992288</v>
      </c>
      <c r="AM294" s="14">
        <f t="shared" si="333"/>
        <v>23.937211927012576</v>
      </c>
      <c r="AN294" s="14">
        <f t="shared" si="334"/>
        <v>7.453383470398518</v>
      </c>
      <c r="AO294" s="11">
        <f t="shared" si="335"/>
        <v>1.8857693982508828E-3</v>
      </c>
      <c r="AP294" s="11">
        <f t="shared" si="336"/>
        <v>2.3755720766549518E-3</v>
      </c>
      <c r="AQ294" s="11">
        <f t="shared" si="337"/>
        <v>2.1549436096365672E-3</v>
      </c>
      <c r="AR294" s="1">
        <f t="shared" si="341"/>
        <v>408214.84176638455</v>
      </c>
      <c r="AS294" s="1">
        <f t="shared" si="341"/>
        <v>180378.79324675837</v>
      </c>
      <c r="AT294" s="1">
        <f t="shared" si="341"/>
        <v>61515.690541402575</v>
      </c>
      <c r="AU294" s="1">
        <f t="shared" si="298"/>
        <v>81642.968353276912</v>
      </c>
      <c r="AV294" s="1">
        <f t="shared" si="299"/>
        <v>36075.758649351679</v>
      </c>
      <c r="AW294" s="1">
        <f t="shared" si="300"/>
        <v>12303.138108280516</v>
      </c>
      <c r="AX294" s="1">
        <f t="shared" si="352"/>
        <v>280221.7052496692</v>
      </c>
      <c r="AY294" s="1">
        <f t="shared" si="344"/>
        <v>48682.470737218166</v>
      </c>
      <c r="AZ294" s="1">
        <f t="shared" si="345"/>
        <v>11261.578925971211</v>
      </c>
      <c r="BA294" s="1">
        <f t="shared" si="353"/>
        <v>14618.071268357176</v>
      </c>
      <c r="BB294" s="1">
        <f t="shared" si="354"/>
        <v>31992.488273689858</v>
      </c>
      <c r="BC294" s="1">
        <f t="shared" si="355"/>
        <v>40767.941217905289</v>
      </c>
      <c r="BD294" s="1">
        <f t="shared" si="356"/>
        <v>89.193094652157043</v>
      </c>
      <c r="BE294" s="2">
        <f t="shared" si="362"/>
        <v>0.17931493730955578</v>
      </c>
      <c r="BF294" s="2">
        <f t="shared" si="363"/>
        <v>0.13584270515142602</v>
      </c>
      <c r="BG294" s="2">
        <f t="shared" si="364"/>
        <v>7.3108051554487685E-2</v>
      </c>
      <c r="BH294" s="2">
        <f t="shared" si="346"/>
        <v>8.5570078261983942E-2</v>
      </c>
      <c r="BI294" s="2">
        <f t="shared" si="357"/>
        <v>3.2153846742329923E-3</v>
      </c>
      <c r="BJ294" s="2">
        <f t="shared" si="347"/>
        <v>1.8453240542857267E-3</v>
      </c>
      <c r="BK294" s="2">
        <f t="shared" si="348"/>
        <v>5.3447872020936297E-4</v>
      </c>
      <c r="BL294" s="2">
        <f t="shared" si="349"/>
        <v>1312.567746010079</v>
      </c>
      <c r="BM294" s="2">
        <f t="shared" si="350"/>
        <v>332.85732606127505</v>
      </c>
      <c r="BN294" s="2">
        <f t="shared" si="351"/>
        <v>32.878827553364061</v>
      </c>
      <c r="BO294" s="2">
        <f t="shared" si="358"/>
        <v>4560.4123964724076</v>
      </c>
      <c r="BP294" s="2">
        <f t="shared" si="359"/>
        <v>311.16694320540057</v>
      </c>
      <c r="BQ294" s="2">
        <f t="shared" si="360"/>
        <v>10.258216063446266</v>
      </c>
      <c r="BR294" s="11">
        <f t="shared" si="361"/>
        <v>3.2279817730119093E-2</v>
      </c>
      <c r="BS294" s="17">
        <f t="shared" si="342"/>
        <v>1.0799932975620987E-4</v>
      </c>
      <c r="BT294" s="17">
        <f t="shared" si="343"/>
        <v>1.0207670522659779E-3</v>
      </c>
      <c r="BU294" s="12">
        <f>(BU$3*templow!$I404+BU$4*templow!$I404^2+BU$5*templow!$I404^6)*(K294/K$56)^$BW$1</f>
        <v>-1.3727919972760207</v>
      </c>
      <c r="BV294" s="12">
        <f>(BV$3*templow!$I404+BV$4*templow!$I404^2+BV$5*templow!$I404^6)*(L294/L$56)^$BW$1</f>
        <v>-1.9400929886272076</v>
      </c>
      <c r="BW294" s="12">
        <f>(BW$3*templow!$I404+BW$4*templow!$I404^2+BW$5*templow!$I404^6)*(M294/M$56)^$BW$1</f>
        <v>-2.5487729940553931</v>
      </c>
      <c r="BX294" s="12"/>
      <c r="BY294" s="12"/>
      <c r="BZ294" s="12"/>
      <c r="CA294" s="19"/>
      <c r="CB294" s="19"/>
      <c r="CC294" s="19"/>
      <c r="CD294" s="19"/>
      <c r="CE294" s="19"/>
      <c r="CF294" s="19"/>
      <c r="CG294" s="19"/>
      <c r="CH294" s="19"/>
    </row>
    <row r="295" spans="1:86" x14ac:dyDescent="0.3">
      <c r="A295" s="2">
        <f t="shared" si="301"/>
        <v>2249</v>
      </c>
      <c r="B295" s="5">
        <f t="shared" si="302"/>
        <v>1165.4053688791844</v>
      </c>
      <c r="C295" s="5">
        <f t="shared" si="303"/>
        <v>2964.168374156563</v>
      </c>
      <c r="D295" s="5">
        <f t="shared" si="304"/>
        <v>4369.9517280848986</v>
      </c>
      <c r="E295" s="15">
        <f t="shared" si="305"/>
        <v>1.9479133593123262E-8</v>
      </c>
      <c r="F295" s="15">
        <f t="shared" si="306"/>
        <v>3.8375199361118658E-8</v>
      </c>
      <c r="G295" s="15">
        <f t="shared" si="307"/>
        <v>7.834160440782407E-8</v>
      </c>
      <c r="H295" s="5">
        <f t="shared" si="308"/>
        <v>409031.83610271825</v>
      </c>
      <c r="I295" s="5">
        <f t="shared" si="309"/>
        <v>180873.62963333281</v>
      </c>
      <c r="J295" s="5">
        <f t="shared" si="310"/>
        <v>61669.048630217905</v>
      </c>
      <c r="K295" s="5">
        <f t="shared" si="311"/>
        <v>350978.16350039648</v>
      </c>
      <c r="L295" s="5">
        <f t="shared" si="312"/>
        <v>61020.025451421716</v>
      </c>
      <c r="M295" s="5">
        <f t="shared" si="313"/>
        <v>14112.066326472659</v>
      </c>
      <c r="N295" s="15">
        <f t="shared" si="314"/>
        <v>2.0013637064564271E-3</v>
      </c>
      <c r="O295" s="15">
        <f t="shared" si="315"/>
        <v>2.7432794986943509E-3</v>
      </c>
      <c r="P295" s="15">
        <f t="shared" si="316"/>
        <v>2.492912884726417E-3</v>
      </c>
      <c r="Q295" s="5">
        <f t="shared" si="317"/>
        <v>4362.2697091393129</v>
      </c>
      <c r="R295" s="5">
        <f t="shared" si="318"/>
        <v>5794.8524424553352</v>
      </c>
      <c r="S295" s="5">
        <f t="shared" si="319"/>
        <v>3904.3853439337463</v>
      </c>
      <c r="T295" s="5">
        <f t="shared" si="320"/>
        <v>10.664865969121866</v>
      </c>
      <c r="U295" s="5">
        <f t="shared" si="321"/>
        <v>32.038127692813298</v>
      </c>
      <c r="V295" s="5">
        <f t="shared" si="322"/>
        <v>63.311911415163181</v>
      </c>
      <c r="W295" s="15">
        <f t="shared" si="323"/>
        <v>-1.0734613539272964E-2</v>
      </c>
      <c r="X295" s="15">
        <f t="shared" si="324"/>
        <v>-1.217998157191269E-2</v>
      </c>
      <c r="Y295" s="15">
        <f t="shared" si="325"/>
        <v>-9.7425357312937999E-3</v>
      </c>
      <c r="Z295" s="5">
        <f t="shared" si="338"/>
        <v>3169.2765630727158</v>
      </c>
      <c r="AA295" s="5">
        <f t="shared" si="339"/>
        <v>15605.14922336577</v>
      </c>
      <c r="AB295" s="5">
        <f t="shared" si="340"/>
        <v>87898.870140563013</v>
      </c>
      <c r="AC295" s="16">
        <f t="shared" si="326"/>
        <v>0.87751031744434072</v>
      </c>
      <c r="AD295" s="16">
        <f t="shared" si="327"/>
        <v>3.0867420863532589</v>
      </c>
      <c r="AE295" s="16">
        <f t="shared" si="328"/>
        <v>24.111874744044343</v>
      </c>
      <c r="AF295" s="15">
        <f t="shared" si="329"/>
        <v>-4.0504037456468023E-3</v>
      </c>
      <c r="AG295" s="15">
        <f t="shared" si="330"/>
        <v>2.9673830763510267E-4</v>
      </c>
      <c r="AH295" s="15">
        <f t="shared" si="331"/>
        <v>9.7937136394747881E-3</v>
      </c>
      <c r="AI295" s="1">
        <f t="shared" si="295"/>
        <v>800176.08604639024</v>
      </c>
      <c r="AJ295" s="1">
        <f t="shared" si="296"/>
        <v>351098.4180126643</v>
      </c>
      <c r="AK295" s="1">
        <f t="shared" si="297"/>
        <v>120029.89107599105</v>
      </c>
      <c r="AL295" s="14">
        <f t="shared" si="332"/>
        <v>96.685160183589062</v>
      </c>
      <c r="AM295" s="14">
        <f t="shared" si="333"/>
        <v>23.993507853536894</v>
      </c>
      <c r="AN295" s="14">
        <f t="shared" si="334"/>
        <v>7.4692844752674272</v>
      </c>
      <c r="AO295" s="11">
        <f t="shared" si="335"/>
        <v>1.866911704268374E-3</v>
      </c>
      <c r="AP295" s="11">
        <f t="shared" si="336"/>
        <v>2.3518163558884021E-3</v>
      </c>
      <c r="AQ295" s="11">
        <f t="shared" si="337"/>
        <v>2.1333941735402016E-3</v>
      </c>
      <c r="AR295" s="1">
        <f t="shared" si="341"/>
        <v>409031.83610271825</v>
      </c>
      <c r="AS295" s="1">
        <f t="shared" si="341"/>
        <v>180873.62963333281</v>
      </c>
      <c r="AT295" s="1">
        <f t="shared" si="341"/>
        <v>61669.048630217905</v>
      </c>
      <c r="AU295" s="1">
        <f t="shared" si="298"/>
        <v>81806.36722054366</v>
      </c>
      <c r="AV295" s="1">
        <f t="shared" si="299"/>
        <v>36174.725926666564</v>
      </c>
      <c r="AW295" s="1">
        <f t="shared" si="300"/>
        <v>12333.809726043582</v>
      </c>
      <c r="AX295" s="1">
        <f t="shared" si="352"/>
        <v>280782.53080031712</v>
      </c>
      <c r="AY295" s="1">
        <f t="shared" si="344"/>
        <v>48816.020361137373</v>
      </c>
      <c r="AZ295" s="1">
        <f t="shared" si="345"/>
        <v>11289.653061178127</v>
      </c>
      <c r="BA295" s="1">
        <f t="shared" si="353"/>
        <v>14620.401622232202</v>
      </c>
      <c r="BB295" s="1">
        <f t="shared" si="354"/>
        <v>32000.609910549112</v>
      </c>
      <c r="BC295" s="1">
        <f t="shared" si="355"/>
        <v>40778.824764441801</v>
      </c>
      <c r="BD295" s="1">
        <f t="shared" si="356"/>
        <v>86.616381811306269</v>
      </c>
      <c r="BE295" s="2">
        <f t="shared" si="362"/>
        <v>0.17931493730955578</v>
      </c>
      <c r="BF295" s="2">
        <f t="shared" si="363"/>
        <v>0.13584270515142602</v>
      </c>
      <c r="BG295" s="2">
        <f t="shared" si="364"/>
        <v>7.3108051554487685E-2</v>
      </c>
      <c r="BH295" s="2">
        <f t="shared" si="346"/>
        <v>8.5440872184846195E-2</v>
      </c>
      <c r="BI295" s="2">
        <f t="shared" si="357"/>
        <v>3.2153846742329923E-3</v>
      </c>
      <c r="BJ295" s="2">
        <f t="shared" si="347"/>
        <v>1.8453240542857267E-3</v>
      </c>
      <c r="BK295" s="2">
        <f t="shared" si="348"/>
        <v>5.3447872020936297E-4</v>
      </c>
      <c r="BL295" s="2">
        <f t="shared" si="349"/>
        <v>1315.1946970780614</v>
      </c>
      <c r="BM295" s="2">
        <f t="shared" si="350"/>
        <v>333.77045954835665</v>
      </c>
      <c r="BN295" s="2">
        <f t="shared" si="351"/>
        <v>32.960794188407831</v>
      </c>
      <c r="BO295" s="2">
        <f t="shared" si="358"/>
        <v>4628.5337734779805</v>
      </c>
      <c r="BP295" s="2">
        <f t="shared" si="359"/>
        <v>314.90071371005632</v>
      </c>
      <c r="BQ295" s="2">
        <f t="shared" si="360"/>
        <v>10.258388940300208</v>
      </c>
      <c r="BR295" s="11">
        <f t="shared" si="361"/>
        <v>3.2253701107220339E-2</v>
      </c>
      <c r="BS295" s="17">
        <f t="shared" si="342"/>
        <v>1.0462214595427204E-4</v>
      </c>
      <c r="BT295" s="17">
        <f t="shared" si="343"/>
        <v>9.9103597307376493E-4</v>
      </c>
      <c r="BU295" s="12">
        <f>(BU$3*templow!$I405+BU$4*templow!$I405^2+BU$5*templow!$I405^6)*(K295/K$56)^$BW$1</f>
        <v>-1.4040193666983591</v>
      </c>
      <c r="BV295" s="12">
        <f>(BV$3*templow!$I405+BV$4*templow!$I405^2+BV$5*templow!$I405^6)*(L295/L$56)^$BW$1</f>
        <v>-1.9617873083428348</v>
      </c>
      <c r="BW295" s="12">
        <f>(BW$3*templow!$I405+BW$4*templow!$I405^2+BW$5*templow!$I405^6)*(M295/M$56)^$BW$1</f>
        <v>-2.5680154835452722</v>
      </c>
      <c r="BX295" s="12"/>
      <c r="BY295" s="12"/>
      <c r="BZ295" s="12"/>
      <c r="CA295" s="19"/>
      <c r="CB295" s="19"/>
      <c r="CC295" s="19"/>
      <c r="CD295" s="19"/>
      <c r="CE295" s="19"/>
      <c r="CF295" s="19"/>
      <c r="CG295" s="19"/>
      <c r="CH295" s="19"/>
    </row>
    <row r="296" spans="1:86" x14ac:dyDescent="0.3">
      <c r="A296" s="2">
        <f t="shared" si="301"/>
        <v>2250</v>
      </c>
      <c r="B296" s="5">
        <f t="shared" si="302"/>
        <v>1165.4053904452169</v>
      </c>
      <c r="C296" s="5">
        <f t="shared" si="303"/>
        <v>2964.168482219588</v>
      </c>
      <c r="D296" s="5">
        <f t="shared" si="304"/>
        <v>4369.9520533164759</v>
      </c>
      <c r="E296" s="15">
        <f t="shared" si="305"/>
        <v>1.8505176913467097E-8</v>
      </c>
      <c r="F296" s="15">
        <f t="shared" si="306"/>
        <v>3.6456439393062724E-8</v>
      </c>
      <c r="G296" s="15">
        <f t="shared" si="307"/>
        <v>7.4424524187432867E-8</v>
      </c>
      <c r="H296" s="5">
        <f t="shared" si="308"/>
        <v>409840.6515325685</v>
      </c>
      <c r="I296" s="5">
        <f t="shared" si="309"/>
        <v>181364.39438105733</v>
      </c>
      <c r="J296" s="5">
        <f t="shared" si="310"/>
        <v>61821.113050213207</v>
      </c>
      <c r="K296" s="5">
        <f t="shared" si="311"/>
        <v>351672.1776754423</v>
      </c>
      <c r="L296" s="5">
        <f t="shared" si="312"/>
        <v>61185.588966673895</v>
      </c>
      <c r="M296" s="5">
        <f t="shared" si="313"/>
        <v>14146.863008095359</v>
      </c>
      <c r="N296" s="15">
        <f t="shared" si="314"/>
        <v>1.9773713786757074E-3</v>
      </c>
      <c r="O296" s="15">
        <f t="shared" si="315"/>
        <v>2.7132652605001972E-3</v>
      </c>
      <c r="P296" s="15">
        <f t="shared" si="316"/>
        <v>2.4657396597849157E-3</v>
      </c>
      <c r="Q296" s="5">
        <f t="shared" si="317"/>
        <v>4323.9757420202877</v>
      </c>
      <c r="R296" s="5">
        <f t="shared" si="318"/>
        <v>5739.80292206184</v>
      </c>
      <c r="S296" s="5">
        <f t="shared" si="319"/>
        <v>3875.8804231434292</v>
      </c>
      <c r="T296" s="5">
        <f t="shared" si="320"/>
        <v>10.5503827544952</v>
      </c>
      <c r="U296" s="5">
        <f t="shared" si="321"/>
        <v>31.647903887916247</v>
      </c>
      <c r="V296" s="5">
        <f t="shared" si="322"/>
        <v>62.695092855984448</v>
      </c>
      <c r="W296" s="15">
        <f t="shared" si="323"/>
        <v>-1.0734613539272964E-2</v>
      </c>
      <c r="X296" s="15">
        <f t="shared" si="324"/>
        <v>-1.217998157191269E-2</v>
      </c>
      <c r="Y296" s="15">
        <f t="shared" si="325"/>
        <v>-9.7425357312937999E-3</v>
      </c>
      <c r="Z296" s="5">
        <f t="shared" si="338"/>
        <v>3128.8059852299934</v>
      </c>
      <c r="AA296" s="5">
        <f t="shared" si="339"/>
        <v>15461.954049202543</v>
      </c>
      <c r="AB296" s="5">
        <f t="shared" si="340"/>
        <v>88114.103132363307</v>
      </c>
      <c r="AC296" s="16">
        <f t="shared" si="326"/>
        <v>0.8739560463677204</v>
      </c>
      <c r="AD296" s="16">
        <f t="shared" si="327"/>
        <v>3.0876580409760694</v>
      </c>
      <c r="AE296" s="16">
        <f t="shared" si="328"/>
        <v>24.348019540598397</v>
      </c>
      <c r="AF296" s="15">
        <f t="shared" si="329"/>
        <v>-4.0504037456468023E-3</v>
      </c>
      <c r="AG296" s="15">
        <f t="shared" si="330"/>
        <v>2.9673830763510267E-4</v>
      </c>
      <c r="AH296" s="15">
        <f t="shared" si="331"/>
        <v>9.7937136394747881E-3</v>
      </c>
      <c r="AI296" s="1">
        <f t="shared" si="295"/>
        <v>801964.84466229496</v>
      </c>
      <c r="AJ296" s="1">
        <f t="shared" si="296"/>
        <v>352163.30213806446</v>
      </c>
      <c r="AK296" s="1">
        <f t="shared" si="297"/>
        <v>120360.71169443554</v>
      </c>
      <c r="AL296" s="14">
        <f t="shared" si="332"/>
        <v>96.863857814193111</v>
      </c>
      <c r="AM296" s="14">
        <f t="shared" si="333"/>
        <v>24.049371894499931</v>
      </c>
      <c r="AN296" s="14">
        <f t="shared" si="334"/>
        <v>7.4850600539676764</v>
      </c>
      <c r="AO296" s="11">
        <f t="shared" si="335"/>
        <v>1.8482425872256903E-3</v>
      </c>
      <c r="AP296" s="11">
        <f t="shared" si="336"/>
        <v>2.3282981923295181E-3</v>
      </c>
      <c r="AQ296" s="11">
        <f t="shared" si="337"/>
        <v>2.1120602318047996E-3</v>
      </c>
      <c r="AR296" s="1">
        <f t="shared" si="341"/>
        <v>409840.6515325685</v>
      </c>
      <c r="AS296" s="1">
        <f t="shared" si="341"/>
        <v>181364.39438105733</v>
      </c>
      <c r="AT296" s="1">
        <f t="shared" si="341"/>
        <v>61821.113050213207</v>
      </c>
      <c r="AU296" s="1">
        <f t="shared" si="298"/>
        <v>81968.130306513704</v>
      </c>
      <c r="AV296" s="1">
        <f t="shared" si="299"/>
        <v>36272.878876211464</v>
      </c>
      <c r="AW296" s="1">
        <f t="shared" si="300"/>
        <v>12364.222610042641</v>
      </c>
      <c r="AX296" s="1">
        <f t="shared" si="352"/>
        <v>281337.74214035383</v>
      </c>
      <c r="AY296" s="1">
        <f t="shared" si="344"/>
        <v>48948.471173339116</v>
      </c>
      <c r="AZ296" s="1">
        <f t="shared" si="345"/>
        <v>11317.490406476287</v>
      </c>
      <c r="BA296" s="1">
        <f t="shared" si="353"/>
        <v>14622.704056681823</v>
      </c>
      <c r="BB296" s="1">
        <f t="shared" si="354"/>
        <v>32008.642761422205</v>
      </c>
      <c r="BC296" s="1">
        <f t="shared" si="355"/>
        <v>40789.589700897835</v>
      </c>
      <c r="BD296" s="1">
        <f t="shared" si="356"/>
        <v>84.113876592358096</v>
      </c>
      <c r="BE296" s="2">
        <f t="shared" si="362"/>
        <v>0.17931493730955578</v>
      </c>
      <c r="BF296" s="2">
        <f t="shared" si="363"/>
        <v>0.13584270515142602</v>
      </c>
      <c r="BG296" s="2">
        <f t="shared" si="364"/>
        <v>7.3108051554487685E-2</v>
      </c>
      <c r="BH296" s="2">
        <f t="shared" si="346"/>
        <v>8.5312753686909729E-2</v>
      </c>
      <c r="BI296" s="2">
        <f t="shared" si="357"/>
        <v>3.2153846742329923E-3</v>
      </c>
      <c r="BJ296" s="2">
        <f t="shared" si="347"/>
        <v>1.8453240542857267E-3</v>
      </c>
      <c r="BK296" s="2">
        <f t="shared" si="348"/>
        <v>5.3447872020936297E-4</v>
      </c>
      <c r="BL296" s="2">
        <f t="shared" si="349"/>
        <v>1317.795349815485</v>
      </c>
      <c r="BM296" s="2">
        <f t="shared" si="350"/>
        <v>334.67607954232818</v>
      </c>
      <c r="BN296" s="2">
        <f t="shared" si="351"/>
        <v>33.042069384996303</v>
      </c>
      <c r="BO296" s="2">
        <f t="shared" si="358"/>
        <v>4697.6738783672354</v>
      </c>
      <c r="BP296" s="2">
        <f t="shared" si="359"/>
        <v>318.67938389253698</v>
      </c>
      <c r="BQ296" s="2">
        <f t="shared" si="360"/>
        <v>10.258564655062109</v>
      </c>
      <c r="BR296" s="11">
        <f t="shared" si="361"/>
        <v>3.222784903064177E-2</v>
      </c>
      <c r="BS296" s="17">
        <f t="shared" si="342"/>
        <v>1.0135313231820025E-4</v>
      </c>
      <c r="BT296" s="17">
        <f t="shared" si="343"/>
        <v>9.621708476444319E-4</v>
      </c>
      <c r="BU296" s="12">
        <f>(BU$3*templow!$I406+BU$4*templow!$I406^2+BU$5*templow!$I406^6)*(K296/K$56)^$BW$1</f>
        <v>-1.435236667556157</v>
      </c>
      <c r="BV296" s="12">
        <f>(BV$3*templow!$I406+BV$4*templow!$I406^2+BV$5*templow!$I406^6)*(L296/L$56)^$BW$1</f>
        <v>-1.9834624884933627</v>
      </c>
      <c r="BW296" s="12">
        <f>(BW$3*templow!$I406+BW$4*templow!$I406^2+BW$5*templow!$I406^6)*(M296/M$56)^$BW$1</f>
        <v>-2.5872369369591226</v>
      </c>
      <c r="BX296" s="12"/>
      <c r="BY296" s="12"/>
      <c r="BZ296" s="12"/>
      <c r="CA296" s="19"/>
      <c r="CB296" s="19"/>
      <c r="CC296" s="19"/>
      <c r="CD296" s="19"/>
      <c r="CE296" s="19"/>
      <c r="CF296" s="19"/>
      <c r="CG296" s="19"/>
      <c r="CH296" s="19"/>
    </row>
    <row r="297" spans="1:86" x14ac:dyDescent="0.3">
      <c r="A297" s="2">
        <f t="shared" si="301"/>
        <v>2251</v>
      </c>
      <c r="B297" s="5">
        <f t="shared" si="302"/>
        <v>1165.4054109329481</v>
      </c>
      <c r="C297" s="5">
        <f t="shared" si="303"/>
        <v>2964.1685848794655</v>
      </c>
      <c r="D297" s="5">
        <f t="shared" si="304"/>
        <v>4369.9523622864981</v>
      </c>
      <c r="E297" s="15">
        <f t="shared" si="305"/>
        <v>1.7579918067793741E-8</v>
      </c>
      <c r="F297" s="15">
        <f t="shared" si="306"/>
        <v>3.4633617423409587E-8</v>
      </c>
      <c r="G297" s="15">
        <f t="shared" si="307"/>
        <v>7.0703297978061215E-8</v>
      </c>
      <c r="H297" s="5">
        <f t="shared" si="308"/>
        <v>410641.33358685387</v>
      </c>
      <c r="I297" s="5">
        <f t="shared" si="309"/>
        <v>181851.10193670428</v>
      </c>
      <c r="J297" s="5">
        <f t="shared" si="310"/>
        <v>61971.889308216312</v>
      </c>
      <c r="K297" s="5">
        <f t="shared" si="311"/>
        <v>352359.2131412201</v>
      </c>
      <c r="L297" s="5">
        <f t="shared" si="312"/>
        <v>61349.783836299262</v>
      </c>
      <c r="M297" s="5">
        <f t="shared" si="313"/>
        <v>14181.364960187038</v>
      </c>
      <c r="N297" s="15">
        <f t="shared" si="314"/>
        <v>1.9536247374447591E-3</v>
      </c>
      <c r="O297" s="15">
        <f t="shared" si="315"/>
        <v>2.6835546147117029E-3</v>
      </c>
      <c r="P297" s="15">
        <f t="shared" si="316"/>
        <v>2.4388411813938138E-3</v>
      </c>
      <c r="Q297" s="5">
        <f t="shared" si="317"/>
        <v>4285.9163549430577</v>
      </c>
      <c r="R297" s="5">
        <f t="shared" si="318"/>
        <v>5685.1078905945842</v>
      </c>
      <c r="S297" s="5">
        <f t="shared" si="319"/>
        <v>3847.4803556038491</v>
      </c>
      <c r="T297" s="5">
        <f t="shared" si="320"/>
        <v>10.437128472934283</v>
      </c>
      <c r="U297" s="5">
        <f t="shared" si="321"/>
        <v>31.262433001771761</v>
      </c>
      <c r="V297" s="5">
        <f t="shared" si="322"/>
        <v>62.084283673658234</v>
      </c>
      <c r="W297" s="15">
        <f t="shared" si="323"/>
        <v>-1.0734613539272964E-2</v>
      </c>
      <c r="X297" s="15">
        <f t="shared" si="324"/>
        <v>-1.217998157191269E-2</v>
      </c>
      <c r="Y297" s="15">
        <f t="shared" si="325"/>
        <v>-9.7425357312937999E-3</v>
      </c>
      <c r="Z297" s="5">
        <f t="shared" si="338"/>
        <v>3088.7782390851744</v>
      </c>
      <c r="AA297" s="5">
        <f t="shared" si="339"/>
        <v>15319.61426354518</v>
      </c>
      <c r="AB297" s="5">
        <f t="shared" si="340"/>
        <v>88327.468568419194</v>
      </c>
      <c r="AC297" s="16">
        <f t="shared" si="326"/>
        <v>0.87041617152398187</v>
      </c>
      <c r="AD297" s="16">
        <f t="shared" si="327"/>
        <v>3.0885742673977048</v>
      </c>
      <c r="AE297" s="16">
        <f t="shared" si="328"/>
        <v>24.586477071667353</v>
      </c>
      <c r="AF297" s="15">
        <f t="shared" si="329"/>
        <v>-4.0504037456468023E-3</v>
      </c>
      <c r="AG297" s="15">
        <f t="shared" si="330"/>
        <v>2.9673830763510267E-4</v>
      </c>
      <c r="AH297" s="15">
        <f t="shared" si="331"/>
        <v>9.7937136394747881E-3</v>
      </c>
      <c r="AI297" s="1">
        <f t="shared" si="295"/>
        <v>803736.49050257925</v>
      </c>
      <c r="AJ297" s="1">
        <f t="shared" si="296"/>
        <v>353219.85080046952</v>
      </c>
      <c r="AK297" s="1">
        <f t="shared" si="297"/>
        <v>120688.86313503463</v>
      </c>
      <c r="AL297" s="14">
        <f t="shared" si="332"/>
        <v>97.041095442296537</v>
      </c>
      <c r="AM297" s="14">
        <f t="shared" si="333"/>
        <v>24.104806062517468</v>
      </c>
      <c r="AN297" s="14">
        <f t="shared" si="334"/>
        <v>7.5007108626636061</v>
      </c>
      <c r="AO297" s="11">
        <f t="shared" si="335"/>
        <v>1.8297601613534334E-3</v>
      </c>
      <c r="AP297" s="11">
        <f t="shared" si="336"/>
        <v>2.3050152104062229E-3</v>
      </c>
      <c r="AQ297" s="11">
        <f t="shared" si="337"/>
        <v>2.0909396294867513E-3</v>
      </c>
      <c r="AR297" s="1">
        <f t="shared" si="341"/>
        <v>410641.33358685387</v>
      </c>
      <c r="AS297" s="1">
        <f t="shared" si="341"/>
        <v>181851.10193670428</v>
      </c>
      <c r="AT297" s="1">
        <f t="shared" si="341"/>
        <v>61971.889308216312</v>
      </c>
      <c r="AU297" s="1">
        <f t="shared" si="298"/>
        <v>82128.266717370774</v>
      </c>
      <c r="AV297" s="1">
        <f t="shared" si="299"/>
        <v>36370.220387340858</v>
      </c>
      <c r="AW297" s="1">
        <f t="shared" si="300"/>
        <v>12394.377861643263</v>
      </c>
      <c r="AX297" s="1">
        <f t="shared" si="352"/>
        <v>281887.37051297608</v>
      </c>
      <c r="AY297" s="1">
        <f t="shared" si="344"/>
        <v>49079.827069039413</v>
      </c>
      <c r="AZ297" s="1">
        <f t="shared" si="345"/>
        <v>11345.091968149631</v>
      </c>
      <c r="BA297" s="1">
        <f t="shared" si="353"/>
        <v>14624.978857507956</v>
      </c>
      <c r="BB297" s="1">
        <f t="shared" si="354"/>
        <v>32016.587724159679</v>
      </c>
      <c r="BC297" s="1">
        <f t="shared" si="355"/>
        <v>40800.237229608952</v>
      </c>
      <c r="BD297" s="1">
        <f t="shared" si="356"/>
        <v>81.683450963741862</v>
      </c>
      <c r="BE297" s="2">
        <f t="shared" si="362"/>
        <v>0.17931493730955578</v>
      </c>
      <c r="BF297" s="2">
        <f t="shared" si="363"/>
        <v>0.13584270515142602</v>
      </c>
      <c r="BG297" s="2">
        <f t="shared" si="364"/>
        <v>7.3108051554487685E-2</v>
      </c>
      <c r="BH297" s="2">
        <f t="shared" si="346"/>
        <v>8.5185718785423026E-2</v>
      </c>
      <c r="BI297" s="2">
        <f t="shared" si="357"/>
        <v>3.2153846742329923E-3</v>
      </c>
      <c r="BJ297" s="2">
        <f t="shared" si="347"/>
        <v>1.8453240542857267E-3</v>
      </c>
      <c r="BK297" s="2">
        <f t="shared" si="348"/>
        <v>5.3447872020936297E-4</v>
      </c>
      <c r="BL297" s="2">
        <f t="shared" si="349"/>
        <v>1320.3698506217677</v>
      </c>
      <c r="BM297" s="2">
        <f t="shared" si="350"/>
        <v>335.57421270216611</v>
      </c>
      <c r="BN297" s="2">
        <f t="shared" si="351"/>
        <v>33.122656086411759</v>
      </c>
      <c r="BO297" s="2">
        <f t="shared" si="358"/>
        <v>4767.8479508226419</v>
      </c>
      <c r="BP297" s="2">
        <f t="shared" si="359"/>
        <v>322.50349384623445</v>
      </c>
      <c r="BQ297" s="2">
        <f t="shared" si="360"/>
        <v>10.258743179002368</v>
      </c>
      <c r="BR297" s="11">
        <f t="shared" si="361"/>
        <v>3.2202258784118615E-2</v>
      </c>
      <c r="BS297" s="17">
        <f t="shared" si="342"/>
        <v>9.8188721040010971E-5</v>
      </c>
      <c r="BT297" s="17">
        <f t="shared" si="343"/>
        <v>9.3414645402372027E-4</v>
      </c>
      <c r="BU297" s="12">
        <f>(BU$3*templow!$I407+BU$4*templow!$I407^2+BU$5*templow!$I407^6)*(K297/K$56)^$BW$1</f>
        <v>-1.4664434696020983</v>
      </c>
      <c r="BV297" s="12">
        <f>(BV$3*templow!$I407+BV$4*templow!$I407^2+BV$5*templow!$I407^6)*(L297/L$56)^$BW$1</f>
        <v>-2.0051184070978931</v>
      </c>
      <c r="BW297" s="12">
        <f>(BW$3*templow!$I407+BW$4*templow!$I407^2+BW$5*templow!$I407^6)*(M297/M$56)^$BW$1</f>
        <v>-2.6064372989813505</v>
      </c>
      <c r="BX297" s="12"/>
      <c r="BY297" s="12"/>
      <c r="BZ297" s="12"/>
      <c r="CA297" s="19"/>
      <c r="CB297" s="19"/>
      <c r="CC297" s="19"/>
      <c r="CD297" s="19"/>
      <c r="CE297" s="19"/>
      <c r="CF297" s="19"/>
      <c r="CG297" s="19"/>
      <c r="CH297" s="19"/>
    </row>
    <row r="298" spans="1:86" x14ac:dyDescent="0.3">
      <c r="A298" s="2">
        <f t="shared" si="301"/>
        <v>2252</v>
      </c>
      <c r="B298" s="5">
        <f t="shared" si="302"/>
        <v>1165.4054303962932</v>
      </c>
      <c r="C298" s="5">
        <f t="shared" si="303"/>
        <v>2964.1686824063522</v>
      </c>
      <c r="D298" s="5">
        <f t="shared" si="304"/>
        <v>4369.9526558080397</v>
      </c>
      <c r="E298" s="15">
        <f t="shared" si="305"/>
        <v>1.6700922164404053E-8</v>
      </c>
      <c r="F298" s="15">
        <f t="shared" si="306"/>
        <v>3.2901936552239103E-8</v>
      </c>
      <c r="G298" s="15">
        <f t="shared" si="307"/>
        <v>6.7168133079158156E-8</v>
      </c>
      <c r="H298" s="5">
        <f t="shared" si="308"/>
        <v>411433.92800502828</v>
      </c>
      <c r="I298" s="5">
        <f t="shared" si="309"/>
        <v>182333.76702975258</v>
      </c>
      <c r="J298" s="5">
        <f t="shared" si="310"/>
        <v>62121.382979809365</v>
      </c>
      <c r="K298" s="5">
        <f t="shared" si="311"/>
        <v>353039.30913134769</v>
      </c>
      <c r="L298" s="5">
        <f t="shared" si="312"/>
        <v>61512.61502490862</v>
      </c>
      <c r="M298" s="5">
        <f t="shared" si="313"/>
        <v>14215.57345644117</v>
      </c>
      <c r="N298" s="15">
        <f t="shared" si="314"/>
        <v>1.9301212080271579E-3</v>
      </c>
      <c r="O298" s="15">
        <f t="shared" si="315"/>
        <v>2.6541444554042393E-3</v>
      </c>
      <c r="P298" s="15">
        <f t="shared" si="316"/>
        <v>2.4122146457812299E-3</v>
      </c>
      <c r="Q298" s="5">
        <f t="shared" si="317"/>
        <v>4248.0923078585984</v>
      </c>
      <c r="R298" s="5">
        <f t="shared" si="318"/>
        <v>5630.768879171661</v>
      </c>
      <c r="S298" s="5">
        <f t="shared" si="319"/>
        <v>3819.186925782687</v>
      </c>
      <c r="T298" s="5">
        <f t="shared" si="320"/>
        <v>10.325089932317592</v>
      </c>
      <c r="U298" s="5">
        <f t="shared" si="321"/>
        <v>30.881657143917025</v>
      </c>
      <c r="V298" s="5">
        <f t="shared" si="322"/>
        <v>61.479425321615835</v>
      </c>
      <c r="W298" s="15">
        <f t="shared" si="323"/>
        <v>-1.0734613539272964E-2</v>
      </c>
      <c r="X298" s="15">
        <f t="shared" si="324"/>
        <v>-1.217998157191269E-2</v>
      </c>
      <c r="Y298" s="15">
        <f t="shared" si="325"/>
        <v>-9.7425357312937999E-3</v>
      </c>
      <c r="Z298" s="5">
        <f t="shared" si="338"/>
        <v>3049.1903101421963</v>
      </c>
      <c r="AA298" s="5">
        <f t="shared" si="339"/>
        <v>15178.13505772855</v>
      </c>
      <c r="AB298" s="5">
        <f t="shared" si="340"/>
        <v>88538.974562889984</v>
      </c>
      <c r="AC298" s="16">
        <f t="shared" si="326"/>
        <v>0.86689063460256954</v>
      </c>
      <c r="AD298" s="16">
        <f t="shared" si="327"/>
        <v>3.0894907656988178</v>
      </c>
      <c r="AE298" s="16">
        <f t="shared" si="328"/>
        <v>24.827269987510775</v>
      </c>
      <c r="AF298" s="15">
        <f t="shared" si="329"/>
        <v>-4.0504037456468023E-3</v>
      </c>
      <c r="AG298" s="15">
        <f t="shared" si="330"/>
        <v>2.9673830763510267E-4</v>
      </c>
      <c r="AH298" s="15">
        <f t="shared" si="331"/>
        <v>9.7937136394747881E-3</v>
      </c>
      <c r="AI298" s="1">
        <f t="shared" si="295"/>
        <v>805491.1081696921</v>
      </c>
      <c r="AJ298" s="1">
        <f t="shared" si="296"/>
        <v>354268.08610776346</v>
      </c>
      <c r="AK298" s="1">
        <f t="shared" si="297"/>
        <v>121014.35468317443</v>
      </c>
      <c r="AL298" s="14">
        <f t="shared" si="332"/>
        <v>97.216881753446401</v>
      </c>
      <c r="AM298" s="14">
        <f t="shared" si="333"/>
        <v>24.159812387689282</v>
      </c>
      <c r="AN298" s="14">
        <f t="shared" si="334"/>
        <v>7.5162375609197509</v>
      </c>
      <c r="AO298" s="11">
        <f t="shared" si="335"/>
        <v>1.811462559739899E-3</v>
      </c>
      <c r="AP298" s="11">
        <f t="shared" si="336"/>
        <v>2.2819650583021608E-3</v>
      </c>
      <c r="AQ298" s="11">
        <f t="shared" si="337"/>
        <v>2.0700302331918838E-3</v>
      </c>
      <c r="AR298" s="1">
        <f t="shared" si="341"/>
        <v>411433.92800502828</v>
      </c>
      <c r="AS298" s="1">
        <f t="shared" si="341"/>
        <v>182333.76702975258</v>
      </c>
      <c r="AT298" s="1">
        <f t="shared" si="341"/>
        <v>62121.382979809365</v>
      </c>
      <c r="AU298" s="1">
        <f t="shared" si="298"/>
        <v>82286.785601005657</v>
      </c>
      <c r="AV298" s="1">
        <f t="shared" si="299"/>
        <v>36466.75340595052</v>
      </c>
      <c r="AW298" s="1">
        <f t="shared" si="300"/>
        <v>12424.276595961874</v>
      </c>
      <c r="AX298" s="1">
        <f t="shared" si="352"/>
        <v>282431.44730507815</v>
      </c>
      <c r="AY298" s="1">
        <f t="shared" si="344"/>
        <v>49210.092019926895</v>
      </c>
      <c r="AZ298" s="1">
        <f t="shared" si="345"/>
        <v>11372.458765152936</v>
      </c>
      <c r="BA298" s="1">
        <f t="shared" si="353"/>
        <v>14627.226307502982</v>
      </c>
      <c r="BB298" s="1">
        <f t="shared" si="354"/>
        <v>32024.445687360141</v>
      </c>
      <c r="BC298" s="1">
        <f t="shared" si="355"/>
        <v>40810.768540395817</v>
      </c>
      <c r="BD298" s="1">
        <f t="shared" si="356"/>
        <v>79.323037559487986</v>
      </c>
      <c r="BE298" s="2">
        <f t="shared" si="362"/>
        <v>0.17931493730955578</v>
      </c>
      <c r="BF298" s="2">
        <f t="shared" si="363"/>
        <v>0.13584270515142602</v>
      </c>
      <c r="BG298" s="2">
        <f t="shared" si="364"/>
        <v>7.3108051554487685E-2</v>
      </c>
      <c r="BH298" s="2">
        <f t="shared" si="346"/>
        <v>8.5059763403979596E-2</v>
      </c>
      <c r="BI298" s="2">
        <f t="shared" si="357"/>
        <v>3.2153846742329923E-3</v>
      </c>
      <c r="BJ298" s="2">
        <f t="shared" si="347"/>
        <v>1.8453240542857267E-3</v>
      </c>
      <c r="BK298" s="2">
        <f t="shared" si="348"/>
        <v>5.3447872020936297E-4</v>
      </c>
      <c r="BL298" s="2">
        <f t="shared" si="349"/>
        <v>1322.9183465668482</v>
      </c>
      <c r="BM298" s="2">
        <f t="shared" si="350"/>
        <v>336.46488620853216</v>
      </c>
      <c r="BN298" s="2">
        <f t="shared" si="351"/>
        <v>33.20255727268421</v>
      </c>
      <c r="BO298" s="2">
        <f t="shared" si="358"/>
        <v>4839.0714585345404</v>
      </c>
      <c r="BP298" s="2">
        <f t="shared" si="359"/>
        <v>326.37359016198121</v>
      </c>
      <c r="BQ298" s="2">
        <f t="shared" si="360"/>
        <v>10.258924483698552</v>
      </c>
      <c r="BR298" s="11">
        <f t="shared" si="361"/>
        <v>3.2176927680398232E-2</v>
      </c>
      <c r="BS298" s="17">
        <f t="shared" si="342"/>
        <v>9.5125466161711617E-5</v>
      </c>
      <c r="BT298" s="17">
        <f t="shared" si="343"/>
        <v>9.0693830487739832E-4</v>
      </c>
      <c r="BU298" s="12">
        <f>(BU$3*templow!$I408+BU$4*templow!$I408^2+BU$5*templow!$I408^6)*(K298/K$56)^$BW$1</f>
        <v>-1.4976393562703845</v>
      </c>
      <c r="BV298" s="12">
        <f>(BV$3*templow!$I408+BV$4*templow!$I408^2+BV$5*templow!$I408^6)*(L298/L$56)^$BW$1</f>
        <v>-2.0267549489888053</v>
      </c>
      <c r="BW298" s="12">
        <f>(BW$3*templow!$I408+BW$4*templow!$I408^2+BW$5*templow!$I408^6)*(M298/M$56)^$BW$1</f>
        <v>-2.6256165192165981</v>
      </c>
      <c r="BX298" s="12"/>
      <c r="BY298" s="12"/>
      <c r="BZ298" s="12"/>
      <c r="CA298" s="19"/>
      <c r="CB298" s="19"/>
      <c r="CC298" s="19"/>
      <c r="CD298" s="19"/>
      <c r="CE298" s="19"/>
      <c r="CF298" s="19"/>
      <c r="CG298" s="19"/>
      <c r="CH298" s="19"/>
    </row>
    <row r="299" spans="1:86" x14ac:dyDescent="0.3">
      <c r="A299" s="2">
        <f t="shared" si="301"/>
        <v>2253</v>
      </c>
      <c r="B299" s="5">
        <f t="shared" si="302"/>
        <v>1165.4054488864713</v>
      </c>
      <c r="C299" s="5">
        <f t="shared" si="303"/>
        <v>2964.1687750568976</v>
      </c>
      <c r="D299" s="5">
        <f t="shared" si="304"/>
        <v>4369.9529346535228</v>
      </c>
      <c r="E299" s="15">
        <f t="shared" si="305"/>
        <v>1.5865876056183849E-8</v>
      </c>
      <c r="F299" s="15">
        <f t="shared" si="306"/>
        <v>3.1256839724627149E-8</v>
      </c>
      <c r="G299" s="15">
        <f t="shared" si="307"/>
        <v>6.3809726425200242E-8</v>
      </c>
      <c r="H299" s="5">
        <f t="shared" si="308"/>
        <v>412218.48072279687</v>
      </c>
      <c r="I299" s="5">
        <f t="shared" si="309"/>
        <v>182812.40466408143</v>
      </c>
      <c r="J299" s="5">
        <f t="shared" si="310"/>
        <v>62269.599706969231</v>
      </c>
      <c r="K299" s="5">
        <f t="shared" si="311"/>
        <v>353712.50504849269</v>
      </c>
      <c r="L299" s="5">
        <f t="shared" si="312"/>
        <v>61674.087589891809</v>
      </c>
      <c r="M299" s="5">
        <f t="shared" si="313"/>
        <v>14249.48978584511</v>
      </c>
      <c r="N299" s="15">
        <f t="shared" si="314"/>
        <v>1.9068582442034465E-3</v>
      </c>
      <c r="O299" s="15">
        <f t="shared" si="315"/>
        <v>2.6250317096387921E-3</v>
      </c>
      <c r="P299" s="15">
        <f t="shared" si="316"/>
        <v>2.3858572788402199E-3</v>
      </c>
      <c r="Q299" s="5">
        <f t="shared" si="317"/>
        <v>4210.5042994546975</v>
      </c>
      <c r="R299" s="5">
        <f t="shared" si="318"/>
        <v>5576.7873074975259</v>
      </c>
      <c r="S299" s="5">
        <f t="shared" si="319"/>
        <v>3791.0018631968128</v>
      </c>
      <c r="T299" s="5">
        <f t="shared" si="320"/>
        <v>10.214254082135925</v>
      </c>
      <c r="U299" s="5">
        <f t="shared" si="321"/>
        <v>30.505519128993988</v>
      </c>
      <c r="V299" s="5">
        <f t="shared" si="322"/>
        <v>60.880459823680582</v>
      </c>
      <c r="W299" s="15">
        <f t="shared" si="323"/>
        <v>-1.0734613539272964E-2</v>
      </c>
      <c r="X299" s="15">
        <f t="shared" si="324"/>
        <v>-1.217998157191269E-2</v>
      </c>
      <c r="Y299" s="15">
        <f t="shared" si="325"/>
        <v>-9.7425357312937999E-3</v>
      </c>
      <c r="Z299" s="5">
        <f t="shared" si="338"/>
        <v>3010.0391547110521</v>
      </c>
      <c r="AA299" s="5">
        <f t="shared" si="339"/>
        <v>15037.521324859523</v>
      </c>
      <c r="AB299" s="5">
        <f t="shared" si="340"/>
        <v>88748.62932674578</v>
      </c>
      <c r="AC299" s="16">
        <f t="shared" si="326"/>
        <v>0.8633793775291092</v>
      </c>
      <c r="AD299" s="16">
        <f t="shared" si="327"/>
        <v>3.0904075359600855</v>
      </c>
      <c r="AE299" s="16">
        <f t="shared" si="328"/>
        <v>25.07042116021838</v>
      </c>
      <c r="AF299" s="15">
        <f t="shared" si="329"/>
        <v>-4.0504037456468023E-3</v>
      </c>
      <c r="AG299" s="15">
        <f t="shared" si="330"/>
        <v>2.9673830763510267E-4</v>
      </c>
      <c r="AH299" s="15">
        <f t="shared" si="331"/>
        <v>9.7937136394747881E-3</v>
      </c>
      <c r="AI299" s="1">
        <f t="shared" si="295"/>
        <v>807228.78295372857</v>
      </c>
      <c r="AJ299" s="1">
        <f t="shared" si="296"/>
        <v>355308.03090293764</v>
      </c>
      <c r="AK299" s="1">
        <f t="shared" si="297"/>
        <v>121337.19581081886</v>
      </c>
      <c r="AL299" s="14">
        <f t="shared" si="332"/>
        <v>97.39122544750272</v>
      </c>
      <c r="AM299" s="14">
        <f t="shared" si="333"/>
        <v>24.214392916896287</v>
      </c>
      <c r="AN299" s="14">
        <f t="shared" si="334"/>
        <v>7.5316408115207976</v>
      </c>
      <c r="AO299" s="11">
        <f t="shared" si="335"/>
        <v>1.7933479341424999E-3</v>
      </c>
      <c r="AP299" s="11">
        <f t="shared" si="336"/>
        <v>2.259145407719139E-3</v>
      </c>
      <c r="AQ299" s="11">
        <f t="shared" si="337"/>
        <v>2.049329930859965E-3</v>
      </c>
      <c r="AR299" s="1">
        <f t="shared" si="341"/>
        <v>412218.48072279687</v>
      </c>
      <c r="AS299" s="1">
        <f t="shared" si="341"/>
        <v>182812.40466408143</v>
      </c>
      <c r="AT299" s="1">
        <f t="shared" si="341"/>
        <v>62269.599706969231</v>
      </c>
      <c r="AU299" s="1">
        <f t="shared" si="298"/>
        <v>82443.696144559377</v>
      </c>
      <c r="AV299" s="1">
        <f t="shared" si="299"/>
        <v>36562.480932816288</v>
      </c>
      <c r="AW299" s="1">
        <f t="shared" si="300"/>
        <v>12453.919941393848</v>
      </c>
      <c r="AX299" s="1">
        <f t="shared" si="352"/>
        <v>282970.0040387942</v>
      </c>
      <c r="AY299" s="1">
        <f t="shared" si="344"/>
        <v>49339.270071913452</v>
      </c>
      <c r="AZ299" s="1">
        <f t="shared" si="345"/>
        <v>11399.591828676086</v>
      </c>
      <c r="BA299" s="1">
        <f t="shared" si="353"/>
        <v>14629.446686484158</v>
      </c>
      <c r="BB299" s="1">
        <f t="shared" si="354"/>
        <v>32032.217530473274</v>
      </c>
      <c r="BC299" s="1">
        <f t="shared" si="355"/>
        <v>40821.184810710416</v>
      </c>
      <c r="BD299" s="1">
        <f t="shared" si="356"/>
        <v>77.030627964076146</v>
      </c>
      <c r="BE299" s="2">
        <f t="shared" si="362"/>
        <v>0.17931493730955578</v>
      </c>
      <c r="BF299" s="2">
        <f t="shared" si="363"/>
        <v>0.13584270515142602</v>
      </c>
      <c r="BG299" s="2">
        <f t="shared" si="364"/>
        <v>7.3108051554487685E-2</v>
      </c>
      <c r="BH299" s="2">
        <f t="shared" si="346"/>
        <v>8.4934883374845491E-2</v>
      </c>
      <c r="BI299" s="2">
        <f t="shared" si="357"/>
        <v>3.2153846742329923E-3</v>
      </c>
      <c r="BJ299" s="2">
        <f t="shared" si="347"/>
        <v>1.8453240542857267E-3</v>
      </c>
      <c r="BK299" s="2">
        <f t="shared" si="348"/>
        <v>5.3447872020936297E-4</v>
      </c>
      <c r="BL299" s="2">
        <f t="shared" si="349"/>
        <v>1325.4409853516893</v>
      </c>
      <c r="BM299" s="2">
        <f t="shared" si="350"/>
        <v>337.34812774844562</v>
      </c>
      <c r="BN299" s="2">
        <f t="shared" si="351"/>
        <v>33.28177595933024</v>
      </c>
      <c r="BO299" s="2">
        <f t="shared" si="358"/>
        <v>4911.3601006126637</v>
      </c>
      <c r="BP299" s="2">
        <f t="shared" si="359"/>
        <v>330.29022600621965</v>
      </c>
      <c r="BQ299" s="2">
        <f t="shared" si="360"/>
        <v>10.259108541031807</v>
      </c>
      <c r="BR299" s="11">
        <f t="shared" si="361"/>
        <v>3.2151853060925689E-2</v>
      </c>
      <c r="BS299" s="17">
        <f t="shared" si="342"/>
        <v>9.2160039243936793E-5</v>
      </c>
      <c r="BT299" s="17">
        <f t="shared" si="343"/>
        <v>8.8052262609456141E-4</v>
      </c>
      <c r="BU299" s="12">
        <f>(BU$3*templow!$I409+BU$4*templow!$I409^2+BU$5*templow!$I409^6)*(K299/K$56)^$BW$1</f>
        <v>-1.5288239243106141</v>
      </c>
      <c r="BV299" s="12">
        <f>(BV$3*templow!$I409+BV$4*templow!$I409^2+BV$5*templow!$I409^6)*(L299/L$56)^$BW$1</f>
        <v>-2.0483720055894516</v>
      </c>
      <c r="BW299" s="12">
        <f>(BW$3*templow!$I409+BW$4*templow!$I409^2+BW$5*templow!$I409^6)*(M299/M$56)^$BW$1</f>
        <v>-2.6447745520163823</v>
      </c>
      <c r="BX299" s="12"/>
      <c r="BY299" s="12"/>
      <c r="BZ299" s="12"/>
      <c r="CA299" s="19"/>
      <c r="CB299" s="19"/>
      <c r="CC299" s="19"/>
      <c r="CD299" s="19"/>
      <c r="CE299" s="19"/>
      <c r="CF299" s="19"/>
      <c r="CG299" s="19"/>
      <c r="CH299" s="19"/>
    </row>
    <row r="300" spans="1:86" x14ac:dyDescent="0.3">
      <c r="A300" s="2">
        <f t="shared" si="301"/>
        <v>2254</v>
      </c>
      <c r="B300" s="5">
        <f t="shared" si="302"/>
        <v>1165.4054664521409</v>
      </c>
      <c r="C300" s="5">
        <f t="shared" si="303"/>
        <v>2964.1688630749186</v>
      </c>
      <c r="D300" s="5">
        <f t="shared" si="304"/>
        <v>4369.9531995567486</v>
      </c>
      <c r="E300" s="15">
        <f t="shared" si="305"/>
        <v>1.5072582253374657E-8</v>
      </c>
      <c r="F300" s="15">
        <f t="shared" si="306"/>
        <v>2.969399773839579E-8</v>
      </c>
      <c r="G300" s="15">
        <f t="shared" si="307"/>
        <v>6.0619240103940226E-8</v>
      </c>
      <c r="H300" s="5">
        <f t="shared" si="308"/>
        <v>412995.03786007693</v>
      </c>
      <c r="I300" s="5">
        <f t="shared" si="309"/>
        <v>183287.03010978189</v>
      </c>
      <c r="J300" s="5">
        <f t="shared" si="310"/>
        <v>62416.545195745239</v>
      </c>
      <c r="K300" s="5">
        <f t="shared" si="311"/>
        <v>354378.84045401221</v>
      </c>
      <c r="L300" s="5">
        <f t="shared" si="312"/>
        <v>61834.206678646085</v>
      </c>
      <c r="M300" s="5">
        <f t="shared" si="313"/>
        <v>14283.115252144176</v>
      </c>
      <c r="N300" s="15">
        <f t="shared" si="314"/>
        <v>1.8838333279400654E-3</v>
      </c>
      <c r="O300" s="15">
        <f t="shared" si="315"/>
        <v>2.5962133370986962E-3</v>
      </c>
      <c r="P300" s="15">
        <f t="shared" si="316"/>
        <v>2.3597663358072563E-3</v>
      </c>
      <c r="Q300" s="5">
        <f t="shared" si="317"/>
        <v>4173.152968465718</v>
      </c>
      <c r="R300" s="5">
        <f t="shared" si="318"/>
        <v>5523.1644862289013</v>
      </c>
      <c r="S300" s="5">
        <f t="shared" si="319"/>
        <v>3762.9268432270501</v>
      </c>
      <c r="T300" s="5">
        <f t="shared" si="320"/>
        <v>10.104608011972255</v>
      </c>
      <c r="U300" s="5">
        <f t="shared" si="321"/>
        <v>30.133962468161211</v>
      </c>
      <c r="V300" s="5">
        <f t="shared" si="322"/>
        <v>60.28732976851078</v>
      </c>
      <c r="W300" s="15">
        <f t="shared" si="323"/>
        <v>-1.0734613539272964E-2</v>
      </c>
      <c r="X300" s="15">
        <f t="shared" si="324"/>
        <v>-1.217998157191269E-2</v>
      </c>
      <c r="Y300" s="15">
        <f t="shared" si="325"/>
        <v>-9.7425357312937999E-3</v>
      </c>
      <c r="Z300" s="5">
        <f t="shared" si="338"/>
        <v>2971.3217016854683</v>
      </c>
      <c r="AA300" s="5">
        <f t="shared" si="339"/>
        <v>14897.777665753845</v>
      </c>
      <c r="AB300" s="5">
        <f t="shared" si="340"/>
        <v>88956.441164374919</v>
      </c>
      <c r="AC300" s="16">
        <f t="shared" si="326"/>
        <v>0.85988234246445105</v>
      </c>
      <c r="AD300" s="16">
        <f t="shared" si="327"/>
        <v>3.091324578262209</v>
      </c>
      <c r="AE300" s="16">
        <f t="shared" si="328"/>
        <v>25.31595368588259</v>
      </c>
      <c r="AF300" s="15">
        <f t="shared" si="329"/>
        <v>-4.0504037456468023E-3</v>
      </c>
      <c r="AG300" s="15">
        <f t="shared" si="330"/>
        <v>2.9673830763510267E-4</v>
      </c>
      <c r="AH300" s="15">
        <f t="shared" si="331"/>
        <v>9.7937136394747881E-3</v>
      </c>
      <c r="AI300" s="1">
        <f t="shared" si="295"/>
        <v>808949.60080291517</v>
      </c>
      <c r="AJ300" s="1">
        <f t="shared" si="296"/>
        <v>356339.70874546014</v>
      </c>
      <c r="AK300" s="1">
        <f t="shared" si="297"/>
        <v>121657.39617113082</v>
      </c>
      <c r="AL300" s="14">
        <f t="shared" si="332"/>
        <v>97.564135236932998</v>
      </c>
      <c r="AM300" s="14">
        <f t="shared" si="333"/>
        <v>24.268549713109611</v>
      </c>
      <c r="AN300" s="14">
        <f t="shared" si="334"/>
        <v>7.5469212802948977</v>
      </c>
      <c r="AO300" s="11">
        <f t="shared" si="335"/>
        <v>1.775414454801075E-3</v>
      </c>
      <c r="AP300" s="11">
        <f t="shared" si="336"/>
        <v>2.2365539536419476E-3</v>
      </c>
      <c r="AQ300" s="11">
        <f t="shared" si="337"/>
        <v>2.0288366315513655E-3</v>
      </c>
      <c r="AR300" s="1">
        <f t="shared" si="341"/>
        <v>412995.03786007693</v>
      </c>
      <c r="AS300" s="1">
        <f t="shared" si="341"/>
        <v>183287.03010978189</v>
      </c>
      <c r="AT300" s="1">
        <f t="shared" si="341"/>
        <v>62416.545195745239</v>
      </c>
      <c r="AU300" s="1">
        <f t="shared" si="298"/>
        <v>82599.007572015398</v>
      </c>
      <c r="AV300" s="1">
        <f t="shared" si="299"/>
        <v>36657.406021956376</v>
      </c>
      <c r="AW300" s="1">
        <f t="shared" si="300"/>
        <v>12483.309039149048</v>
      </c>
      <c r="AX300" s="1">
        <f t="shared" si="352"/>
        <v>283503.07236320974</v>
      </c>
      <c r="AY300" s="1">
        <f t="shared" si="344"/>
        <v>49467.365342916863</v>
      </c>
      <c r="AZ300" s="1">
        <f t="shared" si="345"/>
        <v>11426.49220171534</v>
      </c>
      <c r="BA300" s="1">
        <f t="shared" si="353"/>
        <v>14631.640271327587</v>
      </c>
      <c r="BB300" s="1">
        <f t="shared" si="354"/>
        <v>32039.904123901502</v>
      </c>
      <c r="BC300" s="1">
        <f t="shared" si="355"/>
        <v>40831.487205780089</v>
      </c>
      <c r="BD300" s="1">
        <f t="shared" si="356"/>
        <v>74.804271045199997</v>
      </c>
      <c r="BE300" s="2">
        <f t="shared" si="362"/>
        <v>0.17931493730955578</v>
      </c>
      <c r="BF300" s="2">
        <f t="shared" si="363"/>
        <v>0.13584270515142602</v>
      </c>
      <c r="BG300" s="2">
        <f t="shared" si="364"/>
        <v>7.3108051554487685E-2</v>
      </c>
      <c r="BH300" s="2">
        <f t="shared" si="346"/>
        <v>8.4811074441279569E-2</v>
      </c>
      <c r="BI300" s="2">
        <f t="shared" si="357"/>
        <v>3.2153846742329923E-3</v>
      </c>
      <c r="BJ300" s="2">
        <f t="shared" si="347"/>
        <v>1.8453240542857267E-3</v>
      </c>
      <c r="BK300" s="2">
        <f t="shared" si="348"/>
        <v>5.3447872020936297E-4</v>
      </c>
      <c r="BL300" s="2">
        <f t="shared" si="349"/>
        <v>1327.9379152695658</v>
      </c>
      <c r="BM300" s="2">
        <f t="shared" si="350"/>
        <v>338.22396550017277</v>
      </c>
      <c r="BN300" s="2">
        <f t="shared" si="351"/>
        <v>33.360315196111777</v>
      </c>
      <c r="BO300" s="2">
        <f t="shared" si="358"/>
        <v>4984.7298110486845</v>
      </c>
      <c r="BP300" s="2">
        <f t="shared" si="359"/>
        <v>334.25396120010851</v>
      </c>
      <c r="BQ300" s="2">
        <f t="shared" si="360"/>
        <v>10.259295323183398</v>
      </c>
      <c r="BR300" s="11">
        <f t="shared" si="361"/>
        <v>3.212703229553357E-2</v>
      </c>
      <c r="BS300" s="17">
        <f t="shared" si="342"/>
        <v>8.9289225195526321E-5</v>
      </c>
      <c r="BT300" s="17">
        <f t="shared" si="343"/>
        <v>8.5487633601413727E-4</v>
      </c>
      <c r="BU300" s="12">
        <f>(BU$3*templow!$I410+BU$4*templow!$I410^2+BU$5*templow!$I410^6)*(K300/K$56)^$BW$1</f>
        <v>-1.559996783428969</v>
      </c>
      <c r="BV300" s="12">
        <f>(BV$3*templow!$I410+BV$4*templow!$I410^2+BV$5*templow!$I410^6)*(L300/L$56)^$BW$1</f>
        <v>-2.0699694746969306</v>
      </c>
      <c r="BW300" s="12">
        <f>(BW$3*templow!$I410+BW$4*templow!$I410^2+BW$5*templow!$I410^6)*(M300/M$56)^$BW$1</f>
        <v>-2.6639113563098329</v>
      </c>
      <c r="BX300" s="12"/>
      <c r="BY300" s="12"/>
      <c r="BZ300" s="12"/>
      <c r="CA300" s="19"/>
      <c r="CB300" s="19"/>
      <c r="CC300" s="19"/>
      <c r="CD300" s="19"/>
      <c r="CE300" s="19"/>
      <c r="CF300" s="19"/>
      <c r="CG300" s="19"/>
      <c r="CH300" s="19"/>
    </row>
    <row r="301" spans="1:86" x14ac:dyDescent="0.3">
      <c r="A301" s="2">
        <f t="shared" si="301"/>
        <v>2255</v>
      </c>
      <c r="B301" s="5">
        <f t="shared" si="302"/>
        <v>1165.4054831395272</v>
      </c>
      <c r="C301" s="5">
        <f t="shared" si="303"/>
        <v>2964.1689466920407</v>
      </c>
      <c r="D301" s="5">
        <f t="shared" si="304"/>
        <v>4369.9534512148293</v>
      </c>
      <c r="E301" s="15">
        <f t="shared" si="305"/>
        <v>1.4318953140705924E-8</v>
      </c>
      <c r="F301" s="15">
        <f t="shared" si="306"/>
        <v>2.8209297851475999E-8</v>
      </c>
      <c r="G301" s="15">
        <f t="shared" si="307"/>
        <v>5.7588278098743212E-8</v>
      </c>
      <c r="H301" s="5">
        <f t="shared" si="308"/>
        <v>413763.64570921339</v>
      </c>
      <c r="I301" s="5">
        <f t="shared" si="309"/>
        <v>183757.65889508388</v>
      </c>
      <c r="J301" s="5">
        <f t="shared" si="310"/>
        <v>62562.225213972786</v>
      </c>
      <c r="K301" s="5">
        <f t="shared" si="311"/>
        <v>355038.35505781288</v>
      </c>
      <c r="L301" s="5">
        <f t="shared" si="312"/>
        <v>61992.977525843839</v>
      </c>
      <c r="M301" s="5">
        <f t="shared" si="313"/>
        <v>14316.451173314155</v>
      </c>
      <c r="N301" s="15">
        <f t="shared" si="314"/>
        <v>1.8610439690918135E-3</v>
      </c>
      <c r="O301" s="15">
        <f t="shared" si="315"/>
        <v>2.5676863297185992E-3</v>
      </c>
      <c r="P301" s="15">
        <f t="shared" si="316"/>
        <v>2.3339391009236099E-3</v>
      </c>
      <c r="Q301" s="5">
        <f t="shared" si="317"/>
        <v>4136.0388949669959</v>
      </c>
      <c r="R301" s="5">
        <f t="shared" si="318"/>
        <v>5469.9016193164025</v>
      </c>
      <c r="S301" s="5">
        <f t="shared" si="319"/>
        <v>3734.9634879301916</v>
      </c>
      <c r="T301" s="5">
        <f t="shared" si="320"/>
        <v>9.9961389499978921</v>
      </c>
      <c r="U301" s="5">
        <f t="shared" si="321"/>
        <v>29.7669313606103</v>
      </c>
      <c r="V301" s="5">
        <f t="shared" si="322"/>
        <v>59.699978304096774</v>
      </c>
      <c r="W301" s="15">
        <f t="shared" si="323"/>
        <v>-1.0734613539272964E-2</v>
      </c>
      <c r="X301" s="15">
        <f t="shared" si="324"/>
        <v>-1.217998157191269E-2</v>
      </c>
      <c r="Y301" s="15">
        <f t="shared" si="325"/>
        <v>-9.7425357312937999E-3</v>
      </c>
      <c r="Z301" s="5">
        <f t="shared" si="338"/>
        <v>2933.0348542762249</v>
      </c>
      <c r="AA301" s="5">
        <f t="shared" si="339"/>
        <v>14758.908394820523</v>
      </c>
      <c r="AB301" s="5">
        <f t="shared" si="340"/>
        <v>89162.418470245815</v>
      </c>
      <c r="AC301" s="16">
        <f t="shared" si="326"/>
        <v>0.85639947180371745</v>
      </c>
      <c r="AD301" s="16">
        <f t="shared" si="327"/>
        <v>3.0922418926859132</v>
      </c>
      <c r="AE301" s="16">
        <f t="shared" si="328"/>
        <v>25.563890886792329</v>
      </c>
      <c r="AF301" s="15">
        <f t="shared" si="329"/>
        <v>-4.0504037456468023E-3</v>
      </c>
      <c r="AG301" s="15">
        <f t="shared" si="330"/>
        <v>2.9673830763510267E-4</v>
      </c>
      <c r="AH301" s="15">
        <f t="shared" si="331"/>
        <v>9.7937136394747881E-3</v>
      </c>
      <c r="AI301" s="1">
        <f t="shared" si="295"/>
        <v>810653.64829463908</v>
      </c>
      <c r="AJ301" s="1">
        <f t="shared" si="296"/>
        <v>357363.14389287052</v>
      </c>
      <c r="AK301" s="1">
        <f t="shared" si="297"/>
        <v>121974.96559316679</v>
      </c>
      <c r="AL301" s="14">
        <f t="shared" si="332"/>
        <v>97.73561984514312</v>
      </c>
      <c r="AM301" s="14">
        <f t="shared" si="333"/>
        <v>24.322284854711523</v>
      </c>
      <c r="AN301" s="14">
        <f t="shared" si="334"/>
        <v>7.5620796359403055</v>
      </c>
      <c r="AO301" s="11">
        <f t="shared" si="335"/>
        <v>1.7576603102530642E-3</v>
      </c>
      <c r="AP301" s="11">
        <f t="shared" si="336"/>
        <v>2.2141884141055283E-3</v>
      </c>
      <c r="AQ301" s="11">
        <f t="shared" si="337"/>
        <v>2.0085482652358517E-3</v>
      </c>
      <c r="AR301" s="1">
        <f t="shared" si="341"/>
        <v>413763.64570921339</v>
      </c>
      <c r="AS301" s="1">
        <f t="shared" si="341"/>
        <v>183757.65889508388</v>
      </c>
      <c r="AT301" s="1">
        <f t="shared" si="341"/>
        <v>62562.225213972786</v>
      </c>
      <c r="AU301" s="1">
        <f t="shared" si="298"/>
        <v>82752.72914184269</v>
      </c>
      <c r="AV301" s="1">
        <f t="shared" si="299"/>
        <v>36751.531779016776</v>
      </c>
      <c r="AW301" s="1">
        <f t="shared" si="300"/>
        <v>12512.445042794558</v>
      </c>
      <c r="AX301" s="1">
        <f t="shared" si="352"/>
        <v>284030.68404625024</v>
      </c>
      <c r="AY301" s="1">
        <f t="shared" si="344"/>
        <v>49594.382020675068</v>
      </c>
      <c r="AZ301" s="1">
        <f t="shared" si="345"/>
        <v>11453.160938651325</v>
      </c>
      <c r="BA301" s="1">
        <f t="shared" si="353"/>
        <v>14633.807336001759</v>
      </c>
      <c r="BB301" s="1">
        <f t="shared" si="354"/>
        <v>32047.506329100223</v>
      </c>
      <c r="BC301" s="1">
        <f t="shared" si="355"/>
        <v>40841.676878749124</v>
      </c>
      <c r="BD301" s="1">
        <f t="shared" si="356"/>
        <v>72.642071333133416</v>
      </c>
      <c r="BE301" s="2">
        <f t="shared" si="362"/>
        <v>0.17931493730955578</v>
      </c>
      <c r="BF301" s="2">
        <f t="shared" si="363"/>
        <v>0.13584270515142602</v>
      </c>
      <c r="BG301" s="2">
        <f t="shared" si="364"/>
        <v>7.3108051554487685E-2</v>
      </c>
      <c r="BH301" s="2">
        <f t="shared" si="346"/>
        <v>8.4688332259844859E-2</v>
      </c>
      <c r="BI301" s="2">
        <f t="shared" si="357"/>
        <v>3.2153846742329923E-3</v>
      </c>
      <c r="BJ301" s="2">
        <f t="shared" si="347"/>
        <v>1.8453240542857267E-3</v>
      </c>
      <c r="BK301" s="2">
        <f t="shared" si="348"/>
        <v>5.3447872020936297E-4</v>
      </c>
      <c r="BL301" s="2">
        <f t="shared" si="349"/>
        <v>1330.4092851681744</v>
      </c>
      <c r="BM301" s="2">
        <f t="shared" si="350"/>
        <v>339.09242811832979</v>
      </c>
      <c r="BN301" s="2">
        <f t="shared" si="351"/>
        <v>33.438178065814114</v>
      </c>
      <c r="BO301" s="2">
        <f t="shared" si="358"/>
        <v>5059.1967622307338</v>
      </c>
      <c r="BP301" s="2">
        <f t="shared" si="359"/>
        <v>338.26536229957748</v>
      </c>
      <c r="BQ301" s="2">
        <f t="shared" si="360"/>
        <v>10.259484802631064</v>
      </c>
      <c r="BR301" s="11">
        <f t="shared" si="361"/>
        <v>3.2102462782141766E-2</v>
      </c>
      <c r="BS301" s="17">
        <f t="shared" si="342"/>
        <v>8.6509918257774812E-5</v>
      </c>
      <c r="BT301" s="17">
        <f t="shared" si="343"/>
        <v>8.2997702525644393E-4</v>
      </c>
      <c r="BU301" s="12">
        <f>(BU$3*templow!$I411+BU$4*templow!$I411^2+BU$5*templow!$I411^6)*(K301/K$56)^$BW$1</f>
        <v>-1.591157555936578</v>
      </c>
      <c r="BV301" s="12">
        <f>(BV$3*templow!$I411+BV$4*templow!$I411^2+BV$5*templow!$I411^6)*(L301/L$56)^$BW$1</f>
        <v>-2.0915472602698677</v>
      </c>
      <c r="BW301" s="12">
        <f>(BW$3*templow!$I411+BW$4*templow!$I411^2+BW$5*templow!$I411^6)*(M301/M$56)^$BW$1</f>
        <v>-2.6830268954384668</v>
      </c>
      <c r="BX301" s="12"/>
      <c r="BY301" s="12"/>
      <c r="BZ301" s="12"/>
      <c r="CA301" s="19"/>
      <c r="CB301" s="19"/>
      <c r="CC301" s="19"/>
      <c r="CD301" s="19"/>
      <c r="CE301" s="19"/>
      <c r="CF301" s="19"/>
      <c r="CG301" s="19"/>
      <c r="CH301" s="19"/>
    </row>
    <row r="302" spans="1:86" x14ac:dyDescent="0.3">
      <c r="A302" s="2">
        <f t="shared" si="301"/>
        <v>2256</v>
      </c>
      <c r="B302" s="5">
        <f t="shared" si="302"/>
        <v>1165.4054989925442</v>
      </c>
      <c r="C302" s="5">
        <f t="shared" si="303"/>
        <v>2964.1690261283093</v>
      </c>
      <c r="D302" s="5">
        <f t="shared" si="304"/>
        <v>4369.953690290019</v>
      </c>
      <c r="E302" s="15">
        <f t="shared" si="305"/>
        <v>1.3603005483670627E-8</v>
      </c>
      <c r="F302" s="15">
        <f t="shared" si="306"/>
        <v>2.6798832958902197E-8</v>
      </c>
      <c r="G302" s="15">
        <f t="shared" si="307"/>
        <v>5.4708864193806049E-8</v>
      </c>
      <c r="H302" s="5">
        <f t="shared" si="308"/>
        <v>414524.35072342795</v>
      </c>
      <c r="I302" s="5">
        <f t="shared" si="309"/>
        <v>184224.30679840341</v>
      </c>
      <c r="J302" s="5">
        <f t="shared" si="310"/>
        <v>62706.645589024476</v>
      </c>
      <c r="K302" s="5">
        <f t="shared" si="311"/>
        <v>355691.08870841184</v>
      </c>
      <c r="L302" s="5">
        <f t="shared" si="312"/>
        <v>62150.405450741302</v>
      </c>
      <c r="M302" s="5">
        <f t="shared" si="313"/>
        <v>14349.498881042569</v>
      </c>
      <c r="N302" s="15">
        <f t="shared" si="314"/>
        <v>1.8384877050612314E-3</v>
      </c>
      <c r="O302" s="15">
        <f t="shared" si="315"/>
        <v>2.5394477113449554E-3</v>
      </c>
      <c r="P302" s="15">
        <f t="shared" si="316"/>
        <v>2.3083728871311493E-3</v>
      </c>
      <c r="Q302" s="5">
        <f t="shared" si="317"/>
        <v>4099.162601653572</v>
      </c>
      <c r="R302" s="5">
        <f t="shared" si="318"/>
        <v>5416.9998063216253</v>
      </c>
      <c r="S302" s="5">
        <f t="shared" si="319"/>
        <v>3707.1133668480793</v>
      </c>
      <c r="T302" s="5">
        <f t="shared" si="320"/>
        <v>9.8888342614847904</v>
      </c>
      <c r="U302" s="5">
        <f t="shared" si="321"/>
        <v>29.404370685185675</v>
      </c>
      <c r="V302" s="5">
        <f t="shared" si="322"/>
        <v>59.11834913231165</v>
      </c>
      <c r="W302" s="15">
        <f t="shared" si="323"/>
        <v>-1.0734613539272964E-2</v>
      </c>
      <c r="X302" s="15">
        <f t="shared" si="324"/>
        <v>-1.217998157191269E-2</v>
      </c>
      <c r="Y302" s="15">
        <f t="shared" si="325"/>
        <v>-9.7425357312937999E-3</v>
      </c>
      <c r="Z302" s="5">
        <f t="shared" si="338"/>
        <v>2895.1754917008602</v>
      </c>
      <c r="AA302" s="5">
        <f t="shared" si="339"/>
        <v>14620.917545892167</v>
      </c>
      <c r="AB302" s="5">
        <f t="shared" si="340"/>
        <v>89366.569725621026</v>
      </c>
      <c r="AC302" s="16">
        <f t="shared" si="326"/>
        <v>0.85293070817535377</v>
      </c>
      <c r="AD302" s="16">
        <f t="shared" si="327"/>
        <v>3.093159479311947</v>
      </c>
      <c r="AE302" s="16">
        <f t="shared" si="328"/>
        <v>25.814256313648354</v>
      </c>
      <c r="AF302" s="15">
        <f t="shared" si="329"/>
        <v>-4.0504037456468023E-3</v>
      </c>
      <c r="AG302" s="15">
        <f t="shared" si="330"/>
        <v>2.9673830763510267E-4</v>
      </c>
      <c r="AH302" s="15">
        <f t="shared" si="331"/>
        <v>9.7937136394747881E-3</v>
      </c>
      <c r="AI302" s="1">
        <f t="shared" si="295"/>
        <v>812341.01260701788</v>
      </c>
      <c r="AJ302" s="1">
        <f t="shared" si="296"/>
        <v>358378.36128260026</v>
      </c>
      <c r="AK302" s="1">
        <f t="shared" si="297"/>
        <v>122289.91407664468</v>
      </c>
      <c r="AL302" s="14">
        <f t="shared" si="332"/>
        <v>97.905688004843924</v>
      </c>
      <c r="AM302" s="14">
        <f t="shared" si="333"/>
        <v>24.375600434828101</v>
      </c>
      <c r="AN302" s="14">
        <f t="shared" si="334"/>
        <v>7.5771165498553055</v>
      </c>
      <c r="AO302" s="11">
        <f t="shared" si="335"/>
        <v>1.7400837071505336E-3</v>
      </c>
      <c r="AP302" s="11">
        <f t="shared" si="336"/>
        <v>2.1920465299644729E-3</v>
      </c>
      <c r="AQ302" s="11">
        <f t="shared" si="337"/>
        <v>1.9884627825834931E-3</v>
      </c>
      <c r="AR302" s="1">
        <f t="shared" si="341"/>
        <v>414524.35072342795</v>
      </c>
      <c r="AS302" s="1">
        <f t="shared" si="341"/>
        <v>184224.30679840341</v>
      </c>
      <c r="AT302" s="1">
        <f t="shared" si="341"/>
        <v>62706.645589024476</v>
      </c>
      <c r="AU302" s="1">
        <f t="shared" si="298"/>
        <v>82904.870144685599</v>
      </c>
      <c r="AV302" s="1">
        <f t="shared" si="299"/>
        <v>36844.861359680683</v>
      </c>
      <c r="AW302" s="1">
        <f t="shared" si="300"/>
        <v>12541.329117804897</v>
      </c>
      <c r="AX302" s="1">
        <f t="shared" si="352"/>
        <v>284552.87096672942</v>
      </c>
      <c r="AY302" s="1">
        <f t="shared" si="344"/>
        <v>49720.32436059304</v>
      </c>
      <c r="AZ302" s="1">
        <f t="shared" si="345"/>
        <v>11479.599104834055</v>
      </c>
      <c r="BA302" s="1">
        <f t="shared" si="353"/>
        <v>14635.948151600629</v>
      </c>
      <c r="BB302" s="1">
        <f t="shared" si="354"/>
        <v>32055.024998676738</v>
      </c>
      <c r="BC302" s="1">
        <f t="shared" si="355"/>
        <v>40851.754970818249</v>
      </c>
      <c r="BD302" s="1">
        <f t="shared" si="356"/>
        <v>70.542187445418037</v>
      </c>
      <c r="BE302" s="2">
        <f t="shared" si="362"/>
        <v>0.17931493730955578</v>
      </c>
      <c r="BF302" s="2">
        <f t="shared" si="363"/>
        <v>0.13584270515142602</v>
      </c>
      <c r="BG302" s="2">
        <f t="shared" si="364"/>
        <v>7.3108051554487685E-2</v>
      </c>
      <c r="BH302" s="2">
        <f t="shared" si="346"/>
        <v>8.4566652402710607E-2</v>
      </c>
      <c r="BI302" s="2">
        <f t="shared" si="357"/>
        <v>3.2153846742329923E-3</v>
      </c>
      <c r="BJ302" s="2">
        <f t="shared" si="347"/>
        <v>1.8453240542857267E-3</v>
      </c>
      <c r="BK302" s="2">
        <f t="shared" si="348"/>
        <v>5.3447872020936297E-4</v>
      </c>
      <c r="BL302" s="2">
        <f t="shared" si="349"/>
        <v>1332.8552444124921</v>
      </c>
      <c r="BM302" s="2">
        <f t="shared" si="350"/>
        <v>339.95354471920734</v>
      </c>
      <c r="BN302" s="2">
        <f t="shared" si="351"/>
        <v>33.515367683043898</v>
      </c>
      <c r="BO302" s="2">
        <f t="shared" si="358"/>
        <v>5134.7773685102666</v>
      </c>
      <c r="BP302" s="2">
        <f t="shared" si="359"/>
        <v>342.32500267635294</v>
      </c>
      <c r="BQ302" s="2">
        <f t="shared" si="360"/>
        <v>10.259676952145725</v>
      </c>
      <c r="BR302" s="11">
        <f t="shared" si="361"/>
        <v>3.2078141946450395E-2</v>
      </c>
      <c r="BS302" s="17">
        <f t="shared" si="342"/>
        <v>8.3819118137338946E-5</v>
      </c>
      <c r="BT302" s="17">
        <f t="shared" si="343"/>
        <v>8.0580293714217852E-4</v>
      </c>
      <c r="BU302" s="12">
        <f>(BU$3*templow!$I412+BU$4*templow!$I412^2+BU$5*templow!$I412^6)*(K302/K$56)^$BW$1</f>
        <v>-1.6223058764050124</v>
      </c>
      <c r="BV302" s="12">
        <f>(BV$3*templow!$I412+BV$4*templow!$I412^2+BV$5*templow!$I412^6)*(L302/L$56)^$BW$1</f>
        <v>-2.1131052722211154</v>
      </c>
      <c r="BW302" s="12">
        <f>(BW$3*templow!$I412+BW$4*templow!$I412^2+BW$5*templow!$I412^6)*(M302/M$56)^$BW$1</f>
        <v>-2.7021211369949301</v>
      </c>
      <c r="BX302" s="12"/>
      <c r="BY302" s="12"/>
      <c r="BZ302" s="12"/>
      <c r="CA302" s="19"/>
      <c r="CB302" s="19"/>
      <c r="CC302" s="19"/>
      <c r="CD302" s="19"/>
      <c r="CE302" s="19"/>
      <c r="CF302" s="19"/>
      <c r="CG302" s="19"/>
      <c r="CH302" s="19"/>
    </row>
    <row r="303" spans="1:86" x14ac:dyDescent="0.3">
      <c r="A303" s="2">
        <f t="shared" si="301"/>
        <v>2257</v>
      </c>
      <c r="B303" s="5">
        <f t="shared" si="302"/>
        <v>1165.4055140529108</v>
      </c>
      <c r="C303" s="5">
        <f t="shared" si="303"/>
        <v>2964.1691015927659</v>
      </c>
      <c r="D303" s="5">
        <f t="shared" si="304"/>
        <v>4369.9539174114616</v>
      </c>
      <c r="E303" s="15">
        <f t="shared" si="305"/>
        <v>1.2922855209487094E-8</v>
      </c>
      <c r="F303" s="15">
        <f t="shared" si="306"/>
        <v>2.5458891310957086E-8</v>
      </c>
      <c r="G303" s="15">
        <f t="shared" si="307"/>
        <v>5.1973420984115747E-8</v>
      </c>
      <c r="H303" s="5">
        <f t="shared" si="308"/>
        <v>415277.19950551016</v>
      </c>
      <c r="I303" s="5">
        <f t="shared" si="309"/>
        <v>184686.98984050326</v>
      </c>
      <c r="J303" s="5">
        <f t="shared" si="310"/>
        <v>62849.812205596907</v>
      </c>
      <c r="K303" s="5">
        <f t="shared" si="311"/>
        <v>356337.08138320688</v>
      </c>
      <c r="L303" s="5">
        <f t="shared" si="312"/>
        <v>62306.495854525841</v>
      </c>
      <c r="M303" s="5">
        <f t="shared" si="313"/>
        <v>14382.259720218271</v>
      </c>
      <c r="N303" s="15">
        <f t="shared" si="314"/>
        <v>1.8161621004921802E-3</v>
      </c>
      <c r="O303" s="15">
        <f t="shared" si="315"/>
        <v>2.5114945373647668E-3</v>
      </c>
      <c r="P303" s="15">
        <f t="shared" si="316"/>
        <v>2.2830650357401616E-3</v>
      </c>
      <c r="Q303" s="5">
        <f t="shared" si="317"/>
        <v>4062.5245551033036</v>
      </c>
      <c r="R303" s="5">
        <f t="shared" si="318"/>
        <v>5364.4600447091207</v>
      </c>
      <c r="S303" s="5">
        <f t="shared" si="319"/>
        <v>3679.3779978133894</v>
      </c>
      <c r="T303" s="5">
        <f t="shared" si="320"/>
        <v>9.7826814473338288</v>
      </c>
      <c r="U303" s="5">
        <f t="shared" si="321"/>
        <v>29.046225992106425</v>
      </c>
      <c r="V303" s="5">
        <f t="shared" si="322"/>
        <v>58.542386503515004</v>
      </c>
      <c r="W303" s="15">
        <f t="shared" si="323"/>
        <v>-1.0734613539272964E-2</v>
      </c>
      <c r="X303" s="15">
        <f t="shared" si="324"/>
        <v>-1.217998157191269E-2</v>
      </c>
      <c r="Y303" s="15">
        <f t="shared" si="325"/>
        <v>-9.7425357312937999E-3</v>
      </c>
      <c r="Z303" s="5">
        <f t="shared" si="338"/>
        <v>2857.7404708302697</v>
      </c>
      <c r="AA303" s="5">
        <f t="shared" si="339"/>
        <v>14483.808878000511</v>
      </c>
      <c r="AB303" s="5">
        <f t="shared" si="340"/>
        <v>89568.903495325358</v>
      </c>
      <c r="AC303" s="16">
        <f t="shared" si="326"/>
        <v>0.84947599444018318</v>
      </c>
      <c r="AD303" s="16">
        <f t="shared" si="327"/>
        <v>3.0940773382210836</v>
      </c>
      <c r="AE303" s="16">
        <f t="shared" si="328"/>
        <v>26.067073747800229</v>
      </c>
      <c r="AF303" s="15">
        <f t="shared" si="329"/>
        <v>-4.0504037456468023E-3</v>
      </c>
      <c r="AG303" s="15">
        <f t="shared" si="330"/>
        <v>2.9673830763510267E-4</v>
      </c>
      <c r="AH303" s="15">
        <f t="shared" si="331"/>
        <v>9.7937136394747881E-3</v>
      </c>
      <c r="AI303" s="1">
        <f t="shared" si="295"/>
        <v>814011.78149100172</v>
      </c>
      <c r="AJ303" s="1">
        <f t="shared" si="296"/>
        <v>359385.38651402097</v>
      </c>
      <c r="AK303" s="1">
        <f t="shared" si="297"/>
        <v>122602.25178678511</v>
      </c>
      <c r="AL303" s="14">
        <f t="shared" si="332"/>
        <v>98.074348456453166</v>
      </c>
      <c r="AM303" s="14">
        <f t="shared" si="333"/>
        <v>24.428498560673578</v>
      </c>
      <c r="AN303" s="14">
        <f t="shared" si="334"/>
        <v>7.5920326959714028</v>
      </c>
      <c r="AO303" s="11">
        <f t="shared" si="335"/>
        <v>1.7226828700790283E-3</v>
      </c>
      <c r="AP303" s="11">
        <f t="shared" si="336"/>
        <v>2.1701260646648283E-3</v>
      </c>
      <c r="AQ303" s="11">
        <f t="shared" si="337"/>
        <v>1.968578154757658E-3</v>
      </c>
      <c r="AR303" s="1">
        <f t="shared" si="341"/>
        <v>415277.19950551016</v>
      </c>
      <c r="AS303" s="1">
        <f t="shared" si="341"/>
        <v>184686.98984050326</v>
      </c>
      <c r="AT303" s="1">
        <f t="shared" si="341"/>
        <v>62849.812205596907</v>
      </c>
      <c r="AU303" s="1">
        <f t="shared" si="298"/>
        <v>83055.439901102043</v>
      </c>
      <c r="AV303" s="1">
        <f t="shared" si="299"/>
        <v>36937.397968100653</v>
      </c>
      <c r="AW303" s="1">
        <f t="shared" si="300"/>
        <v>12569.962441119382</v>
      </c>
      <c r="AX303" s="1">
        <f t="shared" si="352"/>
        <v>285069.66510656552</v>
      </c>
      <c r="AY303" s="1">
        <f t="shared" si="344"/>
        <v>49845.196683620678</v>
      </c>
      <c r="AZ303" s="1">
        <f t="shared" si="345"/>
        <v>11505.807776174617</v>
      </c>
      <c r="BA303" s="1">
        <f t="shared" si="353"/>
        <v>14638.062986376293</v>
      </c>
      <c r="BB303" s="1">
        <f t="shared" si="354"/>
        <v>32062.460976487848</v>
      </c>
      <c r="BC303" s="1">
        <f t="shared" si="355"/>
        <v>40861.722611381971</v>
      </c>
      <c r="BD303" s="1">
        <f t="shared" si="356"/>
        <v>68.502830555626389</v>
      </c>
      <c r="BE303" s="2">
        <f t="shared" si="362"/>
        <v>0.17931493730955578</v>
      </c>
      <c r="BF303" s="2">
        <f t="shared" si="363"/>
        <v>0.13584270515142602</v>
      </c>
      <c r="BG303" s="2">
        <f t="shared" si="364"/>
        <v>7.3108051554487685E-2</v>
      </c>
      <c r="BH303" s="2">
        <f t="shared" si="346"/>
        <v>8.4446030359943511E-2</v>
      </c>
      <c r="BI303" s="2">
        <f t="shared" si="357"/>
        <v>3.2153846742329923E-3</v>
      </c>
      <c r="BJ303" s="2">
        <f t="shared" si="347"/>
        <v>1.8453240542857267E-3</v>
      </c>
      <c r="BK303" s="2">
        <f t="shared" si="348"/>
        <v>5.3447872020936297E-4</v>
      </c>
      <c r="BL303" s="2">
        <f t="shared" si="349"/>
        <v>1335.2759428484142</v>
      </c>
      <c r="BM303" s="2">
        <f t="shared" si="350"/>
        <v>340.80734486630428</v>
      </c>
      <c r="BN303" s="2">
        <f t="shared" si="351"/>
        <v>33.591887193046233</v>
      </c>
      <c r="BO303" s="2">
        <f t="shared" si="358"/>
        <v>5211.488289822465</v>
      </c>
      <c r="BP303" s="2">
        <f t="shared" si="359"/>
        <v>346.43346259994769</v>
      </c>
      <c r="BQ303" s="2">
        <f t="shared" si="360"/>
        <v>10.259871744787976</v>
      </c>
      <c r="BR303" s="11">
        <f t="shared" si="361"/>
        <v>3.2054067241630041E-2</v>
      </c>
      <c r="BS303" s="17">
        <f t="shared" si="342"/>
        <v>8.1213926282035256E-5</v>
      </c>
      <c r="BT303" s="17">
        <f t="shared" si="343"/>
        <v>7.8233294868172666E-4</v>
      </c>
      <c r="BU303" s="12">
        <f>(BU$3*templow!$I413+BU$4*templow!$I413^2+BU$5*templow!$I413^6)*(K303/K$56)^$BW$1</f>
        <v>-1.6534413913288215</v>
      </c>
      <c r="BV303" s="12">
        <f>(BV$3*templow!$I413+BV$4*templow!$I413^2+BV$5*templow!$I413^6)*(L303/L$56)^$BW$1</f>
        <v>-2.134643426215328</v>
      </c>
      <c r="BW303" s="12">
        <f>(BW$3*templow!$I413+BW$4*templow!$I413^2+BW$5*templow!$I413^6)*(M303/M$56)^$BW$1</f>
        <v>-2.7211940526656555</v>
      </c>
      <c r="BX303" s="12"/>
      <c r="BY303" s="12"/>
      <c r="BZ303" s="12"/>
      <c r="CA303" s="19"/>
      <c r="CB303" s="19"/>
      <c r="CC303" s="19"/>
      <c r="CD303" s="19"/>
      <c r="CE303" s="19"/>
      <c r="CF303" s="19"/>
      <c r="CG303" s="19"/>
      <c r="CH303" s="19"/>
    </row>
    <row r="304" spans="1:86" x14ac:dyDescent="0.3">
      <c r="A304" s="2">
        <f t="shared" si="301"/>
        <v>2258</v>
      </c>
      <c r="B304" s="5">
        <f t="shared" si="302"/>
        <v>1165.4055283602593</v>
      </c>
      <c r="C304" s="5">
        <f t="shared" si="303"/>
        <v>2964.1691732840022</v>
      </c>
      <c r="D304" s="5">
        <f t="shared" si="304"/>
        <v>4369.9541331768432</v>
      </c>
      <c r="E304" s="15">
        <f t="shared" si="305"/>
        <v>1.227671244901274E-8</v>
      </c>
      <c r="F304" s="15">
        <f t="shared" si="306"/>
        <v>2.4185946745409231E-8</v>
      </c>
      <c r="G304" s="15">
        <f t="shared" si="307"/>
        <v>4.9374749934909955E-8</v>
      </c>
      <c r="H304" s="5">
        <f t="shared" si="308"/>
        <v>416022.23879674956</v>
      </c>
      <c r="I304" s="5">
        <f t="shared" si="309"/>
        <v>185145.72427677448</v>
      </c>
      <c r="J304" s="5">
        <f t="shared" si="310"/>
        <v>62991.731003534289</v>
      </c>
      <c r="K304" s="5">
        <f t="shared" si="311"/>
        <v>356976.3731789554</v>
      </c>
      <c r="L304" s="5">
        <f t="shared" si="312"/>
        <v>62461.254217704307</v>
      </c>
      <c r="M304" s="5">
        <f t="shared" si="313"/>
        <v>14414.735048429658</v>
      </c>
      <c r="N304" s="15">
        <f t="shared" si="314"/>
        <v>1.7940647469720794E-3</v>
      </c>
      <c r="O304" s="15">
        <f t="shared" si="315"/>
        <v>2.4838238943785118E-3</v>
      </c>
      <c r="P304" s="15">
        <f t="shared" si="316"/>
        <v>2.2580129161298146E-3</v>
      </c>
      <c r="Q304" s="5">
        <f t="shared" si="317"/>
        <v>4026.1251670242891</v>
      </c>
      <c r="R304" s="5">
        <f t="shared" si="318"/>
        <v>5312.2832321131273</v>
      </c>
      <c r="S304" s="5">
        <f t="shared" si="319"/>
        <v>3651.7588477519139</v>
      </c>
      <c r="T304" s="5">
        <f t="shared" si="320"/>
        <v>9.6776681426188844</v>
      </c>
      <c r="U304" s="5">
        <f t="shared" si="321"/>
        <v>28.692443494788957</v>
      </c>
      <c r="V304" s="5">
        <f t="shared" si="322"/>
        <v>57.972035211209295</v>
      </c>
      <c r="W304" s="15">
        <f t="shared" si="323"/>
        <v>-1.0734613539272964E-2</v>
      </c>
      <c r="X304" s="15">
        <f t="shared" si="324"/>
        <v>-1.217998157191269E-2</v>
      </c>
      <c r="Y304" s="15">
        <f t="shared" si="325"/>
        <v>-9.7425357312937999E-3</v>
      </c>
      <c r="Z304" s="5">
        <f t="shared" si="338"/>
        <v>2820.7266277929643</v>
      </c>
      <c r="AA304" s="5">
        <f t="shared" si="339"/>
        <v>14347.585881095387</v>
      </c>
      <c r="AB304" s="5">
        <f t="shared" si="340"/>
        <v>89769.428424566431</v>
      </c>
      <c r="AC304" s="16">
        <f t="shared" si="326"/>
        <v>0.84603527369046561</v>
      </c>
      <c r="AD304" s="16">
        <f t="shared" si="327"/>
        <v>3.0949954694941195</v>
      </c>
      <c r="AE304" s="16">
        <f t="shared" si="328"/>
        <v>26.322367203505255</v>
      </c>
      <c r="AF304" s="15">
        <f t="shared" si="329"/>
        <v>-4.0504037456468023E-3</v>
      </c>
      <c r="AG304" s="15">
        <f t="shared" si="330"/>
        <v>2.9673830763510267E-4</v>
      </c>
      <c r="AH304" s="15">
        <f t="shared" si="331"/>
        <v>9.7937136394747881E-3</v>
      </c>
      <c r="AI304" s="1">
        <f t="shared" si="295"/>
        <v>815666.04324300354</v>
      </c>
      <c r="AJ304" s="1">
        <f t="shared" si="296"/>
        <v>360384.24583071953</v>
      </c>
      <c r="AK304" s="1">
        <f t="shared" si="297"/>
        <v>122911.98904922599</v>
      </c>
      <c r="AL304" s="14">
        <f t="shared" si="332"/>
        <v>98.241609946532463</v>
      </c>
      <c r="AM304" s="14">
        <f t="shared" si="333"/>
        <v>24.480981352906252</v>
      </c>
      <c r="AN304" s="14">
        <f t="shared" si="334"/>
        <v>7.6068287505897425</v>
      </c>
      <c r="AO304" s="11">
        <f t="shared" si="335"/>
        <v>1.705456041378238E-3</v>
      </c>
      <c r="AP304" s="11">
        <f t="shared" si="336"/>
        <v>2.1484248040181801E-3</v>
      </c>
      <c r="AQ304" s="11">
        <f t="shared" si="337"/>
        <v>1.9488923732100814E-3</v>
      </c>
      <c r="AR304" s="1">
        <f t="shared" si="341"/>
        <v>416022.23879674956</v>
      </c>
      <c r="AS304" s="1">
        <f t="shared" si="341"/>
        <v>185145.72427677448</v>
      </c>
      <c r="AT304" s="1">
        <f t="shared" si="341"/>
        <v>62991.731003534289</v>
      </c>
      <c r="AU304" s="1">
        <f t="shared" si="298"/>
        <v>83204.447759349918</v>
      </c>
      <c r="AV304" s="1">
        <f t="shared" si="299"/>
        <v>37029.144855354898</v>
      </c>
      <c r="AW304" s="1">
        <f t="shared" si="300"/>
        <v>12598.346200706859</v>
      </c>
      <c r="AX304" s="1">
        <f t="shared" si="352"/>
        <v>285581.09854316432</v>
      </c>
      <c r="AY304" s="1">
        <f t="shared" si="344"/>
        <v>49969.003374163447</v>
      </c>
      <c r="AZ304" s="1">
        <f t="shared" si="345"/>
        <v>11531.788038743727</v>
      </c>
      <c r="BA304" s="1">
        <f t="shared" si="353"/>
        <v>14640.152105771213</v>
      </c>
      <c r="BB304" s="1">
        <f t="shared" si="354"/>
        <v>32069.815097736202</v>
      </c>
      <c r="BC304" s="1">
        <f t="shared" si="355"/>
        <v>40871.580918163774</v>
      </c>
      <c r="BD304" s="1">
        <f t="shared" si="356"/>
        <v>66.522262904987926</v>
      </c>
      <c r="BE304" s="2">
        <f t="shared" si="362"/>
        <v>0.17931493730955578</v>
      </c>
      <c r="BF304" s="2">
        <f t="shared" si="363"/>
        <v>0.13584270515142602</v>
      </c>
      <c r="BG304" s="2">
        <f t="shared" si="364"/>
        <v>7.3108051554487685E-2</v>
      </c>
      <c r="BH304" s="2">
        <f t="shared" si="346"/>
        <v>8.4326461541787315E-2</v>
      </c>
      <c r="BI304" s="2">
        <f t="shared" si="357"/>
        <v>3.2153846742329923E-3</v>
      </c>
      <c r="BJ304" s="2">
        <f t="shared" si="347"/>
        <v>1.8453240542857267E-3</v>
      </c>
      <c r="BK304" s="2">
        <f t="shared" si="348"/>
        <v>5.3447872020936297E-4</v>
      </c>
      <c r="BL304" s="2">
        <f t="shared" si="349"/>
        <v>1337.6715307671668</v>
      </c>
      <c r="BM304" s="2">
        <f t="shared" si="350"/>
        <v>341.6538585560848</v>
      </c>
      <c r="BN304" s="2">
        <f t="shared" si="351"/>
        <v>33.667739770541459</v>
      </c>
      <c r="BO304" s="2">
        <f t="shared" si="358"/>
        <v>5289.3464353608115</v>
      </c>
      <c r="BP304" s="2">
        <f t="shared" si="359"/>
        <v>350.59132932064983</v>
      </c>
      <c r="BQ304" s="2">
        <f t="shared" si="360"/>
        <v>10.260069153904825</v>
      </c>
      <c r="BR304" s="11">
        <f t="shared" si="361"/>
        <v>3.2030236148045094E-2</v>
      </c>
      <c r="BS304" s="17">
        <f t="shared" si="342"/>
        <v>7.8691542293995932E-5</v>
      </c>
      <c r="BT304" s="17">
        <f t="shared" si="343"/>
        <v>7.5954655211818119E-4</v>
      </c>
      <c r="BU304" s="12">
        <f>(BU$3*templow!$I414+BU$4*templow!$I414^2+BU$5*templow!$I414^6)*(K304/K$56)^$BW$1</f>
        <v>-1.6845637587950448</v>
      </c>
      <c r="BV304" s="12">
        <f>(BV$3*templow!$I414+BV$4*templow!$I414^2+BV$5*templow!$I414^6)*(L304/L$56)^$BW$1</f>
        <v>-2.1561616434713256</v>
      </c>
      <c r="BW304" s="12">
        <f>(BW$3*templow!$I414+BW$4*templow!$I414^2+BW$5*templow!$I414^6)*(M304/M$56)^$BW$1</f>
        <v>-2.7402456180773882</v>
      </c>
      <c r="BX304" s="12"/>
      <c r="BY304" s="12"/>
      <c r="BZ304" s="12"/>
      <c r="CA304" s="19"/>
      <c r="CB304" s="19"/>
      <c r="CC304" s="19"/>
      <c r="CD304" s="19"/>
      <c r="CE304" s="19"/>
      <c r="CF304" s="19"/>
      <c r="CG304" s="19"/>
      <c r="CH304" s="19"/>
    </row>
    <row r="305" spans="1:86" x14ac:dyDescent="0.3">
      <c r="A305" s="2">
        <f t="shared" si="301"/>
        <v>2259</v>
      </c>
      <c r="B305" s="5">
        <f t="shared" si="302"/>
        <v>1165.4055419522404</v>
      </c>
      <c r="C305" s="5">
        <f t="shared" si="303"/>
        <v>2964.1692413906785</v>
      </c>
      <c r="D305" s="5">
        <f t="shared" si="304"/>
        <v>4369.9543381539661</v>
      </c>
      <c r="E305" s="15">
        <f t="shared" si="305"/>
        <v>1.1662876826562102E-8</v>
      </c>
      <c r="F305" s="15">
        <f t="shared" si="306"/>
        <v>2.2976649408138768E-8</v>
      </c>
      <c r="G305" s="15">
        <f t="shared" si="307"/>
        <v>4.6906012438164453E-8</v>
      </c>
      <c r="H305" s="5">
        <f t="shared" si="308"/>
        <v>416759.51546609245</v>
      </c>
      <c r="I305" s="5">
        <f t="shared" si="309"/>
        <v>185600.52658962962</v>
      </c>
      <c r="J305" s="5">
        <f t="shared" si="310"/>
        <v>63132.407975686947</v>
      </c>
      <c r="K305" s="5">
        <f t="shared" si="311"/>
        <v>357609.00430244539</v>
      </c>
      <c r="L305" s="5">
        <f t="shared" si="312"/>
        <v>62614.686097529549</v>
      </c>
      <c r="M305" s="5">
        <f t="shared" si="313"/>
        <v>14446.926235471023</v>
      </c>
      <c r="N305" s="15">
        <f t="shared" si="314"/>
        <v>1.7721932626977299E-3</v>
      </c>
      <c r="O305" s="15">
        <f t="shared" si="315"/>
        <v>2.4564328998335494E-3</v>
      </c>
      <c r="P305" s="15">
        <f t="shared" si="316"/>
        <v>2.2332139254179761E-3</v>
      </c>
      <c r="Q305" s="5">
        <f t="shared" si="317"/>
        <v>3989.9647954864126</v>
      </c>
      <c r="R305" s="5">
        <f t="shared" si="318"/>
        <v>5260.4701685784858</v>
      </c>
      <c r="S305" s="5">
        <f t="shared" si="319"/>
        <v>3624.2573334810054</v>
      </c>
      <c r="T305" s="5">
        <f t="shared" si="320"/>
        <v>9.5737821151465372</v>
      </c>
      <c r="U305" s="5">
        <f t="shared" si="321"/>
        <v>28.342970061769282</v>
      </c>
      <c r="V305" s="5">
        <f t="shared" si="322"/>
        <v>57.407240586748266</v>
      </c>
      <c r="W305" s="15">
        <f t="shared" si="323"/>
        <v>-1.0734613539272964E-2</v>
      </c>
      <c r="X305" s="15">
        <f t="shared" si="324"/>
        <v>-1.217998157191269E-2</v>
      </c>
      <c r="Y305" s="15">
        <f t="shared" si="325"/>
        <v>-9.7425357312937999E-3</v>
      </c>
      <c r="Z305" s="5">
        <f t="shared" si="338"/>
        <v>2784.1307795376315</v>
      </c>
      <c r="AA305" s="5">
        <f t="shared" si="339"/>
        <v>14212.251781706742</v>
      </c>
      <c r="AB305" s="5">
        <f t="shared" si="340"/>
        <v>89968.153235808</v>
      </c>
      <c r="AC305" s="16">
        <f t="shared" si="326"/>
        <v>0.84260848924896048</v>
      </c>
      <c r="AD305" s="16">
        <f t="shared" si="327"/>
        <v>3.0959138732118756</v>
      </c>
      <c r="AE305" s="16">
        <f t="shared" si="328"/>
        <v>26.580160930209487</v>
      </c>
      <c r="AF305" s="15">
        <f t="shared" si="329"/>
        <v>-4.0504037456468023E-3</v>
      </c>
      <c r="AG305" s="15">
        <f t="shared" si="330"/>
        <v>2.9673830763510267E-4</v>
      </c>
      <c r="AH305" s="15">
        <f t="shared" si="331"/>
        <v>9.7937136394747881E-3</v>
      </c>
      <c r="AI305" s="1">
        <f t="shared" si="295"/>
        <v>817303.88667805318</v>
      </c>
      <c r="AJ305" s="1">
        <f t="shared" si="296"/>
        <v>361374.96610300249</v>
      </c>
      <c r="AK305" s="1">
        <f t="shared" si="297"/>
        <v>123219.13634501025</v>
      </c>
      <c r="AL305" s="14">
        <f t="shared" si="332"/>
        <v>98.407481226258511</v>
      </c>
      <c r="AM305" s="14">
        <f t="shared" si="333"/>
        <v>24.533050944995889</v>
      </c>
      <c r="AN305" s="14">
        <f t="shared" si="334"/>
        <v>7.6215053922207181</v>
      </c>
      <c r="AO305" s="11">
        <f t="shared" si="335"/>
        <v>1.6884014809644557E-3</v>
      </c>
      <c r="AP305" s="11">
        <f t="shared" si="336"/>
        <v>2.1269405559779984E-3</v>
      </c>
      <c r="AQ305" s="11">
        <f t="shared" si="337"/>
        <v>1.9294034494779806E-3</v>
      </c>
      <c r="AR305" s="1">
        <f t="shared" si="341"/>
        <v>416759.51546609245</v>
      </c>
      <c r="AS305" s="1">
        <f t="shared" si="341"/>
        <v>185600.52658962962</v>
      </c>
      <c r="AT305" s="1">
        <f t="shared" si="341"/>
        <v>63132.407975686947</v>
      </c>
      <c r="AU305" s="1">
        <f t="shared" si="298"/>
        <v>83351.903093218498</v>
      </c>
      <c r="AV305" s="1">
        <f t="shared" si="299"/>
        <v>37120.105317925925</v>
      </c>
      <c r="AW305" s="1">
        <f t="shared" si="300"/>
        <v>12626.481595137389</v>
      </c>
      <c r="AX305" s="1">
        <f t="shared" si="352"/>
        <v>286087.20344195631</v>
      </c>
      <c r="AY305" s="1">
        <f t="shared" si="344"/>
        <v>50091.748878023638</v>
      </c>
      <c r="AZ305" s="1">
        <f t="shared" si="345"/>
        <v>11557.540988376821</v>
      </c>
      <c r="BA305" s="1">
        <f t="shared" si="353"/>
        <v>14642.215772450052</v>
      </c>
      <c r="BB305" s="1">
        <f t="shared" si="354"/>
        <v>32077.088189065274</v>
      </c>
      <c r="BC305" s="1">
        <f t="shared" si="355"/>
        <v>40881.33099734928</v>
      </c>
      <c r="BD305" s="1">
        <f t="shared" si="356"/>
        <v>64.59879635569807</v>
      </c>
      <c r="BE305" s="2">
        <f t="shared" si="362"/>
        <v>0.17931493730955578</v>
      </c>
      <c r="BF305" s="2">
        <f t="shared" si="363"/>
        <v>0.13584270515142602</v>
      </c>
      <c r="BG305" s="2">
        <f t="shared" si="364"/>
        <v>7.3108051554487685E-2</v>
      </c>
      <c r="BH305" s="2">
        <f t="shared" si="346"/>
        <v>8.4207941280929927E-2</v>
      </c>
      <c r="BI305" s="2">
        <f t="shared" si="357"/>
        <v>3.2153846742329923E-3</v>
      </c>
      <c r="BJ305" s="2">
        <f t="shared" si="347"/>
        <v>1.8453240542857267E-3</v>
      </c>
      <c r="BK305" s="2">
        <f t="shared" si="348"/>
        <v>5.3447872020936297E-4</v>
      </c>
      <c r="BL305" s="2">
        <f t="shared" si="349"/>
        <v>1340.0421588704414</v>
      </c>
      <c r="BM305" s="2">
        <f t="shared" si="350"/>
        <v>342.49311620394116</v>
      </c>
      <c r="BN305" s="2">
        <f t="shared" si="351"/>
        <v>33.742928618580542</v>
      </c>
      <c r="BO305" s="2">
        <f t="shared" si="358"/>
        <v>5368.3689673064873</v>
      </c>
      <c r="BP305" s="2">
        <f t="shared" si="359"/>
        <v>354.79919715349581</v>
      </c>
      <c r="BQ305" s="2">
        <f t="shared" si="360"/>
        <v>10.260269153126224</v>
      </c>
      <c r="BR305" s="11">
        <f t="shared" si="361"/>
        <v>3.2006646172930892E-2</v>
      </c>
      <c r="BS305" s="17">
        <f t="shared" si="342"/>
        <v>7.6249260474871986E-5</v>
      </c>
      <c r="BT305" s="17">
        <f t="shared" si="343"/>
        <v>7.3742383700794284E-4</v>
      </c>
      <c r="BU305" s="12">
        <f>(BU$3*templow!$I415+BU$4*templow!$I415^2+BU$5*templow!$I415^6)*(K305/K$56)^$BW$1</f>
        <v>-1.7156726481595945</v>
      </c>
      <c r="BV305" s="12">
        <f>(BV$3*templow!$I415+BV$4*templow!$I415^2+BV$5*templow!$I415^6)*(L305/L$56)^$BW$1</f>
        <v>-2.1776598505691518</v>
      </c>
      <c r="BW305" s="12">
        <f>(BW$3*templow!$I415+BW$4*templow!$I415^2+BW$5*templow!$I415^6)*(M305/M$56)^$BW$1</f>
        <v>-2.759275812647485</v>
      </c>
      <c r="BX305" s="12"/>
      <c r="BY305" s="12"/>
      <c r="BZ305" s="12"/>
      <c r="CA305" s="19"/>
      <c r="CB305" s="19"/>
      <c r="CC305" s="19"/>
      <c r="CD305" s="19"/>
      <c r="CE305" s="19"/>
      <c r="CF305" s="19"/>
      <c r="CG305" s="19"/>
      <c r="CH305" s="19"/>
    </row>
    <row r="306" spans="1:86" x14ac:dyDescent="0.3">
      <c r="A306" s="2">
        <f t="shared" si="301"/>
        <v>2260</v>
      </c>
      <c r="B306" s="5">
        <f t="shared" si="302"/>
        <v>1165.4055548646224</v>
      </c>
      <c r="C306" s="5">
        <f t="shared" si="303"/>
        <v>2964.169306092022</v>
      </c>
      <c r="D306" s="5">
        <f t="shared" si="304"/>
        <v>4369.9545328822414</v>
      </c>
      <c r="E306" s="15">
        <f t="shared" si="305"/>
        <v>1.1079732985233995E-8</v>
      </c>
      <c r="F306" s="15">
        <f t="shared" si="306"/>
        <v>2.1827816937731829E-8</v>
      </c>
      <c r="G306" s="15">
        <f t="shared" si="307"/>
        <v>4.4560711816256225E-8</v>
      </c>
      <c r="H306" s="5">
        <f t="shared" si="308"/>
        <v>417489.07649953593</v>
      </c>
      <c r="I306" s="5">
        <f t="shared" si="309"/>
        <v>186051.41348101434</v>
      </c>
      <c r="J306" s="5">
        <f t="shared" si="310"/>
        <v>63271.849165807136</v>
      </c>
      <c r="K306" s="5">
        <f t="shared" si="311"/>
        <v>358235.01506137312</v>
      </c>
      <c r="L306" s="5">
        <f t="shared" si="312"/>
        <v>62766.797125467034</v>
      </c>
      <c r="M306" s="5">
        <f t="shared" si="313"/>
        <v>14478.834662857611</v>
      </c>
      <c r="N306" s="15">
        <f t="shared" si="314"/>
        <v>1.7505452921937614E-3</v>
      </c>
      <c r="O306" s="15">
        <f t="shared" si="315"/>
        <v>2.429318701694827E-3</v>
      </c>
      <c r="P306" s="15">
        <f t="shared" si="316"/>
        <v>2.2086654881814383E-3</v>
      </c>
      <c r="Q306" s="5">
        <f t="shared" si="317"/>
        <v>3954.0437461371034</v>
      </c>
      <c r="R306" s="5">
        <f t="shared" si="318"/>
        <v>5209.0215587756411</v>
      </c>
      <c r="S306" s="5">
        <f t="shared" si="319"/>
        <v>3596.8748225040717</v>
      </c>
      <c r="T306" s="5">
        <f t="shared" si="320"/>
        <v>9.4710112640312367</v>
      </c>
      <c r="U306" s="5">
        <f t="shared" si="321"/>
        <v>27.997753208723658</v>
      </c>
      <c r="V306" s="5">
        <f t="shared" si="322"/>
        <v>56.84794849409689</v>
      </c>
      <c r="W306" s="15">
        <f t="shared" si="323"/>
        <v>-1.0734613539272964E-2</v>
      </c>
      <c r="X306" s="15">
        <f t="shared" si="324"/>
        <v>-1.217998157191269E-2</v>
      </c>
      <c r="Y306" s="15">
        <f t="shared" si="325"/>
        <v>-9.7425357312937999E-3</v>
      </c>
      <c r="Z306" s="5">
        <f t="shared" si="338"/>
        <v>2747.9497253545865</v>
      </c>
      <c r="AA306" s="5">
        <f t="shared" si="339"/>
        <v>14077.809548547992</v>
      </c>
      <c r="AB306" s="5">
        <f t="shared" si="340"/>
        <v>90165.086725694462</v>
      </c>
      <c r="AC306" s="16">
        <f t="shared" si="326"/>
        <v>0.83919558466799271</v>
      </c>
      <c r="AD306" s="16">
        <f t="shared" si="327"/>
        <v>3.0968325494551965</v>
      </c>
      <c r="AE306" s="16">
        <f t="shared" si="328"/>
        <v>26.840479414851114</v>
      </c>
      <c r="AF306" s="15">
        <f t="shared" si="329"/>
        <v>-4.0504037456468023E-3</v>
      </c>
      <c r="AG306" s="15">
        <f t="shared" si="330"/>
        <v>2.9673830763510267E-4</v>
      </c>
      <c r="AH306" s="15">
        <f t="shared" si="331"/>
        <v>9.7937136394747881E-3</v>
      </c>
      <c r="AI306" s="1">
        <f t="shared" si="295"/>
        <v>818925.40110346628</v>
      </c>
      <c r="AJ306" s="1">
        <f t="shared" si="296"/>
        <v>362357.57481062814</v>
      </c>
      <c r="AK306" s="1">
        <f t="shared" si="297"/>
        <v>123523.70430564662</v>
      </c>
      <c r="AL306" s="14">
        <f t="shared" si="332"/>
        <v>98.571971049928507</v>
      </c>
      <c r="AM306" s="14">
        <f t="shared" si="333"/>
        <v>24.584709482602506</v>
      </c>
      <c r="AN306" s="14">
        <f t="shared" si="334"/>
        <v>7.6360633014267441</v>
      </c>
      <c r="AO306" s="11">
        <f t="shared" si="335"/>
        <v>1.6715174661548111E-3</v>
      </c>
      <c r="AP306" s="11">
        <f t="shared" si="336"/>
        <v>2.1056711504182182E-3</v>
      </c>
      <c r="AQ306" s="11">
        <f t="shared" si="337"/>
        <v>1.9101094149832007E-3</v>
      </c>
      <c r="AR306" s="1">
        <f t="shared" si="341"/>
        <v>417489.07649953593</v>
      </c>
      <c r="AS306" s="1">
        <f t="shared" si="341"/>
        <v>186051.41348101434</v>
      </c>
      <c r="AT306" s="1">
        <f t="shared" si="341"/>
        <v>63271.849165807136</v>
      </c>
      <c r="AU306" s="1">
        <f t="shared" si="298"/>
        <v>83497.81529990719</v>
      </c>
      <c r="AV306" s="1">
        <f t="shared" si="299"/>
        <v>37210.28269620287</v>
      </c>
      <c r="AW306" s="1">
        <f t="shared" si="300"/>
        <v>12654.369833161429</v>
      </c>
      <c r="AX306" s="1">
        <f t="shared" si="352"/>
        <v>286588.0120490985</v>
      </c>
      <c r="AY306" s="1">
        <f t="shared" si="344"/>
        <v>50213.43770037363</v>
      </c>
      <c r="AZ306" s="1">
        <f t="shared" si="345"/>
        <v>11583.067730286089</v>
      </c>
      <c r="BA306" s="1">
        <f t="shared" si="353"/>
        <v>14644.254246331089</v>
      </c>
      <c r="BB306" s="1">
        <f t="shared" si="354"/>
        <v>32084.281068653199</v>
      </c>
      <c r="BC306" s="1">
        <f t="shared" si="355"/>
        <v>40890.973943717487</v>
      </c>
      <c r="BD306" s="1">
        <f t="shared" si="356"/>
        <v>62.730790984761974</v>
      </c>
      <c r="BE306" s="2">
        <f t="shared" si="362"/>
        <v>0.17931493730955578</v>
      </c>
      <c r="BF306" s="2">
        <f t="shared" si="363"/>
        <v>0.13584270515142602</v>
      </c>
      <c r="BG306" s="2">
        <f t="shared" si="364"/>
        <v>7.3108051554487685E-2</v>
      </c>
      <c r="BH306" s="2">
        <f t="shared" si="346"/>
        <v>8.4090464834757087E-2</v>
      </c>
      <c r="BI306" s="2">
        <f t="shared" si="357"/>
        <v>3.2153846742329923E-3</v>
      </c>
      <c r="BJ306" s="2">
        <f t="shared" si="347"/>
        <v>1.8453240542857267E-3</v>
      </c>
      <c r="BK306" s="2">
        <f t="shared" si="348"/>
        <v>5.3447872020936297E-4</v>
      </c>
      <c r="BL306" s="2">
        <f t="shared" si="349"/>
        <v>1342.3879782362931</v>
      </c>
      <c r="BM306" s="2">
        <f t="shared" si="350"/>
        <v>343.32514863037551</v>
      </c>
      <c r="BN306" s="2">
        <f t="shared" si="351"/>
        <v>33.817456967420448</v>
      </c>
      <c r="BO306" s="2">
        <f t="shared" si="358"/>
        <v>5448.5733046137639</v>
      </c>
      <c r="BP306" s="2">
        <f t="shared" si="359"/>
        <v>359.05766756326454</v>
      </c>
      <c r="BQ306" s="2">
        <f t="shared" si="360"/>
        <v>10.26047171636205</v>
      </c>
      <c r="BR306" s="11">
        <f t="shared" si="361"/>
        <v>3.1983294850120164E-2</v>
      </c>
      <c r="BS306" s="17">
        <f t="shared" si="342"/>
        <v>7.3884466497994896E-5</v>
      </c>
      <c r="BT306" s="17">
        <f t="shared" si="343"/>
        <v>7.1594547282324546E-4</v>
      </c>
      <c r="BU306" s="12">
        <f>(BU$3*templow!$I416+BU$4*templow!$I416^2+BU$5*templow!$I416^6)*(K306/K$56)^$BW$1</f>
        <v>-1.74676773973045</v>
      </c>
      <c r="BV306" s="12">
        <f>(BV$3*templow!$I416+BV$4*templow!$I416^2+BV$5*templow!$I416^6)*(L306/L$56)^$BW$1</f>
        <v>-2.1991379792618035</v>
      </c>
      <c r="BW306" s="12">
        <f>(BW$3*templow!$I416+BW$4*templow!$I416^2+BW$5*templow!$I416^6)*(M306/M$56)^$BW$1</f>
        <v>-2.7782846194379629</v>
      </c>
      <c r="BX306" s="12"/>
      <c r="BY306" s="12"/>
      <c r="BZ306" s="12"/>
      <c r="CA306" s="19"/>
      <c r="CB306" s="19"/>
      <c r="CC306" s="19"/>
      <c r="CD306" s="19"/>
      <c r="CE306" s="19"/>
      <c r="CF306" s="19"/>
      <c r="CG306" s="19"/>
      <c r="CH306" s="19"/>
    </row>
    <row r="307" spans="1:86" x14ac:dyDescent="0.3">
      <c r="A307" s="2">
        <f t="shared" si="301"/>
        <v>2261</v>
      </c>
      <c r="B307" s="5">
        <f t="shared" si="302"/>
        <v>1165.4055671313856</v>
      </c>
      <c r="C307" s="5">
        <f t="shared" si="303"/>
        <v>2964.1693675582997</v>
      </c>
      <c r="D307" s="5">
        <f t="shared" si="304"/>
        <v>4369.9547178741122</v>
      </c>
      <c r="E307" s="15">
        <f t="shared" si="305"/>
        <v>1.0525746335972294E-8</v>
      </c>
      <c r="F307" s="15">
        <f t="shared" si="306"/>
        <v>2.0736426090845238E-8</v>
      </c>
      <c r="G307" s="15">
        <f t="shared" si="307"/>
        <v>4.2332676225443413E-8</v>
      </c>
      <c r="H307" s="5">
        <f t="shared" si="308"/>
        <v>418210.96898974531</v>
      </c>
      <c r="I307" s="5">
        <f t="shared" si="309"/>
        <v>186498.40186503547</v>
      </c>
      <c r="J307" s="5">
        <f t="shared" si="310"/>
        <v>63410.060666478719</v>
      </c>
      <c r="K307" s="5">
        <f t="shared" si="311"/>
        <v>358854.44585541182</v>
      </c>
      <c r="L307" s="5">
        <f t="shared" si="312"/>
        <v>62917.593004701142</v>
      </c>
      <c r="M307" s="5">
        <f t="shared" si="313"/>
        <v>14510.46172334855</v>
      </c>
      <c r="N307" s="15">
        <f t="shared" si="314"/>
        <v>1.729118505996885E-3</v>
      </c>
      <c r="O307" s="15">
        <f t="shared" si="315"/>
        <v>2.4024784781144781E-3</v>
      </c>
      <c r="P307" s="15">
        <f t="shared" si="316"/>
        <v>2.1843650561237382E-3</v>
      </c>
      <c r="Q307" s="5">
        <f t="shared" si="317"/>
        <v>3918.3622734011747</v>
      </c>
      <c r="R307" s="5">
        <f t="shared" si="318"/>
        <v>5157.9380141894299</v>
      </c>
      <c r="S307" s="5">
        <f t="shared" si="319"/>
        <v>3569.6126338007175</v>
      </c>
      <c r="T307" s="5">
        <f t="shared" si="320"/>
        <v>9.369343618285761</v>
      </c>
      <c r="U307" s="5">
        <f t="shared" si="321"/>
        <v>27.656741090586443</v>
      </c>
      <c r="V307" s="5">
        <f t="shared" si="322"/>
        <v>56.294105324642402</v>
      </c>
      <c r="W307" s="15">
        <f t="shared" si="323"/>
        <v>-1.0734613539272964E-2</v>
      </c>
      <c r="X307" s="15">
        <f t="shared" si="324"/>
        <v>-1.217998157191269E-2</v>
      </c>
      <c r="Y307" s="15">
        <f t="shared" si="325"/>
        <v>-9.7425357312937999E-3</v>
      </c>
      <c r="Z307" s="5">
        <f t="shared" si="338"/>
        <v>2712.1802483568595</v>
      </c>
      <c r="AA307" s="5">
        <f t="shared" si="339"/>
        <v>13944.26189806034</v>
      </c>
      <c r="AB307" s="5">
        <f t="shared" si="340"/>
        <v>90360.23776202905</v>
      </c>
      <c r="AC307" s="16">
        <f t="shared" si="326"/>
        <v>0.83579650372852321</v>
      </c>
      <c r="AD307" s="16">
        <f t="shared" si="327"/>
        <v>3.0977514983049512</v>
      </c>
      <c r="AE307" s="16">
        <f t="shared" si="328"/>
        <v>27.103347384186382</v>
      </c>
      <c r="AF307" s="15">
        <f t="shared" si="329"/>
        <v>-4.0504037456468023E-3</v>
      </c>
      <c r="AG307" s="15">
        <f t="shared" si="330"/>
        <v>2.9673830763510267E-4</v>
      </c>
      <c r="AH307" s="15">
        <f t="shared" si="331"/>
        <v>9.7937136394747881E-3</v>
      </c>
      <c r="AI307" s="1">
        <f t="shared" si="295"/>
        <v>820530.67629302689</v>
      </c>
      <c r="AJ307" s="1">
        <f t="shared" si="296"/>
        <v>363332.10002576822</v>
      </c>
      <c r="AK307" s="1">
        <f t="shared" si="297"/>
        <v>123825.7037082434</v>
      </c>
      <c r="AL307" s="14">
        <f t="shared" si="332"/>
        <v>98.735088173498937</v>
      </c>
      <c r="AM307" s="14">
        <f t="shared" si="333"/>
        <v>24.635959122966444</v>
      </c>
      <c r="AN307" s="14">
        <f t="shared" si="334"/>
        <v>7.6505031606681531</v>
      </c>
      <c r="AO307" s="11">
        <f t="shared" si="335"/>
        <v>1.654802291493263E-3</v>
      </c>
      <c r="AP307" s="11">
        <f t="shared" si="336"/>
        <v>2.084614438914036E-3</v>
      </c>
      <c r="AQ307" s="11">
        <f t="shared" si="337"/>
        <v>1.8910083208333686E-3</v>
      </c>
      <c r="AR307" s="1">
        <f t="shared" si="341"/>
        <v>418210.96898974531</v>
      </c>
      <c r="AS307" s="1">
        <f t="shared" si="341"/>
        <v>186498.40186503547</v>
      </c>
      <c r="AT307" s="1">
        <f t="shared" si="341"/>
        <v>63410.060666478719</v>
      </c>
      <c r="AU307" s="1">
        <f t="shared" si="298"/>
        <v>83642.193797949061</v>
      </c>
      <c r="AV307" s="1">
        <f t="shared" si="299"/>
        <v>37299.680373007097</v>
      </c>
      <c r="AW307" s="1">
        <f t="shared" si="300"/>
        <v>12682.012133295744</v>
      </c>
      <c r="AX307" s="1">
        <f t="shared" si="352"/>
        <v>287083.55668432947</v>
      </c>
      <c r="AY307" s="1">
        <f t="shared" si="344"/>
        <v>50334.074403760918</v>
      </c>
      <c r="AZ307" s="1">
        <f t="shared" si="345"/>
        <v>11608.369378678841</v>
      </c>
      <c r="BA307" s="1">
        <f t="shared" si="353"/>
        <v>14646.26778461723</v>
      </c>
      <c r="BB307" s="1">
        <f t="shared" si="354"/>
        <v>32091.394546305386</v>
      </c>
      <c r="BC307" s="1">
        <f t="shared" si="355"/>
        <v>40900.510840769923</v>
      </c>
      <c r="BD307" s="1">
        <f t="shared" si="356"/>
        <v>60.916653717255215</v>
      </c>
      <c r="BE307" s="2">
        <f t="shared" si="362"/>
        <v>0.17931493730955578</v>
      </c>
      <c r="BF307" s="2">
        <f t="shared" si="363"/>
        <v>0.13584270515142602</v>
      </c>
      <c r="BG307" s="2">
        <f t="shared" si="364"/>
        <v>7.3108051554487685E-2</v>
      </c>
      <c r="BH307" s="2">
        <f t="shared" si="346"/>
        <v>8.3974027387591563E-2</v>
      </c>
      <c r="BI307" s="2">
        <f t="shared" si="357"/>
        <v>3.2153846742329923E-3</v>
      </c>
      <c r="BJ307" s="2">
        <f t="shared" si="347"/>
        <v>1.8453240542857267E-3</v>
      </c>
      <c r="BK307" s="2">
        <f t="shared" si="348"/>
        <v>5.3447872020936297E-4</v>
      </c>
      <c r="BL307" s="2">
        <f t="shared" si="349"/>
        <v>1344.7091402857563</v>
      </c>
      <c r="BM307" s="2">
        <f t="shared" si="350"/>
        <v>344.149987047396</v>
      </c>
      <c r="BN307" s="2">
        <f t="shared" si="351"/>
        <v>33.891328073417611</v>
      </c>
      <c r="BO307" s="2">
        <f t="shared" si="358"/>
        <v>5529.9771268519044</v>
      </c>
      <c r="BP307" s="2">
        <f t="shared" si="359"/>
        <v>363.36734925049308</v>
      </c>
      <c r="BQ307" s="2">
        <f t="shared" si="360"/>
        <v>10.260676817798627</v>
      </c>
      <c r="BR307" s="11">
        <f t="shared" si="361"/>
        <v>3.1960179739745936E-2</v>
      </c>
      <c r="BS307" s="17">
        <f t="shared" si="342"/>
        <v>7.1594634202606439E-5</v>
      </c>
      <c r="BT307" s="17">
        <f t="shared" si="343"/>
        <v>6.9509269206140332E-4</v>
      </c>
      <c r="BU307" s="12">
        <f>(BU$3*templow!$I417+BU$4*templow!$I417^2+BU$5*templow!$I417^6)*(K307/K$56)^$BW$1</f>
        <v>-1.777848724457574</v>
      </c>
      <c r="BV307" s="12">
        <f>(BV$3*templow!$I417+BV$4*templow!$I417^2+BV$5*templow!$I417^6)*(L307/L$56)^$BW$1</f>
        <v>-2.2205959662915165</v>
      </c>
      <c r="BW307" s="12">
        <f>(BW$3*templow!$I417+BW$4*templow!$I417^2+BW$5*templow!$I417^6)*(M307/M$56)^$BW$1</f>
        <v>-2.7972720250132213</v>
      </c>
      <c r="BX307" s="12"/>
      <c r="BY307" s="12"/>
      <c r="BZ307" s="12"/>
      <c r="CA307" s="19"/>
      <c r="CB307" s="19"/>
      <c r="CC307" s="19"/>
      <c r="CD307" s="19"/>
      <c r="CE307" s="19"/>
      <c r="CF307" s="19"/>
      <c r="CG307" s="19"/>
      <c r="CH307" s="19"/>
    </row>
    <row r="308" spans="1:86" x14ac:dyDescent="0.3">
      <c r="A308" s="2">
        <f t="shared" si="301"/>
        <v>2262</v>
      </c>
      <c r="B308" s="5">
        <f t="shared" si="302"/>
        <v>1165.4055787848108</v>
      </c>
      <c r="C308" s="5">
        <f t="shared" si="303"/>
        <v>2964.1694259512647</v>
      </c>
      <c r="D308" s="5">
        <f t="shared" si="304"/>
        <v>4369.9548936163965</v>
      </c>
      <c r="E308" s="15">
        <f t="shared" si="305"/>
        <v>9.9994590191736791E-9</v>
      </c>
      <c r="F308" s="15">
        <f t="shared" si="306"/>
        <v>1.9699604786302975E-8</v>
      </c>
      <c r="G308" s="15">
        <f t="shared" si="307"/>
        <v>4.021604241417124E-8</v>
      </c>
      <c r="H308" s="5">
        <f t="shared" si="308"/>
        <v>418925.24012589583</v>
      </c>
      <c r="I308" s="5">
        <f t="shared" si="309"/>
        <v>186941.50886070015</v>
      </c>
      <c r="J308" s="5">
        <f t="shared" si="310"/>
        <v>63547.048617083201</v>
      </c>
      <c r="K308" s="5">
        <f t="shared" si="311"/>
        <v>359467.33716747491</v>
      </c>
      <c r="L308" s="5">
        <f t="shared" si="312"/>
        <v>63067.079507679176</v>
      </c>
      <c r="M308" s="5">
        <f t="shared" si="313"/>
        <v>14541.808820478294</v>
      </c>
      <c r="N308" s="15">
        <f t="shared" si="314"/>
        <v>1.7079106003607958E-3</v>
      </c>
      <c r="O308" s="15">
        <f t="shared" si="315"/>
        <v>2.3759094370769951E-3</v>
      </c>
      <c r="P308" s="15">
        <f t="shared" si="316"/>
        <v>2.1603101077964926E-3</v>
      </c>
      <c r="Q308" s="5">
        <f t="shared" si="317"/>
        <v>3882.9205816647359</v>
      </c>
      <c r="R308" s="5">
        <f t="shared" si="318"/>
        <v>5107.2200552812592</v>
      </c>
      <c r="S308" s="5">
        <f t="shared" si="319"/>
        <v>3542.4720386124659</v>
      </c>
      <c r="T308" s="5">
        <f t="shared" si="320"/>
        <v>9.2687673354268103</v>
      </c>
      <c r="U308" s="5">
        <f t="shared" si="321"/>
        <v>27.319882493763942</v>
      </c>
      <c r="V308" s="5">
        <f t="shared" si="322"/>
        <v>55.745657992055854</v>
      </c>
      <c r="W308" s="15">
        <f t="shared" si="323"/>
        <v>-1.0734613539272964E-2</v>
      </c>
      <c r="X308" s="15">
        <f t="shared" si="324"/>
        <v>-1.217998157191269E-2</v>
      </c>
      <c r="Y308" s="15">
        <f t="shared" si="325"/>
        <v>-9.7425357312937999E-3</v>
      </c>
      <c r="Z308" s="5">
        <f t="shared" si="338"/>
        <v>2676.8191169215302</v>
      </c>
      <c r="AA308" s="5">
        <f t="shared" si="339"/>
        <v>13811.611299897089</v>
      </c>
      <c r="AB308" s="5">
        <f t="shared" si="340"/>
        <v>90553.615280801445</v>
      </c>
      <c r="AC308" s="16">
        <f t="shared" si="326"/>
        <v>0.83241119043922274</v>
      </c>
      <c r="AD308" s="16">
        <f t="shared" si="327"/>
        <v>3.0986707198420325</v>
      </c>
      <c r="AE308" s="16">
        <f t="shared" si="328"/>
        <v>27.36878980713831</v>
      </c>
      <c r="AF308" s="15">
        <f t="shared" si="329"/>
        <v>-4.0504037456468023E-3</v>
      </c>
      <c r="AG308" s="15">
        <f t="shared" si="330"/>
        <v>2.9673830763510267E-4</v>
      </c>
      <c r="AH308" s="15">
        <f t="shared" si="331"/>
        <v>9.7937136394747881E-3</v>
      </c>
      <c r="AI308" s="1">
        <f t="shared" si="295"/>
        <v>822119.80246167327</v>
      </c>
      <c r="AJ308" s="1">
        <f t="shared" si="296"/>
        <v>364298.57039619848</v>
      </c>
      <c r="AK308" s="1">
        <f t="shared" si="297"/>
        <v>124125.14547071481</v>
      </c>
      <c r="AL308" s="14">
        <f t="shared" si="332"/>
        <v>98.896841353157612</v>
      </c>
      <c r="AM308" s="14">
        <f t="shared" si="333"/>
        <v>24.686802034309633</v>
      </c>
      <c r="AN308" s="14">
        <f t="shared" si="334"/>
        <v>7.6648256541521844</v>
      </c>
      <c r="AO308" s="11">
        <f t="shared" si="335"/>
        <v>1.6382542685783304E-3</v>
      </c>
      <c r="AP308" s="11">
        <f t="shared" si="336"/>
        <v>2.0637682945248955E-3</v>
      </c>
      <c r="AQ308" s="11">
        <f t="shared" si="337"/>
        <v>1.8720982376250349E-3</v>
      </c>
      <c r="AR308" s="1">
        <f t="shared" si="341"/>
        <v>418925.24012589583</v>
      </c>
      <c r="AS308" s="1">
        <f t="shared" si="341"/>
        <v>186941.50886070015</v>
      </c>
      <c r="AT308" s="1">
        <f t="shared" si="341"/>
        <v>63547.048617083201</v>
      </c>
      <c r="AU308" s="1">
        <f t="shared" si="298"/>
        <v>83785.048025179174</v>
      </c>
      <c r="AV308" s="1">
        <f t="shared" si="299"/>
        <v>37388.301772140032</v>
      </c>
      <c r="AW308" s="1">
        <f t="shared" si="300"/>
        <v>12709.40972341664</v>
      </c>
      <c r="AX308" s="1">
        <f t="shared" si="352"/>
        <v>287573.86973397993</v>
      </c>
      <c r="AY308" s="1">
        <f t="shared" si="344"/>
        <v>50453.663606143346</v>
      </c>
      <c r="AZ308" s="1">
        <f t="shared" si="345"/>
        <v>11633.447056382636</v>
      </c>
      <c r="BA308" s="1">
        <f t="shared" si="353"/>
        <v>14648.256641826625</v>
      </c>
      <c r="BB308" s="1">
        <f t="shared" si="354"/>
        <v>32098.429423545858</v>
      </c>
      <c r="BC308" s="1">
        <f t="shared" si="355"/>
        <v>40909.94276085803</v>
      </c>
      <c r="BD308" s="1">
        <f t="shared" si="356"/>
        <v>59.154836997914344</v>
      </c>
      <c r="BE308" s="2">
        <f t="shared" si="362"/>
        <v>0.17931493730955578</v>
      </c>
      <c r="BF308" s="2">
        <f t="shared" si="363"/>
        <v>0.13584270515142602</v>
      </c>
      <c r="BG308" s="2">
        <f t="shared" si="364"/>
        <v>7.3108051554487685E-2</v>
      </c>
      <c r="BH308" s="2">
        <f t="shared" si="346"/>
        <v>8.3858624052917205E-2</v>
      </c>
      <c r="BI308" s="2">
        <f t="shared" si="357"/>
        <v>3.2153846742329923E-3</v>
      </c>
      <c r="BJ308" s="2">
        <f t="shared" si="347"/>
        <v>1.8453240542857267E-3</v>
      </c>
      <c r="BK308" s="2">
        <f t="shared" si="348"/>
        <v>5.3447872020936297E-4</v>
      </c>
      <c r="BL308" s="2">
        <f t="shared" si="349"/>
        <v>1347.0057967501816</v>
      </c>
      <c r="BM308" s="2">
        <f t="shared" si="350"/>
        <v>344.96766304511829</v>
      </c>
      <c r="BN308" s="2">
        <f t="shared" si="351"/>
        <v>33.964545217940795</v>
      </c>
      <c r="BO308" s="2">
        <f t="shared" si="358"/>
        <v>5612.5983781045825</v>
      </c>
      <c r="BP308" s="2">
        <f t="shared" si="359"/>
        <v>367.72885823851709</v>
      </c>
      <c r="BQ308" s="2">
        <f t="shared" si="360"/>
        <v>10.260884431895729</v>
      </c>
      <c r="BR308" s="11">
        <f t="shared" si="361"/>
        <v>3.1937298427950206E-2</v>
      </c>
      <c r="BS308" s="17">
        <f t="shared" si="342"/>
        <v>6.9377322505469321E-5</v>
      </c>
      <c r="BT308" s="17">
        <f t="shared" si="343"/>
        <v>6.7484727384602258E-4</v>
      </c>
      <c r="BU308" s="12">
        <f>(BU$3*templow!$I418+BU$4*templow!$I418^2+BU$5*templow!$I418^6)*(K308/K$56)^$BW$1</f>
        <v>-1.8089153036294616</v>
      </c>
      <c r="BV308" s="12">
        <f>(BV$3*templow!$I418+BV$4*templow!$I418^2+BV$5*templow!$I418^6)*(L308/L$56)^$BW$1</f>
        <v>-2.2420337532105501</v>
      </c>
      <c r="BW308" s="12">
        <f>(BW$3*templow!$I418+BW$4*templow!$I418^2+BW$5*templow!$I418^6)*(M308/M$56)^$BW$1</f>
        <v>-2.8162380193013794</v>
      </c>
      <c r="BX308" s="12"/>
      <c r="BY308" s="12"/>
      <c r="BZ308" s="12"/>
      <c r="CA308" s="19"/>
      <c r="CB308" s="19"/>
      <c r="CC308" s="19"/>
      <c r="CD308" s="19"/>
      <c r="CE308" s="19"/>
      <c r="CF308" s="19"/>
      <c r="CG308" s="19"/>
      <c r="CH308" s="19"/>
    </row>
    <row r="309" spans="1:86" x14ac:dyDescent="0.3">
      <c r="A309" s="2">
        <f t="shared" si="301"/>
        <v>2263</v>
      </c>
      <c r="B309" s="5">
        <f t="shared" si="302"/>
        <v>1165.4055898555648</v>
      </c>
      <c r="C309" s="5">
        <f t="shared" si="303"/>
        <v>2964.1694814245825</v>
      </c>
      <c r="D309" s="5">
        <f t="shared" si="304"/>
        <v>4369.9550605715731</v>
      </c>
      <c r="E309" s="15">
        <f t="shared" si="305"/>
        <v>9.499486068214995E-9</v>
      </c>
      <c r="F309" s="15">
        <f t="shared" si="306"/>
        <v>1.8714624546987826E-8</v>
      </c>
      <c r="G309" s="15">
        <f t="shared" si="307"/>
        <v>3.8205240293462678E-8</v>
      </c>
      <c r="H309" s="5">
        <f t="shared" si="308"/>
        <v>419631.9371837377</v>
      </c>
      <c r="I309" s="5">
        <f t="shared" si="309"/>
        <v>187380.75178477314</v>
      </c>
      <c r="J309" s="5">
        <f t="shared" si="310"/>
        <v>63682.819201800216</v>
      </c>
      <c r="K309" s="5">
        <f t="shared" si="311"/>
        <v>360073.72955517145</v>
      </c>
      <c r="L309" s="5">
        <f t="shared" si="312"/>
        <v>63215.262473695599</v>
      </c>
      <c r="M309" s="5">
        <f t="shared" si="313"/>
        <v>14572.877368096035</v>
      </c>
      <c r="N309" s="15">
        <f t="shared" si="314"/>
        <v>1.6869192969652946E-3</v>
      </c>
      <c r="O309" s="15">
        <f t="shared" si="315"/>
        <v>2.3496088160921413E-3</v>
      </c>
      <c r="P309" s="15">
        <f t="shared" si="316"/>
        <v>2.1364981482900891E-3</v>
      </c>
      <c r="Q309" s="5">
        <f t="shared" si="317"/>
        <v>3847.7188264431893</v>
      </c>
      <c r="R309" s="5">
        <f t="shared" si="318"/>
        <v>5056.8681136246842</v>
      </c>
      <c r="S309" s="5">
        <f t="shared" si="319"/>
        <v>3515.4542612237437</v>
      </c>
      <c r="T309" s="5">
        <f t="shared" si="320"/>
        <v>9.1692707000955664</v>
      </c>
      <c r="U309" s="5">
        <f t="shared" si="321"/>
        <v>26.987126828443078</v>
      </c>
      <c r="V309" s="5">
        <f t="shared" si="322"/>
        <v>55.202553927203766</v>
      </c>
      <c r="W309" s="15">
        <f t="shared" si="323"/>
        <v>-1.0734613539272964E-2</v>
      </c>
      <c r="X309" s="15">
        <f t="shared" si="324"/>
        <v>-1.217998157191269E-2</v>
      </c>
      <c r="Y309" s="15">
        <f t="shared" si="325"/>
        <v>-9.7425357312937999E-3</v>
      </c>
      <c r="Z309" s="5">
        <f t="shared" si="338"/>
        <v>2641.8630860919634</v>
      </c>
      <c r="AA309" s="5">
        <f t="shared" si="339"/>
        <v>13679.859982346821</v>
      </c>
      <c r="AB309" s="5">
        <f t="shared" si="340"/>
        <v>90745.228283268094</v>
      </c>
      <c r="AC309" s="16">
        <f t="shared" si="326"/>
        <v>0.82903958903554942</v>
      </c>
      <c r="AD309" s="16">
        <f t="shared" si="327"/>
        <v>3.0995902141473568</v>
      </c>
      <c r="AE309" s="16">
        <f t="shared" si="328"/>
        <v>27.636831897168399</v>
      </c>
      <c r="AF309" s="15">
        <f t="shared" si="329"/>
        <v>-4.0504037456468023E-3</v>
      </c>
      <c r="AG309" s="15">
        <f t="shared" si="330"/>
        <v>2.9673830763510267E-4</v>
      </c>
      <c r="AH309" s="15">
        <f t="shared" si="331"/>
        <v>9.7937136394747881E-3</v>
      </c>
      <c r="AI309" s="1">
        <f t="shared" si="295"/>
        <v>823692.87024068518</v>
      </c>
      <c r="AJ309" s="1">
        <f t="shared" si="296"/>
        <v>365257.01512871869</v>
      </c>
      <c r="AK309" s="1">
        <f t="shared" si="297"/>
        <v>124422.04064705997</v>
      </c>
      <c r="AL309" s="14">
        <f t="shared" si="332"/>
        <v>99.057239343928373</v>
      </c>
      <c r="AM309" s="14">
        <f t="shared" si="333"/>
        <v>24.737240395247934</v>
      </c>
      <c r="AN309" s="14">
        <f t="shared" si="334"/>
        <v>7.6790314676850366</v>
      </c>
      <c r="AO309" s="11">
        <f t="shared" si="335"/>
        <v>1.621871725892547E-3</v>
      </c>
      <c r="AP309" s="11">
        <f t="shared" si="336"/>
        <v>2.0431306115796465E-3</v>
      </c>
      <c r="AQ309" s="11">
        <f t="shared" si="337"/>
        <v>1.8533772552487846E-3</v>
      </c>
      <c r="AR309" s="1">
        <f t="shared" si="341"/>
        <v>419631.9371837377</v>
      </c>
      <c r="AS309" s="1">
        <f t="shared" si="341"/>
        <v>187380.75178477314</v>
      </c>
      <c r="AT309" s="1">
        <f t="shared" si="341"/>
        <v>63682.819201800216</v>
      </c>
      <c r="AU309" s="1">
        <f t="shared" si="298"/>
        <v>83926.387436747551</v>
      </c>
      <c r="AV309" s="1">
        <f t="shared" si="299"/>
        <v>37476.150356954626</v>
      </c>
      <c r="AW309" s="1">
        <f t="shared" si="300"/>
        <v>12736.563840360044</v>
      </c>
      <c r="AX309" s="1">
        <f t="shared" si="352"/>
        <v>288058.9836441371</v>
      </c>
      <c r="AY309" s="1">
        <f t="shared" si="344"/>
        <v>50572.209978956475</v>
      </c>
      <c r="AZ309" s="1">
        <f t="shared" si="345"/>
        <v>11658.301894476826</v>
      </c>
      <c r="BA309" s="1">
        <f t="shared" si="353"/>
        <v>14650.221069822896</v>
      </c>
      <c r="BB309" s="1">
        <f t="shared" si="354"/>
        <v>32105.386493707487</v>
      </c>
      <c r="BC309" s="1">
        <f t="shared" si="355"/>
        <v>40919.270765308633</v>
      </c>
      <c r="BD309" s="1">
        <f t="shared" si="356"/>
        <v>57.443837499998772</v>
      </c>
      <c r="BE309" s="2">
        <f t="shared" si="362"/>
        <v>0.17931493730955578</v>
      </c>
      <c r="BF309" s="2">
        <f t="shared" si="363"/>
        <v>0.13584270515142602</v>
      </c>
      <c r="BG309" s="2">
        <f t="shared" si="364"/>
        <v>7.3108051554487685E-2</v>
      </c>
      <c r="BH309" s="2">
        <f t="shared" si="346"/>
        <v>8.3744249875586999E-2</v>
      </c>
      <c r="BI309" s="2">
        <f t="shared" si="357"/>
        <v>3.2153846742329923E-3</v>
      </c>
      <c r="BJ309" s="2">
        <f t="shared" si="347"/>
        <v>1.8453240542857267E-3</v>
      </c>
      <c r="BK309" s="2">
        <f t="shared" si="348"/>
        <v>5.3447872020936297E-4</v>
      </c>
      <c r="BL309" s="2">
        <f t="shared" si="349"/>
        <v>1349.2780996392919</v>
      </c>
      <c r="BM309" s="2">
        <f t="shared" si="350"/>
        <v>345.77820857858501</v>
      </c>
      <c r="BN309" s="2">
        <f t="shared" si="351"/>
        <v>34.037111706302426</v>
      </c>
      <c r="BO309" s="2">
        <f t="shared" si="358"/>
        <v>5696.4552709276959</v>
      </c>
      <c r="BP309" s="2">
        <f t="shared" si="359"/>
        <v>372.14281796157275</v>
      </c>
      <c r="BQ309" s="2">
        <f t="shared" si="360"/>
        <v>10.261094533383343</v>
      </c>
      <c r="BR309" s="11">
        <f t="shared" si="361"/>
        <v>3.1914648526607498E-2</v>
      </c>
      <c r="BS309" s="17">
        <f t="shared" si="342"/>
        <v>6.7230172425358108E-5</v>
      </c>
      <c r="BT309" s="17">
        <f t="shared" si="343"/>
        <v>6.5519152800584712E-4</v>
      </c>
      <c r="BU309" s="12">
        <f>(BU$3*templow!$I419+BU$4*templow!$I419^2+BU$5*templow!$I419^6)*(K309/K$56)^$BW$1</f>
        <v>-1.8399671885762139</v>
      </c>
      <c r="BV309" s="12">
        <f>(BV$3*templow!$I419+BV$4*templow!$I419^2+BV$5*templow!$I419^6)*(L309/L$56)^$BW$1</f>
        <v>-2.2634512862063922</v>
      </c>
      <c r="BW309" s="12">
        <f>(BW$3*templow!$I419+BW$4*templow!$I419^2+BW$5*templow!$I419^6)*(M309/M$56)^$BW$1</f>
        <v>-2.8351825954591581</v>
      </c>
      <c r="BX309" s="12"/>
      <c r="BY309" s="12"/>
      <c r="BZ309" s="12"/>
      <c r="CA309" s="19"/>
      <c r="CB309" s="19"/>
      <c r="CC309" s="19"/>
      <c r="CD309" s="19"/>
      <c r="CE309" s="19"/>
      <c r="CF309" s="19"/>
      <c r="CG309" s="19"/>
      <c r="CH309" s="19"/>
    </row>
    <row r="310" spans="1:86" x14ac:dyDescent="0.3">
      <c r="A310" s="2">
        <f t="shared" si="301"/>
        <v>2264</v>
      </c>
      <c r="B310" s="5">
        <f t="shared" si="302"/>
        <v>1165.4056003727812</v>
      </c>
      <c r="C310" s="5">
        <f t="shared" si="303"/>
        <v>2964.1695341242353</v>
      </c>
      <c r="D310" s="5">
        <f t="shared" si="304"/>
        <v>4369.9552191789971</v>
      </c>
      <c r="E310" s="15">
        <f t="shared" si="305"/>
        <v>9.0245117648042454E-9</v>
      </c>
      <c r="F310" s="15">
        <f t="shared" si="306"/>
        <v>1.7778893319638433E-8</v>
      </c>
      <c r="G310" s="15">
        <f t="shared" si="307"/>
        <v>3.629497827878954E-8</v>
      </c>
      <c r="H310" s="5">
        <f t="shared" si="308"/>
        <v>420331.10751587455</v>
      </c>
      <c r="I310" s="5">
        <f t="shared" si="309"/>
        <v>187816.14814474521</v>
      </c>
      <c r="J310" s="5">
        <f t="shared" si="310"/>
        <v>63817.378647643018</v>
      </c>
      <c r="K310" s="5">
        <f t="shared" si="311"/>
        <v>360673.66364244535</v>
      </c>
      <c r="L310" s="5">
        <f t="shared" si="312"/>
        <v>63362.147806513887</v>
      </c>
      <c r="M310" s="5">
        <f t="shared" si="313"/>
        <v>14603.66878991329</v>
      </c>
      <c r="N310" s="15">
        <f t="shared" si="314"/>
        <v>1.6661423426114208E-3</v>
      </c>
      <c r="O310" s="15">
        <f t="shared" si="315"/>
        <v>2.3235738818518925E-3</v>
      </c>
      <c r="P310" s="15">
        <f t="shared" si="316"/>
        <v>2.1129267089468051E-3</v>
      </c>
      <c r="Q310" s="5">
        <f t="shared" si="317"/>
        <v>3812.7571155332212</v>
      </c>
      <c r="R310" s="5">
        <f t="shared" si="318"/>
        <v>5006.8825340140156</v>
      </c>
      <c r="S310" s="5">
        <f t="shared" si="319"/>
        <v>3488.5604797379801</v>
      </c>
      <c r="T310" s="5">
        <f t="shared" si="320"/>
        <v>9.0708421226930618</v>
      </c>
      <c r="U310" s="5">
        <f t="shared" si="321"/>
        <v>26.658424120993772</v>
      </c>
      <c r="V310" s="5">
        <f t="shared" si="322"/>
        <v>54.664741073109312</v>
      </c>
      <c r="W310" s="15">
        <f t="shared" si="323"/>
        <v>-1.0734613539272964E-2</v>
      </c>
      <c r="X310" s="15">
        <f t="shared" si="324"/>
        <v>-1.217998157191269E-2</v>
      </c>
      <c r="Y310" s="15">
        <f t="shared" si="325"/>
        <v>-9.7425357312937999E-3</v>
      </c>
      <c r="Z310" s="5">
        <f t="shared" si="338"/>
        <v>2607.3088989416474</v>
      </c>
      <c r="AA310" s="5">
        <f t="shared" si="339"/>
        <v>13549.009937695249</v>
      </c>
      <c r="AB310" s="5">
        <f t="shared" si="340"/>
        <v>90935.085833082267</v>
      </c>
      <c r="AC310" s="16">
        <f t="shared" si="326"/>
        <v>0.82568164397883037</v>
      </c>
      <c r="AD310" s="16">
        <f t="shared" si="327"/>
        <v>3.1005099813018653</v>
      </c>
      <c r="AE310" s="16">
        <f t="shared" si="328"/>
        <v>27.90749911467157</v>
      </c>
      <c r="AF310" s="15">
        <f t="shared" si="329"/>
        <v>-4.0504037456468023E-3</v>
      </c>
      <c r="AG310" s="15">
        <f t="shared" si="330"/>
        <v>2.9673830763510267E-4</v>
      </c>
      <c r="AH310" s="15">
        <f t="shared" si="331"/>
        <v>9.7937136394747881E-3</v>
      </c>
      <c r="AI310" s="1">
        <f t="shared" si="295"/>
        <v>825249.9706533642</v>
      </c>
      <c r="AJ310" s="1">
        <f t="shared" si="296"/>
        <v>366207.46397280146</v>
      </c>
      <c r="AK310" s="1">
        <f t="shared" si="297"/>
        <v>124716.40042271402</v>
      </c>
      <c r="AL310" s="14">
        <f t="shared" si="332"/>
        <v>99.216290898307903</v>
      </c>
      <c r="AM310" s="14">
        <f t="shared" si="333"/>
        <v>24.787276394214498</v>
      </c>
      <c r="AN310" s="14">
        <f t="shared" si="334"/>
        <v>7.693121288526938</v>
      </c>
      <c r="AO310" s="11">
        <f t="shared" si="335"/>
        <v>1.6056530086336215E-3</v>
      </c>
      <c r="AP310" s="11">
        <f t="shared" si="336"/>
        <v>2.0226993054638502E-3</v>
      </c>
      <c r="AQ310" s="11">
        <f t="shared" si="337"/>
        <v>1.8348434826962966E-3</v>
      </c>
      <c r="AR310" s="1">
        <f t="shared" si="341"/>
        <v>420331.10751587455</v>
      </c>
      <c r="AS310" s="1">
        <f t="shared" si="341"/>
        <v>187816.14814474521</v>
      </c>
      <c r="AT310" s="1">
        <f t="shared" si="341"/>
        <v>63817.378647643018</v>
      </c>
      <c r="AU310" s="1">
        <f t="shared" si="298"/>
        <v>84066.221503174922</v>
      </c>
      <c r="AV310" s="1">
        <f t="shared" si="299"/>
        <v>37563.22962894904</v>
      </c>
      <c r="AW310" s="1">
        <f t="shared" si="300"/>
        <v>12763.475729528604</v>
      </c>
      <c r="AX310" s="1">
        <f t="shared" si="352"/>
        <v>288538.9309139562</v>
      </c>
      <c r="AY310" s="1">
        <f t="shared" si="344"/>
        <v>50689.718245211108</v>
      </c>
      <c r="AZ310" s="1">
        <f t="shared" si="345"/>
        <v>11682.935031930632</v>
      </c>
      <c r="BA310" s="1">
        <f t="shared" si="353"/>
        <v>14652.161317844979</v>
      </c>
      <c r="BB310" s="1">
        <f t="shared" si="354"/>
        <v>32112.266542021054</v>
      </c>
      <c r="BC310" s="1">
        <f t="shared" si="355"/>
        <v>40928.495904547584</v>
      </c>
      <c r="BD310" s="1">
        <f t="shared" si="356"/>
        <v>55.782194870394576</v>
      </c>
      <c r="BE310" s="2">
        <f t="shared" si="362"/>
        <v>0.17931493730955578</v>
      </c>
      <c r="BF310" s="2">
        <f t="shared" si="363"/>
        <v>0.13584270515142602</v>
      </c>
      <c r="BG310" s="2">
        <f t="shared" si="364"/>
        <v>7.3108051554487685E-2</v>
      </c>
      <c r="BH310" s="2">
        <f t="shared" si="346"/>
        <v>8.3630899834014422E-2</v>
      </c>
      <c r="BI310" s="2">
        <f t="shared" si="357"/>
        <v>3.2153846742329923E-3</v>
      </c>
      <c r="BJ310" s="2">
        <f t="shared" si="347"/>
        <v>1.8453240542857267E-3</v>
      </c>
      <c r="BK310" s="2">
        <f t="shared" si="348"/>
        <v>5.3447872020936297E-4</v>
      </c>
      <c r="BL310" s="2">
        <f t="shared" si="349"/>
        <v>1351.5262012099231</v>
      </c>
      <c r="BM310" s="2">
        <f t="shared" si="350"/>
        <v>346.58165595478988</v>
      </c>
      <c r="BN310" s="2">
        <f t="shared" si="351"/>
        <v>34.109030866708565</v>
      </c>
      <c r="BO310" s="2">
        <f t="shared" si="358"/>
        <v>5781.566290366276</v>
      </c>
      <c r="BP310" s="2">
        <f t="shared" si="359"/>
        <v>376.60985935394677</v>
      </c>
      <c r="BQ310" s="2">
        <f t="shared" si="360"/>
        <v>10.261307097258625</v>
      </c>
      <c r="BR310" s="11">
        <f t="shared" si="361"/>
        <v>3.1892227673031542E-2</v>
      </c>
      <c r="BS310" s="17">
        <f t="shared" si="342"/>
        <v>6.5150904216110283E-5</v>
      </c>
      <c r="BT310" s="17">
        <f t="shared" si="343"/>
        <v>6.3610827961732726E-4</v>
      </c>
      <c r="BU310" s="12">
        <f>(BU$3*templow!$I420+BU$4*templow!$I420^2+BU$5*templow!$I420^6)*(K310/K$56)^$BW$1</f>
        <v>-1.871004100379118</v>
      </c>
      <c r="BV310" s="12">
        <f>(BV$3*templow!$I420+BV$4*templow!$I420^2+BV$5*templow!$I420^6)*(L310/L$56)^$BW$1</f>
        <v>-2.2848485159313308</v>
      </c>
      <c r="BW310" s="12">
        <f>(BW$3*templow!$I420+BW$4*templow!$I420^2+BW$5*templow!$I420^6)*(M310/M$56)^$BW$1</f>
        <v>-2.8541057497402686</v>
      </c>
      <c r="BX310" s="12"/>
      <c r="BY310" s="12"/>
      <c r="BZ310" s="12"/>
      <c r="CA310" s="19"/>
      <c r="CB310" s="19"/>
      <c r="CC310" s="19"/>
      <c r="CD310" s="19"/>
      <c r="CE310" s="19"/>
      <c r="CF310" s="19"/>
      <c r="CG310" s="19"/>
      <c r="CH310" s="19"/>
    </row>
    <row r="311" spans="1:86" x14ac:dyDescent="0.3">
      <c r="A311" s="2">
        <f t="shared" si="301"/>
        <v>2265</v>
      </c>
      <c r="B311" s="5">
        <f t="shared" si="302"/>
        <v>1165.4056103641369</v>
      </c>
      <c r="C311" s="5">
        <f t="shared" si="303"/>
        <v>2964.1695841889064</v>
      </c>
      <c r="D311" s="5">
        <f t="shared" si="304"/>
        <v>4369.9553698560549</v>
      </c>
      <c r="E311" s="15">
        <f t="shared" si="305"/>
        <v>8.573286176564033E-9</v>
      </c>
      <c r="F311" s="15">
        <f t="shared" si="306"/>
        <v>1.6889948653656511E-8</v>
      </c>
      <c r="G311" s="15">
        <f t="shared" si="307"/>
        <v>3.4480229364850064E-8</v>
      </c>
      <c r="H311" s="5">
        <f t="shared" si="308"/>
        <v>421022.79854226211</v>
      </c>
      <c r="I311" s="5">
        <f t="shared" si="309"/>
        <v>188247.71563191569</v>
      </c>
      <c r="J311" s="5">
        <f t="shared" si="310"/>
        <v>63950.733222528426</v>
      </c>
      <c r="K311" s="5">
        <f t="shared" si="311"/>
        <v>361267.18011140462</v>
      </c>
      <c r="L311" s="5">
        <f t="shared" si="312"/>
        <v>63507.741472027294</v>
      </c>
      <c r="M311" s="5">
        <f t="shared" si="313"/>
        <v>14634.184519059505</v>
      </c>
      <c r="N311" s="15">
        <f t="shared" si="314"/>
        <v>1.6455775089463387E-3</v>
      </c>
      <c r="O311" s="15">
        <f t="shared" si="315"/>
        <v>2.2978019299155772E-3</v>
      </c>
      <c r="P311" s="15">
        <f t="shared" si="316"/>
        <v>2.0895933470699291E-3</v>
      </c>
      <c r="Q311" s="5">
        <f t="shared" si="317"/>
        <v>3778.0355101488913</v>
      </c>
      <c r="R311" s="5">
        <f t="shared" si="318"/>
        <v>4957.2635765458708</v>
      </c>
      <c r="S311" s="5">
        <f t="shared" si="319"/>
        <v>3461.7918268486119</v>
      </c>
      <c r="T311" s="5">
        <f t="shared" si="320"/>
        <v>8.9734701380301942</v>
      </c>
      <c r="U311" s="5">
        <f t="shared" si="321"/>
        <v>26.333725006463833</v>
      </c>
      <c r="V311" s="5">
        <f t="shared" si="322"/>
        <v>54.132167879962623</v>
      </c>
      <c r="W311" s="15">
        <f t="shared" si="323"/>
        <v>-1.0734613539272964E-2</v>
      </c>
      <c r="X311" s="15">
        <f t="shared" si="324"/>
        <v>-1.217998157191269E-2</v>
      </c>
      <c r="Y311" s="15">
        <f t="shared" si="325"/>
        <v>-9.7425357312937999E-3</v>
      </c>
      <c r="Z311" s="5">
        <f t="shared" si="338"/>
        <v>2573.1532879002152</v>
      </c>
      <c r="AA311" s="5">
        <f t="shared" si="339"/>
        <v>13419.062927524674</v>
      </c>
      <c r="AB311" s="5">
        <f t="shared" si="340"/>
        <v>91123.197053475174</v>
      </c>
      <c r="AC311" s="16">
        <f t="shared" si="326"/>
        <v>0.82233729995534666</v>
      </c>
      <c r="AD311" s="16">
        <f t="shared" si="327"/>
        <v>3.1014300213865225</v>
      </c>
      <c r="AE311" s="16">
        <f t="shared" si="328"/>
        <v>28.180817169394558</v>
      </c>
      <c r="AF311" s="15">
        <f t="shared" si="329"/>
        <v>-4.0504037456468023E-3</v>
      </c>
      <c r="AG311" s="15">
        <f t="shared" si="330"/>
        <v>2.9673830763510267E-4</v>
      </c>
      <c r="AH311" s="15">
        <f t="shared" si="331"/>
        <v>9.7937136394747881E-3</v>
      </c>
      <c r="AI311" s="1">
        <f t="shared" si="295"/>
        <v>826791.19509120262</v>
      </c>
      <c r="AJ311" s="1">
        <f t="shared" si="296"/>
        <v>367149.94720447034</v>
      </c>
      <c r="AK311" s="1">
        <f t="shared" si="297"/>
        <v>125008.23610997121</v>
      </c>
      <c r="AL311" s="14">
        <f t="shared" si="332"/>
        <v>99.374004764934384</v>
      </c>
      <c r="AM311" s="14">
        <f t="shared" si="333"/>
        <v>24.836912228893947</v>
      </c>
      <c r="AN311" s="14">
        <f t="shared" si="334"/>
        <v>7.7070958052502059</v>
      </c>
      <c r="AO311" s="11">
        <f t="shared" si="335"/>
        <v>1.5895964785472853E-3</v>
      </c>
      <c r="AP311" s="11">
        <f t="shared" si="336"/>
        <v>2.0024723124092117E-3</v>
      </c>
      <c r="AQ311" s="11">
        <f t="shared" si="337"/>
        <v>1.8164950478693337E-3</v>
      </c>
      <c r="AR311" s="1">
        <f t="shared" si="341"/>
        <v>421022.79854226211</v>
      </c>
      <c r="AS311" s="1">
        <f t="shared" si="341"/>
        <v>188247.71563191569</v>
      </c>
      <c r="AT311" s="1">
        <f t="shared" si="341"/>
        <v>63950.733222528426</v>
      </c>
      <c r="AU311" s="1">
        <f t="shared" si="298"/>
        <v>84204.559708452434</v>
      </c>
      <c r="AV311" s="1">
        <f t="shared" si="299"/>
        <v>37649.543126383141</v>
      </c>
      <c r="AW311" s="1">
        <f t="shared" si="300"/>
        <v>12790.146644505687</v>
      </c>
      <c r="AX311" s="1">
        <f t="shared" si="352"/>
        <v>289013.74408912368</v>
      </c>
      <c r="AY311" s="1">
        <f t="shared" si="344"/>
        <v>50806.193177621833</v>
      </c>
      <c r="AZ311" s="1">
        <f t="shared" si="345"/>
        <v>11707.347615247603</v>
      </c>
      <c r="BA311" s="1">
        <f t="shared" si="353"/>
        <v>14654.077632536595</v>
      </c>
      <c r="BB311" s="1">
        <f t="shared" si="354"/>
        <v>32119.0703457032</v>
      </c>
      <c r="BC311" s="1">
        <f t="shared" si="355"/>
        <v>40937.619218221706</v>
      </c>
      <c r="BD311" s="1">
        <f t="shared" si="356"/>
        <v>54.168490509958275</v>
      </c>
      <c r="BE311" s="2">
        <f t="shared" si="362"/>
        <v>0.17931493730955578</v>
      </c>
      <c r="BF311" s="2">
        <f t="shared" si="363"/>
        <v>0.13584270515142602</v>
      </c>
      <c r="BG311" s="2">
        <f t="shared" si="364"/>
        <v>7.3108051554487685E-2</v>
      </c>
      <c r="BH311" s="2">
        <f t="shared" si="346"/>
        <v>8.3518568842346957E-2</v>
      </c>
      <c r="BI311" s="2">
        <f t="shared" si="357"/>
        <v>3.2153846742329923E-3</v>
      </c>
      <c r="BJ311" s="2">
        <f t="shared" si="347"/>
        <v>1.8453240542857267E-3</v>
      </c>
      <c r="BK311" s="2">
        <f t="shared" si="348"/>
        <v>5.3447872020936297E-4</v>
      </c>
      <c r="BL311" s="2">
        <f t="shared" si="349"/>
        <v>1353.7502539354741</v>
      </c>
      <c r="BM311" s="2">
        <f t="shared" si="350"/>
        <v>347.37803781991323</v>
      </c>
      <c r="BN311" s="2">
        <f t="shared" si="351"/>
        <v>34.180306049227383</v>
      </c>
      <c r="BO311" s="2">
        <f t="shared" si="358"/>
        <v>5867.9501980316627</v>
      </c>
      <c r="BP311" s="2">
        <f t="shared" si="359"/>
        <v>381.13062094020489</v>
      </c>
      <c r="BQ311" s="2">
        <f t="shared" si="360"/>
        <v>10.261522098782844</v>
      </c>
      <c r="BR311" s="11">
        <f t="shared" si="361"/>
        <v>3.1870033529708158E-2</v>
      </c>
      <c r="BS311" s="17">
        <f t="shared" si="342"/>
        <v>6.3137314604092739E-5</v>
      </c>
      <c r="BT311" s="17">
        <f t="shared" si="343"/>
        <v>6.1758085399740508E-4</v>
      </c>
      <c r="BU311" s="12">
        <f>(BU$3*templow!$I421+BU$4*templow!$I421^2+BU$5*templow!$I421^6)*(K311/K$56)^$BW$1</f>
        <v>-1.9020257695865577</v>
      </c>
      <c r="BV311" s="12">
        <f>(BV$3*templow!$I421+BV$4*templow!$I421^2+BV$5*templow!$I421^6)*(L311/L$56)^$BW$1</f>
        <v>-2.3062253973362923</v>
      </c>
      <c r="BW311" s="12">
        <f>(BW$3*templow!$I421+BW$4*templow!$I421^2+BW$5*templow!$I421^6)*(M311/M$56)^$BW$1</f>
        <v>-2.8730074813672291</v>
      </c>
      <c r="BX311" s="12"/>
      <c r="BY311" s="12"/>
      <c r="BZ311" s="12"/>
      <c r="CA311" s="19"/>
      <c r="CB311" s="19"/>
      <c r="CC311" s="19"/>
      <c r="CD311" s="19"/>
      <c r="CE311" s="19"/>
      <c r="CF311" s="19"/>
      <c r="CG311" s="19"/>
      <c r="CH311" s="19"/>
    </row>
    <row r="312" spans="1:86" x14ac:dyDescent="0.3">
      <c r="A312" s="2">
        <f t="shared" si="301"/>
        <v>2266</v>
      </c>
      <c r="B312" s="5">
        <f t="shared" si="302"/>
        <v>1165.4056198559249</v>
      </c>
      <c r="C312" s="5">
        <f t="shared" si="303"/>
        <v>2964.1696317503447</v>
      </c>
      <c r="D312" s="5">
        <f t="shared" si="304"/>
        <v>4369.955512999265</v>
      </c>
      <c r="E312" s="15">
        <f t="shared" si="305"/>
        <v>8.1446218677358315E-9</v>
      </c>
      <c r="F312" s="15">
        <f t="shared" si="306"/>
        <v>1.6045451220973685E-8</v>
      </c>
      <c r="G312" s="15">
        <f t="shared" si="307"/>
        <v>3.2756217896607561E-8</v>
      </c>
      <c r="H312" s="5">
        <f t="shared" si="308"/>
        <v>421707.05774091242</v>
      </c>
      <c r="I312" s="5">
        <f t="shared" si="309"/>
        <v>188675.472114587</v>
      </c>
      <c r="J312" s="5">
        <f t="shared" si="310"/>
        <v>64082.889233380847</v>
      </c>
      <c r="K312" s="5">
        <f t="shared" si="311"/>
        <v>361854.31969432806</v>
      </c>
      <c r="L312" s="5">
        <f t="shared" si="312"/>
        <v>63652.049495957479</v>
      </c>
      <c r="M312" s="5">
        <f t="shared" si="313"/>
        <v>14664.425997645534</v>
      </c>
      <c r="N312" s="15">
        <f t="shared" si="314"/>
        <v>1.6252225921611352E-3</v>
      </c>
      <c r="O312" s="15">
        <f t="shared" si="315"/>
        <v>2.2722902843859138E-3</v>
      </c>
      <c r="P312" s="15">
        <f t="shared" si="316"/>
        <v>2.0664956456331041E-3</v>
      </c>
      <c r="Q312" s="5">
        <f t="shared" si="317"/>
        <v>3743.5540260417124</v>
      </c>
      <c r="R312" s="5">
        <f t="shared" si="318"/>
        <v>4908.0114186735109</v>
      </c>
      <c r="S312" s="5">
        <f t="shared" si="319"/>
        <v>3435.1493906047986</v>
      </c>
      <c r="T312" s="5">
        <f t="shared" si="320"/>
        <v>8.8771434039922337</v>
      </c>
      <c r="U312" s="5">
        <f t="shared" si="321"/>
        <v>26.012980721165288</v>
      </c>
      <c r="V312" s="5">
        <f t="shared" si="322"/>
        <v>53.60478330017969</v>
      </c>
      <c r="W312" s="15">
        <f t="shared" si="323"/>
        <v>-1.0734613539272964E-2</v>
      </c>
      <c r="X312" s="15">
        <f t="shared" si="324"/>
        <v>-1.217998157191269E-2</v>
      </c>
      <c r="Y312" s="15">
        <f t="shared" si="325"/>
        <v>-9.7425357312937999E-3</v>
      </c>
      <c r="Z312" s="5">
        <f t="shared" si="338"/>
        <v>2539.3929760423898</v>
      </c>
      <c r="AA312" s="5">
        <f t="shared" si="339"/>
        <v>13290.020487950647</v>
      </c>
      <c r="AB312" s="5">
        <f t="shared" si="340"/>
        <v>91309.571124486742</v>
      </c>
      <c r="AC312" s="16">
        <f t="shared" si="326"/>
        <v>0.81900650187542245</v>
      </c>
      <c r="AD312" s="16">
        <f t="shared" si="327"/>
        <v>3.1023503344823173</v>
      </c>
      <c r="AE312" s="16">
        <f t="shared" si="328"/>
        <v>28.456812022878005</v>
      </c>
      <c r="AF312" s="15">
        <f t="shared" si="329"/>
        <v>-4.0504037456468023E-3</v>
      </c>
      <c r="AG312" s="15">
        <f t="shared" si="330"/>
        <v>2.9673830763510267E-4</v>
      </c>
      <c r="AH312" s="15">
        <f t="shared" si="331"/>
        <v>9.7937136394747881E-3</v>
      </c>
      <c r="AI312" s="1">
        <f t="shared" si="295"/>
        <v>828316.63529053482</v>
      </c>
      <c r="AJ312" s="1">
        <f t="shared" si="296"/>
        <v>368084.49561040645</v>
      </c>
      <c r="AK312" s="1">
        <f t="shared" si="297"/>
        <v>125297.55914347978</v>
      </c>
      <c r="AL312" s="14">
        <f t="shared" si="332"/>
        <v>99.530389687287524</v>
      </c>
      <c r="AM312" s="14">
        <f t="shared" si="333"/>
        <v>24.886150105667404</v>
      </c>
      <c r="AN312" s="14">
        <f t="shared" si="334"/>
        <v>7.7209557076002611</v>
      </c>
      <c r="AO312" s="11">
        <f t="shared" si="335"/>
        <v>1.5737005137618125E-3</v>
      </c>
      <c r="AP312" s="11">
        <f t="shared" si="336"/>
        <v>1.9824475892851194E-3</v>
      </c>
      <c r="AQ312" s="11">
        <f t="shared" si="337"/>
        <v>1.7983300973906404E-3</v>
      </c>
      <c r="AR312" s="1">
        <f t="shared" si="341"/>
        <v>421707.05774091242</v>
      </c>
      <c r="AS312" s="1">
        <f t="shared" si="341"/>
        <v>188675.472114587</v>
      </c>
      <c r="AT312" s="1">
        <f t="shared" si="341"/>
        <v>64082.889233380847</v>
      </c>
      <c r="AU312" s="1">
        <f t="shared" si="298"/>
        <v>84341.411548182485</v>
      </c>
      <c r="AV312" s="1">
        <f t="shared" si="299"/>
        <v>37735.094422917398</v>
      </c>
      <c r="AW312" s="1">
        <f t="shared" si="300"/>
        <v>12816.577846676169</v>
      </c>
      <c r="AX312" s="1">
        <f t="shared" si="352"/>
        <v>289483.45575546246</v>
      </c>
      <c r="AY312" s="1">
        <f t="shared" si="344"/>
        <v>50921.639596765985</v>
      </c>
      <c r="AZ312" s="1">
        <f t="shared" si="345"/>
        <v>11731.540798116426</v>
      </c>
      <c r="BA312" s="1">
        <f t="shared" si="353"/>
        <v>14655.970257975339</v>
      </c>
      <c r="BB312" s="1">
        <f t="shared" si="354"/>
        <v>32125.798674043166</v>
      </c>
      <c r="BC312" s="1">
        <f t="shared" si="355"/>
        <v>40946.641735318932</v>
      </c>
      <c r="BD312" s="1">
        <f t="shared" si="356"/>
        <v>52.601346388125542</v>
      </c>
      <c r="BE312" s="2">
        <f t="shared" si="362"/>
        <v>0.17931493730955578</v>
      </c>
      <c r="BF312" s="2">
        <f t="shared" si="363"/>
        <v>0.13584270515142602</v>
      </c>
      <c r="BG312" s="2">
        <f t="shared" si="364"/>
        <v>7.3108051554487685E-2</v>
      </c>
      <c r="BH312" s="2">
        <f t="shared" si="346"/>
        <v>8.3407251752621758E-2</v>
      </c>
      <c r="BI312" s="2">
        <f t="shared" si="357"/>
        <v>3.2153846742329923E-3</v>
      </c>
      <c r="BJ312" s="2">
        <f t="shared" si="347"/>
        <v>1.8453240542857267E-3</v>
      </c>
      <c r="BK312" s="2">
        <f t="shared" si="348"/>
        <v>5.3447872020936297E-4</v>
      </c>
      <c r="BL312" s="2">
        <f t="shared" si="349"/>
        <v>1355.9504104760174</v>
      </c>
      <c r="BM312" s="2">
        <f t="shared" si="350"/>
        <v>348.16738714676325</v>
      </c>
      <c r="BN312" s="2">
        <f t="shared" si="351"/>
        <v>34.250940624775758</v>
      </c>
      <c r="BO312" s="2">
        <f t="shared" si="358"/>
        <v>5955.6260362395078</v>
      </c>
      <c r="BP312" s="2">
        <f t="shared" si="359"/>
        <v>385.70574892650421</v>
      </c>
      <c r="BQ312" s="2">
        <f t="shared" si="360"/>
        <v>10.261739513478338</v>
      </c>
      <c r="BR312" s="11">
        <f t="shared" si="361"/>
        <v>3.1848063784003705E-2</v>
      </c>
      <c r="BS312" s="17">
        <f t="shared" si="342"/>
        <v>6.1187274126102415E-5</v>
      </c>
      <c r="BT312" s="17">
        <f t="shared" si="343"/>
        <v>5.9959306213340296E-4</v>
      </c>
      <c r="BU312" s="12">
        <f>(BU$3*templow!$I422+BU$4*templow!$I422^2+BU$5*templow!$I422^6)*(K312/K$56)^$BW$1</f>
        <v>-1.9330319359362458</v>
      </c>
      <c r="BV312" s="12">
        <f>(BV$3*templow!$I422+BV$4*templow!$I422^2+BV$5*templow!$I422^6)*(L312/L$56)^$BW$1</f>
        <v>-2.3275818895088998</v>
      </c>
      <c r="BW312" s="12">
        <f>(BW$3*templow!$I422+BW$4*templow!$I422^2+BW$5*templow!$I422^6)*(M312/M$56)^$BW$1</f>
        <v>-2.8918877924065658</v>
      </c>
      <c r="BX312" s="12"/>
      <c r="BY312" s="12"/>
      <c r="BZ312" s="12"/>
      <c r="CA312" s="19"/>
      <c r="CB312" s="19"/>
      <c r="CC312" s="19"/>
      <c r="CD312" s="19"/>
      <c r="CE312" s="19"/>
      <c r="CF312" s="19"/>
      <c r="CG312" s="19"/>
      <c r="CH312" s="19"/>
    </row>
    <row r="313" spans="1:86" x14ac:dyDescent="0.3">
      <c r="A313" s="2">
        <f t="shared" si="301"/>
        <v>2267</v>
      </c>
      <c r="B313" s="5">
        <f t="shared" si="302"/>
        <v>1165.4056288731235</v>
      </c>
      <c r="C313" s="5">
        <f t="shared" si="303"/>
        <v>2964.1696769337123</v>
      </c>
      <c r="D313" s="5">
        <f t="shared" si="304"/>
        <v>4369.9556489853194</v>
      </c>
      <c r="E313" s="15">
        <f t="shared" si="305"/>
        <v>7.7373907743490388E-9</v>
      </c>
      <c r="F313" s="15">
        <f t="shared" si="306"/>
        <v>1.5243178659925E-8</v>
      </c>
      <c r="G313" s="15">
        <f t="shared" si="307"/>
        <v>3.1118407001777183E-8</v>
      </c>
      <c r="H313" s="5">
        <f t="shared" si="308"/>
        <v>422383.93263881322</v>
      </c>
      <c r="I313" s="5">
        <f t="shared" si="309"/>
        <v>189099.43563137206</v>
      </c>
      <c r="J313" s="5">
        <f t="shared" si="310"/>
        <v>64213.853024269978</v>
      </c>
      <c r="K313" s="5">
        <f t="shared" si="311"/>
        <v>362435.1231658567</v>
      </c>
      <c r="L313" s="5">
        <f t="shared" si="312"/>
        <v>63795.07796159164</v>
      </c>
      <c r="M313" s="5">
        <f t="shared" si="313"/>
        <v>14694.39467633501</v>
      </c>
      <c r="N313" s="15">
        <f t="shared" si="314"/>
        <v>1.6050754127221456E-3</v>
      </c>
      <c r="O313" s="15">
        <f t="shared" si="315"/>
        <v>2.2470362976017011E-3</v>
      </c>
      <c r="P313" s="15">
        <f t="shared" si="316"/>
        <v>2.0436312129972212E-3</v>
      </c>
      <c r="Q313" s="5">
        <f t="shared" si="317"/>
        <v>3709.3126346048552</v>
      </c>
      <c r="R313" s="5">
        <f t="shared" si="318"/>
        <v>4859.1261572338472</v>
      </c>
      <c r="S313" s="5">
        <f t="shared" si="319"/>
        <v>3408.634215171679</v>
      </c>
      <c r="T313" s="5">
        <f t="shared" si="320"/>
        <v>8.7818507002176709</v>
      </c>
      <c r="U313" s="5">
        <f t="shared" si="321"/>
        <v>25.696143095350976</v>
      </c>
      <c r="V313" s="5">
        <f t="shared" si="322"/>
        <v>53.082536783509426</v>
      </c>
      <c r="W313" s="15">
        <f t="shared" si="323"/>
        <v>-1.0734613539272964E-2</v>
      </c>
      <c r="X313" s="15">
        <f t="shared" si="324"/>
        <v>-1.217998157191269E-2</v>
      </c>
      <c r="Y313" s="15">
        <f t="shared" si="325"/>
        <v>-9.7425357312937999E-3</v>
      </c>
      <c r="Z313" s="5">
        <f t="shared" si="338"/>
        <v>2506.0246783404168</v>
      </c>
      <c r="AA313" s="5">
        <f t="shared" si="339"/>
        <v>13161.883934795278</v>
      </c>
      <c r="AB313" s="5">
        <f t="shared" si="340"/>
        <v>91494.217280245866</v>
      </c>
      <c r="AC313" s="16">
        <f t="shared" si="326"/>
        <v>0.81568919487251712</v>
      </c>
      <c r="AD313" s="16">
        <f t="shared" si="327"/>
        <v>3.1032709206702629</v>
      </c>
      <c r="AE313" s="16">
        <f t="shared" si="328"/>
        <v>28.735509890922437</v>
      </c>
      <c r="AF313" s="15">
        <f t="shared" si="329"/>
        <v>-4.0504037456468023E-3</v>
      </c>
      <c r="AG313" s="15">
        <f t="shared" si="330"/>
        <v>2.9673830763510267E-4</v>
      </c>
      <c r="AH313" s="15">
        <f t="shared" si="331"/>
        <v>9.7937136394747881E-3</v>
      </c>
      <c r="AI313" s="1">
        <f t="shared" ref="AI313:AI346" si="365">(1-$AI$5)*AI312+AU312</f>
        <v>829826.38330966386</v>
      </c>
      <c r="AJ313" s="1">
        <f t="shared" ref="AJ313:AJ346" si="366">(1-$AI$5)*AJ312+AV312</f>
        <v>369011.14047228324</v>
      </c>
      <c r="AK313" s="1">
        <f t="shared" ref="AK313:AK346" si="367">(1-$AI$5)*AK312+AW312</f>
        <v>125584.38107580798</v>
      </c>
      <c r="AL313" s="14">
        <f t="shared" si="332"/>
        <v>99.685454402419467</v>
      </c>
      <c r="AM313" s="14">
        <f t="shared" si="333"/>
        <v>24.934992239068137</v>
      </c>
      <c r="AN313" s="14">
        <f t="shared" si="334"/>
        <v>7.7347016863595632</v>
      </c>
      <c r="AO313" s="11">
        <f t="shared" si="335"/>
        <v>1.5579635086241943E-3</v>
      </c>
      <c r="AP313" s="11">
        <f t="shared" si="336"/>
        <v>1.9626231133922684E-3</v>
      </c>
      <c r="AQ313" s="11">
        <f t="shared" si="337"/>
        <v>1.7803467964167339E-3</v>
      </c>
      <c r="AR313" s="1">
        <f t="shared" si="341"/>
        <v>422383.93263881322</v>
      </c>
      <c r="AS313" s="1">
        <f t="shared" si="341"/>
        <v>189099.43563137206</v>
      </c>
      <c r="AT313" s="1">
        <f t="shared" si="341"/>
        <v>64213.853024269978</v>
      </c>
      <c r="AU313" s="1">
        <f t="shared" ref="AU313:AU346" si="368">$AU$5*AR313</f>
        <v>84476.786527762655</v>
      </c>
      <c r="AV313" s="1">
        <f t="shared" ref="AV313:AV346" si="369">$AU$5*AS313</f>
        <v>37819.887126274414</v>
      </c>
      <c r="AW313" s="1">
        <f t="shared" ref="AW313:AW346" si="370">$AU$5*AT313</f>
        <v>12842.770604853997</v>
      </c>
      <c r="AX313" s="1">
        <f t="shared" si="352"/>
        <v>289948.09853268537</v>
      </c>
      <c r="AY313" s="1">
        <f t="shared" si="344"/>
        <v>51036.062369273313</v>
      </c>
      <c r="AZ313" s="1">
        <f t="shared" si="345"/>
        <v>11755.515741068006</v>
      </c>
      <c r="BA313" s="1">
        <f t="shared" si="353"/>
        <v>14657.839435701408</v>
      </c>
      <c r="BB313" s="1">
        <f t="shared" si="354"/>
        <v>32132.452288488639</v>
      </c>
      <c r="BC313" s="1">
        <f t="shared" si="355"/>
        <v>40955.564474286752</v>
      </c>
      <c r="BD313" s="1">
        <f t="shared" si="356"/>
        <v>51.079423890836836</v>
      </c>
      <c r="BE313" s="2">
        <f t="shared" si="362"/>
        <v>0.17931493730955578</v>
      </c>
      <c r="BF313" s="2">
        <f t="shared" si="363"/>
        <v>0.13584270515142602</v>
      </c>
      <c r="BG313" s="2">
        <f t="shared" si="364"/>
        <v>7.3108051554487685E-2</v>
      </c>
      <c r="BH313" s="2">
        <f t="shared" si="346"/>
        <v>8.3296943356902048E-2</v>
      </c>
      <c r="BI313" s="2">
        <f t="shared" si="357"/>
        <v>3.2153846742329923E-3</v>
      </c>
      <c r="BJ313" s="2">
        <f t="shared" si="347"/>
        <v>1.8453240542857267E-3</v>
      </c>
      <c r="BK313" s="2">
        <f t="shared" si="348"/>
        <v>5.3447872020936297E-4</v>
      </c>
      <c r="BL313" s="2">
        <f t="shared" si="349"/>
        <v>1358.1268236491005</v>
      </c>
      <c r="BM313" s="2">
        <f t="shared" si="350"/>
        <v>348.94973722242628</v>
      </c>
      <c r="BN313" s="2">
        <f t="shared" si="351"/>
        <v>34.320937984123951</v>
      </c>
      <c r="BO313" s="2">
        <f t="shared" si="358"/>
        <v>6044.6131322098645</v>
      </c>
      <c r="BP313" s="2">
        <f t="shared" si="359"/>
        <v>390.33589729300547</v>
      </c>
      <c r="BQ313" s="2">
        <f t="shared" si="360"/>
        <v>10.261959317125509</v>
      </c>
      <c r="BR313" s="11">
        <f t="shared" si="361"/>
        <v>3.1826316147904404E-2</v>
      </c>
      <c r="BS313" s="17">
        <f t="shared" si="342"/>
        <v>5.9298724563881835E-5</v>
      </c>
      <c r="BT313" s="17">
        <f t="shared" si="343"/>
        <v>5.8212918653728445E-4</v>
      </c>
      <c r="BU313" s="12">
        <f>(BU$3*templow!$I423+BU$4*templow!$I423^2+BU$5*templow!$I423^6)*(K313/K$56)^$BW$1</f>
        <v>-1.9640223480836256</v>
      </c>
      <c r="BV313" s="12">
        <f>(BV$3*templow!$I423+BV$4*templow!$I423^2+BV$5*templow!$I423^6)*(L313/L$56)^$BW$1</f>
        <v>-2.3489179555156494</v>
      </c>
      <c r="BW313" s="12">
        <f>(BW$3*templow!$I423+BW$4*templow!$I423^2+BW$5*templow!$I423^6)*(M313/M$56)^$BW$1</f>
        <v>-2.9107466876473156</v>
      </c>
      <c r="BX313" s="12"/>
      <c r="BY313" s="12"/>
      <c r="BZ313" s="12"/>
      <c r="CA313" s="19"/>
      <c r="CB313" s="19"/>
      <c r="CC313" s="19"/>
      <c r="CD313" s="19"/>
      <c r="CE313" s="19"/>
      <c r="CF313" s="19"/>
      <c r="CG313" s="19"/>
      <c r="CH313" s="19"/>
    </row>
    <row r="314" spans="1:86" x14ac:dyDescent="0.3">
      <c r="A314" s="2">
        <f t="shared" ref="A314:A346" si="371">1+A313</f>
        <v>2268</v>
      </c>
      <c r="B314" s="5">
        <f t="shared" ref="B314:B346" si="372">B313*(1+E314)</f>
        <v>1165.4056374394625</v>
      </c>
      <c r="C314" s="5">
        <f t="shared" ref="C314:C346" si="373">C313*(1+F314)</f>
        <v>2964.1697198579118</v>
      </c>
      <c r="D314" s="5">
        <f t="shared" ref="D314:D346" si="374">D313*(1+G314)</f>
        <v>4369.955778172075</v>
      </c>
      <c r="E314" s="15">
        <f t="shared" ref="E314:E346" si="375">E313*$E$5</f>
        <v>7.3505212356315861E-9</v>
      </c>
      <c r="F314" s="15">
        <f t="shared" ref="F314:F346" si="376">F313*$E$5</f>
        <v>1.4481019726928749E-8</v>
      </c>
      <c r="G314" s="15">
        <f t="shared" ref="G314:G346" si="377">G313*$E$5</f>
        <v>2.9562486651688323E-8</v>
      </c>
      <c r="H314" s="5">
        <f t="shared" ref="H314:H346" si="378">AR314</f>
        <v>423053.47080304631</v>
      </c>
      <c r="I314" s="5">
        <f t="shared" ref="I314:I346" si="379">AS314</f>
        <v>189519.62438461094</v>
      </c>
      <c r="J314" s="5">
        <f t="shared" ref="J314:J346" si="380">AT314</f>
        <v>64343.630974583073</v>
      </c>
      <c r="K314" s="5">
        <f t="shared" ref="K314:K346" si="381">H314/B314*1000</f>
        <v>363009.63133535726</v>
      </c>
      <c r="L314" s="5">
        <f t="shared" ref="L314:L346" si="382">I314/C314*1000</f>
        <v>63936.833007556539</v>
      </c>
      <c r="M314" s="5">
        <f t="shared" ref="M314:M346" si="383">J314/D314*1000</f>
        <v>14724.092013923675</v>
      </c>
      <c r="N314" s="15">
        <f t="shared" ref="N314:N346" si="384">K314/K313-1</f>
        <v>1.585133815073636E-3</v>
      </c>
      <c r="O314" s="15">
        <f t="shared" ref="O314:O346" si="385">L314/L313-1</f>
        <v>2.2220373498131885E-3</v>
      </c>
      <c r="P314" s="15">
        <f t="shared" ref="P314:P346" si="386">M314/M313-1</f>
        <v>2.0209976826395248E-3</v>
      </c>
      <c r="Q314" s="5">
        <f t="shared" ref="Q314:Q346" si="387">T314*H314/1000</f>
        <v>3675.3112639613801</v>
      </c>
      <c r="R314" s="5">
        <f t="shared" ref="R314:R346" si="388">U314*I314/1000</f>
        <v>4810.6078104469743</v>
      </c>
      <c r="S314" s="5">
        <f t="shared" ref="S314:S346" si="389">V314*J314/1000</f>
        <v>3382.2473015850555</v>
      </c>
      <c r="T314" s="5">
        <f t="shared" ref="T314:T346" si="390">T313*(1+W314)</f>
        <v>8.6875809267912398</v>
      </c>
      <c r="U314" s="5">
        <f t="shared" ref="U314:U346" si="391">U313*(1+X314)</f>
        <v>25.383164545980371</v>
      </c>
      <c r="V314" s="5">
        <f t="shared" ref="V314:V346" si="392">V313*(1+Y314)</f>
        <v>52.565378272188369</v>
      </c>
      <c r="W314" s="15">
        <f t="shared" ref="W314:W346" si="393">T$5-1</f>
        <v>-1.0734613539272964E-2</v>
      </c>
      <c r="X314" s="15">
        <f t="shared" ref="X314:X346" si="394">U$5-1</f>
        <v>-1.217998157191269E-2</v>
      </c>
      <c r="Y314" s="15">
        <f t="shared" ref="Y314:Y346" si="395">V$5-1</f>
        <v>-9.7425357312937999E-3</v>
      </c>
      <c r="Z314" s="5">
        <f t="shared" si="338"/>
        <v>2473.0451028807124</v>
      </c>
      <c r="AA314" s="5">
        <f t="shared" si="339"/>
        <v>13034.654368696743</v>
      </c>
      <c r="AB314" s="5">
        <f t="shared" si="340"/>
        <v>91677.144806299606</v>
      </c>
      <c r="AC314" s="16">
        <f t="shared" ref="AC314:AC346" si="396">AC313*(1+AF314)</f>
        <v>0.8123853243023218</v>
      </c>
      <c r="AD314" s="16">
        <f t="shared" ref="AD314:AD346" si="397">AD313*(1+AG314)</f>
        <v>3.1041917800313956</v>
      </c>
      <c r="AE314" s="16">
        <f t="shared" ref="AE314:AE346" si="398">AE313*(1+AH314)</f>
        <v>29.016937246078427</v>
      </c>
      <c r="AF314" s="15">
        <f t="shared" ref="AF314:AF346" si="399">AC$5-1</f>
        <v>-4.0504037456468023E-3</v>
      </c>
      <c r="AG314" s="15">
        <f t="shared" ref="AG314:AG346" si="400">AD$5-1</f>
        <v>2.9673830763510267E-4</v>
      </c>
      <c r="AH314" s="15">
        <f t="shared" ref="AH314:AH346" si="401">AE$5-1</f>
        <v>9.7937136394747881E-3</v>
      </c>
      <c r="AI314" s="1">
        <f t="shared" si="365"/>
        <v>831320.53150646016</v>
      </c>
      <c r="AJ314" s="1">
        <f t="shared" si="366"/>
        <v>369929.91355132934</v>
      </c>
      <c r="AK314" s="1">
        <f t="shared" si="367"/>
        <v>125868.71357308119</v>
      </c>
      <c r="AL314" s="14">
        <f t="shared" ref="AL314:AL346" si="402">AL313*(1+AO314)</f>
        <v>99.839207639716065</v>
      </c>
      <c r="AM314" s="14">
        <f t="shared" ref="AM314:AM346" si="403">AM313*(1+AP314)</f>
        <v>24.983440851247785</v>
      </c>
      <c r="AN314" s="14">
        <f t="shared" ref="AN314:AN346" si="404">AN313*(1+AQ314)</f>
        <v>7.7483344332144268</v>
      </c>
      <c r="AO314" s="11">
        <f t="shared" ref="AO314:AO346" si="405">AO$5*AO313</f>
        <v>1.5423838735379523E-3</v>
      </c>
      <c r="AP314" s="11">
        <f t="shared" ref="AP314:AP346" si="406">AP$5*AP313</f>
        <v>1.9429968822583456E-3</v>
      </c>
      <c r="AQ314" s="11">
        <f t="shared" ref="AQ314:AQ346" si="407">AQ$5*AQ313</f>
        <v>1.7625433284525665E-3</v>
      </c>
      <c r="AR314" s="1">
        <f t="shared" si="341"/>
        <v>423053.47080304631</v>
      </c>
      <c r="AS314" s="1">
        <f t="shared" si="341"/>
        <v>189519.62438461094</v>
      </c>
      <c r="AT314" s="1">
        <f t="shared" si="341"/>
        <v>64343.630974583073</v>
      </c>
      <c r="AU314" s="1">
        <f t="shared" si="368"/>
        <v>84610.694160609273</v>
      </c>
      <c r="AV314" s="1">
        <f t="shared" si="369"/>
        <v>37903.924876922189</v>
      </c>
      <c r="AW314" s="1">
        <f t="shared" si="370"/>
        <v>12868.726194916615</v>
      </c>
      <c r="AX314" s="1">
        <f t="shared" si="352"/>
        <v>290407.70506828581</v>
      </c>
      <c r="AY314" s="1">
        <f t="shared" si="344"/>
        <v>51149.466406045227</v>
      </c>
      <c r="AZ314" s="1">
        <f t="shared" si="345"/>
        <v>11779.273611138942</v>
      </c>
      <c r="BA314" s="1">
        <f t="shared" si="353"/>
        <v>14659.685404745962</v>
      </c>
      <c r="BB314" s="1">
        <f t="shared" si="354"/>
        <v>32139.031942730286</v>
      </c>
      <c r="BC314" s="1">
        <f t="shared" si="355"/>
        <v>40964.388443149117</v>
      </c>
      <c r="BD314" s="1">
        <f t="shared" si="356"/>
        <v>49.601422700856681</v>
      </c>
      <c r="BE314" s="2">
        <f t="shared" si="362"/>
        <v>0.17931493730955578</v>
      </c>
      <c r="BF314" s="2">
        <f t="shared" si="363"/>
        <v>0.13584270515142602</v>
      </c>
      <c r="BG314" s="2">
        <f t="shared" si="364"/>
        <v>7.3108051554487685E-2</v>
      </c>
      <c r="BH314" s="2">
        <f t="shared" si="346"/>
        <v>8.3187638389394178E-2</v>
      </c>
      <c r="BI314" s="2">
        <f t="shared" si="357"/>
        <v>3.2153846742329923E-3</v>
      </c>
      <c r="BJ314" s="2">
        <f t="shared" si="347"/>
        <v>1.8453240542857267E-3</v>
      </c>
      <c r="BK314" s="2">
        <f t="shared" si="348"/>
        <v>5.3447872020936297E-4</v>
      </c>
      <c r="BL314" s="2">
        <f t="shared" si="349"/>
        <v>1360.2796464011897</v>
      </c>
      <c r="BM314" s="2">
        <f t="shared" si="350"/>
        <v>349.72512163611833</v>
      </c>
      <c r="BN314" s="2">
        <f t="shared" si="351"/>
        <v>34.390301536918685</v>
      </c>
      <c r="BO314" s="2">
        <f t="shared" si="358"/>
        <v>6134.931102329947</v>
      </c>
      <c r="BP314" s="2">
        <f t="shared" si="359"/>
        <v>395.0217278873929</v>
      </c>
      <c r="BQ314" s="2">
        <f t="shared" si="360"/>
        <v>10.26218148576004</v>
      </c>
      <c r="BR314" s="11">
        <f t="shared" si="361"/>
        <v>3.1804788357735453E-2</v>
      </c>
      <c r="BS314" s="17">
        <f t="shared" si="342"/>
        <v>5.746967647157956E-5</v>
      </c>
      <c r="BT314" s="17">
        <f t="shared" si="343"/>
        <v>5.6517396751192667E-4</v>
      </c>
      <c r="BU314" s="12">
        <f>(BU$3*templow!$I424+BU$4*templow!$I424^2+BU$5*templow!$I424^6)*(K314/K$56)^$BW$1</f>
        <v>-1.9949967633364096</v>
      </c>
      <c r="BV314" s="12">
        <f>(BV$3*templow!$I424+BV$4*templow!$I424^2+BV$5*templow!$I424^6)*(L314/L$56)^$BW$1</f>
        <v>-2.3702335622481683</v>
      </c>
      <c r="BW314" s="12">
        <f>(BW$3*templow!$I424+BW$4*templow!$I424^2+BW$5*templow!$I424^6)*(M314/M$56)^$BW$1</f>
        <v>-2.9295841744827946</v>
      </c>
      <c r="BX314" s="12"/>
      <c r="BY314" s="12"/>
      <c r="BZ314" s="12"/>
      <c r="CA314" s="19"/>
      <c r="CB314" s="19"/>
      <c r="CC314" s="19"/>
      <c r="CD314" s="19"/>
      <c r="CE314" s="19"/>
      <c r="CF314" s="19"/>
      <c r="CG314" s="19"/>
      <c r="CH314" s="19"/>
    </row>
    <row r="315" spans="1:86" x14ac:dyDescent="0.3">
      <c r="A315" s="2">
        <f t="shared" si="371"/>
        <v>2269</v>
      </c>
      <c r="B315" s="5">
        <f t="shared" si="372"/>
        <v>1165.4056455774842</v>
      </c>
      <c r="C315" s="5">
        <f t="shared" si="373"/>
        <v>2964.1697606359016</v>
      </c>
      <c r="D315" s="5">
        <f t="shared" si="374"/>
        <v>4369.9559008994966</v>
      </c>
      <c r="E315" s="15">
        <f t="shared" si="375"/>
        <v>6.9829951738500065E-9</v>
      </c>
      <c r="F315" s="15">
        <f t="shared" si="376"/>
        <v>1.3756968740582312E-8</v>
      </c>
      <c r="G315" s="15">
        <f t="shared" si="377"/>
        <v>2.8084362319103905E-8</v>
      </c>
      <c r="H315" s="5">
        <f t="shared" si="378"/>
        <v>423715.71983211621</v>
      </c>
      <c r="I315" s="5">
        <f t="shared" si="379"/>
        <v>189936.05673389888</v>
      </c>
      <c r="J315" s="5">
        <f t="shared" si="380"/>
        <v>64472.229497229091</v>
      </c>
      <c r="K315" s="5">
        <f t="shared" si="381"/>
        <v>363577.8850394669</v>
      </c>
      <c r="L315" s="5">
        <f t="shared" si="382"/>
        <v>64077.32082563045</v>
      </c>
      <c r="M315" s="5">
        <f t="shared" si="383"/>
        <v>14753.519476926152</v>
      </c>
      <c r="N315" s="15">
        <f t="shared" si="384"/>
        <v>1.5653956673802316E-3</v>
      </c>
      <c r="O315" s="15">
        <f t="shared" si="385"/>
        <v>2.1972908488805398E-3</v>
      </c>
      <c r="P315" s="15">
        <f t="shared" si="386"/>
        <v>1.9985927128578496E-3</v>
      </c>
      <c r="Q315" s="5">
        <f t="shared" si="387"/>
        <v>3641.5498000366601</v>
      </c>
      <c r="R315" s="5">
        <f t="shared" si="388"/>
        <v>4762.4563198881842</v>
      </c>
      <c r="S315" s="5">
        <f t="shared" si="389"/>
        <v>3355.989608500227</v>
      </c>
      <c r="T315" s="5">
        <f t="shared" si="390"/>
        <v>8.5943231029509768</v>
      </c>
      <c r="U315" s="5">
        <f t="shared" si="391"/>
        <v>25.073998069573502</v>
      </c>
      <c r="V315" s="5">
        <f t="shared" si="392"/>
        <v>52.0532581961426</v>
      </c>
      <c r="W315" s="15">
        <f t="shared" si="393"/>
        <v>-1.0734613539272964E-2</v>
      </c>
      <c r="X315" s="15">
        <f t="shared" si="394"/>
        <v>-1.217998157191269E-2</v>
      </c>
      <c r="Y315" s="15">
        <f t="shared" si="395"/>
        <v>-9.7425357312937999E-3</v>
      </c>
      <c r="Z315" s="5">
        <f t="shared" si="338"/>
        <v>2440.4509520452998</v>
      </c>
      <c r="AA315" s="5">
        <f t="shared" si="339"/>
        <v>12908.332680154461</v>
      </c>
      <c r="AB315" s="5">
        <f t="shared" si="340"/>
        <v>91858.363036992334</v>
      </c>
      <c r="AC315" s="16">
        <f t="shared" si="396"/>
        <v>0.80909483574185914</v>
      </c>
      <c r="AD315" s="16">
        <f t="shared" si="397"/>
        <v>3.1051129126467769</v>
      </c>
      <c r="AE315" s="16">
        <f t="shared" si="398"/>
        <v>29.301120820161131</v>
      </c>
      <c r="AF315" s="15">
        <f t="shared" si="399"/>
        <v>-4.0504037456468023E-3</v>
      </c>
      <c r="AG315" s="15">
        <f t="shared" si="400"/>
        <v>2.9673830763510267E-4</v>
      </c>
      <c r="AH315" s="15">
        <f t="shared" si="401"/>
        <v>9.7937136394747881E-3</v>
      </c>
      <c r="AI315" s="1">
        <f t="shared" si="365"/>
        <v>832799.17251642339</v>
      </c>
      <c r="AJ315" s="1">
        <f t="shared" si="366"/>
        <v>370840.84707311855</v>
      </c>
      <c r="AK315" s="1">
        <f t="shared" si="367"/>
        <v>126150.56841068968</v>
      </c>
      <c r="AL315" s="14">
        <f t="shared" si="402"/>
        <v>99.991658119688282</v>
      </c>
      <c r="AM315" s="14">
        <f t="shared" si="403"/>
        <v>25.031498171453027</v>
      </c>
      <c r="AN315" s="14">
        <f t="shared" si="404"/>
        <v>7.7618546406246898</v>
      </c>
      <c r="AO315" s="11">
        <f t="shared" si="405"/>
        <v>1.5269600348025727E-3</v>
      </c>
      <c r="AP315" s="11">
        <f t="shared" si="406"/>
        <v>1.9235669134357622E-3</v>
      </c>
      <c r="AQ315" s="11">
        <f t="shared" si="407"/>
        <v>1.7449178951680407E-3</v>
      </c>
      <c r="AR315" s="1">
        <f t="shared" si="341"/>
        <v>423715.71983211621</v>
      </c>
      <c r="AS315" s="1">
        <f t="shared" si="341"/>
        <v>189936.05673389888</v>
      </c>
      <c r="AT315" s="1">
        <f t="shared" si="341"/>
        <v>64472.229497229091</v>
      </c>
      <c r="AU315" s="1">
        <f t="shared" si="368"/>
        <v>84743.143966423246</v>
      </c>
      <c r="AV315" s="1">
        <f t="shared" si="369"/>
        <v>37987.211346779775</v>
      </c>
      <c r="AW315" s="1">
        <f t="shared" si="370"/>
        <v>12894.445899445818</v>
      </c>
      <c r="AX315" s="1">
        <f t="shared" si="352"/>
        <v>290862.30803157348</v>
      </c>
      <c r="AY315" s="1">
        <f t="shared" si="344"/>
        <v>51261.85666050436</v>
      </c>
      <c r="AZ315" s="1">
        <f t="shared" si="345"/>
        <v>11802.815581540921</v>
      </c>
      <c r="BA315" s="1">
        <f t="shared" si="353"/>
        <v>14661.508401659141</v>
      </c>
      <c r="BB315" s="1">
        <f t="shared" si="354"/>
        <v>32145.538382785424</v>
      </c>
      <c r="BC315" s="1">
        <f t="shared" si="355"/>
        <v>40973.114639621563</v>
      </c>
      <c r="BD315" s="1">
        <f t="shared" si="356"/>
        <v>48.166079709589148</v>
      </c>
      <c r="BE315" s="2">
        <f t="shared" si="362"/>
        <v>0.17931493730955578</v>
      </c>
      <c r="BF315" s="2">
        <f t="shared" si="363"/>
        <v>0.13584270515142602</v>
      </c>
      <c r="BG315" s="2">
        <f t="shared" si="364"/>
        <v>7.3108051554487685E-2</v>
      </c>
      <c r="BH315" s="2">
        <f t="shared" si="346"/>
        <v>8.3079331528544159E-2</v>
      </c>
      <c r="BI315" s="2">
        <f t="shared" si="357"/>
        <v>3.2153846742329923E-3</v>
      </c>
      <c r="BJ315" s="2">
        <f t="shared" si="347"/>
        <v>1.8453240542857267E-3</v>
      </c>
      <c r="BK315" s="2">
        <f t="shared" si="348"/>
        <v>5.3447872020936297E-4</v>
      </c>
      <c r="BL315" s="2">
        <f t="shared" si="349"/>
        <v>1362.4090317797868</v>
      </c>
      <c r="BM315" s="2">
        <f t="shared" si="350"/>
        <v>350.49357426724208</v>
      </c>
      <c r="BN315" s="2">
        <f t="shared" si="351"/>
        <v>34.459034710723344</v>
      </c>
      <c r="BO315" s="2">
        <f t="shared" si="358"/>
        <v>6226.5998564808606</v>
      </c>
      <c r="BP315" s="2">
        <f t="shared" si="359"/>
        <v>399.76391051952362</v>
      </c>
      <c r="BQ315" s="2">
        <f t="shared" si="360"/>
        <v>10.262405995669734</v>
      </c>
      <c r="BR315" s="11">
        <f t="shared" si="361"/>
        <v>3.1783478173897678E-2</v>
      </c>
      <c r="BS315" s="17">
        <f t="shared" si="342"/>
        <v>5.5698206792634436E-5</v>
      </c>
      <c r="BT315" s="17">
        <f t="shared" si="343"/>
        <v>5.4871258981740447E-4</v>
      </c>
      <c r="BU315" s="12">
        <f>(BU$3*templow!$I425+BU$4*templow!$I425^2+BU$5*templow!$I425^6)*(K315/K$56)^$BW$1</f>
        <v>-2.025954947395094</v>
      </c>
      <c r="BV315" s="12">
        <f>(BV$3*templow!$I425+BV$4*templow!$I425^2+BV$5*templow!$I425^6)*(L315/L$56)^$BW$1</f>
        <v>-2.3915286802734532</v>
      </c>
      <c r="BW315" s="12">
        <f>(BW$3*templow!$I425+BW$4*templow!$I425^2+BW$5*templow!$I425^6)*(M315/M$56)^$BW$1</f>
        <v>-2.9484002627955643</v>
      </c>
      <c r="BX315" s="12"/>
      <c r="BY315" s="12"/>
      <c r="BZ315" s="12"/>
      <c r="CA315" s="19"/>
      <c r="CB315" s="19"/>
      <c r="CC315" s="19"/>
      <c r="CD315" s="19"/>
      <c r="CE315" s="19"/>
      <c r="CF315" s="19"/>
      <c r="CG315" s="19"/>
      <c r="CH315" s="19"/>
    </row>
    <row r="316" spans="1:86" x14ac:dyDescent="0.3">
      <c r="A316" s="2">
        <f t="shared" si="371"/>
        <v>2270</v>
      </c>
      <c r="B316" s="5">
        <f t="shared" si="372"/>
        <v>1165.4056533086052</v>
      </c>
      <c r="C316" s="5">
        <f t="shared" si="373"/>
        <v>2964.1697993749926</v>
      </c>
      <c r="D316" s="5">
        <f t="shared" si="374"/>
        <v>4369.95601749055</v>
      </c>
      <c r="E316" s="15">
        <f t="shared" si="375"/>
        <v>6.6338454151575061E-9</v>
      </c>
      <c r="F316" s="15">
        <f t="shared" si="376"/>
        <v>1.3069120303553195E-8</v>
      </c>
      <c r="G316" s="15">
        <f t="shared" si="377"/>
        <v>2.6680144203148707E-8</v>
      </c>
      <c r="H316" s="5">
        <f t="shared" si="378"/>
        <v>424370.72734747053</v>
      </c>
      <c r="I316" s="5">
        <f t="shared" si="379"/>
        <v>190348.75118972475</v>
      </c>
      <c r="J316" s="5">
        <f t="shared" si="380"/>
        <v>64599.655036877339</v>
      </c>
      <c r="K316" s="5">
        <f t="shared" si="381"/>
        <v>364139.925134802</v>
      </c>
      <c r="L316" s="5">
        <f t="shared" si="382"/>
        <v>64216.547658592492</v>
      </c>
      <c r="M316" s="5">
        <f t="shared" si="383"/>
        <v>14782.678539170682</v>
      </c>
      <c r="N316" s="15">
        <f t="shared" si="384"/>
        <v>1.5458588612289326E-3</v>
      </c>
      <c r="O316" s="15">
        <f t="shared" si="385"/>
        <v>2.172794229972741E-3</v>
      </c>
      <c r="P316" s="15">
        <f t="shared" si="386"/>
        <v>1.9764139865157127E-3</v>
      </c>
      <c r="Q316" s="5">
        <f t="shared" si="387"/>
        <v>3608.0280876148959</v>
      </c>
      <c r="R316" s="5">
        <f t="shared" si="388"/>
        <v>4714.6715524324372</v>
      </c>
      <c r="S316" s="5">
        <f t="shared" si="389"/>
        <v>3329.8620529349801</v>
      </c>
      <c r="T316" s="5">
        <f t="shared" si="390"/>
        <v>8.5020663658091529</v>
      </c>
      <c r="U316" s="5">
        <f t="shared" si="391"/>
        <v>24.768597235151923</v>
      </c>
      <c r="V316" s="5">
        <f t="shared" si="392"/>
        <v>51.546127468236421</v>
      </c>
      <c r="W316" s="15">
        <f t="shared" si="393"/>
        <v>-1.0734613539272964E-2</v>
      </c>
      <c r="X316" s="15">
        <f t="shared" si="394"/>
        <v>-1.217998157191269E-2</v>
      </c>
      <c r="Y316" s="15">
        <f t="shared" si="395"/>
        <v>-9.7425357312937999E-3</v>
      </c>
      <c r="Z316" s="5">
        <f t="shared" si="338"/>
        <v>2408.2389236587451</v>
      </c>
      <c r="AA316" s="5">
        <f t="shared" si="339"/>
        <v>12782.919554509674</v>
      </c>
      <c r="AB316" s="5">
        <f t="shared" si="340"/>
        <v>92037.881352890894</v>
      </c>
      <c r="AC316" s="16">
        <f t="shared" si="396"/>
        <v>0.80581767498858681</v>
      </c>
      <c r="AD316" s="16">
        <f t="shared" si="397"/>
        <v>3.1060343185974917</v>
      </c>
      <c r="AE316" s="16">
        <f t="shared" si="398"/>
        <v>29.588087606789443</v>
      </c>
      <c r="AF316" s="15">
        <f t="shared" si="399"/>
        <v>-4.0504037456468023E-3</v>
      </c>
      <c r="AG316" s="15">
        <f t="shared" si="400"/>
        <v>2.9673830763510267E-4</v>
      </c>
      <c r="AH316" s="15">
        <f t="shared" si="401"/>
        <v>9.7937136394747881E-3</v>
      </c>
      <c r="AI316" s="1">
        <f t="shared" si="365"/>
        <v>834262.3992312043</v>
      </c>
      <c r="AJ316" s="1">
        <f t="shared" si="366"/>
        <v>371743.97371258651</v>
      </c>
      <c r="AK316" s="1">
        <f t="shared" si="367"/>
        <v>126429.95746906655</v>
      </c>
      <c r="AL316" s="14">
        <f t="shared" si="402"/>
        <v>100.14281455279307</v>
      </c>
      <c r="AM316" s="14">
        <f t="shared" si="403"/>
        <v>25.079166435512601</v>
      </c>
      <c r="AN316" s="14">
        <f t="shared" si="404"/>
        <v>7.775263001696187</v>
      </c>
      <c r="AO316" s="11">
        <f t="shared" si="405"/>
        <v>1.511690434454547E-3</v>
      </c>
      <c r="AP316" s="11">
        <f t="shared" si="406"/>
        <v>1.9043312443014046E-3</v>
      </c>
      <c r="AQ316" s="11">
        <f t="shared" si="407"/>
        <v>1.7274687162163603E-3</v>
      </c>
      <c r="AR316" s="1">
        <f t="shared" si="341"/>
        <v>424370.72734747053</v>
      </c>
      <c r="AS316" s="1">
        <f t="shared" si="341"/>
        <v>190348.75118972475</v>
      </c>
      <c r="AT316" s="1">
        <f t="shared" si="341"/>
        <v>64599.655036877339</v>
      </c>
      <c r="AU316" s="1">
        <f t="shared" si="368"/>
        <v>84874.145469494106</v>
      </c>
      <c r="AV316" s="1">
        <f t="shared" si="369"/>
        <v>38069.750237944951</v>
      </c>
      <c r="AW316" s="1">
        <f t="shared" si="370"/>
        <v>12919.931007375468</v>
      </c>
      <c r="AX316" s="1">
        <f t="shared" si="352"/>
        <v>291311.94010784163</v>
      </c>
      <c r="AY316" s="1">
        <f t="shared" si="344"/>
        <v>51373.238126873992</v>
      </c>
      <c r="AZ316" s="1">
        <f t="shared" si="345"/>
        <v>11826.142831336545</v>
      </c>
      <c r="BA316" s="1">
        <f t="shared" si="353"/>
        <v>14663.30866053773</v>
      </c>
      <c r="BB316" s="1">
        <f t="shared" si="354"/>
        <v>32151.972347080569</v>
      </c>
      <c r="BC316" s="1">
        <f t="shared" si="355"/>
        <v>40981.74405122488</v>
      </c>
      <c r="BD316" s="1">
        <f t="shared" si="356"/>
        <v>46.772167959515926</v>
      </c>
      <c r="BE316" s="2">
        <f t="shared" si="362"/>
        <v>0.17931493730955578</v>
      </c>
      <c r="BF316" s="2">
        <f t="shared" si="363"/>
        <v>0.13584270515142602</v>
      </c>
      <c r="BG316" s="2">
        <f t="shared" si="364"/>
        <v>7.3108051554487685E-2</v>
      </c>
      <c r="BH316" s="2">
        <f t="shared" si="346"/>
        <v>8.2972017399113834E-2</v>
      </c>
      <c r="BI316" s="2">
        <f t="shared" si="357"/>
        <v>3.2153846742329923E-3</v>
      </c>
      <c r="BJ316" s="2">
        <f t="shared" si="347"/>
        <v>1.8453240542857267E-3</v>
      </c>
      <c r="BK316" s="2">
        <f t="shared" si="348"/>
        <v>5.3447872020936297E-4</v>
      </c>
      <c r="BL316" s="2">
        <f t="shared" si="349"/>
        <v>1364.5151329061646</v>
      </c>
      <c r="BM316" s="2">
        <f t="shared" si="350"/>
        <v>351.25512927364792</v>
      </c>
      <c r="BN316" s="2">
        <f t="shared" si="351"/>
        <v>34.527140950076529</v>
      </c>
      <c r="BO316" s="2">
        <f t="shared" si="358"/>
        <v>6319.6396024288588</v>
      </c>
      <c r="BP316" s="2">
        <f t="shared" si="359"/>
        <v>404.56312305721571</v>
      </c>
      <c r="BQ316" s="2">
        <f t="shared" si="360"/>
        <v>10.262632823391925</v>
      </c>
      <c r="BR316" s="11">
        <f t="shared" si="361"/>
        <v>3.1762383380597753E-2</v>
      </c>
      <c r="BS316" s="17">
        <f t="shared" si="342"/>
        <v>5.3982456562700467E-5</v>
      </c>
      <c r="BT316" s="17">
        <f t="shared" si="343"/>
        <v>5.3273066972563544E-4</v>
      </c>
      <c r="BU316" s="12">
        <f>(BU$3*templow!$I426+BU$4*templow!$I426^2+BU$5*templow!$I426^6)*(K316/K$56)^$BW$1</f>
        <v>-2.0568966740994563</v>
      </c>
      <c r="BV316" s="12">
        <f>(BV$3*templow!$I426+BV$4*templow!$I426^2+BV$5*templow!$I426^6)*(L316/L$56)^$BW$1</f>
        <v>-2.4128032836880364</v>
      </c>
      <c r="BW316" s="12">
        <f>(BW$3*templow!$I426+BW$4*templow!$I426^2+BW$5*templow!$I426^6)*(M316/M$56)^$BW$1</f>
        <v>-2.9671949648455374</v>
      </c>
      <c r="BX316" s="12"/>
      <c r="BY316" s="12"/>
      <c r="BZ316" s="12"/>
      <c r="CA316" s="19"/>
      <c r="CB316" s="19"/>
      <c r="CC316" s="19"/>
      <c r="CD316" s="19"/>
      <c r="CE316" s="19"/>
      <c r="CF316" s="19"/>
      <c r="CG316" s="19"/>
      <c r="CH316" s="19"/>
    </row>
    <row r="317" spans="1:86" x14ac:dyDescent="0.3">
      <c r="A317" s="2">
        <f t="shared" si="371"/>
        <v>2271</v>
      </c>
      <c r="B317" s="5">
        <f t="shared" si="372"/>
        <v>1165.4056606531703</v>
      </c>
      <c r="C317" s="5">
        <f t="shared" si="373"/>
        <v>2964.1698361771296</v>
      </c>
      <c r="D317" s="5">
        <f t="shared" si="374"/>
        <v>4369.9561282520535</v>
      </c>
      <c r="E317" s="15">
        <f t="shared" si="375"/>
        <v>6.3021531443996307E-9</v>
      </c>
      <c r="F317" s="15">
        <f t="shared" si="376"/>
        <v>1.2415664288375536E-8</v>
      </c>
      <c r="G317" s="15">
        <f t="shared" si="377"/>
        <v>2.534613699299127E-8</v>
      </c>
      <c r="H317" s="5">
        <f t="shared" si="378"/>
        <v>425018.54098522308</v>
      </c>
      <c r="I317" s="5">
        <f t="shared" si="379"/>
        <v>190757.72640721558</v>
      </c>
      <c r="J317" s="5">
        <f t="shared" si="380"/>
        <v>64725.91406822807</v>
      </c>
      <c r="K317" s="5">
        <f t="shared" si="381"/>
        <v>364695.79249084357</v>
      </c>
      <c r="L317" s="5">
        <f t="shared" si="382"/>
        <v>64354.519798107984</v>
      </c>
      <c r="M317" s="5">
        <f t="shared" si="383"/>
        <v>14811.570681401303</v>
      </c>
      <c r="N317" s="15">
        <f t="shared" si="384"/>
        <v>1.5265213113770937E-3</v>
      </c>
      <c r="O317" s="15">
        <f t="shared" si="385"/>
        <v>2.1485449552507419E-3</v>
      </c>
      <c r="P317" s="15">
        <f t="shared" si="386"/>
        <v>1.954459210762316E-3</v>
      </c>
      <c r="Q317" s="5">
        <f t="shared" si="387"/>
        <v>3574.7459313798909</v>
      </c>
      <c r="R317" s="5">
        <f t="shared" si="388"/>
        <v>4667.253302171117</v>
      </c>
      <c r="S317" s="5">
        <f t="shared" si="389"/>
        <v>3303.8655110064797</v>
      </c>
      <c r="T317" s="5">
        <f t="shared" si="390"/>
        <v>8.4107999690869413</v>
      </c>
      <c r="U317" s="5">
        <f t="shared" si="391"/>
        <v>24.466916177265645</v>
      </c>
      <c r="V317" s="5">
        <f t="shared" si="392"/>
        <v>51.043937479567305</v>
      </c>
      <c r="W317" s="15">
        <f t="shared" si="393"/>
        <v>-1.0734613539272964E-2</v>
      </c>
      <c r="X317" s="15">
        <f t="shared" si="394"/>
        <v>-1.217998157191269E-2</v>
      </c>
      <c r="Y317" s="15">
        <f t="shared" si="395"/>
        <v>-9.7425357312937999E-3</v>
      </c>
      <c r="Z317" s="5">
        <f t="shared" si="338"/>
        <v>2376.4057121011551</v>
      </c>
      <c r="AA317" s="5">
        <f t="shared" si="339"/>
        <v>12658.415476861208</v>
      </c>
      <c r="AB317" s="5">
        <f t="shared" si="340"/>
        <v>92215.709178260033</v>
      </c>
      <c r="AC317" s="16">
        <f t="shared" si="396"/>
        <v>0.80255378805950461</v>
      </c>
      <c r="AD317" s="16">
        <f t="shared" si="397"/>
        <v>3.1069559979646488</v>
      </c>
      <c r="AE317" s="16">
        <f t="shared" si="398"/>
        <v>29.87786486395003</v>
      </c>
      <c r="AF317" s="15">
        <f t="shared" si="399"/>
        <v>-4.0504037456468023E-3</v>
      </c>
      <c r="AG317" s="15">
        <f t="shared" si="400"/>
        <v>2.9673830763510267E-4</v>
      </c>
      <c r="AH317" s="15">
        <f t="shared" si="401"/>
        <v>9.7937136394747881E-3</v>
      </c>
      <c r="AI317" s="1">
        <f t="shared" si="365"/>
        <v>835710.30477757799</v>
      </c>
      <c r="AJ317" s="1">
        <f t="shared" si="366"/>
        <v>372639.32657927281</v>
      </c>
      <c r="AK317" s="1">
        <f t="shared" si="367"/>
        <v>126706.89272953535</v>
      </c>
      <c r="AL317" s="14">
        <f t="shared" si="402"/>
        <v>100.2926856382835</v>
      </c>
      <c r="AM317" s="14">
        <f t="shared" si="403"/>
        <v>25.126447885334542</v>
      </c>
      <c r="AN317" s="14">
        <f t="shared" si="404"/>
        <v>7.7885602100560147</v>
      </c>
      <c r="AO317" s="11">
        <f t="shared" si="405"/>
        <v>1.4965735301100014E-3</v>
      </c>
      <c r="AP317" s="11">
        <f t="shared" si="406"/>
        <v>1.8852879318583906E-3</v>
      </c>
      <c r="AQ317" s="11">
        <f t="shared" si="407"/>
        <v>1.7101940290541967E-3</v>
      </c>
      <c r="AR317" s="1">
        <f t="shared" si="341"/>
        <v>425018.54098522308</v>
      </c>
      <c r="AS317" s="1">
        <f t="shared" si="341"/>
        <v>190757.72640721558</v>
      </c>
      <c r="AT317" s="1">
        <f t="shared" si="341"/>
        <v>64725.91406822807</v>
      </c>
      <c r="AU317" s="1">
        <f t="shared" si="368"/>
        <v>85003.708197044616</v>
      </c>
      <c r="AV317" s="1">
        <f t="shared" si="369"/>
        <v>38151.545281443119</v>
      </c>
      <c r="AW317" s="1">
        <f t="shared" si="370"/>
        <v>12945.182813645615</v>
      </c>
      <c r="AX317" s="1">
        <f t="shared" si="352"/>
        <v>291756.63399267482</v>
      </c>
      <c r="AY317" s="1">
        <f t="shared" si="344"/>
        <v>51483.615838486396</v>
      </c>
      <c r="AZ317" s="1">
        <f t="shared" si="345"/>
        <v>11849.256545121041</v>
      </c>
      <c r="BA317" s="1">
        <f t="shared" si="353"/>
        <v>14665.086413052459</v>
      </c>
      <c r="BB317" s="1">
        <f t="shared" si="354"/>
        <v>32158.334566532954</v>
      </c>
      <c r="BC317" s="1">
        <f t="shared" si="355"/>
        <v>40990.277655397185</v>
      </c>
      <c r="BD317" s="1">
        <f t="shared" si="356"/>
        <v>45.418495616407192</v>
      </c>
      <c r="BE317" s="2">
        <f t="shared" si="362"/>
        <v>0.17931493730955578</v>
      </c>
      <c r="BF317" s="2">
        <f t="shared" si="363"/>
        <v>0.13584270515142602</v>
      </c>
      <c r="BG317" s="2">
        <f t="shared" si="364"/>
        <v>7.3108051554487685E-2</v>
      </c>
      <c r="BH317" s="2">
        <f t="shared" si="346"/>
        <v>8.2865690574235248E-2</v>
      </c>
      <c r="BI317" s="2">
        <f t="shared" si="357"/>
        <v>3.2153846742329923E-3</v>
      </c>
      <c r="BJ317" s="2">
        <f t="shared" si="347"/>
        <v>1.8453240542857267E-3</v>
      </c>
      <c r="BK317" s="2">
        <f t="shared" si="348"/>
        <v>5.3447872020936297E-4</v>
      </c>
      <c r="BL317" s="2">
        <f t="shared" si="349"/>
        <v>1366.5981029487532</v>
      </c>
      <c r="BM317" s="2">
        <f t="shared" si="350"/>
        <v>352.00982108009049</v>
      </c>
      <c r="BN317" s="2">
        <f t="shared" si="351"/>
        <v>34.594623715567742</v>
      </c>
      <c r="BO317" s="2">
        <f t="shared" si="358"/>
        <v>6414.0708502824918</v>
      </c>
      <c r="BP317" s="2">
        <f t="shared" si="359"/>
        <v>409.42005152318171</v>
      </c>
      <c r="BQ317" s="2">
        <f t="shared" si="360"/>
        <v>10.262861945710501</v>
      </c>
      <c r="BR317" s="11">
        <f t="shared" si="361"/>
        <v>3.1741501785586629E-2</v>
      </c>
      <c r="BS317" s="17">
        <f t="shared" si="342"/>
        <v>5.2320628695364398E-5</v>
      </c>
      <c r="BT317" s="17">
        <f t="shared" si="343"/>
        <v>5.1721424245207328E-4</v>
      </c>
      <c r="BU317" s="12">
        <f>(BU$3*templow!$I427+BU$4*templow!$I427^2+BU$5*templow!$I427^6)*(K317/K$56)^$BW$1</f>
        <v>-2.0878217251808611</v>
      </c>
      <c r="BV317" s="12">
        <f>(BV$3*templow!$I427+BV$4*templow!$I427^2+BV$5*templow!$I427^6)*(L317/L$56)^$BW$1</f>
        <v>-2.4340573499759963</v>
      </c>
      <c r="BW317" s="12">
        <f>(BW$3*templow!$I427+BW$4*templow!$I427^2+BW$5*templow!$I427^6)*(M317/M$56)^$BW$1</f>
        <v>-2.9859682951611544</v>
      </c>
      <c r="BX317" s="12"/>
      <c r="BY317" s="12"/>
      <c r="BZ317" s="12"/>
      <c r="CA317" s="19"/>
      <c r="CB317" s="19"/>
      <c r="CC317" s="19"/>
      <c r="CD317" s="19"/>
      <c r="CE317" s="19"/>
      <c r="CF317" s="19"/>
      <c r="CG317" s="19"/>
      <c r="CH317" s="19"/>
    </row>
    <row r="318" spans="1:86" x14ac:dyDescent="0.3">
      <c r="A318" s="2">
        <f t="shared" si="371"/>
        <v>2272</v>
      </c>
      <c r="B318" s="5">
        <f t="shared" si="372"/>
        <v>1165.4056676305072</v>
      </c>
      <c r="C318" s="5">
        <f t="shared" si="373"/>
        <v>2964.1698711391605</v>
      </c>
      <c r="D318" s="5">
        <f t="shared" si="374"/>
        <v>4369.9562334754846</v>
      </c>
      <c r="E318" s="15">
        <f t="shared" si="375"/>
        <v>5.987045487179649E-9</v>
      </c>
      <c r="F318" s="15">
        <f t="shared" si="376"/>
        <v>1.1794881073956759E-8</v>
      </c>
      <c r="G318" s="15">
        <f t="shared" si="377"/>
        <v>2.4078830143341707E-8</v>
      </c>
      <c r="H318" s="5">
        <f t="shared" si="378"/>
        <v>425659.20838806778</v>
      </c>
      <c r="I318" s="5">
        <f t="shared" si="379"/>
        <v>191163.0011799921</v>
      </c>
      <c r="J318" s="5">
        <f t="shared" si="380"/>
        <v>64851.013094315145</v>
      </c>
      <c r="K318" s="5">
        <f t="shared" si="381"/>
        <v>365245.52798298502</v>
      </c>
      <c r="L318" s="5">
        <f t="shared" si="382"/>
        <v>64491.243582651434</v>
      </c>
      <c r="M318" s="5">
        <f t="shared" si="383"/>
        <v>14840.19739088743</v>
      </c>
      <c r="N318" s="15">
        <f t="shared" si="384"/>
        <v>1.5073809554719819E-3</v>
      </c>
      <c r="O318" s="15">
        <f t="shared" si="385"/>
        <v>2.1245405135859041E-3</v>
      </c>
      <c r="P318" s="15">
        <f t="shared" si="386"/>
        <v>1.9327261167563226E-3</v>
      </c>
      <c r="Q318" s="5">
        <f t="shared" si="387"/>
        <v>3541.7030969400657</v>
      </c>
      <c r="R318" s="5">
        <f t="shared" si="388"/>
        <v>4620.2012923012053</v>
      </c>
      <c r="S318" s="5">
        <f t="shared" si="389"/>
        <v>3278.0008186619434</v>
      </c>
      <c r="T318" s="5">
        <f t="shared" si="390"/>
        <v>8.3205132818626648</v>
      </c>
      <c r="U318" s="5">
        <f t="shared" si="391"/>
        <v>24.168909589105017</v>
      </c>
      <c r="V318" s="5">
        <f t="shared" si="392"/>
        <v>50.546640094806691</v>
      </c>
      <c r="W318" s="15">
        <f t="shared" si="393"/>
        <v>-1.0734613539272964E-2</v>
      </c>
      <c r="X318" s="15">
        <f t="shared" si="394"/>
        <v>-1.217998157191269E-2</v>
      </c>
      <c r="Y318" s="15">
        <f t="shared" si="395"/>
        <v>-9.7425357312937999E-3</v>
      </c>
      <c r="Z318" s="5">
        <f t="shared" ref="Z318:Z346" si="408">Q317*AC318*(1-BE317)</f>
        <v>2344.9480093879424</v>
      </c>
      <c r="AA318" s="5">
        <f t="shared" ref="AA318:AA346" si="409">R317*AD318*(1-BF317)</f>
        <v>12534.820736915857</v>
      </c>
      <c r="AB318" s="5">
        <f t="shared" ref="AB318:AB346" si="410">S317*AE318*(1-BG317)</f>
        <v>92391.85597858399</v>
      </c>
      <c r="AC318" s="16">
        <f t="shared" si="396"/>
        <v>0.79930312119026536</v>
      </c>
      <c r="AD318" s="16">
        <f t="shared" si="397"/>
        <v>3.1078779508293817</v>
      </c>
      <c r="AE318" s="16">
        <f t="shared" si="398"/>
        <v>30.170480116586482</v>
      </c>
      <c r="AF318" s="15">
        <f t="shared" si="399"/>
        <v>-4.0504037456468023E-3</v>
      </c>
      <c r="AG318" s="15">
        <f t="shared" si="400"/>
        <v>2.9673830763510267E-4</v>
      </c>
      <c r="AH318" s="15">
        <f t="shared" si="401"/>
        <v>9.7937136394747881E-3</v>
      </c>
      <c r="AI318" s="1">
        <f t="shared" si="365"/>
        <v>837142.98249686486</v>
      </c>
      <c r="AJ318" s="1">
        <f t="shared" si="366"/>
        <v>373526.93920278864</v>
      </c>
      <c r="AK318" s="1">
        <f t="shared" si="367"/>
        <v>126981.38627022743</v>
      </c>
      <c r="AL318" s="14">
        <f t="shared" si="402"/>
        <v>100.4412800630875</v>
      </c>
      <c r="AM318" s="14">
        <f t="shared" si="403"/>
        <v>25.17334476841355</v>
      </c>
      <c r="AN318" s="14">
        <f t="shared" si="404"/>
        <v>7.8017469597305205</v>
      </c>
      <c r="AO318" s="11">
        <f t="shared" si="405"/>
        <v>1.4816077948089014E-3</v>
      </c>
      <c r="AP318" s="11">
        <f t="shared" si="406"/>
        <v>1.8664350525398068E-3</v>
      </c>
      <c r="AQ318" s="11">
        <f t="shared" si="407"/>
        <v>1.6930920887636548E-3</v>
      </c>
      <c r="AR318" s="1">
        <f t="shared" ref="AR318:AT346" si="411">MAX(0.3*B318,AL318*AI318^$AR$5*B318^(1-$AR$5)*(1-BI317+BU317/100))</f>
        <v>425659.20838806778</v>
      </c>
      <c r="AS318" s="1">
        <f t="shared" si="411"/>
        <v>191163.0011799921</v>
      </c>
      <c r="AT318" s="1">
        <f t="shared" si="411"/>
        <v>64851.013094315145</v>
      </c>
      <c r="AU318" s="1">
        <f t="shared" si="368"/>
        <v>85131.841677613556</v>
      </c>
      <c r="AV318" s="1">
        <f t="shared" si="369"/>
        <v>38232.60023599842</v>
      </c>
      <c r="AW318" s="1">
        <f t="shared" si="370"/>
        <v>12970.20261886303</v>
      </c>
      <c r="AX318" s="1">
        <f t="shared" si="352"/>
        <v>292196.422386388</v>
      </c>
      <c r="AY318" s="1">
        <f t="shared" si="344"/>
        <v>51592.994866121146</v>
      </c>
      <c r="AZ318" s="1">
        <f t="shared" si="345"/>
        <v>11872.157912709945</v>
      </c>
      <c r="BA318" s="1">
        <f t="shared" si="353"/>
        <v>14666.841888474983</v>
      </c>
      <c r="BB318" s="1">
        <f t="shared" si="354"/>
        <v>32164.625764631091</v>
      </c>
      <c r="BC318" s="1">
        <f t="shared" si="355"/>
        <v>40998.716419604469</v>
      </c>
      <c r="BD318" s="1">
        <f t="shared" si="356"/>
        <v>44.10390497047878</v>
      </c>
      <c r="BE318" s="2">
        <f t="shared" si="362"/>
        <v>0.17931493730955578</v>
      </c>
      <c r="BF318" s="2">
        <f t="shared" si="363"/>
        <v>0.13584270515142602</v>
      </c>
      <c r="BG318" s="2">
        <f t="shared" si="364"/>
        <v>7.3108051554487685E-2</v>
      </c>
      <c r="BH318" s="2">
        <f t="shared" si="346"/>
        <v>8.2760345577443328E-2</v>
      </c>
      <c r="BI318" s="2">
        <f t="shared" si="357"/>
        <v>3.2153846742329923E-3</v>
      </c>
      <c r="BJ318" s="2">
        <f t="shared" si="347"/>
        <v>1.8453240542857267E-3</v>
      </c>
      <c r="BK318" s="2">
        <f t="shared" si="348"/>
        <v>5.3447872020936297E-4</v>
      </c>
      <c r="BL318" s="2">
        <f t="shared" si="349"/>
        <v>1368.6580950971406</v>
      </c>
      <c r="BM318" s="2">
        <f t="shared" si="350"/>
        <v>352.7576843668902</v>
      </c>
      <c r="BN318" s="2">
        <f t="shared" si="351"/>
        <v>34.661486482930201</v>
      </c>
      <c r="BO318" s="2">
        <f t="shared" si="358"/>
        <v>6509.9144170163263</v>
      </c>
      <c r="BP318" s="2">
        <f t="shared" si="359"/>
        <v>414.33539019313844</v>
      </c>
      <c r="BQ318" s="2">
        <f t="shared" si="360"/>
        <v>10.263093339653054</v>
      </c>
      <c r="BR318" s="11">
        <f t="shared" si="361"/>
        <v>3.1720831219896634E-2</v>
      </c>
      <c r="BS318" s="17">
        <f t="shared" si="342"/>
        <v>5.0710985847535978E-5</v>
      </c>
      <c r="BT318" s="17">
        <f t="shared" si="343"/>
        <v>5.0214974995346925E-4</v>
      </c>
      <c r="BU318" s="12">
        <f>(BU$3*templow!$I428+BU$4*templow!$I428^2+BU$5*templow!$I428^6)*(K318/K$56)^$BW$1</f>
        <v>-2.1187298900203131</v>
      </c>
      <c r="BV318" s="12">
        <f>(BV$3*templow!$I428+BV$4*templow!$I428^2+BV$5*templow!$I428^6)*(L318/L$56)^$BW$1</f>
        <v>-2.4552908598707552</v>
      </c>
      <c r="BW318" s="12">
        <f>(BW$3*templow!$I428+BW$4*templow!$I428^2+BW$5*templow!$I428^6)*(M318/M$56)^$BW$1</f>
        <v>-3.0047202704336078</v>
      </c>
      <c r="BX318" s="12"/>
      <c r="BY318" s="12"/>
      <c r="BZ318" s="12"/>
      <c r="CA318" s="19"/>
      <c r="CB318" s="19"/>
      <c r="CC318" s="19"/>
      <c r="CD318" s="19"/>
      <c r="CE318" s="19"/>
      <c r="CF318" s="19"/>
      <c r="CG318" s="19"/>
      <c r="CH318" s="19"/>
    </row>
    <row r="319" spans="1:86" x14ac:dyDescent="0.3">
      <c r="A319" s="2">
        <f t="shared" si="371"/>
        <v>2273</v>
      </c>
      <c r="B319" s="5">
        <f t="shared" si="372"/>
        <v>1165.4056742589771</v>
      </c>
      <c r="C319" s="5">
        <f t="shared" si="373"/>
        <v>2964.1699043530903</v>
      </c>
      <c r="D319" s="5">
        <f t="shared" si="374"/>
        <v>4369.9563334377472</v>
      </c>
      <c r="E319" s="15">
        <f t="shared" si="375"/>
        <v>5.6876932128206659E-9</v>
      </c>
      <c r="F319" s="15">
        <f t="shared" si="376"/>
        <v>1.120513702025892E-8</v>
      </c>
      <c r="G319" s="15">
        <f t="shared" si="377"/>
        <v>2.2874888636174622E-8</v>
      </c>
      <c r="H319" s="5">
        <f t="shared" si="378"/>
        <v>426292.77719738474</v>
      </c>
      <c r="I319" s="5">
        <f t="shared" si="379"/>
        <v>191564.59443412922</v>
      </c>
      <c r="J319" s="5">
        <f t="shared" si="380"/>
        <v>64974.958644841936</v>
      </c>
      <c r="K319" s="5">
        <f t="shared" si="381"/>
        <v>365789.17248574656</v>
      </c>
      <c r="L319" s="5">
        <f t="shared" si="382"/>
        <v>64626.725395465102</v>
      </c>
      <c r="M319" s="5">
        <f t="shared" si="383"/>
        <v>14868.560161041149</v>
      </c>
      <c r="N319" s="15">
        <f t="shared" si="384"/>
        <v>1.4884357537894299E-3</v>
      </c>
      <c r="O319" s="15">
        <f t="shared" si="385"/>
        <v>2.1007784202522473E-3</v>
      </c>
      <c r="P319" s="15">
        <f t="shared" si="386"/>
        <v>1.9112124594202751E-3</v>
      </c>
      <c r="Q319" s="5">
        <f t="shared" si="387"/>
        <v>3508.8993118378035</v>
      </c>
      <c r="R319" s="5">
        <f t="shared" si="388"/>
        <v>4573.515176986748</v>
      </c>
      <c r="S319" s="5">
        <f t="shared" si="389"/>
        <v>3252.2687724030707</v>
      </c>
      <c r="T319" s="5">
        <f t="shared" si="390"/>
        <v>8.2311957873334816</v>
      </c>
      <c r="U319" s="5">
        <f t="shared" si="391"/>
        <v>23.874532715696493</v>
      </c>
      <c r="V319" s="5">
        <f t="shared" si="392"/>
        <v>50.05418764758619</v>
      </c>
      <c r="W319" s="15">
        <f t="shared" si="393"/>
        <v>-1.0734613539272964E-2</v>
      </c>
      <c r="X319" s="15">
        <f t="shared" si="394"/>
        <v>-1.217998157191269E-2</v>
      </c>
      <c r="Y319" s="15">
        <f t="shared" si="395"/>
        <v>-9.7425357312937999E-3</v>
      </c>
      <c r="Z319" s="5">
        <f t="shared" si="408"/>
        <v>2313.8625062169326</v>
      </c>
      <c r="AA319" s="5">
        <f t="shared" si="409"/>
        <v>12412.135433773528</v>
      </c>
      <c r="AB319" s="5">
        <f t="shared" si="410"/>
        <v>92566.331258134218</v>
      </c>
      <c r="AC319" s="16">
        <f t="shared" si="396"/>
        <v>0.79606562083428911</v>
      </c>
      <c r="AD319" s="16">
        <f t="shared" si="397"/>
        <v>3.1088001772728471</v>
      </c>
      <c r="AE319" s="16">
        <f t="shared" si="398"/>
        <v>30.465961159213798</v>
      </c>
      <c r="AF319" s="15">
        <f t="shared" si="399"/>
        <v>-4.0504037456468023E-3</v>
      </c>
      <c r="AG319" s="15">
        <f t="shared" si="400"/>
        <v>2.9673830763510267E-4</v>
      </c>
      <c r="AH319" s="15">
        <f t="shared" si="401"/>
        <v>9.7937136394747881E-3</v>
      </c>
      <c r="AI319" s="1">
        <f t="shared" si="365"/>
        <v>838560.52592479193</v>
      </c>
      <c r="AJ319" s="1">
        <f t="shared" si="366"/>
        <v>374406.84551850817</v>
      </c>
      <c r="AK319" s="1">
        <f t="shared" si="367"/>
        <v>127253.45026206772</v>
      </c>
      <c r="AL319" s="14">
        <f t="shared" si="402"/>
        <v>100.58860650071493</v>
      </c>
      <c r="AM319" s="14">
        <f t="shared" si="403"/>
        <v>25.219859337348332</v>
      </c>
      <c r="AN319" s="14">
        <f t="shared" si="404"/>
        <v>7.8148239450260153</v>
      </c>
      <c r="AO319" s="11">
        <f t="shared" si="405"/>
        <v>1.4667917168608123E-3</v>
      </c>
      <c r="AP319" s="11">
        <f t="shared" si="406"/>
        <v>1.8477707020144087E-3</v>
      </c>
      <c r="AQ319" s="11">
        <f t="shared" si="407"/>
        <v>1.6761611678760182E-3</v>
      </c>
      <c r="AR319" s="1">
        <f t="shared" si="411"/>
        <v>426292.77719738474</v>
      </c>
      <c r="AS319" s="1">
        <f t="shared" si="411"/>
        <v>191564.59443412922</v>
      </c>
      <c r="AT319" s="1">
        <f t="shared" si="411"/>
        <v>64974.958644841936</v>
      </c>
      <c r="AU319" s="1">
        <f t="shared" si="368"/>
        <v>85258.555439476957</v>
      </c>
      <c r="AV319" s="1">
        <f t="shared" si="369"/>
        <v>38312.918886825842</v>
      </c>
      <c r="AW319" s="1">
        <f t="shared" si="370"/>
        <v>12994.991728968387</v>
      </c>
      <c r="AX319" s="1">
        <f t="shared" si="352"/>
        <v>292631.33798859722</v>
      </c>
      <c r="AY319" s="1">
        <f t="shared" si="344"/>
        <v>51701.38031637208</v>
      </c>
      <c r="AZ319" s="1">
        <f t="shared" si="345"/>
        <v>11894.848128832919</v>
      </c>
      <c r="BA319" s="1">
        <f t="shared" si="353"/>
        <v>14668.575313704527</v>
      </c>
      <c r="BB319" s="1">
        <f t="shared" si="354"/>
        <v>32170.84665751431</v>
      </c>
      <c r="BC319" s="1">
        <f t="shared" si="355"/>
        <v>41007.061301449692</v>
      </c>
      <c r="BD319" s="1">
        <f t="shared" si="356"/>
        <v>42.827271465691375</v>
      </c>
      <c r="BE319" s="2">
        <f t="shared" si="362"/>
        <v>0.17931493730955578</v>
      </c>
      <c r="BF319" s="2">
        <f t="shared" si="363"/>
        <v>0.13584270515142602</v>
      </c>
      <c r="BG319" s="2">
        <f t="shared" si="364"/>
        <v>7.3108051554487685E-2</v>
      </c>
      <c r="BH319" s="2">
        <f t="shared" si="346"/>
        <v>8.2655976884686316E-2</v>
      </c>
      <c r="BI319" s="2">
        <f t="shared" si="357"/>
        <v>3.2153846742329923E-3</v>
      </c>
      <c r="BJ319" s="2">
        <f t="shared" si="347"/>
        <v>1.8453240542857267E-3</v>
      </c>
      <c r="BK319" s="2">
        <f t="shared" si="348"/>
        <v>5.3447872020936297E-4</v>
      </c>
      <c r="BL319" s="2">
        <f t="shared" si="349"/>
        <v>1370.6952625366905</v>
      </c>
      <c r="BM319" s="2">
        <f t="shared" si="350"/>
        <v>353.49875405878828</v>
      </c>
      <c r="BN319" s="2">
        <f t="shared" si="351"/>
        <v>34.727732742151403</v>
      </c>
      <c r="BO319" s="2">
        <f t="shared" si="358"/>
        <v>6607.1914310624034</v>
      </c>
      <c r="BP319" s="2">
        <f t="shared" si="359"/>
        <v>419.30984169508912</v>
      </c>
      <c r="BQ319" s="2">
        <f t="shared" si="360"/>
        <v>10.26332698248833</v>
      </c>
      <c r="BR319" s="11">
        <f t="shared" si="361"/>
        <v>3.1700369537587675E-2</v>
      </c>
      <c r="BS319" s="17">
        <f t="shared" ref="BS319:BS346" si="412">BS318/(1+BR318)</f>
        <v>4.9151848361514425E-5</v>
      </c>
      <c r="BT319" s="17">
        <f t="shared" ref="BT319:BT346" si="413">BT318/(1+BR$5)</f>
        <v>4.8752402908103806E-4</v>
      </c>
      <c r="BU319" s="12">
        <f>(BU$3*templow!$I429+BU$4*templow!$I429^2+BU$5*templow!$I429^6)*(K319/K$56)^$BW$1</f>
        <v>-2.1496209654121894</v>
      </c>
      <c r="BV319" s="12">
        <f>(BV$3*templow!$I429+BV$4*templow!$I429^2+BV$5*templow!$I429^6)*(L319/L$56)^$BW$1</f>
        <v>-2.4765037972205808</v>
      </c>
      <c r="BW319" s="12">
        <f>(BW$3*templow!$I429+BW$4*templow!$I429^2+BW$5*templow!$I429^6)*(M319/M$56)^$BW$1</f>
        <v>-3.023450909414005</v>
      </c>
      <c r="BX319" s="12"/>
      <c r="BY319" s="12"/>
      <c r="BZ319" s="12"/>
      <c r="CA319" s="19"/>
      <c r="CB319" s="19"/>
      <c r="CC319" s="19"/>
      <c r="CD319" s="19"/>
      <c r="CE319" s="19"/>
      <c r="CF319" s="19"/>
      <c r="CG319" s="19"/>
      <c r="CH319" s="19"/>
    </row>
    <row r="320" spans="1:86" x14ac:dyDescent="0.3">
      <c r="A320" s="2">
        <f t="shared" si="371"/>
        <v>2274</v>
      </c>
      <c r="B320" s="5">
        <f t="shared" si="372"/>
        <v>1165.4056805560235</v>
      </c>
      <c r="C320" s="5">
        <f t="shared" si="373"/>
        <v>2964.1699359063236</v>
      </c>
      <c r="D320" s="5">
        <f t="shared" si="374"/>
        <v>4369.9564284018988</v>
      </c>
      <c r="E320" s="15">
        <f t="shared" si="375"/>
        <v>5.4033085521796321E-9</v>
      </c>
      <c r="F320" s="15">
        <f t="shared" si="376"/>
        <v>1.0644880169245973E-8</v>
      </c>
      <c r="G320" s="15">
        <f t="shared" si="377"/>
        <v>2.173114420436589E-8</v>
      </c>
      <c r="H320" s="5">
        <f t="shared" si="378"/>
        <v>426919.29504553217</v>
      </c>
      <c r="I320" s="5">
        <f t="shared" si="379"/>
        <v>191962.52522222383</v>
      </c>
      <c r="J320" s="5">
        <f t="shared" si="380"/>
        <v>65097.757274548101</v>
      </c>
      <c r="K320" s="5">
        <f t="shared" si="381"/>
        <v>366326.76686614897</v>
      </c>
      <c r="L320" s="5">
        <f t="shared" si="382"/>
        <v>64760.971662553973</v>
      </c>
      <c r="M320" s="5">
        <f t="shared" si="383"/>
        <v>14896.660491041663</v>
      </c>
      <c r="N320" s="15">
        <f t="shared" si="384"/>
        <v>1.4696836889653841E-3</v>
      </c>
      <c r="O320" s="15">
        <f t="shared" si="385"/>
        <v>2.0772562166408992E-3</v>
      </c>
      <c r="P320" s="15">
        <f t="shared" si="386"/>
        <v>1.8899160171637064E-3</v>
      </c>
      <c r="Q320" s="5">
        <f t="shared" si="387"/>
        <v>3476.3342665431769</v>
      </c>
      <c r="R320" s="5">
        <f t="shared" si="388"/>
        <v>4527.1945431926906</v>
      </c>
      <c r="S320" s="5">
        <f t="shared" si="389"/>
        <v>3226.6701300039804</v>
      </c>
      <c r="T320" s="5">
        <f t="shared" si="390"/>
        <v>8.1428370815903648</v>
      </c>
      <c r="U320" s="5">
        <f t="shared" si="391"/>
        <v>23.583741347181284</v>
      </c>
      <c r="V320" s="5">
        <f t="shared" si="392"/>
        <v>49.566532935928699</v>
      </c>
      <c r="W320" s="15">
        <f t="shared" si="393"/>
        <v>-1.0734613539272964E-2</v>
      </c>
      <c r="X320" s="15">
        <f t="shared" si="394"/>
        <v>-1.217998157191269E-2</v>
      </c>
      <c r="Y320" s="15">
        <f t="shared" si="395"/>
        <v>-9.7425357312937999E-3</v>
      </c>
      <c r="Z320" s="5">
        <f t="shared" si="408"/>
        <v>2283.1458929834716</v>
      </c>
      <c r="AA320" s="5">
        <f t="shared" si="409"/>
        <v>12290.359480646744</v>
      </c>
      <c r="AB320" s="5">
        <f t="shared" si="410"/>
        <v>92739.14455758578</v>
      </c>
      <c r="AC320" s="16">
        <f t="shared" si="396"/>
        <v>0.79284123366188131</v>
      </c>
      <c r="AD320" s="16">
        <f t="shared" si="397"/>
        <v>3.1097226773762268</v>
      </c>
      <c r="AE320" s="16">
        <f t="shared" si="398"/>
        <v>30.764336058558499</v>
      </c>
      <c r="AF320" s="15">
        <f t="shared" si="399"/>
        <v>-4.0504037456468023E-3</v>
      </c>
      <c r="AG320" s="15">
        <f t="shared" si="400"/>
        <v>2.9673830763510267E-4</v>
      </c>
      <c r="AH320" s="15">
        <f t="shared" si="401"/>
        <v>9.7937136394747881E-3</v>
      </c>
      <c r="AI320" s="1">
        <f t="shared" si="365"/>
        <v>839963.02877178974</v>
      </c>
      <c r="AJ320" s="1">
        <f t="shared" si="366"/>
        <v>375279.07985348318</v>
      </c>
      <c r="AK320" s="1">
        <f t="shared" si="367"/>
        <v>127523.09696482934</v>
      </c>
      <c r="AL320" s="14">
        <f t="shared" si="402"/>
        <v>100.7346736101925</v>
      </c>
      <c r="AM320" s="14">
        <f t="shared" si="403"/>
        <v>25.265993849368886</v>
      </c>
      <c r="AN320" s="14">
        <f t="shared" si="404"/>
        <v>7.8277918604121517</v>
      </c>
      <c r="AO320" s="11">
        <f t="shared" si="405"/>
        <v>1.4521237996922042E-3</v>
      </c>
      <c r="AP320" s="11">
        <f t="shared" si="406"/>
        <v>1.8292929949942647E-3</v>
      </c>
      <c r="AQ320" s="11">
        <f t="shared" si="407"/>
        <v>1.6593995561972579E-3</v>
      </c>
      <c r="AR320" s="1">
        <f t="shared" si="411"/>
        <v>426919.29504553217</v>
      </c>
      <c r="AS320" s="1">
        <f t="shared" si="411"/>
        <v>191962.52522222383</v>
      </c>
      <c r="AT320" s="1">
        <f t="shared" si="411"/>
        <v>65097.757274548101</v>
      </c>
      <c r="AU320" s="1">
        <f t="shared" si="368"/>
        <v>85383.85900910644</v>
      </c>
      <c r="AV320" s="1">
        <f t="shared" si="369"/>
        <v>38392.50504444477</v>
      </c>
      <c r="AW320" s="1">
        <f t="shared" si="370"/>
        <v>13019.551454909621</v>
      </c>
      <c r="AX320" s="1">
        <f t="shared" si="352"/>
        <v>293061.41349291924</v>
      </c>
      <c r="AY320" s="1">
        <f t="shared" si="344"/>
        <v>51808.77733004318</v>
      </c>
      <c r="AZ320" s="1">
        <f t="shared" si="345"/>
        <v>11917.328392833329</v>
      </c>
      <c r="BA320" s="1">
        <f t="shared" si="353"/>
        <v>14670.286913294192</v>
      </c>
      <c r="BB320" s="1">
        <f t="shared" si="354"/>
        <v>32176.997954051338</v>
      </c>
      <c r="BC320" s="1">
        <f t="shared" si="355"/>
        <v>41015.313248780367</v>
      </c>
      <c r="BD320" s="1">
        <f t="shared" si="356"/>
        <v>41.587502756409442</v>
      </c>
      <c r="BE320" s="2">
        <f t="shared" si="362"/>
        <v>0.17931493730955578</v>
      </c>
      <c r="BF320" s="2">
        <f t="shared" si="363"/>
        <v>0.13584270515142602</v>
      </c>
      <c r="BG320" s="2">
        <f t="shared" si="364"/>
        <v>7.3108051554487685E-2</v>
      </c>
      <c r="BH320" s="2">
        <f t="shared" si="346"/>
        <v>8.2552578926312917E-2</v>
      </c>
      <c r="BI320" s="2">
        <f t="shared" si="357"/>
        <v>3.2153846742329923E-3</v>
      </c>
      <c r="BJ320" s="2">
        <f t="shared" si="347"/>
        <v>1.8453240542857267E-3</v>
      </c>
      <c r="BK320" s="2">
        <f t="shared" si="348"/>
        <v>5.3447872020936297E-4</v>
      </c>
      <c r="BL320" s="2">
        <f t="shared" si="349"/>
        <v>1372.7097584237572</v>
      </c>
      <c r="BM320" s="2">
        <f t="shared" si="350"/>
        <v>354.23306531400016</v>
      </c>
      <c r="BN320" s="2">
        <f t="shared" si="351"/>
        <v>34.793365996600215</v>
      </c>
      <c r="BO320" s="2">
        <f t="shared" si="358"/>
        <v>6705.9233369703488</v>
      </c>
      <c r="BP320" s="2">
        <f t="shared" si="359"/>
        <v>424.34411710980362</v>
      </c>
      <c r="BQ320" s="2">
        <f t="shared" si="360"/>
        <v>10.263562851723334</v>
      </c>
      <c r="BR320" s="11">
        <f t="shared" si="361"/>
        <v>3.1680114615485894E-2</v>
      </c>
      <c r="BS320" s="17">
        <f t="shared" si="412"/>
        <v>4.764159228085232E-5</v>
      </c>
      <c r="BT320" s="17">
        <f t="shared" si="413"/>
        <v>4.7332430007867774E-4</v>
      </c>
      <c r="BU320" s="12">
        <f>(BU$3*templow!$I430+BU$4*templow!$I430^2+BU$5*templow!$I430^6)*(K320/K$56)^$BW$1</f>
        <v>-2.1804947553335299</v>
      </c>
      <c r="BV320" s="12">
        <f>(BV$3*templow!$I430+BV$4*templow!$I430^2+BV$5*templow!$I430^6)*(L320/L$56)^$BW$1</f>
        <v>-2.4976961488577256</v>
      </c>
      <c r="BW320" s="12">
        <f>(BW$3*templow!$I430+BW$4*templow!$I430^2+BW$5*templow!$I430^6)*(M320/M$56)^$BW$1</f>
        <v>-3.0421602328134529</v>
      </c>
      <c r="BX320" s="12"/>
      <c r="BY320" s="12"/>
      <c r="BZ320" s="12"/>
      <c r="CA320" s="19"/>
      <c r="CB320" s="19"/>
      <c r="CC320" s="19"/>
      <c r="CD320" s="19"/>
      <c r="CE320" s="19"/>
      <c r="CF320" s="19"/>
      <c r="CG320" s="19"/>
      <c r="CH320" s="19"/>
    </row>
    <row r="321" spans="1:86" x14ac:dyDescent="0.3">
      <c r="A321" s="2">
        <f t="shared" si="371"/>
        <v>2275</v>
      </c>
      <c r="B321" s="5">
        <f t="shared" si="372"/>
        <v>1165.4056865382177</v>
      </c>
      <c r="C321" s="5">
        <f t="shared" si="373"/>
        <v>2964.1699658818952</v>
      </c>
      <c r="D321" s="5">
        <f t="shared" si="374"/>
        <v>4369.9565186178443</v>
      </c>
      <c r="E321" s="15">
        <f t="shared" si="375"/>
        <v>5.1331431245706503E-9</v>
      </c>
      <c r="F321" s="15">
        <f t="shared" si="376"/>
        <v>1.0112636160783674E-8</v>
      </c>
      <c r="G321" s="15">
        <f t="shared" si="377"/>
        <v>2.0644586994147596E-8</v>
      </c>
      <c r="H321" s="5">
        <f t="shared" si="378"/>
        <v>427538.80954832712</v>
      </c>
      <c r="I321" s="5">
        <f t="shared" si="379"/>
        <v>192356.81271756781</v>
      </c>
      <c r="J321" s="5">
        <f t="shared" si="380"/>
        <v>65219.415561608024</v>
      </c>
      <c r="K321" s="5">
        <f t="shared" si="381"/>
        <v>366858.35197725083</v>
      </c>
      <c r="L321" s="5">
        <f t="shared" si="382"/>
        <v>64893.988850716298</v>
      </c>
      <c r="M321" s="5">
        <f t="shared" si="383"/>
        <v>14924.499885467056</v>
      </c>
      <c r="N321" s="15">
        <f t="shared" si="384"/>
        <v>1.4511227657467707E-3</v>
      </c>
      <c r="O321" s="15">
        <f t="shared" si="385"/>
        <v>2.0539714699685518E-3</v>
      </c>
      <c r="P321" s="15">
        <f t="shared" si="386"/>
        <v>1.8688345916277882E-3</v>
      </c>
      <c r="Q321" s="5">
        <f t="shared" si="387"/>
        <v>3444.0076154321641</v>
      </c>
      <c r="R321" s="5">
        <f t="shared" si="388"/>
        <v>4481.2389124910642</v>
      </c>
      <c r="S321" s="5">
        <f t="shared" si="389"/>
        <v>3201.205611222631</v>
      </c>
      <c r="T321" s="5">
        <f t="shared" si="390"/>
        <v>8.0554268724062315</v>
      </c>
      <c r="U321" s="5">
        <f t="shared" si="391"/>
        <v>23.296491812175862</v>
      </c>
      <c r="V321" s="5">
        <f t="shared" si="392"/>
        <v>49.083629217724059</v>
      </c>
      <c r="W321" s="15">
        <f t="shared" si="393"/>
        <v>-1.0734613539272964E-2</v>
      </c>
      <c r="X321" s="15">
        <f t="shared" si="394"/>
        <v>-1.217998157191269E-2</v>
      </c>
      <c r="Y321" s="15">
        <f t="shared" si="395"/>
        <v>-9.7425357312937999E-3</v>
      </c>
      <c r="Z321" s="5">
        <f t="shared" si="408"/>
        <v>2252.7948607641242</v>
      </c>
      <c r="AA321" s="5">
        <f t="shared" si="409"/>
        <v>12169.492609514487</v>
      </c>
      <c r="AB321" s="5">
        <f t="shared" si="410"/>
        <v>92910.305451677821</v>
      </c>
      <c r="AC321" s="16">
        <f t="shared" si="396"/>
        <v>0.78962990655935394</v>
      </c>
      <c r="AD321" s="16">
        <f t="shared" si="397"/>
        <v>3.110645451220726</v>
      </c>
      <c r="AE321" s="16">
        <f t="shared" si="398"/>
        <v>31.065633156224589</v>
      </c>
      <c r="AF321" s="15">
        <f t="shared" si="399"/>
        <v>-4.0504037456468023E-3</v>
      </c>
      <c r="AG321" s="15">
        <f t="shared" si="400"/>
        <v>2.9673830763510267E-4</v>
      </c>
      <c r="AH321" s="15">
        <f t="shared" si="401"/>
        <v>9.7937136394747881E-3</v>
      </c>
      <c r="AI321" s="1">
        <f t="shared" si="365"/>
        <v>841350.58490371716</v>
      </c>
      <c r="AJ321" s="1">
        <f t="shared" si="366"/>
        <v>376143.67691257963</v>
      </c>
      <c r="AK321" s="1">
        <f t="shared" si="367"/>
        <v>127790.33872325603</v>
      </c>
      <c r="AL321" s="14">
        <f t="shared" si="402"/>
        <v>100.87949003502605</v>
      </c>
      <c r="AM321" s="14">
        <f t="shared" si="403"/>
        <v>25.311750565873506</v>
      </c>
      <c r="AN321" s="14">
        <f t="shared" si="404"/>
        <v>7.840651400407932</v>
      </c>
      <c r="AO321" s="11">
        <f t="shared" si="405"/>
        <v>1.4376025616952821E-3</v>
      </c>
      <c r="AP321" s="11">
        <f t="shared" si="406"/>
        <v>1.811000065044322E-3</v>
      </c>
      <c r="AQ321" s="11">
        <f t="shared" si="407"/>
        <v>1.6428055606352854E-3</v>
      </c>
      <c r="AR321" s="1">
        <f t="shared" si="411"/>
        <v>427538.80954832712</v>
      </c>
      <c r="AS321" s="1">
        <f t="shared" si="411"/>
        <v>192356.81271756781</v>
      </c>
      <c r="AT321" s="1">
        <f t="shared" si="411"/>
        <v>65219.415561608024</v>
      </c>
      <c r="AU321" s="1">
        <f t="shared" si="368"/>
        <v>85507.761909665423</v>
      </c>
      <c r="AV321" s="1">
        <f t="shared" si="369"/>
        <v>38471.362543513562</v>
      </c>
      <c r="AW321" s="1">
        <f t="shared" si="370"/>
        <v>13043.883112321606</v>
      </c>
      <c r="AX321" s="1">
        <f t="shared" si="352"/>
        <v>293486.68158180069</v>
      </c>
      <c r="AY321" s="1">
        <f t="shared" si="344"/>
        <v>51915.191080573037</v>
      </c>
      <c r="AZ321" s="1">
        <f t="shared" si="345"/>
        <v>11939.599908373642</v>
      </c>
      <c r="BA321" s="1">
        <f t="shared" si="353"/>
        <v>14671.976909476944</v>
      </c>
      <c r="BB321" s="1">
        <f t="shared" si="354"/>
        <v>32183.080355917951</v>
      </c>
      <c r="BC321" s="1">
        <f t="shared" si="355"/>
        <v>41023.473199794775</v>
      </c>
      <c r="BD321" s="1">
        <f t="shared" si="356"/>
        <v>40.383537790658885</v>
      </c>
      <c r="BE321" s="2">
        <f t="shared" si="362"/>
        <v>0.17931493730955578</v>
      </c>
      <c r="BF321" s="2">
        <f t="shared" si="363"/>
        <v>0.13584270515142602</v>
      </c>
      <c r="BG321" s="2">
        <f t="shared" si="364"/>
        <v>7.3108051554487685E-2</v>
      </c>
      <c r="BH321" s="2">
        <f t="shared" si="346"/>
        <v>8.2450146089036599E-2</v>
      </c>
      <c r="BI321" s="2">
        <f t="shared" si="357"/>
        <v>3.2153846742329923E-3</v>
      </c>
      <c r="BJ321" s="2">
        <f t="shared" si="347"/>
        <v>1.8453240542857267E-3</v>
      </c>
      <c r="BK321" s="2">
        <f t="shared" si="348"/>
        <v>5.3447872020936297E-4</v>
      </c>
      <c r="BL321" s="2">
        <f t="shared" si="349"/>
        <v>1374.7017358615092</v>
      </c>
      <c r="BM321" s="2">
        <f t="shared" si="350"/>
        <v>354.96065351346249</v>
      </c>
      <c r="BN321" s="2">
        <f t="shared" si="351"/>
        <v>34.858389762170866</v>
      </c>
      <c r="BO321" s="2">
        <f t="shared" si="358"/>
        <v>6806.1319001373013</v>
      </c>
      <c r="BP321" s="2">
        <f t="shared" si="359"/>
        <v>429.43893607250612</v>
      </c>
      <c r="BQ321" s="2">
        <f t="shared" si="360"/>
        <v>10.263800925100698</v>
      </c>
      <c r="BR321" s="11">
        <f t="shared" si="361"/>
        <v>3.1660064352936751E-2</v>
      </c>
      <c r="BS321" s="17">
        <f t="shared" si="412"/>
        <v>4.6178647437252062E-5</v>
      </c>
      <c r="BT321" s="17">
        <f t="shared" si="413"/>
        <v>4.5953815541619196E-4</v>
      </c>
      <c r="BU321" s="12">
        <f>(BU$3*templow!$I431+BU$4*templow!$I431^2+BU$5*templow!$I431^6)*(K321/K$56)^$BW$1</f>
        <v>-2.2113510707188055</v>
      </c>
      <c r="BV321" s="12">
        <f>(BV$3*templow!$I431+BV$4*templow!$I431^2+BV$5*templow!$I431^6)*(L321/L$56)^$BW$1</f>
        <v>-2.5188679044711533</v>
      </c>
      <c r="BW321" s="12">
        <f>(BW$3*templow!$I431+BW$4*templow!$I431^2+BW$5*templow!$I431^6)*(M321/M$56)^$BW$1</f>
        <v>-3.0608482632060041</v>
      </c>
      <c r="BX321" s="12"/>
      <c r="BY321" s="12"/>
      <c r="BZ321" s="12"/>
      <c r="CA321" s="19"/>
      <c r="CB321" s="19"/>
      <c r="CC321" s="19"/>
      <c r="CD321" s="19"/>
      <c r="CE321" s="19"/>
      <c r="CF321" s="19"/>
      <c r="CG321" s="19"/>
      <c r="CH321" s="19"/>
    </row>
    <row r="322" spans="1:86" x14ac:dyDescent="0.3">
      <c r="A322" s="2">
        <f t="shared" si="371"/>
        <v>2276</v>
      </c>
      <c r="B322" s="5">
        <f t="shared" si="372"/>
        <v>1165.4056922213019</v>
      </c>
      <c r="C322" s="5">
        <f t="shared" si="373"/>
        <v>2964.1699943586887</v>
      </c>
      <c r="D322" s="5">
        <f t="shared" si="374"/>
        <v>4369.9566043229952</v>
      </c>
      <c r="E322" s="15">
        <f t="shared" si="375"/>
        <v>4.8764859683421175E-9</v>
      </c>
      <c r="F322" s="15">
        <f t="shared" si="376"/>
        <v>9.6070043527444895E-9</v>
      </c>
      <c r="G322" s="15">
        <f t="shared" si="377"/>
        <v>1.9612357644440214E-8</v>
      </c>
      <c r="H322" s="5">
        <f t="shared" si="378"/>
        <v>428151.36829770426</v>
      </c>
      <c r="I322" s="5">
        <f t="shared" si="379"/>
        <v>192747.4762084253</v>
      </c>
      <c r="J322" s="5">
        <f t="shared" si="380"/>
        <v>65339.940106060516</v>
      </c>
      <c r="K322" s="5">
        <f t="shared" si="381"/>
        <v>367383.9686518379</v>
      </c>
      <c r="L322" s="5">
        <f t="shared" si="382"/>
        <v>65025.783465609595</v>
      </c>
      <c r="M322" s="5">
        <f t="shared" si="383"/>
        <v>14952.079853933274</v>
      </c>
      <c r="N322" s="15">
        <f t="shared" si="384"/>
        <v>1.4327510107217112E-3</v>
      </c>
      <c r="O322" s="15">
        <f t="shared" si="385"/>
        <v>2.0309217729932438E-3</v>
      </c>
      <c r="P322" s="15">
        <f t="shared" si="386"/>
        <v>1.8479660074288695E-3</v>
      </c>
      <c r="Q322" s="5">
        <f t="shared" si="387"/>
        <v>3411.9189777493762</v>
      </c>
      <c r="R322" s="5">
        <f t="shared" si="388"/>
        <v>4435.6477428395992</v>
      </c>
      <c r="S322" s="5">
        <f t="shared" si="389"/>
        <v>3175.8758985056015</v>
      </c>
      <c r="T322" s="5">
        <f t="shared" si="390"/>
        <v>7.9689549780370763</v>
      </c>
      <c r="U322" s="5">
        <f t="shared" si="391"/>
        <v>23.012740971213347</v>
      </c>
      <c r="V322" s="5">
        <f t="shared" si="392"/>
        <v>48.605430206248805</v>
      </c>
      <c r="W322" s="15">
        <f t="shared" si="393"/>
        <v>-1.0734613539272964E-2</v>
      </c>
      <c r="X322" s="15">
        <f t="shared" si="394"/>
        <v>-1.217998157191269E-2</v>
      </c>
      <c r="Y322" s="15">
        <f t="shared" si="395"/>
        <v>-9.7425357312937999E-3</v>
      </c>
      <c r="Z322" s="5">
        <f t="shared" si="408"/>
        <v>2222.8061022696183</v>
      </c>
      <c r="AA322" s="5">
        <f t="shared" si="409"/>
        <v>12049.534375710267</v>
      </c>
      <c r="AB322" s="5">
        <f t="shared" si="410"/>
        <v>93079.823546920263</v>
      </c>
      <c r="AC322" s="16">
        <f t="shared" si="396"/>
        <v>0.78643158662815116</v>
      </c>
      <c r="AD322" s="16">
        <f t="shared" si="397"/>
        <v>3.111568498887574</v>
      </c>
      <c r="AE322" s="16">
        <f t="shared" si="398"/>
        <v>31.369881071385628</v>
      </c>
      <c r="AF322" s="15">
        <f t="shared" si="399"/>
        <v>-4.0504037456468023E-3</v>
      </c>
      <c r="AG322" s="15">
        <f t="shared" si="400"/>
        <v>2.9673830763510267E-4</v>
      </c>
      <c r="AH322" s="15">
        <f t="shared" si="401"/>
        <v>9.7937136394747881E-3</v>
      </c>
      <c r="AI322" s="1">
        <f t="shared" si="365"/>
        <v>842723.2883230109</v>
      </c>
      <c r="AJ322" s="1">
        <f t="shared" si="366"/>
        <v>377000.67176483525</v>
      </c>
      <c r="AK322" s="1">
        <f t="shared" si="367"/>
        <v>128055.18796325204</v>
      </c>
      <c r="AL322" s="14">
        <f t="shared" si="402"/>
        <v>101.02306440218995</v>
      </c>
      <c r="AM322" s="14">
        <f t="shared" si="403"/>
        <v>25.35713175197548</v>
      </c>
      <c r="AN322" s="14">
        <f t="shared" si="404"/>
        <v>7.8534032594703289</v>
      </c>
      <c r="AO322" s="11">
        <f t="shared" si="405"/>
        <v>1.4232265360783294E-3</v>
      </c>
      <c r="AP322" s="11">
        <f t="shared" si="406"/>
        <v>1.7928900643938788E-3</v>
      </c>
      <c r="AQ322" s="11">
        <f t="shared" si="407"/>
        <v>1.6263775050289326E-3</v>
      </c>
      <c r="AR322" s="1">
        <f t="shared" si="411"/>
        <v>428151.36829770426</v>
      </c>
      <c r="AS322" s="1">
        <f t="shared" si="411"/>
        <v>192747.4762084253</v>
      </c>
      <c r="AT322" s="1">
        <f t="shared" si="411"/>
        <v>65339.940106060516</v>
      </c>
      <c r="AU322" s="1">
        <f t="shared" si="368"/>
        <v>85630.273659540864</v>
      </c>
      <c r="AV322" s="1">
        <f t="shared" si="369"/>
        <v>38549.495241685065</v>
      </c>
      <c r="AW322" s="1">
        <f t="shared" si="370"/>
        <v>13067.988021212104</v>
      </c>
      <c r="AX322" s="1">
        <f t="shared" si="352"/>
        <v>293907.17492147029</v>
      </c>
      <c r="AY322" s="1">
        <f t="shared" si="344"/>
        <v>52020.626772487674</v>
      </c>
      <c r="AZ322" s="1">
        <f t="shared" si="345"/>
        <v>11961.663883146619</v>
      </c>
      <c r="BA322" s="1">
        <f t="shared" si="353"/>
        <v>14673.645522191262</v>
      </c>
      <c r="BB322" s="1">
        <f t="shared" si="354"/>
        <v>32189.094557673652</v>
      </c>
      <c r="BC322" s="1">
        <f t="shared" si="355"/>
        <v>41031.542083146771</v>
      </c>
      <c r="BD322" s="1">
        <f t="shared" si="356"/>
        <v>39.214345919243392</v>
      </c>
      <c r="BE322" s="2">
        <f t="shared" si="362"/>
        <v>0.17931493730955578</v>
      </c>
      <c r="BF322" s="2">
        <f t="shared" si="363"/>
        <v>0.13584270515142602</v>
      </c>
      <c r="BG322" s="2">
        <f t="shared" si="364"/>
        <v>7.3108051554487685E-2</v>
      </c>
      <c r="BH322" s="2">
        <f t="shared" si="346"/>
        <v>8.234867271787577E-2</v>
      </c>
      <c r="BI322" s="2">
        <f t="shared" si="357"/>
        <v>3.2153846742329923E-3</v>
      </c>
      <c r="BJ322" s="2">
        <f t="shared" si="347"/>
        <v>1.8453240542857267E-3</v>
      </c>
      <c r="BK322" s="2">
        <f t="shared" si="348"/>
        <v>5.3447872020936297E-4</v>
      </c>
      <c r="BL322" s="2">
        <f t="shared" si="349"/>
        <v>1376.6713478763238</v>
      </c>
      <c r="BM322" s="2">
        <f t="shared" si="350"/>
        <v>355.68155425027305</v>
      </c>
      <c r="BN322" s="2">
        <f t="shared" si="351"/>
        <v>34.922807566443652</v>
      </c>
      <c r="BO322" s="2">
        <f t="shared" si="358"/>
        <v>6907.8392116084779</v>
      </c>
      <c r="BP322" s="2">
        <f t="shared" si="359"/>
        <v>434.59502687578708</v>
      </c>
      <c r="BQ322" s="2">
        <f t="shared" si="360"/>
        <v>10.264041180596035</v>
      </c>
      <c r="BR322" s="11">
        <f t="shared" si="361"/>
        <v>3.1640216671550342E-2</v>
      </c>
      <c r="BS322" s="17">
        <f t="shared" si="412"/>
        <v>4.4761495605837545E-5</v>
      </c>
      <c r="BT322" s="17">
        <f t="shared" si="413"/>
        <v>4.4615354894775918E-4</v>
      </c>
      <c r="BU322" s="12">
        <f>(BU$3*templow!$I432+BU$4*templow!$I432^2+BU$5*templow!$I432^6)*(K322/K$56)^$BW$1</f>
        <v>-2.2421897292400867</v>
      </c>
      <c r="BV322" s="12">
        <f>(BV$3*templow!$I432+BV$4*templow!$I432^2+BV$5*templow!$I432^6)*(L322/L$56)^$BW$1</f>
        <v>-2.5400190564827536</v>
      </c>
      <c r="BW322" s="12">
        <f>(BW$3*templow!$I432+BW$4*templow!$I432^2+BW$5*templow!$I432^6)*(M322/M$56)^$BW$1</f>
        <v>-3.0795150249343854</v>
      </c>
      <c r="BX322" s="12"/>
      <c r="BY322" s="12"/>
      <c r="BZ322" s="12"/>
      <c r="CA322" s="19"/>
      <c r="CB322" s="19"/>
      <c r="CC322" s="19"/>
      <c r="CD322" s="19"/>
      <c r="CE322" s="19"/>
      <c r="CF322" s="19"/>
      <c r="CG322" s="19"/>
      <c r="CH322" s="19"/>
    </row>
    <row r="323" spans="1:86" x14ac:dyDescent="0.3">
      <c r="A323" s="2">
        <f t="shared" si="371"/>
        <v>2277</v>
      </c>
      <c r="B323" s="5">
        <f t="shared" si="372"/>
        <v>1165.4056976202321</v>
      </c>
      <c r="C323" s="5">
        <f t="shared" si="373"/>
        <v>2964.1700214116427</v>
      </c>
      <c r="D323" s="5">
        <f t="shared" si="374"/>
        <v>4369.956685742889</v>
      </c>
      <c r="E323" s="15">
        <f t="shared" si="375"/>
        <v>4.6326616699250113E-9</v>
      </c>
      <c r="F323" s="15">
        <f t="shared" si="376"/>
        <v>9.1266541351072643E-9</v>
      </c>
      <c r="G323" s="15">
        <f t="shared" si="377"/>
        <v>1.8631739762218202E-8</v>
      </c>
      <c r="H323" s="5">
        <f t="shared" si="378"/>
        <v>428757.0188545562</v>
      </c>
      <c r="I323" s="5">
        <f t="shared" si="379"/>
        <v>193134.53509241372</v>
      </c>
      <c r="J323" s="5">
        <f t="shared" si="380"/>
        <v>65459.33752826968</v>
      </c>
      <c r="K323" s="5">
        <f t="shared" si="381"/>
        <v>367903.65769626963</v>
      </c>
      <c r="L323" s="5">
        <f t="shared" si="382"/>
        <v>65156.362049851719</v>
      </c>
      <c r="M323" s="5">
        <f t="shared" si="383"/>
        <v>14979.401910740367</v>
      </c>
      <c r="N323" s="15">
        <f t="shared" si="384"/>
        <v>1.4145664720721651E-3</v>
      </c>
      <c r="O323" s="15">
        <f t="shared" si="385"/>
        <v>2.0081047437310318E-3</v>
      </c>
      <c r="P323" s="15">
        <f t="shared" si="386"/>
        <v>1.8273081119151158E-3</v>
      </c>
      <c r="Q323" s="5">
        <f t="shared" si="387"/>
        <v>3380.0679385554317</v>
      </c>
      <c r="R323" s="5">
        <f t="shared" si="388"/>
        <v>4390.4204303327879</v>
      </c>
      <c r="S323" s="5">
        <f t="shared" si="389"/>
        <v>3150.6816376861589</v>
      </c>
      <c r="T323" s="5">
        <f t="shared" si="390"/>
        <v>7.8834113260359828</v>
      </c>
      <c r="U323" s="5">
        <f t="shared" si="391"/>
        <v>22.732446210264769</v>
      </c>
      <c r="V323" s="5">
        <f t="shared" si="392"/>
        <v>48.131890065729522</v>
      </c>
      <c r="W323" s="15">
        <f t="shared" si="393"/>
        <v>-1.0734613539272964E-2</v>
      </c>
      <c r="X323" s="15">
        <f t="shared" si="394"/>
        <v>-1.217998157191269E-2</v>
      </c>
      <c r="Y323" s="15">
        <f t="shared" si="395"/>
        <v>-9.7425357312937999E-3</v>
      </c>
      <c r="Z323" s="5">
        <f t="shared" si="408"/>
        <v>2193.1763127675904</v>
      </c>
      <c r="AA323" s="5">
        <f t="shared" si="409"/>
        <v>11930.484162444411</v>
      </c>
      <c r="AB323" s="5">
        <f t="shared" si="410"/>
        <v>93247.708479345602</v>
      </c>
      <c r="AC323" s="16">
        <f t="shared" si="396"/>
        <v>0.78324622118397758</v>
      </c>
      <c r="AD323" s="16">
        <f t="shared" si="397"/>
        <v>3.1124918204580245</v>
      </c>
      <c r="AE323" s="16">
        <f t="shared" si="398"/>
        <v>31.677108703503158</v>
      </c>
      <c r="AF323" s="15">
        <f t="shared" si="399"/>
        <v>-4.0504037456468023E-3</v>
      </c>
      <c r="AG323" s="15">
        <f t="shared" si="400"/>
        <v>2.9673830763510267E-4</v>
      </c>
      <c r="AH323" s="15">
        <f t="shared" si="401"/>
        <v>9.7937136394747881E-3</v>
      </c>
      <c r="AI323" s="1">
        <f t="shared" si="365"/>
        <v>844081.23315025074</v>
      </c>
      <c r="AJ323" s="1">
        <f t="shared" si="366"/>
        <v>377850.09983003681</v>
      </c>
      <c r="AK323" s="1">
        <f t="shared" si="367"/>
        <v>128317.65718813895</v>
      </c>
      <c r="AL323" s="14">
        <f t="shared" si="402"/>
        <v>101.16540532114297</v>
      </c>
      <c r="AM323" s="14">
        <f t="shared" si="403"/>
        <v>25.402139676059324</v>
      </c>
      <c r="AN323" s="14">
        <f t="shared" si="404"/>
        <v>7.8660481318854609</v>
      </c>
      <c r="AO323" s="11">
        <f t="shared" si="405"/>
        <v>1.408994270717546E-3</v>
      </c>
      <c r="AP323" s="11">
        <f t="shared" si="406"/>
        <v>1.7749611637499401E-3</v>
      </c>
      <c r="AQ323" s="11">
        <f t="shared" si="407"/>
        <v>1.6101137299786431E-3</v>
      </c>
      <c r="AR323" s="1">
        <f t="shared" si="411"/>
        <v>428757.0188545562</v>
      </c>
      <c r="AS323" s="1">
        <f t="shared" si="411"/>
        <v>193134.53509241372</v>
      </c>
      <c r="AT323" s="1">
        <f t="shared" si="411"/>
        <v>65459.33752826968</v>
      </c>
      <c r="AU323" s="1">
        <f t="shared" si="368"/>
        <v>85751.403770911245</v>
      </c>
      <c r="AV323" s="1">
        <f t="shared" si="369"/>
        <v>38626.907018482743</v>
      </c>
      <c r="AW323" s="1">
        <f t="shared" si="370"/>
        <v>13091.867505653936</v>
      </c>
      <c r="AX323" s="1">
        <f t="shared" si="352"/>
        <v>294322.92615701573</v>
      </c>
      <c r="AY323" s="1">
        <f t="shared" si="344"/>
        <v>52125.089639881371</v>
      </c>
      <c r="AZ323" s="1">
        <f t="shared" si="345"/>
        <v>11983.521528592295</v>
      </c>
      <c r="BA323" s="1">
        <f t="shared" si="353"/>
        <v>14675.292969106513</v>
      </c>
      <c r="BB323" s="1">
        <f t="shared" si="354"/>
        <v>32195.041246837438</v>
      </c>
      <c r="BC323" s="1">
        <f t="shared" si="355"/>
        <v>41039.520818049212</v>
      </c>
      <c r="BD323" s="1">
        <f t="shared" si="356"/>
        <v>38.07892602999911</v>
      </c>
      <c r="BE323" s="2">
        <f t="shared" si="362"/>
        <v>0.17931493730955578</v>
      </c>
      <c r="BF323" s="2">
        <f t="shared" si="363"/>
        <v>0.13584270515142602</v>
      </c>
      <c r="BG323" s="2">
        <f t="shared" si="364"/>
        <v>7.3108051554487685E-2</v>
      </c>
      <c r="BH323" s="2">
        <f t="shared" si="346"/>
        <v>8.22481531180701E-2</v>
      </c>
      <c r="BI323" s="2">
        <f t="shared" si="357"/>
        <v>3.2153846742329923E-3</v>
      </c>
      <c r="BJ323" s="2">
        <f t="shared" si="347"/>
        <v>1.8453240542857267E-3</v>
      </c>
      <c r="BK323" s="2">
        <f t="shared" si="348"/>
        <v>5.3447872020936297E-4</v>
      </c>
      <c r="BL323" s="2">
        <f t="shared" si="349"/>
        <v>1378.6187473947662</v>
      </c>
      <c r="BM323" s="2">
        <f t="shared" si="350"/>
        <v>356.39580331932183</v>
      </c>
      <c r="BN323" s="2">
        <f t="shared" si="351"/>
        <v>34.986622947862301</v>
      </c>
      <c r="BO323" s="2">
        <f t="shared" si="358"/>
        <v>7011.0676929496785</v>
      </c>
      <c r="BP323" s="2">
        <f t="shared" si="359"/>
        <v>439.81312657375139</v>
      </c>
      <c r="BQ323" s="2">
        <f t="shared" si="360"/>
        <v>10.264283596415376</v>
      </c>
      <c r="BR323" s="11">
        <f t="shared" si="361"/>
        <v>3.1620569514956037E-2</v>
      </c>
      <c r="BS323" s="17">
        <f t="shared" si="412"/>
        <v>4.3388668726248908E-5</v>
      </c>
      <c r="BT323" s="17">
        <f t="shared" si="413"/>
        <v>4.3315878538617396E-4</v>
      </c>
      <c r="BU323" s="12">
        <f>(BU$3*templow!$I433+BU$4*templow!$I433^2+BU$5*templow!$I433^6)*(K323/K$56)^$BW$1</f>
        <v>-2.273010555092517</v>
      </c>
      <c r="BV323" s="12">
        <f>(BV$3*templow!$I433+BV$4*templow!$I433^2+BV$5*templow!$I433^6)*(L323/L$56)^$BW$1</f>
        <v>-2.5611495999269911</v>
      </c>
      <c r="BW323" s="12">
        <f>(BW$3*templow!$I433+BW$4*templow!$I433^2+BW$5*templow!$I433^6)*(M323/M$56)^$BW$1</f>
        <v>-3.0981605440184694</v>
      </c>
      <c r="BX323" s="12"/>
      <c r="BY323" s="12"/>
      <c r="BZ323" s="12"/>
      <c r="CA323" s="19"/>
      <c r="CB323" s="19"/>
      <c r="CC323" s="19"/>
      <c r="CD323" s="19"/>
      <c r="CE323" s="19"/>
      <c r="CF323" s="19"/>
      <c r="CG323" s="19"/>
      <c r="CH323" s="19"/>
    </row>
    <row r="324" spans="1:86" x14ac:dyDescent="0.3">
      <c r="A324" s="2">
        <f t="shared" si="371"/>
        <v>2278</v>
      </c>
      <c r="B324" s="5">
        <f t="shared" si="372"/>
        <v>1165.4057027492161</v>
      </c>
      <c r="C324" s="5">
        <f t="shared" si="373"/>
        <v>2964.1700471119493</v>
      </c>
      <c r="D324" s="5">
        <f t="shared" si="374"/>
        <v>4369.95676309179</v>
      </c>
      <c r="E324" s="15">
        <f t="shared" si="375"/>
        <v>4.4010285864287604E-9</v>
      </c>
      <c r="F324" s="15">
        <f t="shared" si="376"/>
        <v>8.6703214283519008E-9</v>
      </c>
      <c r="G324" s="15">
        <f t="shared" si="377"/>
        <v>1.770015277410729E-8</v>
      </c>
      <c r="H324" s="5">
        <f t="shared" si="378"/>
        <v>429355.80874174781</v>
      </c>
      <c r="I324" s="5">
        <f t="shared" si="379"/>
        <v>193518.00887098679</v>
      </c>
      <c r="J324" s="5">
        <f t="shared" si="380"/>
        <v>65577.614467415231</v>
      </c>
      <c r="K324" s="5">
        <f t="shared" si="381"/>
        <v>368417.4598844751</v>
      </c>
      <c r="L324" s="5">
        <f t="shared" si="382"/>
        <v>65285.731181156523</v>
      </c>
      <c r="M324" s="5">
        <f t="shared" si="383"/>
        <v>15006.467574525472</v>
      </c>
      <c r="N324" s="15">
        <f t="shared" si="384"/>
        <v>1.3965672193170242E-3</v>
      </c>
      <c r="O324" s="15">
        <f t="shared" si="385"/>
        <v>1.9855180251748816E-3</v>
      </c>
      <c r="P324" s="15">
        <f t="shared" si="386"/>
        <v>1.8068587748951703E-3</v>
      </c>
      <c r="Q324" s="5">
        <f t="shared" si="387"/>
        <v>3348.4540496590298</v>
      </c>
      <c r="R324" s="5">
        <f t="shared" si="388"/>
        <v>4345.5563109254872</v>
      </c>
      <c r="S324" s="5">
        <f t="shared" si="389"/>
        <v>3125.6234386754504</v>
      </c>
      <c r="T324" s="5">
        <f t="shared" si="390"/>
        <v>7.798785952079859</v>
      </c>
      <c r="U324" s="5">
        <f t="shared" si="391"/>
        <v>22.455565434339249</v>
      </c>
      <c r="V324" s="5">
        <f t="shared" si="392"/>
        <v>47.662963406949444</v>
      </c>
      <c r="W324" s="15">
        <f t="shared" si="393"/>
        <v>-1.0734613539272964E-2</v>
      </c>
      <c r="X324" s="15">
        <f t="shared" si="394"/>
        <v>-1.217998157191269E-2</v>
      </c>
      <c r="Y324" s="15">
        <f t="shared" si="395"/>
        <v>-9.7425357312937999E-3</v>
      </c>
      <c r="Z324" s="5">
        <f t="shared" si="408"/>
        <v>2163.9021909757798</v>
      </c>
      <c r="AA324" s="5">
        <f t="shared" si="409"/>
        <v>11812.34118526052</v>
      </c>
      <c r="AB324" s="5">
        <f t="shared" si="410"/>
        <v>93413.969912305736</v>
      </c>
      <c r="AC324" s="16">
        <f t="shared" si="396"/>
        <v>0.78007375775593024</v>
      </c>
      <c r="AD324" s="16">
        <f t="shared" si="397"/>
        <v>3.1134154160133551</v>
      </c>
      <c r="AE324" s="16">
        <f t="shared" si="398"/>
        <v>31.987345235071782</v>
      </c>
      <c r="AF324" s="15">
        <f t="shared" si="399"/>
        <v>-4.0504037456468023E-3</v>
      </c>
      <c r="AG324" s="15">
        <f t="shared" si="400"/>
        <v>2.9673830763510267E-4</v>
      </c>
      <c r="AH324" s="15">
        <f t="shared" si="401"/>
        <v>9.7937136394747881E-3</v>
      </c>
      <c r="AI324" s="1">
        <f t="shared" si="365"/>
        <v>845424.51360613701</v>
      </c>
      <c r="AJ324" s="1">
        <f t="shared" si="366"/>
        <v>378691.99686551589</v>
      </c>
      <c r="AK324" s="1">
        <f t="shared" si="367"/>
        <v>128577.75897497899</v>
      </c>
      <c r="AL324" s="14">
        <f t="shared" si="402"/>
        <v>101.30652138287036</v>
      </c>
      <c r="AM324" s="14">
        <f t="shared" si="403"/>
        <v>25.446776609346472</v>
      </c>
      <c r="AN324" s="14">
        <f t="shared" si="404"/>
        <v>7.8785867116623036</v>
      </c>
      <c r="AO324" s="11">
        <f t="shared" si="405"/>
        <v>1.3949043280103706E-3</v>
      </c>
      <c r="AP324" s="11">
        <f t="shared" si="406"/>
        <v>1.7572115521124407E-3</v>
      </c>
      <c r="AQ324" s="11">
        <f t="shared" si="407"/>
        <v>1.5940125926788566E-3</v>
      </c>
      <c r="AR324" s="1">
        <f t="shared" si="411"/>
        <v>429355.80874174781</v>
      </c>
      <c r="AS324" s="1">
        <f t="shared" si="411"/>
        <v>193518.00887098679</v>
      </c>
      <c r="AT324" s="1">
        <f t="shared" si="411"/>
        <v>65577.614467415231</v>
      </c>
      <c r="AU324" s="1">
        <f t="shared" si="368"/>
        <v>85871.161748349565</v>
      </c>
      <c r="AV324" s="1">
        <f t="shared" si="369"/>
        <v>38703.601774197356</v>
      </c>
      <c r="AW324" s="1">
        <f t="shared" si="370"/>
        <v>13115.522893483047</v>
      </c>
      <c r="AX324" s="1">
        <f t="shared" si="352"/>
        <v>294733.96790758008</v>
      </c>
      <c r="AY324" s="1">
        <f t="shared" si="344"/>
        <v>52228.58494492522</v>
      </c>
      <c r="AZ324" s="1">
        <f t="shared" si="345"/>
        <v>12005.174059620376</v>
      </c>
      <c r="BA324" s="1">
        <f t="shared" si="353"/>
        <v>14676.919465647952</v>
      </c>
      <c r="BB324" s="1">
        <f t="shared" si="354"/>
        <v>32200.92110396265</v>
      </c>
      <c r="BC324" s="1">
        <f t="shared" si="355"/>
        <v>41047.410314376022</v>
      </c>
      <c r="BD324" s="1">
        <f t="shared" si="356"/>
        <v>36.976305706487636</v>
      </c>
      <c r="BE324" s="2">
        <f t="shared" si="362"/>
        <v>0.17931493730955578</v>
      </c>
      <c r="BF324" s="2">
        <f t="shared" si="363"/>
        <v>0.13584270515142602</v>
      </c>
      <c r="BG324" s="2">
        <f t="shared" si="364"/>
        <v>7.3108051554487685E-2</v>
      </c>
      <c r="BH324" s="2">
        <f t="shared" si="346"/>
        <v>8.2148581556972189E-2</v>
      </c>
      <c r="BI324" s="2">
        <f t="shared" si="357"/>
        <v>3.2153846742329923E-3</v>
      </c>
      <c r="BJ324" s="2">
        <f t="shared" si="347"/>
        <v>1.8453240542857267E-3</v>
      </c>
      <c r="BK324" s="2">
        <f t="shared" si="348"/>
        <v>5.3447872020936297E-4</v>
      </c>
      <c r="BL324" s="2">
        <f t="shared" si="349"/>
        <v>1380.5440872211277</v>
      </c>
      <c r="BM324" s="2">
        <f t="shared" si="350"/>
        <v>357.10343670711057</v>
      </c>
      <c r="BN324" s="2">
        <f t="shared" si="351"/>
        <v>35.049839454927096</v>
      </c>
      <c r="BO324" s="2">
        <f t="shared" si="358"/>
        <v>7115.8401011926198</v>
      </c>
      <c r="BP324" s="2">
        <f t="shared" si="359"/>
        <v>445.09398108742027</v>
      </c>
      <c r="BQ324" s="2">
        <f t="shared" si="360"/>
        <v>10.264528150992431</v>
      </c>
      <c r="BR324" s="11">
        <f t="shared" si="361"/>
        <v>3.1601120848553793E-2</v>
      </c>
      <c r="BS324" s="17">
        <f t="shared" si="412"/>
        <v>4.205874718710703E-5</v>
      </c>
      <c r="BT324" s="17">
        <f t="shared" si="413"/>
        <v>4.2054251008366404E-4</v>
      </c>
      <c r="BU324" s="12">
        <f>(BU$3*templow!$I434+BU$4*templow!$I434^2+BU$5*templow!$I434^6)*(K324/K$56)^$BW$1</f>
        <v>-2.3038133787849686</v>
      </c>
      <c r="BV324" s="12">
        <f>(BV$3*templow!$I434+BV$4*templow!$I434^2+BV$5*templow!$I434^6)*(L324/L$56)^$BW$1</f>
        <v>-2.5822595323339406</v>
      </c>
      <c r="BW324" s="12">
        <f>(BW$3*templow!$I434+BW$4*templow!$I434^2+BW$5*templow!$I434^6)*(M324/M$56)^$BW$1</f>
        <v>-3.1167848480664433</v>
      </c>
      <c r="BX324" s="12"/>
      <c r="BY324" s="12"/>
      <c r="BZ324" s="12"/>
      <c r="CA324" s="19"/>
      <c r="CB324" s="19"/>
      <c r="CC324" s="19"/>
      <c r="CD324" s="19"/>
      <c r="CE324" s="19"/>
      <c r="CF324" s="19"/>
      <c r="CG324" s="19"/>
      <c r="CH324" s="19"/>
    </row>
    <row r="325" spans="1:86" x14ac:dyDescent="0.3">
      <c r="A325" s="2">
        <f t="shared" si="371"/>
        <v>2279</v>
      </c>
      <c r="B325" s="5">
        <f t="shared" si="372"/>
        <v>1165.4057076217507</v>
      </c>
      <c r="C325" s="5">
        <f t="shared" si="373"/>
        <v>2964.1700715272414</v>
      </c>
      <c r="D325" s="5">
        <f t="shared" si="374"/>
        <v>4369.9568365732466</v>
      </c>
      <c r="E325" s="15">
        <f t="shared" si="375"/>
        <v>4.1809771571073224E-9</v>
      </c>
      <c r="F325" s="15">
        <f t="shared" si="376"/>
        <v>8.2368053569343059E-9</v>
      </c>
      <c r="G325" s="15">
        <f t="shared" si="377"/>
        <v>1.6815145135401924E-8</v>
      </c>
      <c r="H325" s="5">
        <f t="shared" si="378"/>
        <v>429947.78543731087</v>
      </c>
      <c r="I325" s="5">
        <f t="shared" si="379"/>
        <v>193897.91714402128</v>
      </c>
      <c r="J325" s="5">
        <f t="shared" si="380"/>
        <v>65694.777580014241</v>
      </c>
      <c r="K325" s="5">
        <f t="shared" si="381"/>
        <v>368925.41595210432</v>
      </c>
      <c r="L325" s="5">
        <f t="shared" si="382"/>
        <v>65413.897470504606</v>
      </c>
      <c r="M325" s="5">
        <f t="shared" si="383"/>
        <v>15033.278367923098</v>
      </c>
      <c r="N325" s="15">
        <f t="shared" si="384"/>
        <v>1.3787513430782994E-3</v>
      </c>
      <c r="O325" s="15">
        <f t="shared" si="385"/>
        <v>1.9631592850273272E-3</v>
      </c>
      <c r="P325" s="15">
        <f t="shared" si="386"/>
        <v>1.7866158884145555E-3</v>
      </c>
      <c r="Q325" s="5">
        <f t="shared" si="387"/>
        <v>3317.076830533882</v>
      </c>
      <c r="R325" s="5">
        <f t="shared" si="388"/>
        <v>4301.0546621291642</v>
      </c>
      <c r="S325" s="5">
        <f t="shared" si="389"/>
        <v>3100.7018761468617</v>
      </c>
      <c r="T325" s="5">
        <f t="shared" si="390"/>
        <v>7.7150689988087704</v>
      </c>
      <c r="U325" s="5">
        <f t="shared" si="391"/>
        <v>22.182057061162116</v>
      </c>
      <c r="V325" s="5">
        <f t="shared" si="392"/>
        <v>47.198605282897887</v>
      </c>
      <c r="W325" s="15">
        <f t="shared" si="393"/>
        <v>-1.0734613539272964E-2</v>
      </c>
      <c r="X325" s="15">
        <f t="shared" si="394"/>
        <v>-1.217998157191269E-2</v>
      </c>
      <c r="Y325" s="15">
        <f t="shared" si="395"/>
        <v>-9.7425357312937999E-3</v>
      </c>
      <c r="Z325" s="5">
        <f t="shared" si="408"/>
        <v>2134.980439926243</v>
      </c>
      <c r="AA325" s="5">
        <f t="shared" si="409"/>
        <v>11695.104496426186</v>
      </c>
      <c r="AB325" s="5">
        <f t="shared" si="410"/>
        <v>93578.617534311445</v>
      </c>
      <c r="AC325" s="16">
        <f t="shared" si="396"/>
        <v>0.77691414408563486</v>
      </c>
      <c r="AD325" s="16">
        <f t="shared" si="397"/>
        <v>3.1143392856348679</v>
      </c>
      <c r="AE325" s="16">
        <f t="shared" si="398"/>
        <v>32.300620134391096</v>
      </c>
      <c r="AF325" s="15">
        <f t="shared" si="399"/>
        <v>-4.0504037456468023E-3</v>
      </c>
      <c r="AG325" s="15">
        <f t="shared" si="400"/>
        <v>2.9673830763510267E-4</v>
      </c>
      <c r="AH325" s="15">
        <f t="shared" si="401"/>
        <v>9.7937136394747881E-3</v>
      </c>
      <c r="AI325" s="1">
        <f t="shared" si="365"/>
        <v>846753.22399387287</v>
      </c>
      <c r="AJ325" s="1">
        <f t="shared" si="366"/>
        <v>379526.39895316167</v>
      </c>
      <c r="AK325" s="1">
        <f t="shared" si="367"/>
        <v>128835.50597096415</v>
      </c>
      <c r="AL325" s="14">
        <f t="shared" si="402"/>
        <v>101.44642115895168</v>
      </c>
      <c r="AM325" s="14">
        <f t="shared" si="403"/>
        <v>25.491044825470222</v>
      </c>
      <c r="AN325" s="14">
        <f t="shared" si="404"/>
        <v>7.8910196924288964</v>
      </c>
      <c r="AO325" s="11">
        <f t="shared" si="405"/>
        <v>1.3809552847302668E-3</v>
      </c>
      <c r="AP325" s="11">
        <f t="shared" si="406"/>
        <v>1.7396394365913163E-3</v>
      </c>
      <c r="AQ325" s="11">
        <f t="shared" si="407"/>
        <v>1.578072466752068E-3</v>
      </c>
      <c r="AR325" s="1">
        <f t="shared" si="411"/>
        <v>429947.78543731087</v>
      </c>
      <c r="AS325" s="1">
        <f t="shared" si="411"/>
        <v>193897.91714402128</v>
      </c>
      <c r="AT325" s="1">
        <f t="shared" si="411"/>
        <v>65694.777580014241</v>
      </c>
      <c r="AU325" s="1">
        <f t="shared" si="368"/>
        <v>85989.557087462177</v>
      </c>
      <c r="AV325" s="1">
        <f t="shared" si="369"/>
        <v>38779.583428804261</v>
      </c>
      <c r="AW325" s="1">
        <f t="shared" si="370"/>
        <v>13138.955516002849</v>
      </c>
      <c r="AX325" s="1">
        <f t="shared" si="352"/>
        <v>295140.33276168344</v>
      </c>
      <c r="AY325" s="1">
        <f t="shared" si="344"/>
        <v>52331.117976403679</v>
      </c>
      <c r="AZ325" s="1">
        <f t="shared" si="345"/>
        <v>12026.622694338477</v>
      </c>
      <c r="BA325" s="1">
        <f t="shared" si="353"/>
        <v>14678.525225021476</v>
      </c>
      <c r="BB325" s="1">
        <f t="shared" si="354"/>
        <v>32206.734802710944</v>
      </c>
      <c r="BC325" s="1">
        <f t="shared" si="355"/>
        <v>41055.211472762974</v>
      </c>
      <c r="BD325" s="1">
        <f t="shared" si="356"/>
        <v>35.905540410445873</v>
      </c>
      <c r="BE325" s="2">
        <f t="shared" si="362"/>
        <v>0.17931493730955578</v>
      </c>
      <c r="BF325" s="2">
        <f t="shared" si="363"/>
        <v>0.13584270515142602</v>
      </c>
      <c r="BG325" s="2">
        <f t="shared" si="364"/>
        <v>7.3108051554487685E-2</v>
      </c>
      <c r="BH325" s="2">
        <f t="shared" si="346"/>
        <v>8.2049952265914355E-2</v>
      </c>
      <c r="BI325" s="2">
        <f t="shared" si="357"/>
        <v>3.2153846742329923E-3</v>
      </c>
      <c r="BJ325" s="2">
        <f t="shared" si="347"/>
        <v>1.8453240542857267E-3</v>
      </c>
      <c r="BK325" s="2">
        <f t="shared" si="348"/>
        <v>5.3447872020936297E-4</v>
      </c>
      <c r="BL325" s="2">
        <f t="shared" si="349"/>
        <v>1382.4475200155443</v>
      </c>
      <c r="BM325" s="2">
        <f t="shared" si="350"/>
        <v>357.80449058176328</v>
      </c>
      <c r="BN325" s="2">
        <f t="shared" si="351"/>
        <v>35.112460645404767</v>
      </c>
      <c r="BO325" s="2">
        <f t="shared" si="358"/>
        <v>7222.179533854387</v>
      </c>
      <c r="BP325" s="2">
        <f t="shared" si="359"/>
        <v>450.43834531140504</v>
      </c>
      <c r="BQ325" s="2">
        <f t="shared" si="360"/>
        <v>10.264774822986217</v>
      </c>
      <c r="BR325" s="11">
        <f t="shared" si="361"/>
        <v>3.1581868659283002E-2</v>
      </c>
      <c r="BS325" s="17">
        <f t="shared" si="412"/>
        <v>4.0770358171490924E-5</v>
      </c>
      <c r="BT325" s="17">
        <f t="shared" si="413"/>
        <v>4.0829369911035343E-4</v>
      </c>
      <c r="BU325" s="12">
        <f>(BU$3*templow!$I435+BU$4*templow!$I435^2+BU$5*templow!$I435^6)*(K325/K$56)^$BW$1</f>
        <v>-2.3345980369358679</v>
      </c>
      <c r="BV325" s="12">
        <f>(BV$3*templow!$I435+BV$4*templow!$I435^2+BV$5*templow!$I435^6)*(L325/L$56)^$BW$1</f>
        <v>-2.6033488536156062</v>
      </c>
      <c r="BW325" s="12">
        <f>(BW$3*templow!$I435+BW$4*templow!$I435^2+BW$5*templow!$I435^6)*(M325/M$56)^$BW$1</f>
        <v>-3.1353879661886048</v>
      </c>
      <c r="BX325" s="12"/>
      <c r="BY325" s="12"/>
      <c r="BZ325" s="12"/>
      <c r="CA325" s="19"/>
      <c r="CB325" s="19"/>
      <c r="CC325" s="19"/>
      <c r="CD325" s="19"/>
      <c r="CE325" s="19"/>
      <c r="CF325" s="19"/>
      <c r="CG325" s="19"/>
      <c r="CH325" s="19"/>
    </row>
    <row r="326" spans="1:86" x14ac:dyDescent="0.3">
      <c r="A326" s="2">
        <f t="shared" si="371"/>
        <v>2280</v>
      </c>
      <c r="B326" s="5">
        <f t="shared" si="372"/>
        <v>1165.4057122506588</v>
      </c>
      <c r="C326" s="5">
        <f t="shared" si="373"/>
        <v>2964.1700947217687</v>
      </c>
      <c r="D326" s="5">
        <f t="shared" si="374"/>
        <v>4369.9569063806321</v>
      </c>
      <c r="E326" s="15">
        <f t="shared" si="375"/>
        <v>3.971928299251956E-9</v>
      </c>
      <c r="F326" s="15">
        <f t="shared" si="376"/>
        <v>7.8249650890875896E-9</v>
      </c>
      <c r="G326" s="15">
        <f t="shared" si="377"/>
        <v>1.5974387878631828E-8</v>
      </c>
      <c r="H326" s="5">
        <f t="shared" si="378"/>
        <v>430532.99636779889</v>
      </c>
      <c r="I326" s="5">
        <f t="shared" si="379"/>
        <v>194274.27960450211</v>
      </c>
      <c r="J326" s="5">
        <f t="shared" si="380"/>
        <v>65810.833538471838</v>
      </c>
      <c r="K326" s="5">
        <f t="shared" si="381"/>
        <v>369427.56659081712</v>
      </c>
      <c r="L326" s="5">
        <f t="shared" si="382"/>
        <v>65540.867560347499</v>
      </c>
      <c r="M326" s="5">
        <f t="shared" si="383"/>
        <v>15059.835817232102</v>
      </c>
      <c r="N326" s="15">
        <f t="shared" si="384"/>
        <v>1.3611169548102264E-3</v>
      </c>
      <c r="O326" s="15">
        <f t="shared" si="385"/>
        <v>1.941026215417585E-3</v>
      </c>
      <c r="P326" s="15">
        <f t="shared" si="386"/>
        <v>1.7665773664958806E-3</v>
      </c>
      <c r="Q326" s="5">
        <f t="shared" si="387"/>
        <v>3285.935769220479</v>
      </c>
      <c r="R326" s="5">
        <f t="shared" si="388"/>
        <v>4256.9147046808212</v>
      </c>
      <c r="S326" s="5">
        <f t="shared" si="389"/>
        <v>3075.9174902133545</v>
      </c>
      <c r="T326" s="5">
        <f t="shared" si="390"/>
        <v>7.632250714677733</v>
      </c>
      <c r="U326" s="5">
        <f t="shared" si="391"/>
        <v>21.911880014930045</v>
      </c>
      <c r="V326" s="5">
        <f t="shared" si="392"/>
        <v>46.738771184462024</v>
      </c>
      <c r="W326" s="15">
        <f t="shared" si="393"/>
        <v>-1.0734613539272964E-2</v>
      </c>
      <c r="X326" s="15">
        <f t="shared" si="394"/>
        <v>-1.217998157191269E-2</v>
      </c>
      <c r="Y326" s="15">
        <f t="shared" si="395"/>
        <v>-9.7425357312937999E-3</v>
      </c>
      <c r="Z326" s="5">
        <f t="shared" si="408"/>
        <v>2106.4077678012118</v>
      </c>
      <c r="AA326" s="5">
        <f t="shared" si="409"/>
        <v>11578.772989258094</v>
      </c>
      <c r="AB326" s="5">
        <f t="shared" si="410"/>
        <v>93741.661056917219</v>
      </c>
      <c r="AC326" s="16">
        <f t="shared" si="396"/>
        <v>0.77376732812638438</v>
      </c>
      <c r="AD326" s="16">
        <f t="shared" si="397"/>
        <v>3.1152634294038886</v>
      </c>
      <c r="AE326" s="16">
        <f t="shared" si="398"/>
        <v>32.616963158364776</v>
      </c>
      <c r="AF326" s="15">
        <f t="shared" si="399"/>
        <v>-4.0504037456468023E-3</v>
      </c>
      <c r="AG326" s="15">
        <f t="shared" si="400"/>
        <v>2.9673830763510267E-4</v>
      </c>
      <c r="AH326" s="15">
        <f t="shared" si="401"/>
        <v>9.7937136394747881E-3</v>
      </c>
      <c r="AI326" s="1">
        <f t="shared" si="365"/>
        <v>848067.45868194778</v>
      </c>
      <c r="AJ326" s="1">
        <f t="shared" si="366"/>
        <v>380353.34248664975</v>
      </c>
      <c r="AK326" s="1">
        <f t="shared" si="367"/>
        <v>129090.91088987059</v>
      </c>
      <c r="AL326" s="14">
        <f t="shared" si="402"/>
        <v>101.58511320065394</v>
      </c>
      <c r="AM326" s="14">
        <f t="shared" si="403"/>
        <v>25.534946600059946</v>
      </c>
      <c r="AN326" s="14">
        <f t="shared" si="404"/>
        <v>7.9033477673310051</v>
      </c>
      <c r="AO326" s="11">
        <f t="shared" si="405"/>
        <v>1.3671457318829641E-3</v>
      </c>
      <c r="AP326" s="11">
        <f t="shared" si="406"/>
        <v>1.7222430422254031E-3</v>
      </c>
      <c r="AQ326" s="11">
        <f t="shared" si="407"/>
        <v>1.5622917420845474E-3</v>
      </c>
      <c r="AR326" s="1">
        <f t="shared" si="411"/>
        <v>430532.99636779889</v>
      </c>
      <c r="AS326" s="1">
        <f t="shared" si="411"/>
        <v>194274.27960450211</v>
      </c>
      <c r="AT326" s="1">
        <f t="shared" si="411"/>
        <v>65810.833538471838</v>
      </c>
      <c r="AU326" s="1">
        <f t="shared" si="368"/>
        <v>86106.599273559783</v>
      </c>
      <c r="AV326" s="1">
        <f t="shared" si="369"/>
        <v>38854.855920900423</v>
      </c>
      <c r="AW326" s="1">
        <f t="shared" si="370"/>
        <v>13162.166707694369</v>
      </c>
      <c r="AX326" s="1">
        <f t="shared" si="352"/>
        <v>295542.05327265372</v>
      </c>
      <c r="AY326" s="1">
        <f t="shared" ref="AY326:AY346" si="414">(AS326-AV326)/C326*1000</f>
        <v>52432.694048277997</v>
      </c>
      <c r="AZ326" s="1">
        <f t="shared" ref="AZ326:AZ346" si="415">(AT326-AW326)/D326*1000</f>
        <v>12047.868653785681</v>
      </c>
      <c r="BA326" s="1">
        <f t="shared" si="353"/>
        <v>14680.110458238043</v>
      </c>
      <c r="BB326" s="1">
        <f t="shared" si="354"/>
        <v>32212.483009925378</v>
      </c>
      <c r="BC326" s="1">
        <f t="shared" si="355"/>
        <v>41062.925184707179</v>
      </c>
      <c r="BD326" s="1">
        <f t="shared" si="356"/>
        <v>34.865712687330323</v>
      </c>
      <c r="BE326" s="2">
        <f t="shared" si="362"/>
        <v>0.17931493730955578</v>
      </c>
      <c r="BF326" s="2">
        <f t="shared" si="363"/>
        <v>0.13584270515142602</v>
      </c>
      <c r="BG326" s="2">
        <f t="shared" si="364"/>
        <v>7.3108051554487685E-2</v>
      </c>
      <c r="BH326" s="2">
        <f t="shared" ref="BH326:BH346" si="416">(BE326*Z326+BF326*AA326+BG326*AB326)/(Z326+AA326+AB326)</f>
        <v>8.1952259442050576E-2</v>
      </c>
      <c r="BI326" s="2">
        <f t="shared" si="357"/>
        <v>3.2153846742329923E-3</v>
      </c>
      <c r="BJ326" s="2">
        <f t="shared" ref="BJ326:BJ346" si="417">BJ$5*BF326^2</f>
        <v>1.8453240542857267E-3</v>
      </c>
      <c r="BK326" s="2">
        <f t="shared" ref="BK326:BK346" si="418">BK$5*BG326^2</f>
        <v>5.3447872020936297E-4</v>
      </c>
      <c r="BL326" s="2">
        <f t="shared" ref="BL326:BL346" si="419">BI326*AR326</f>
        <v>1384.3291982726291</v>
      </c>
      <c r="BM326" s="2">
        <f t="shared" ref="BM326:BM346" si="420">BJ326*AS326</f>
        <v>358.49900128321872</v>
      </c>
      <c r="BN326" s="2">
        <f t="shared" ref="BN326:BN346" si="421">BK326*AT326</f>
        <v>35.174490085553849</v>
      </c>
      <c r="BO326" s="2">
        <f t="shared" si="358"/>
        <v>7330.109434031745</v>
      </c>
      <c r="BP326" s="2">
        <f t="shared" si="359"/>
        <v>455.84698322185619</v>
      </c>
      <c r="BQ326" s="2">
        <f t="shared" si="360"/>
        <v>10.265023591278425</v>
      </c>
      <c r="BR326" s="11">
        <f t="shared" si="361"/>
        <v>3.1562810955367365E-2</v>
      </c>
      <c r="BS326" s="17">
        <f t="shared" si="412"/>
        <v>3.9522174061161987E-5</v>
      </c>
      <c r="BT326" s="17">
        <f t="shared" si="413"/>
        <v>3.9640164962170235E-4</v>
      </c>
      <c r="BU326" s="12">
        <f>(BU$3*templow!$I436+BU$4*templow!$I436^2+BU$5*templow!$I436^6)*(K326/K$56)^$BW$1</f>
        <v>-2.3653643720740294</v>
      </c>
      <c r="BV326" s="12">
        <f>(BV$3*templow!$I436+BV$4*templow!$I436^2+BV$5*templow!$I436^6)*(L326/L$56)^$BW$1</f>
        <v>-2.6244175659554911</v>
      </c>
      <c r="BW326" s="12">
        <f>(BW$3*templow!$I436+BW$4*templow!$I436^2+BW$5*templow!$I436^6)*(M326/M$56)^$BW$1</f>
        <v>-3.1539699289137286</v>
      </c>
      <c r="BX326" s="12"/>
      <c r="BY326" s="12"/>
      <c r="BZ326" s="12"/>
      <c r="CA326" s="19"/>
      <c r="CB326" s="19"/>
      <c r="CC326" s="19"/>
      <c r="CD326" s="19"/>
      <c r="CE326" s="19"/>
      <c r="CF326" s="19"/>
      <c r="CG326" s="19"/>
      <c r="CH326" s="19"/>
    </row>
    <row r="327" spans="1:86" x14ac:dyDescent="0.3">
      <c r="A327" s="2">
        <f t="shared" si="371"/>
        <v>2281</v>
      </c>
      <c r="B327" s="5">
        <f t="shared" si="372"/>
        <v>1165.4057166481214</v>
      </c>
      <c r="C327" s="5">
        <f t="shared" si="373"/>
        <v>2964.1701167565698</v>
      </c>
      <c r="D327" s="5">
        <f t="shared" si="374"/>
        <v>4369.9569726976497</v>
      </c>
      <c r="E327" s="15">
        <f t="shared" si="375"/>
        <v>3.7733318842893578E-9</v>
      </c>
      <c r="F327" s="15">
        <f t="shared" si="376"/>
        <v>7.4337168346332098E-9</v>
      </c>
      <c r="G327" s="15">
        <f t="shared" si="377"/>
        <v>1.5175668484700237E-8</v>
      </c>
      <c r="H327" s="5">
        <f t="shared" si="378"/>
        <v>431111.48890181974</v>
      </c>
      <c r="I327" s="5">
        <f t="shared" si="379"/>
        <v>194647.11603330771</v>
      </c>
      <c r="J327" s="5">
        <f t="shared" si="380"/>
        <v>65925.789029661682</v>
      </c>
      <c r="K327" s="5">
        <f t="shared" si="381"/>
        <v>369923.95244272525</v>
      </c>
      <c r="L327" s="5">
        <f t="shared" si="382"/>
        <v>65666.648122845552</v>
      </c>
      <c r="M327" s="5">
        <f t="shared" si="383"/>
        <v>15086.141452089529</v>
      </c>
      <c r="N327" s="15">
        <f t="shared" si="384"/>
        <v>1.3436621865794418E-3</v>
      </c>
      <c r="O327" s="15">
        <f t="shared" si="385"/>
        <v>1.9191165326311044E-3</v>
      </c>
      <c r="P327" s="15">
        <f t="shared" si="386"/>
        <v>1.7467411449019199E-3</v>
      </c>
      <c r="Q327" s="5">
        <f t="shared" si="387"/>
        <v>3255.0303232129377</v>
      </c>
      <c r="R327" s="5">
        <f t="shared" si="388"/>
        <v>4213.1356041847421</v>
      </c>
      <c r="S327" s="5">
        <f t="shared" si="389"/>
        <v>3051.2707870977752</v>
      </c>
      <c r="T327" s="5">
        <f t="shared" si="390"/>
        <v>7.5503214528208273</v>
      </c>
      <c r="U327" s="5">
        <f t="shared" si="391"/>
        <v>21.644993720142235</v>
      </c>
      <c r="V327" s="5">
        <f t="shared" si="392"/>
        <v>46.283417036160635</v>
      </c>
      <c r="W327" s="15">
        <f t="shared" si="393"/>
        <v>-1.0734613539272964E-2</v>
      </c>
      <c r="X327" s="15">
        <f t="shared" si="394"/>
        <v>-1.217998157191269E-2</v>
      </c>
      <c r="Y327" s="15">
        <f t="shared" si="395"/>
        <v>-9.7425357312937999E-3</v>
      </c>
      <c r="Z327" s="5">
        <f t="shared" si="408"/>
        <v>2078.1808887411185</v>
      </c>
      <c r="AA327" s="5">
        <f t="shared" si="409"/>
        <v>11463.345402381479</v>
      </c>
      <c r="AB327" s="5">
        <f t="shared" si="410"/>
        <v>93903.110212648127</v>
      </c>
      <c r="AC327" s="16">
        <f t="shared" si="396"/>
        <v>0.77063325804228211</v>
      </c>
      <c r="AD327" s="16">
        <f t="shared" si="397"/>
        <v>3.1161878474017675</v>
      </c>
      <c r="AE327" s="16">
        <f t="shared" si="398"/>
        <v>32.936404355327099</v>
      </c>
      <c r="AF327" s="15">
        <f t="shared" si="399"/>
        <v>-4.0504037456468023E-3</v>
      </c>
      <c r="AG327" s="15">
        <f t="shared" si="400"/>
        <v>2.9673830763510267E-4</v>
      </c>
      <c r="AH327" s="15">
        <f t="shared" si="401"/>
        <v>9.7937136394747881E-3</v>
      </c>
      <c r="AI327" s="1">
        <f t="shared" si="365"/>
        <v>849367.31208731281</v>
      </c>
      <c r="AJ327" s="1">
        <f t="shared" si="366"/>
        <v>381172.8641588852</v>
      </c>
      <c r="AK327" s="1">
        <f t="shared" si="367"/>
        <v>129343.9865085779</v>
      </c>
      <c r="AL327" s="14">
        <f t="shared" si="402"/>
        <v>101.72260603804972</v>
      </c>
      <c r="AM327" s="14">
        <f t="shared" si="403"/>
        <v>25.578484210334341</v>
      </c>
      <c r="AN327" s="14">
        <f t="shared" si="404"/>
        <v>7.9155716289332112</v>
      </c>
      <c r="AO327" s="11">
        <f t="shared" si="405"/>
        <v>1.3534742745641346E-3</v>
      </c>
      <c r="AP327" s="11">
        <f t="shared" si="406"/>
        <v>1.7050206118031492E-3</v>
      </c>
      <c r="AQ327" s="11">
        <f t="shared" si="407"/>
        <v>1.5466688246637019E-3</v>
      </c>
      <c r="AR327" s="1">
        <f t="shared" si="411"/>
        <v>431111.48890181974</v>
      </c>
      <c r="AS327" s="1">
        <f t="shared" si="411"/>
        <v>194647.11603330771</v>
      </c>
      <c r="AT327" s="1">
        <f t="shared" si="411"/>
        <v>65925.789029661682</v>
      </c>
      <c r="AU327" s="1">
        <f t="shared" si="368"/>
        <v>86222.297780363951</v>
      </c>
      <c r="AV327" s="1">
        <f t="shared" si="369"/>
        <v>38929.423206661544</v>
      </c>
      <c r="AW327" s="1">
        <f t="shared" si="370"/>
        <v>13185.157805932336</v>
      </c>
      <c r="AX327" s="1">
        <f t="shared" ref="AX327:AX346" si="422">(AR327-AU327)/B327*1000</f>
        <v>295939.16195418016</v>
      </c>
      <c r="AY327" s="1">
        <f t="shared" si="414"/>
        <v>52533.318498276451</v>
      </c>
      <c r="AZ327" s="1">
        <f t="shared" si="415"/>
        <v>12068.913161671624</v>
      </c>
      <c r="BA327" s="1">
        <f t="shared" ref="BA327:BA346" si="423">LN(AX327)*B327</f>
        <v>14681.675374137789</v>
      </c>
      <c r="BB327" s="1">
        <f t="shared" ref="BB327:BB346" si="424">LN(AY327)*C327</f>
        <v>32218.166385702603</v>
      </c>
      <c r="BC327" s="1">
        <f t="shared" ref="BC327:BC346" si="425">LN(AZ327)*D327</f>
        <v>41070.552332665276</v>
      </c>
      <c r="BD327" s="1">
        <f t="shared" ref="BD327:BD346" si="426">SUM(BA327:BC327)*BT327</f>
        <v>33.85593139431117</v>
      </c>
      <c r="BE327" s="2">
        <f t="shared" si="362"/>
        <v>0.17931493730955578</v>
      </c>
      <c r="BF327" s="2">
        <f t="shared" si="363"/>
        <v>0.13584270515142602</v>
      </c>
      <c r="BG327" s="2">
        <f t="shared" si="364"/>
        <v>7.3108051554487685E-2</v>
      </c>
      <c r="BH327" s="2">
        <f t="shared" si="416"/>
        <v>8.1855497250172715E-2</v>
      </c>
      <c r="BI327" s="2">
        <f t="shared" ref="BI327:BI346" si="427">BI$5*BE327^2</f>
        <v>3.2153846742329923E-3</v>
      </c>
      <c r="BJ327" s="2">
        <f t="shared" si="417"/>
        <v>1.8453240542857267E-3</v>
      </c>
      <c r="BK327" s="2">
        <f t="shared" si="418"/>
        <v>5.3447872020936297E-4</v>
      </c>
      <c r="BL327" s="2">
        <f t="shared" si="419"/>
        <v>1386.1892743006779</v>
      </c>
      <c r="BM327" s="2">
        <f t="shared" si="420"/>
        <v>359.18700531360764</v>
      </c>
      <c r="BN327" s="2">
        <f t="shared" si="421"/>
        <v>35.235931349366034</v>
      </c>
      <c r="BO327" s="2">
        <f t="shared" ref="BO327:BO346" si="428">2*BI$5*BE327*AR327/Z327*1000</f>
        <v>7439.6535955719683</v>
      </c>
      <c r="BP327" s="2">
        <f t="shared" ref="BP327:BP346" si="429">2*BJ$5*BF327*AS327/AA327*1000</f>
        <v>461.3206679857156</v>
      </c>
      <c r="BQ327" s="2">
        <f t="shared" ref="BQ327:BQ346" si="430">2*BK$5*BG327*AT327/AB327*1000</f>
        <v>10.265274434970959</v>
      </c>
      <c r="BR327" s="11">
        <f t="shared" ref="BR327:BR346" si="431">SUM(H327:J327)*SUM(B326:D326)/SUM(H326:J326)/SUM(B327:D327)-1+BR$5</f>
        <v>3.1543945766087517E-2</v>
      </c>
      <c r="BS327" s="17">
        <f t="shared" si="412"/>
        <v>3.8312910897358818E-5</v>
      </c>
      <c r="BT327" s="17">
        <f t="shared" si="413"/>
        <v>3.8485597050650711E-4</v>
      </c>
      <c r="BU327" s="12">
        <f>(BU$3*templow!$I437+BU$4*templow!$I437^2+BU$5*templow!$I437^6)*(K327/K$56)^$BW$1</f>
        <v>-2.3961122324444419</v>
      </c>
      <c r="BV327" s="12">
        <f>(BV$3*templow!$I437+BV$4*templow!$I437^2+BV$5*templow!$I437^6)*(L327/L$56)^$BW$1</f>
        <v>-2.6454656737013345</v>
      </c>
      <c r="BW327" s="12">
        <f>(BW$3*templow!$I437+BW$4*templow!$I437^2+BW$5*templow!$I437^6)*(M327/M$56)^$BW$1</f>
        <v>-3.1725307681079729</v>
      </c>
      <c r="BX327" s="12"/>
      <c r="BY327" s="12"/>
      <c r="BZ327" s="12"/>
      <c r="CA327" s="19"/>
      <c r="CB327" s="19"/>
      <c r="CC327" s="19"/>
      <c r="CD327" s="19"/>
      <c r="CE327" s="19"/>
      <c r="CF327" s="19"/>
      <c r="CG327" s="19"/>
      <c r="CH327" s="19"/>
    </row>
    <row r="328" spans="1:86" x14ac:dyDescent="0.3">
      <c r="A328" s="2">
        <f t="shared" si="371"/>
        <v>2282</v>
      </c>
      <c r="B328" s="5">
        <f t="shared" si="372"/>
        <v>1165.4057208257107</v>
      </c>
      <c r="C328" s="5">
        <f t="shared" si="373"/>
        <v>2964.1701376896308</v>
      </c>
      <c r="D328" s="5">
        <f t="shared" si="374"/>
        <v>4369.957035698817</v>
      </c>
      <c r="E328" s="15">
        <f t="shared" si="375"/>
        <v>3.5846652900748897E-9</v>
      </c>
      <c r="F328" s="15">
        <f t="shared" si="376"/>
        <v>7.0620309929015493E-9</v>
      </c>
      <c r="G328" s="15">
        <f t="shared" si="377"/>
        <v>1.4416885060465224E-8</v>
      </c>
      <c r="H328" s="5">
        <f t="shared" si="378"/>
        <v>431683.31034372747</v>
      </c>
      <c r="I328" s="5">
        <f t="shared" si="379"/>
        <v>195016.44629409644</v>
      </c>
      <c r="J328" s="5">
        <f t="shared" si="380"/>
        <v>66039.650753535505</v>
      </c>
      <c r="K328" s="5">
        <f t="shared" si="381"/>
        <v>370414.61409497127</v>
      </c>
      <c r="L328" s="5">
        <f t="shared" si="382"/>
        <v>65791.245858140435</v>
      </c>
      <c r="M328" s="5">
        <f t="shared" si="383"/>
        <v>15112.196805151163</v>
      </c>
      <c r="N328" s="15">
        <f t="shared" si="384"/>
        <v>1.3263851908102975E-3</v>
      </c>
      <c r="O328" s="15">
        <f t="shared" si="385"/>
        <v>1.8974279768595448E-3</v>
      </c>
      <c r="P328" s="15">
        <f t="shared" si="386"/>
        <v>1.7271051808960269E-3</v>
      </c>
      <c r="Q328" s="5">
        <f t="shared" si="387"/>
        <v>3224.3599203309304</v>
      </c>
      <c r="R328" s="5">
        <f t="shared" si="388"/>
        <v>4169.7164727272338</v>
      </c>
      <c r="S328" s="5">
        <f t="shared" si="389"/>
        <v>3026.7622397960595</v>
      </c>
      <c r="T328" s="5">
        <f t="shared" si="390"/>
        <v>7.4692716699275135</v>
      </c>
      <c r="U328" s="5">
        <f t="shared" si="391"/>
        <v>21.381358095506737</v>
      </c>
      <c r="V328" s="5">
        <f t="shared" si="392"/>
        <v>45.832499191919467</v>
      </c>
      <c r="W328" s="15">
        <f t="shared" si="393"/>
        <v>-1.0734613539272964E-2</v>
      </c>
      <c r="X328" s="15">
        <f t="shared" si="394"/>
        <v>-1.217998157191269E-2</v>
      </c>
      <c r="Y328" s="15">
        <f t="shared" si="395"/>
        <v>-9.7425357312937999E-3</v>
      </c>
      <c r="Z328" s="5">
        <f t="shared" si="408"/>
        <v>2050.2965236254449</v>
      </c>
      <c r="AA328" s="5">
        <f t="shared" si="409"/>
        <v>11348.820323924152</v>
      </c>
      <c r="AB328" s="5">
        <f t="shared" si="410"/>
        <v>94062.974752969501</v>
      </c>
      <c r="AC328" s="16">
        <f t="shared" si="396"/>
        <v>0.76751188220738764</v>
      </c>
      <c r="AD328" s="16">
        <f t="shared" si="397"/>
        <v>3.1171125397098787</v>
      </c>
      <c r="AE328" s="16">
        <f t="shared" si="398"/>
        <v>33.258974067897121</v>
      </c>
      <c r="AF328" s="15">
        <f t="shared" si="399"/>
        <v>-4.0504037456468023E-3</v>
      </c>
      <c r="AG328" s="15">
        <f t="shared" si="400"/>
        <v>2.9673830763510267E-4</v>
      </c>
      <c r="AH328" s="15">
        <f t="shared" si="401"/>
        <v>9.7937136394747881E-3</v>
      </c>
      <c r="AI328" s="1">
        <f t="shared" si="365"/>
        <v>850652.87865894544</v>
      </c>
      <c r="AJ328" s="1">
        <f t="shared" si="366"/>
        <v>381985.00094965822</v>
      </c>
      <c r="AK328" s="1">
        <f t="shared" si="367"/>
        <v>129594.74566365244</v>
      </c>
      <c r="AL328" s="14">
        <f t="shared" si="402"/>
        <v>101.85890817915971</v>
      </c>
      <c r="AM328" s="14">
        <f t="shared" si="403"/>
        <v>25.621659934703672</v>
      </c>
      <c r="AN328" s="14">
        <f t="shared" si="404"/>
        <v>7.9276919691223968</v>
      </c>
      <c r="AO328" s="11">
        <f t="shared" si="405"/>
        <v>1.3399395318184932E-3</v>
      </c>
      <c r="AP328" s="11">
        <f t="shared" si="406"/>
        <v>1.6879704056851177E-3</v>
      </c>
      <c r="AQ328" s="11">
        <f t="shared" si="407"/>
        <v>1.5312021364170649E-3</v>
      </c>
      <c r="AR328" s="1">
        <f t="shared" si="411"/>
        <v>431683.31034372747</v>
      </c>
      <c r="AS328" s="1">
        <f t="shared" si="411"/>
        <v>195016.44629409644</v>
      </c>
      <c r="AT328" s="1">
        <f t="shared" si="411"/>
        <v>66039.650753535505</v>
      </c>
      <c r="AU328" s="1">
        <f t="shared" si="368"/>
        <v>86336.6620687455</v>
      </c>
      <c r="AV328" s="1">
        <f t="shared" si="369"/>
        <v>39003.289258819292</v>
      </c>
      <c r="AW328" s="1">
        <f t="shared" si="370"/>
        <v>13207.930150707101</v>
      </c>
      <c r="AX328" s="1">
        <f t="shared" si="422"/>
        <v>296331.69127597706</v>
      </c>
      <c r="AY328" s="1">
        <f t="shared" si="414"/>
        <v>52632.996686512342</v>
      </c>
      <c r="AZ328" s="1">
        <f t="shared" si="415"/>
        <v>12089.757444120931</v>
      </c>
      <c r="BA328" s="1">
        <f t="shared" si="423"/>
        <v>14683.220179413875</v>
      </c>
      <c r="BB328" s="1">
        <f t="shared" si="424"/>
        <v>32223.785583464254</v>
      </c>
      <c r="BC328" s="1">
        <f t="shared" si="425"/>
        <v>41078.093790150371</v>
      </c>
      <c r="BD328" s="1">
        <f t="shared" si="426"/>
        <v>32.87533095008974</v>
      </c>
      <c r="BE328" s="2">
        <f t="shared" si="362"/>
        <v>0.17931493730955578</v>
      </c>
      <c r="BF328" s="2">
        <f t="shared" si="363"/>
        <v>0.13584270515142602</v>
      </c>
      <c r="BG328" s="2">
        <f t="shared" si="364"/>
        <v>7.3108051554487685E-2</v>
      </c>
      <c r="BH328" s="2">
        <f t="shared" si="416"/>
        <v>8.1759659824500966E-2</v>
      </c>
      <c r="BI328" s="2">
        <f t="shared" si="427"/>
        <v>3.2153846742329923E-3</v>
      </c>
      <c r="BJ328" s="2">
        <f t="shared" si="417"/>
        <v>1.8453240542857267E-3</v>
      </c>
      <c r="BK328" s="2">
        <f t="shared" si="418"/>
        <v>5.3447872020936297E-4</v>
      </c>
      <c r="BL328" s="2">
        <f t="shared" si="419"/>
        <v>1388.0279002013858</v>
      </c>
      <c r="BM328" s="2">
        <f t="shared" si="420"/>
        <v>359.86853932781673</v>
      </c>
      <c r="BN328" s="2">
        <f t="shared" si="421"/>
        <v>35.296788017822948</v>
      </c>
      <c r="BO328" s="2">
        <f t="shared" si="428"/>
        <v>7550.836168320795</v>
      </c>
      <c r="BP328" s="2">
        <f t="shared" si="429"/>
        <v>466.86018207128859</v>
      </c>
      <c r="BQ328" s="2">
        <f t="shared" si="430"/>
        <v>10.265527333383464</v>
      </c>
      <c r="BR328" s="11">
        <f t="shared" si="431"/>
        <v>3.152527114154588E-2</v>
      </c>
      <c r="BS328" s="17">
        <f t="shared" si="412"/>
        <v>3.7141326896068695E-5</v>
      </c>
      <c r="BT328" s="17">
        <f t="shared" si="413"/>
        <v>3.7364657330728846E-4</v>
      </c>
      <c r="BU328" s="12">
        <f>(BU$3*templow!$I438+BU$4*templow!$I438^2+BU$5*templow!$I438^6)*(K328/K$56)^$BW$1</f>
        <v>-2.4268414718189053</v>
      </c>
      <c r="BV328" s="12">
        <f>(BV$3*templow!$I438+BV$4*templow!$I438^2+BV$5*templow!$I438^6)*(L328/L$56)^$BW$1</f>
        <v>-2.6664931832609429</v>
      </c>
      <c r="BW328" s="12">
        <f>(BW$3*templow!$I438+BW$4*templow!$I438^2+BW$5*templow!$I438^6)*(M328/M$56)^$BW$1</f>
        <v>-3.1910705168962448</v>
      </c>
      <c r="BX328" s="12"/>
      <c r="BY328" s="12"/>
      <c r="BZ328" s="12"/>
      <c r="CA328" s="19"/>
      <c r="CB328" s="19"/>
      <c r="CC328" s="19"/>
      <c r="CD328" s="19"/>
      <c r="CE328" s="19"/>
      <c r="CF328" s="19"/>
      <c r="CG328" s="19"/>
      <c r="CH328" s="19"/>
    </row>
    <row r="329" spans="1:86" x14ac:dyDescent="0.3">
      <c r="A329" s="2">
        <f t="shared" si="371"/>
        <v>2283</v>
      </c>
      <c r="B329" s="5">
        <f t="shared" si="372"/>
        <v>1165.4057247944206</v>
      </c>
      <c r="C329" s="5">
        <f t="shared" si="373"/>
        <v>2964.1701575760389</v>
      </c>
      <c r="D329" s="5">
        <f t="shared" si="374"/>
        <v>4369.9570955499266</v>
      </c>
      <c r="E329" s="15">
        <f t="shared" si="375"/>
        <v>3.4054320255711452E-9</v>
      </c>
      <c r="F329" s="15">
        <f t="shared" si="376"/>
        <v>6.7089294432564718E-9</v>
      </c>
      <c r="G329" s="15">
        <f t="shared" si="377"/>
        <v>1.3696040807441962E-8</v>
      </c>
      <c r="H329" s="5">
        <f t="shared" si="378"/>
        <v>432248.50792748132</v>
      </c>
      <c r="I329" s="5">
        <f t="shared" si="379"/>
        <v>195382.29032828764</v>
      </c>
      <c r="J329" s="5">
        <f t="shared" si="380"/>
        <v>66152.425421761785</v>
      </c>
      <c r="K329" s="5">
        <f t="shared" si="381"/>
        <v>370899.59207445168</v>
      </c>
      <c r="L329" s="5">
        <f t="shared" si="382"/>
        <v>65914.667492659137</v>
      </c>
      <c r="M329" s="5">
        <f t="shared" si="383"/>
        <v>15138.003411778804</v>
      </c>
      <c r="N329" s="15">
        <f t="shared" si="384"/>
        <v>1.3092841400583755E-3</v>
      </c>
      <c r="O329" s="15">
        <f t="shared" si="385"/>
        <v>1.8759583119132284E-3</v>
      </c>
      <c r="P329" s="15">
        <f t="shared" si="386"/>
        <v>1.7076674530100977E-3</v>
      </c>
      <c r="Q329" s="5">
        <f t="shared" si="387"/>
        <v>3193.9239595768759</v>
      </c>
      <c r="R329" s="5">
        <f t="shared" si="388"/>
        <v>4126.6563704643704</v>
      </c>
      <c r="S329" s="5">
        <f t="shared" si="389"/>
        <v>3002.392288733286</v>
      </c>
      <c r="T329" s="5">
        <f t="shared" si="390"/>
        <v>7.3890919251310017</v>
      </c>
      <c r="U329" s="5">
        <f t="shared" si="391"/>
        <v>21.120933547920998</v>
      </c>
      <c r="V329" s="5">
        <f t="shared" si="392"/>
        <v>45.3859744308877</v>
      </c>
      <c r="W329" s="15">
        <f t="shared" si="393"/>
        <v>-1.0734613539272964E-2</v>
      </c>
      <c r="X329" s="15">
        <f t="shared" si="394"/>
        <v>-1.217998157191269E-2</v>
      </c>
      <c r="Y329" s="15">
        <f t="shared" si="395"/>
        <v>-9.7425357312937999E-3</v>
      </c>
      <c r="Z329" s="5">
        <f t="shared" si="408"/>
        <v>2022.7514008269011</v>
      </c>
      <c r="AA329" s="5">
        <f t="shared" si="409"/>
        <v>11235.196195645451</v>
      </c>
      <c r="AB329" s="5">
        <f t="shared" si="410"/>
        <v>94221.264446298825</v>
      </c>
      <c r="AC329" s="16">
        <f t="shared" si="396"/>
        <v>0.76440314920486641</v>
      </c>
      <c r="AD329" s="16">
        <f t="shared" si="397"/>
        <v>3.1180375064096202</v>
      </c>
      <c r="AE329" s="16">
        <f t="shared" si="398"/>
        <v>33.584702935860825</v>
      </c>
      <c r="AF329" s="15">
        <f t="shared" si="399"/>
        <v>-4.0504037456468023E-3</v>
      </c>
      <c r="AG329" s="15">
        <f t="shared" si="400"/>
        <v>2.9673830763510267E-4</v>
      </c>
      <c r="AH329" s="15">
        <f t="shared" si="401"/>
        <v>9.7937136394747881E-3</v>
      </c>
      <c r="AI329" s="1">
        <f t="shared" si="365"/>
        <v>851924.25286179641</v>
      </c>
      <c r="AJ329" s="1">
        <f t="shared" si="366"/>
        <v>382789.79011351173</v>
      </c>
      <c r="AK329" s="1">
        <f t="shared" si="367"/>
        <v>129843.20124799431</v>
      </c>
      <c r="AL329" s="14">
        <f t="shared" si="402"/>
        <v>101.99402810911947</v>
      </c>
      <c r="AM329" s="14">
        <f t="shared" si="403"/>
        <v>25.664476052380834</v>
      </c>
      <c r="AN329" s="14">
        <f t="shared" si="404"/>
        <v>7.9397094790135743</v>
      </c>
      <c r="AO329" s="11">
        <f t="shared" si="405"/>
        <v>1.3265401365003082E-3</v>
      </c>
      <c r="AP329" s="11">
        <f t="shared" si="406"/>
        <v>1.6710907016282664E-3</v>
      </c>
      <c r="AQ329" s="11">
        <f t="shared" si="407"/>
        <v>1.5158901150528943E-3</v>
      </c>
      <c r="AR329" s="1">
        <f t="shared" si="411"/>
        <v>432248.50792748132</v>
      </c>
      <c r="AS329" s="1">
        <f t="shared" si="411"/>
        <v>195382.29032828764</v>
      </c>
      <c r="AT329" s="1">
        <f t="shared" si="411"/>
        <v>66152.425421761785</v>
      </c>
      <c r="AU329" s="1">
        <f t="shared" si="368"/>
        <v>86449.701585496266</v>
      </c>
      <c r="AV329" s="1">
        <f t="shared" si="369"/>
        <v>39076.458065657527</v>
      </c>
      <c r="AW329" s="1">
        <f t="shared" si="370"/>
        <v>13230.485084352358</v>
      </c>
      <c r="AX329" s="1">
        <f t="shared" si="422"/>
        <v>296719.67365956138</v>
      </c>
      <c r="AY329" s="1">
        <f t="shared" si="414"/>
        <v>52731.733994127302</v>
      </c>
      <c r="AZ329" s="1">
        <f t="shared" si="415"/>
        <v>12110.402729423044</v>
      </c>
      <c r="BA329" s="1">
        <f t="shared" si="423"/>
        <v>14684.745078636026</v>
      </c>
      <c r="BB329" s="1">
        <f t="shared" si="424"/>
        <v>32229.341250027443</v>
      </c>
      <c r="BC329" s="1">
        <f t="shared" si="425"/>
        <v>41085.550421827858</v>
      </c>
      <c r="BD329" s="1">
        <f t="shared" si="426"/>
        <v>31.923070605929336</v>
      </c>
      <c r="BE329" s="2">
        <f t="shared" si="362"/>
        <v>0.17931493730955578</v>
      </c>
      <c r="BF329" s="2">
        <f t="shared" si="363"/>
        <v>0.13584270515142602</v>
      </c>
      <c r="BG329" s="2">
        <f t="shared" si="364"/>
        <v>7.3108051554487685E-2</v>
      </c>
      <c r="BH329" s="2">
        <f t="shared" si="416"/>
        <v>8.1664741270448801E-2</v>
      </c>
      <c r="BI329" s="2">
        <f t="shared" si="427"/>
        <v>3.2153846742329923E-3</v>
      </c>
      <c r="BJ329" s="2">
        <f t="shared" si="417"/>
        <v>1.8453240542857267E-3</v>
      </c>
      <c r="BK329" s="2">
        <f t="shared" si="418"/>
        <v>5.3447872020936297E-4</v>
      </c>
      <c r="BL329" s="2">
        <f t="shared" si="419"/>
        <v>1389.8452278501015</v>
      </c>
      <c r="BM329" s="2">
        <f t="shared" si="420"/>
        <v>360.54364012422667</v>
      </c>
      <c r="BN329" s="2">
        <f t="shared" si="421"/>
        <v>35.357063678168565</v>
      </c>
      <c r="BO329" s="2">
        <f t="shared" si="428"/>
        <v>7663.6816634490815</v>
      </c>
      <c r="BP329" s="2">
        <f t="shared" si="429"/>
        <v>472.46631736013268</v>
      </c>
      <c r="BQ329" s="2">
        <f t="shared" si="430"/>
        <v>10.265782266050962</v>
      </c>
      <c r="BR329" s="11">
        <f t="shared" si="431"/>
        <v>3.1506785152434408E-2</v>
      </c>
      <c r="BS329" s="17">
        <f t="shared" si="412"/>
        <v>3.6006221015764298E-5</v>
      </c>
      <c r="BT329" s="17">
        <f t="shared" si="413"/>
        <v>3.6276366340513443E-4</v>
      </c>
      <c r="BU329" s="12">
        <f>(BU$3*templow!$I439+BU$4*templow!$I439^2+BU$5*templow!$I439^6)*(K329/K$56)^$BW$1</f>
        <v>-2.457551949311461</v>
      </c>
      <c r="BV329" s="12">
        <f>(BV$3*templow!$I439+BV$4*templow!$I439^2+BV$5*templow!$I439^6)*(L329/L$56)^$BW$1</f>
        <v>-2.6875001030010877</v>
      </c>
      <c r="BW329" s="12">
        <f>(BW$3*templow!$I439+BW$4*templow!$I439^2+BW$5*templow!$I439^6)*(M329/M$56)^$BW$1</f>
        <v>-3.2095892095859915</v>
      </c>
      <c r="BX329" s="12"/>
      <c r="BY329" s="12"/>
      <c r="BZ329" s="12"/>
      <c r="CA329" s="19"/>
      <c r="CB329" s="19"/>
      <c r="CC329" s="19"/>
      <c r="CD329" s="19"/>
      <c r="CE329" s="19"/>
      <c r="CF329" s="19"/>
      <c r="CG329" s="19"/>
      <c r="CH329" s="19"/>
    </row>
    <row r="330" spans="1:86" x14ac:dyDescent="0.3">
      <c r="A330" s="2">
        <f t="shared" si="371"/>
        <v>2284</v>
      </c>
      <c r="B330" s="5">
        <f t="shared" si="372"/>
        <v>1165.405728564695</v>
      </c>
      <c r="C330" s="5">
        <f t="shared" si="373"/>
        <v>2964.1701764681275</v>
      </c>
      <c r="D330" s="5">
        <f t="shared" si="374"/>
        <v>4369.9571524084813</v>
      </c>
      <c r="E330" s="15">
        <f t="shared" si="375"/>
        <v>3.2351604242925876E-9</v>
      </c>
      <c r="F330" s="15">
        <f t="shared" si="376"/>
        <v>6.3734829710936477E-9</v>
      </c>
      <c r="G330" s="15">
        <f t="shared" si="377"/>
        <v>1.3011238767069864E-8</v>
      </c>
      <c r="H330" s="5">
        <f t="shared" si="378"/>
        <v>432807.12881065899</v>
      </c>
      <c r="I330" s="5">
        <f t="shared" si="379"/>
        <v>195744.66815014134</v>
      </c>
      <c r="J330" s="5">
        <f t="shared" si="380"/>
        <v>66264.119756392174</v>
      </c>
      <c r="K330" s="5">
        <f t="shared" si="381"/>
        <v>371378.92684267223</v>
      </c>
      <c r="L330" s="5">
        <f t="shared" si="382"/>
        <v>66036.919777451956</v>
      </c>
      <c r="M330" s="5">
        <f t="shared" si="383"/>
        <v>15163.562809733963</v>
      </c>
      <c r="N330" s="15">
        <f t="shared" si="384"/>
        <v>1.2923572267622419E-3</v>
      </c>
      <c r="O330" s="15">
        <f t="shared" si="385"/>
        <v>1.8547053249784451E-3</v>
      </c>
      <c r="P330" s="15">
        <f t="shared" si="386"/>
        <v>1.6884259608020979E-3</v>
      </c>
      <c r="Q330" s="5">
        <f t="shared" si="387"/>
        <v>3163.7218119784379</v>
      </c>
      <c r="R330" s="5">
        <f t="shared" si="388"/>
        <v>4083.9543071829989</v>
      </c>
      <c r="S330" s="5">
        <f t="shared" si="389"/>
        <v>2978.1613424124857</v>
      </c>
      <c r="T330" s="5">
        <f t="shared" si="390"/>
        <v>7.3097728789085581</v>
      </c>
      <c r="U330" s="5">
        <f t="shared" si="391"/>
        <v>20.863680966525727</v>
      </c>
      <c r="V330" s="5">
        <f t="shared" si="392"/>
        <v>44.943799953295191</v>
      </c>
      <c r="W330" s="15">
        <f t="shared" si="393"/>
        <v>-1.0734613539272964E-2</v>
      </c>
      <c r="X330" s="15">
        <f t="shared" si="394"/>
        <v>-1.217998157191269E-2</v>
      </c>
      <c r="Y330" s="15">
        <f t="shared" si="395"/>
        <v>-9.7425357312937999E-3</v>
      </c>
      <c r="Z330" s="5">
        <f t="shared" si="408"/>
        <v>1995.542256939551</v>
      </c>
      <c r="AA330" s="5">
        <f t="shared" si="409"/>
        <v>11122.471316999949</v>
      </c>
      <c r="AB330" s="5">
        <f t="shared" si="410"/>
        <v>94377.989076059617</v>
      </c>
      <c r="AC330" s="16">
        <f t="shared" si="396"/>
        <v>0.7613070078261428</v>
      </c>
      <c r="AD330" s="16">
        <f t="shared" si="397"/>
        <v>3.1189627475824149</v>
      </c>
      <c r="AE330" s="16">
        <f t="shared" si="398"/>
        <v>33.913621899081477</v>
      </c>
      <c r="AF330" s="15">
        <f t="shared" si="399"/>
        <v>-4.0504037456468023E-3</v>
      </c>
      <c r="AG330" s="15">
        <f t="shared" si="400"/>
        <v>2.9673830763510267E-4</v>
      </c>
      <c r="AH330" s="15">
        <f t="shared" si="401"/>
        <v>9.7937136394747881E-3</v>
      </c>
      <c r="AI330" s="1">
        <f t="shared" si="365"/>
        <v>853181.52916111308</v>
      </c>
      <c r="AJ330" s="1">
        <f t="shared" si="366"/>
        <v>383587.26916781807</v>
      </c>
      <c r="AK330" s="1">
        <f t="shared" si="367"/>
        <v>130089.36620754724</v>
      </c>
      <c r="AL330" s="14">
        <f t="shared" si="402"/>
        <v>102.12797428936985</v>
      </c>
      <c r="AM330" s="14">
        <f t="shared" si="403"/>
        <v>25.706934843001196</v>
      </c>
      <c r="AN330" s="14">
        <f t="shared" si="404"/>
        <v>7.9516248488580468</v>
      </c>
      <c r="AO330" s="11">
        <f t="shared" si="405"/>
        <v>1.3132747351353052E-3</v>
      </c>
      <c r="AP330" s="11">
        <f t="shared" si="406"/>
        <v>1.6543797946119837E-3</v>
      </c>
      <c r="AQ330" s="11">
        <f t="shared" si="407"/>
        <v>1.5007312139023654E-3</v>
      </c>
      <c r="AR330" s="1">
        <f t="shared" si="411"/>
        <v>432807.12881065899</v>
      </c>
      <c r="AS330" s="1">
        <f t="shared" si="411"/>
        <v>195744.66815014134</v>
      </c>
      <c r="AT330" s="1">
        <f t="shared" si="411"/>
        <v>66264.119756392174</v>
      </c>
      <c r="AU330" s="1">
        <f t="shared" si="368"/>
        <v>86561.42576213181</v>
      </c>
      <c r="AV330" s="1">
        <f t="shared" si="369"/>
        <v>39148.933630028267</v>
      </c>
      <c r="AW330" s="1">
        <f t="shared" si="370"/>
        <v>13252.823951278435</v>
      </c>
      <c r="AX330" s="1">
        <f t="shared" si="422"/>
        <v>297103.14147413778</v>
      </c>
      <c r="AY330" s="1">
        <f t="shared" si="414"/>
        <v>52829.535821961566</v>
      </c>
      <c r="AZ330" s="1">
        <f t="shared" si="415"/>
        <v>12130.85024778717</v>
      </c>
      <c r="BA330" s="1">
        <f t="shared" si="423"/>
        <v>14686.250274273774</v>
      </c>
      <c r="BB330" s="1">
        <f t="shared" si="424"/>
        <v>32234.83402567446</v>
      </c>
      <c r="BC330" s="1">
        <f t="shared" si="425"/>
        <v>41092.92308360988</v>
      </c>
      <c r="BD330" s="1">
        <f t="shared" si="426"/>
        <v>30.998333737306886</v>
      </c>
      <c r="BE330" s="2">
        <f t="shared" si="362"/>
        <v>0.17931493730955578</v>
      </c>
      <c r="BF330" s="2">
        <f t="shared" si="363"/>
        <v>0.13584270515142602</v>
      </c>
      <c r="BG330" s="2">
        <f t="shared" si="364"/>
        <v>7.3108051554487685E-2</v>
      </c>
      <c r="BH330" s="2">
        <f t="shared" si="416"/>
        <v>8.1570735666361235E-2</v>
      </c>
      <c r="BI330" s="2">
        <f t="shared" si="427"/>
        <v>3.2153846742329923E-3</v>
      </c>
      <c r="BJ330" s="2">
        <f t="shared" si="417"/>
        <v>1.8453240542857267E-3</v>
      </c>
      <c r="BK330" s="2">
        <f t="shared" si="418"/>
        <v>5.3447872020936297E-4</v>
      </c>
      <c r="BL330" s="2">
        <f t="shared" si="419"/>
        <v>1391.6414088765775</v>
      </c>
      <c r="BM330" s="2">
        <f t="shared" si="420"/>
        <v>361.21234463563297</v>
      </c>
      <c r="BN330" s="2">
        <f t="shared" si="421"/>
        <v>35.416761923196454</v>
      </c>
      <c r="BO330" s="2">
        <f t="shared" si="428"/>
        <v>7778.2149588589828</v>
      </c>
      <c r="BP330" s="2">
        <f t="shared" si="429"/>
        <v>478.13987526030508</v>
      </c>
      <c r="BQ330" s="2">
        <f t="shared" si="430"/>
        <v>10.266039212721326</v>
      </c>
      <c r="BR330" s="11">
        <f t="shared" si="431"/>
        <v>3.1488485889797663E-2</v>
      </c>
      <c r="BS330" s="17">
        <f t="shared" si="412"/>
        <v>3.4906431575671462E-5</v>
      </c>
      <c r="BT330" s="17">
        <f t="shared" si="413"/>
        <v>3.5219773146129556E-4</v>
      </c>
      <c r="BU330" s="12">
        <f>(BU$3*templow!$I440+BU$4*templow!$I440^2+BU$5*templow!$I440^6)*(K330/K$56)^$BW$1</f>
        <v>-2.4882435291985066</v>
      </c>
      <c r="BV330" s="12">
        <f>(BV$3*templow!$I440+BV$4*templow!$I440^2+BV$5*templow!$I440^6)*(L330/L$56)^$BW$1</f>
        <v>-2.7084864431493725</v>
      </c>
      <c r="BW330" s="12">
        <f>(BW$3*templow!$I440+BW$4*templow!$I440^2+BW$5*templow!$I440^6)*(M330/M$56)^$BW$1</f>
        <v>-3.2280868815933692</v>
      </c>
      <c r="BX330" s="12"/>
      <c r="BY330" s="12"/>
      <c r="BZ330" s="12"/>
      <c r="CA330" s="19"/>
      <c r="CB330" s="19"/>
      <c r="CC330" s="19"/>
      <c r="CD330" s="19"/>
      <c r="CE330" s="19"/>
      <c r="CF330" s="19"/>
      <c r="CG330" s="19"/>
      <c r="CH330" s="19"/>
    </row>
    <row r="331" spans="1:86" x14ac:dyDescent="0.3">
      <c r="A331" s="2">
        <f t="shared" si="371"/>
        <v>2285</v>
      </c>
      <c r="B331" s="5">
        <f t="shared" si="372"/>
        <v>1165.4057321464559</v>
      </c>
      <c r="C331" s="5">
        <f t="shared" si="373"/>
        <v>2964.1701944156111</v>
      </c>
      <c r="D331" s="5">
        <f t="shared" si="374"/>
        <v>4369.9572064241102</v>
      </c>
      <c r="E331" s="15">
        <f t="shared" si="375"/>
        <v>3.0734024030779582E-9</v>
      </c>
      <c r="F331" s="15">
        <f t="shared" si="376"/>
        <v>6.0548088225389649E-9</v>
      </c>
      <c r="G331" s="15">
        <f t="shared" si="377"/>
        <v>1.2360676828716369E-8</v>
      </c>
      <c r="H331" s="5">
        <f t="shared" si="378"/>
        <v>433359.22006863175</v>
      </c>
      <c r="I331" s="5">
        <f t="shared" si="379"/>
        <v>196103.59984193332</v>
      </c>
      <c r="J331" s="5">
        <f t="shared" si="380"/>
        <v>66374.740488556723</v>
      </c>
      <c r="K331" s="5">
        <f t="shared" si="381"/>
        <v>371852.65879074275</v>
      </c>
      <c r="L331" s="5">
        <f t="shared" si="382"/>
        <v>66158.00948656234</v>
      </c>
      <c r="M331" s="5">
        <f t="shared" si="383"/>
        <v>15188.876538878161</v>
      </c>
      <c r="N331" s="15">
        <f t="shared" si="384"/>
        <v>1.2756026630214023E-3</v>
      </c>
      <c r="O331" s="15">
        <f t="shared" si="385"/>
        <v>1.8336668263521094E-3</v>
      </c>
      <c r="P331" s="15">
        <f t="shared" si="386"/>
        <v>1.6693787246324643E-3</v>
      </c>
      <c r="Q331" s="5">
        <f t="shared" si="387"/>
        <v>3133.7528214165227</v>
      </c>
      <c r="R331" s="5">
        <f t="shared" si="388"/>
        <v>4041.6092438350893</v>
      </c>
      <c r="S331" s="5">
        <f t="shared" si="389"/>
        <v>2954.0697780562327</v>
      </c>
      <c r="T331" s="5">
        <f t="shared" si="390"/>
        <v>7.2313052919936158</v>
      </c>
      <c r="U331" s="5">
        <f t="shared" si="391"/>
        <v>20.609561716831177</v>
      </c>
      <c r="V331" s="5">
        <f t="shared" si="392"/>
        <v>44.505933376350093</v>
      </c>
      <c r="W331" s="15">
        <f t="shared" si="393"/>
        <v>-1.0734613539272964E-2</v>
      </c>
      <c r="X331" s="15">
        <f t="shared" si="394"/>
        <v>-1.217998157191269E-2</v>
      </c>
      <c r="Y331" s="15">
        <f t="shared" si="395"/>
        <v>-9.7425357312937999E-3</v>
      </c>
      <c r="Z331" s="5">
        <f t="shared" si="408"/>
        <v>1968.665837481394</v>
      </c>
      <c r="AA331" s="5">
        <f t="shared" si="409"/>
        <v>11010.643849136539</v>
      </c>
      <c r="AB331" s="5">
        <f t="shared" si="410"/>
        <v>94533.158438775296</v>
      </c>
      <c r="AC331" s="16">
        <f t="shared" si="396"/>
        <v>0.75822340707005664</v>
      </c>
      <c r="AD331" s="16">
        <f t="shared" si="397"/>
        <v>3.1198882633097096</v>
      </c>
      <c r="AE331" s="16">
        <f t="shared" si="398"/>
        <v>34.245762200438499</v>
      </c>
      <c r="AF331" s="15">
        <f t="shared" si="399"/>
        <v>-4.0504037456468023E-3</v>
      </c>
      <c r="AG331" s="15">
        <f t="shared" si="400"/>
        <v>2.9673830763510267E-4</v>
      </c>
      <c r="AH331" s="15">
        <f t="shared" si="401"/>
        <v>9.7937136394747881E-3</v>
      </c>
      <c r="AI331" s="1">
        <f t="shared" si="365"/>
        <v>854424.80200713361</v>
      </c>
      <c r="AJ331" s="1">
        <f t="shared" si="366"/>
        <v>384377.47588106454</v>
      </c>
      <c r="AK331" s="1">
        <f t="shared" si="367"/>
        <v>130333.25353807095</v>
      </c>
      <c r="AL331" s="14">
        <f t="shared" si="402"/>
        <v>102.26075515687079</v>
      </c>
      <c r="AM331" s="14">
        <f t="shared" si="403"/>
        <v>25.749038586251004</v>
      </c>
      <c r="AN331" s="14">
        <f t="shared" si="404"/>
        <v>7.9634387679538507</v>
      </c>
      <c r="AO331" s="11">
        <f t="shared" si="405"/>
        <v>1.3001419877839522E-3</v>
      </c>
      <c r="AP331" s="11">
        <f t="shared" si="406"/>
        <v>1.6378359966658638E-3</v>
      </c>
      <c r="AQ331" s="11">
        <f t="shared" si="407"/>
        <v>1.4857239017633417E-3</v>
      </c>
      <c r="AR331" s="1">
        <f t="shared" si="411"/>
        <v>433359.22006863175</v>
      </c>
      <c r="AS331" s="1">
        <f t="shared" si="411"/>
        <v>196103.59984193332</v>
      </c>
      <c r="AT331" s="1">
        <f t="shared" si="411"/>
        <v>66374.740488556723</v>
      </c>
      <c r="AU331" s="1">
        <f t="shared" si="368"/>
        <v>86671.844013726353</v>
      </c>
      <c r="AV331" s="1">
        <f t="shared" si="369"/>
        <v>39220.719968386664</v>
      </c>
      <c r="AW331" s="1">
        <f t="shared" si="370"/>
        <v>13274.948097711345</v>
      </c>
      <c r="AX331" s="1">
        <f t="shared" si="422"/>
        <v>297482.12703259417</v>
      </c>
      <c r="AY331" s="1">
        <f t="shared" si="414"/>
        <v>52926.407589249873</v>
      </c>
      <c r="AZ331" s="1">
        <f t="shared" si="415"/>
        <v>12151.101231102532</v>
      </c>
      <c r="BA331" s="1">
        <f t="shared" si="423"/>
        <v>14687.735966719445</v>
      </c>
      <c r="BB331" s="1">
        <f t="shared" si="424"/>
        <v>32240.264544221624</v>
      </c>
      <c r="BC331" s="1">
        <f t="shared" si="425"/>
        <v>41100.212622748746</v>
      </c>
      <c r="BD331" s="1">
        <f t="shared" si="426"/>
        <v>30.100327155608717</v>
      </c>
      <c r="BE331" s="2">
        <f t="shared" si="362"/>
        <v>0.17931493730955578</v>
      </c>
      <c r="BF331" s="2">
        <f t="shared" si="363"/>
        <v>0.13584270515142602</v>
      </c>
      <c r="BG331" s="2">
        <f t="shared" si="364"/>
        <v>7.3108051554487685E-2</v>
      </c>
      <c r="BH331" s="2">
        <f t="shared" si="416"/>
        <v>8.1477637065227163E-2</v>
      </c>
      <c r="BI331" s="2">
        <f t="shared" si="427"/>
        <v>3.2153846742329923E-3</v>
      </c>
      <c r="BJ331" s="2">
        <f t="shared" si="417"/>
        <v>1.8453240542857267E-3</v>
      </c>
      <c r="BK331" s="2">
        <f t="shared" si="418"/>
        <v>5.3447872020936297E-4</v>
      </c>
      <c r="BL331" s="2">
        <f t="shared" si="419"/>
        <v>1393.416594646241</v>
      </c>
      <c r="BM331" s="2">
        <f t="shared" si="420"/>
        <v>361.87468992034218</v>
      </c>
      <c r="BN331" s="2">
        <f t="shared" si="421"/>
        <v>35.475886350552386</v>
      </c>
      <c r="BO331" s="2">
        <f t="shared" si="428"/>
        <v>7894.4613046711756</v>
      </c>
      <c r="BP331" s="2">
        <f t="shared" si="429"/>
        <v>483.88166682096517</v>
      </c>
      <c r="BQ331" s="2">
        <f t="shared" si="430"/>
        <v>10.266298153353041</v>
      </c>
      <c r="BR331" s="11">
        <f t="shared" si="431"/>
        <v>3.1470371464816543E-2</v>
      </c>
      <c r="BS331" s="17">
        <f t="shared" si="412"/>
        <v>3.3840834922708771E-5</v>
      </c>
      <c r="BT331" s="17">
        <f t="shared" si="413"/>
        <v>3.4193954510805394E-4</v>
      </c>
      <c r="BU331" s="12">
        <f>(BU$3*templow!$I441+BU$4*templow!$I441^2+BU$5*templow!$I441^6)*(K331/K$56)^$BW$1</f>
        <v>-2.5189160807435016</v>
      </c>
      <c r="BV331" s="12">
        <f>(BV$3*templow!$I441+BV$4*templow!$I441^2+BV$5*templow!$I441^6)*(L331/L$56)^$BW$1</f>
        <v>-2.7294522156990153</v>
      </c>
      <c r="BW331" s="12">
        <f>(BW$3*templow!$I441+BW$4*templow!$I441^2+BW$5*templow!$I441^6)*(M331/M$56)^$BW$1</f>
        <v>-3.2465635693717192</v>
      </c>
      <c r="BX331" s="12"/>
      <c r="BY331" s="12"/>
      <c r="BZ331" s="12"/>
      <c r="CA331" s="19"/>
      <c r="CB331" s="19"/>
      <c r="CC331" s="19"/>
      <c r="CD331" s="19"/>
      <c r="CE331" s="19"/>
      <c r="CF331" s="19"/>
      <c r="CG331" s="19"/>
      <c r="CH331" s="19"/>
    </row>
    <row r="332" spans="1:86" x14ac:dyDescent="0.3">
      <c r="A332" s="2">
        <f t="shared" si="371"/>
        <v>2286</v>
      </c>
      <c r="B332" s="5">
        <f t="shared" si="372"/>
        <v>1165.4057355491286</v>
      </c>
      <c r="C332" s="5">
        <f t="shared" si="373"/>
        <v>2964.170211465721</v>
      </c>
      <c r="D332" s="5">
        <f t="shared" si="374"/>
        <v>4369.9572577389581</v>
      </c>
      <c r="E332" s="15">
        <f t="shared" si="375"/>
        <v>2.9197322829240603E-9</v>
      </c>
      <c r="F332" s="15">
        <f t="shared" si="376"/>
        <v>5.7520683814120161E-9</v>
      </c>
      <c r="G332" s="15">
        <f t="shared" si="377"/>
        <v>1.174264298728055E-8</v>
      </c>
      <c r="H332" s="5">
        <f t="shared" si="378"/>
        <v>433904.82868889469</v>
      </c>
      <c r="I332" s="5">
        <f t="shared" si="379"/>
        <v>196459.10554922625</v>
      </c>
      <c r="J332" s="5">
        <f t="shared" si="380"/>
        <v>66484.294357186969</v>
      </c>
      <c r="K332" s="5">
        <f t="shared" si="381"/>
        <v>372320.82823450555</v>
      </c>
      <c r="L332" s="5">
        <f t="shared" si="382"/>
        <v>66277.943415429341</v>
      </c>
      <c r="M332" s="5">
        <f t="shared" si="383"/>
        <v>15213.946140879725</v>
      </c>
      <c r="N332" s="15">
        <f t="shared" si="384"/>
        <v>1.2590186803700387E-3</v>
      </c>
      <c r="O332" s="15">
        <f t="shared" si="385"/>
        <v>1.8128406491939586E-3</v>
      </c>
      <c r="P332" s="15">
        <f t="shared" si="386"/>
        <v>1.6505237854422816E-3</v>
      </c>
      <c r="Q332" s="5">
        <f t="shared" si="387"/>
        <v>3104.0163054388704</v>
      </c>
      <c r="R332" s="5">
        <f t="shared" si="388"/>
        <v>3999.6200940456565</v>
      </c>
      <c r="S332" s="5">
        <f t="shared" si="389"/>
        <v>2930.117942240935</v>
      </c>
      <c r="T332" s="5">
        <f t="shared" si="390"/>
        <v>7.1536800242995646</v>
      </c>
      <c r="U332" s="5">
        <f t="shared" si="391"/>
        <v>20.358537634914978</v>
      </c>
      <c r="V332" s="5">
        <f t="shared" si="392"/>
        <v>44.07233273017642</v>
      </c>
      <c r="W332" s="15">
        <f t="shared" si="393"/>
        <v>-1.0734613539272964E-2</v>
      </c>
      <c r="X332" s="15">
        <f t="shared" si="394"/>
        <v>-1.217998157191269E-2</v>
      </c>
      <c r="Y332" s="15">
        <f t="shared" si="395"/>
        <v>-9.7425357312937999E-3</v>
      </c>
      <c r="Z332" s="5">
        <f t="shared" si="408"/>
        <v>1942.118897572002</v>
      </c>
      <c r="AA332" s="5">
        <f t="shared" si="409"/>
        <v>10899.711818832897</v>
      </c>
      <c r="AB332" s="5">
        <f t="shared" si="410"/>
        <v>94686.78234220497</v>
      </c>
      <c r="AC332" s="16">
        <f t="shared" si="396"/>
        <v>0.75515229614202306</v>
      </c>
      <c r="AD332" s="16">
        <f t="shared" si="397"/>
        <v>3.1208140536729747</v>
      </c>
      <c r="AE332" s="16">
        <f t="shared" si="398"/>
        <v>34.581155388795146</v>
      </c>
      <c r="AF332" s="15">
        <f t="shared" si="399"/>
        <v>-4.0504037456468023E-3</v>
      </c>
      <c r="AG332" s="15">
        <f t="shared" si="400"/>
        <v>2.9673830763510267E-4</v>
      </c>
      <c r="AH332" s="15">
        <f t="shared" si="401"/>
        <v>9.7937136394747881E-3</v>
      </c>
      <c r="AI332" s="1">
        <f t="shared" si="365"/>
        <v>855654.16582014656</v>
      </c>
      <c r="AJ332" s="1">
        <f t="shared" si="366"/>
        <v>385160.44826134481</v>
      </c>
      <c r="AK332" s="1">
        <f t="shared" si="367"/>
        <v>130574.8762819752</v>
      </c>
      <c r="AL332" s="14">
        <f t="shared" si="402"/>
        <v>102.3923791233379</v>
      </c>
      <c r="AM332" s="14">
        <f t="shared" si="403"/>
        <v>25.790789561504344</v>
      </c>
      <c r="AN332" s="14">
        <f t="shared" si="404"/>
        <v>7.9751519245584506</v>
      </c>
      <c r="AO332" s="11">
        <f t="shared" si="405"/>
        <v>1.2871405679061127E-3</v>
      </c>
      <c r="AP332" s="11">
        <f t="shared" si="406"/>
        <v>1.6214576366992051E-3</v>
      </c>
      <c r="AQ332" s="11">
        <f t="shared" si="407"/>
        <v>1.4708666627457083E-3</v>
      </c>
      <c r="AR332" s="1">
        <f t="shared" si="411"/>
        <v>433904.82868889469</v>
      </c>
      <c r="AS332" s="1">
        <f t="shared" si="411"/>
        <v>196459.10554922625</v>
      </c>
      <c r="AT332" s="1">
        <f t="shared" si="411"/>
        <v>66484.294357186969</v>
      </c>
      <c r="AU332" s="1">
        <f t="shared" si="368"/>
        <v>86780.965737778941</v>
      </c>
      <c r="AV332" s="1">
        <f t="shared" si="369"/>
        <v>39291.821109845252</v>
      </c>
      <c r="AW332" s="1">
        <f t="shared" si="370"/>
        <v>13296.858871437395</v>
      </c>
      <c r="AX332" s="1">
        <f t="shared" si="422"/>
        <v>297856.66258760443</v>
      </c>
      <c r="AY332" s="1">
        <f t="shared" si="414"/>
        <v>53022.354732343469</v>
      </c>
      <c r="AZ332" s="1">
        <f t="shared" si="415"/>
        <v>12171.15691270378</v>
      </c>
      <c r="BA332" s="1">
        <f t="shared" si="423"/>
        <v>14689.202354310855</v>
      </c>
      <c r="BB332" s="1">
        <f t="shared" si="424"/>
        <v>32245.633433087383</v>
      </c>
      <c r="BC332" s="1">
        <f t="shared" si="425"/>
        <v>41107.419877929104</v>
      </c>
      <c r="BD332" s="1">
        <f t="shared" si="426"/>
        <v>29.228280439309721</v>
      </c>
      <c r="BE332" s="2">
        <f t="shared" ref="BE332:BE346" si="432">BE331</f>
        <v>0.17931493730955578</v>
      </c>
      <c r="BF332" s="2">
        <f t="shared" ref="BF332:BF346" si="433">BF331</f>
        <v>0.13584270515142602</v>
      </c>
      <c r="BG332" s="2">
        <f t="shared" ref="BG332:BG346" si="434">BG331</f>
        <v>7.3108051554487685E-2</v>
      </c>
      <c r="BH332" s="2">
        <f t="shared" si="416"/>
        <v>8.1385439496364953E-2</v>
      </c>
      <c r="BI332" s="2">
        <f t="shared" si="427"/>
        <v>3.2153846742329923E-3</v>
      </c>
      <c r="BJ332" s="2">
        <f t="shared" si="417"/>
        <v>1.8453240542857267E-3</v>
      </c>
      <c r="BK332" s="2">
        <f t="shared" si="418"/>
        <v>5.3447872020936297E-4</v>
      </c>
      <c r="BL332" s="2">
        <f t="shared" si="419"/>
        <v>1395.170936241964</v>
      </c>
      <c r="BM332" s="2">
        <f t="shared" si="420"/>
        <v>362.53071315344567</v>
      </c>
      <c r="BN332" s="2">
        <f t="shared" si="421"/>
        <v>35.534440562051863</v>
      </c>
      <c r="BO332" s="2">
        <f t="shared" si="428"/>
        <v>8012.4463287941535</v>
      </c>
      <c r="BP332" s="2">
        <f t="shared" si="429"/>
        <v>489.69251284836326</v>
      </c>
      <c r="BQ332" s="2">
        <f t="shared" si="430"/>
        <v>10.266559068112848</v>
      </c>
      <c r="BR332" s="11">
        <f t="shared" si="431"/>
        <v>3.1452440008583354E-2</v>
      </c>
      <c r="BS332" s="17">
        <f t="shared" si="412"/>
        <v>3.2808344145310314E-5</v>
      </c>
      <c r="BT332" s="17">
        <f t="shared" si="413"/>
        <v>3.3198014088160575E-4</v>
      </c>
      <c r="BU332" s="12">
        <f>(BU$3*templow!$I442+BU$4*templow!$I442^2+BU$5*templow!$I442^6)*(K332/K$56)^$BW$1</f>
        <v>-2.5495694780261919</v>
      </c>
      <c r="BV332" s="12">
        <f>(BV$3*templow!$I442+BV$4*templow!$I442^2+BV$5*templow!$I442^6)*(L332/L$56)^$BW$1</f>
        <v>-2.750397434316489</v>
      </c>
      <c r="BW332" s="12">
        <f>(BW$3*templow!$I442+BW$4*templow!$I442^2+BW$5*templow!$I442^6)*(M332/M$56)^$BW$1</f>
        <v>-3.265019310342312</v>
      </c>
      <c r="BX332" s="12"/>
      <c r="BY332" s="12"/>
      <c r="BZ332" s="12"/>
      <c r="CA332" s="19"/>
      <c r="CB332" s="19"/>
      <c r="CC332" s="19"/>
      <c r="CD332" s="19"/>
      <c r="CE332" s="19"/>
      <c r="CF332" s="19"/>
      <c r="CG332" s="19"/>
      <c r="CH332" s="19"/>
    </row>
    <row r="333" spans="1:86" x14ac:dyDescent="0.3">
      <c r="A333" s="2">
        <f t="shared" si="371"/>
        <v>2287</v>
      </c>
      <c r="B333" s="5">
        <f t="shared" si="372"/>
        <v>1165.4057387816677</v>
      </c>
      <c r="C333" s="5">
        <f t="shared" si="373"/>
        <v>2964.170227663325</v>
      </c>
      <c r="D333" s="5">
        <f t="shared" si="374"/>
        <v>4369.9573064880633</v>
      </c>
      <c r="E333" s="15">
        <f t="shared" si="375"/>
        <v>2.773745668777857E-9</v>
      </c>
      <c r="F333" s="15">
        <f t="shared" si="376"/>
        <v>5.4644649623414151E-9</v>
      </c>
      <c r="G333" s="15">
        <f t="shared" si="377"/>
        <v>1.1155510837916522E-8</v>
      </c>
      <c r="H333" s="5">
        <f t="shared" si="378"/>
        <v>434444.00156554329</v>
      </c>
      <c r="I333" s="5">
        <f t="shared" si="379"/>
        <v>196811.20547623062</v>
      </c>
      <c r="J333" s="5">
        <f t="shared" si="380"/>
        <v>66592.788107765198</v>
      </c>
      <c r="K333" s="5">
        <f t="shared" si="381"/>
        <v>372783.47540978942</v>
      </c>
      <c r="L333" s="5">
        <f t="shared" si="382"/>
        <v>66396.728379320572</v>
      </c>
      <c r="M333" s="5">
        <f t="shared" si="383"/>
        <v>15238.773158926537</v>
      </c>
      <c r="N333" s="15">
        <f t="shared" si="384"/>
        <v>1.2426035295356463E-3</v>
      </c>
      <c r="O333" s="15">
        <f t="shared" si="385"/>
        <v>1.7922246492576566E-3</v>
      </c>
      <c r="P333" s="15">
        <f t="shared" si="386"/>
        <v>1.6318592045032609E-3</v>
      </c>
      <c r="Q333" s="5">
        <f t="shared" si="387"/>
        <v>3074.5115560593163</v>
      </c>
      <c r="R333" s="5">
        <f t="shared" si="388"/>
        <v>3957.985725594282</v>
      </c>
      <c r="S333" s="5">
        <f t="shared" si="389"/>
        <v>2906.3061515237414</v>
      </c>
      <c r="T333" s="5">
        <f t="shared" si="390"/>
        <v>7.0768880338550924</v>
      </c>
      <c r="U333" s="5">
        <f t="shared" si="391"/>
        <v>20.110571021690621</v>
      </c>
      <c r="V333" s="5">
        <f t="shared" si="392"/>
        <v>43.642956453791207</v>
      </c>
      <c r="W333" s="15">
        <f t="shared" si="393"/>
        <v>-1.0734613539272964E-2</v>
      </c>
      <c r="X333" s="15">
        <f t="shared" si="394"/>
        <v>-1.217998157191269E-2</v>
      </c>
      <c r="Y333" s="15">
        <f t="shared" si="395"/>
        <v>-9.7425357312937999E-3</v>
      </c>
      <c r="Z333" s="5">
        <f t="shared" si="408"/>
        <v>1915.8982025857413</v>
      </c>
      <c r="AA333" s="5">
        <f t="shared" si="409"/>
        <v>10789.67312236587</v>
      </c>
      <c r="AB333" s="5">
        <f t="shared" si="410"/>
        <v>94838.870603519128</v>
      </c>
      <c r="AC333" s="16">
        <f t="shared" si="396"/>
        <v>0.75209362445319561</v>
      </c>
      <c r="AD333" s="16">
        <f t="shared" si="397"/>
        <v>3.1217401187537055</v>
      </c>
      <c r="AE333" s="16">
        <f t="shared" si="398"/>
        <v>34.919833321995185</v>
      </c>
      <c r="AF333" s="15">
        <f t="shared" si="399"/>
        <v>-4.0504037456468023E-3</v>
      </c>
      <c r="AG333" s="15">
        <f t="shared" si="400"/>
        <v>2.9673830763510267E-4</v>
      </c>
      <c r="AH333" s="15">
        <f t="shared" si="401"/>
        <v>9.7937136394747881E-3</v>
      </c>
      <c r="AI333" s="1">
        <f t="shared" si="365"/>
        <v>856869.71497591084</v>
      </c>
      <c r="AJ333" s="1">
        <f t="shared" si="366"/>
        <v>385936.22454505559</v>
      </c>
      <c r="AK333" s="1">
        <f t="shared" si="367"/>
        <v>130814.24752521508</v>
      </c>
      <c r="AL333" s="14">
        <f t="shared" si="402"/>
        <v>102.52285457450182</v>
      </c>
      <c r="AM333" s="14">
        <f t="shared" si="403"/>
        <v>25.832190047468437</v>
      </c>
      <c r="AN333" s="14">
        <f t="shared" si="404"/>
        <v>7.9867650058036546</v>
      </c>
      <c r="AO333" s="11">
        <f t="shared" si="405"/>
        <v>1.2742691622270516E-3</v>
      </c>
      <c r="AP333" s="11">
        <f t="shared" si="406"/>
        <v>1.6052430603322131E-3</v>
      </c>
      <c r="AQ333" s="11">
        <f t="shared" si="407"/>
        <v>1.4561579961182513E-3</v>
      </c>
      <c r="AR333" s="1">
        <f t="shared" si="411"/>
        <v>434444.00156554329</v>
      </c>
      <c r="AS333" s="1">
        <f t="shared" si="411"/>
        <v>196811.20547623062</v>
      </c>
      <c r="AT333" s="1">
        <f t="shared" si="411"/>
        <v>66592.788107765198</v>
      </c>
      <c r="AU333" s="1">
        <f t="shared" si="368"/>
        <v>86888.800313108659</v>
      </c>
      <c r="AV333" s="1">
        <f t="shared" si="369"/>
        <v>39362.241095246129</v>
      </c>
      <c r="AW333" s="1">
        <f t="shared" si="370"/>
        <v>13318.55762155304</v>
      </c>
      <c r="AX333" s="1">
        <f t="shared" si="422"/>
        <v>298226.78032783151</v>
      </c>
      <c r="AY333" s="1">
        <f t="shared" si="414"/>
        <v>53117.38270345646</v>
      </c>
      <c r="AZ333" s="1">
        <f t="shared" si="415"/>
        <v>12191.018527141228</v>
      </c>
      <c r="BA333" s="1">
        <f t="shared" si="423"/>
        <v>14690.649633353712</v>
      </c>
      <c r="BB333" s="1">
        <f t="shared" si="424"/>
        <v>32250.941313359555</v>
      </c>
      <c r="BC333" s="1">
        <f t="shared" si="425"/>
        <v>41114.545679359006</v>
      </c>
      <c r="BD333" s="1">
        <f t="shared" si="426"/>
        <v>28.381445284090677</v>
      </c>
      <c r="BE333" s="2">
        <f t="shared" si="432"/>
        <v>0.17931493730955578</v>
      </c>
      <c r="BF333" s="2">
        <f t="shared" si="433"/>
        <v>0.13584270515142602</v>
      </c>
      <c r="BG333" s="2">
        <f t="shared" si="434"/>
        <v>7.3108051554487685E-2</v>
      </c>
      <c r="BH333" s="2">
        <f t="shared" si="416"/>
        <v>8.1294136967081362E-2</v>
      </c>
      <c r="BI333" s="2">
        <f t="shared" si="427"/>
        <v>3.2153846742329923E-3</v>
      </c>
      <c r="BJ333" s="2">
        <f t="shared" si="417"/>
        <v>1.8453240542857267E-3</v>
      </c>
      <c r="BK333" s="2">
        <f t="shared" si="418"/>
        <v>5.3447872020936297E-4</v>
      </c>
      <c r="BL333" s="2">
        <f t="shared" si="419"/>
        <v>1396.9045844463021</v>
      </c>
      <c r="BM333" s="2">
        <f t="shared" si="420"/>
        <v>363.1804516182591</v>
      </c>
      <c r="BN333" s="2">
        <f t="shared" si="421"/>
        <v>35.592428163011633</v>
      </c>
      <c r="BO333" s="2">
        <f t="shared" si="428"/>
        <v>8132.1960425767074</v>
      </c>
      <c r="BP333" s="2">
        <f t="shared" si="429"/>
        <v>495.57324402320745</v>
      </c>
      <c r="BQ333" s="2">
        <f t="shared" si="430"/>
        <v>10.266821937373264</v>
      </c>
      <c r="BR333" s="11">
        <f t="shared" si="431"/>
        <v>3.1434689671865551E-2</v>
      </c>
      <c r="BS333" s="17">
        <f t="shared" si="412"/>
        <v>3.1807907832412803E-5</v>
      </c>
      <c r="BT333" s="17">
        <f t="shared" si="413"/>
        <v>3.223108163899085E-4</v>
      </c>
      <c r="BU333" s="12">
        <f>(BU$3*templow!$I443+BU$4*templow!$I443^2+BU$5*templow!$I443^6)*(K333/K$56)^$BW$1</f>
        <v>-2.5802035997762918</v>
      </c>
      <c r="BV333" s="12">
        <f>(BV$3*templow!$I443+BV$4*templow!$I443^2+BV$5*templow!$I443^6)*(L333/L$56)^$BW$1</f>
        <v>-2.7713221142519724</v>
      </c>
      <c r="BW333" s="12">
        <f>(BW$3*templow!$I443+BW$4*templow!$I443^2+BW$5*templow!$I443^6)*(M333/M$56)^$BW$1</f>
        <v>-3.2834541428273258</v>
      </c>
      <c r="BX333" s="12"/>
      <c r="BY333" s="12"/>
      <c r="BZ333" s="12"/>
      <c r="CA333" s="19"/>
      <c r="CB333" s="19"/>
      <c r="CC333" s="19"/>
      <c r="CD333" s="19"/>
      <c r="CE333" s="19"/>
      <c r="CF333" s="19"/>
      <c r="CG333" s="19"/>
      <c r="CH333" s="19"/>
    </row>
    <row r="334" spans="1:86" x14ac:dyDescent="0.3">
      <c r="A334" s="2">
        <f t="shared" si="371"/>
        <v>2288</v>
      </c>
      <c r="B334" s="5">
        <f t="shared" si="372"/>
        <v>1165.4057418525799</v>
      </c>
      <c r="C334" s="5">
        <f t="shared" si="373"/>
        <v>2964.1702430510491</v>
      </c>
      <c r="D334" s="5">
        <f t="shared" si="374"/>
        <v>4369.9573527997145</v>
      </c>
      <c r="E334" s="15">
        <f t="shared" si="375"/>
        <v>2.6350583853389641E-9</v>
      </c>
      <c r="F334" s="15">
        <f t="shared" si="376"/>
        <v>5.1912417142243443E-9</v>
      </c>
      <c r="G334" s="15">
        <f t="shared" si="377"/>
        <v>1.0597735296020695E-8</v>
      </c>
      <c r="H334" s="5">
        <f t="shared" si="378"/>
        <v>434976.78549390618</v>
      </c>
      <c r="I334" s="5">
        <f t="shared" si="379"/>
        <v>197159.91988126398</v>
      </c>
      <c r="J334" s="5">
        <f t="shared" si="380"/>
        <v>66700.228491102898</v>
      </c>
      <c r="K334" s="5">
        <f t="shared" si="381"/>
        <v>373240.64046779799</v>
      </c>
      <c r="L334" s="5">
        <f t="shared" si="382"/>
        <v>66514.371211798338</v>
      </c>
      <c r="M334" s="5">
        <f t="shared" si="383"/>
        <v>15263.359137445552</v>
      </c>
      <c r="N334" s="15">
        <f t="shared" si="384"/>
        <v>1.2263554802316445E-3</v>
      </c>
      <c r="O334" s="15">
        <f t="shared" si="385"/>
        <v>1.7718167046676392E-3</v>
      </c>
      <c r="P334" s="15">
        <f t="shared" si="386"/>
        <v>1.6133830632298896E-3</v>
      </c>
      <c r="Q334" s="5">
        <f t="shared" si="387"/>
        <v>3045.2378405429395</v>
      </c>
      <c r="R334" s="5">
        <f t="shared" si="388"/>
        <v>3916.7049618706433</v>
      </c>
      <c r="S334" s="5">
        <f t="shared" si="389"/>
        <v>2882.6346930621826</v>
      </c>
      <c r="T334" s="5">
        <f t="shared" si="390"/>
        <v>7.0009203757509528</v>
      </c>
      <c r="U334" s="5">
        <f t="shared" si="391"/>
        <v>19.865624637245787</v>
      </c>
      <c r="V334" s="5">
        <f t="shared" si="392"/>
        <v>43.217763391120847</v>
      </c>
      <c r="W334" s="15">
        <f t="shared" si="393"/>
        <v>-1.0734613539272964E-2</v>
      </c>
      <c r="X334" s="15">
        <f t="shared" si="394"/>
        <v>-1.217998157191269E-2</v>
      </c>
      <c r="Y334" s="15">
        <f t="shared" si="395"/>
        <v>-9.7425357312937999E-3</v>
      </c>
      <c r="Z334" s="5">
        <f t="shared" si="408"/>
        <v>1890.0005287810873</v>
      </c>
      <c r="AA334" s="5">
        <f t="shared" si="409"/>
        <v>10680.525529317676</v>
      </c>
      <c r="AB334" s="5">
        <f t="shared" si="410"/>
        <v>94989.433047513347</v>
      </c>
      <c r="AC334" s="16">
        <f t="shared" si="396"/>
        <v>0.74904734161963327</v>
      </c>
      <c r="AD334" s="16">
        <f t="shared" si="397"/>
        <v>3.1226664586334212</v>
      </c>
      <c r="AE334" s="16">
        <f t="shared" si="398"/>
        <v>35.261828169888993</v>
      </c>
      <c r="AF334" s="15">
        <f t="shared" si="399"/>
        <v>-4.0504037456468023E-3</v>
      </c>
      <c r="AG334" s="15">
        <f t="shared" si="400"/>
        <v>2.9673830763510267E-4</v>
      </c>
      <c r="AH334" s="15">
        <f t="shared" si="401"/>
        <v>9.7937136394747881E-3</v>
      </c>
      <c r="AI334" s="1">
        <f t="shared" si="365"/>
        <v>858071.54379142844</v>
      </c>
      <c r="AJ334" s="1">
        <f t="shared" si="366"/>
        <v>386704.84318579617</v>
      </c>
      <c r="AK334" s="1">
        <f t="shared" si="367"/>
        <v>131051.38039424662</v>
      </c>
      <c r="AL334" s="14">
        <f t="shared" si="402"/>
        <v>102.65218986938953</v>
      </c>
      <c r="AM334" s="14">
        <f t="shared" si="403"/>
        <v>25.87324232183725</v>
      </c>
      <c r="AN334" s="14">
        <f t="shared" si="404"/>
        <v>7.9982786976127107</v>
      </c>
      <c r="AO334" s="11">
        <f t="shared" si="405"/>
        <v>1.2615264706047811E-3</v>
      </c>
      <c r="AP334" s="11">
        <f t="shared" si="406"/>
        <v>1.5891906297288909E-3</v>
      </c>
      <c r="AQ334" s="11">
        <f t="shared" si="407"/>
        <v>1.4415964161570687E-3</v>
      </c>
      <c r="AR334" s="1">
        <f t="shared" si="411"/>
        <v>434976.78549390618</v>
      </c>
      <c r="AS334" s="1">
        <f t="shared" si="411"/>
        <v>197159.91988126398</v>
      </c>
      <c r="AT334" s="1">
        <f t="shared" si="411"/>
        <v>66700.228491102898</v>
      </c>
      <c r="AU334" s="1">
        <f t="shared" si="368"/>
        <v>86995.357098781242</v>
      </c>
      <c r="AV334" s="1">
        <f t="shared" si="369"/>
        <v>39431.983976252799</v>
      </c>
      <c r="AW334" s="1">
        <f t="shared" si="370"/>
        <v>13340.04569822058</v>
      </c>
      <c r="AX334" s="1">
        <f t="shared" si="422"/>
        <v>298592.5123742384</v>
      </c>
      <c r="AY334" s="1">
        <f t="shared" si="414"/>
        <v>53211.496969438675</v>
      </c>
      <c r="AZ334" s="1">
        <f t="shared" si="415"/>
        <v>12210.687309956442</v>
      </c>
      <c r="BA334" s="1">
        <f t="shared" si="423"/>
        <v>14692.07799814379</v>
      </c>
      <c r="BB334" s="1">
        <f t="shared" si="424"/>
        <v>32256.188799861844</v>
      </c>
      <c r="BC334" s="1">
        <f t="shared" si="425"/>
        <v>41121.590848859938</v>
      </c>
      <c r="BD334" s="1">
        <f t="shared" si="426"/>
        <v>27.559094871363364</v>
      </c>
      <c r="BE334" s="2">
        <f t="shared" si="432"/>
        <v>0.17931493730955578</v>
      </c>
      <c r="BF334" s="2">
        <f t="shared" si="433"/>
        <v>0.13584270515142602</v>
      </c>
      <c r="BG334" s="2">
        <f t="shared" si="434"/>
        <v>7.3108051554487685E-2</v>
      </c>
      <c r="BH334" s="2">
        <f t="shared" si="416"/>
        <v>8.1203723464303781E-2</v>
      </c>
      <c r="BI334" s="2">
        <f t="shared" si="427"/>
        <v>3.2153846742329923E-3</v>
      </c>
      <c r="BJ334" s="2">
        <f t="shared" si="417"/>
        <v>1.8453240542857267E-3</v>
      </c>
      <c r="BK334" s="2">
        <f t="shared" si="418"/>
        <v>5.3447872020936297E-4</v>
      </c>
      <c r="BL334" s="2">
        <f t="shared" si="419"/>
        <v>1398.6176897242376</v>
      </c>
      <c r="BM334" s="2">
        <f t="shared" si="420"/>
        <v>363.8239426979431</v>
      </c>
      <c r="BN334" s="2">
        <f t="shared" si="421"/>
        <v>35.649852761596769</v>
      </c>
      <c r="BO334" s="2">
        <f t="shared" si="428"/>
        <v>8253.7368465452018</v>
      </c>
      <c r="BP334" s="2">
        <f t="shared" si="429"/>
        <v>501.52470101947</v>
      </c>
      <c r="BQ334" s="2">
        <f t="shared" si="430"/>
        <v>10.267086741710608</v>
      </c>
      <c r="BR334" s="11">
        <f t="shared" si="431"/>
        <v>3.1417118624906787E-2</v>
      </c>
      <c r="BS334" s="17">
        <f t="shared" si="412"/>
        <v>3.0838508875954116E-5</v>
      </c>
      <c r="BT334" s="17">
        <f t="shared" si="413"/>
        <v>3.1292312270864901E-4</v>
      </c>
      <c r="BU334" s="12">
        <f>(BU$3*templow!$I444+BU$4*templow!$I444^2+BU$5*templow!$I444^6)*(K334/K$56)^$BW$1</f>
        <v>-2.6108183292114724</v>
      </c>
      <c r="BV334" s="12">
        <f>(BV$3*templow!$I444+BV$4*templow!$I444^2+BV$5*templow!$I444^6)*(L334/L$56)^$BW$1</f>
        <v>-2.7922262722525137</v>
      </c>
      <c r="BW334" s="12">
        <f>(BW$3*templow!$I444+BW$4*templow!$I444^2+BW$5*templow!$I444^6)*(M334/M$56)^$BW$1</f>
        <v>-3.3018681059849708</v>
      </c>
      <c r="BX334" s="12"/>
      <c r="BY334" s="12"/>
      <c r="BZ334" s="12"/>
      <c r="CA334" s="19"/>
      <c r="CB334" s="19"/>
      <c r="CC334" s="19"/>
      <c r="CD334" s="19"/>
      <c r="CE334" s="19"/>
      <c r="CF334" s="19"/>
      <c r="CG334" s="19"/>
      <c r="CH334" s="19"/>
    </row>
    <row r="335" spans="1:86" x14ac:dyDescent="0.3">
      <c r="A335" s="2">
        <f t="shared" si="371"/>
        <v>2289</v>
      </c>
      <c r="B335" s="5">
        <f t="shared" si="372"/>
        <v>1165.4057447699465</v>
      </c>
      <c r="C335" s="5">
        <f t="shared" si="373"/>
        <v>2964.1702576693874</v>
      </c>
      <c r="D335" s="5">
        <f t="shared" si="374"/>
        <v>4369.9573967957831</v>
      </c>
      <c r="E335" s="15">
        <f t="shared" si="375"/>
        <v>2.5033054660720158E-9</v>
      </c>
      <c r="F335" s="15">
        <f t="shared" si="376"/>
        <v>4.931679628513127E-9</v>
      </c>
      <c r="G335" s="15">
        <f t="shared" si="377"/>
        <v>1.006784853121966E-8</v>
      </c>
      <c r="H335" s="5">
        <f t="shared" si="378"/>
        <v>435503.22716531914</v>
      </c>
      <c r="I335" s="5">
        <f t="shared" si="379"/>
        <v>197505.26907229697</v>
      </c>
      <c r="J335" s="5">
        <f t="shared" si="380"/>
        <v>66806.62226214369</v>
      </c>
      <c r="K335" s="5">
        <f t="shared" si="381"/>
        <v>373692.36347061972</v>
      </c>
      <c r="L335" s="5">
        <f t="shared" si="382"/>
        <v>66630.878763215078</v>
      </c>
      <c r="M335" s="5">
        <f t="shared" si="383"/>
        <v>15287.705621827987</v>
      </c>
      <c r="N335" s="15">
        <f t="shared" si="384"/>
        <v>1.2102728209220093E-3</v>
      </c>
      <c r="O335" s="15">
        <f t="shared" si="385"/>
        <v>1.751614715649108E-3</v>
      </c>
      <c r="P335" s="15">
        <f t="shared" si="386"/>
        <v>1.5950934629263003E-3</v>
      </c>
      <c r="Q335" s="5">
        <f t="shared" si="387"/>
        <v>3016.1944021771451</v>
      </c>
      <c r="R335" s="5">
        <f t="shared" si="388"/>
        <v>3875.7765833039994</v>
      </c>
      <c r="S335" s="5">
        <f t="shared" si="389"/>
        <v>2859.103825226322</v>
      </c>
      <c r="T335" s="5">
        <f t="shared" si="390"/>
        <v>6.9257682010980446</v>
      </c>
      <c r="U335" s="5">
        <f t="shared" si="391"/>
        <v>19.623661695249599</v>
      </c>
      <c r="V335" s="5">
        <f t="shared" si="392"/>
        <v>42.796712787056251</v>
      </c>
      <c r="W335" s="15">
        <f t="shared" si="393"/>
        <v>-1.0734613539272964E-2</v>
      </c>
      <c r="X335" s="15">
        <f t="shared" si="394"/>
        <v>-1.217998157191269E-2</v>
      </c>
      <c r="Y335" s="15">
        <f t="shared" si="395"/>
        <v>-9.7425357312937999E-3</v>
      </c>
      <c r="Z335" s="5">
        <f t="shared" si="408"/>
        <v>1864.422663906621</v>
      </c>
      <c r="AA335" s="5">
        <f t="shared" si="409"/>
        <v>10572.26668631889</v>
      </c>
      <c r="AB335" s="5">
        <f t="shared" si="410"/>
        <v>95138.479504864052</v>
      </c>
      <c r="AC335" s="16">
        <f t="shared" si="396"/>
        <v>0.74601339746147033</v>
      </c>
      <c r="AD335" s="16">
        <f t="shared" si="397"/>
        <v>3.123593073393665</v>
      </c>
      <c r="AE335" s="16">
        <f t="shared" si="398"/>
        <v>35.607172417389251</v>
      </c>
      <c r="AF335" s="15">
        <f t="shared" si="399"/>
        <v>-4.0504037456468023E-3</v>
      </c>
      <c r="AG335" s="15">
        <f t="shared" si="400"/>
        <v>2.9673830763510267E-4</v>
      </c>
      <c r="AH335" s="15">
        <f t="shared" si="401"/>
        <v>9.7937136394747881E-3</v>
      </c>
      <c r="AI335" s="1">
        <f t="shared" si="365"/>
        <v>859259.74651106691</v>
      </c>
      <c r="AJ335" s="1">
        <f t="shared" si="366"/>
        <v>387466.34284346935</v>
      </c>
      <c r="AK335" s="1">
        <f t="shared" si="367"/>
        <v>131286.28805304255</v>
      </c>
      <c r="AL335" s="14">
        <f t="shared" si="402"/>
        <v>102.78039333962745</v>
      </c>
      <c r="AM335" s="14">
        <f t="shared" si="403"/>
        <v>25.913948660953231</v>
      </c>
      <c r="AN335" s="14">
        <f t="shared" si="404"/>
        <v>8.0096936846195543</v>
      </c>
      <c r="AO335" s="11">
        <f t="shared" si="405"/>
        <v>1.2489112058987333E-3</v>
      </c>
      <c r="AP335" s="11">
        <f t="shared" si="406"/>
        <v>1.5732987234316021E-3</v>
      </c>
      <c r="AQ335" s="11">
        <f t="shared" si="407"/>
        <v>1.427180451995498E-3</v>
      </c>
      <c r="AR335" s="1">
        <f t="shared" si="411"/>
        <v>435503.22716531914</v>
      </c>
      <c r="AS335" s="1">
        <f t="shared" si="411"/>
        <v>197505.26907229697</v>
      </c>
      <c r="AT335" s="1">
        <f t="shared" si="411"/>
        <v>66806.62226214369</v>
      </c>
      <c r="AU335" s="1">
        <f t="shared" si="368"/>
        <v>87100.645433063837</v>
      </c>
      <c r="AV335" s="1">
        <f t="shared" si="369"/>
        <v>39501.053814459396</v>
      </c>
      <c r="AW335" s="1">
        <f t="shared" si="370"/>
        <v>13361.324452428738</v>
      </c>
      <c r="AX335" s="1">
        <f t="shared" si="422"/>
        <v>298953.89077649574</v>
      </c>
      <c r="AY335" s="1">
        <f t="shared" si="414"/>
        <v>53304.70301057207</v>
      </c>
      <c r="AZ335" s="1">
        <f t="shared" si="415"/>
        <v>12230.164497462391</v>
      </c>
      <c r="BA335" s="1">
        <f t="shared" si="423"/>
        <v>14693.487640988793</v>
      </c>
      <c r="BB335" s="1">
        <f t="shared" si="424"/>
        <v>32261.376501219547</v>
      </c>
      <c r="BC335" s="1">
        <f t="shared" si="425"/>
        <v>41128.55619995555</v>
      </c>
      <c r="BD335" s="1">
        <f t="shared" si="426"/>
        <v>26.760523254687822</v>
      </c>
      <c r="BE335" s="2">
        <f t="shared" si="432"/>
        <v>0.17931493730955578</v>
      </c>
      <c r="BF335" s="2">
        <f t="shared" si="433"/>
        <v>0.13584270515142602</v>
      </c>
      <c r="BG335" s="2">
        <f t="shared" si="434"/>
        <v>7.3108051554487685E-2</v>
      </c>
      <c r="BH335" s="2">
        <f t="shared" si="416"/>
        <v>8.111419295618541E-2</v>
      </c>
      <c r="BI335" s="2">
        <f t="shared" si="427"/>
        <v>3.2153846742329923E-3</v>
      </c>
      <c r="BJ335" s="2">
        <f t="shared" si="417"/>
        <v>1.8453240542857267E-3</v>
      </c>
      <c r="BK335" s="2">
        <f t="shared" si="418"/>
        <v>5.3447872020936297E-4</v>
      </c>
      <c r="BL335" s="2">
        <f t="shared" si="419"/>
        <v>1400.3104022063765</v>
      </c>
      <c r="BM335" s="2">
        <f t="shared" si="420"/>
        <v>364.46122386728439</v>
      </c>
      <c r="BN335" s="2">
        <f t="shared" si="421"/>
        <v>35.706717968180897</v>
      </c>
      <c r="BO335" s="2">
        <f t="shared" si="428"/>
        <v>8377.0955362265049</v>
      </c>
      <c r="BP335" s="2">
        <f t="shared" si="429"/>
        <v>507.54773462459445</v>
      </c>
      <c r="BQ335" s="2">
        <f t="shared" si="430"/>
        <v>10.267353461902406</v>
      </c>
      <c r="BR335" s="11">
        <f t="shared" si="431"/>
        <v>3.1399725057192879E-2</v>
      </c>
      <c r="BS335" s="17">
        <f t="shared" si="412"/>
        <v>2.9899163315292123E-5</v>
      </c>
      <c r="BT335" s="17">
        <f t="shared" si="413"/>
        <v>3.0380885699868835E-4</v>
      </c>
      <c r="BU335" s="12">
        <f>(BU$3*templow!$I445+BU$4*templow!$I445^2+BU$5*templow!$I445^6)*(K335/K$56)^$BW$1</f>
        <v>-2.6414135538796546</v>
      </c>
      <c r="BV335" s="12">
        <f>(BV$3*templow!$I445+BV$4*templow!$I445^2+BV$5*templow!$I445^6)*(L335/L$56)^$BW$1</f>
        <v>-2.8131099264778934</v>
      </c>
      <c r="BW335" s="12">
        <f>(BW$3*templow!$I445+BW$4*templow!$I445^2+BW$5*templow!$I445^6)*(M335/M$56)^$BW$1</f>
        <v>-3.3202612397467592</v>
      </c>
      <c r="BX335" s="12"/>
      <c r="BY335" s="12"/>
      <c r="BZ335" s="12"/>
      <c r="CA335" s="19"/>
      <c r="CB335" s="19"/>
      <c r="CC335" s="19"/>
      <c r="CD335" s="19"/>
      <c r="CE335" s="19"/>
      <c r="CF335" s="19"/>
      <c r="CG335" s="19"/>
      <c r="CH335" s="19"/>
    </row>
    <row r="336" spans="1:86" x14ac:dyDescent="0.3">
      <c r="A336" s="2">
        <f t="shared" si="371"/>
        <v>2290</v>
      </c>
      <c r="B336" s="5">
        <f t="shared" si="372"/>
        <v>1165.4057475414447</v>
      </c>
      <c r="C336" s="5">
        <f t="shared" si="373"/>
        <v>2964.1702715568085</v>
      </c>
      <c r="D336" s="5">
        <f t="shared" si="374"/>
        <v>4369.9574385920487</v>
      </c>
      <c r="E336" s="15">
        <f t="shared" si="375"/>
        <v>2.3781401927684147E-9</v>
      </c>
      <c r="F336" s="15">
        <f t="shared" si="376"/>
        <v>4.6850956470874707E-9</v>
      </c>
      <c r="G336" s="15">
        <f t="shared" si="377"/>
        <v>9.5644561046586765E-9</v>
      </c>
      <c r="H336" s="5">
        <f t="shared" si="378"/>
        <v>436023.37316204776</v>
      </c>
      <c r="I336" s="5">
        <f t="shared" si="379"/>
        <v>197847.2734025933</v>
      </c>
      <c r="J336" s="5">
        <f t="shared" si="380"/>
        <v>66911.976178794575</v>
      </c>
      <c r="K336" s="5">
        <f t="shared" si="381"/>
        <v>374138.68438686559</v>
      </c>
      <c r="L336" s="5">
        <f t="shared" si="382"/>
        <v>66746.25789924078</v>
      </c>
      <c r="M336" s="5">
        <f t="shared" si="383"/>
        <v>15311.814158160969</v>
      </c>
      <c r="N336" s="15">
        <f t="shared" si="384"/>
        <v>1.1943538586143276E-3</v>
      </c>
      <c r="O336" s="15">
        <f t="shared" si="385"/>
        <v>1.731616604303321E-3</v>
      </c>
      <c r="P336" s="15">
        <f t="shared" si="386"/>
        <v>1.5769885245933146E-3</v>
      </c>
      <c r="Q336" s="5">
        <f t="shared" si="387"/>
        <v>2987.3804610288821</v>
      </c>
      <c r="R336" s="5">
        <f t="shared" si="388"/>
        <v>3835.1993287670066</v>
      </c>
      <c r="S336" s="5">
        <f t="shared" si="389"/>
        <v>2835.7137782035884</v>
      </c>
      <c r="T336" s="5">
        <f t="shared" si="390"/>
        <v>6.8514227559966709</v>
      </c>
      <c r="U336" s="5">
        <f t="shared" si="391"/>
        <v>19.384645857428008</v>
      </c>
      <c r="V336" s="5">
        <f t="shared" si="392"/>
        <v>42.379764283546436</v>
      </c>
      <c r="W336" s="15">
        <f t="shared" si="393"/>
        <v>-1.0734613539272964E-2</v>
      </c>
      <c r="X336" s="15">
        <f t="shared" si="394"/>
        <v>-1.217998157191269E-2</v>
      </c>
      <c r="Y336" s="15">
        <f t="shared" si="395"/>
        <v>-9.7425357312937999E-3</v>
      </c>
      <c r="Z336" s="5">
        <f t="shared" si="408"/>
        <v>1839.161407784175</v>
      </c>
      <c r="AA336" s="5">
        <f t="shared" si="409"/>
        <v>10464.894120727948</v>
      </c>
      <c r="AB336" s="5">
        <f t="shared" si="410"/>
        <v>95286.019810419573</v>
      </c>
      <c r="AC336" s="16">
        <f t="shared" si="396"/>
        <v>0.74299174200208973</v>
      </c>
      <c r="AD336" s="16">
        <f t="shared" si="397"/>
        <v>3.1245199631160046</v>
      </c>
      <c r="AE336" s="16">
        <f t="shared" si="398"/>
        <v>35.955898867556563</v>
      </c>
      <c r="AF336" s="15">
        <f t="shared" si="399"/>
        <v>-4.0504037456468023E-3</v>
      </c>
      <c r="AG336" s="15">
        <f t="shared" si="400"/>
        <v>2.9673830763510267E-4</v>
      </c>
      <c r="AH336" s="15">
        <f t="shared" si="401"/>
        <v>9.7937136394747881E-3</v>
      </c>
      <c r="AI336" s="1">
        <f t="shared" si="365"/>
        <v>860434.41729302413</v>
      </c>
      <c r="AJ336" s="1">
        <f t="shared" si="366"/>
        <v>388220.76237358182</v>
      </c>
      <c r="AK336" s="1">
        <f t="shared" si="367"/>
        <v>131518.98370016704</v>
      </c>
      <c r="AL336" s="14">
        <f t="shared" si="402"/>
        <v>102.9074732887661</v>
      </c>
      <c r="AM336" s="14">
        <f t="shared" si="403"/>
        <v>25.954311339477108</v>
      </c>
      <c r="AN336" s="14">
        <f t="shared" si="404"/>
        <v>8.021010650090183</v>
      </c>
      <c r="AO336" s="11">
        <f t="shared" si="405"/>
        <v>1.2364220938397459E-3</v>
      </c>
      <c r="AP336" s="11">
        <f t="shared" si="406"/>
        <v>1.557565736197286E-3</v>
      </c>
      <c r="AQ336" s="11">
        <f t="shared" si="407"/>
        <v>1.4129086474755431E-3</v>
      </c>
      <c r="AR336" s="1">
        <f t="shared" si="411"/>
        <v>436023.37316204776</v>
      </c>
      <c r="AS336" s="1">
        <f t="shared" si="411"/>
        <v>197847.2734025933</v>
      </c>
      <c r="AT336" s="1">
        <f t="shared" si="411"/>
        <v>66911.976178794575</v>
      </c>
      <c r="AU336" s="1">
        <f t="shared" si="368"/>
        <v>87204.674632409558</v>
      </c>
      <c r="AV336" s="1">
        <f t="shared" si="369"/>
        <v>39569.454680518662</v>
      </c>
      <c r="AW336" s="1">
        <f t="shared" si="370"/>
        <v>13382.395235758915</v>
      </c>
      <c r="AX336" s="1">
        <f t="shared" si="422"/>
        <v>299310.94750949251</v>
      </c>
      <c r="AY336" s="1">
        <f t="shared" si="414"/>
        <v>53397.006319392625</v>
      </c>
      <c r="AZ336" s="1">
        <f t="shared" si="415"/>
        <v>12249.451326528777</v>
      </c>
      <c r="BA336" s="1">
        <f t="shared" si="423"/>
        <v>14694.878752229984</v>
      </c>
      <c r="BB336" s="1">
        <f t="shared" si="424"/>
        <v>32266.505019924527</v>
      </c>
      <c r="BC336" s="1">
        <f t="shared" si="425"/>
        <v>41135.442537959527</v>
      </c>
      <c r="BD336" s="1">
        <f t="shared" si="426"/>
        <v>25.985044763580309</v>
      </c>
      <c r="BE336" s="2">
        <f t="shared" si="432"/>
        <v>0.17931493730955578</v>
      </c>
      <c r="BF336" s="2">
        <f t="shared" si="433"/>
        <v>0.13584270515142602</v>
      </c>
      <c r="BG336" s="2">
        <f t="shared" si="434"/>
        <v>7.3108051554487685E-2</v>
      </c>
      <c r="BH336" s="2">
        <f t="shared" si="416"/>
        <v>8.1025539393683649E-2</v>
      </c>
      <c r="BI336" s="2">
        <f t="shared" si="427"/>
        <v>3.2153846742329923E-3</v>
      </c>
      <c r="BJ336" s="2">
        <f t="shared" si="417"/>
        <v>1.8453240542857267E-3</v>
      </c>
      <c r="BK336" s="2">
        <f t="shared" si="418"/>
        <v>5.3447872020936297E-4</v>
      </c>
      <c r="BL336" s="2">
        <f t="shared" si="419"/>
        <v>1401.9828716726213</v>
      </c>
      <c r="BM336" s="2">
        <f t="shared" si="420"/>
        <v>365.0923326846501</v>
      </c>
      <c r="BN336" s="2">
        <f t="shared" si="421"/>
        <v>35.763027394721504</v>
      </c>
      <c r="BO336" s="2">
        <f t="shared" si="428"/>
        <v>8502.2993080581946</v>
      </c>
      <c r="BP336" s="2">
        <f t="shared" si="429"/>
        <v>513.6432058611698</v>
      </c>
      <c r="BQ336" s="2">
        <f t="shared" si="430"/>
        <v>10.267622078925465</v>
      </c>
      <c r="BR336" s="11">
        <f t="shared" si="431"/>
        <v>3.1382507177248414E-2</v>
      </c>
      <c r="BS336" s="17">
        <f t="shared" si="412"/>
        <v>2.8988919222015658E-5</v>
      </c>
      <c r="BT336" s="17">
        <f t="shared" si="413"/>
        <v>2.9496005533853235E-4</v>
      </c>
      <c r="BU336" s="12">
        <f>(BU$3*templow!$I446+BU$4*templow!$I446^2+BU$5*templow!$I446^6)*(K336/K$56)^$BW$1</f>
        <v>-2.6719891655054697</v>
      </c>
      <c r="BV336" s="12">
        <f>(BV$3*templow!$I446+BV$4*templow!$I446^2+BV$5*templow!$I446^6)*(L336/L$56)^$BW$1</f>
        <v>-2.8339730964190837</v>
      </c>
      <c r="BW336" s="12">
        <f>(BW$3*templow!$I446+BW$4*templow!$I446^2+BW$5*templow!$I446^6)*(M336/M$56)^$BW$1</f>
        <v>-3.3386335847568334</v>
      </c>
      <c r="BX336" s="12"/>
      <c r="BY336" s="12"/>
      <c r="BZ336" s="12"/>
      <c r="CA336" s="19"/>
      <c r="CB336" s="19"/>
      <c r="CC336" s="19"/>
      <c r="CD336" s="19"/>
      <c r="CE336" s="19"/>
      <c r="CF336" s="19"/>
      <c r="CG336" s="19"/>
      <c r="CH336" s="19"/>
    </row>
    <row r="337" spans="1:86" x14ac:dyDescent="0.3">
      <c r="A337" s="2">
        <f t="shared" si="371"/>
        <v>2291</v>
      </c>
      <c r="B337" s="5">
        <f t="shared" si="372"/>
        <v>1165.4057501743682</v>
      </c>
      <c r="C337" s="5">
        <f t="shared" si="373"/>
        <v>2964.1702847498586</v>
      </c>
      <c r="D337" s="5">
        <f t="shared" si="374"/>
        <v>4369.9574782985019</v>
      </c>
      <c r="E337" s="15">
        <f t="shared" si="375"/>
        <v>2.2592331831299939E-9</v>
      </c>
      <c r="F337" s="15">
        <f t="shared" si="376"/>
        <v>4.4508408647330969E-9</v>
      </c>
      <c r="G337" s="15">
        <f t="shared" si="377"/>
        <v>9.0862332994257425E-9</v>
      </c>
      <c r="H337" s="5">
        <f t="shared" si="378"/>
        <v>436537.26995234872</v>
      </c>
      <c r="I337" s="5">
        <f t="shared" si="379"/>
        <v>198185.95326643705</v>
      </c>
      <c r="J337" s="5">
        <f t="shared" si="380"/>
        <v>67016.297000781851</v>
      </c>
      <c r="K337" s="5">
        <f t="shared" si="381"/>
        <v>374579.64308742597</v>
      </c>
      <c r="L337" s="5">
        <f t="shared" si="382"/>
        <v>66860.515499419635</v>
      </c>
      <c r="M337" s="5">
        <f t="shared" si="383"/>
        <v>15335.686292964914</v>
      </c>
      <c r="N337" s="15">
        <f t="shared" si="384"/>
        <v>1.1785969186346446E-3</v>
      </c>
      <c r="O337" s="15">
        <f t="shared" si="385"/>
        <v>1.7118203143513533E-3</v>
      </c>
      <c r="P337" s="15">
        <f t="shared" si="386"/>
        <v>1.5590663886957401E-3</v>
      </c>
      <c r="Q337" s="5">
        <f t="shared" si="387"/>
        <v>2958.7952146880693</v>
      </c>
      <c r="R337" s="5">
        <f t="shared" si="388"/>
        <v>3794.9718969539545</v>
      </c>
      <c r="S337" s="5">
        <f t="shared" si="389"/>
        <v>2812.4647545961261</v>
      </c>
      <c r="T337" s="5">
        <f t="shared" si="390"/>
        <v>6.7778753805168659</v>
      </c>
      <c r="U337" s="5">
        <f t="shared" si="391"/>
        <v>19.148541228106481</v>
      </c>
      <c r="V337" s="5">
        <f t="shared" si="392"/>
        <v>41.966877915730173</v>
      </c>
      <c r="W337" s="15">
        <f t="shared" si="393"/>
        <v>-1.0734613539272964E-2</v>
      </c>
      <c r="X337" s="15">
        <f t="shared" si="394"/>
        <v>-1.217998157191269E-2</v>
      </c>
      <c r="Y337" s="15">
        <f t="shared" si="395"/>
        <v>-9.7425357312937999E-3</v>
      </c>
      <c r="Z337" s="5">
        <f t="shared" si="408"/>
        <v>1814.213572869696</v>
      </c>
      <c r="AA337" s="5">
        <f t="shared" si="409"/>
        <v>10358.40524424803</v>
      </c>
      <c r="AB337" s="5">
        <f t="shared" si="410"/>
        <v>95432.063801532204</v>
      </c>
      <c r="AC337" s="16">
        <f t="shared" si="396"/>
        <v>0.73998232546729981</v>
      </c>
      <c r="AD337" s="16">
        <f t="shared" si="397"/>
        <v>3.1254471278820315</v>
      </c>
      <c r="AE337" s="16">
        <f t="shared" si="398"/>
        <v>36.308040644715327</v>
      </c>
      <c r="AF337" s="15">
        <f t="shared" si="399"/>
        <v>-4.0504037456468023E-3</v>
      </c>
      <c r="AG337" s="15">
        <f t="shared" si="400"/>
        <v>2.9673830763510267E-4</v>
      </c>
      <c r="AH337" s="15">
        <f t="shared" si="401"/>
        <v>9.7937136394747881E-3</v>
      </c>
      <c r="AI337" s="1">
        <f t="shared" si="365"/>
        <v>861595.65019613132</v>
      </c>
      <c r="AJ337" s="1">
        <f t="shared" si="366"/>
        <v>388968.14081674232</v>
      </c>
      <c r="AK337" s="1">
        <f t="shared" si="367"/>
        <v>131749.48056590924</v>
      </c>
      <c r="AL337" s="14">
        <f t="shared" si="402"/>
        <v>103.03343799162559</v>
      </c>
      <c r="AM337" s="14">
        <f t="shared" si="403"/>
        <v>25.994332630065585</v>
      </c>
      <c r="AN337" s="14">
        <f t="shared" si="404"/>
        <v>8.0322302758460999</v>
      </c>
      <c r="AO337" s="11">
        <f t="shared" si="405"/>
        <v>1.2240578729013484E-3</v>
      </c>
      <c r="AP337" s="11">
        <f t="shared" si="406"/>
        <v>1.5419900788353131E-3</v>
      </c>
      <c r="AQ337" s="11">
        <f t="shared" si="407"/>
        <v>1.3987795610007877E-3</v>
      </c>
      <c r="AR337" s="1">
        <f t="shared" si="411"/>
        <v>436537.26995234872</v>
      </c>
      <c r="AS337" s="1">
        <f t="shared" si="411"/>
        <v>198185.95326643705</v>
      </c>
      <c r="AT337" s="1">
        <f t="shared" si="411"/>
        <v>67016.297000781851</v>
      </c>
      <c r="AU337" s="1">
        <f t="shared" si="368"/>
        <v>87307.453990469745</v>
      </c>
      <c r="AV337" s="1">
        <f t="shared" si="369"/>
        <v>39637.190653287413</v>
      </c>
      <c r="AW337" s="1">
        <f t="shared" si="370"/>
        <v>13403.25940015637</v>
      </c>
      <c r="AX337" s="1">
        <f t="shared" si="422"/>
        <v>299663.71446994075</v>
      </c>
      <c r="AY337" s="1">
        <f t="shared" si="414"/>
        <v>53488.412399535722</v>
      </c>
      <c r="AZ337" s="1">
        <f t="shared" si="415"/>
        <v>12268.54903437193</v>
      </c>
      <c r="BA337" s="1">
        <f t="shared" si="423"/>
        <v>14696.251520263546</v>
      </c>
      <c r="BB337" s="1">
        <f t="shared" si="424"/>
        <v>32271.574952399405</v>
      </c>
      <c r="BC337" s="1">
        <f t="shared" si="425"/>
        <v>41142.25066006228</v>
      </c>
      <c r="BD337" s="1">
        <f t="shared" si="426"/>
        <v>25.231993424224257</v>
      </c>
      <c r="BE337" s="2">
        <f t="shared" si="432"/>
        <v>0.17931493730955578</v>
      </c>
      <c r="BF337" s="2">
        <f t="shared" si="433"/>
        <v>0.13584270515142602</v>
      </c>
      <c r="BG337" s="2">
        <f t="shared" si="434"/>
        <v>7.3108051554487685E-2</v>
      </c>
      <c r="BH337" s="2">
        <f t="shared" si="416"/>
        <v>8.0937756712111106E-2</v>
      </c>
      <c r="BI337" s="2">
        <f t="shared" si="427"/>
        <v>3.2153846742329923E-3</v>
      </c>
      <c r="BJ337" s="2">
        <f t="shared" si="417"/>
        <v>1.8453240542857267E-3</v>
      </c>
      <c r="BK337" s="2">
        <f t="shared" si="418"/>
        <v>5.3447872020936297E-4</v>
      </c>
      <c r="BL337" s="2">
        <f t="shared" si="419"/>
        <v>1403.6352475362926</v>
      </c>
      <c r="BM337" s="2">
        <f t="shared" si="420"/>
        <v>365.71730678410319</v>
      </c>
      <c r="BN337" s="2">
        <f t="shared" si="421"/>
        <v>35.818784654148452</v>
      </c>
      <c r="BO337" s="2">
        <f t="shared" si="428"/>
        <v>8629.3757653870489</v>
      </c>
      <c r="BP337" s="2">
        <f t="shared" si="429"/>
        <v>519.81198611005539</v>
      </c>
      <c r="BQ337" s="2">
        <f t="shared" si="430"/>
        <v>10.267892573953443</v>
      </c>
      <c r="BR337" s="11">
        <f t="shared" si="431"/>
        <v>3.1365463212416483E-2</v>
      </c>
      <c r="BS337" s="17">
        <f t="shared" si="412"/>
        <v>2.8106855623675767E-5</v>
      </c>
      <c r="BT337" s="17">
        <f t="shared" si="413"/>
        <v>2.8636898576556537E-4</v>
      </c>
      <c r="BU337" s="12">
        <f>(BU$3*templow!$I447+BU$4*templow!$I447^2+BU$5*templow!$I447^6)*(K337/K$56)^$BW$1</f>
        <v>-2.7025450598408458</v>
      </c>
      <c r="BV337" s="12">
        <f>(BV$3*templow!$I447+BV$4*templow!$I447^2+BV$5*templow!$I447^6)*(L337/L$56)^$BW$1</f>
        <v>-2.8548158028193109</v>
      </c>
      <c r="BW337" s="12">
        <f>(BW$3*templow!$I447+BW$4*templow!$I447^2+BW$5*templow!$I447^6)*(M337/M$56)^$BW$1</f>
        <v>-3.3569851823133314</v>
      </c>
      <c r="BX337" s="12"/>
      <c r="BY337" s="12"/>
      <c r="BZ337" s="12"/>
      <c r="CA337" s="19"/>
      <c r="CB337" s="19"/>
      <c r="CC337" s="19"/>
      <c r="CD337" s="19"/>
      <c r="CE337" s="19"/>
      <c r="CF337" s="19"/>
      <c r="CG337" s="19"/>
      <c r="CH337" s="19"/>
    </row>
    <row r="338" spans="1:86" x14ac:dyDescent="0.3">
      <c r="A338" s="2">
        <f t="shared" si="371"/>
        <v>2292</v>
      </c>
      <c r="B338" s="5">
        <f t="shared" si="372"/>
        <v>1165.4057526756455</v>
      </c>
      <c r="C338" s="5">
        <f t="shared" si="373"/>
        <v>2964.1702972832563</v>
      </c>
      <c r="D338" s="5">
        <f t="shared" si="374"/>
        <v>4369.9575160196327</v>
      </c>
      <c r="E338" s="15">
        <f t="shared" si="375"/>
        <v>2.146271523973494E-9</v>
      </c>
      <c r="F338" s="15">
        <f t="shared" si="376"/>
        <v>4.2282988214964422E-9</v>
      </c>
      <c r="G338" s="15">
        <f t="shared" si="377"/>
        <v>8.6319216344544554E-9</v>
      </c>
      <c r="H338" s="5">
        <f t="shared" si="378"/>
        <v>437044.96388567181</v>
      </c>
      <c r="I338" s="5">
        <f t="shared" si="379"/>
        <v>198521.32909494947</v>
      </c>
      <c r="J338" s="5">
        <f t="shared" si="380"/>
        <v>67119.591488533479</v>
      </c>
      <c r="K338" s="5">
        <f t="shared" si="381"/>
        <v>375015.27934134856</v>
      </c>
      <c r="L338" s="5">
        <f t="shared" si="382"/>
        <v>66973.658455757337</v>
      </c>
      <c r="M338" s="5">
        <f t="shared" si="383"/>
        <v>15359.323572936981</v>
      </c>
      <c r="N338" s="15">
        <f t="shared" si="384"/>
        <v>1.1630003444178527E-3</v>
      </c>
      <c r="O338" s="15">
        <f t="shared" si="385"/>
        <v>1.6922238109080556E-3</v>
      </c>
      <c r="P338" s="15">
        <f t="shared" si="386"/>
        <v>1.5413252149603096E-3</v>
      </c>
      <c r="Q338" s="5">
        <f t="shared" si="387"/>
        <v>2930.4378389974154</v>
      </c>
      <c r="R338" s="5">
        <f t="shared" si="388"/>
        <v>3755.0929477336854</v>
      </c>
      <c r="S338" s="5">
        <f t="shared" si="389"/>
        <v>2789.3569300107406</v>
      </c>
      <c r="T338" s="5">
        <f t="shared" si="390"/>
        <v>6.705117507689665</v>
      </c>
      <c r="U338" s="5">
        <f t="shared" si="391"/>
        <v>18.915312348819135</v>
      </c>
      <c r="V338" s="5">
        <f t="shared" si="392"/>
        <v>41.558014108105326</v>
      </c>
      <c r="W338" s="15">
        <f t="shared" si="393"/>
        <v>-1.0734613539272964E-2</v>
      </c>
      <c r="X338" s="15">
        <f t="shared" si="394"/>
        <v>-1.217998157191269E-2</v>
      </c>
      <c r="Y338" s="15">
        <f t="shared" si="395"/>
        <v>-9.7425357312937999E-3</v>
      </c>
      <c r="Z338" s="5">
        <f t="shared" si="408"/>
        <v>1789.5759847922918</v>
      </c>
      <c r="AA338" s="5">
        <f t="shared" si="409"/>
        <v>10252.797356481426</v>
      </c>
      <c r="AB338" s="5">
        <f t="shared" si="410"/>
        <v>95576.621316425808</v>
      </c>
      <c r="AC338" s="16">
        <f t="shared" si="396"/>
        <v>0.73698509828451464</v>
      </c>
      <c r="AD338" s="16">
        <f t="shared" si="397"/>
        <v>3.1263745677733623</v>
      </c>
      <c r="AE338" s="16">
        <f t="shared" si="398"/>
        <v>36.663631197600083</v>
      </c>
      <c r="AF338" s="15">
        <f t="shared" si="399"/>
        <v>-4.0504037456468023E-3</v>
      </c>
      <c r="AG338" s="15">
        <f t="shared" si="400"/>
        <v>2.9673830763510267E-4</v>
      </c>
      <c r="AH338" s="15">
        <f t="shared" si="401"/>
        <v>9.7937136394747881E-3</v>
      </c>
      <c r="AI338" s="1">
        <f t="shared" si="365"/>
        <v>862743.53916698787</v>
      </c>
      <c r="AJ338" s="1">
        <f t="shared" si="366"/>
        <v>389708.51738835551</v>
      </c>
      <c r="AK338" s="1">
        <f t="shared" si="367"/>
        <v>131977.7919094747</v>
      </c>
      <c r="AL338" s="14">
        <f t="shared" si="402"/>
        <v>103.15829569366188</v>
      </c>
      <c r="AM338" s="14">
        <f t="shared" si="403"/>
        <v>26.034014803056877</v>
      </c>
      <c r="AN338" s="14">
        <f t="shared" si="404"/>
        <v>8.0433532421898146</v>
      </c>
      <c r="AO338" s="11">
        <f t="shared" si="405"/>
        <v>1.2118172941723349E-3</v>
      </c>
      <c r="AP338" s="11">
        <f t="shared" si="406"/>
        <v>1.5265701780469599E-3</v>
      </c>
      <c r="AQ338" s="11">
        <f t="shared" si="407"/>
        <v>1.3847917653907799E-3</v>
      </c>
      <c r="AR338" s="1">
        <f t="shared" si="411"/>
        <v>437044.96388567181</v>
      </c>
      <c r="AS338" s="1">
        <f t="shared" si="411"/>
        <v>198521.32909494947</v>
      </c>
      <c r="AT338" s="1">
        <f t="shared" si="411"/>
        <v>67119.591488533479</v>
      </c>
      <c r="AU338" s="1">
        <f t="shared" si="368"/>
        <v>87408.992777134365</v>
      </c>
      <c r="AV338" s="1">
        <f t="shared" si="369"/>
        <v>39704.265818989894</v>
      </c>
      <c r="AW338" s="1">
        <f t="shared" si="370"/>
        <v>13423.918297706696</v>
      </c>
      <c r="AX338" s="1">
        <f t="shared" si="422"/>
        <v>300012.22347307886</v>
      </c>
      <c r="AY338" s="1">
        <f t="shared" si="414"/>
        <v>53578.926764605858</v>
      </c>
      <c r="AZ338" s="1">
        <f t="shared" si="415"/>
        <v>12287.458858349584</v>
      </c>
      <c r="BA338" s="1">
        <f t="shared" si="423"/>
        <v>14697.606131561675</v>
      </c>
      <c r="BB338" s="1">
        <f t="shared" si="424"/>
        <v>32276.586889061073</v>
      </c>
      <c r="BC338" s="1">
        <f t="shared" si="425"/>
        <v>41148.981355416574</v>
      </c>
      <c r="BD338" s="1">
        <f t="shared" si="426"/>
        <v>24.500722396610136</v>
      </c>
      <c r="BE338" s="2">
        <f t="shared" si="432"/>
        <v>0.17931493730955578</v>
      </c>
      <c r="BF338" s="2">
        <f t="shared" si="433"/>
        <v>0.13584270515142602</v>
      </c>
      <c r="BG338" s="2">
        <f t="shared" si="434"/>
        <v>7.3108051554487685E-2</v>
      </c>
      <c r="BH338" s="2">
        <f t="shared" si="416"/>
        <v>8.0850838832659866E-2</v>
      </c>
      <c r="BI338" s="2">
        <f t="shared" si="427"/>
        <v>3.2153846742329923E-3</v>
      </c>
      <c r="BJ338" s="2">
        <f t="shared" si="417"/>
        <v>1.8453240542857267E-3</v>
      </c>
      <c r="BK338" s="2">
        <f t="shared" si="418"/>
        <v>5.3447872020936297E-4</v>
      </c>
      <c r="BL338" s="2">
        <f t="shared" si="419"/>
        <v>1405.2676788287008</v>
      </c>
      <c r="BM338" s="2">
        <f t="shared" si="420"/>
        <v>366.33618386768313</v>
      </c>
      <c r="BN338" s="2">
        <f t="shared" si="421"/>
        <v>35.873993359766622</v>
      </c>
      <c r="BO338" s="2">
        <f t="shared" si="428"/>
        <v>8758.3529245574009</v>
      </c>
      <c r="BP338" s="2">
        <f t="shared" si="429"/>
        <v>526.05495723499314</v>
      </c>
      <c r="BQ338" s="2">
        <f t="shared" si="430"/>
        <v>10.268164928354805</v>
      </c>
      <c r="BR338" s="11">
        <f t="shared" si="431"/>
        <v>3.1348591408655285E-2</v>
      </c>
      <c r="BS338" s="17">
        <f t="shared" si="412"/>
        <v>2.7252081465022817E-5</v>
      </c>
      <c r="BT338" s="17">
        <f t="shared" si="413"/>
        <v>2.7802814151996636E-4</v>
      </c>
      <c r="BU338" s="12">
        <f>(BU$3*templow!$I448+BU$4*templow!$I448^2+BU$5*templow!$I448^6)*(K338/K$56)^$BW$1</f>
        <v>-2.7330811365195782</v>
      </c>
      <c r="BV338" s="12">
        <f>(BV$3*templow!$I448+BV$4*templow!$I448^2+BV$5*templow!$I448^6)*(L338/L$56)^$BW$1</f>
        <v>-2.8756380675975608</v>
      </c>
      <c r="BW338" s="12">
        <f>(BW$3*templow!$I448+BW$4*templow!$I448^2+BW$5*templow!$I448^6)*(M338/M$56)^$BW$1</f>
        <v>-3.3753160743117272</v>
      </c>
      <c r="BX338" s="12"/>
      <c r="BY338" s="12"/>
      <c r="BZ338" s="12"/>
      <c r="CA338" s="19"/>
      <c r="CB338" s="19"/>
      <c r="CC338" s="19"/>
      <c r="CD338" s="19"/>
      <c r="CE338" s="19"/>
      <c r="CF338" s="19"/>
      <c r="CG338" s="19"/>
      <c r="CH338" s="19"/>
    </row>
    <row r="339" spans="1:86" x14ac:dyDescent="0.3">
      <c r="A339" s="2">
        <f t="shared" si="371"/>
        <v>2293</v>
      </c>
      <c r="B339" s="5">
        <f t="shared" si="372"/>
        <v>1165.4057550518587</v>
      </c>
      <c r="C339" s="5">
        <f t="shared" si="373"/>
        <v>2964.1703091899844</v>
      </c>
      <c r="D339" s="5">
        <f t="shared" si="374"/>
        <v>4369.9575518547072</v>
      </c>
      <c r="E339" s="15">
        <f t="shared" si="375"/>
        <v>2.0389579477748191E-9</v>
      </c>
      <c r="F339" s="15">
        <f t="shared" si="376"/>
        <v>4.01688388042162E-9</v>
      </c>
      <c r="G339" s="15">
        <f t="shared" si="377"/>
        <v>8.2003255527317319E-9</v>
      </c>
      <c r="H339" s="5">
        <f t="shared" si="378"/>
        <v>437546.50118799979</v>
      </c>
      <c r="I339" s="5">
        <f t="shared" si="379"/>
        <v>198853.42135199381</v>
      </c>
      <c r="J339" s="5">
        <f t="shared" si="380"/>
        <v>67221.866402086467</v>
      </c>
      <c r="K339" s="5">
        <f t="shared" si="381"/>
        <v>375445.63281183527</v>
      </c>
      <c r="L339" s="5">
        <f t="shared" si="382"/>
        <v>67085.693671337751</v>
      </c>
      <c r="M339" s="5">
        <f t="shared" si="383"/>
        <v>15382.727544700294</v>
      </c>
      <c r="N339" s="15">
        <f t="shared" si="384"/>
        <v>1.1475624973003029E-3</v>
      </c>
      <c r="O339" s="15">
        <f t="shared" si="385"/>
        <v>1.6728250802429123E-3</v>
      </c>
      <c r="P339" s="15">
        <f t="shared" si="386"/>
        <v>1.52376318215941E-3</v>
      </c>
      <c r="Q339" s="5">
        <f t="shared" si="387"/>
        <v>2902.3074887687526</v>
      </c>
      <c r="R339" s="5">
        <f t="shared" si="388"/>
        <v>3715.5611034774192</v>
      </c>
      <c r="S339" s="5">
        <f t="shared" si="389"/>
        <v>2766.3904536413879</v>
      </c>
      <c r="T339" s="5">
        <f t="shared" si="390"/>
        <v>6.6331406625092031</v>
      </c>
      <c r="U339" s="5">
        <f t="shared" si="391"/>
        <v>18.684924192983544</v>
      </c>
      <c r="V339" s="5">
        <f t="shared" si="392"/>
        <v>41.1531336707355</v>
      </c>
      <c r="W339" s="15">
        <f t="shared" si="393"/>
        <v>-1.0734613539272964E-2</v>
      </c>
      <c r="X339" s="15">
        <f t="shared" si="394"/>
        <v>-1.217998157191269E-2</v>
      </c>
      <c r="Y339" s="15">
        <f t="shared" si="395"/>
        <v>-9.7425357312937999E-3</v>
      </c>
      <c r="Z339" s="5">
        <f t="shared" si="408"/>
        <v>1765.2454828719924</v>
      </c>
      <c r="AA339" s="5">
        <f t="shared" si="409"/>
        <v>10148.067648421964</v>
      </c>
      <c r="AB339" s="5">
        <f t="shared" si="410"/>
        <v>95719.702192601471</v>
      </c>
      <c r="AC339" s="16">
        <f t="shared" si="396"/>
        <v>0.73400001108193713</v>
      </c>
      <c r="AD339" s="16">
        <f t="shared" si="397"/>
        <v>3.1273022828716366</v>
      </c>
      <c r="AE339" s="16">
        <f t="shared" si="398"/>
        <v>37.022704302532695</v>
      </c>
      <c r="AF339" s="15">
        <f t="shared" si="399"/>
        <v>-4.0504037456468023E-3</v>
      </c>
      <c r="AG339" s="15">
        <f t="shared" si="400"/>
        <v>2.9673830763510267E-4</v>
      </c>
      <c r="AH339" s="15">
        <f t="shared" si="401"/>
        <v>9.7937136394747881E-3</v>
      </c>
      <c r="AI339" s="1">
        <f t="shared" si="365"/>
        <v>863878.17802742356</v>
      </c>
      <c r="AJ339" s="1">
        <f t="shared" si="366"/>
        <v>390441.93146850984</v>
      </c>
      <c r="AK339" s="1">
        <f t="shared" si="367"/>
        <v>132203.93101623392</v>
      </c>
      <c r="AL339" s="14">
        <f t="shared" si="402"/>
        <v>103.28205461035321</v>
      </c>
      <c r="AM339" s="14">
        <f t="shared" si="403"/>
        <v>26.073360126163923</v>
      </c>
      <c r="AN339" s="14">
        <f t="shared" si="404"/>
        <v>8.05438022783237</v>
      </c>
      <c r="AO339" s="11">
        <f t="shared" si="405"/>
        <v>1.1996991212306115E-3</v>
      </c>
      <c r="AP339" s="11">
        <f t="shared" si="406"/>
        <v>1.5113044762664902E-3</v>
      </c>
      <c r="AQ339" s="11">
        <f t="shared" si="407"/>
        <v>1.3709438477368721E-3</v>
      </c>
      <c r="AR339" s="1">
        <f t="shared" si="411"/>
        <v>437546.50118799979</v>
      </c>
      <c r="AS339" s="1">
        <f t="shared" si="411"/>
        <v>198853.42135199381</v>
      </c>
      <c r="AT339" s="1">
        <f t="shared" si="411"/>
        <v>67221.866402086467</v>
      </c>
      <c r="AU339" s="1">
        <f t="shared" si="368"/>
        <v>87509.300237599964</v>
      </c>
      <c r="AV339" s="1">
        <f t="shared" si="369"/>
        <v>39770.684270398764</v>
      </c>
      <c r="AW339" s="1">
        <f t="shared" si="370"/>
        <v>13444.373280417294</v>
      </c>
      <c r="AX339" s="1">
        <f t="shared" si="422"/>
        <v>300356.50624946825</v>
      </c>
      <c r="AY339" s="1">
        <f t="shared" si="414"/>
        <v>53668.554937070207</v>
      </c>
      <c r="AZ339" s="1">
        <f t="shared" si="415"/>
        <v>12306.182035760236</v>
      </c>
      <c r="BA339" s="1">
        <f t="shared" si="423"/>
        <v>14698.942770693431</v>
      </c>
      <c r="BB339" s="1">
        <f t="shared" si="424"/>
        <v>32281.541414383413</v>
      </c>
      <c r="BC339" s="1">
        <f t="shared" si="425"/>
        <v>41155.635405222209</v>
      </c>
      <c r="BD339" s="1">
        <f t="shared" si="426"/>
        <v>23.790603427643052</v>
      </c>
      <c r="BE339" s="2">
        <f t="shared" si="432"/>
        <v>0.17931493730955578</v>
      </c>
      <c r="BF339" s="2">
        <f t="shared" si="433"/>
        <v>0.13584270515142602</v>
      </c>
      <c r="BG339" s="2">
        <f t="shared" si="434"/>
        <v>7.3108051554487685E-2</v>
      </c>
      <c r="BH339" s="2">
        <f t="shared" si="416"/>
        <v>8.0764779663898209E-2</v>
      </c>
      <c r="BI339" s="2">
        <f t="shared" si="427"/>
        <v>3.2153846742329923E-3</v>
      </c>
      <c r="BJ339" s="2">
        <f t="shared" si="417"/>
        <v>1.8453240542857267E-3</v>
      </c>
      <c r="BK339" s="2">
        <f t="shared" si="418"/>
        <v>5.3447872020936297E-4</v>
      </c>
      <c r="BL339" s="2">
        <f t="shared" si="419"/>
        <v>1406.8803141841622</v>
      </c>
      <c r="BM339" s="2">
        <f t="shared" si="420"/>
        <v>366.9490016978491</v>
      </c>
      <c r="BN339" s="2">
        <f t="shared" si="421"/>
        <v>35.92865712467195</v>
      </c>
      <c r="BO339" s="2">
        <f t="shared" si="428"/>
        <v>8889.2592210905696</v>
      </c>
      <c r="BP339" s="2">
        <f t="shared" si="429"/>
        <v>532.3730117087207</v>
      </c>
      <c r="BQ339" s="2">
        <f t="shared" si="430"/>
        <v>10.268439123690625</v>
      </c>
      <c r="BR339" s="11">
        <f t="shared" si="431"/>
        <v>3.1331890030328297E-2</v>
      </c>
      <c r="BS339" s="17">
        <f t="shared" si="412"/>
        <v>2.6423734605387768E-5</v>
      </c>
      <c r="BT339" s="17">
        <f t="shared" si="413"/>
        <v>2.6993023448540422E-4</v>
      </c>
      <c r="BU339" s="12">
        <f>(BU$3*templow!$I449+BU$4*templow!$I449^2+BU$5*templow!$I449^6)*(K339/K$56)^$BW$1</f>
        <v>-2.7635972989158719</v>
      </c>
      <c r="BV339" s="12">
        <f>(BV$3*templow!$I449+BV$4*templow!$I449^2+BV$5*templow!$I449^6)*(L339/L$56)^$BW$1</f>
        <v>-2.8964399137745929</v>
      </c>
      <c r="BW339" s="12">
        <f>(BW$3*templow!$I449+BW$4*templow!$I449^2+BW$5*templow!$I449^6)*(M339/M$56)^$BW$1</f>
        <v>-3.393626303190111</v>
      </c>
      <c r="BX339" s="12"/>
      <c r="BY339" s="12"/>
      <c r="BZ339" s="12"/>
      <c r="CA339" s="19"/>
      <c r="CB339" s="19"/>
      <c r="CC339" s="19"/>
      <c r="CD339" s="19"/>
      <c r="CE339" s="19"/>
      <c r="CF339" s="19"/>
      <c r="CG339" s="19"/>
      <c r="CH339" s="19"/>
    </row>
    <row r="340" spans="1:86" x14ac:dyDescent="0.3">
      <c r="A340" s="2">
        <f t="shared" si="371"/>
        <v>2294</v>
      </c>
      <c r="B340" s="5">
        <f t="shared" si="372"/>
        <v>1165.4057573092614</v>
      </c>
      <c r="C340" s="5">
        <f t="shared" si="373"/>
        <v>2964.170320501376</v>
      </c>
      <c r="D340" s="5">
        <f t="shared" si="374"/>
        <v>4369.9575858980279</v>
      </c>
      <c r="E340" s="15">
        <f t="shared" si="375"/>
        <v>1.937010050386078E-9</v>
      </c>
      <c r="F340" s="15">
        <f t="shared" si="376"/>
        <v>3.8160396864005389E-9</v>
      </c>
      <c r="G340" s="15">
        <f t="shared" si="377"/>
        <v>7.7903092750951451E-9</v>
      </c>
      <c r="H340" s="5">
        <f t="shared" si="378"/>
        <v>438041.92795731802</v>
      </c>
      <c r="I340" s="5">
        <f t="shared" si="379"/>
        <v>199182.25053016536</v>
      </c>
      <c r="J340" s="5">
        <f t="shared" si="380"/>
        <v>67323.128500019768</v>
      </c>
      <c r="K340" s="5">
        <f t="shared" si="381"/>
        <v>375870.74305234937</v>
      </c>
      <c r="L340" s="5">
        <f t="shared" si="382"/>
        <v>67196.62805896881</v>
      </c>
      <c r="M340" s="5">
        <f t="shared" si="383"/>
        <v>15405.899754559023</v>
      </c>
      <c r="N340" s="15">
        <f t="shared" si="384"/>
        <v>1.1322817562966492E-3</v>
      </c>
      <c r="O340" s="15">
        <f t="shared" si="385"/>
        <v>1.6536221295488929E-3</v>
      </c>
      <c r="P340" s="15">
        <f t="shared" si="386"/>
        <v>1.5063784879107978E-3</v>
      </c>
      <c r="Q340" s="5">
        <f t="shared" si="387"/>
        <v>2874.4032984860005</v>
      </c>
      <c r="R340" s="5">
        <f t="shared" si="388"/>
        <v>3676.3749503616637</v>
      </c>
      <c r="S340" s="5">
        <f t="shared" si="389"/>
        <v>2743.5654488442415</v>
      </c>
      <c r="T340" s="5">
        <f t="shared" si="390"/>
        <v>6.56193646094553</v>
      </c>
      <c r="U340" s="5">
        <f t="shared" si="391"/>
        <v>18.457342160640419</v>
      </c>
      <c r="V340" s="5">
        <f t="shared" si="392"/>
        <v>40.75219779549365</v>
      </c>
      <c r="W340" s="15">
        <f t="shared" si="393"/>
        <v>-1.0734613539272964E-2</v>
      </c>
      <c r="X340" s="15">
        <f t="shared" si="394"/>
        <v>-1.217998157191269E-2</v>
      </c>
      <c r="Y340" s="15">
        <f t="shared" si="395"/>
        <v>-9.7425357312937999E-3</v>
      </c>
      <c r="Z340" s="5">
        <f t="shared" si="408"/>
        <v>1741.2189206167172</v>
      </c>
      <c r="AA340" s="5">
        <f t="shared" si="409"/>
        <v>10044.213205885973</v>
      </c>
      <c r="AB340" s="5">
        <f t="shared" si="410"/>
        <v>95861.316265279427</v>
      </c>
      <c r="AC340" s="16">
        <f t="shared" si="396"/>
        <v>0.73102701468774611</v>
      </c>
      <c r="AD340" s="16">
        <f t="shared" si="397"/>
        <v>3.1282302732585192</v>
      </c>
      <c r="AE340" s="16">
        <f t="shared" si="398"/>
        <v>37.385294066630649</v>
      </c>
      <c r="AF340" s="15">
        <f t="shared" si="399"/>
        <v>-4.0504037456468023E-3</v>
      </c>
      <c r="AG340" s="15">
        <f t="shared" si="400"/>
        <v>2.9673830763510267E-4</v>
      </c>
      <c r="AH340" s="15">
        <f t="shared" si="401"/>
        <v>9.7937136394747881E-3</v>
      </c>
      <c r="AI340" s="1">
        <f t="shared" si="365"/>
        <v>864999.6604622812</v>
      </c>
      <c r="AJ340" s="1">
        <f t="shared" si="366"/>
        <v>391168.42259205761</v>
      </c>
      <c r="AK340" s="1">
        <f t="shared" si="367"/>
        <v>132427.91119502785</v>
      </c>
      <c r="AL340" s="14">
        <f t="shared" si="402"/>
        <v>103.40472292660661</v>
      </c>
      <c r="AM340" s="14">
        <f t="shared" si="403"/>
        <v>26.112370864175205</v>
      </c>
      <c r="AN340" s="14">
        <f t="shared" si="404"/>
        <v>8.0653119098228441</v>
      </c>
      <c r="AO340" s="11">
        <f t="shared" si="405"/>
        <v>1.1877021300183055E-3</v>
      </c>
      <c r="AP340" s="11">
        <f t="shared" si="406"/>
        <v>1.4961914315038253E-3</v>
      </c>
      <c r="AQ340" s="11">
        <f t="shared" si="407"/>
        <v>1.3572344092595034E-3</v>
      </c>
      <c r="AR340" s="1">
        <f t="shared" si="411"/>
        <v>438041.92795731802</v>
      </c>
      <c r="AS340" s="1">
        <f t="shared" si="411"/>
        <v>199182.25053016536</v>
      </c>
      <c r="AT340" s="1">
        <f t="shared" si="411"/>
        <v>67323.128500019768</v>
      </c>
      <c r="AU340" s="1">
        <f t="shared" si="368"/>
        <v>87608.385591463608</v>
      </c>
      <c r="AV340" s="1">
        <f t="shared" si="369"/>
        <v>39836.450106033073</v>
      </c>
      <c r="AW340" s="1">
        <f t="shared" si="370"/>
        <v>13464.625700003955</v>
      </c>
      <c r="AX340" s="1">
        <f t="shared" si="422"/>
        <v>300696.59444187948</v>
      </c>
      <c r="AY340" s="1">
        <f t="shared" si="414"/>
        <v>53757.302447175054</v>
      </c>
      <c r="AZ340" s="1">
        <f t="shared" si="415"/>
        <v>12324.719803647218</v>
      </c>
      <c r="BA340" s="1">
        <f t="shared" si="423"/>
        <v>14700.261620345354</v>
      </c>
      <c r="BB340" s="1">
        <f t="shared" si="424"/>
        <v>32286.439106959329</v>
      </c>
      <c r="BC340" s="1">
        <f t="shared" si="425"/>
        <v>41162.213582809614</v>
      </c>
      <c r="BD340" s="1">
        <f t="shared" si="426"/>
        <v>23.101026319769861</v>
      </c>
      <c r="BE340" s="2">
        <f t="shared" si="432"/>
        <v>0.17931493730955578</v>
      </c>
      <c r="BF340" s="2">
        <f t="shared" si="433"/>
        <v>0.13584270515142602</v>
      </c>
      <c r="BG340" s="2">
        <f t="shared" si="434"/>
        <v>7.3108051554487685E-2</v>
      </c>
      <c r="BH340" s="2">
        <f t="shared" si="416"/>
        <v>8.0679573103240518E-2</v>
      </c>
      <c r="BI340" s="2">
        <f t="shared" si="427"/>
        <v>3.2153846742329923E-3</v>
      </c>
      <c r="BJ340" s="2">
        <f t="shared" si="417"/>
        <v>1.8453240542857267E-3</v>
      </c>
      <c r="BK340" s="2">
        <f t="shared" si="418"/>
        <v>5.3447872020936297E-4</v>
      </c>
      <c r="BL340" s="2">
        <f t="shared" si="419"/>
        <v>1408.4733018254328</v>
      </c>
      <c r="BM340" s="2">
        <f t="shared" si="420"/>
        <v>367.55579809008009</v>
      </c>
      <c r="BN340" s="2">
        <f t="shared" si="421"/>
        <v>35.982779561181054</v>
      </c>
      <c r="BO340" s="2">
        <f t="shared" si="428"/>
        <v>9022.1235159566186</v>
      </c>
      <c r="BP340" s="2">
        <f t="shared" si="429"/>
        <v>538.76705274059464</v>
      </c>
      <c r="BQ340" s="2">
        <f t="shared" si="430"/>
        <v>10.268715141712534</v>
      </c>
      <c r="BR340" s="11">
        <f t="shared" si="431"/>
        <v>3.1315357359994439E-2</v>
      </c>
      <c r="BS340" s="17">
        <f t="shared" si="412"/>
        <v>2.5620980850898277E-5</v>
      </c>
      <c r="BT340" s="17">
        <f t="shared" si="413"/>
        <v>2.620681888207808E-4</v>
      </c>
      <c r="BU340" s="12">
        <f>(BU$3*templow!$I450+BU$4*templow!$I450^2+BU$5*templow!$I450^6)*(K340/K$56)^$BW$1</f>
        <v>-2.7940934540067617</v>
      </c>
      <c r="BV340" s="12">
        <f>(BV$3*templow!$I450+BV$4*templow!$I450^2+BV$5*templow!$I450^6)*(L340/L$56)^$BW$1</f>
        <v>-2.9172213654013057</v>
      </c>
      <c r="BW340" s="12">
        <f>(BW$3*templow!$I450+BW$4*templow!$I450^2+BW$5*templow!$I450^6)*(M340/M$56)^$BW$1</f>
        <v>-3.4119159118763558</v>
      </c>
      <c r="BX340" s="12"/>
      <c r="BY340" s="12"/>
      <c r="BZ340" s="12"/>
      <c r="CA340" s="19"/>
      <c r="CB340" s="19"/>
      <c r="CC340" s="19"/>
      <c r="CD340" s="19"/>
      <c r="CE340" s="19"/>
      <c r="CF340" s="19"/>
      <c r="CG340" s="19"/>
      <c r="CH340" s="19"/>
    </row>
    <row r="341" spans="1:86" x14ac:dyDescent="0.3">
      <c r="A341" s="2">
        <f t="shared" si="371"/>
        <v>2295</v>
      </c>
      <c r="B341" s="5">
        <f t="shared" si="372"/>
        <v>1165.405759453794</v>
      </c>
      <c r="C341" s="5">
        <f t="shared" si="373"/>
        <v>2964.1703312471977</v>
      </c>
      <c r="D341" s="5">
        <f t="shared" si="374"/>
        <v>4369.9576182391829</v>
      </c>
      <c r="E341" s="15">
        <f t="shared" si="375"/>
        <v>1.840159547866774E-9</v>
      </c>
      <c r="F341" s="15">
        <f t="shared" si="376"/>
        <v>3.6252377020805117E-9</v>
      </c>
      <c r="G341" s="15">
        <f t="shared" si="377"/>
        <v>7.4007938113403873E-9</v>
      </c>
      <c r="H341" s="5">
        <f t="shared" si="378"/>
        <v>438531.29015922447</v>
      </c>
      <c r="I341" s="5">
        <f t="shared" si="379"/>
        <v>199507.8371468673</v>
      </c>
      <c r="J341" s="5">
        <f t="shared" si="380"/>
        <v>67423.384538410988</v>
      </c>
      <c r="K341" s="5">
        <f t="shared" si="381"/>
        <v>376290.64950284496</v>
      </c>
      <c r="L341" s="5">
        <f t="shared" si="382"/>
        <v>67306.468539857087</v>
      </c>
      <c r="M341" s="5">
        <f t="shared" si="383"/>
        <v>15428.841748258959</v>
      </c>
      <c r="N341" s="15">
        <f t="shared" si="384"/>
        <v>1.1171565179179943E-3</v>
      </c>
      <c r="O341" s="15">
        <f t="shared" si="385"/>
        <v>1.6346129867095271E-3</v>
      </c>
      <c r="P341" s="15">
        <f t="shared" si="386"/>
        <v>1.4891693484599955E-3</v>
      </c>
      <c r="Q341" s="5">
        <f t="shared" si="387"/>
        <v>2846.7243829949743</v>
      </c>
      <c r="R341" s="5">
        <f t="shared" si="388"/>
        <v>3637.5330396464583</v>
      </c>
      <c r="S341" s="5">
        <f t="shared" si="389"/>
        <v>2720.8820137052726</v>
      </c>
      <c r="T341" s="5">
        <f t="shared" si="390"/>
        <v>6.4914966089680153</v>
      </c>
      <c r="U341" s="5">
        <f t="shared" si="391"/>
        <v>18.232532073257332</v>
      </c>
      <c r="V341" s="5">
        <f t="shared" si="392"/>
        <v>40.3551680523423</v>
      </c>
      <c r="W341" s="15">
        <f t="shared" si="393"/>
        <v>-1.0734613539272964E-2</v>
      </c>
      <c r="X341" s="15">
        <f t="shared" si="394"/>
        <v>-1.217998157191269E-2</v>
      </c>
      <c r="Y341" s="15">
        <f t="shared" si="395"/>
        <v>-9.7425357312937999E-3</v>
      </c>
      <c r="Z341" s="5">
        <f t="shared" si="408"/>
        <v>1717.4931661989131</v>
      </c>
      <c r="AA341" s="5">
        <f t="shared" si="409"/>
        <v>9941.2310128821209</v>
      </c>
      <c r="AB341" s="5">
        <f t="shared" si="410"/>
        <v>96001.473365877726</v>
      </c>
      <c r="AC341" s="16">
        <f t="shared" si="396"/>
        <v>0.72806606012928587</v>
      </c>
      <c r="AD341" s="16">
        <f t="shared" si="397"/>
        <v>3.1291585390156986</v>
      </c>
      <c r="AE341" s="16">
        <f t="shared" si="398"/>
        <v>37.751434931046788</v>
      </c>
      <c r="AF341" s="15">
        <f t="shared" si="399"/>
        <v>-4.0504037456468023E-3</v>
      </c>
      <c r="AG341" s="15">
        <f t="shared" si="400"/>
        <v>2.9673830763510267E-4</v>
      </c>
      <c r="AH341" s="15">
        <f t="shared" si="401"/>
        <v>9.7937136394747881E-3</v>
      </c>
      <c r="AI341" s="1">
        <f t="shared" si="365"/>
        <v>866108.08000751678</v>
      </c>
      <c r="AJ341" s="1">
        <f t="shared" si="366"/>
        <v>391888.03043888492</v>
      </c>
      <c r="AK341" s="1">
        <f t="shared" si="367"/>
        <v>132649.74577552901</v>
      </c>
      <c r="AL341" s="14">
        <f t="shared" si="402"/>
        <v>103.52630879618376</v>
      </c>
      <c r="AM341" s="14">
        <f t="shared" si="403"/>
        <v>26.151049278663002</v>
      </c>
      <c r="AN341" s="14">
        <f t="shared" si="404"/>
        <v>8.0761489634798131</v>
      </c>
      <c r="AO341" s="11">
        <f t="shared" si="405"/>
        <v>1.1758251087181223E-3</v>
      </c>
      <c r="AP341" s="11">
        <f t="shared" si="406"/>
        <v>1.4812295171887869E-3</v>
      </c>
      <c r="AQ341" s="11">
        <f t="shared" si="407"/>
        <v>1.3436620651669084E-3</v>
      </c>
      <c r="AR341" s="1">
        <f t="shared" si="411"/>
        <v>438531.29015922447</v>
      </c>
      <c r="AS341" s="1">
        <f t="shared" si="411"/>
        <v>199507.8371468673</v>
      </c>
      <c r="AT341" s="1">
        <f t="shared" si="411"/>
        <v>67423.384538410988</v>
      </c>
      <c r="AU341" s="1">
        <f t="shared" si="368"/>
        <v>87706.258031844904</v>
      </c>
      <c r="AV341" s="1">
        <f t="shared" si="369"/>
        <v>39901.567429373463</v>
      </c>
      <c r="AW341" s="1">
        <f t="shared" si="370"/>
        <v>13484.676907682198</v>
      </c>
      <c r="AX341" s="1">
        <f t="shared" si="422"/>
        <v>301032.51960227598</v>
      </c>
      <c r="AY341" s="1">
        <f t="shared" si="414"/>
        <v>53845.174831885677</v>
      </c>
      <c r="AZ341" s="1">
        <f t="shared" si="415"/>
        <v>12343.073398607166</v>
      </c>
      <c r="BA341" s="1">
        <f t="shared" si="423"/>
        <v>14701.562861341808</v>
      </c>
      <c r="BB341" s="1">
        <f t="shared" si="424"/>
        <v>32291.280539562078</v>
      </c>
      <c r="BC341" s="1">
        <f t="shared" si="425"/>
        <v>41168.716653722535</v>
      </c>
      <c r="BD341" s="1">
        <f t="shared" si="426"/>
        <v>22.431398414689749</v>
      </c>
      <c r="BE341" s="2">
        <f t="shared" si="432"/>
        <v>0.17931493730955578</v>
      </c>
      <c r="BF341" s="2">
        <f t="shared" si="433"/>
        <v>0.13584270515142602</v>
      </c>
      <c r="BG341" s="2">
        <f t="shared" si="434"/>
        <v>7.3108051554487685E-2</v>
      </c>
      <c r="BH341" s="2">
        <f t="shared" si="416"/>
        <v>8.0595213038389707E-2</v>
      </c>
      <c r="BI341" s="2">
        <f t="shared" si="427"/>
        <v>3.2153846742329923E-3</v>
      </c>
      <c r="BJ341" s="2">
        <f t="shared" si="417"/>
        <v>1.8453240542857267E-3</v>
      </c>
      <c r="BK341" s="2">
        <f t="shared" si="418"/>
        <v>5.3447872020936297E-4</v>
      </c>
      <c r="BL341" s="2">
        <f t="shared" si="419"/>
        <v>1410.0467895495917</v>
      </c>
      <c r="BM341" s="2">
        <f t="shared" si="420"/>
        <v>368.15661090563367</v>
      </c>
      <c r="BN341" s="2">
        <f t="shared" si="421"/>
        <v>36.036364280273659</v>
      </c>
      <c r="BO341" s="2">
        <f t="shared" si="428"/>
        <v>9156.9751019402574</v>
      </c>
      <c r="BP341" s="2">
        <f t="shared" si="429"/>
        <v>545.23799440575328</v>
      </c>
      <c r="BQ341" s="2">
        <f t="shared" si="430"/>
        <v>10.268992964360494</v>
      </c>
      <c r="BR341" s="11">
        <f t="shared" si="431"/>
        <v>3.1298991698216899E-2</v>
      </c>
      <c r="BS341" s="17">
        <f t="shared" si="412"/>
        <v>2.484301302026954E-5</v>
      </c>
      <c r="BT341" s="17">
        <f t="shared" si="413"/>
        <v>2.5443513477745706E-4</v>
      </c>
      <c r="BU341" s="12">
        <f>(BU$3*templow!$I451+BU$4*templow!$I451^2+BU$5*templow!$I451^6)*(K341/K$56)^$BW$1</f>
        <v>-2.8245695122382877</v>
      </c>
      <c r="BV341" s="12">
        <f>(BV$3*templow!$I451+BV$4*templow!$I451^2+BV$5*templow!$I451^6)*(L341/L$56)^$BW$1</f>
        <v>-2.9379824474894747</v>
      </c>
      <c r="BW341" s="12">
        <f>(BW$3*templow!$I451+BW$4*templow!$I451^2+BW$5*templow!$I451^6)*(M341/M$56)^$BW$1</f>
        <v>-3.4301849437371397</v>
      </c>
      <c r="BX341" s="12"/>
      <c r="BY341" s="12"/>
      <c r="BZ341" s="12"/>
      <c r="CA341" s="19"/>
      <c r="CB341" s="19"/>
      <c r="CC341" s="19"/>
      <c r="CD341" s="19"/>
      <c r="CE341" s="19"/>
      <c r="CF341" s="19"/>
      <c r="CG341" s="19"/>
      <c r="CH341" s="19"/>
    </row>
    <row r="342" spans="1:86" x14ac:dyDescent="0.3">
      <c r="A342" s="2">
        <f t="shared" si="371"/>
        <v>2296</v>
      </c>
      <c r="B342" s="5">
        <f t="shared" si="372"/>
        <v>1165.4057614910998</v>
      </c>
      <c r="C342" s="5">
        <f t="shared" si="373"/>
        <v>2964.1703414557287</v>
      </c>
      <c r="D342" s="5">
        <f t="shared" si="374"/>
        <v>4369.9576489632809</v>
      </c>
      <c r="E342" s="15">
        <f t="shared" si="375"/>
        <v>1.7481515704734353E-9</v>
      </c>
      <c r="F342" s="15">
        <f t="shared" si="376"/>
        <v>3.443975816976486E-9</v>
      </c>
      <c r="G342" s="15">
        <f t="shared" si="377"/>
        <v>7.0307541207733676E-9</v>
      </c>
      <c r="H342" s="5">
        <f t="shared" si="378"/>
        <v>439014.63362265885</v>
      </c>
      <c r="I342" s="5">
        <f t="shared" si="379"/>
        <v>199830.20174047106</v>
      </c>
      <c r="J342" s="5">
        <f t="shared" si="380"/>
        <v>67522.641269818021</v>
      </c>
      <c r="K342" s="5">
        <f t="shared" si="381"/>
        <v>376705.39148609794</v>
      </c>
      <c r="L342" s="5">
        <f t="shared" si="382"/>
        <v>67415.222042311099</v>
      </c>
      <c r="M342" s="5">
        <f t="shared" si="383"/>
        <v>15451.55507075382</v>
      </c>
      <c r="N342" s="15">
        <f t="shared" si="384"/>
        <v>1.1021851959407414E-3</v>
      </c>
      <c r="O342" s="15">
        <f t="shared" si="385"/>
        <v>1.6157957000761947E-3</v>
      </c>
      <c r="P342" s="15">
        <f t="shared" si="386"/>
        <v>1.4721339984853365E-3</v>
      </c>
      <c r="Q342" s="5">
        <f t="shared" si="387"/>
        <v>2819.2698381800751</v>
      </c>
      <c r="R342" s="5">
        <f t="shared" si="388"/>
        <v>3599.033888929207</v>
      </c>
      <c r="S342" s="5">
        <f t="shared" si="389"/>
        <v>2698.3402216004215</v>
      </c>
      <c r="T342" s="5">
        <f t="shared" si="390"/>
        <v>6.4218129015792424</v>
      </c>
      <c r="U342" s="5">
        <f t="shared" si="391"/>
        <v>18.010460168595749</v>
      </c>
      <c r="V342" s="5">
        <f t="shared" si="392"/>
        <v>39.962006385649993</v>
      </c>
      <c r="W342" s="15">
        <f t="shared" si="393"/>
        <v>-1.0734613539272964E-2</v>
      </c>
      <c r="X342" s="15">
        <f t="shared" si="394"/>
        <v>-1.217998157191269E-2</v>
      </c>
      <c r="Y342" s="15">
        <f t="shared" si="395"/>
        <v>-9.7425357312937999E-3</v>
      </c>
      <c r="Z342" s="5">
        <f t="shared" si="408"/>
        <v>1694.0651029123949</v>
      </c>
      <c r="AA342" s="5">
        <f t="shared" si="409"/>
        <v>9839.1179549206645</v>
      </c>
      <c r="AB342" s="5">
        <f t="shared" si="410"/>
        <v>96140.183320525117</v>
      </c>
      <c r="AC342" s="16">
        <f t="shared" si="396"/>
        <v>0.72511709863225993</v>
      </c>
      <c r="AD342" s="16">
        <f t="shared" si="397"/>
        <v>3.1300870802248881</v>
      </c>
      <c r="AE342" s="16">
        <f t="shared" si="398"/>
        <v>38.121161674240724</v>
      </c>
      <c r="AF342" s="15">
        <f t="shared" si="399"/>
        <v>-4.0504037456468023E-3</v>
      </c>
      <c r="AG342" s="15">
        <f t="shared" si="400"/>
        <v>2.9673830763510267E-4</v>
      </c>
      <c r="AH342" s="15">
        <f t="shared" si="401"/>
        <v>9.7937136394747881E-3</v>
      </c>
      <c r="AI342" s="1">
        <f t="shared" si="365"/>
        <v>867203.53003860998</v>
      </c>
      <c r="AJ342" s="1">
        <f t="shared" si="366"/>
        <v>392600.79482436989</v>
      </c>
      <c r="AK342" s="1">
        <f t="shared" si="367"/>
        <v>132869.44810565832</v>
      </c>
      <c r="AL342" s="14">
        <f t="shared" si="402"/>
        <v>103.64682034114625</v>
      </c>
      <c r="AM342" s="14">
        <f t="shared" si="403"/>
        <v>26.189397627699048</v>
      </c>
      <c r="AN342" s="14">
        <f t="shared" si="404"/>
        <v>8.0868920623247309</v>
      </c>
      <c r="AO342" s="11">
        <f t="shared" si="405"/>
        <v>1.1640668576309411E-3</v>
      </c>
      <c r="AP342" s="11">
        <f t="shared" si="406"/>
        <v>1.466417222016899E-3</v>
      </c>
      <c r="AQ342" s="11">
        <f t="shared" si="407"/>
        <v>1.3302254445152393E-3</v>
      </c>
      <c r="AR342" s="1">
        <f t="shared" si="411"/>
        <v>439014.63362265885</v>
      </c>
      <c r="AS342" s="1">
        <f t="shared" si="411"/>
        <v>199830.20174047106</v>
      </c>
      <c r="AT342" s="1">
        <f t="shared" si="411"/>
        <v>67522.641269818021</v>
      </c>
      <c r="AU342" s="1">
        <f t="shared" si="368"/>
        <v>87802.926724531775</v>
      </c>
      <c r="AV342" s="1">
        <f t="shared" si="369"/>
        <v>39966.040348094219</v>
      </c>
      <c r="AW342" s="1">
        <f t="shared" si="370"/>
        <v>13504.528253963605</v>
      </c>
      <c r="AX342" s="1">
        <f t="shared" si="422"/>
        <v>301364.31318887841</v>
      </c>
      <c r="AY342" s="1">
        <f t="shared" si="414"/>
        <v>53932.177633848878</v>
      </c>
      <c r="AZ342" s="1">
        <f t="shared" si="415"/>
        <v>12361.244056603056</v>
      </c>
      <c r="BA342" s="1">
        <f t="shared" si="423"/>
        <v>14702.846672665088</v>
      </c>
      <c r="BB342" s="1">
        <f t="shared" si="424"/>
        <v>32296.066279205916</v>
      </c>
      <c r="BC342" s="1">
        <f t="shared" si="425"/>
        <v>41175.145375799642</v>
      </c>
      <c r="BD342" s="1">
        <f t="shared" si="426"/>
        <v>21.781144091724503</v>
      </c>
      <c r="BE342" s="2">
        <f t="shared" si="432"/>
        <v>0.17931493730955578</v>
      </c>
      <c r="BF342" s="2">
        <f t="shared" si="433"/>
        <v>0.13584270515142602</v>
      </c>
      <c r="BG342" s="2">
        <f t="shared" si="434"/>
        <v>7.3108051554487685E-2</v>
      </c>
      <c r="BH342" s="2">
        <f t="shared" si="416"/>
        <v>8.0511693348752758E-2</v>
      </c>
      <c r="BI342" s="2">
        <f t="shared" si="427"/>
        <v>3.2153846742329923E-3</v>
      </c>
      <c r="BJ342" s="2">
        <f t="shared" si="417"/>
        <v>1.8453240542857267E-3</v>
      </c>
      <c r="BK342" s="2">
        <f t="shared" si="418"/>
        <v>5.3447872020936297E-4</v>
      </c>
      <c r="BL342" s="2">
        <f t="shared" si="419"/>
        <v>1411.6009247143095</v>
      </c>
      <c r="BM342" s="2">
        <f t="shared" si="420"/>
        <v>368.75147804446073</v>
      </c>
      <c r="BN342" s="2">
        <f t="shared" si="421"/>
        <v>36.08941489104825</v>
      </c>
      <c r="BO342" s="2">
        <f t="shared" si="428"/>
        <v>9293.8437101015716</v>
      </c>
      <c r="BP342" s="2">
        <f t="shared" si="429"/>
        <v>551.786761775836</v>
      </c>
      <c r="BQ342" s="2">
        <f t="shared" si="430"/>
        <v>10.269272573760826</v>
      </c>
      <c r="BR342" s="11">
        <f t="shared" si="431"/>
        <v>3.1282791363347301E-2</v>
      </c>
      <c r="BS342" s="17">
        <f t="shared" si="412"/>
        <v>2.4089050042957096E-5</v>
      </c>
      <c r="BT342" s="17">
        <f t="shared" si="413"/>
        <v>2.4702440269656022E-4</v>
      </c>
      <c r="BU342" s="12">
        <f>(BU$3*templow!$I452+BU$4*templow!$I452^2+BU$5*templow!$I452^6)*(K342/K$56)^$BW$1</f>
        <v>-2.8550253873954099</v>
      </c>
      <c r="BV342" s="12">
        <f>(BV$3*templow!$I452+BV$4*templow!$I452^2+BV$5*templow!$I452^6)*(L342/L$56)^$BW$1</f>
        <v>-2.9587231859447427</v>
      </c>
      <c r="BW342" s="12">
        <f>(BW$3*templow!$I452+BW$4*templow!$I452^2+BW$5*templow!$I452^6)*(M342/M$56)^$BW$1</f>
        <v>-3.4484334425287644</v>
      </c>
      <c r="BX342" s="12"/>
      <c r="BY342" s="12"/>
      <c r="BZ342" s="12"/>
      <c r="CA342" s="19"/>
      <c r="CB342" s="19"/>
      <c r="CC342" s="19"/>
      <c r="CD342" s="19"/>
      <c r="CE342" s="19"/>
      <c r="CF342" s="19"/>
      <c r="CG342" s="19"/>
      <c r="CH342" s="19"/>
    </row>
    <row r="343" spans="1:86" x14ac:dyDescent="0.3">
      <c r="A343" s="2">
        <f t="shared" si="371"/>
        <v>2297</v>
      </c>
      <c r="B343" s="5">
        <f t="shared" si="372"/>
        <v>1165.4057634265405</v>
      </c>
      <c r="C343" s="5">
        <f t="shared" si="373"/>
        <v>2964.1703511538331</v>
      </c>
      <c r="D343" s="5">
        <f t="shared" si="374"/>
        <v>4369.9576781511742</v>
      </c>
      <c r="E343" s="15">
        <f t="shared" si="375"/>
        <v>1.6607439919497635E-9</v>
      </c>
      <c r="F343" s="15">
        <f t="shared" si="376"/>
        <v>3.2717770261276618E-9</v>
      </c>
      <c r="G343" s="15">
        <f t="shared" si="377"/>
        <v>6.6792164147346991E-9</v>
      </c>
      <c r="H343" s="5">
        <f t="shared" si="378"/>
        <v>439492.00403577037</v>
      </c>
      <c r="I343" s="5">
        <f t="shared" si="379"/>
        <v>200149.3648665596</v>
      </c>
      <c r="J343" s="5">
        <f t="shared" si="380"/>
        <v>67620.905442285206</v>
      </c>
      <c r="K343" s="5">
        <f t="shared" si="381"/>
        <v>377115.00820415589</v>
      </c>
      <c r="L343" s="5">
        <f t="shared" si="382"/>
        <v>67522.895500472659</v>
      </c>
      <c r="M343" s="5">
        <f t="shared" si="383"/>
        <v>15474.041265977206</v>
      </c>
      <c r="N343" s="15">
        <f t="shared" si="384"/>
        <v>1.0873662212320667E-3</v>
      </c>
      <c r="O343" s="15">
        <f t="shared" si="385"/>
        <v>1.5971683382423052E-3</v>
      </c>
      <c r="P343" s="15">
        <f t="shared" si="386"/>
        <v>1.4552706909058966E-3</v>
      </c>
      <c r="Q343" s="5">
        <f t="shared" si="387"/>
        <v>2792.0387416281287</v>
      </c>
      <c r="R343" s="5">
        <f t="shared" si="388"/>
        <v>3560.875983374297</v>
      </c>
      <c r="S343" s="5">
        <f t="shared" si="389"/>
        <v>2675.9401217483428</v>
      </c>
      <c r="T343" s="5">
        <f t="shared" si="390"/>
        <v>6.3528772218592717</v>
      </c>
      <c r="U343" s="5">
        <f t="shared" si="391"/>
        <v>17.791093095640587</v>
      </c>
      <c r="V343" s="5">
        <f t="shared" si="392"/>
        <v>39.572675110543607</v>
      </c>
      <c r="W343" s="15">
        <f t="shared" si="393"/>
        <v>-1.0734613539272964E-2</v>
      </c>
      <c r="X343" s="15">
        <f t="shared" si="394"/>
        <v>-1.217998157191269E-2</v>
      </c>
      <c r="Y343" s="15">
        <f t="shared" si="395"/>
        <v>-9.7425357312937999E-3</v>
      </c>
      <c r="Z343" s="5">
        <f t="shared" si="408"/>
        <v>1670.9316296097936</v>
      </c>
      <c r="AA343" s="5">
        <f t="shared" si="409"/>
        <v>9737.8708222626774</v>
      </c>
      <c r="AB343" s="5">
        <f t="shared" si="410"/>
        <v>96277.455948610223</v>
      </c>
      <c r="AC343" s="16">
        <f t="shared" si="396"/>
        <v>0.72218008161992731</v>
      </c>
      <c r="AD343" s="16">
        <f t="shared" si="397"/>
        <v>3.1310158969678246</v>
      </c>
      <c r="AE343" s="16">
        <f t="shared" si="398"/>
        <v>38.494509415282359</v>
      </c>
      <c r="AF343" s="15">
        <f t="shared" si="399"/>
        <v>-4.0504037456468023E-3</v>
      </c>
      <c r="AG343" s="15">
        <f t="shared" si="400"/>
        <v>2.9673830763510267E-4</v>
      </c>
      <c r="AH343" s="15">
        <f t="shared" si="401"/>
        <v>9.7937136394747881E-3</v>
      </c>
      <c r="AI343" s="1">
        <f t="shared" si="365"/>
        <v>868286.10375928076</v>
      </c>
      <c r="AJ343" s="1">
        <f t="shared" si="366"/>
        <v>393306.75569002714</v>
      </c>
      <c r="AK343" s="1">
        <f t="shared" si="367"/>
        <v>133087.03154905609</v>
      </c>
      <c r="AL343" s="14">
        <f t="shared" si="402"/>
        <v>103.76626565131961</v>
      </c>
      <c r="AM343" s="14">
        <f t="shared" si="403"/>
        <v>26.227418165577401</v>
      </c>
      <c r="AN343" s="14">
        <f t="shared" si="404"/>
        <v>8.0975418780171999</v>
      </c>
      <c r="AO343" s="11">
        <f t="shared" si="405"/>
        <v>1.1524261890546318E-3</v>
      </c>
      <c r="AP343" s="11">
        <f t="shared" si="406"/>
        <v>1.45175304979673E-3</v>
      </c>
      <c r="AQ343" s="11">
        <f t="shared" si="407"/>
        <v>1.3169231900700868E-3</v>
      </c>
      <c r="AR343" s="1">
        <f t="shared" si="411"/>
        <v>439492.00403577037</v>
      </c>
      <c r="AS343" s="1">
        <f t="shared" si="411"/>
        <v>200149.3648665596</v>
      </c>
      <c r="AT343" s="1">
        <f t="shared" si="411"/>
        <v>67620.905442285206</v>
      </c>
      <c r="AU343" s="1">
        <f t="shared" si="368"/>
        <v>87898.400807154074</v>
      </c>
      <c r="AV343" s="1">
        <f t="shared" si="369"/>
        <v>40029.872973311925</v>
      </c>
      <c r="AW343" s="1">
        <f t="shared" si="370"/>
        <v>13524.181088457042</v>
      </c>
      <c r="AX343" s="1">
        <f t="shared" si="422"/>
        <v>301692.00656332471</v>
      </c>
      <c r="AY343" s="1">
        <f t="shared" si="414"/>
        <v>54018.31640037812</v>
      </c>
      <c r="AZ343" s="1">
        <f t="shared" si="415"/>
        <v>12379.233012781764</v>
      </c>
      <c r="BA343" s="1">
        <f t="shared" si="423"/>
        <v>14704.113231475296</v>
      </c>
      <c r="BB343" s="1">
        <f t="shared" si="424"/>
        <v>32300.796887205986</v>
      </c>
      <c r="BC343" s="1">
        <f t="shared" si="425"/>
        <v>41181.500499255242</v>
      </c>
      <c r="BD343" s="1">
        <f t="shared" si="426"/>
        <v>21.149704280436275</v>
      </c>
      <c r="BE343" s="2">
        <f t="shared" si="432"/>
        <v>0.17931493730955578</v>
      </c>
      <c r="BF343" s="2">
        <f t="shared" si="433"/>
        <v>0.13584270515142602</v>
      </c>
      <c r="BG343" s="2">
        <f t="shared" si="434"/>
        <v>7.3108051554487685E-2</v>
      </c>
      <c r="BH343" s="2">
        <f t="shared" si="416"/>
        <v>8.0429007906828956E-2</v>
      </c>
      <c r="BI343" s="2">
        <f t="shared" si="427"/>
        <v>3.2153846742329923E-3</v>
      </c>
      <c r="BJ343" s="2">
        <f t="shared" si="417"/>
        <v>1.8453240542857267E-3</v>
      </c>
      <c r="BK343" s="2">
        <f t="shared" si="418"/>
        <v>5.3447872020936297E-4</v>
      </c>
      <c r="BL343" s="2">
        <f t="shared" si="419"/>
        <v>1413.1358542245605</v>
      </c>
      <c r="BM343" s="2">
        <f t="shared" si="420"/>
        <v>369.34043743827294</v>
      </c>
      <c r="BN343" s="2">
        <f t="shared" si="421"/>
        <v>36.141935000190948</v>
      </c>
      <c r="BO343" s="2">
        <f t="shared" si="428"/>
        <v>9432.7595163338683</v>
      </c>
      <c r="BP343" s="2">
        <f t="shared" si="429"/>
        <v>558.41429105126872</v>
      </c>
      <c r="BQ343" s="2">
        <f t="shared" si="430"/>
        <v>10.269553952224234</v>
      </c>
      <c r="BR343" s="11">
        <f t="shared" si="431"/>
        <v>3.1266754691344739E-2</v>
      </c>
      <c r="BS343" s="17">
        <f t="shared" si="412"/>
        <v>2.3358336088505434E-5</v>
      </c>
      <c r="BT343" s="17">
        <f t="shared" si="413"/>
        <v>2.3982951718112643E-4</v>
      </c>
      <c r="BU343" s="12">
        <f>(BU$3*templow!$I453+BU$4*templow!$I453^2+BU$5*templow!$I453^6)*(K343/K$56)^$BW$1</f>
        <v>-2.8854609964755329</v>
      </c>
      <c r="BV343" s="12">
        <f>(BV$3*templow!$I453+BV$4*templow!$I453^2+BV$5*templow!$I453^6)*(L343/L$56)^$BW$1</f>
        <v>-2.9794436075018758</v>
      </c>
      <c r="BW343" s="12">
        <f>(BW$3*templow!$I453+BW$4*templow!$I453^2+BW$5*templow!$I453^6)*(M343/M$56)^$BW$1</f>
        <v>-3.4666614523497254</v>
      </c>
      <c r="BX343" s="12"/>
      <c r="BY343" s="12"/>
      <c r="BZ343" s="12"/>
      <c r="CA343" s="19"/>
      <c r="CB343" s="19"/>
      <c r="CC343" s="19"/>
      <c r="CD343" s="19"/>
      <c r="CE343" s="19"/>
      <c r="CF343" s="19"/>
      <c r="CG343" s="19"/>
      <c r="CH343" s="19"/>
    </row>
    <row r="344" spans="1:86" x14ac:dyDescent="0.3">
      <c r="A344" s="2">
        <f t="shared" si="371"/>
        <v>2298</v>
      </c>
      <c r="B344" s="5">
        <f t="shared" si="372"/>
        <v>1165.4057652652091</v>
      </c>
      <c r="C344" s="5">
        <f t="shared" si="373"/>
        <v>2964.1703603670321</v>
      </c>
      <c r="D344" s="5">
        <f t="shared" si="374"/>
        <v>4369.9577058796731</v>
      </c>
      <c r="E344" s="15">
        <f t="shared" si="375"/>
        <v>1.5777067923522753E-9</v>
      </c>
      <c r="F344" s="15">
        <f t="shared" si="376"/>
        <v>3.1081881748212786E-9</v>
      </c>
      <c r="G344" s="15">
        <f t="shared" si="377"/>
        <v>6.3452555939979637E-9</v>
      </c>
      <c r="H344" s="5">
        <f t="shared" si="378"/>
        <v>439963.44694189937</v>
      </c>
      <c r="I344" s="5">
        <f t="shared" si="379"/>
        <v>200465.34709425314</v>
      </c>
      <c r="J344" s="5">
        <f t="shared" si="380"/>
        <v>67718.183798371334</v>
      </c>
      <c r="K344" s="5">
        <f t="shared" si="381"/>
        <v>377519.53873488668</v>
      </c>
      <c r="L344" s="5">
        <f t="shared" si="382"/>
        <v>67629.495853076049</v>
      </c>
      <c r="M344" s="5">
        <f t="shared" si="383"/>
        <v>15496.301876619571</v>
      </c>
      <c r="N344" s="15">
        <f t="shared" si="384"/>
        <v>1.072698041526321E-3</v>
      </c>
      <c r="O344" s="15">
        <f t="shared" si="385"/>
        <v>1.5787289898230306E-3</v>
      </c>
      <c r="P344" s="15">
        <f t="shared" si="386"/>
        <v>1.438577696655674E-3</v>
      </c>
      <c r="Q344" s="5">
        <f t="shared" si="387"/>
        <v>2765.0301532793951</v>
      </c>
      <c r="R344" s="5">
        <f t="shared" si="388"/>
        <v>3523.0577769187767</v>
      </c>
      <c r="S344" s="5">
        <f t="shared" si="389"/>
        <v>2653.6817397556651</v>
      </c>
      <c r="T344" s="5">
        <f t="shared" si="390"/>
        <v>6.2846815400201628</v>
      </c>
      <c r="U344" s="5">
        <f t="shared" si="391"/>
        <v>17.5743979095915</v>
      </c>
      <c r="V344" s="5">
        <f t="shared" si="392"/>
        <v>39.187136909296257</v>
      </c>
      <c r="W344" s="15">
        <f t="shared" si="393"/>
        <v>-1.0734613539272964E-2</v>
      </c>
      <c r="X344" s="15">
        <f t="shared" si="394"/>
        <v>-1.217998157191269E-2</v>
      </c>
      <c r="Y344" s="15">
        <f t="shared" si="395"/>
        <v>-9.7425357312937999E-3</v>
      </c>
      <c r="Z344" s="5">
        <f t="shared" si="408"/>
        <v>1648.0896611211529</v>
      </c>
      <c r="AA344" s="5">
        <f t="shared" si="409"/>
        <v>9637.4863131096663</v>
      </c>
      <c r="AB344" s="5">
        <f t="shared" si="410"/>
        <v>96413.301061365506</v>
      </c>
      <c r="AC344" s="16">
        <f t="shared" si="396"/>
        <v>0.71925496071230244</v>
      </c>
      <c r="AD344" s="16">
        <f t="shared" si="397"/>
        <v>3.1319449893262692</v>
      </c>
      <c r="AE344" s="16">
        <f t="shared" si="398"/>
        <v>38.871513617187702</v>
      </c>
      <c r="AF344" s="15">
        <f t="shared" si="399"/>
        <v>-4.0504037456468023E-3</v>
      </c>
      <c r="AG344" s="15">
        <f t="shared" si="400"/>
        <v>2.9673830763510267E-4</v>
      </c>
      <c r="AH344" s="15">
        <f t="shared" si="401"/>
        <v>9.7937136394747881E-3</v>
      </c>
      <c r="AI344" s="1">
        <f t="shared" si="365"/>
        <v>869355.89419050678</v>
      </c>
      <c r="AJ344" s="1">
        <f t="shared" si="366"/>
        <v>394005.95309433638</v>
      </c>
      <c r="AK344" s="1">
        <f t="shared" si="367"/>
        <v>133302.50948260751</v>
      </c>
      <c r="AL344" s="14">
        <f t="shared" si="402"/>
        <v>103.88465278377582</v>
      </c>
      <c r="AM344" s="14">
        <f t="shared" si="403"/>
        <v>26.265113142544472</v>
      </c>
      <c r="AN344" s="14">
        <f t="shared" si="404"/>
        <v>8.1080990802921065</v>
      </c>
      <c r="AO344" s="11">
        <f t="shared" si="405"/>
        <v>1.1409019271640855E-3</v>
      </c>
      <c r="AP344" s="11">
        <f t="shared" si="406"/>
        <v>1.4372355192987627E-3</v>
      </c>
      <c r="AQ344" s="11">
        <f t="shared" si="407"/>
        <v>1.303753958169386E-3</v>
      </c>
      <c r="AR344" s="1">
        <f t="shared" si="411"/>
        <v>439963.44694189937</v>
      </c>
      <c r="AS344" s="1">
        <f t="shared" si="411"/>
        <v>200465.34709425314</v>
      </c>
      <c r="AT344" s="1">
        <f t="shared" si="411"/>
        <v>67718.183798371334</v>
      </c>
      <c r="AU344" s="1">
        <f t="shared" si="368"/>
        <v>87992.689388379877</v>
      </c>
      <c r="AV344" s="1">
        <f t="shared" si="369"/>
        <v>40093.069418850631</v>
      </c>
      <c r="AW344" s="1">
        <f t="shared" si="370"/>
        <v>13543.636759674268</v>
      </c>
      <c r="AX344" s="1">
        <f t="shared" si="422"/>
        <v>302015.63098790939</v>
      </c>
      <c r="AY344" s="1">
        <f t="shared" si="414"/>
        <v>54103.596682460848</v>
      </c>
      <c r="AZ344" s="1">
        <f t="shared" si="415"/>
        <v>12397.041501295656</v>
      </c>
      <c r="BA344" s="1">
        <f t="shared" si="423"/>
        <v>14705.362713129987</v>
      </c>
      <c r="BB344" s="1">
        <f t="shared" si="424"/>
        <v>32305.472919237633</v>
      </c>
      <c r="BC344" s="1">
        <f t="shared" si="425"/>
        <v>41187.782766759003</v>
      </c>
      <c r="BD344" s="1">
        <f t="shared" si="426"/>
        <v>20.536535987092186</v>
      </c>
      <c r="BE344" s="2">
        <f t="shared" si="432"/>
        <v>0.17931493730955578</v>
      </c>
      <c r="BF344" s="2">
        <f t="shared" si="433"/>
        <v>0.13584270515142602</v>
      </c>
      <c r="BG344" s="2">
        <f t="shared" si="434"/>
        <v>7.3108051554487685E-2</v>
      </c>
      <c r="BH344" s="2">
        <f t="shared" si="416"/>
        <v>8.0347150579571175E-2</v>
      </c>
      <c r="BI344" s="2">
        <f t="shared" si="427"/>
        <v>3.2153846742329923E-3</v>
      </c>
      <c r="BJ344" s="2">
        <f t="shared" si="417"/>
        <v>1.8453240542857267E-3</v>
      </c>
      <c r="BK344" s="2">
        <f t="shared" si="418"/>
        <v>5.3447872020936297E-4</v>
      </c>
      <c r="BL344" s="2">
        <f t="shared" si="419"/>
        <v>1414.6517245197035</v>
      </c>
      <c r="BM344" s="2">
        <f t="shared" si="420"/>
        <v>369.92352704376265</v>
      </c>
      <c r="BN344" s="2">
        <f t="shared" si="421"/>
        <v>36.193928211455926</v>
      </c>
      <c r="BO344" s="2">
        <f t="shared" si="428"/>
        <v>9573.7531480192101</v>
      </c>
      <c r="BP344" s="2">
        <f t="shared" si="429"/>
        <v>565.1215296951475</v>
      </c>
      <c r="BQ344" s="2">
        <f t="shared" si="430"/>
        <v>10.269837082243528</v>
      </c>
      <c r="BR344" s="11">
        <f t="shared" si="431"/>
        <v>3.1250880035562839E-2</v>
      </c>
      <c r="BS344" s="17">
        <f t="shared" si="412"/>
        <v>2.2650139725968881E-5</v>
      </c>
      <c r="BT344" s="17">
        <f t="shared" si="413"/>
        <v>2.3284419143798681E-4</v>
      </c>
      <c r="BU344" s="12">
        <f>(BU$3*templow!$I454+BU$4*templow!$I454^2+BU$5*templow!$I454^6)*(K344/K$56)^$BW$1</f>
        <v>-2.9158762595656222</v>
      </c>
      <c r="BV344" s="12">
        <f>(BV$3*templow!$I454+BV$4*templow!$I454^2+BV$5*templow!$I454^6)*(L344/L$56)^$BW$1</f>
        <v>-3.0001437396621786</v>
      </c>
      <c r="BW344" s="12">
        <f>(BW$3*templow!$I454+BW$4*templow!$I454^2+BW$5*templow!$I454^6)*(M344/M$56)^$BW$1</f>
        <v>-3.4848690175950301</v>
      </c>
      <c r="BX344" s="12"/>
      <c r="BY344" s="12"/>
      <c r="BZ344" s="12"/>
      <c r="CA344" s="19"/>
      <c r="CB344" s="19"/>
      <c r="CC344" s="19"/>
      <c r="CD344" s="19"/>
      <c r="CE344" s="19"/>
      <c r="CF344" s="19"/>
      <c r="CG344" s="19"/>
      <c r="CH344" s="19"/>
    </row>
    <row r="345" spans="1:86" x14ac:dyDescent="0.3">
      <c r="A345" s="2">
        <f t="shared" si="371"/>
        <v>2299</v>
      </c>
      <c r="B345" s="5">
        <f t="shared" si="372"/>
        <v>1165.4057670119444</v>
      </c>
      <c r="C345" s="5">
        <f t="shared" si="373"/>
        <v>2964.1703691195712</v>
      </c>
      <c r="D345" s="5">
        <f t="shared" si="374"/>
        <v>4369.9577322217465</v>
      </c>
      <c r="E345" s="15">
        <f t="shared" si="375"/>
        <v>1.4988214527346614E-9</v>
      </c>
      <c r="F345" s="15">
        <f t="shared" si="376"/>
        <v>2.9527787660802143E-9</v>
      </c>
      <c r="G345" s="15">
        <f t="shared" si="377"/>
        <v>6.0279928142980655E-9</v>
      </c>
      <c r="H345" s="5">
        <f t="shared" si="378"/>
        <v>440429.0077356901</v>
      </c>
      <c r="I345" s="5">
        <f t="shared" si="379"/>
        <v>200778.16900261465</v>
      </c>
      <c r="J345" s="5">
        <f t="shared" si="380"/>
        <v>67814.483074203221</v>
      </c>
      <c r="K345" s="5">
        <f t="shared" si="381"/>
        <v>377919.0220286391</v>
      </c>
      <c r="L345" s="5">
        <f t="shared" si="382"/>
        <v>67735.030042234212</v>
      </c>
      <c r="M345" s="5">
        <f t="shared" si="383"/>
        <v>15518.338443911081</v>
      </c>
      <c r="N345" s="15">
        <f t="shared" si="384"/>
        <v>1.0581791212480596E-3</v>
      </c>
      <c r="O345" s="15">
        <f t="shared" si="385"/>
        <v>1.5604757632297073E-3</v>
      </c>
      <c r="P345" s="15">
        <f t="shared" si="386"/>
        <v>1.4220533045214978E-3</v>
      </c>
      <c r="Q345" s="5">
        <f t="shared" si="387"/>
        <v>2738.2431160660039</v>
      </c>
      <c r="R345" s="5">
        <f t="shared" si="388"/>
        <v>3485.5776934543037</v>
      </c>
      <c r="S345" s="5">
        <f t="shared" si="389"/>
        <v>2631.5650781549252</v>
      </c>
      <c r="T345" s="5">
        <f t="shared" si="390"/>
        <v>6.2172179124706437</v>
      </c>
      <c r="U345" s="5">
        <f t="shared" si="391"/>
        <v>17.360342066915216</v>
      </c>
      <c r="V345" s="5">
        <f t="shared" si="392"/>
        <v>38.805354827750335</v>
      </c>
      <c r="W345" s="15">
        <f t="shared" si="393"/>
        <v>-1.0734613539272964E-2</v>
      </c>
      <c r="X345" s="15">
        <f t="shared" si="394"/>
        <v>-1.217998157191269E-2</v>
      </c>
      <c r="Y345" s="15">
        <f t="shared" si="395"/>
        <v>-9.7425357312937999E-3</v>
      </c>
      <c r="Z345" s="5">
        <f t="shared" si="408"/>
        <v>1625.536128654059</v>
      </c>
      <c r="AA345" s="5">
        <f t="shared" si="409"/>
        <v>9537.9610367341666</v>
      </c>
      <c r="AB345" s="5">
        <f t="shared" si="410"/>
        <v>96547.728460483326</v>
      </c>
      <c r="AC345" s="16">
        <f t="shared" si="396"/>
        <v>0.71634168772535833</v>
      </c>
      <c r="AD345" s="16">
        <f t="shared" si="397"/>
        <v>3.1328743573820081</v>
      </c>
      <c r="AE345" s="16">
        <f t="shared" si="398"/>
        <v>39.252210090287385</v>
      </c>
      <c r="AF345" s="15">
        <f t="shared" si="399"/>
        <v>-4.0504037456468023E-3</v>
      </c>
      <c r="AG345" s="15">
        <f t="shared" si="400"/>
        <v>2.9673830763510267E-4</v>
      </c>
      <c r="AH345" s="15">
        <f t="shared" si="401"/>
        <v>9.7937136394747881E-3</v>
      </c>
      <c r="AI345" s="1">
        <f t="shared" si="365"/>
        <v>870412.99415983609</v>
      </c>
      <c r="AJ345" s="1">
        <f t="shared" si="366"/>
        <v>394698.42720375338</v>
      </c>
      <c r="AK345" s="1">
        <f t="shared" si="367"/>
        <v>133515.89529402103</v>
      </c>
      <c r="AL345" s="14">
        <f t="shared" si="402"/>
        <v>104.00198976233396</v>
      </c>
      <c r="AM345" s="14">
        <f t="shared" si="403"/>
        <v>26.302484804536068</v>
      </c>
      <c r="AN345" s="14">
        <f t="shared" si="404"/>
        <v>8.1185643368985758</v>
      </c>
      <c r="AO345" s="11">
        <f t="shared" si="405"/>
        <v>1.1294929078924446E-3</v>
      </c>
      <c r="AP345" s="11">
        <f t="shared" si="406"/>
        <v>1.4228631641057751E-3</v>
      </c>
      <c r="AQ345" s="11">
        <f t="shared" si="407"/>
        <v>1.2907164185876922E-3</v>
      </c>
      <c r="AR345" s="1">
        <f t="shared" si="411"/>
        <v>440429.0077356901</v>
      </c>
      <c r="AS345" s="1">
        <f t="shared" si="411"/>
        <v>200778.16900261465</v>
      </c>
      <c r="AT345" s="1">
        <f t="shared" si="411"/>
        <v>67814.483074203221</v>
      </c>
      <c r="AU345" s="1">
        <f t="shared" si="368"/>
        <v>88085.80154713802</v>
      </c>
      <c r="AV345" s="1">
        <f t="shared" si="369"/>
        <v>40155.633800522934</v>
      </c>
      <c r="AW345" s="1">
        <f t="shared" si="370"/>
        <v>13562.896614840645</v>
      </c>
      <c r="AX345" s="1">
        <f t="shared" si="422"/>
        <v>302335.21762291132</v>
      </c>
      <c r="AY345" s="1">
        <f t="shared" si="414"/>
        <v>54188.024033787377</v>
      </c>
      <c r="AZ345" s="1">
        <f t="shared" si="415"/>
        <v>12414.670755128865</v>
      </c>
      <c r="BA345" s="1">
        <f t="shared" si="423"/>
        <v>14706.595291203557</v>
      </c>
      <c r="BB345" s="1">
        <f t="shared" si="424"/>
        <v>32310.094925394937</v>
      </c>
      <c r="BC345" s="1">
        <f t="shared" si="425"/>
        <v>41193.992913514812</v>
      </c>
      <c r="BD345" s="1">
        <f t="shared" si="426"/>
        <v>19.941111834586113</v>
      </c>
      <c r="BE345" s="2">
        <f t="shared" si="432"/>
        <v>0.17931493730955578</v>
      </c>
      <c r="BF345" s="2">
        <f t="shared" si="433"/>
        <v>0.13584270515142602</v>
      </c>
      <c r="BG345" s="2">
        <f t="shared" si="434"/>
        <v>7.3108051554487685E-2</v>
      </c>
      <c r="BH345" s="2">
        <f t="shared" si="416"/>
        <v>8.0266115229720075E-2</v>
      </c>
      <c r="BI345" s="2">
        <f t="shared" si="427"/>
        <v>3.2153846742329923E-3</v>
      </c>
      <c r="BJ345" s="2">
        <f t="shared" si="417"/>
        <v>1.8453240542857267E-3</v>
      </c>
      <c r="BK345" s="2">
        <f t="shared" si="418"/>
        <v>5.3447872020936297E-4</v>
      </c>
      <c r="BL345" s="2">
        <f t="shared" si="419"/>
        <v>1416.1486815609819</v>
      </c>
      <c r="BM345" s="2">
        <f t="shared" si="420"/>
        <v>370.50078483596968</v>
      </c>
      <c r="BN345" s="2">
        <f t="shared" si="421"/>
        <v>36.245398125159646</v>
      </c>
      <c r="BO345" s="2">
        <f t="shared" si="428"/>
        <v>9716.8556907839011</v>
      </c>
      <c r="BP345" s="2">
        <f t="shared" si="429"/>
        <v>571.90943656872332</v>
      </c>
      <c r="BQ345" s="2">
        <f t="shared" si="430"/>
        <v>10.270121946491962</v>
      </c>
      <c r="BR345" s="11">
        <f t="shared" si="431"/>
        <v>3.1235165766568346E-2</v>
      </c>
      <c r="BS345" s="17">
        <f t="shared" si="412"/>
        <v>2.1963753112324896E-5</v>
      </c>
      <c r="BT345" s="17">
        <f t="shared" si="413"/>
        <v>2.2606232178445321E-4</v>
      </c>
      <c r="BU345" s="12">
        <f>(BU$3*templow!$I455+BU$4*templow!$I455^2+BU$5*templow!$I455^6)*(K345/K$56)^$BW$1</f>
        <v>-2.9462710997227837</v>
      </c>
      <c r="BV345" s="12">
        <f>(BV$3*templow!$I455+BV$4*templow!$I455^2+BV$5*templow!$I455^6)*(L345/L$56)^$BW$1</f>
        <v>-3.0208236106330468</v>
      </c>
      <c r="BW345" s="12">
        <f>(BW$3*templow!$I455+BW$4*templow!$I455^2+BW$5*templow!$I455^6)*(M345/M$56)^$BW$1</f>
        <v>-3.5030561829121547</v>
      </c>
      <c r="BX345" s="12"/>
      <c r="BY345" s="12"/>
      <c r="BZ345" s="12"/>
      <c r="CA345" s="19"/>
      <c r="CB345" s="19"/>
      <c r="CC345" s="19"/>
      <c r="CD345" s="19"/>
      <c r="CE345" s="19"/>
      <c r="CF345" s="19"/>
      <c r="CG345" s="19"/>
      <c r="CH345" s="19"/>
    </row>
    <row r="346" spans="1:86" x14ac:dyDescent="0.3">
      <c r="A346" s="2">
        <f t="shared" si="371"/>
        <v>2300</v>
      </c>
      <c r="B346" s="5">
        <f t="shared" si="372"/>
        <v>1165.4057686713427</v>
      </c>
      <c r="C346" s="5">
        <f t="shared" si="373"/>
        <v>2964.1703774344837</v>
      </c>
      <c r="D346" s="5">
        <f t="shared" si="374"/>
        <v>4369.9577572467169</v>
      </c>
      <c r="E346" s="15">
        <f t="shared" si="375"/>
        <v>1.4238803800979283E-9</v>
      </c>
      <c r="F346" s="15">
        <f t="shared" si="376"/>
        <v>2.8051398277762035E-9</v>
      </c>
      <c r="G346" s="15">
        <f t="shared" si="377"/>
        <v>5.7265931735831616E-9</v>
      </c>
      <c r="H346" s="5">
        <f t="shared" si="378"/>
        <v>440888.73165932065</v>
      </c>
      <c r="I346" s="5">
        <f t="shared" si="379"/>
        <v>201087.85117713825</v>
      </c>
      <c r="J346" s="5">
        <f t="shared" si="380"/>
        <v>67909.80999855038</v>
      </c>
      <c r="K346" s="5">
        <f t="shared" si="381"/>
        <v>378313.49690500472</v>
      </c>
      <c r="L346" s="5">
        <f t="shared" si="382"/>
        <v>67839.505012252906</v>
      </c>
      <c r="M346" s="5">
        <f t="shared" si="383"/>
        <v>15540.152507409321</v>
      </c>
      <c r="N346" s="15">
        <f t="shared" si="384"/>
        <v>1.0438079413099821E-3</v>
      </c>
      <c r="O346" s="15">
        <f t="shared" si="385"/>
        <v>1.5424067864671098E-3</v>
      </c>
      <c r="P346" s="15">
        <f t="shared" si="386"/>
        <v>1.4056958209207604E-3</v>
      </c>
      <c r="Q346" s="5">
        <f t="shared" si="387"/>
        <v>2711.6766565379016</v>
      </c>
      <c r="R346" s="5">
        <f t="shared" si="388"/>
        <v>3448.4341279856808</v>
      </c>
      <c r="S346" s="5">
        <f t="shared" si="389"/>
        <v>2609.5901169350336</v>
      </c>
      <c r="T346" s="5">
        <f t="shared" si="390"/>
        <v>6.1504784808908264</v>
      </c>
      <c r="U346" s="5">
        <f t="shared" si="391"/>
        <v>17.148893420458087</v>
      </c>
      <c r="V346" s="5">
        <f t="shared" si="392"/>
        <v>38.427292271775443</v>
      </c>
      <c r="W346" s="15">
        <f t="shared" si="393"/>
        <v>-1.0734613539272964E-2</v>
      </c>
      <c r="X346" s="15">
        <f t="shared" si="394"/>
        <v>-1.217998157191269E-2</v>
      </c>
      <c r="Y346" s="15">
        <f t="shared" si="395"/>
        <v>-9.7425357312937999E-3</v>
      </c>
      <c r="Z346" s="5">
        <f t="shared" si="408"/>
        <v>1603.267980175819</v>
      </c>
      <c r="AA346" s="5">
        <f t="shared" si="409"/>
        <v>9439.2915165517625</v>
      </c>
      <c r="AB346" s="5">
        <f t="shared" si="410"/>
        <v>96680.747936768486</v>
      </c>
      <c r="AC346" s="16">
        <f t="shared" si="396"/>
        <v>0.71344021467023255</v>
      </c>
      <c r="AD346" s="16">
        <f t="shared" si="397"/>
        <v>3.1338040012168511</v>
      </c>
      <c r="AE346" s="16">
        <f t="shared" si="398"/>
        <v>39.636634995628164</v>
      </c>
      <c r="AF346" s="15">
        <f t="shared" si="399"/>
        <v>-4.0504037456468023E-3</v>
      </c>
      <c r="AG346" s="15">
        <f t="shared" si="400"/>
        <v>2.9673830763510267E-4</v>
      </c>
      <c r="AH346" s="15">
        <f t="shared" si="401"/>
        <v>9.7937136394747881E-3</v>
      </c>
      <c r="AI346" s="1">
        <f t="shared" si="365"/>
        <v>871457.4962909905</v>
      </c>
      <c r="AJ346" s="1">
        <f t="shared" si="366"/>
        <v>395384.21828390099</v>
      </c>
      <c r="AK346" s="1">
        <f t="shared" si="367"/>
        <v>133727.20237945957</v>
      </c>
      <c r="AL346" s="14">
        <f t="shared" si="402"/>
        <v>104.11828457707878</v>
      </c>
      <c r="AM346" s="14">
        <f t="shared" si="403"/>
        <v>26.339535392921363</v>
      </c>
      <c r="AN346" s="14">
        <f t="shared" si="404"/>
        <v>8.128938313540722</v>
      </c>
      <c r="AO346" s="11">
        <f t="shared" si="405"/>
        <v>1.1181979788135201E-3</v>
      </c>
      <c r="AP346" s="11">
        <f t="shared" si="406"/>
        <v>1.4086345324647173E-3</v>
      </c>
      <c r="AQ346" s="11">
        <f t="shared" si="407"/>
        <v>1.2778092544018153E-3</v>
      </c>
      <c r="AR346" s="1">
        <f t="shared" si="411"/>
        <v>440888.73165932065</v>
      </c>
      <c r="AS346" s="1">
        <f t="shared" si="411"/>
        <v>201087.85117713825</v>
      </c>
      <c r="AT346" s="1">
        <f t="shared" si="411"/>
        <v>67909.80999855038</v>
      </c>
      <c r="AU346" s="1">
        <f t="shared" si="368"/>
        <v>88177.746331864138</v>
      </c>
      <c r="AV346" s="1">
        <f t="shared" si="369"/>
        <v>40217.570235427651</v>
      </c>
      <c r="AW346" s="1">
        <f t="shared" si="370"/>
        <v>13581.961999710076</v>
      </c>
      <c r="AX346" s="1">
        <f t="shared" si="422"/>
        <v>302650.79752400372</v>
      </c>
      <c r="AY346" s="1">
        <f t="shared" si="414"/>
        <v>54271.604009802322</v>
      </c>
      <c r="AZ346" s="1">
        <f t="shared" si="415"/>
        <v>12432.122005927456</v>
      </c>
      <c r="BA346" s="1">
        <f t="shared" si="423"/>
        <v>14707.811137506424</v>
      </c>
      <c r="BB346" s="1">
        <f t="shared" si="424"/>
        <v>32314.663450248703</v>
      </c>
      <c r="BC346" s="1">
        <f t="shared" si="425"/>
        <v>41200.13166733861</v>
      </c>
      <c r="BD346" s="1">
        <f t="shared" si="426"/>
        <v>19.362919615438948</v>
      </c>
      <c r="BE346" s="2">
        <f t="shared" si="432"/>
        <v>0.17931493730955578</v>
      </c>
      <c r="BF346" s="2">
        <f t="shared" si="433"/>
        <v>0.13584270515142602</v>
      </c>
      <c r="BG346" s="2">
        <f t="shared" si="434"/>
        <v>7.3108051554487685E-2</v>
      </c>
      <c r="BH346" s="2">
        <f t="shared" si="416"/>
        <v>8.0185895717111363E-2</v>
      </c>
      <c r="BI346" s="2">
        <f t="shared" si="427"/>
        <v>3.2153846742329923E-3</v>
      </c>
      <c r="BJ346" s="2">
        <f t="shared" si="417"/>
        <v>1.8453240542857267E-3</v>
      </c>
      <c r="BK346" s="2">
        <f t="shared" si="418"/>
        <v>5.3447872020936297E-4</v>
      </c>
      <c r="BL346" s="2">
        <f t="shared" si="419"/>
        <v>1417.6268708194018</v>
      </c>
      <c r="BM346" s="2">
        <f t="shared" si="420"/>
        <v>371.07224880180161</v>
      </c>
      <c r="BN346" s="2">
        <f t="shared" si="421"/>
        <v>36.296348337686211</v>
      </c>
      <c r="BO346" s="2">
        <f t="shared" si="428"/>
        <v>9862.0986953548363</v>
      </c>
      <c r="BP346" s="2">
        <f t="shared" si="429"/>
        <v>578.77898206853274</v>
      </c>
      <c r="BQ346" s="2">
        <f t="shared" si="430"/>
        <v>10.270408527820972</v>
      </c>
      <c r="BR346" s="11">
        <f t="shared" si="431"/>
        <v>3.1219610271945503E-2</v>
      </c>
      <c r="BS346" s="17">
        <f t="shared" si="412"/>
        <v>2.129849120883901E-5</v>
      </c>
      <c r="BT346" s="17">
        <f t="shared" si="413"/>
        <v>2.1947798231500312E-4</v>
      </c>
      <c r="BU346" s="12">
        <f>(BU$3*templow!$I456+BU$4*templow!$I456^2+BU$5*templow!$I456^6)*(K346/K$56)^$BW$1</f>
        <v>-2.9766454428582589</v>
      </c>
      <c r="BV346" s="12">
        <f>(BV$3*templow!$I456+BV$4*templow!$I456^2+BV$5*templow!$I456^6)*(L346/L$56)^$BW$1</f>
        <v>-3.0414832492696071</v>
      </c>
      <c r="BW346" s="12">
        <f>(BW$3*templow!$I456+BW$4*templow!$I456^2+BW$5*templow!$I456^6)*(M346/M$56)^$BW$1</f>
        <v>-3.5212229931586707</v>
      </c>
      <c r="BX346" s="12"/>
      <c r="BY346" s="12"/>
      <c r="BZ346" s="12"/>
      <c r="CA346" s="19"/>
      <c r="CB346" s="19"/>
      <c r="CC346" s="19"/>
      <c r="CD346" s="19"/>
      <c r="CE346" s="19"/>
      <c r="CF346" s="19"/>
      <c r="CG346" s="19"/>
      <c r="CH346" s="19"/>
    </row>
    <row r="347" spans="1:86" x14ac:dyDescent="0.3">
      <c r="A347" s="2"/>
    </row>
    <row r="348" spans="1:86" x14ac:dyDescent="0.3">
      <c r="A348" s="2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2"/>
      <c r="BF348" s="2"/>
      <c r="BG348" s="2"/>
      <c r="BO348" s="2"/>
      <c r="BP348" s="2"/>
      <c r="BQ348" s="2"/>
      <c r="BU348">
        <v>0</v>
      </c>
      <c r="BV348">
        <v>0</v>
      </c>
      <c r="BW348">
        <v>0</v>
      </c>
    </row>
    <row r="349" spans="1:86" x14ac:dyDescent="0.3">
      <c r="A349" s="2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U349" s="17">
        <v>0.55625502368488189</v>
      </c>
      <c r="BV349" s="17">
        <v>0.25614242432509837</v>
      </c>
      <c r="BW349" s="17">
        <v>6.5535372701661904E-2</v>
      </c>
    </row>
    <row r="350" spans="1:86" x14ac:dyDescent="0.3">
      <c r="A350" s="2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U350" s="17">
        <v>-1.1349593951160645E-2</v>
      </c>
      <c r="BV350" s="17">
        <v>-1.0562444405667358E-2</v>
      </c>
      <c r="BW350" s="17">
        <v>-1.0062573529094615E-2</v>
      </c>
    </row>
    <row r="351" spans="1:86" x14ac:dyDescent="0.3">
      <c r="A351" s="2"/>
    </row>
    <row r="352" spans="1:86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H350"/>
  <sheetViews>
    <sheetView workbookViewId="0">
      <pane xSplit="1" ySplit="5" topLeftCell="AY43" activePane="bottomRight" state="frozen"/>
      <selection pane="topRight" activeCell="B1" sqref="B1"/>
      <selection pane="bottomLeft" activeCell="A6" sqref="A6"/>
      <selection pane="bottomRight" activeCell="BF1" sqref="BF1:BH2"/>
    </sheetView>
  </sheetViews>
  <sheetFormatPr defaultColWidth="9.109375" defaultRowHeight="14.4" x14ac:dyDescent="0.3"/>
  <cols>
    <col min="1" max="57" width="9.109375" style="2"/>
    <col min="58" max="59" width="9.33203125" style="2" bestFit="1" customWidth="1"/>
    <col min="60" max="60" width="12.6640625" style="2" bestFit="1" customWidth="1"/>
    <col min="61" max="69" width="9.109375" style="2"/>
    <col min="70" max="70" width="15.33203125" style="2" bestFit="1" customWidth="1"/>
    <col min="71" max="72" width="15.33203125" style="2" customWidth="1"/>
    <col min="73" max="78" width="9.109375" style="2"/>
    <col min="79" max="81" width="9.33203125" style="2" bestFit="1" customWidth="1"/>
    <col min="82" max="82" width="9.33203125" style="2" customWidth="1"/>
    <col min="83" max="83" width="10.5546875" style="2" bestFit="1" customWidth="1"/>
    <col min="84" max="16384" width="9.109375" style="2"/>
  </cols>
  <sheetData>
    <row r="1" spans="1:86" x14ac:dyDescent="0.3">
      <c r="B1" s="2" t="s">
        <v>43</v>
      </c>
      <c r="AI1" s="2" t="s">
        <v>11</v>
      </c>
      <c r="AR1" s="1"/>
      <c r="AS1" s="1"/>
      <c r="AT1" s="1"/>
      <c r="BD1" s="2">
        <f>templow!I256</f>
        <v>1.3520914164116287</v>
      </c>
      <c r="BF1" s="2">
        <v>0.10432677093898275</v>
      </c>
      <c r="BG1" s="2">
        <v>5.4695092241530074E-2</v>
      </c>
      <c r="BH1" s="2">
        <v>1.5649694592136141E-2</v>
      </c>
      <c r="BU1" s="2" t="s">
        <v>64</v>
      </c>
      <c r="BW1" s="2">
        <v>-0.25</v>
      </c>
    </row>
    <row r="2" spans="1:86" x14ac:dyDescent="0.3">
      <c r="B2" s="2" t="s">
        <v>22</v>
      </c>
      <c r="D2" s="1"/>
      <c r="E2" s="2" t="s">
        <v>32</v>
      </c>
      <c r="H2" s="2" t="s">
        <v>23</v>
      </c>
      <c r="K2" s="2" t="s">
        <v>33</v>
      </c>
      <c r="N2" s="2" t="s">
        <v>34</v>
      </c>
      <c r="Q2" s="2" t="s">
        <v>24</v>
      </c>
      <c r="T2" s="2" t="s">
        <v>37</v>
      </c>
      <c r="W2" s="2" t="s">
        <v>39</v>
      </c>
      <c r="Z2" s="2" t="s">
        <v>21</v>
      </c>
      <c r="AC2" s="2" t="s">
        <v>40</v>
      </c>
      <c r="AF2" s="2" t="s">
        <v>39</v>
      </c>
      <c r="AI2" s="2" t="s">
        <v>44</v>
      </c>
      <c r="AL2" s="2" t="s">
        <v>45</v>
      </c>
      <c r="AO2" s="2" t="s">
        <v>48</v>
      </c>
      <c r="AR2" s="2" t="s">
        <v>46</v>
      </c>
      <c r="AU2" s="2" t="s">
        <v>47</v>
      </c>
      <c r="AX2" s="2" t="s">
        <v>61</v>
      </c>
      <c r="BA2" s="2" t="s">
        <v>62</v>
      </c>
      <c r="BD2" s="2" t="s">
        <v>63</v>
      </c>
      <c r="BE2" s="2" t="s">
        <v>49</v>
      </c>
      <c r="BF2" s="2">
        <v>0.17931493730955578</v>
      </c>
      <c r="BG2" s="2">
        <v>0.13584270515142602</v>
      </c>
      <c r="BH2" s="2">
        <v>7.3108051554487685E-2</v>
      </c>
      <c r="BI2" s="2" t="s">
        <v>50</v>
      </c>
      <c r="BL2" s="2" t="s">
        <v>51</v>
      </c>
      <c r="BO2" s="2" t="s">
        <v>52</v>
      </c>
      <c r="BR2" s="2" t="s">
        <v>58</v>
      </c>
      <c r="BS2" s="2" t="s">
        <v>59</v>
      </c>
      <c r="BT2" s="2" t="s">
        <v>60</v>
      </c>
      <c r="BU2" s="2" t="s">
        <v>25</v>
      </c>
      <c r="BV2" s="2" t="s">
        <v>26</v>
      </c>
      <c r="BW2" s="2" t="s">
        <v>27</v>
      </c>
    </row>
    <row r="3" spans="1:86" x14ac:dyDescent="0.3">
      <c r="B3" s="2" t="s">
        <v>28</v>
      </c>
      <c r="E3" s="2" t="s">
        <v>36</v>
      </c>
      <c r="H3" s="2" t="s">
        <v>29</v>
      </c>
      <c r="K3" s="2" t="s">
        <v>35</v>
      </c>
      <c r="N3" s="2" t="s">
        <v>36</v>
      </c>
      <c r="Q3" s="2" t="s">
        <v>30</v>
      </c>
      <c r="T3" s="2" t="s">
        <v>38</v>
      </c>
      <c r="W3" s="2" t="s">
        <v>42</v>
      </c>
      <c r="Z3" s="2" t="s">
        <v>31</v>
      </c>
      <c r="AC3" s="2" t="s">
        <v>41</v>
      </c>
      <c r="AF3" s="2" t="s">
        <v>42</v>
      </c>
      <c r="AO3" s="1"/>
      <c r="AP3" s="1"/>
      <c r="AQ3" s="1"/>
      <c r="BD3" s="1">
        <f>SUM(BD6:BD346)</f>
        <v>2319903.3150930181</v>
      </c>
      <c r="BE3" s="2" t="s">
        <v>54</v>
      </c>
      <c r="BF3" s="2">
        <v>0.1</v>
      </c>
      <c r="BG3" s="2">
        <v>0.75</v>
      </c>
      <c r="BH3" s="2">
        <f>1-BF3-BG3</f>
        <v>0.15000000000000002</v>
      </c>
      <c r="BI3" s="2" t="s">
        <v>53</v>
      </c>
      <c r="BL3" s="2" t="s">
        <v>55</v>
      </c>
      <c r="BO3" s="2" t="s">
        <v>56</v>
      </c>
      <c r="BU3" s="12">
        <v>5.8778483527024656</v>
      </c>
      <c r="BV3" s="12">
        <v>3.5745087861510476</v>
      </c>
      <c r="BW3" s="12">
        <v>1.9617168218307965</v>
      </c>
      <c r="BX3" s="12"/>
      <c r="BY3" s="12"/>
      <c r="BZ3" s="12"/>
    </row>
    <row r="4" spans="1:86" x14ac:dyDescent="0.3">
      <c r="B4" s="2" t="s">
        <v>25</v>
      </c>
      <c r="C4" s="2" t="s">
        <v>26</v>
      </c>
      <c r="D4" s="2" t="s">
        <v>27</v>
      </c>
      <c r="E4" s="2" t="s">
        <v>25</v>
      </c>
      <c r="F4" s="2" t="s">
        <v>26</v>
      </c>
      <c r="G4" s="2" t="s">
        <v>27</v>
      </c>
      <c r="H4" s="2" t="s">
        <v>25</v>
      </c>
      <c r="I4" s="2" t="s">
        <v>26</v>
      </c>
      <c r="J4" s="2" t="s">
        <v>27</v>
      </c>
      <c r="K4" s="2" t="s">
        <v>25</v>
      </c>
      <c r="L4" s="2" t="s">
        <v>26</v>
      </c>
      <c r="M4" s="2" t="s">
        <v>27</v>
      </c>
      <c r="N4" s="2" t="s">
        <v>25</v>
      </c>
      <c r="O4" s="2" t="s">
        <v>26</v>
      </c>
      <c r="P4" s="2" t="s">
        <v>27</v>
      </c>
      <c r="Q4" s="2" t="s">
        <v>25</v>
      </c>
      <c r="R4" s="2" t="s">
        <v>26</v>
      </c>
      <c r="S4" s="2" t="s">
        <v>27</v>
      </c>
      <c r="T4" s="2" t="s">
        <v>25</v>
      </c>
      <c r="U4" s="2" t="s">
        <v>26</v>
      </c>
      <c r="V4" s="2" t="s">
        <v>27</v>
      </c>
      <c r="Z4" s="2" t="s">
        <v>25</v>
      </c>
      <c r="AA4" s="2" t="s">
        <v>26</v>
      </c>
      <c r="AB4" s="2" t="s">
        <v>27</v>
      </c>
      <c r="AC4" s="2" t="s">
        <v>25</v>
      </c>
      <c r="AD4" s="2" t="s">
        <v>26</v>
      </c>
      <c r="AE4" s="2" t="s">
        <v>27</v>
      </c>
      <c r="AF4" s="2" t="s">
        <v>25</v>
      </c>
      <c r="AG4" s="2" t="s">
        <v>26</v>
      </c>
      <c r="AH4" s="2" t="s">
        <v>27</v>
      </c>
      <c r="AI4" s="2" t="s">
        <v>25</v>
      </c>
      <c r="AJ4" s="2" t="s">
        <v>26</v>
      </c>
      <c r="AK4" s="2" t="s">
        <v>27</v>
      </c>
      <c r="AL4" s="2" t="s">
        <v>25</v>
      </c>
      <c r="AM4" s="2" t="s">
        <v>26</v>
      </c>
      <c r="AN4" s="2" t="s">
        <v>27</v>
      </c>
      <c r="AO4" s="2" t="s">
        <v>25</v>
      </c>
      <c r="AP4" s="2" t="s">
        <v>26</v>
      </c>
      <c r="AQ4" s="2" t="s">
        <v>27</v>
      </c>
      <c r="AR4" s="2" t="s">
        <v>25</v>
      </c>
      <c r="AS4" s="2" t="s">
        <v>26</v>
      </c>
      <c r="AT4" s="2" t="s">
        <v>27</v>
      </c>
      <c r="AU4" s="2" t="s">
        <v>25</v>
      </c>
      <c r="AV4" s="2" t="s">
        <v>26</v>
      </c>
      <c r="AW4" s="2" t="s">
        <v>27</v>
      </c>
      <c r="AX4" s="2" t="s">
        <v>25</v>
      </c>
      <c r="AY4" s="2" t="s">
        <v>26</v>
      </c>
      <c r="AZ4" s="2" t="s">
        <v>27</v>
      </c>
      <c r="BA4" s="2" t="s">
        <v>25</v>
      </c>
      <c r="BB4" s="2" t="s">
        <v>26</v>
      </c>
      <c r="BC4" s="2" t="s">
        <v>27</v>
      </c>
      <c r="BD4" s="2" t="s">
        <v>57</v>
      </c>
      <c r="BE4" s="2" t="s">
        <v>25</v>
      </c>
      <c r="BF4" s="2" t="s">
        <v>26</v>
      </c>
      <c r="BG4" s="2" t="s">
        <v>27</v>
      </c>
      <c r="BH4" s="2" t="s">
        <v>57</v>
      </c>
      <c r="BI4" s="2" t="s">
        <v>25</v>
      </c>
      <c r="BJ4" s="2" t="s">
        <v>26</v>
      </c>
      <c r="BK4" s="2" t="s">
        <v>27</v>
      </c>
      <c r="BL4" s="2" t="s">
        <v>25</v>
      </c>
      <c r="BM4" s="2" t="s">
        <v>26</v>
      </c>
      <c r="BN4" s="2" t="s">
        <v>27</v>
      </c>
      <c r="BO4" s="2" t="s">
        <v>25</v>
      </c>
      <c r="BP4" s="2" t="s">
        <v>26</v>
      </c>
      <c r="BQ4" s="2" t="s">
        <v>27</v>
      </c>
      <c r="BR4" s="2" t="s">
        <v>57</v>
      </c>
      <c r="BU4" s="12">
        <v>-2.3072726579415157</v>
      </c>
      <c r="BV4" s="12">
        <v>-1.7044356336003916</v>
      </c>
      <c r="BW4" s="12">
        <v>-1.2610689014879743</v>
      </c>
      <c r="BX4" s="12"/>
      <c r="BY4" s="12"/>
      <c r="BZ4" s="12"/>
    </row>
    <row r="5" spans="1:86" x14ac:dyDescent="0.3">
      <c r="E5" s="2">
        <v>0.95</v>
      </c>
      <c r="T5" s="17">
        <f>(T56/T6)^(1/50)</f>
        <v>0.98926538646072704</v>
      </c>
      <c r="U5" s="17">
        <f>(U55/U17)^(1/38)</f>
        <v>0.98782001842808731</v>
      </c>
      <c r="V5" s="17">
        <f>(V55/V17)^(1/38)</f>
        <v>0.9902574642687062</v>
      </c>
      <c r="AC5" s="17">
        <f>(AC54/AC6)^(1/48)</f>
        <v>0.9959495962543532</v>
      </c>
      <c r="AD5" s="17">
        <f>(AD54/AD17)^(1/37)</f>
        <v>1.0002967383076351</v>
      </c>
      <c r="AE5" s="17">
        <f>(AE54/AE17)^(1/37)</f>
        <v>1.0097937136394748</v>
      </c>
      <c r="AI5" s="2">
        <v>0.1</v>
      </c>
      <c r="AL5" s="11">
        <v>2.0621120954280189E-2</v>
      </c>
      <c r="AM5" s="11">
        <v>2.597717365323109E-2</v>
      </c>
      <c r="AN5" s="11">
        <v>2.3564574154817539E-2</v>
      </c>
      <c r="AO5" s="2">
        <v>0.99</v>
      </c>
      <c r="AP5" s="2">
        <v>0.99</v>
      </c>
      <c r="AQ5" s="2">
        <v>0.99</v>
      </c>
      <c r="AR5" s="2">
        <v>0.2</v>
      </c>
      <c r="AU5" s="2">
        <v>0.2</v>
      </c>
      <c r="BI5" s="2">
        <v>0.1</v>
      </c>
      <c r="BJ5" s="2">
        <v>0.1</v>
      </c>
      <c r="BK5" s="2">
        <v>0.1</v>
      </c>
      <c r="BR5" s="2">
        <v>0.03</v>
      </c>
      <c r="BU5" s="2">
        <v>0</v>
      </c>
      <c r="BV5" s="2">
        <v>0</v>
      </c>
      <c r="BW5" s="2">
        <v>0</v>
      </c>
      <c r="BX5" s="12"/>
      <c r="BY5" s="12"/>
      <c r="BZ5" s="12"/>
      <c r="CE5" s="3"/>
      <c r="CF5" s="3"/>
      <c r="CG5" s="3"/>
      <c r="CH5" s="3"/>
    </row>
    <row r="6" spans="1:86" x14ac:dyDescent="0.3">
      <c r="A6" s="2">
        <v>1960</v>
      </c>
      <c r="B6" s="1">
        <v>754.6194775218454</v>
      </c>
      <c r="C6" s="1">
        <v>1194.36006</v>
      </c>
      <c r="D6" s="1">
        <v>1066.7877009999997</v>
      </c>
      <c r="E6" s="1"/>
      <c r="F6" s="1"/>
      <c r="G6" s="1"/>
      <c r="H6" s="1">
        <v>7556.3586302086605</v>
      </c>
      <c r="I6" s="1">
        <v>832.77786250599956</v>
      </c>
      <c r="J6" s="1">
        <v>261.95185603680557</v>
      </c>
      <c r="K6" s="1">
        <f>H6/B6*1000</f>
        <v>10013.468847933245</v>
      </c>
      <c r="L6" s="1">
        <f t="shared" ref="L6:M56" si="0">I6/C6*1000</f>
        <v>697.25863279955922</v>
      </c>
      <c r="M6" s="1">
        <f t="shared" si="0"/>
        <v>245.55200232553639</v>
      </c>
      <c r="N6" s="1"/>
      <c r="O6" s="1"/>
      <c r="P6" s="1"/>
      <c r="Q6" s="1">
        <v>1823.3279449999998</v>
      </c>
      <c r="R6" s="1"/>
      <c r="S6" s="1"/>
      <c r="T6" s="1">
        <f>Q6/H6*1000</f>
        <v>241.29716894467339</v>
      </c>
      <c r="U6" s="1"/>
      <c r="V6" s="1"/>
      <c r="W6" s="1"/>
      <c r="X6" s="1"/>
      <c r="Y6" s="1"/>
      <c r="Z6" s="1">
        <v>5170.3508236960197</v>
      </c>
      <c r="AA6" s="1">
        <v>2632.5759699999994</v>
      </c>
      <c r="AB6" s="1">
        <v>320.93150699999978</v>
      </c>
      <c r="AC6" s="12">
        <f>Z6/Q6</f>
        <v>2.8356669670282599</v>
      </c>
      <c r="AD6" s="12"/>
      <c r="AE6" s="12"/>
      <c r="AF6" s="1"/>
      <c r="AG6" s="1"/>
      <c r="AH6" s="1"/>
      <c r="AI6" s="1">
        <f>($AU5*AL6/$AI5)^(1/(1-$AR5))*B6</f>
        <v>15112.717258846602</v>
      </c>
      <c r="AJ6" s="1">
        <f>($AU5*AM6/$AI5)^(1/(1-$AR5))*C6</f>
        <v>1665.5557245192558</v>
      </c>
      <c r="AK6" s="1">
        <f>($AU5*AN6/$AI5)^(1/(1-$AR5))*D6</f>
        <v>523.9037111086933</v>
      </c>
      <c r="AL6" s="14">
        <v>5.4987204573049659</v>
      </c>
      <c r="AM6" s="14">
        <v>0.65239274196947328</v>
      </c>
      <c r="AN6" s="14">
        <v>0.28307973745082027</v>
      </c>
      <c r="AO6" s="14"/>
      <c r="AP6" s="14"/>
      <c r="AQ6" s="14"/>
      <c r="AR6" s="1">
        <f t="shared" ref="AR6:AT21" si="1">AL6*AI6^$AR$5*B6^(1-$AR$5)</f>
        <v>7556.3586294233037</v>
      </c>
      <c r="AS6" s="1">
        <f t="shared" si="1"/>
        <v>832.77786225962802</v>
      </c>
      <c r="AT6" s="1">
        <f t="shared" si="1"/>
        <v>261.95185555434682</v>
      </c>
      <c r="AU6" s="1">
        <f t="shared" ref="AU6:AW21" si="2">$AU$5*AR6</f>
        <v>1511.2717258846608</v>
      </c>
      <c r="AV6" s="1">
        <f t="shared" si="2"/>
        <v>166.55557245192563</v>
      </c>
      <c r="AW6" s="1">
        <f t="shared" si="2"/>
        <v>52.390371110869367</v>
      </c>
      <c r="AX6" s="1">
        <f>(AR6-AU6)/B6*1000</f>
        <v>8010.7750775140103</v>
      </c>
      <c r="AY6" s="1">
        <f t="shared" ref="AY6:AZ69" si="3">(AS6-AV6)/C6*1000</f>
        <v>557.80690607462418</v>
      </c>
      <c r="AZ6" s="1">
        <f t="shared" si="3"/>
        <v>196.44160149862614</v>
      </c>
      <c r="BA6" s="1">
        <f>LN(AX6)*B6</f>
        <v>6782.92947075142</v>
      </c>
      <c r="BB6" s="1">
        <f>LN(AY6)*C6</f>
        <v>7553.1483741713555</v>
      </c>
      <c r="BC6" s="1">
        <f>LN(AZ6)*D6</f>
        <v>5633.0286454781999</v>
      </c>
      <c r="BD6" s="1">
        <f>SUM(BA6:BC6)*BT6*0.75+0.05*econlow!BD6+0.2*econhigh!BD6</f>
        <v>0</v>
      </c>
      <c r="BE6" s="2">
        <v>0</v>
      </c>
      <c r="BF6" s="2">
        <v>0</v>
      </c>
      <c r="BG6" s="2">
        <v>0</v>
      </c>
      <c r="BH6" s="2">
        <f t="shared" ref="BH6:BH69" si="4">(BE6*Z6+BF6*AA6+BG6*AB6)/(Z6+AA6+AB6)</f>
        <v>0</v>
      </c>
      <c r="BI6" s="2">
        <f>BI$5*BE6^2</f>
        <v>0</v>
      </c>
      <c r="BJ6" s="2">
        <f t="shared" ref="BJ6:BK69" si="5">BJ$5*BF6^2</f>
        <v>0</v>
      </c>
      <c r="BK6" s="2">
        <f t="shared" si="5"/>
        <v>0</v>
      </c>
      <c r="BL6" s="2">
        <f t="shared" ref="BL6:BN69" si="6">BI6*AR6</f>
        <v>0</v>
      </c>
      <c r="BM6" s="2">
        <f t="shared" si="6"/>
        <v>0</v>
      </c>
      <c r="BN6" s="2">
        <f t="shared" si="6"/>
        <v>0</v>
      </c>
      <c r="BO6" s="2">
        <f>2*BI$5*BE6*AR6/Z6*1000</f>
        <v>0</v>
      </c>
      <c r="BP6" s="2">
        <f>2*BJ$5*BF6*AS6/AA6*1000</f>
        <v>0</v>
      </c>
      <c r="BQ6" s="2">
        <f>2*BK$5*BG6*AT6/AB6*1000</f>
        <v>0</v>
      </c>
      <c r="BS6" s="17">
        <v>0</v>
      </c>
      <c r="BT6" s="17">
        <v>0</v>
      </c>
      <c r="BU6" s="12">
        <f>(BU$3*tempmid!$I116+BU$4*tempmid!$I116^2+BU$5*tempmid!$I116^6)*(K6/K$56)^$BW$1</f>
        <v>1.1868197088520147</v>
      </c>
      <c r="BV6" s="12">
        <f>(BV$3*tempmid!$I116+BV$4*tempmid!$I116^2+BV$5*tempmid!$I116^6)*(L6/L$56)^$BW$1</f>
        <v>0.76813343393367928</v>
      </c>
      <c r="BW6" s="12">
        <f>(BW$3*tempmid!$I116+BW$4*tempmid!$I116^2+BW$5*tempmid!$I116^6)*(M6/M$56)^$BW$1</f>
        <v>0.39373073305027645</v>
      </c>
      <c r="BX6" s="12"/>
      <c r="BY6" s="12"/>
      <c r="BZ6" s="12"/>
      <c r="CA6" s="19"/>
      <c r="CB6" s="19"/>
      <c r="CC6" s="19"/>
      <c r="CD6" s="19"/>
      <c r="CE6" s="19"/>
      <c r="CF6" s="19"/>
      <c r="CG6" s="19"/>
      <c r="CH6" s="19"/>
    </row>
    <row r="7" spans="1:86" x14ac:dyDescent="0.3">
      <c r="A7" s="2">
        <v>1961</v>
      </c>
      <c r="B7" s="1">
        <v>765.20640414189029</v>
      </c>
      <c r="C7" s="1">
        <v>1199.703955575138</v>
      </c>
      <c r="D7" s="1">
        <v>1092.2120901999997</v>
      </c>
      <c r="E7" s="11">
        <f>B7/B6-1</f>
        <v>1.4029490273445022E-2</v>
      </c>
      <c r="F7" s="11">
        <f t="shared" ref="F7:G56" si="7">C7/C6-1</f>
        <v>4.4742751822579585E-3</v>
      </c>
      <c r="G7" s="11">
        <f t="shared" si="7"/>
        <v>2.3832660590450416E-2</v>
      </c>
      <c r="H7" s="1">
        <v>7938.6671723835716</v>
      </c>
      <c r="I7" s="1">
        <v>859.14436793764219</v>
      </c>
      <c r="J7" s="1">
        <v>272.32060767723522</v>
      </c>
      <c r="K7" s="1">
        <f t="shared" ref="K7:M57" si="8">H7/B7*1000</f>
        <v>10374.543560290858</v>
      </c>
      <c r="L7" s="1">
        <f t="shared" si="0"/>
        <v>716.13031193663812</v>
      </c>
      <c r="M7" s="1">
        <f t="shared" si="0"/>
        <v>249.32942065068096</v>
      </c>
      <c r="N7" s="11">
        <f>K7/K6-1</f>
        <v>3.6058904046237572E-2</v>
      </c>
      <c r="O7" s="11">
        <f t="shared" ref="O7:P56" si="9">L7/L6-1</f>
        <v>2.7065536731051054E-2</v>
      </c>
      <c r="P7" s="11">
        <f t="shared" si="9"/>
        <v>1.5383374150363061E-2</v>
      </c>
      <c r="Q7" s="1">
        <v>1869.6711979999998</v>
      </c>
      <c r="R7" s="1"/>
      <c r="S7" s="1"/>
      <c r="T7" s="1">
        <f t="shared" ref="T7:V56" si="10">Q7/H7*1000</f>
        <v>235.51449599802709</v>
      </c>
      <c r="U7" s="1"/>
      <c r="V7" s="1"/>
      <c r="W7" s="11">
        <f>T7/T6-1</f>
        <v>-2.396494319405873E-2</v>
      </c>
      <c r="X7" s="11"/>
      <c r="Y7" s="11"/>
      <c r="Z7" s="1">
        <v>5280.5588133332403</v>
      </c>
      <c r="AA7" s="1">
        <v>2464.0956550000001</v>
      </c>
      <c r="AB7" s="1">
        <v>344.64922500000011</v>
      </c>
      <c r="AC7" s="12">
        <f t="shared" ref="AC7:AE54" si="11">Z7/Q7</f>
        <v>2.8243248433103587</v>
      </c>
      <c r="AD7" s="12"/>
      <c r="AE7" s="12"/>
      <c r="AF7" s="11">
        <f>AC7/AC6-1</f>
        <v>-3.9998081050355294E-3</v>
      </c>
      <c r="AG7" s="11"/>
      <c r="AH7" s="11"/>
      <c r="AI7" s="1">
        <f>(1-$AI$5)*AI6+AU6</f>
        <v>15112.717258846602</v>
      </c>
      <c r="AJ7" s="1">
        <f>(1-$AI$5)*AJ6+AV6</f>
        <v>1665.5557245192558</v>
      </c>
      <c r="AK7" s="1">
        <f>(1-$AI$5)*AK6+AW6</f>
        <v>523.90371110869341</v>
      </c>
      <c r="AL7" s="14">
        <f t="shared" ref="AL7:AN22" si="12">(1+AL$5)*AL6</f>
        <v>5.6121102369488263</v>
      </c>
      <c r="AM7" s="14">
        <f t="shared" si="12"/>
        <v>0.66934006151772185</v>
      </c>
      <c r="AN7" s="14">
        <f t="shared" si="12"/>
        <v>0.28975039091570642</v>
      </c>
      <c r="AO7" s="11">
        <f>AL7/AL6-1</f>
        <v>2.0621120954280148E-2</v>
      </c>
      <c r="AP7" s="11">
        <f t="shared" ref="AP7:AQ56" si="13">AM7/AM6-1</f>
        <v>2.5977173653231045E-2</v>
      </c>
      <c r="AQ7" s="11">
        <f t="shared" si="13"/>
        <v>2.3564574154817608E-2</v>
      </c>
      <c r="AR7" s="1">
        <f t="shared" si="1"/>
        <v>7798.6168086266016</v>
      </c>
      <c r="AS7" s="1">
        <f t="shared" si="1"/>
        <v>857.46800770244613</v>
      </c>
      <c r="AT7" s="1">
        <f t="shared" si="1"/>
        <v>273.22466945726796</v>
      </c>
      <c r="AU7" s="1">
        <f t="shared" si="2"/>
        <v>1559.7233617253205</v>
      </c>
      <c r="AV7" s="1">
        <f t="shared" si="2"/>
        <v>171.49360154048924</v>
      </c>
      <c r="AW7" s="1">
        <f t="shared" si="2"/>
        <v>54.644933891453597</v>
      </c>
      <c r="AX7" s="1">
        <f t="shared" ref="AX7:AZ70" si="14">(AR7-AU7)/B7*1000</f>
        <v>8153.2164565423827</v>
      </c>
      <c r="AY7" s="1">
        <f t="shared" si="3"/>
        <v>571.78640028164352</v>
      </c>
      <c r="AZ7" s="1">
        <f t="shared" si="3"/>
        <v>200.12572423162729</v>
      </c>
      <c r="BA7" s="1">
        <f t="shared" ref="BA7:BC70" si="15">LN(AX7)*B7</f>
        <v>6891.5772663348662</v>
      </c>
      <c r="BB7" s="1">
        <f t="shared" si="15"/>
        <v>7616.6390780397314</v>
      </c>
      <c r="BC7" s="1">
        <f t="shared" si="15"/>
        <v>5787.5726573781021</v>
      </c>
      <c r="BD7" s="1">
        <f>SUM(BA7:BC7)*BT7*0.75+0.05*econlow!BD7+0.2*econhigh!BD7</f>
        <v>0</v>
      </c>
      <c r="BE7" s="2">
        <v>0</v>
      </c>
      <c r="BF7" s="2">
        <v>0</v>
      </c>
      <c r="BG7" s="2">
        <v>0</v>
      </c>
      <c r="BH7" s="2">
        <f t="shared" si="4"/>
        <v>0</v>
      </c>
      <c r="BI7" s="2">
        <f t="shared" ref="BI7:BK70" si="16">BI$5*BE7^2</f>
        <v>0</v>
      </c>
      <c r="BJ7" s="2">
        <f t="shared" si="5"/>
        <v>0</v>
      </c>
      <c r="BK7" s="2">
        <f t="shared" si="5"/>
        <v>0</v>
      </c>
      <c r="BL7" s="2">
        <f t="shared" si="6"/>
        <v>0</v>
      </c>
      <c r="BM7" s="2">
        <f t="shared" si="6"/>
        <v>0</v>
      </c>
      <c r="BN7" s="2">
        <f t="shared" si="6"/>
        <v>0</v>
      </c>
      <c r="BO7" s="2">
        <f t="shared" ref="BO7:BQ70" si="17">2*BI$5*BE7*AR7/Z7*1000</f>
        <v>0</v>
      </c>
      <c r="BP7" s="2">
        <f t="shared" si="17"/>
        <v>0</v>
      </c>
      <c r="BQ7" s="2">
        <f t="shared" si="17"/>
        <v>0</v>
      </c>
      <c r="BR7" s="11">
        <f t="shared" ref="BR7:BR70" si="18">SUM(H7:J7)*SUM(B6:D6)/SUM(H6:J6)/SUM(B7:D7)-1+BR$5</f>
        <v>6.4255530852422166E-2</v>
      </c>
      <c r="BS7" s="17">
        <v>0</v>
      </c>
      <c r="BT7" s="17">
        <v>0</v>
      </c>
      <c r="BU7" s="12">
        <f>(BU$3*tempmid!$I117+BU$4*tempmid!$I117^2+BU$5*tempmid!$I117^6)*(K7/K$56)^$BW$1</f>
        <v>1.2064902473942338</v>
      </c>
      <c r="BV7" s="12">
        <f>(BV$3*tempmid!$I117+BV$4*tempmid!$I117^2+BV$5*tempmid!$I117^6)*(L7/L$56)^$BW$1</f>
        <v>0.782234287328891</v>
      </c>
      <c r="BW7" s="12">
        <f>(BW$3*tempmid!$I117+BW$4*tempmid!$I117^2+BW$5*tempmid!$I117^6)*(M7/M$56)^$BW$1</f>
        <v>0.40175362957996086</v>
      </c>
      <c r="BX7" s="12"/>
      <c r="BY7" s="12"/>
      <c r="BZ7" s="12"/>
      <c r="CA7" s="19"/>
      <c r="CB7" s="19"/>
      <c r="CC7" s="19"/>
      <c r="CD7" s="19"/>
      <c r="CE7" s="19"/>
      <c r="CF7" s="19"/>
      <c r="CG7" s="19"/>
      <c r="CH7" s="19"/>
    </row>
    <row r="8" spans="1:86" x14ac:dyDescent="0.3">
      <c r="A8" s="2">
        <v>1962</v>
      </c>
      <c r="B8" s="1">
        <v>774.39776372023073</v>
      </c>
      <c r="C8" s="1">
        <v>1217.6206076086175</v>
      </c>
      <c r="D8" s="1">
        <v>1118.5717372000001</v>
      </c>
      <c r="E8" s="11">
        <f t="shared" ref="E8:E56" si="19">B8/B7-1</f>
        <v>1.2011608277962216E-2</v>
      </c>
      <c r="F8" s="11">
        <f t="shared" si="7"/>
        <v>1.4934227690272417E-2</v>
      </c>
      <c r="G8" s="11">
        <f t="shared" si="7"/>
        <v>2.4134183494685102E-2</v>
      </c>
      <c r="H8" s="1">
        <v>8404.7182349558934</v>
      </c>
      <c r="I8" s="1">
        <v>888.83152857875427</v>
      </c>
      <c r="J8" s="1">
        <v>282.68917580048731</v>
      </c>
      <c r="K8" s="1">
        <f t="shared" si="8"/>
        <v>10853.231541603849</v>
      </c>
      <c r="L8" s="1">
        <f t="shared" si="0"/>
        <v>729.97411757378313</v>
      </c>
      <c r="M8" s="1">
        <f t="shared" si="0"/>
        <v>252.72333136908375</v>
      </c>
      <c r="N8" s="11">
        <f t="shared" ref="N8:P57" si="20">K8/K7-1</f>
        <v>4.6140630528093363E-2</v>
      </c>
      <c r="O8" s="11">
        <f t="shared" si="9"/>
        <v>1.9331405760087295E-2</v>
      </c>
      <c r="P8" s="11">
        <f t="shared" si="9"/>
        <v>1.3612154993765335E-2</v>
      </c>
      <c r="Q8" s="1">
        <v>1971.492958</v>
      </c>
      <c r="R8" s="1"/>
      <c r="S8" s="1"/>
      <c r="T8" s="1">
        <f t="shared" si="10"/>
        <v>234.56978602809116</v>
      </c>
      <c r="U8" s="1"/>
      <c r="V8" s="1"/>
      <c r="W8" s="11">
        <f t="shared" ref="W8:Y56" si="21">T8/T7-1</f>
        <v>-4.0112603936864888E-3</v>
      </c>
      <c r="X8" s="11"/>
      <c r="Y8" s="11"/>
      <c r="Z8" s="1">
        <v>5522.5510307048735</v>
      </c>
      <c r="AA8" s="1">
        <v>2462.8378739999998</v>
      </c>
      <c r="AB8" s="1">
        <v>364.49029100000098</v>
      </c>
      <c r="AC8" s="12">
        <f t="shared" si="11"/>
        <v>2.8012025142140393</v>
      </c>
      <c r="AD8" s="12"/>
      <c r="AE8" s="12"/>
      <c r="AF8" s="11">
        <f t="shared" ref="AF8:AH54" si="22">AC8/AC7-1</f>
        <v>-8.1868518598653406E-3</v>
      </c>
      <c r="AG8" s="11"/>
      <c r="AH8" s="11"/>
      <c r="AI8" s="1">
        <f t="shared" ref="AI8:AK23" si="23">(1-$AI$5)*AI7+AU7</f>
        <v>15161.168894687262</v>
      </c>
      <c r="AJ8" s="1">
        <f t="shared" si="23"/>
        <v>1670.4937536078194</v>
      </c>
      <c r="AK8" s="1">
        <f t="shared" si="23"/>
        <v>526.15827388927767</v>
      </c>
      <c r="AL8" s="14">
        <f t="shared" si="12"/>
        <v>5.7278382409537016</v>
      </c>
      <c r="AM8" s="14">
        <f t="shared" si="12"/>
        <v>0.68672762452883207</v>
      </c>
      <c r="AN8" s="14">
        <f t="shared" si="12"/>
        <v>0.296578235488827</v>
      </c>
      <c r="AO8" s="11">
        <f t="shared" ref="AO8:AO56" si="24">AL8/AL7-1</f>
        <v>2.0621120954280148E-2</v>
      </c>
      <c r="AP8" s="11">
        <f t="shared" si="13"/>
        <v>2.5977173653231045E-2</v>
      </c>
      <c r="AQ8" s="11">
        <f t="shared" si="13"/>
        <v>2.3564574154817608E-2</v>
      </c>
      <c r="AR8" s="1">
        <f t="shared" si="1"/>
        <v>8040.9720755346516</v>
      </c>
      <c r="AS8" s="1">
        <f t="shared" si="1"/>
        <v>890.76486958931548</v>
      </c>
      <c r="AT8" s="1">
        <f t="shared" si="1"/>
        <v>285.29465243098974</v>
      </c>
      <c r="AU8" s="1">
        <f t="shared" si="2"/>
        <v>1608.1944151069304</v>
      </c>
      <c r="AV8" s="1">
        <f t="shared" si="2"/>
        <v>178.15297391786311</v>
      </c>
      <c r="AW8" s="1">
        <f t="shared" si="2"/>
        <v>57.058930486197951</v>
      </c>
      <c r="AX8" s="1">
        <f t="shared" si="14"/>
        <v>8306.8133222963606</v>
      </c>
      <c r="AY8" s="1">
        <f t="shared" si="3"/>
        <v>585.24953603652284</v>
      </c>
      <c r="AZ8" s="1">
        <f t="shared" si="3"/>
        <v>204.04209614316704</v>
      </c>
      <c r="BA8" s="1">
        <f t="shared" si="15"/>
        <v>6988.8092070671009</v>
      </c>
      <c r="BB8" s="1">
        <f t="shared" si="15"/>
        <v>7758.7251631226291</v>
      </c>
      <c r="BC8" s="1">
        <f t="shared" si="15"/>
        <v>5948.9295176931428</v>
      </c>
      <c r="BD8" s="1">
        <f>SUM(BA8:BC8)*BT8*0.75+0.05*econlow!BD8+0.2*econhigh!BD8</f>
        <v>0</v>
      </c>
      <c r="BE8" s="2">
        <v>0</v>
      </c>
      <c r="BF8" s="2">
        <v>0</v>
      </c>
      <c r="BG8" s="2">
        <v>0</v>
      </c>
      <c r="BH8" s="2">
        <f t="shared" si="4"/>
        <v>0</v>
      </c>
      <c r="BI8" s="2">
        <f t="shared" si="16"/>
        <v>0</v>
      </c>
      <c r="BJ8" s="2">
        <f t="shared" si="5"/>
        <v>0</v>
      </c>
      <c r="BK8" s="2">
        <f t="shared" si="5"/>
        <v>0</v>
      </c>
      <c r="BL8" s="2">
        <f t="shared" si="6"/>
        <v>0</v>
      </c>
      <c r="BM8" s="2">
        <f t="shared" si="6"/>
        <v>0</v>
      </c>
      <c r="BN8" s="2">
        <f t="shared" si="6"/>
        <v>0</v>
      </c>
      <c r="BO8" s="2">
        <f t="shared" si="17"/>
        <v>0</v>
      </c>
      <c r="BP8" s="2">
        <f t="shared" si="17"/>
        <v>0</v>
      </c>
      <c r="BQ8" s="2">
        <f t="shared" si="17"/>
        <v>0</v>
      </c>
      <c r="BR8" s="11">
        <f t="shared" si="18"/>
        <v>6.7651233799188554E-2</v>
      </c>
      <c r="BS8" s="17">
        <v>0</v>
      </c>
      <c r="BT8" s="17">
        <v>0</v>
      </c>
      <c r="BU8" s="12">
        <f>(BU$3*tempmid!$I118+BU$4*tempmid!$I118^2+BU$5*tempmid!$I118^6)*(K8/K$56)^$BW$1</f>
        <v>1.2236403864760717</v>
      </c>
      <c r="BV8" s="12">
        <f>(BV$3*tempmid!$I118+BV$4*tempmid!$I118^2+BV$5*tempmid!$I118^6)*(L8/L$56)^$BW$1</f>
        <v>0.7981655518384545</v>
      </c>
      <c r="BW8" s="12">
        <f>(BW$3*tempmid!$I118+BW$4*tempmid!$I118^2+BW$5*tempmid!$I118^6)*(M8/M$56)^$BW$1</f>
        <v>0.41013805077549392</v>
      </c>
      <c r="BX8" s="12"/>
      <c r="BY8" s="12"/>
      <c r="BZ8" s="12"/>
      <c r="CA8" s="19"/>
      <c r="CB8" s="19"/>
      <c r="CC8" s="19"/>
      <c r="CD8" s="19"/>
      <c r="CE8" s="19"/>
      <c r="CF8" s="19"/>
      <c r="CG8" s="19"/>
      <c r="CH8" s="19"/>
    </row>
    <row r="9" spans="1:86" x14ac:dyDescent="0.3">
      <c r="A9" s="2">
        <v>1963</v>
      </c>
      <c r="B9" s="1">
        <v>783.2823189713107</v>
      </c>
      <c r="C9" s="1">
        <v>1246.8459439187275</v>
      </c>
      <c r="D9" s="1">
        <v>1145.8723861999999</v>
      </c>
      <c r="E9" s="11">
        <f t="shared" si="19"/>
        <v>1.1472857576961815E-2</v>
      </c>
      <c r="F9" s="11">
        <f t="shared" si="7"/>
        <v>2.4002005327018905E-2</v>
      </c>
      <c r="G9" s="11">
        <f t="shared" si="7"/>
        <v>2.4406703738410807E-2</v>
      </c>
      <c r="H9" s="1">
        <v>8839.1053396553361</v>
      </c>
      <c r="I9" s="1">
        <v>905.66771909142631</v>
      </c>
      <c r="J9" s="1">
        <v>301.23830663487456</v>
      </c>
      <c r="K9" s="1">
        <f t="shared" si="8"/>
        <v>11284.699176235443</v>
      </c>
      <c r="L9" s="1">
        <f t="shared" si="0"/>
        <v>726.36697701802041</v>
      </c>
      <c r="M9" s="1">
        <f t="shared" si="0"/>
        <v>262.88992584406049</v>
      </c>
      <c r="N9" s="11">
        <f t="shared" si="20"/>
        <v>3.9754761794000393E-2</v>
      </c>
      <c r="O9" s="11">
        <f t="shared" si="9"/>
        <v>-4.9414636340145979E-3</v>
      </c>
      <c r="P9" s="11">
        <f t="shared" si="9"/>
        <v>4.0228159465534929E-2</v>
      </c>
      <c r="Q9" s="1">
        <v>2097.4392969999994</v>
      </c>
      <c r="R9" s="1"/>
      <c r="S9" s="1"/>
      <c r="T9" s="1">
        <f t="shared" si="10"/>
        <v>237.29090404547492</v>
      </c>
      <c r="U9" s="1"/>
      <c r="V9" s="1"/>
      <c r="W9" s="11">
        <f t="shared" si="21"/>
        <v>1.1600462546603962E-2</v>
      </c>
      <c r="X9" s="11"/>
      <c r="Y9" s="11"/>
      <c r="Z9" s="1">
        <v>5836.4578380874573</v>
      </c>
      <c r="AA9" s="1">
        <v>2590.6511589999996</v>
      </c>
      <c r="AB9" s="1">
        <v>390.03997599999957</v>
      </c>
      <c r="AC9" s="12">
        <f t="shared" si="11"/>
        <v>2.7826587622513963</v>
      </c>
      <c r="AD9" s="12"/>
      <c r="AE9" s="12"/>
      <c r="AF9" s="11">
        <f t="shared" si="22"/>
        <v>-6.6199255029035786E-3</v>
      </c>
      <c r="AG9" s="11"/>
      <c r="AH9" s="11"/>
      <c r="AI9" s="1">
        <f t="shared" si="23"/>
        <v>15253.246420325468</v>
      </c>
      <c r="AJ9" s="1">
        <f t="shared" si="23"/>
        <v>1681.5973521649007</v>
      </c>
      <c r="AK9" s="1">
        <f t="shared" si="23"/>
        <v>530.60137698654785</v>
      </c>
      <c r="AL9" s="14">
        <f t="shared" si="12"/>
        <v>5.8459526861269593</v>
      </c>
      <c r="AM9" s="14">
        <f t="shared" si="12"/>
        <v>0.70456686728368834</v>
      </c>
      <c r="AN9" s="14">
        <f t="shared" si="12"/>
        <v>0.3035669753117084</v>
      </c>
      <c r="AO9" s="11">
        <f t="shared" si="24"/>
        <v>2.0621120954280148E-2</v>
      </c>
      <c r="AP9" s="11">
        <f t="shared" si="13"/>
        <v>2.5977173653231045E-2</v>
      </c>
      <c r="AQ9" s="11">
        <f t="shared" si="13"/>
        <v>2.3564574154817608E-2</v>
      </c>
      <c r="AR9" s="1">
        <f t="shared" si="1"/>
        <v>8292.059544327125</v>
      </c>
      <c r="AS9" s="1">
        <f t="shared" si="1"/>
        <v>932.64605335154022</v>
      </c>
      <c r="AT9" s="1">
        <f t="shared" si="1"/>
        <v>298.20656550399173</v>
      </c>
      <c r="AU9" s="1">
        <f t="shared" si="2"/>
        <v>1658.4119088654252</v>
      </c>
      <c r="AV9" s="1">
        <f t="shared" si="2"/>
        <v>186.52921067030806</v>
      </c>
      <c r="AW9" s="1">
        <f t="shared" si="2"/>
        <v>59.641313100798349</v>
      </c>
      <c r="AX9" s="1">
        <f t="shared" si="14"/>
        <v>8469.0378868422667</v>
      </c>
      <c r="AY9" s="1">
        <f t="shared" si="3"/>
        <v>598.40339243214942</v>
      </c>
      <c r="AZ9" s="1">
        <f t="shared" si="3"/>
        <v>208.19530628042756</v>
      </c>
      <c r="BA9" s="1">
        <f t="shared" si="15"/>
        <v>7084.1401665527183</v>
      </c>
      <c r="BB9" s="1">
        <f t="shared" si="15"/>
        <v>7972.6634990587372</v>
      </c>
      <c r="BC9" s="1">
        <f t="shared" si="15"/>
        <v>6117.212933657921</v>
      </c>
      <c r="BD9" s="1">
        <f>SUM(BA9:BC9)*BT9*0.75+0.05*econlow!BD9+0.2*econhigh!BD9</f>
        <v>0</v>
      </c>
      <c r="BE9" s="2">
        <v>0</v>
      </c>
      <c r="BF9" s="2">
        <v>0</v>
      </c>
      <c r="BG9" s="2">
        <v>0</v>
      </c>
      <c r="BH9" s="2">
        <f t="shared" si="4"/>
        <v>0</v>
      </c>
      <c r="BI9" s="2">
        <f t="shared" si="16"/>
        <v>0</v>
      </c>
      <c r="BJ9" s="2">
        <f t="shared" si="5"/>
        <v>0</v>
      </c>
      <c r="BK9" s="2">
        <f t="shared" si="5"/>
        <v>0</v>
      </c>
      <c r="BL9" s="2">
        <f t="shared" si="6"/>
        <v>0</v>
      </c>
      <c r="BM9" s="2">
        <f t="shared" si="6"/>
        <v>0</v>
      </c>
      <c r="BN9" s="2">
        <f t="shared" si="6"/>
        <v>0</v>
      </c>
      <c r="BO9" s="2">
        <f t="shared" si="17"/>
        <v>0</v>
      </c>
      <c r="BP9" s="2">
        <f t="shared" si="17"/>
        <v>0</v>
      </c>
      <c r="BQ9" s="2">
        <f t="shared" si="17"/>
        <v>0</v>
      </c>
      <c r="BR9" s="11">
        <f t="shared" si="18"/>
        <v>5.7450470942512738E-2</v>
      </c>
      <c r="BS9" s="17">
        <v>0</v>
      </c>
      <c r="BT9" s="17">
        <v>0</v>
      </c>
      <c r="BU9" s="12">
        <f>(BU$3*tempmid!$I119+BU$4*tempmid!$I119^2+BU$5*tempmid!$I119^6)*(K9/K$56)^$BW$1</f>
        <v>1.2430669484500487</v>
      </c>
      <c r="BV9" s="12">
        <f>(BV$3*tempmid!$I119+BV$4*tempmid!$I119^2+BV$5*tempmid!$I119^6)*(L9/L$56)^$BW$1</f>
        <v>0.81941568507505025</v>
      </c>
      <c r="BW9" s="12">
        <f>(BW$3*tempmid!$I119+BW$4*tempmid!$I119^2+BW$5*tempmid!$I119^6)*(M9/M$56)^$BW$1</f>
        <v>0.41601463526406557</v>
      </c>
      <c r="BX9" s="12"/>
      <c r="BY9" s="12"/>
      <c r="BZ9" s="12"/>
      <c r="CA9" s="19"/>
      <c r="CB9" s="19"/>
      <c r="CC9" s="19"/>
      <c r="CD9" s="19"/>
      <c r="CE9" s="19"/>
      <c r="CF9" s="19"/>
      <c r="CG9" s="19"/>
      <c r="CH9" s="19"/>
    </row>
    <row r="10" spans="1:86" x14ac:dyDescent="0.3">
      <c r="A10" s="2">
        <v>1964</v>
      </c>
      <c r="B10" s="1">
        <v>792.07167807264977</v>
      </c>
      <c r="C10" s="1">
        <v>1275.6171731302509</v>
      </c>
      <c r="D10" s="1">
        <v>1174.1435411999998</v>
      </c>
      <c r="E10" s="11">
        <f t="shared" si="19"/>
        <v>1.1221189204017934E-2</v>
      </c>
      <c r="F10" s="11">
        <f t="shared" si="7"/>
        <v>2.3075207768730399E-2</v>
      </c>
      <c r="G10" s="11">
        <f t="shared" si="7"/>
        <v>2.4672167110819432E-2</v>
      </c>
      <c r="H10" s="1">
        <v>9402.5054139943568</v>
      </c>
      <c r="I10" s="1">
        <v>994.08499373853465</v>
      </c>
      <c r="J10" s="1">
        <v>319.57074016746537</v>
      </c>
      <c r="K10" s="1">
        <f t="shared" si="8"/>
        <v>11870.775933907267</v>
      </c>
      <c r="L10" s="1">
        <f t="shared" si="0"/>
        <v>779.29728031109732</v>
      </c>
      <c r="M10" s="1">
        <f t="shared" si="0"/>
        <v>272.17348556962401</v>
      </c>
      <c r="N10" s="11">
        <f t="shared" si="20"/>
        <v>5.1935523359457392E-2</v>
      </c>
      <c r="O10" s="11">
        <f t="shared" si="9"/>
        <v>7.2869919706941344E-2</v>
      </c>
      <c r="P10" s="11">
        <f t="shared" si="9"/>
        <v>3.5313486037005015E-2</v>
      </c>
      <c r="Q10" s="1">
        <v>2194.1947959999998</v>
      </c>
      <c r="R10" s="1"/>
      <c r="S10" s="1"/>
      <c r="T10" s="1">
        <f t="shared" si="10"/>
        <v>233.36277932201324</v>
      </c>
      <c r="U10" s="1"/>
      <c r="V10" s="1"/>
      <c r="W10" s="11">
        <f t="shared" si="21"/>
        <v>-1.6554046769145847E-2</v>
      </c>
      <c r="X10" s="11"/>
      <c r="Y10" s="11"/>
      <c r="Z10" s="1">
        <v>6132.3114399481883</v>
      </c>
      <c r="AA10" s="1">
        <v>2747.936123</v>
      </c>
      <c r="AB10" s="1">
        <v>415.88456599999927</v>
      </c>
      <c r="AC10" s="12">
        <f t="shared" si="11"/>
        <v>2.7947889818749663</v>
      </c>
      <c r="AD10" s="12"/>
      <c r="AE10" s="12"/>
      <c r="AF10" s="11">
        <f t="shared" si="22"/>
        <v>4.359219243165624E-3</v>
      </c>
      <c r="AG10" s="11"/>
      <c r="AH10" s="11"/>
      <c r="AI10" s="1">
        <f t="shared" si="23"/>
        <v>15386.333687158345</v>
      </c>
      <c r="AJ10" s="1">
        <f t="shared" si="23"/>
        <v>1699.9668276187188</v>
      </c>
      <c r="AK10" s="1">
        <f t="shared" si="23"/>
        <v>537.18255238869142</v>
      </c>
      <c r="AL10" s="14">
        <f t="shared" si="12"/>
        <v>5.9665027835605819</v>
      </c>
      <c r="AM10" s="14">
        <f t="shared" si="12"/>
        <v>0.72286952314542974</v>
      </c>
      <c r="AN10" s="14">
        <f t="shared" si="12"/>
        <v>0.31072040181239485</v>
      </c>
      <c r="AO10" s="11">
        <f t="shared" si="24"/>
        <v>2.0621120954280148E-2</v>
      </c>
      <c r="AP10" s="11">
        <f t="shared" si="13"/>
        <v>2.5977173653231045E-2</v>
      </c>
      <c r="AQ10" s="11">
        <f t="shared" si="13"/>
        <v>2.3564574154817608E-2</v>
      </c>
      <c r="AR10" s="1">
        <f t="shared" si="1"/>
        <v>8553.7876507887431</v>
      </c>
      <c r="AS10" s="1">
        <f t="shared" si="1"/>
        <v>976.61702321789789</v>
      </c>
      <c r="AT10" s="1">
        <f t="shared" si="1"/>
        <v>312.01186130975947</v>
      </c>
      <c r="AU10" s="1">
        <f t="shared" si="2"/>
        <v>1710.7575301577488</v>
      </c>
      <c r="AV10" s="1">
        <f t="shared" si="2"/>
        <v>195.32340464357958</v>
      </c>
      <c r="AW10" s="1">
        <f t="shared" si="2"/>
        <v>62.402372261951896</v>
      </c>
      <c r="AX10" s="1">
        <f t="shared" si="14"/>
        <v>8639.4076572490994</v>
      </c>
      <c r="AY10" s="1">
        <f t="shared" si="3"/>
        <v>612.48283186490301</v>
      </c>
      <c r="AZ10" s="1">
        <f t="shared" si="3"/>
        <v>212.58856373957593</v>
      </c>
      <c r="BA10" s="1">
        <f t="shared" si="15"/>
        <v>7179.4084230486624</v>
      </c>
      <c r="BB10" s="1">
        <f t="shared" si="15"/>
        <v>8186.2998848025645</v>
      </c>
      <c r="BC10" s="1">
        <f t="shared" si="15"/>
        <v>6292.6563697956881</v>
      </c>
      <c r="BD10" s="1">
        <f>SUM(BA10:BC10)*BT10*0.75+0.05*econlow!BD10+0.2*econhigh!BD10</f>
        <v>0</v>
      </c>
      <c r="BE10" s="2">
        <v>0</v>
      </c>
      <c r="BF10" s="2">
        <v>0</v>
      </c>
      <c r="BG10" s="2">
        <v>0</v>
      </c>
      <c r="BH10" s="2">
        <f t="shared" si="4"/>
        <v>0</v>
      </c>
      <c r="BI10" s="2">
        <f t="shared" si="16"/>
        <v>0</v>
      </c>
      <c r="BJ10" s="2">
        <f t="shared" si="5"/>
        <v>0</v>
      </c>
      <c r="BK10" s="2">
        <f t="shared" si="5"/>
        <v>0</v>
      </c>
      <c r="BL10" s="2">
        <f t="shared" si="6"/>
        <v>0</v>
      </c>
      <c r="BM10" s="2">
        <f t="shared" si="6"/>
        <v>0</v>
      </c>
      <c r="BN10" s="2">
        <f t="shared" si="6"/>
        <v>0</v>
      </c>
      <c r="BO10" s="2">
        <f t="shared" si="17"/>
        <v>0</v>
      </c>
      <c r="BP10" s="2">
        <f t="shared" si="17"/>
        <v>0</v>
      </c>
      <c r="BQ10" s="2">
        <f t="shared" si="17"/>
        <v>0</v>
      </c>
      <c r="BR10" s="11">
        <f t="shared" si="18"/>
        <v>7.5046453543986508E-2</v>
      </c>
      <c r="BS10" s="17">
        <v>0</v>
      </c>
      <c r="BT10" s="17">
        <v>0</v>
      </c>
      <c r="BU10" s="12">
        <f>(BU$3*tempmid!$I120+BU$4*tempmid!$I120^2+BU$5*tempmid!$I120^6)*(K10/K$56)^$BW$1</f>
        <v>1.2593118207155451</v>
      </c>
      <c r="BV10" s="12">
        <f>(BV$3*tempmid!$I120+BV$4*tempmid!$I120^2+BV$5*tempmid!$I120^6)*(L10/L$56)^$BW$1</f>
        <v>0.82564885654975384</v>
      </c>
      <c r="BW10" s="12">
        <f>(BW$3*tempmid!$I120+BW$4*tempmid!$I120^2+BW$5*tempmid!$I120^6)*(M10/M$56)^$BW$1</f>
        <v>0.42251126553065149</v>
      </c>
      <c r="BX10" s="12"/>
      <c r="BY10" s="12"/>
      <c r="BZ10" s="12"/>
      <c r="CA10" s="19"/>
      <c r="CB10" s="19"/>
      <c r="CC10" s="19"/>
      <c r="CD10" s="19"/>
      <c r="CE10" s="19"/>
      <c r="CF10" s="19"/>
      <c r="CG10" s="19"/>
      <c r="CH10" s="19"/>
    </row>
    <row r="11" spans="1:86" x14ac:dyDescent="0.3">
      <c r="A11" s="2">
        <v>1965</v>
      </c>
      <c r="B11" s="1">
        <v>800.66078402081905</v>
      </c>
      <c r="C11" s="1">
        <v>1305.235463</v>
      </c>
      <c r="D11" s="1">
        <v>1203.382967</v>
      </c>
      <c r="E11" s="11">
        <f t="shared" si="19"/>
        <v>1.0843849345893997E-2</v>
      </c>
      <c r="F11" s="11">
        <f t="shared" si="7"/>
        <v>2.3218792043280922E-2</v>
      </c>
      <c r="G11" s="11">
        <f t="shared" si="7"/>
        <v>2.4902769358265076E-2</v>
      </c>
      <c r="H11" s="1">
        <v>9927.918917714087</v>
      </c>
      <c r="I11" s="1">
        <v>1083.6516565061327</v>
      </c>
      <c r="J11" s="1">
        <v>350.81110400362127</v>
      </c>
      <c r="K11" s="1">
        <f t="shared" si="8"/>
        <v>12399.656778314171</v>
      </c>
      <c r="L11" s="1">
        <f t="shared" si="0"/>
        <v>830.23461070803955</v>
      </c>
      <c r="M11" s="1">
        <f t="shared" si="0"/>
        <v>291.52074910797808</v>
      </c>
      <c r="N11" s="11">
        <f t="shared" si="20"/>
        <v>4.4553182315254292E-2</v>
      </c>
      <c r="O11" s="11">
        <f t="shared" si="9"/>
        <v>6.5363156890022589E-2</v>
      </c>
      <c r="P11" s="11">
        <f t="shared" si="9"/>
        <v>7.1084306753329551E-2</v>
      </c>
      <c r="Q11" s="1">
        <v>2371.6535028912936</v>
      </c>
      <c r="R11" s="1"/>
      <c r="S11" s="1"/>
      <c r="T11" s="1">
        <f t="shared" si="10"/>
        <v>238.88727562627687</v>
      </c>
      <c r="U11" s="1"/>
      <c r="V11" s="1"/>
      <c r="W11" s="11">
        <f t="shared" si="21"/>
        <v>2.3673425215083199E-2</v>
      </c>
      <c r="X11" s="11"/>
      <c r="Y11" s="11"/>
      <c r="Z11" s="1">
        <v>6397.5940110054044</v>
      </c>
      <c r="AA11" s="1">
        <v>2944.6596719999998</v>
      </c>
      <c r="AB11" s="1">
        <v>454.80166899999767</v>
      </c>
      <c r="AC11" s="12">
        <f t="shared" si="11"/>
        <v>2.697524745164531</v>
      </c>
      <c r="AD11" s="12"/>
      <c r="AE11" s="12"/>
      <c r="AF11" s="11">
        <f t="shared" si="22"/>
        <v>-3.4801996623438303E-2</v>
      </c>
      <c r="AG11" s="11"/>
      <c r="AH11" s="11"/>
      <c r="AI11" s="1">
        <f t="shared" si="23"/>
        <v>15558.457848600259</v>
      </c>
      <c r="AJ11" s="1">
        <f t="shared" si="23"/>
        <v>1725.2935495004265</v>
      </c>
      <c r="AK11" s="1">
        <f t="shared" si="23"/>
        <v>545.86666941177418</v>
      </c>
      <c r="AL11" s="14">
        <f t="shared" si="12"/>
        <v>6.0895387591344337</v>
      </c>
      <c r="AM11" s="14">
        <f t="shared" si="12"/>
        <v>0.74164763027680691</v>
      </c>
      <c r="AN11" s="14">
        <f t="shared" si="12"/>
        <v>0.31804239576231774</v>
      </c>
      <c r="AO11" s="11">
        <f t="shared" si="24"/>
        <v>2.0621120954280148E-2</v>
      </c>
      <c r="AP11" s="11">
        <f t="shared" si="13"/>
        <v>2.5977173653231045E-2</v>
      </c>
      <c r="AQ11" s="11">
        <f t="shared" si="13"/>
        <v>2.3564574154817608E-2</v>
      </c>
      <c r="AR11" s="1">
        <f t="shared" si="1"/>
        <v>8825.4438169729783</v>
      </c>
      <c r="AS11" s="1">
        <f t="shared" si="1"/>
        <v>1023.5788535981193</v>
      </c>
      <c r="AT11" s="1">
        <f t="shared" si="1"/>
        <v>326.75739099029039</v>
      </c>
      <c r="AU11" s="1">
        <f t="shared" si="2"/>
        <v>1765.0887633945958</v>
      </c>
      <c r="AV11" s="1">
        <f t="shared" si="2"/>
        <v>204.71577071962386</v>
      </c>
      <c r="AW11" s="1">
        <f t="shared" si="2"/>
        <v>65.351478198058075</v>
      </c>
      <c r="AX11" s="1">
        <f t="shared" si="14"/>
        <v>8818.1601927874581</v>
      </c>
      <c r="AY11" s="1">
        <f t="shared" si="3"/>
        <v>627.3680926477366</v>
      </c>
      <c r="AZ11" s="1">
        <f t="shared" si="3"/>
        <v>217.2258707000897</v>
      </c>
      <c r="BA11" s="1">
        <f t="shared" si="15"/>
        <v>7273.6577635780595</v>
      </c>
      <c r="BB11" s="1">
        <f t="shared" si="15"/>
        <v>8407.7178793630119</v>
      </c>
      <c r="BC11" s="1">
        <f t="shared" si="15"/>
        <v>6475.328763842509</v>
      </c>
      <c r="BD11" s="1">
        <f>SUM(BA11:BC11)*BT11*0.75+0.05*econlow!BD11+0.2*econhigh!BD11</f>
        <v>0</v>
      </c>
      <c r="BE11" s="2">
        <v>0</v>
      </c>
      <c r="BF11" s="2">
        <v>0</v>
      </c>
      <c r="BG11" s="2">
        <v>0</v>
      </c>
      <c r="BH11" s="2">
        <f t="shared" si="4"/>
        <v>0</v>
      </c>
      <c r="BI11" s="2">
        <f t="shared" si="16"/>
        <v>0</v>
      </c>
      <c r="BJ11" s="2">
        <f t="shared" si="5"/>
        <v>0</v>
      </c>
      <c r="BK11" s="2">
        <f t="shared" si="5"/>
        <v>0</v>
      </c>
      <c r="BL11" s="2">
        <f t="shared" si="6"/>
        <v>0</v>
      </c>
      <c r="BM11" s="2">
        <f t="shared" si="6"/>
        <v>0</v>
      </c>
      <c r="BN11" s="2">
        <f t="shared" si="6"/>
        <v>0</v>
      </c>
      <c r="BO11" s="2">
        <f t="shared" si="17"/>
        <v>0</v>
      </c>
      <c r="BP11" s="2">
        <f t="shared" si="17"/>
        <v>0</v>
      </c>
      <c r="BQ11" s="2">
        <f t="shared" si="17"/>
        <v>0</v>
      </c>
      <c r="BR11" s="11">
        <f t="shared" si="18"/>
        <v>6.8693189053533804E-2</v>
      </c>
      <c r="BS11" s="17">
        <v>0</v>
      </c>
      <c r="BT11" s="17">
        <v>0</v>
      </c>
      <c r="BU11" s="12">
        <f>(BU$3*tempmid!$I121+BU$4*tempmid!$I121^2+BU$5*tempmid!$I121^6)*(K11/K$56)^$BW$1</f>
        <v>1.278250073957429</v>
      </c>
      <c r="BV11" s="12">
        <f>(BV$3*tempmid!$I121+BV$4*tempmid!$I121^2+BV$5*tempmid!$I121^6)*(L11/L$56)^$BW$1</f>
        <v>0.8335258277849551</v>
      </c>
      <c r="BW11" s="12">
        <f>(BW$3*tempmid!$I121+BW$4*tempmid!$I121^2+BW$5*tempmid!$I121^6)*(M11/M$56)^$BW$1</f>
        <v>0.4255309222237601</v>
      </c>
      <c r="BX11" s="12"/>
      <c r="BY11" s="12"/>
      <c r="BZ11" s="12"/>
      <c r="CA11" s="19"/>
      <c r="CB11" s="19"/>
      <c r="CC11" s="19"/>
      <c r="CD11" s="19"/>
      <c r="CE11" s="19"/>
      <c r="CF11" s="19"/>
      <c r="CG11" s="19"/>
      <c r="CH11" s="19"/>
    </row>
    <row r="12" spans="1:86" x14ac:dyDescent="0.3">
      <c r="A12" s="2">
        <v>1966</v>
      </c>
      <c r="B12" s="1">
        <v>808.565449944119</v>
      </c>
      <c r="C12" s="1">
        <v>1337.5104560370733</v>
      </c>
      <c r="D12" s="1">
        <v>1233.6147822000003</v>
      </c>
      <c r="E12" s="11">
        <f t="shared" si="19"/>
        <v>9.8726777694839729E-3</v>
      </c>
      <c r="F12" s="11">
        <f t="shared" si="7"/>
        <v>2.472733384280823E-2</v>
      </c>
      <c r="G12" s="11">
        <f t="shared" si="7"/>
        <v>2.5122355915812244E-2</v>
      </c>
      <c r="H12" s="1">
        <v>10508.177890290679</v>
      </c>
      <c r="I12" s="1">
        <v>1143.3797594106147</v>
      </c>
      <c r="J12" s="1">
        <v>359.13498519764448</v>
      </c>
      <c r="K12" s="1">
        <f t="shared" si="8"/>
        <v>12996.075816765251</v>
      </c>
      <c r="L12" s="1">
        <f t="shared" si="0"/>
        <v>854.85668859617681</v>
      </c>
      <c r="M12" s="1">
        <f t="shared" si="0"/>
        <v>291.12409350119117</v>
      </c>
      <c r="N12" s="11">
        <f t="shared" si="20"/>
        <v>4.8099640910558072E-2</v>
      </c>
      <c r="O12" s="11">
        <f t="shared" si="9"/>
        <v>2.9656771195239795E-2</v>
      </c>
      <c r="P12" s="11">
        <f t="shared" si="9"/>
        <v>-1.3606427947260302E-3</v>
      </c>
      <c r="Q12" s="1">
        <v>2485.4318011903943</v>
      </c>
      <c r="R12" s="1"/>
      <c r="S12" s="1"/>
      <c r="T12" s="1">
        <f t="shared" si="10"/>
        <v>236.5235749850483</v>
      </c>
      <c r="U12" s="1"/>
      <c r="V12" s="1"/>
      <c r="W12" s="11">
        <f t="shared" si="21"/>
        <v>-9.8946276440710079E-3</v>
      </c>
      <c r="X12" s="11"/>
      <c r="Y12" s="11"/>
      <c r="Z12" s="1">
        <v>6680.4349658986584</v>
      </c>
      <c r="AA12" s="1">
        <v>3146.7883789999996</v>
      </c>
      <c r="AB12" s="1">
        <v>469.78474300000289</v>
      </c>
      <c r="AC12" s="12">
        <f t="shared" si="11"/>
        <v>2.6878367624889457</v>
      </c>
      <c r="AD12" s="12"/>
      <c r="AE12" s="12"/>
      <c r="AF12" s="11">
        <f t="shared" si="22"/>
        <v>-3.5914342187042259E-3</v>
      </c>
      <c r="AG12" s="11"/>
      <c r="AH12" s="11"/>
      <c r="AI12" s="1">
        <f t="shared" si="23"/>
        <v>15767.700827134828</v>
      </c>
      <c r="AJ12" s="1">
        <f t="shared" si="23"/>
        <v>1757.4799652700076</v>
      </c>
      <c r="AK12" s="1">
        <f t="shared" si="23"/>
        <v>556.63148066865483</v>
      </c>
      <c r="AL12" s="14">
        <f t="shared" si="12"/>
        <v>6.2151118744423215</v>
      </c>
      <c r="AM12" s="14">
        <f t="shared" si="12"/>
        <v>0.76091353955801477</v>
      </c>
      <c r="AN12" s="14">
        <f t="shared" si="12"/>
        <v>0.32553692938163475</v>
      </c>
      <c r="AO12" s="11">
        <f t="shared" si="24"/>
        <v>2.0621120954280148E-2</v>
      </c>
      <c r="AP12" s="11">
        <f t="shared" si="13"/>
        <v>2.5977173653231045E-2</v>
      </c>
      <c r="AQ12" s="11">
        <f t="shared" si="13"/>
        <v>2.3564574154817608E-2</v>
      </c>
      <c r="AR12" s="1">
        <f t="shared" si="1"/>
        <v>9102.7951347293456</v>
      </c>
      <c r="AS12" s="1">
        <f t="shared" si="1"/>
        <v>1074.8581088250889</v>
      </c>
      <c r="AT12" s="1">
        <f t="shared" si="1"/>
        <v>342.49754863160757</v>
      </c>
      <c r="AU12" s="1">
        <f t="shared" si="2"/>
        <v>1820.5590269458692</v>
      </c>
      <c r="AV12" s="1">
        <f t="shared" si="2"/>
        <v>214.9716217650178</v>
      </c>
      <c r="AW12" s="1">
        <f t="shared" si="2"/>
        <v>68.49950972632152</v>
      </c>
      <c r="AX12" s="1">
        <f t="shared" si="14"/>
        <v>9006.3656668569765</v>
      </c>
      <c r="AY12" s="1">
        <f t="shared" si="3"/>
        <v>642.90075877824529</v>
      </c>
      <c r="AZ12" s="1">
        <f t="shared" si="3"/>
        <v>222.10988621313717</v>
      </c>
      <c r="BA12" s="1">
        <f t="shared" si="15"/>
        <v>7362.5438274669214</v>
      </c>
      <c r="BB12" s="1">
        <f t="shared" si="15"/>
        <v>8648.3297303691324</v>
      </c>
      <c r="BC12" s="1">
        <f t="shared" si="15"/>
        <v>6665.4331489365359</v>
      </c>
      <c r="BD12" s="1">
        <f>SUM(BA12:BC12)*BT12*0.75+0.05*econlow!BD12+0.2*econhigh!BD12</f>
        <v>0</v>
      </c>
      <c r="BE12" s="2">
        <v>0</v>
      </c>
      <c r="BF12" s="2">
        <v>0</v>
      </c>
      <c r="BG12" s="2">
        <v>0</v>
      </c>
      <c r="BH12" s="2">
        <f t="shared" si="4"/>
        <v>0</v>
      </c>
      <c r="BI12" s="2">
        <f t="shared" si="16"/>
        <v>0</v>
      </c>
      <c r="BJ12" s="2">
        <f t="shared" si="5"/>
        <v>0</v>
      </c>
      <c r="BK12" s="2">
        <f t="shared" si="5"/>
        <v>0</v>
      </c>
      <c r="BL12" s="2">
        <f t="shared" si="6"/>
        <v>0</v>
      </c>
      <c r="BM12" s="2">
        <f t="shared" si="6"/>
        <v>0</v>
      </c>
      <c r="BN12" s="2">
        <f t="shared" si="6"/>
        <v>0</v>
      </c>
      <c r="BO12" s="2">
        <f t="shared" si="17"/>
        <v>0</v>
      </c>
      <c r="BP12" s="2">
        <f t="shared" si="17"/>
        <v>0</v>
      </c>
      <c r="BQ12" s="2">
        <f t="shared" si="17"/>
        <v>0</v>
      </c>
      <c r="BR12" s="11">
        <f t="shared" si="18"/>
        <v>6.5035237962948605E-2</v>
      </c>
      <c r="BS12" s="17">
        <v>0</v>
      </c>
      <c r="BT12" s="17">
        <v>0</v>
      </c>
      <c r="BU12" s="12">
        <f>(BU$3*tempmid!$I122+BU$4*tempmid!$I122^2+BU$5*tempmid!$I122^6)*(K12/K$56)^$BW$1</f>
        <v>1.296612906629165</v>
      </c>
      <c r="BV12" s="12">
        <f>(BV$3*tempmid!$I122+BV$4*tempmid!$I122^2+BV$5*tempmid!$I122^6)*(L12/L$56)^$BW$1</f>
        <v>0.84881797034193118</v>
      </c>
      <c r="BW12" s="12">
        <f>(BW$3*tempmid!$I122+BW$4*tempmid!$I122^2+BW$5*tempmid!$I122^6)*(M12/M$56)^$BW$1</f>
        <v>0.43619225056872191</v>
      </c>
      <c r="BX12" s="12"/>
      <c r="BY12" s="12"/>
      <c r="BZ12" s="12"/>
      <c r="CA12" s="19"/>
      <c r="CB12" s="19"/>
      <c r="CC12" s="19"/>
      <c r="CD12" s="19"/>
      <c r="CE12" s="19"/>
      <c r="CF12" s="19"/>
      <c r="CG12" s="19"/>
      <c r="CH12" s="19"/>
    </row>
    <row r="13" spans="1:86" x14ac:dyDescent="0.3">
      <c r="A13" s="2">
        <v>1967</v>
      </c>
      <c r="B13" s="1">
        <v>815.87312639580489</v>
      </c>
      <c r="C13" s="1">
        <v>1368.8453209955549</v>
      </c>
      <c r="D13" s="1">
        <v>1264.7723281999999</v>
      </c>
      <c r="E13" s="11">
        <f t="shared" si="19"/>
        <v>9.0378292223478596E-3</v>
      </c>
      <c r="F13" s="11">
        <f t="shared" si="7"/>
        <v>2.3427753268803642E-2</v>
      </c>
      <c r="G13" s="11">
        <f t="shared" si="7"/>
        <v>2.5257111417256173E-2</v>
      </c>
      <c r="H13" s="1">
        <v>10973.658925626896</v>
      </c>
      <c r="I13" s="1">
        <v>1187.6846076215456</v>
      </c>
      <c r="J13" s="1">
        <v>376.56444599355245</v>
      </c>
      <c r="K13" s="1">
        <f t="shared" si="8"/>
        <v>13450.202697696455</v>
      </c>
      <c r="L13" s="1">
        <f t="shared" si="0"/>
        <v>867.65435758493743</v>
      </c>
      <c r="M13" s="1">
        <f t="shared" si="0"/>
        <v>297.73298924832733</v>
      </c>
      <c r="N13" s="11">
        <f t="shared" si="20"/>
        <v>3.4943385013603168E-2</v>
      </c>
      <c r="O13" s="11">
        <f t="shared" si="9"/>
        <v>1.4970543202716957E-2</v>
      </c>
      <c r="P13" s="11">
        <f t="shared" si="9"/>
        <v>2.2701301248050587E-2</v>
      </c>
      <c r="Q13" s="1">
        <v>2609.7598050683955</v>
      </c>
      <c r="R13" s="1"/>
      <c r="S13" s="1"/>
      <c r="T13" s="1">
        <f t="shared" si="10"/>
        <v>237.82038632290613</v>
      </c>
      <c r="U13" s="1"/>
      <c r="V13" s="1"/>
      <c r="W13" s="11">
        <f t="shared" si="21"/>
        <v>5.4827994965820359E-3</v>
      </c>
      <c r="X13" s="11"/>
      <c r="Y13" s="11"/>
      <c r="Z13" s="1">
        <v>6971.1848429002885</v>
      </c>
      <c r="AA13" s="1">
        <v>3188.9185419999999</v>
      </c>
      <c r="AB13" s="1">
        <v>496.66283300000077</v>
      </c>
      <c r="AC13" s="12">
        <f t="shared" si="11"/>
        <v>2.6711978739811997</v>
      </c>
      <c r="AD13" s="12"/>
      <c r="AE13" s="12"/>
      <c r="AF13" s="11">
        <f t="shared" si="22"/>
        <v>-6.1904386233404551E-3</v>
      </c>
      <c r="AG13" s="11"/>
      <c r="AH13" s="11"/>
      <c r="AI13" s="1">
        <f t="shared" si="23"/>
        <v>16011.489771367214</v>
      </c>
      <c r="AJ13" s="1">
        <f t="shared" si="23"/>
        <v>1796.7035905080247</v>
      </c>
      <c r="AK13" s="1">
        <f t="shared" si="23"/>
        <v>569.46784232811092</v>
      </c>
      <c r="AL13" s="14">
        <f t="shared" si="12"/>
        <v>6.3432744481495797</v>
      </c>
      <c r="AM13" s="14">
        <f t="shared" si="12"/>
        <v>0.78067992271020803</v>
      </c>
      <c r="AN13" s="14">
        <f t="shared" si="12"/>
        <v>0.33320806849417989</v>
      </c>
      <c r="AO13" s="11">
        <f t="shared" si="24"/>
        <v>2.0621120954280148E-2</v>
      </c>
      <c r="AP13" s="11">
        <f t="shared" si="13"/>
        <v>2.5977173653231045E-2</v>
      </c>
      <c r="AQ13" s="11">
        <f t="shared" si="13"/>
        <v>2.3564574154817608E-2</v>
      </c>
      <c r="AR13" s="1">
        <f t="shared" si="1"/>
        <v>9386.3761279839782</v>
      </c>
      <c r="AS13" s="1">
        <f t="shared" si="1"/>
        <v>1128.3706942022791</v>
      </c>
      <c r="AT13" s="1">
        <f t="shared" si="1"/>
        <v>359.2685772943359</v>
      </c>
      <c r="AU13" s="1">
        <f t="shared" si="2"/>
        <v>1877.2752255967957</v>
      </c>
      <c r="AV13" s="1">
        <f t="shared" si="2"/>
        <v>225.67413884045584</v>
      </c>
      <c r="AW13" s="1">
        <f t="shared" si="2"/>
        <v>71.853715458867185</v>
      </c>
      <c r="AX13" s="1">
        <f t="shared" si="14"/>
        <v>9203.760559634231</v>
      </c>
      <c r="AY13" s="1">
        <f t="shared" si="3"/>
        <v>659.45840740084213</v>
      </c>
      <c r="AZ13" s="1">
        <f t="shared" si="3"/>
        <v>227.24632364823489</v>
      </c>
      <c r="BA13" s="1">
        <f t="shared" si="15"/>
        <v>7446.7738057733495</v>
      </c>
      <c r="BB13" s="1">
        <f t="shared" si="15"/>
        <v>8885.7483924056814</v>
      </c>
      <c r="BC13" s="1">
        <f t="shared" si="15"/>
        <v>6862.698357477846</v>
      </c>
      <c r="BD13" s="1">
        <f>SUM(BA13:BC13)*BT13*0.75+0.05*econlow!BD13+0.2*econhigh!BD13</f>
        <v>0</v>
      </c>
      <c r="BE13" s="2">
        <v>0</v>
      </c>
      <c r="BF13" s="2">
        <v>0</v>
      </c>
      <c r="BG13" s="2">
        <v>0</v>
      </c>
      <c r="BH13" s="2">
        <f t="shared" si="4"/>
        <v>0</v>
      </c>
      <c r="BI13" s="2">
        <f t="shared" si="16"/>
        <v>0</v>
      </c>
      <c r="BJ13" s="2">
        <f t="shared" si="5"/>
        <v>0</v>
      </c>
      <c r="BK13" s="2">
        <f t="shared" si="5"/>
        <v>0</v>
      </c>
      <c r="BL13" s="2">
        <f t="shared" si="6"/>
        <v>0</v>
      </c>
      <c r="BM13" s="2">
        <f t="shared" si="6"/>
        <v>0</v>
      </c>
      <c r="BN13" s="2">
        <f t="shared" si="6"/>
        <v>0</v>
      </c>
      <c r="BO13" s="2">
        <f t="shared" si="17"/>
        <v>0</v>
      </c>
      <c r="BP13" s="2">
        <f t="shared" si="17"/>
        <v>0</v>
      </c>
      <c r="BQ13" s="2">
        <f t="shared" si="17"/>
        <v>0</v>
      </c>
      <c r="BR13" s="11">
        <f t="shared" si="18"/>
        <v>5.2772381868527701E-2</v>
      </c>
      <c r="BS13" s="17">
        <v>0</v>
      </c>
      <c r="BT13" s="17">
        <v>0</v>
      </c>
      <c r="BU13" s="12">
        <f>(BU$3*tempmid!$I123+BU$4*tempmid!$I123^2+BU$5*tempmid!$I123^6)*(K13/K$56)^$BW$1</f>
        <v>1.3196615207960363</v>
      </c>
      <c r="BV13" s="12">
        <f>(BV$3*tempmid!$I123+BV$4*tempmid!$I123^2+BV$5*tempmid!$I123^6)*(L13/L$56)^$BW$1</f>
        <v>0.8676526964841903</v>
      </c>
      <c r="BW13" s="12">
        <f>(BW$3*tempmid!$I123+BW$4*tempmid!$I123^2+BW$5*tempmid!$I123^6)*(M13/M$56)^$BW$1</f>
        <v>0.44452281187049186</v>
      </c>
      <c r="BX13" s="12"/>
      <c r="BY13" s="12"/>
      <c r="BZ13" s="12"/>
      <c r="CA13" s="19"/>
      <c r="CB13" s="19"/>
      <c r="CC13" s="19"/>
      <c r="CD13" s="19"/>
      <c r="CE13" s="19"/>
      <c r="CF13" s="19"/>
      <c r="CG13" s="19"/>
      <c r="CH13" s="19"/>
    </row>
    <row r="14" spans="1:86" x14ac:dyDescent="0.3">
      <c r="A14" s="2">
        <v>1968</v>
      </c>
      <c r="B14" s="1">
        <v>822.62322241253833</v>
      </c>
      <c r="C14" s="1">
        <v>1400.9943564285577</v>
      </c>
      <c r="D14" s="1">
        <v>1296.6763331999996</v>
      </c>
      <c r="E14" s="11">
        <f t="shared" si="19"/>
        <v>8.2734628686111922E-3</v>
      </c>
      <c r="F14" s="11">
        <f t="shared" si="7"/>
        <v>2.3486244164987902E-2</v>
      </c>
      <c r="G14" s="11">
        <f t="shared" si="7"/>
        <v>2.5225097267430607E-2</v>
      </c>
      <c r="H14" s="1">
        <v>11637.813654287484</v>
      </c>
      <c r="I14" s="1">
        <v>1301.3743909010927</v>
      </c>
      <c r="J14" s="1">
        <v>397.23862348282364</v>
      </c>
      <c r="K14" s="1">
        <f t="shared" si="8"/>
        <v>14147.198057643967</v>
      </c>
      <c r="L14" s="1">
        <f t="shared" si="0"/>
        <v>928.89338556550786</v>
      </c>
      <c r="M14" s="1">
        <f t="shared" si="0"/>
        <v>306.35141038049125</v>
      </c>
      <c r="N14" s="11">
        <f t="shared" si="20"/>
        <v>5.1820435395139697E-2</v>
      </c>
      <c r="O14" s="11">
        <f t="shared" si="9"/>
        <v>7.0579980893573202E-2</v>
      </c>
      <c r="P14" s="11">
        <f t="shared" si="9"/>
        <v>2.8946812894071527E-2</v>
      </c>
      <c r="Q14" s="1">
        <v>2771.6413588603582</v>
      </c>
      <c r="R14" s="1"/>
      <c r="S14" s="1"/>
      <c r="T14" s="1">
        <f t="shared" si="10"/>
        <v>238.15825215926691</v>
      </c>
      <c r="U14" s="1"/>
      <c r="V14" s="1"/>
      <c r="W14" s="11">
        <f t="shared" si="21"/>
        <v>1.4206765096329566E-3</v>
      </c>
      <c r="X14" s="11"/>
      <c r="Y14" s="11"/>
      <c r="Z14" s="1">
        <v>7346.5497552800771</v>
      </c>
      <c r="AA14" s="1">
        <v>3339.6542439999994</v>
      </c>
      <c r="AB14" s="1">
        <v>548.99933499999679</v>
      </c>
      <c r="AC14" s="12">
        <f t="shared" si="11"/>
        <v>2.6506134106401222</v>
      </c>
      <c r="AD14" s="12"/>
      <c r="AE14" s="12"/>
      <c r="AF14" s="11">
        <f t="shared" si="22"/>
        <v>-7.7060795613759225E-3</v>
      </c>
      <c r="AG14" s="11"/>
      <c r="AH14" s="11"/>
      <c r="AI14" s="1">
        <f t="shared" si="23"/>
        <v>16287.616019827288</v>
      </c>
      <c r="AJ14" s="1">
        <f t="shared" si="23"/>
        <v>1842.7073702976782</v>
      </c>
      <c r="AK14" s="1">
        <f t="shared" si="23"/>
        <v>584.37477355416706</v>
      </c>
      <c r="AL14" s="14">
        <f t="shared" si="12"/>
        <v>6.4740798777910671</v>
      </c>
      <c r="AM14" s="14">
        <f t="shared" si="12"/>
        <v>0.80095978063004214</v>
      </c>
      <c r="AN14" s="14">
        <f t="shared" si="12"/>
        <v>0.34105997473319455</v>
      </c>
      <c r="AO14" s="11">
        <f t="shared" si="24"/>
        <v>2.0621120954280148E-2</v>
      </c>
      <c r="AP14" s="11">
        <f t="shared" si="13"/>
        <v>2.5977173653231045E-2</v>
      </c>
      <c r="AQ14" s="11">
        <f t="shared" si="13"/>
        <v>2.3564574154817608E-2</v>
      </c>
      <c r="AR14" s="1">
        <f t="shared" si="1"/>
        <v>9676.3224057587577</v>
      </c>
      <c r="AS14" s="1">
        <f t="shared" si="1"/>
        <v>1185.3622500003498</v>
      </c>
      <c r="AT14" s="1">
        <f t="shared" si="1"/>
        <v>377.08070893414532</v>
      </c>
      <c r="AU14" s="1">
        <f t="shared" si="2"/>
        <v>1935.2644811517516</v>
      </c>
      <c r="AV14" s="1">
        <f t="shared" si="2"/>
        <v>237.07245000006998</v>
      </c>
      <c r="AW14" s="1">
        <f t="shared" si="2"/>
        <v>75.416141786829073</v>
      </c>
      <c r="AX14" s="1">
        <f t="shared" si="14"/>
        <v>9410.2107911620969</v>
      </c>
      <c r="AY14" s="1">
        <f t="shared" si="3"/>
        <v>676.869107751211</v>
      </c>
      <c r="AZ14" s="1">
        <f t="shared" si="3"/>
        <v>232.64446139990392</v>
      </c>
      <c r="BA14" s="1">
        <f t="shared" si="15"/>
        <v>7526.6328254188866</v>
      </c>
      <c r="BB14" s="1">
        <f t="shared" si="15"/>
        <v>9130.9497737573547</v>
      </c>
      <c r="BC14" s="1">
        <f t="shared" si="15"/>
        <v>7066.2524228381508</v>
      </c>
      <c r="BD14" s="1">
        <f>SUM(BA14:BC14)*BT14*0.75+0.05*econlow!BD14+0.2*econhigh!BD14</f>
        <v>0</v>
      </c>
      <c r="BE14" s="2">
        <v>0</v>
      </c>
      <c r="BF14" s="2">
        <v>0</v>
      </c>
      <c r="BG14" s="2">
        <v>0</v>
      </c>
      <c r="BH14" s="2">
        <f t="shared" si="4"/>
        <v>0</v>
      </c>
      <c r="BI14" s="2">
        <f t="shared" si="16"/>
        <v>0</v>
      </c>
      <c r="BJ14" s="2">
        <f t="shared" si="5"/>
        <v>0</v>
      </c>
      <c r="BK14" s="2">
        <f t="shared" si="5"/>
        <v>0</v>
      </c>
      <c r="BL14" s="2">
        <f t="shared" si="6"/>
        <v>0</v>
      </c>
      <c r="BM14" s="2">
        <f t="shared" si="6"/>
        <v>0</v>
      </c>
      <c r="BN14" s="2">
        <f t="shared" si="6"/>
        <v>0</v>
      </c>
      <c r="BO14" s="2">
        <f t="shared" si="17"/>
        <v>0</v>
      </c>
      <c r="BP14" s="2">
        <f t="shared" si="17"/>
        <v>0</v>
      </c>
      <c r="BQ14" s="2">
        <f t="shared" si="17"/>
        <v>0</v>
      </c>
      <c r="BR14" s="11">
        <f t="shared" si="18"/>
        <v>7.2294549261994828E-2</v>
      </c>
      <c r="BS14" s="17">
        <v>0</v>
      </c>
      <c r="BT14" s="17">
        <v>0</v>
      </c>
      <c r="BU14" s="12">
        <f>(BU$3*tempmid!$I124+BU$4*tempmid!$I124^2+BU$5*tempmid!$I124^6)*(K14/K$56)^$BW$1</f>
        <v>1.3379161266476787</v>
      </c>
      <c r="BV14" s="12">
        <f>(BV$3*tempmid!$I124+BV$4*tempmid!$I124^2+BV$5*tempmid!$I124^6)*(L14/L$56)^$BW$1</f>
        <v>0.87527771492928119</v>
      </c>
      <c r="BW14" s="12">
        <f>(BW$3*tempmid!$I124+BW$4*tempmid!$I124^2+BW$5*tempmid!$I124^6)*(M14/M$56)^$BW$1</f>
        <v>0.45236266475397369</v>
      </c>
      <c r="BX14" s="12"/>
      <c r="BY14" s="12"/>
      <c r="BZ14" s="12"/>
      <c r="CA14" s="19"/>
      <c r="CB14" s="19"/>
      <c r="CC14" s="19"/>
      <c r="CD14" s="19"/>
      <c r="CE14" s="19"/>
      <c r="CF14" s="19"/>
      <c r="CG14" s="19"/>
      <c r="CH14" s="19"/>
    </row>
    <row r="15" spans="1:86" x14ac:dyDescent="0.3">
      <c r="A15" s="2">
        <v>1969</v>
      </c>
      <c r="B15" s="1">
        <v>831.14216744508656</v>
      </c>
      <c r="C15" s="1">
        <v>1434.8684787736713</v>
      </c>
      <c r="D15" s="1">
        <v>1329.1099802000001</v>
      </c>
      <c r="E15" s="11">
        <f t="shared" si="19"/>
        <v>1.0355828525681954E-2</v>
      </c>
      <c r="F15" s="11">
        <f t="shared" si="7"/>
        <v>2.4178628693027893E-2</v>
      </c>
      <c r="G15" s="11">
        <f t="shared" si="7"/>
        <v>2.5012908903765618E-2</v>
      </c>
      <c r="H15" s="1">
        <v>12351.153001493121</v>
      </c>
      <c r="I15" s="1">
        <v>1378.7974025472629</v>
      </c>
      <c r="J15" s="1">
        <v>423.26113603013277</v>
      </c>
      <c r="K15" s="1">
        <f t="shared" si="8"/>
        <v>14860.457675322026</v>
      </c>
      <c r="L15" s="1">
        <f t="shared" si="0"/>
        <v>960.92249773698404</v>
      </c>
      <c r="M15" s="1">
        <f t="shared" si="0"/>
        <v>318.45456157543998</v>
      </c>
      <c r="N15" s="11">
        <f t="shared" si="20"/>
        <v>5.041702355277855E-2</v>
      </c>
      <c r="O15" s="11">
        <f t="shared" si="9"/>
        <v>3.4480934700570565E-2</v>
      </c>
      <c r="P15" s="11">
        <f t="shared" si="9"/>
        <v>3.9507411374135604E-2</v>
      </c>
      <c r="Q15" s="1">
        <v>2952.370692419564</v>
      </c>
      <c r="R15" s="1"/>
      <c r="S15" s="1"/>
      <c r="T15" s="1">
        <f t="shared" si="10"/>
        <v>239.03603915056789</v>
      </c>
      <c r="U15" s="1"/>
      <c r="V15" s="1"/>
      <c r="W15" s="11">
        <f t="shared" si="21"/>
        <v>3.6857299016199718E-3</v>
      </c>
      <c r="X15" s="11"/>
      <c r="Y15" s="11"/>
      <c r="Z15" s="1">
        <v>7797.5573611812506</v>
      </c>
      <c r="AA15" s="1">
        <v>3617.4698309999994</v>
      </c>
      <c r="AB15" s="1">
        <v>580.34912700000041</v>
      </c>
      <c r="AC15" s="12">
        <f t="shared" si="11"/>
        <v>2.6411173167387387</v>
      </c>
      <c r="AD15" s="12"/>
      <c r="AE15" s="12"/>
      <c r="AF15" s="11">
        <f t="shared" si="22"/>
        <v>-3.5826023754592651E-3</v>
      </c>
      <c r="AG15" s="11"/>
      <c r="AH15" s="11"/>
      <c r="AI15" s="1">
        <f t="shared" si="23"/>
        <v>16594.118898996312</v>
      </c>
      <c r="AJ15" s="1">
        <f t="shared" si="23"/>
        <v>1895.5090832679803</v>
      </c>
      <c r="AK15" s="1">
        <f t="shared" si="23"/>
        <v>601.35343798557938</v>
      </c>
      <c r="AL15" s="14">
        <f t="shared" si="12"/>
        <v>6.6075826620186682</v>
      </c>
      <c r="AM15" s="14">
        <f t="shared" si="12"/>
        <v>0.82176645194072262</v>
      </c>
      <c r="AN15" s="14">
        <f t="shared" si="12"/>
        <v>0.34909690779903513</v>
      </c>
      <c r="AO15" s="11">
        <f t="shared" si="24"/>
        <v>2.0621120954280148E-2</v>
      </c>
      <c r="AP15" s="11">
        <f t="shared" si="13"/>
        <v>2.5977173653231045E-2</v>
      </c>
      <c r="AQ15" s="11">
        <f t="shared" si="13"/>
        <v>2.3564574154817608E-2</v>
      </c>
      <c r="AR15" s="1">
        <f t="shared" si="1"/>
        <v>9994.7905533313224</v>
      </c>
      <c r="AS15" s="1">
        <f t="shared" si="1"/>
        <v>1246.6463148570547</v>
      </c>
      <c r="AT15" s="1">
        <f t="shared" si="1"/>
        <v>395.93208496619508</v>
      </c>
      <c r="AU15" s="1">
        <f t="shared" si="2"/>
        <v>1998.9581106662645</v>
      </c>
      <c r="AV15" s="1">
        <f t="shared" si="2"/>
        <v>249.32926297141094</v>
      </c>
      <c r="AW15" s="1">
        <f t="shared" si="2"/>
        <v>79.186416993239021</v>
      </c>
      <c r="AX15" s="1">
        <f t="shared" si="14"/>
        <v>9620.2945246347899</v>
      </c>
      <c r="AY15" s="1">
        <f t="shared" si="3"/>
        <v>695.05816500897242</v>
      </c>
      <c r="AZ15" s="1">
        <f t="shared" si="3"/>
        <v>238.31411447628528</v>
      </c>
      <c r="BA15" s="1">
        <f t="shared" si="15"/>
        <v>7622.9285694037726</v>
      </c>
      <c r="BB15" s="1">
        <f t="shared" si="15"/>
        <v>9389.7729151404055</v>
      </c>
      <c r="BC15" s="1">
        <f t="shared" si="15"/>
        <v>7275.0025811118694</v>
      </c>
      <c r="BD15" s="1">
        <f>SUM(BA15:BC15)*BT15*0.75+0.05*econlow!BD15+0.2*econhigh!BD15</f>
        <v>0</v>
      </c>
      <c r="BE15" s="2">
        <v>0</v>
      </c>
      <c r="BF15" s="2">
        <v>0</v>
      </c>
      <c r="BG15" s="2">
        <v>0</v>
      </c>
      <c r="BH15" s="2">
        <f t="shared" si="4"/>
        <v>0</v>
      </c>
      <c r="BI15" s="2">
        <f t="shared" si="16"/>
        <v>0</v>
      </c>
      <c r="BJ15" s="2">
        <f t="shared" si="5"/>
        <v>0</v>
      </c>
      <c r="BK15" s="2">
        <f t="shared" si="5"/>
        <v>0</v>
      </c>
      <c r="BL15" s="2">
        <f t="shared" si="6"/>
        <v>0</v>
      </c>
      <c r="BM15" s="2">
        <f t="shared" si="6"/>
        <v>0</v>
      </c>
      <c r="BN15" s="2">
        <f t="shared" si="6"/>
        <v>0</v>
      </c>
      <c r="BO15" s="2">
        <f t="shared" si="17"/>
        <v>0</v>
      </c>
      <c r="BP15" s="2">
        <f t="shared" si="17"/>
        <v>0</v>
      </c>
      <c r="BQ15" s="2">
        <f t="shared" si="17"/>
        <v>0</v>
      </c>
      <c r="BR15" s="11">
        <f t="shared" si="18"/>
        <v>6.9156537978306759E-2</v>
      </c>
      <c r="BS15" s="17">
        <v>0</v>
      </c>
      <c r="BT15" s="17">
        <v>0</v>
      </c>
      <c r="BU15" s="12">
        <f>(BU$3*tempmid!$I125+BU$4*tempmid!$I125^2+BU$5*tempmid!$I125^6)*(K15/K$56)^$BW$1</f>
        <v>1.3571182360336935</v>
      </c>
      <c r="BV15" s="12">
        <f>(BV$3*tempmid!$I125+BV$4*tempmid!$I125^2+BV$5*tempmid!$I125^6)*(L15/L$56)^$BW$1</f>
        <v>0.89071005718912377</v>
      </c>
      <c r="BW15" s="12">
        <f>(BW$3*tempmid!$I125+BW$4*tempmid!$I125^2+BW$5*tempmid!$I125^6)*(M15/M$56)^$BW$1</f>
        <v>0.4592118309386613</v>
      </c>
      <c r="BX15" s="12"/>
      <c r="BY15" s="12"/>
      <c r="BZ15" s="12"/>
      <c r="CA15" s="19"/>
      <c r="CB15" s="19"/>
      <c r="CC15" s="19"/>
      <c r="CD15" s="19"/>
      <c r="CE15" s="19"/>
      <c r="CF15" s="19"/>
      <c r="CG15" s="19"/>
      <c r="CH15" s="19"/>
    </row>
    <row r="16" spans="1:86" x14ac:dyDescent="0.3">
      <c r="A16" s="2">
        <v>1970</v>
      </c>
      <c r="B16" s="1">
        <v>838.68260221630339</v>
      </c>
      <c r="C16" s="1">
        <v>1469.36546</v>
      </c>
      <c r="D16" s="1">
        <v>1361.9334650000001</v>
      </c>
      <c r="E16" s="11">
        <f t="shared" si="19"/>
        <v>9.0723766240810022E-3</v>
      </c>
      <c r="F16" s="11">
        <f t="shared" si="7"/>
        <v>2.4041911671104588E-2</v>
      </c>
      <c r="G16" s="11">
        <f t="shared" si="7"/>
        <v>2.4695838033705009E-2</v>
      </c>
      <c r="H16" s="1">
        <v>12805.771962887051</v>
      </c>
      <c r="I16" s="1">
        <v>1499.1850790730621</v>
      </c>
      <c r="J16" s="1">
        <v>452.74355760717867</v>
      </c>
      <c r="K16" s="1">
        <f t="shared" si="8"/>
        <v>15268.913327934199</v>
      </c>
      <c r="L16" s="1">
        <f t="shared" si="0"/>
        <v>1020.2942153499797</v>
      </c>
      <c r="M16" s="1">
        <f t="shared" si="0"/>
        <v>332.42707462745153</v>
      </c>
      <c r="N16" s="11">
        <f t="shared" si="20"/>
        <v>2.7486074893270152E-2</v>
      </c>
      <c r="O16" s="11">
        <f t="shared" si="9"/>
        <v>6.1786166681307542E-2</v>
      </c>
      <c r="P16" s="11">
        <f t="shared" si="9"/>
        <v>4.3876002224265687E-2</v>
      </c>
      <c r="Q16" s="1">
        <v>3224.0732506673107</v>
      </c>
      <c r="R16" s="1"/>
      <c r="S16" s="1"/>
      <c r="T16" s="1">
        <f t="shared" si="10"/>
        <v>251.76719217015059</v>
      </c>
      <c r="U16" s="1"/>
      <c r="V16" s="1"/>
      <c r="W16" s="11">
        <f t="shared" si="21"/>
        <v>5.3260391465754564E-2</v>
      </c>
      <c r="X16" s="11"/>
      <c r="Y16" s="11"/>
      <c r="Z16" s="1">
        <v>8459.1172432894891</v>
      </c>
      <c r="AA16" s="1">
        <v>4005.5741099999991</v>
      </c>
      <c r="AB16" s="1">
        <v>679.83088799999541</v>
      </c>
      <c r="AC16" s="12">
        <f t="shared" si="11"/>
        <v>2.6237360585832352</v>
      </c>
      <c r="AD16" s="12"/>
      <c r="AE16" s="12"/>
      <c r="AF16" s="11">
        <f t="shared" si="22"/>
        <v>-6.5810246464045319E-3</v>
      </c>
      <c r="AG16" s="11"/>
      <c r="AH16" s="11"/>
      <c r="AI16" s="1">
        <f t="shared" si="23"/>
        <v>16933.665119762947</v>
      </c>
      <c r="AJ16" s="1">
        <f t="shared" si="23"/>
        <v>1955.2874379125933</v>
      </c>
      <c r="AK16" s="1">
        <f t="shared" si="23"/>
        <v>620.40451118026056</v>
      </c>
      <c r="AL16" s="14">
        <f t="shared" si="12"/>
        <v>6.7438384233075599</v>
      </c>
      <c r="AM16" s="14">
        <f t="shared" si="12"/>
        <v>0.84311362176518634</v>
      </c>
      <c r="AN16" s="14">
        <f t="shared" si="12"/>
        <v>0.35732322777008302</v>
      </c>
      <c r="AO16" s="11">
        <f t="shared" si="24"/>
        <v>2.0621120954280148E-2</v>
      </c>
      <c r="AP16" s="11">
        <f t="shared" si="13"/>
        <v>2.5977173653231045E-2</v>
      </c>
      <c r="AQ16" s="11">
        <f t="shared" si="13"/>
        <v>2.3564574154817608E-2</v>
      </c>
      <c r="AR16" s="1">
        <f t="shared" si="1"/>
        <v>10316.573033869898</v>
      </c>
      <c r="AS16" s="1">
        <f t="shared" si="1"/>
        <v>1311.6926635051279</v>
      </c>
      <c r="AT16" s="1">
        <f t="shared" si="1"/>
        <v>415.83491446550767</v>
      </c>
      <c r="AU16" s="1">
        <f t="shared" si="2"/>
        <v>2063.3146067739794</v>
      </c>
      <c r="AV16" s="1">
        <f t="shared" si="2"/>
        <v>262.3385327010256</v>
      </c>
      <c r="AW16" s="1">
        <f t="shared" si="2"/>
        <v>83.166982893101533</v>
      </c>
      <c r="AX16" s="1">
        <f t="shared" si="14"/>
        <v>9840.7411877697832</v>
      </c>
      <c r="AY16" s="1">
        <f t="shared" si="3"/>
        <v>714.15461937161808</v>
      </c>
      <c r="AZ16" s="1">
        <f t="shared" si="3"/>
        <v>244.26151506043368</v>
      </c>
      <c r="BA16" s="1">
        <f t="shared" si="15"/>
        <v>7711.0879689737385</v>
      </c>
      <c r="BB16" s="1">
        <f t="shared" si="15"/>
        <v>9655.3466287042884</v>
      </c>
      <c r="BC16" s="1">
        <f t="shared" si="15"/>
        <v>7488.2362842626053</v>
      </c>
      <c r="BD16" s="1">
        <f>SUM(BA16:BC16)*BT16*0.75+0.05*econlow!BD16+0.2*econhigh!BD16</f>
        <v>0</v>
      </c>
      <c r="BE16" s="2">
        <v>0</v>
      </c>
      <c r="BF16" s="2">
        <v>0</v>
      </c>
      <c r="BG16" s="2">
        <v>0</v>
      </c>
      <c r="BH16" s="2">
        <f t="shared" si="4"/>
        <v>0</v>
      </c>
      <c r="BI16" s="2">
        <f t="shared" si="16"/>
        <v>0</v>
      </c>
      <c r="BJ16" s="2">
        <f t="shared" si="5"/>
        <v>0</v>
      </c>
      <c r="BK16" s="2">
        <f t="shared" si="5"/>
        <v>0</v>
      </c>
      <c r="BL16" s="2">
        <f t="shared" si="6"/>
        <v>0</v>
      </c>
      <c r="BM16" s="2">
        <f t="shared" si="6"/>
        <v>0</v>
      </c>
      <c r="BN16" s="2">
        <f t="shared" si="6"/>
        <v>0</v>
      </c>
      <c r="BO16" s="2">
        <f t="shared" si="17"/>
        <v>0</v>
      </c>
      <c r="BP16" s="2">
        <f t="shared" si="17"/>
        <v>0</v>
      </c>
      <c r="BQ16" s="2">
        <f t="shared" si="17"/>
        <v>0</v>
      </c>
      <c r="BR16" s="11">
        <f t="shared" si="18"/>
        <v>5.1440999330630149E-2</v>
      </c>
      <c r="BS16" s="17">
        <v>0</v>
      </c>
      <c r="BT16" s="17">
        <v>0</v>
      </c>
      <c r="BU16" s="12">
        <f>(BU$3*tempmid!$I126+BU$4*tempmid!$I126^2+BU$5*tempmid!$I126^6)*(K16/K$56)^$BW$1</f>
        <v>1.3845096123932763</v>
      </c>
      <c r="BV16" s="12">
        <f>(BV$3*tempmid!$I126+BV$4*tempmid!$I126^2+BV$5*tempmid!$I126^6)*(L16/L$56)^$BW$1</f>
        <v>0.90069775944355568</v>
      </c>
      <c r="BW16" s="12">
        <f>(BW$3*tempmid!$I126+BW$4*tempmid!$I126^2+BW$5*tempmid!$I126^6)*(M16/M$56)^$BW$1</f>
        <v>0.46573464920168123</v>
      </c>
      <c r="BX16" s="12"/>
      <c r="BY16" s="12"/>
      <c r="BZ16" s="12"/>
      <c r="CA16" s="19"/>
      <c r="CB16" s="19"/>
      <c r="CC16" s="19"/>
      <c r="CD16" s="19"/>
      <c r="CE16" s="19"/>
      <c r="CF16" s="19"/>
      <c r="CG16" s="19"/>
      <c r="CH16" s="19"/>
    </row>
    <row r="17" spans="1:86" x14ac:dyDescent="0.3">
      <c r="A17" s="2">
        <v>1971</v>
      </c>
      <c r="B17" s="1">
        <v>847.096018199024</v>
      </c>
      <c r="C17" s="1">
        <v>1505.0043741073023</v>
      </c>
      <c r="D17" s="1">
        <v>1395.0753168699603</v>
      </c>
      <c r="E17" s="11">
        <f t="shared" si="19"/>
        <v>1.0031704437992728E-2</v>
      </c>
      <c r="F17" s="11">
        <f t="shared" si="7"/>
        <v>2.4254629006525308E-2</v>
      </c>
      <c r="G17" s="11">
        <f t="shared" si="7"/>
        <v>2.4334413333444438E-2</v>
      </c>
      <c r="H17" s="1">
        <v>13285.70120064175</v>
      </c>
      <c r="I17" s="1">
        <v>1589.7596273430233</v>
      </c>
      <c r="J17" s="1">
        <v>468.45795490662499</v>
      </c>
      <c r="K17" s="1">
        <f t="shared" si="8"/>
        <v>15683.819679483244</v>
      </c>
      <c r="L17" s="1">
        <f t="shared" si="0"/>
        <v>1056.3156192060862</v>
      </c>
      <c r="M17" s="1">
        <f t="shared" si="0"/>
        <v>335.79402433817955</v>
      </c>
      <c r="N17" s="11">
        <f t="shared" si="20"/>
        <v>2.7173273083552107E-2</v>
      </c>
      <c r="O17" s="11">
        <f t="shared" si="9"/>
        <v>3.5304918242382133E-2</v>
      </c>
      <c r="P17" s="11">
        <f t="shared" si="9"/>
        <v>1.0128385946004403E-2</v>
      </c>
      <c r="Q17" s="1">
        <v>3380.1717508506599</v>
      </c>
      <c r="R17" s="1">
        <v>1536.6104996106806</v>
      </c>
      <c r="S17" s="1">
        <v>451.00087500000063</v>
      </c>
      <c r="T17" s="1">
        <f t="shared" si="10"/>
        <v>254.42178021340607</v>
      </c>
      <c r="U17" s="1">
        <f t="shared" si="10"/>
        <v>966.56782143777843</v>
      </c>
      <c r="V17" s="1">
        <f t="shared" si="10"/>
        <v>962.73501234469597</v>
      </c>
      <c r="W17" s="11">
        <f t="shared" si="21"/>
        <v>1.0543820345986221E-2</v>
      </c>
      <c r="X17" s="11"/>
      <c r="Y17" s="11"/>
      <c r="Z17" s="1">
        <v>8611.4029254657999</v>
      </c>
      <c r="AA17" s="1">
        <v>4367.602351999999</v>
      </c>
      <c r="AB17" s="1">
        <v>723.98260000000209</v>
      </c>
      <c r="AC17" s="12">
        <f t="shared" si="11"/>
        <v>2.5476228902565792</v>
      </c>
      <c r="AD17" s="12">
        <f t="shared" si="11"/>
        <v>2.8423613876819047</v>
      </c>
      <c r="AE17" s="12">
        <f t="shared" si="11"/>
        <v>1.605279812372872</v>
      </c>
      <c r="AF17" s="11">
        <f t="shared" si="22"/>
        <v>-2.9009460794526598E-2</v>
      </c>
      <c r="AG17" s="11"/>
      <c r="AH17" s="11"/>
      <c r="AI17" s="1">
        <f t="shared" si="23"/>
        <v>17303.613214560632</v>
      </c>
      <c r="AJ17" s="1">
        <f t="shared" si="23"/>
        <v>2022.0972268223595</v>
      </c>
      <c r="AK17" s="1">
        <f t="shared" si="23"/>
        <v>641.53104295533603</v>
      </c>
      <c r="AL17" s="14">
        <f t="shared" si="12"/>
        <v>6.8829039311307074</v>
      </c>
      <c r="AM17" s="14">
        <f t="shared" si="12"/>
        <v>0.86501533072718517</v>
      </c>
      <c r="AN17" s="14">
        <f t="shared" si="12"/>
        <v>0.36574339746810991</v>
      </c>
      <c r="AO17" s="11">
        <f t="shared" si="24"/>
        <v>2.0621120954280148E-2</v>
      </c>
      <c r="AP17" s="11">
        <f t="shared" si="13"/>
        <v>2.5977173653231045E-2</v>
      </c>
      <c r="AQ17" s="11">
        <f t="shared" si="13"/>
        <v>2.3564574154817608E-2</v>
      </c>
      <c r="AR17" s="1">
        <f t="shared" si="1"/>
        <v>10659.704849185897</v>
      </c>
      <c r="AS17" s="1">
        <f t="shared" si="1"/>
        <v>1381.0659597903455</v>
      </c>
      <c r="AT17" s="1">
        <f t="shared" si="1"/>
        <v>436.81561405106328</v>
      </c>
      <c r="AU17" s="1">
        <f t="shared" si="2"/>
        <v>2131.9409698371796</v>
      </c>
      <c r="AV17" s="1">
        <f t="shared" si="2"/>
        <v>276.2131919580691</v>
      </c>
      <c r="AW17" s="1">
        <f t="shared" si="2"/>
        <v>87.363122810212658</v>
      </c>
      <c r="AX17" s="1">
        <f t="shared" si="14"/>
        <v>10067.056975995762</v>
      </c>
      <c r="AY17" s="1">
        <f t="shared" si="3"/>
        <v>734.11930678781118</v>
      </c>
      <c r="AZ17" s="1">
        <f t="shared" si="3"/>
        <v>250.49005384518912</v>
      </c>
      <c r="BA17" s="1">
        <f t="shared" si="15"/>
        <v>7807.7040643897099</v>
      </c>
      <c r="BB17" s="1">
        <f t="shared" si="15"/>
        <v>9931.0295591611593</v>
      </c>
      <c r="BC17" s="1">
        <f t="shared" si="15"/>
        <v>7705.5858109130268</v>
      </c>
      <c r="BD17" s="1">
        <f>SUM(BA17:BC17)*BT17*0.75+0.05*econlow!BD17+0.2*econhigh!BD17</f>
        <v>0</v>
      </c>
      <c r="BE17" s="2">
        <v>0</v>
      </c>
      <c r="BF17" s="2">
        <v>0</v>
      </c>
      <c r="BG17" s="2">
        <v>0</v>
      </c>
      <c r="BH17" s="2">
        <f t="shared" si="4"/>
        <v>0</v>
      </c>
      <c r="BI17" s="2">
        <f t="shared" si="16"/>
        <v>0</v>
      </c>
      <c r="BJ17" s="2">
        <f t="shared" si="5"/>
        <v>0</v>
      </c>
      <c r="BK17" s="2">
        <f t="shared" si="5"/>
        <v>0</v>
      </c>
      <c r="BL17" s="2">
        <f t="shared" si="6"/>
        <v>0</v>
      </c>
      <c r="BM17" s="2">
        <f t="shared" si="6"/>
        <v>0</v>
      </c>
      <c r="BN17" s="2">
        <f t="shared" si="6"/>
        <v>0</v>
      </c>
      <c r="BO17" s="2">
        <f t="shared" si="17"/>
        <v>0</v>
      </c>
      <c r="BP17" s="2">
        <f t="shared" si="17"/>
        <v>0</v>
      </c>
      <c r="BQ17" s="2">
        <f t="shared" si="17"/>
        <v>0</v>
      </c>
      <c r="BR17" s="11">
        <f t="shared" si="18"/>
        <v>4.8303920805933015E-2</v>
      </c>
      <c r="BS17" s="17">
        <v>0</v>
      </c>
      <c r="BT17" s="17">
        <v>0</v>
      </c>
      <c r="BU17" s="12">
        <f>(BU$3*tempmid!$I127+BU$4*tempmid!$I127^2+BU$5*tempmid!$I127^6)*(K17/K$56)^$BW$1</f>
        <v>1.4129513468583519</v>
      </c>
      <c r="BV17" s="12">
        <f>(BV$3*tempmid!$I127+BV$4*tempmid!$I127^2+BV$5*tempmid!$I127^6)*(L17/L$56)^$BW$1</f>
        <v>0.91679093669607781</v>
      </c>
      <c r="BW17" s="12">
        <f>(BW$3*tempmid!$I127+BW$4*tempmid!$I127^2+BW$5*tempmid!$I127^6)*(M17/M$56)^$BW$1</f>
        <v>0.4763310608870332</v>
      </c>
      <c r="BX17" s="12"/>
      <c r="BY17" s="12"/>
      <c r="BZ17" s="12"/>
      <c r="CA17" s="19"/>
      <c r="CB17" s="19"/>
      <c r="CC17" s="19"/>
      <c r="CD17" s="19"/>
      <c r="CE17" s="19"/>
      <c r="CF17" s="19"/>
      <c r="CG17" s="19"/>
      <c r="CH17" s="19"/>
    </row>
    <row r="18" spans="1:86" x14ac:dyDescent="0.3">
      <c r="A18" s="2">
        <v>1972</v>
      </c>
      <c r="B18" s="1">
        <v>854.9765232280613</v>
      </c>
      <c r="C18" s="1">
        <v>1539.1415411257376</v>
      </c>
      <c r="D18" s="1">
        <v>1428.5731519977162</v>
      </c>
      <c r="E18" s="11">
        <f t="shared" si="19"/>
        <v>9.3029654959206898E-3</v>
      </c>
      <c r="F18" s="11">
        <f t="shared" si="7"/>
        <v>2.268243707841977E-2</v>
      </c>
      <c r="G18" s="11">
        <f t="shared" si="7"/>
        <v>2.4011488643432388E-2</v>
      </c>
      <c r="H18" s="1">
        <v>14008.102924065448</v>
      </c>
      <c r="I18" s="1">
        <v>1685.5209709800661</v>
      </c>
      <c r="J18" s="1">
        <v>483.44072354310583</v>
      </c>
      <c r="K18" s="1">
        <f t="shared" si="8"/>
        <v>16384.195990758039</v>
      </c>
      <c r="L18" s="1">
        <f t="shared" si="0"/>
        <v>1095.1045930105074</v>
      </c>
      <c r="M18" s="1">
        <f t="shared" si="0"/>
        <v>338.40809822518537</v>
      </c>
      <c r="N18" s="11">
        <f t="shared" si="20"/>
        <v>4.4655978300425891E-2</v>
      </c>
      <c r="O18" s="11">
        <f t="shared" si="9"/>
        <v>3.6721007527631189E-2</v>
      </c>
      <c r="P18" s="11">
        <f t="shared" si="9"/>
        <v>7.7847540383064739E-3</v>
      </c>
      <c r="Q18" s="1">
        <v>3548.3558494229128</v>
      </c>
      <c r="R18" s="1">
        <v>1618.8778226047439</v>
      </c>
      <c r="S18" s="1">
        <v>465.1365839999994</v>
      </c>
      <c r="T18" s="1">
        <f t="shared" si="10"/>
        <v>253.30737992558272</v>
      </c>
      <c r="U18" s="1">
        <f t="shared" si="10"/>
        <v>960.46139471253696</v>
      </c>
      <c r="V18" s="1">
        <f t="shared" si="10"/>
        <v>962.13777894225257</v>
      </c>
      <c r="W18" s="11">
        <f t="shared" si="21"/>
        <v>-4.3801292754440668E-3</v>
      </c>
      <c r="X18" s="11">
        <f t="shared" si="21"/>
        <v>-6.3176391659285347E-3</v>
      </c>
      <c r="Y18" s="11">
        <f t="shared" si="21"/>
        <v>-6.2035076608346618E-4</v>
      </c>
      <c r="Z18" s="1">
        <v>9018.6751882392582</v>
      </c>
      <c r="AA18" s="1">
        <v>4588.8911339999995</v>
      </c>
      <c r="AB18" s="1">
        <v>768.42718400000194</v>
      </c>
      <c r="AC18" s="12">
        <f t="shared" si="11"/>
        <v>2.5416490259019571</v>
      </c>
      <c r="AD18" s="12">
        <f t="shared" si="11"/>
        <v>2.83461239009165</v>
      </c>
      <c r="AE18" s="12">
        <f t="shared" si="11"/>
        <v>1.6520463245264814</v>
      </c>
      <c r="AF18" s="11">
        <f t="shared" si="22"/>
        <v>-2.3448777986213587E-3</v>
      </c>
      <c r="AG18" s="11">
        <f t="shared" si="22"/>
        <v>-2.7262534679217687E-3</v>
      </c>
      <c r="AH18" s="11">
        <f t="shared" si="22"/>
        <v>2.9132934827406087E-2</v>
      </c>
      <c r="AI18" s="1">
        <f t="shared" si="23"/>
        <v>17705.192862941749</v>
      </c>
      <c r="AJ18" s="1">
        <f t="shared" si="23"/>
        <v>2096.1006960981927</v>
      </c>
      <c r="AK18" s="1">
        <f t="shared" si="23"/>
        <v>664.7410614700151</v>
      </c>
      <c r="AL18" s="14">
        <f t="shared" si="12"/>
        <v>7.0248371256112438</v>
      </c>
      <c r="AM18" s="14">
        <f t="shared" si="12"/>
        <v>0.8874859841861924</v>
      </c>
      <c r="AN18" s="14">
        <f t="shared" si="12"/>
        <v>0.3743619848793821</v>
      </c>
      <c r="AO18" s="11">
        <f t="shared" si="24"/>
        <v>2.0621120954280148E-2</v>
      </c>
      <c r="AP18" s="11">
        <f t="shared" si="13"/>
        <v>2.5977173653231045E-2</v>
      </c>
      <c r="AQ18" s="11">
        <f t="shared" si="13"/>
        <v>2.3564574154817608E-2</v>
      </c>
      <c r="AR18" s="1">
        <f t="shared" si="1"/>
        <v>11010.822038053806</v>
      </c>
      <c r="AS18" s="1">
        <f t="shared" si="1"/>
        <v>1453.0038981016521</v>
      </c>
      <c r="AT18" s="1">
        <f t="shared" si="1"/>
        <v>458.92765558057278</v>
      </c>
      <c r="AU18" s="1">
        <f t="shared" si="2"/>
        <v>2202.1644076107614</v>
      </c>
      <c r="AV18" s="1">
        <f t="shared" si="2"/>
        <v>290.60077962033046</v>
      </c>
      <c r="AW18" s="1">
        <f t="shared" si="2"/>
        <v>91.785531116114555</v>
      </c>
      <c r="AX18" s="1">
        <f t="shared" si="14"/>
        <v>10302.806441029463</v>
      </c>
      <c r="AY18" s="1">
        <f t="shared" si="3"/>
        <v>755.22821483405141</v>
      </c>
      <c r="AZ18" s="1">
        <f t="shared" si="3"/>
        <v>256.99917708172438</v>
      </c>
      <c r="BA18" s="1">
        <f t="shared" si="15"/>
        <v>7900.1297946753139</v>
      </c>
      <c r="BB18" s="1">
        <f t="shared" si="15"/>
        <v>10199.921737204215</v>
      </c>
      <c r="BC18" s="1">
        <f t="shared" si="15"/>
        <v>7927.2565389515876</v>
      </c>
      <c r="BD18" s="1">
        <f>SUM(BA18:BC18)*BT18*0.75+0.05*econlow!BD18+0.2*econhigh!BD18</f>
        <v>0</v>
      </c>
      <c r="BE18" s="2">
        <v>0</v>
      </c>
      <c r="BF18" s="2">
        <v>0</v>
      </c>
      <c r="BG18" s="2">
        <v>0</v>
      </c>
      <c r="BH18" s="2">
        <f t="shared" si="4"/>
        <v>0</v>
      </c>
      <c r="BI18" s="2">
        <f t="shared" si="16"/>
        <v>0</v>
      </c>
      <c r="BJ18" s="2">
        <f t="shared" si="5"/>
        <v>0</v>
      </c>
      <c r="BK18" s="2">
        <f t="shared" si="5"/>
        <v>0</v>
      </c>
      <c r="BL18" s="2">
        <f t="shared" si="6"/>
        <v>0</v>
      </c>
      <c r="BM18" s="2">
        <f t="shared" si="6"/>
        <v>0</v>
      </c>
      <c r="BN18" s="2">
        <f t="shared" si="6"/>
        <v>0</v>
      </c>
      <c r="BO18" s="2">
        <f t="shared" si="17"/>
        <v>0</v>
      </c>
      <c r="BP18" s="2">
        <f t="shared" si="17"/>
        <v>0</v>
      </c>
      <c r="BQ18" s="2">
        <f t="shared" si="17"/>
        <v>0</v>
      </c>
      <c r="BR18" s="11">
        <f t="shared" si="18"/>
        <v>6.347093856464367E-2</v>
      </c>
      <c r="BS18" s="17">
        <v>0</v>
      </c>
      <c r="BT18" s="17">
        <v>0</v>
      </c>
      <c r="BU18" s="12">
        <f>(BU$3*tempmid!$I128+BU$4*tempmid!$I128^2+BU$5*tempmid!$I128^6)*(K18/K$56)^$BW$1</f>
        <v>1.4362450561215498</v>
      </c>
      <c r="BV18" s="12">
        <f>(BV$3*tempmid!$I128+BV$4*tempmid!$I128^2+BV$5*tempmid!$I128^6)*(L18/L$56)^$BW$1</f>
        <v>0.93304286827511174</v>
      </c>
      <c r="BW18" s="12">
        <f>(BW$3*tempmid!$I128+BW$4*tempmid!$I128^2+BW$5*tempmid!$I128^6)*(M18/M$56)^$BW$1</f>
        <v>0.4875164277713368</v>
      </c>
      <c r="BX18" s="12"/>
      <c r="BY18" s="12"/>
      <c r="BZ18" s="12"/>
      <c r="CA18" s="19"/>
      <c r="CB18" s="19"/>
      <c r="CC18" s="19"/>
      <c r="CD18" s="19"/>
      <c r="CE18" s="19"/>
      <c r="CF18" s="19"/>
      <c r="CG18" s="19"/>
      <c r="CH18" s="19"/>
    </row>
    <row r="19" spans="1:86" x14ac:dyDescent="0.3">
      <c r="A19" s="2">
        <v>1973</v>
      </c>
      <c r="B19" s="1">
        <v>862.01640312724589</v>
      </c>
      <c r="C19" s="1">
        <v>1572.4156197948987</v>
      </c>
      <c r="D19" s="1">
        <v>1462.6966421977168</v>
      </c>
      <c r="E19" s="11">
        <f t="shared" si="19"/>
        <v>8.234003750892116E-3</v>
      </c>
      <c r="F19" s="11">
        <f t="shared" si="7"/>
        <v>2.1618595678227326E-2</v>
      </c>
      <c r="G19" s="11">
        <f t="shared" si="7"/>
        <v>2.3886414323468275E-2</v>
      </c>
      <c r="H19" s="1">
        <v>14900.444309713625</v>
      </c>
      <c r="I19" s="1">
        <v>1823.6601117587654</v>
      </c>
      <c r="J19" s="1">
        <v>508.33013935213035</v>
      </c>
      <c r="K19" s="1">
        <f t="shared" si="8"/>
        <v>17285.569341438746</v>
      </c>
      <c r="L19" s="1">
        <f t="shared" si="0"/>
        <v>1159.7824956716206</v>
      </c>
      <c r="M19" s="1">
        <f t="shared" si="0"/>
        <v>347.52943617096099</v>
      </c>
      <c r="N19" s="11">
        <f t="shared" si="20"/>
        <v>5.5014805193318805E-2</v>
      </c>
      <c r="O19" s="11">
        <f t="shared" si="9"/>
        <v>5.906093634701115E-2</v>
      </c>
      <c r="P19" s="11">
        <f t="shared" si="9"/>
        <v>2.6953663324292165E-2</v>
      </c>
      <c r="Q19" s="1">
        <v>3741.9706541378255</v>
      </c>
      <c r="R19" s="1">
        <v>1704.6565220827915</v>
      </c>
      <c r="S19" s="1">
        <v>484.62086999999974</v>
      </c>
      <c r="T19" s="1">
        <f t="shared" si="10"/>
        <v>251.13148147524893</v>
      </c>
      <c r="U19" s="1">
        <f t="shared" si="10"/>
        <v>934.74464407668324</v>
      </c>
      <c r="V19" s="1">
        <f t="shared" si="10"/>
        <v>953.358521329567</v>
      </c>
      <c r="W19" s="11">
        <f t="shared" si="21"/>
        <v>-8.5899528508527334E-3</v>
      </c>
      <c r="X19" s="11">
        <f t="shared" si="21"/>
        <v>-2.6775413126886471E-2</v>
      </c>
      <c r="Y19" s="11">
        <f t="shared" si="21"/>
        <v>-9.1247405567393969E-3</v>
      </c>
      <c r="Z19" s="1">
        <v>9555.4431678121327</v>
      </c>
      <c r="AA19" s="1">
        <v>4864.2901679999995</v>
      </c>
      <c r="AB19" s="1">
        <v>817.67499400000088</v>
      </c>
      <c r="AC19" s="12">
        <f t="shared" si="11"/>
        <v>2.5535858110607683</v>
      </c>
      <c r="AD19" s="12">
        <f t="shared" si="11"/>
        <v>2.8535309635613215</v>
      </c>
      <c r="AE19" s="12">
        <f t="shared" si="11"/>
        <v>1.6872467626084724</v>
      </c>
      <c r="AF19" s="11">
        <f t="shared" si="22"/>
        <v>4.69647265895623E-3</v>
      </c>
      <c r="AG19" s="11">
        <f t="shared" si="22"/>
        <v>6.6741306627322583E-3</v>
      </c>
      <c r="AH19" s="11">
        <f t="shared" si="22"/>
        <v>2.1307173751365927E-2</v>
      </c>
      <c r="AI19" s="1">
        <f t="shared" si="23"/>
        <v>18136.837984258334</v>
      </c>
      <c r="AJ19" s="1">
        <f t="shared" si="23"/>
        <v>2177.0914061087037</v>
      </c>
      <c r="AK19" s="1">
        <f t="shared" si="23"/>
        <v>690.05248643912819</v>
      </c>
      <c r="AL19" s="14">
        <f t="shared" si="12"/>
        <v>7.1696971416625912</v>
      </c>
      <c r="AM19" s="14">
        <f t="shared" si="12"/>
        <v>0.91054036171220576</v>
      </c>
      <c r="AN19" s="14">
        <f t="shared" si="12"/>
        <v>0.38318366563281703</v>
      </c>
      <c r="AO19" s="11">
        <f t="shared" si="24"/>
        <v>2.0621120954280148E-2</v>
      </c>
      <c r="AP19" s="11">
        <f t="shared" si="13"/>
        <v>2.5977173653231045E-2</v>
      </c>
      <c r="AQ19" s="11">
        <f t="shared" si="13"/>
        <v>2.3564574154817608E-2</v>
      </c>
      <c r="AR19" s="1">
        <f t="shared" si="1"/>
        <v>11366.468416722841</v>
      </c>
      <c r="AS19" s="1">
        <f t="shared" si="1"/>
        <v>1528.0178012114277</v>
      </c>
      <c r="AT19" s="1">
        <f t="shared" si="1"/>
        <v>482.28840869984691</v>
      </c>
      <c r="AU19" s="1">
        <f t="shared" si="2"/>
        <v>2273.2936833445683</v>
      </c>
      <c r="AV19" s="1">
        <f t="shared" si="2"/>
        <v>305.60356024228554</v>
      </c>
      <c r="AW19" s="1">
        <f t="shared" si="2"/>
        <v>96.457681739969388</v>
      </c>
      <c r="AX19" s="1">
        <f t="shared" si="14"/>
        <v>10548.725871560928</v>
      </c>
      <c r="AY19" s="1">
        <f t="shared" si="3"/>
        <v>777.41166240042207</v>
      </c>
      <c r="AZ19" s="1">
        <f t="shared" si="3"/>
        <v>263.78041476882242</v>
      </c>
      <c r="BA19" s="1">
        <f t="shared" si="15"/>
        <v>7985.5133859449979</v>
      </c>
      <c r="BB19" s="1">
        <f t="shared" si="15"/>
        <v>10465.951224502836</v>
      </c>
      <c r="BC19" s="1">
        <f t="shared" si="15"/>
        <v>8154.7049081546484</v>
      </c>
      <c r="BD19" s="1">
        <f>SUM(BA19:BC19)*BT19*0.75+0.05*econlow!BD19+0.2*econhigh!BD19</f>
        <v>0</v>
      </c>
      <c r="BE19" s="2">
        <v>0</v>
      </c>
      <c r="BF19" s="2">
        <v>0</v>
      </c>
      <c r="BG19" s="2">
        <v>0</v>
      </c>
      <c r="BH19" s="2">
        <f t="shared" si="4"/>
        <v>0</v>
      </c>
      <c r="BI19" s="2">
        <f t="shared" si="16"/>
        <v>0</v>
      </c>
      <c r="BJ19" s="2">
        <f t="shared" si="5"/>
        <v>0</v>
      </c>
      <c r="BK19" s="2">
        <f t="shared" si="5"/>
        <v>0</v>
      </c>
      <c r="BL19" s="2">
        <f t="shared" si="6"/>
        <v>0</v>
      </c>
      <c r="BM19" s="2">
        <f t="shared" si="6"/>
        <v>0</v>
      </c>
      <c r="BN19" s="2">
        <f t="shared" si="6"/>
        <v>0</v>
      </c>
      <c r="BO19" s="2">
        <f t="shared" si="17"/>
        <v>0</v>
      </c>
      <c r="BP19" s="2">
        <f t="shared" si="17"/>
        <v>0</v>
      </c>
      <c r="BQ19" s="2">
        <f t="shared" si="17"/>
        <v>0</v>
      </c>
      <c r="BR19" s="11">
        <f t="shared" si="18"/>
        <v>7.4891970679945102E-2</v>
      </c>
      <c r="BS19" s="17">
        <v>0</v>
      </c>
      <c r="BT19" s="17">
        <v>0</v>
      </c>
      <c r="BU19" s="12">
        <f>(BU$3*tempmid!$I129+BU$4*tempmid!$I129^2+BU$5*tempmid!$I129^6)*(K19/K$56)^$BW$1</f>
        <v>1.4566242476728619</v>
      </c>
      <c r="BV19" s="12">
        <f>(BV$3*tempmid!$I129+BV$4*tempmid!$I129^2+BV$5*tempmid!$I129^6)*(L19/L$56)^$BW$1</f>
        <v>0.94469687012185277</v>
      </c>
      <c r="BW19" s="12">
        <f>(BW$3*tempmid!$I129+BW$4*tempmid!$I129^2+BW$5*tempmid!$I129^6)*(M19/M$56)^$BW$1</f>
        <v>0.49666795869568814</v>
      </c>
      <c r="BX19" s="12"/>
      <c r="BY19" s="12"/>
      <c r="BZ19" s="12"/>
      <c r="CA19" s="19"/>
      <c r="CB19" s="19"/>
      <c r="CC19" s="19"/>
      <c r="CD19" s="19"/>
      <c r="CE19" s="19"/>
      <c r="CF19" s="19"/>
      <c r="CG19" s="19"/>
      <c r="CH19" s="19"/>
    </row>
    <row r="20" spans="1:86" x14ac:dyDescent="0.3">
      <c r="A20" s="2">
        <v>1974</v>
      </c>
      <c r="B20" s="1">
        <v>870.12616462236304</v>
      </c>
      <c r="C20" s="1">
        <v>1604.3170882150407</v>
      </c>
      <c r="D20" s="1">
        <v>1497.8354094699612</v>
      </c>
      <c r="E20" s="11">
        <f t="shared" si="19"/>
        <v>9.4078969561326442E-3</v>
      </c>
      <c r="F20" s="11">
        <f t="shared" si="7"/>
        <v>2.0288190996412991E-2</v>
      </c>
      <c r="G20" s="11">
        <f t="shared" si="7"/>
        <v>2.4023277457893233E-2</v>
      </c>
      <c r="H20" s="1">
        <v>15096.31488537199</v>
      </c>
      <c r="I20" s="1">
        <v>1934.7650625583994</v>
      </c>
      <c r="J20" s="1">
        <v>538.00451469367886</v>
      </c>
      <c r="K20" s="1">
        <f t="shared" si="8"/>
        <v>17349.570095876647</v>
      </c>
      <c r="L20" s="1">
        <f t="shared" si="0"/>
        <v>1205.9742283933499</v>
      </c>
      <c r="M20" s="1">
        <f t="shared" si="0"/>
        <v>359.18800643393951</v>
      </c>
      <c r="N20" s="11">
        <f t="shared" si="20"/>
        <v>3.702554030689198E-3</v>
      </c>
      <c r="O20" s="11">
        <f t="shared" si="9"/>
        <v>3.9827927127819018E-2</v>
      </c>
      <c r="P20" s="11">
        <f t="shared" si="9"/>
        <v>3.3547000770441926E-2</v>
      </c>
      <c r="Q20" s="1">
        <v>3697.144414367448</v>
      </c>
      <c r="R20" s="1">
        <v>1784.2556804128346</v>
      </c>
      <c r="S20" s="1">
        <v>502.25251600000024</v>
      </c>
      <c r="T20" s="1">
        <f t="shared" si="10"/>
        <v>244.90376906154114</v>
      </c>
      <c r="U20" s="1">
        <f t="shared" si="10"/>
        <v>922.20792846727261</v>
      </c>
      <c r="V20" s="1">
        <f t="shared" si="10"/>
        <v>933.54702847794022</v>
      </c>
      <c r="W20" s="11">
        <f t="shared" si="21"/>
        <v>-2.4798612970081124E-2</v>
      </c>
      <c r="X20" s="11">
        <f t="shared" si="21"/>
        <v>-1.3411914889112975E-2</v>
      </c>
      <c r="Y20" s="11">
        <f t="shared" si="21"/>
        <v>-2.0780737160661644E-2</v>
      </c>
      <c r="Z20" s="1">
        <v>9320.3956839186467</v>
      </c>
      <c r="AA20" s="1">
        <v>5046.2063709999984</v>
      </c>
      <c r="AB20" s="1">
        <v>832.66935700000249</v>
      </c>
      <c r="AC20" s="12">
        <f t="shared" si="11"/>
        <v>2.5209714956491069</v>
      </c>
      <c r="AD20" s="12">
        <f t="shared" si="11"/>
        <v>2.8281856834735843</v>
      </c>
      <c r="AE20" s="12">
        <f t="shared" si="11"/>
        <v>1.6578699567928139</v>
      </c>
      <c r="AF20" s="11">
        <f t="shared" si="22"/>
        <v>-1.2771967666171058E-2</v>
      </c>
      <c r="AG20" s="11">
        <f t="shared" si="22"/>
        <v>-8.8820764208933367E-3</v>
      </c>
      <c r="AH20" s="11">
        <f t="shared" si="22"/>
        <v>-1.7411090343561919E-2</v>
      </c>
      <c r="AI20" s="1">
        <f t="shared" si="23"/>
        <v>18596.447869177071</v>
      </c>
      <c r="AJ20" s="1">
        <f t="shared" si="23"/>
        <v>2264.9858257401193</v>
      </c>
      <c r="AK20" s="1">
        <f t="shared" si="23"/>
        <v>717.50491953518485</v>
      </c>
      <c r="AL20" s="14">
        <f t="shared" si="12"/>
        <v>7.3175443336263726</v>
      </c>
      <c r="AM20" s="14">
        <f t="shared" si="12"/>
        <v>0.9341936268066795</v>
      </c>
      <c r="AN20" s="14">
        <f t="shared" si="12"/>
        <v>0.39221322553653637</v>
      </c>
      <c r="AO20" s="11">
        <f t="shared" si="24"/>
        <v>2.0621120954280148E-2</v>
      </c>
      <c r="AP20" s="11">
        <f t="shared" si="13"/>
        <v>2.5977173653231045E-2</v>
      </c>
      <c r="AQ20" s="11">
        <f t="shared" si="13"/>
        <v>2.3564574154817608E-2</v>
      </c>
      <c r="AR20" s="1">
        <f t="shared" si="1"/>
        <v>11746.734262470169</v>
      </c>
      <c r="AS20" s="1">
        <f t="shared" si="1"/>
        <v>1605.7656572216438</v>
      </c>
      <c r="AT20" s="1">
        <f t="shared" si="1"/>
        <v>507.05898804871407</v>
      </c>
      <c r="AU20" s="1">
        <f t="shared" si="2"/>
        <v>2349.346852494034</v>
      </c>
      <c r="AV20" s="1">
        <f t="shared" si="2"/>
        <v>321.15313144432878</v>
      </c>
      <c r="AW20" s="1">
        <f t="shared" si="2"/>
        <v>101.41179760974282</v>
      </c>
      <c r="AX20" s="1">
        <f t="shared" si="14"/>
        <v>10800.028538452954</v>
      </c>
      <c r="AY20" s="1">
        <f t="shared" si="3"/>
        <v>800.7223355119728</v>
      </c>
      <c r="AZ20" s="1">
        <f t="shared" si="3"/>
        <v>270.82227317787715</v>
      </c>
      <c r="BA20" s="1">
        <f t="shared" si="15"/>
        <v>8081.1262575445453</v>
      </c>
      <c r="BB20" s="1">
        <f t="shared" si="15"/>
        <v>10725.684738209791</v>
      </c>
      <c r="BC20" s="1">
        <f t="shared" si="15"/>
        <v>8390.0693075037125</v>
      </c>
      <c r="BD20" s="1">
        <f>SUM(BA20:BC20)*BT20*0.75+0.05*econlow!BD20+0.2*econhigh!BD20</f>
        <v>0</v>
      </c>
      <c r="BE20" s="2">
        <v>0</v>
      </c>
      <c r="BF20" s="2">
        <v>0</v>
      </c>
      <c r="BG20" s="2">
        <v>0</v>
      </c>
      <c r="BH20" s="2">
        <f t="shared" si="4"/>
        <v>0</v>
      </c>
      <c r="BI20" s="2">
        <f t="shared" si="16"/>
        <v>0</v>
      </c>
      <c r="BJ20" s="2">
        <f t="shared" si="5"/>
        <v>0</v>
      </c>
      <c r="BK20" s="2">
        <f t="shared" si="5"/>
        <v>0</v>
      </c>
      <c r="BL20" s="2">
        <f t="shared" si="6"/>
        <v>0</v>
      </c>
      <c r="BM20" s="2">
        <f t="shared" si="6"/>
        <v>0</v>
      </c>
      <c r="BN20" s="2">
        <f t="shared" si="6"/>
        <v>0</v>
      </c>
      <c r="BO20" s="2">
        <f t="shared" si="17"/>
        <v>0</v>
      </c>
      <c r="BP20" s="2">
        <f t="shared" si="17"/>
        <v>0</v>
      </c>
      <c r="BQ20" s="2">
        <f t="shared" si="17"/>
        <v>0</v>
      </c>
      <c r="BR20" s="11">
        <f t="shared" si="18"/>
        <v>3.0247627033290508E-2</v>
      </c>
      <c r="BS20" s="17">
        <v>0</v>
      </c>
      <c r="BT20" s="17">
        <v>0</v>
      </c>
      <c r="BU20" s="12">
        <f>(BU$3*tempmid!$I130+BU$4*tempmid!$I130^2+BU$5*tempmid!$I130^6)*(K20/K$56)^$BW$1</f>
        <v>1.4961452406667475</v>
      </c>
      <c r="BV20" s="12">
        <f>(BV$3*tempmid!$I130+BV$4*tempmid!$I130^2+BV$5*tempmid!$I130^6)*(L20/L$56)^$BW$1</f>
        <v>0.96106189732860736</v>
      </c>
      <c r="BW20" s="12">
        <f>(BW$3*tempmid!$I130+BW$4*tempmid!$I130^2+BW$5*tempmid!$I130^6)*(M20/M$56)^$BW$1</f>
        <v>0.50523302365008194</v>
      </c>
      <c r="BX20" s="12"/>
      <c r="BY20" s="12"/>
      <c r="BZ20" s="12"/>
      <c r="CA20" s="19"/>
      <c r="CB20" s="19"/>
      <c r="CC20" s="19"/>
      <c r="CD20" s="19"/>
      <c r="CE20" s="19"/>
      <c r="CF20" s="19"/>
      <c r="CG20" s="19"/>
      <c r="CH20" s="19"/>
    </row>
    <row r="21" spans="1:86" x14ac:dyDescent="0.3">
      <c r="A21" s="2">
        <v>1975</v>
      </c>
      <c r="B21" s="1">
        <v>877.79244192356566</v>
      </c>
      <c r="C21" s="1">
        <v>1634.0269719999999</v>
      </c>
      <c r="D21" s="1">
        <v>1534.260575</v>
      </c>
      <c r="E21" s="11">
        <f t="shared" si="19"/>
        <v>8.8105353141860743E-3</v>
      </c>
      <c r="F21" s="11">
        <f t="shared" si="7"/>
        <v>1.8518710548682371E-2</v>
      </c>
      <c r="G21" s="11">
        <f t="shared" si="7"/>
        <v>2.4318536803004775E-2</v>
      </c>
      <c r="H21" s="1">
        <v>15122.816533616895</v>
      </c>
      <c r="I21" s="1">
        <v>2034.0754966409875</v>
      </c>
      <c r="J21" s="1">
        <v>562.76663725624007</v>
      </c>
      <c r="K21" s="1">
        <f t="shared" si="8"/>
        <v>17228.237350138545</v>
      </c>
      <c r="L21" s="1">
        <f t="shared" si="0"/>
        <v>1244.8236972192326</v>
      </c>
      <c r="M21" s="1">
        <f t="shared" si="0"/>
        <v>366.79990767294532</v>
      </c>
      <c r="N21" s="11">
        <f t="shared" si="20"/>
        <v>-6.9934151144723788E-3</v>
      </c>
      <c r="O21" s="11">
        <f t="shared" si="9"/>
        <v>3.2214178305982166E-2</v>
      </c>
      <c r="P21" s="11">
        <f t="shared" si="9"/>
        <v>2.1191969393905108E-2</v>
      </c>
      <c r="Q21" s="1">
        <v>3620.6317502616739</v>
      </c>
      <c r="R21" s="1">
        <v>1894.4515869412896</v>
      </c>
      <c r="S21" s="1">
        <v>522.25850199999991</v>
      </c>
      <c r="T21" s="1">
        <f t="shared" si="10"/>
        <v>239.41517390052832</v>
      </c>
      <c r="U21" s="1">
        <f t="shared" si="10"/>
        <v>931.35755780438399</v>
      </c>
      <c r="V21" s="1">
        <f t="shared" si="10"/>
        <v>928.01965757292055</v>
      </c>
      <c r="W21" s="11">
        <f t="shared" si="21"/>
        <v>-2.2411231897511597E-2</v>
      </c>
      <c r="X21" s="11">
        <f t="shared" si="21"/>
        <v>9.9214385982544506E-3</v>
      </c>
      <c r="Y21" s="11">
        <f t="shared" si="21"/>
        <v>-5.9208274852864395E-3</v>
      </c>
      <c r="Z21" s="1">
        <v>9047.5681985100637</v>
      </c>
      <c r="AA21" s="1">
        <v>5359.3938399999988</v>
      </c>
      <c r="AB21" s="1">
        <v>862.99544700000115</v>
      </c>
      <c r="AC21" s="12">
        <f t="shared" si="11"/>
        <v>2.4988921333566081</v>
      </c>
      <c r="AD21" s="12">
        <f t="shared" si="11"/>
        <v>2.8289948800713747</v>
      </c>
      <c r="AE21" s="12">
        <f t="shared" si="11"/>
        <v>1.6524296755249401</v>
      </c>
      <c r="AF21" s="11">
        <f t="shared" si="22"/>
        <v>-8.7582752643594608E-3</v>
      </c>
      <c r="AG21" s="11">
        <f t="shared" si="22"/>
        <v>2.8611862457217363E-4</v>
      </c>
      <c r="AH21" s="11">
        <f t="shared" si="22"/>
        <v>-3.2814885423209095E-3</v>
      </c>
      <c r="AI21" s="1">
        <f t="shared" si="23"/>
        <v>19086.149934753397</v>
      </c>
      <c r="AJ21" s="1">
        <f t="shared" si="23"/>
        <v>2359.6403746104361</v>
      </c>
      <c r="AK21" s="1">
        <f t="shared" si="23"/>
        <v>747.16622519140924</v>
      </c>
      <c r="AL21" s="14">
        <f t="shared" si="12"/>
        <v>7.468440300418389</v>
      </c>
      <c r="AM21" s="14">
        <f t="shared" si="12"/>
        <v>0.95846133687597834</v>
      </c>
      <c r="AN21" s="14">
        <f t="shared" si="12"/>
        <v>0.40145556317419229</v>
      </c>
      <c r="AO21" s="11">
        <f t="shared" si="24"/>
        <v>2.0621120954280148E-2</v>
      </c>
      <c r="AP21" s="11">
        <f t="shared" si="13"/>
        <v>2.5977173653231045E-2</v>
      </c>
      <c r="AQ21" s="11">
        <f t="shared" si="13"/>
        <v>2.3564574154817608E-2</v>
      </c>
      <c r="AR21" s="1">
        <f t="shared" si="1"/>
        <v>12136.320857069124</v>
      </c>
      <c r="AS21" s="1">
        <f t="shared" si="1"/>
        <v>1685.5868679662808</v>
      </c>
      <c r="AT21" s="1">
        <f t="shared" si="1"/>
        <v>533.38429875367615</v>
      </c>
      <c r="AU21" s="1">
        <f t="shared" si="2"/>
        <v>2427.2641714138249</v>
      </c>
      <c r="AV21" s="1">
        <f t="shared" si="2"/>
        <v>337.11737359325616</v>
      </c>
      <c r="AW21" s="1">
        <f t="shared" si="2"/>
        <v>106.67685975073523</v>
      </c>
      <c r="AX21" s="1">
        <f t="shared" si="14"/>
        <v>11060.765873512411</v>
      </c>
      <c r="AY21" s="1">
        <f t="shared" si="3"/>
        <v>825.24310643571471</v>
      </c>
      <c r="AZ21" s="1">
        <f t="shared" si="3"/>
        <v>278.11927514525422</v>
      </c>
      <c r="BA21" s="1">
        <f t="shared" si="15"/>
        <v>8173.265452053075</v>
      </c>
      <c r="BB21" s="1">
        <f t="shared" si="15"/>
        <v>10973.599015689641</v>
      </c>
      <c r="BC21" s="1">
        <f t="shared" si="15"/>
        <v>8634.895334933286</v>
      </c>
      <c r="BD21" s="1">
        <f>SUM(BA21:BC21)*BT21*0.75+0.05*econlow!BD21+0.2*econhigh!BD21</f>
        <v>0</v>
      </c>
      <c r="BE21" s="2">
        <v>0</v>
      </c>
      <c r="BF21" s="2">
        <v>0</v>
      </c>
      <c r="BG21" s="2">
        <v>0</v>
      </c>
      <c r="BH21" s="2">
        <f t="shared" si="4"/>
        <v>0</v>
      </c>
      <c r="BI21" s="2">
        <f t="shared" si="16"/>
        <v>0</v>
      </c>
      <c r="BJ21" s="2">
        <f t="shared" si="5"/>
        <v>0</v>
      </c>
      <c r="BK21" s="2">
        <f t="shared" si="5"/>
        <v>0</v>
      </c>
      <c r="BL21" s="2">
        <f t="shared" si="6"/>
        <v>0</v>
      </c>
      <c r="BM21" s="2">
        <f t="shared" si="6"/>
        <v>0</v>
      </c>
      <c r="BN21" s="2">
        <f t="shared" si="6"/>
        <v>0</v>
      </c>
      <c r="BO21" s="2">
        <f t="shared" si="17"/>
        <v>0</v>
      </c>
      <c r="BP21" s="2">
        <f t="shared" si="17"/>
        <v>0</v>
      </c>
      <c r="BQ21" s="2">
        <f t="shared" si="17"/>
        <v>0</v>
      </c>
      <c r="BR21" s="11">
        <f t="shared" si="18"/>
        <v>2.0173876499010562E-2</v>
      </c>
      <c r="BS21" s="17">
        <v>0</v>
      </c>
      <c r="BT21" s="17">
        <v>0</v>
      </c>
      <c r="BU21" s="12">
        <f>(BU$3*tempmid!$I131+BU$4*tempmid!$I131^2+BU$5*tempmid!$I131^6)*(K21/K$56)^$BW$1</f>
        <v>1.5409780728695515</v>
      </c>
      <c r="BV21" s="12">
        <f>(BV$3*tempmid!$I131+BV$4*tempmid!$I131^2+BV$5*tempmid!$I131^6)*(L21/L$56)^$BW$1</f>
        <v>0.97954950169540733</v>
      </c>
      <c r="BW21" s="12">
        <f>(BW$3*tempmid!$I131+BW$4*tempmid!$I131^2+BW$5*tempmid!$I131^6)*(M21/M$56)^$BW$1</f>
        <v>0.51547532216178504</v>
      </c>
      <c r="BX21" s="12"/>
      <c r="BY21" s="12"/>
      <c r="BZ21" s="12"/>
      <c r="CA21" s="19"/>
      <c r="CB21" s="19"/>
      <c r="CC21" s="19"/>
      <c r="CD21" s="19"/>
      <c r="CE21" s="19"/>
      <c r="CF21" s="19"/>
      <c r="CG21" s="19"/>
      <c r="CH21" s="19"/>
    </row>
    <row r="22" spans="1:86" x14ac:dyDescent="0.3">
      <c r="A22" s="2">
        <v>1976</v>
      </c>
      <c r="B22" s="1">
        <v>883.92349629919272</v>
      </c>
      <c r="C22" s="1">
        <v>1662.2165939494678</v>
      </c>
      <c r="D22" s="1">
        <v>1572.0799859437618</v>
      </c>
      <c r="E22" s="11">
        <f t="shared" si="19"/>
        <v>6.9846288060895212E-3</v>
      </c>
      <c r="F22" s="11">
        <f t="shared" si="7"/>
        <v>1.7251625849825869E-2</v>
      </c>
      <c r="G22" s="11">
        <f t="shared" si="7"/>
        <v>2.4649926850764503E-2</v>
      </c>
      <c r="H22" s="1">
        <v>15851.186165263352</v>
      </c>
      <c r="I22" s="1">
        <v>2157.8683090753957</v>
      </c>
      <c r="J22" s="1">
        <v>594.8160114712764</v>
      </c>
      <c r="K22" s="1">
        <f t="shared" si="8"/>
        <v>17932.758017666725</v>
      </c>
      <c r="L22" s="1">
        <f t="shared" si="0"/>
        <v>1298.187201914672</v>
      </c>
      <c r="M22" s="1">
        <f t="shared" si="0"/>
        <v>378.36243498398869</v>
      </c>
      <c r="N22" s="11">
        <f t="shared" si="20"/>
        <v>4.0893369020279735E-2</v>
      </c>
      <c r="O22" s="11">
        <f t="shared" si="9"/>
        <v>4.2868323293207E-2</v>
      </c>
      <c r="P22" s="11">
        <f t="shared" si="9"/>
        <v>3.1522710527378317E-2</v>
      </c>
      <c r="Q22" s="1">
        <v>3852.6922939339001</v>
      </c>
      <c r="R22" s="1">
        <v>1982.9241251712331</v>
      </c>
      <c r="S22" s="1">
        <v>542.76049299999954</v>
      </c>
      <c r="T22" s="1">
        <f t="shared" si="10"/>
        <v>243.05387961291987</v>
      </c>
      <c r="U22" s="1">
        <f t="shared" si="10"/>
        <v>918.92731212169167</v>
      </c>
      <c r="V22" s="1">
        <f t="shared" si="10"/>
        <v>912.48467178528426</v>
      </c>
      <c r="W22" s="11">
        <f t="shared" si="21"/>
        <v>1.519830866653149E-2</v>
      </c>
      <c r="X22" s="11">
        <f t="shared" si="21"/>
        <v>-1.3346373343440576E-2</v>
      </c>
      <c r="Y22" s="11">
        <f t="shared" si="21"/>
        <v>-1.673993181164446E-2</v>
      </c>
      <c r="Z22" s="1">
        <v>9491.5447144670579</v>
      </c>
      <c r="AA22" s="1">
        <v>5634.0484729999989</v>
      </c>
      <c r="AB22" s="1">
        <v>923.65862800000104</v>
      </c>
      <c r="AC22" s="12">
        <f t="shared" si="11"/>
        <v>2.4636134916384531</v>
      </c>
      <c r="AD22" s="12">
        <f t="shared" si="11"/>
        <v>2.8412829323529851</v>
      </c>
      <c r="AE22" s="12">
        <f t="shared" si="11"/>
        <v>1.7017794034614855</v>
      </c>
      <c r="AF22" s="11">
        <f t="shared" si="22"/>
        <v>-1.411771290454511E-2</v>
      </c>
      <c r="AG22" s="11">
        <f t="shared" si="22"/>
        <v>4.3436106470791103E-3</v>
      </c>
      <c r="AH22" s="11">
        <f t="shared" si="22"/>
        <v>2.9864948970290017E-2</v>
      </c>
      <c r="AI22" s="1">
        <f t="shared" si="23"/>
        <v>19604.799112691886</v>
      </c>
      <c r="AJ22" s="1">
        <f t="shared" si="23"/>
        <v>2460.7937107426487</v>
      </c>
      <c r="AK22" s="1">
        <f t="shared" si="23"/>
        <v>779.12646242300366</v>
      </c>
      <c r="AL22" s="14">
        <f t="shared" si="12"/>
        <v>7.6224479111931371</v>
      </c>
      <c r="AM22" s="14">
        <f t="shared" si="12"/>
        <v>0.98335945346391362</v>
      </c>
      <c r="AN22" s="14">
        <f t="shared" si="12"/>
        <v>0.41091569256247462</v>
      </c>
      <c r="AO22" s="11">
        <f t="shared" si="24"/>
        <v>2.0621120954280148E-2</v>
      </c>
      <c r="AP22" s="11">
        <f t="shared" si="13"/>
        <v>2.5977173653231045E-2</v>
      </c>
      <c r="AQ22" s="11">
        <f t="shared" si="13"/>
        <v>2.3564574154817608E-2</v>
      </c>
      <c r="AR22" s="1">
        <f t="shared" ref="AR22:AT60" si="25">AL22*AI22^$AR$5*B22^(1-$AR$5)</f>
        <v>12522.720493719629</v>
      </c>
      <c r="AS22" s="1">
        <f t="shared" si="25"/>
        <v>1767.9803332996653</v>
      </c>
      <c r="AT22" s="1">
        <f t="shared" si="25"/>
        <v>561.37624208675288</v>
      </c>
      <c r="AU22" s="1">
        <f t="shared" ref="AU22:AW70" si="26">$AU$5*AR22</f>
        <v>2504.544098743926</v>
      </c>
      <c r="AV22" s="1">
        <f t="shared" si="26"/>
        <v>353.59606665993306</v>
      </c>
      <c r="AW22" s="1">
        <f t="shared" si="26"/>
        <v>112.27524841735058</v>
      </c>
      <c r="AX22" s="1">
        <f t="shared" si="14"/>
        <v>11333.759580913693</v>
      </c>
      <c r="AY22" s="1">
        <f t="shared" si="3"/>
        <v>850.90250680214922</v>
      </c>
      <c r="AZ22" s="1">
        <f t="shared" si="3"/>
        <v>285.67311948812511</v>
      </c>
      <c r="BA22" s="1">
        <f t="shared" si="15"/>
        <v>8251.9041504393062</v>
      </c>
      <c r="BB22" s="1">
        <f t="shared" si="15"/>
        <v>11213.807750142341</v>
      </c>
      <c r="BC22" s="1">
        <f t="shared" si="15"/>
        <v>8889.8737075618519</v>
      </c>
      <c r="BD22" s="1">
        <f>SUM(BA22:BC22)*BT22*0.75+0.05*econlow!BD22+0.2*econhigh!BD22</f>
        <v>0</v>
      </c>
      <c r="BE22" s="2">
        <v>0</v>
      </c>
      <c r="BF22" s="2">
        <v>0</v>
      </c>
      <c r="BG22" s="2">
        <v>0</v>
      </c>
      <c r="BH22" s="2">
        <f t="shared" si="4"/>
        <v>0</v>
      </c>
      <c r="BI22" s="2">
        <f t="shared" si="16"/>
        <v>0</v>
      </c>
      <c r="BJ22" s="2">
        <f t="shared" si="5"/>
        <v>0</v>
      </c>
      <c r="BK22" s="2">
        <f t="shared" si="5"/>
        <v>0</v>
      </c>
      <c r="BL22" s="2">
        <f t="shared" si="6"/>
        <v>0</v>
      </c>
      <c r="BM22" s="2">
        <f t="shared" si="6"/>
        <v>0</v>
      </c>
      <c r="BN22" s="2">
        <f t="shared" si="6"/>
        <v>0</v>
      </c>
      <c r="BO22" s="2">
        <f t="shared" si="17"/>
        <v>0</v>
      </c>
      <c r="BP22" s="2">
        <f t="shared" si="17"/>
        <v>0</v>
      </c>
      <c r="BQ22" s="2">
        <f t="shared" si="17"/>
        <v>0</v>
      </c>
      <c r="BR22" s="11">
        <f t="shared" si="18"/>
        <v>6.1508636266423861E-2</v>
      </c>
      <c r="BS22" s="17">
        <v>0</v>
      </c>
      <c r="BT22" s="17">
        <v>0</v>
      </c>
      <c r="BU22" s="12">
        <f>(BU$3*tempmid!$I132+BU$4*tempmid!$I132^2+BU$5*tempmid!$I132^6)*(K22/K$56)^$BW$1</f>
        <v>1.5684829859823797</v>
      </c>
      <c r="BV22" s="12">
        <f>(BV$3*tempmid!$I132+BV$4*tempmid!$I132^2+BV$5*tempmid!$I132^6)*(L22/L$56)^$BW$1</f>
        <v>0.99574126917849659</v>
      </c>
      <c r="BW22" s="12">
        <f>(BW$3*tempmid!$I132+BW$4*tempmid!$I132^2+BW$5*tempmid!$I132^6)*(M22/M$56)^$BW$1</f>
        <v>0.52451675931274366</v>
      </c>
      <c r="BX22" s="12"/>
      <c r="BY22" s="12"/>
      <c r="BZ22" s="12"/>
      <c r="CA22" s="19"/>
      <c r="CB22" s="19"/>
      <c r="CC22" s="19"/>
      <c r="CD22" s="19"/>
      <c r="CE22" s="19"/>
      <c r="CF22" s="19"/>
      <c r="CG22" s="19"/>
      <c r="CH22" s="19"/>
    </row>
    <row r="23" spans="1:86" x14ac:dyDescent="0.3">
      <c r="A23" s="2">
        <v>1977</v>
      </c>
      <c r="B23" s="1">
        <v>890.4188228507594</v>
      </c>
      <c r="C23" s="1">
        <v>1689.0923013485108</v>
      </c>
      <c r="D23" s="1">
        <v>1611.1564088423465</v>
      </c>
      <c r="E23" s="11">
        <f t="shared" si="19"/>
        <v>7.3482904106083602E-3</v>
      </c>
      <c r="F23" s="11">
        <f t="shared" si="7"/>
        <v>1.6168595294302479E-2</v>
      </c>
      <c r="G23" s="11">
        <f t="shared" si="7"/>
        <v>2.4856510640663076E-2</v>
      </c>
      <c r="H23" s="1">
        <v>16473.803658719989</v>
      </c>
      <c r="I23" s="1">
        <v>2258.2228872336773</v>
      </c>
      <c r="J23" s="1">
        <v>627.8830385820047</v>
      </c>
      <c r="K23" s="1">
        <f t="shared" si="8"/>
        <v>18501.185325325401</v>
      </c>
      <c r="L23" s="1">
        <f t="shared" si="0"/>
        <v>1336.9446331800771</v>
      </c>
      <c r="M23" s="1">
        <f t="shared" si="0"/>
        <v>389.70954969738369</v>
      </c>
      <c r="N23" s="11">
        <f t="shared" si="20"/>
        <v>3.1697706905913892E-2</v>
      </c>
      <c r="O23" s="11">
        <f t="shared" si="9"/>
        <v>2.9855040327190441E-2</v>
      </c>
      <c r="P23" s="11">
        <f t="shared" si="9"/>
        <v>2.9990066835982709E-2</v>
      </c>
      <c r="Q23" s="1">
        <v>3945.5544001953444</v>
      </c>
      <c r="R23" s="1">
        <v>2100.5983651915672</v>
      </c>
      <c r="S23" s="1">
        <v>565.41801399999986</v>
      </c>
      <c r="T23" s="1">
        <f t="shared" si="10"/>
        <v>239.50476052364905</v>
      </c>
      <c r="U23" s="1">
        <f t="shared" si="10"/>
        <v>930.19975001883006</v>
      </c>
      <c r="V23" s="1">
        <f t="shared" si="10"/>
        <v>900.51487180944673</v>
      </c>
      <c r="W23" s="11">
        <f t="shared" si="21"/>
        <v>-1.4602190653870806E-2</v>
      </c>
      <c r="X23" s="11">
        <f t="shared" si="21"/>
        <v>1.2266952726774027E-2</v>
      </c>
      <c r="Y23" s="11">
        <f t="shared" si="21"/>
        <v>-1.3117809368149214E-2</v>
      </c>
      <c r="Z23" s="1">
        <v>9684.3957788795997</v>
      </c>
      <c r="AA23" s="1">
        <v>5917.9549470000002</v>
      </c>
      <c r="AB23" s="1">
        <v>1015.6123199999984</v>
      </c>
      <c r="AC23" s="12">
        <f t="shared" si="11"/>
        <v>2.4545082380311687</v>
      </c>
      <c r="AD23" s="12">
        <f t="shared" si="11"/>
        <v>2.8172710428917731</v>
      </c>
      <c r="AE23" s="12">
        <f t="shared" si="11"/>
        <v>1.7962150035071196</v>
      </c>
      <c r="AF23" s="11">
        <f t="shared" si="22"/>
        <v>-3.6958937098646727E-3</v>
      </c>
      <c r="AG23" s="11">
        <f t="shared" si="22"/>
        <v>-8.4510729951581265E-3</v>
      </c>
      <c r="AH23" s="11">
        <f t="shared" si="22"/>
        <v>5.5492268770880981E-2</v>
      </c>
      <c r="AI23" s="1">
        <f t="shared" si="23"/>
        <v>20148.863300166624</v>
      </c>
      <c r="AJ23" s="1">
        <f t="shared" si="23"/>
        <v>2568.3104063283172</v>
      </c>
      <c r="AK23" s="1">
        <f t="shared" si="23"/>
        <v>813.48906459805391</v>
      </c>
      <c r="AL23" s="14">
        <f t="shared" ref="AL23:AN38" si="27">(1+AL$5)*AL22</f>
        <v>7.7796313315375505</v>
      </c>
      <c r="AM23" s="14">
        <f t="shared" si="27"/>
        <v>1.008904352750092</v>
      </c>
      <c r="AN23" s="14">
        <f t="shared" si="27"/>
        <v>0.4205987458712413</v>
      </c>
      <c r="AO23" s="11">
        <f t="shared" si="24"/>
        <v>2.0621120954280148E-2</v>
      </c>
      <c r="AP23" s="11">
        <f t="shared" si="13"/>
        <v>2.5977173653231045E-2</v>
      </c>
      <c r="AQ23" s="11">
        <f t="shared" si="13"/>
        <v>2.3564574154817608E-2</v>
      </c>
      <c r="AR23" s="1">
        <f t="shared" si="25"/>
        <v>12926.608401519468</v>
      </c>
      <c r="AS23" s="1">
        <f t="shared" si="25"/>
        <v>1853.1142854562922</v>
      </c>
      <c r="AT23" s="1">
        <f t="shared" si="25"/>
        <v>591.08301482606362</v>
      </c>
      <c r="AU23" s="1">
        <f t="shared" si="26"/>
        <v>2585.321680303894</v>
      </c>
      <c r="AV23" s="1">
        <f t="shared" si="26"/>
        <v>370.62285709125848</v>
      </c>
      <c r="AW23" s="1">
        <f t="shared" si="26"/>
        <v>118.21660296521273</v>
      </c>
      <c r="AX23" s="1">
        <f t="shared" si="14"/>
        <v>11613.957899168139</v>
      </c>
      <c r="AY23" s="1">
        <f t="shared" si="3"/>
        <v>877.6852675140758</v>
      </c>
      <c r="AZ23" s="1">
        <f t="shared" si="3"/>
        <v>293.49503826299298</v>
      </c>
      <c r="BA23" s="1">
        <f t="shared" si="15"/>
        <v>8334.2871659708962</v>
      </c>
      <c r="BB23" s="1">
        <f t="shared" si="15"/>
        <v>11447.465093134968</v>
      </c>
      <c r="BC23" s="1">
        <f t="shared" si="15"/>
        <v>9154.366335279552</v>
      </c>
      <c r="BD23" s="1">
        <f>SUM(BA23:BC23)*BT23*0.75+0.05*econlow!BD23+0.2*econhigh!BD23</f>
        <v>0</v>
      </c>
      <c r="BE23" s="2">
        <v>0</v>
      </c>
      <c r="BF23" s="2">
        <v>0</v>
      </c>
      <c r="BG23" s="2">
        <v>0</v>
      </c>
      <c r="BH23" s="2">
        <f t="shared" si="4"/>
        <v>0</v>
      </c>
      <c r="BI23" s="2">
        <f t="shared" si="16"/>
        <v>0</v>
      </c>
      <c r="BJ23" s="2">
        <f t="shared" si="5"/>
        <v>0</v>
      </c>
      <c r="BK23" s="2">
        <f t="shared" si="5"/>
        <v>0</v>
      </c>
      <c r="BL23" s="2">
        <f t="shared" si="6"/>
        <v>0</v>
      </c>
      <c r="BM23" s="2">
        <f t="shared" si="6"/>
        <v>0</v>
      </c>
      <c r="BN23" s="2">
        <f t="shared" si="6"/>
        <v>0</v>
      </c>
      <c r="BO23" s="2">
        <f t="shared" si="17"/>
        <v>0</v>
      </c>
      <c r="BP23" s="2">
        <f t="shared" si="17"/>
        <v>0</v>
      </c>
      <c r="BQ23" s="2">
        <f t="shared" si="17"/>
        <v>0</v>
      </c>
      <c r="BR23" s="11">
        <f t="shared" si="18"/>
        <v>5.2648442643014909E-2</v>
      </c>
      <c r="BS23" s="17">
        <v>0</v>
      </c>
      <c r="BT23" s="17">
        <v>0</v>
      </c>
      <c r="BU23" s="12">
        <f>(BU$3*tempmid!$I133+BU$4*tempmid!$I133^2+BU$5*tempmid!$I133^6)*(K23/K$56)^$BW$1</f>
        <v>1.6000116071387542</v>
      </c>
      <c r="BV23" s="12">
        <f>(BV$3*tempmid!$I133+BV$4*tempmid!$I133^2+BV$5*tempmid!$I133^6)*(L23/L$56)^$BW$1</f>
        <v>1.0153384489258144</v>
      </c>
      <c r="BW23" s="12">
        <f>(BW$3*tempmid!$I133+BW$4*tempmid!$I133^2+BW$5*tempmid!$I133^6)*(M23/M$56)^$BW$1</f>
        <v>0.53384840224287711</v>
      </c>
      <c r="BX23" s="12"/>
      <c r="BY23" s="12"/>
      <c r="BZ23" s="12"/>
      <c r="CA23" s="19"/>
      <c r="CB23" s="19"/>
      <c r="CC23" s="19"/>
      <c r="CD23" s="19"/>
      <c r="CE23" s="19"/>
      <c r="CF23" s="19"/>
      <c r="CG23" s="19"/>
      <c r="CH23" s="19"/>
    </row>
    <row r="24" spans="1:86" x14ac:dyDescent="0.3">
      <c r="A24" s="2">
        <v>1978</v>
      </c>
      <c r="B24" s="1">
        <v>896.88262225133417</v>
      </c>
      <c r="C24" s="1">
        <v>1716.1724351060971</v>
      </c>
      <c r="D24" s="1">
        <v>1651.4398251985463</v>
      </c>
      <c r="E24" s="11">
        <f t="shared" si="19"/>
        <v>7.2592798295529892E-3</v>
      </c>
      <c r="F24" s="11">
        <f t="shared" si="7"/>
        <v>1.6032358762138932E-2</v>
      </c>
      <c r="G24" s="11">
        <f t="shared" si="7"/>
        <v>2.5002796832831686E-2</v>
      </c>
      <c r="H24" s="1">
        <v>17162.141937520821</v>
      </c>
      <c r="I24" s="1">
        <v>2331.2152526726527</v>
      </c>
      <c r="J24" s="1">
        <v>660.38016692725114</v>
      </c>
      <c r="K24" s="1">
        <f t="shared" si="8"/>
        <v>19135.326643346936</v>
      </c>
      <c r="L24" s="1">
        <f t="shared" si="0"/>
        <v>1358.3805478897186</v>
      </c>
      <c r="M24" s="1">
        <f t="shared" si="0"/>
        <v>399.88145910666537</v>
      </c>
      <c r="N24" s="11">
        <f t="shared" si="20"/>
        <v>3.4275712981129303E-2</v>
      </c>
      <c r="O24" s="11">
        <f t="shared" si="9"/>
        <v>1.6033509673959889E-2</v>
      </c>
      <c r="P24" s="11">
        <f t="shared" si="9"/>
        <v>2.6101257762814356E-2</v>
      </c>
      <c r="Q24" s="1">
        <v>4066.8441085143877</v>
      </c>
      <c r="R24" s="1">
        <v>2221.7615886869644</v>
      </c>
      <c r="S24" s="1">
        <v>586.23505200000182</v>
      </c>
      <c r="T24" s="1">
        <f t="shared" si="10"/>
        <v>236.96599895979352</v>
      </c>
      <c r="U24" s="1">
        <f t="shared" si="10"/>
        <v>953.04866684438355</v>
      </c>
      <c r="V24" s="1">
        <f t="shared" si="10"/>
        <v>887.72358916796884</v>
      </c>
      <c r="W24" s="11">
        <f t="shared" si="21"/>
        <v>-1.0600046355257464E-2</v>
      </c>
      <c r="X24" s="11">
        <f t="shared" si="21"/>
        <v>2.4563451909217271E-2</v>
      </c>
      <c r="Y24" s="11">
        <f t="shared" si="21"/>
        <v>-1.4204410212321994E-2</v>
      </c>
      <c r="Z24" s="1">
        <v>9963.0713628096637</v>
      </c>
      <c r="AA24" s="1">
        <v>6244.5929719999986</v>
      </c>
      <c r="AB24" s="1">
        <v>1073.8149440000016</v>
      </c>
      <c r="AC24" s="12">
        <f t="shared" si="11"/>
        <v>2.4498286870526638</v>
      </c>
      <c r="AD24" s="12">
        <f t="shared" si="11"/>
        <v>2.81064944312521</v>
      </c>
      <c r="AE24" s="12">
        <f t="shared" si="11"/>
        <v>1.831713986286849</v>
      </c>
      <c r="AF24" s="11">
        <f t="shared" si="22"/>
        <v>-1.9065126390688247E-3</v>
      </c>
      <c r="AG24" s="11">
        <f t="shared" si="22"/>
        <v>-2.3503595024234603E-3</v>
      </c>
      <c r="AH24" s="11">
        <f t="shared" si="22"/>
        <v>1.9763214710052823E-2</v>
      </c>
      <c r="AI24" s="1">
        <f t="shared" ref="AI24:AK39" si="28">(1-$AI$5)*AI23+AU23</f>
        <v>20719.298650453857</v>
      </c>
      <c r="AJ24" s="1">
        <f t="shared" si="28"/>
        <v>2682.1022227867443</v>
      </c>
      <c r="AK24" s="1">
        <f t="shared" si="28"/>
        <v>850.35676110346128</v>
      </c>
      <c r="AL24" s="14">
        <f t="shared" si="27"/>
        <v>7.9400560502048938</v>
      </c>
      <c r="AM24" s="14">
        <f t="shared" si="27"/>
        <v>1.0351128363209818</v>
      </c>
      <c r="AN24" s="14">
        <f t="shared" si="27"/>
        <v>0.43050997620774745</v>
      </c>
      <c r="AO24" s="11">
        <f t="shared" si="24"/>
        <v>2.0621120954280148E-2</v>
      </c>
      <c r="AP24" s="11">
        <f t="shared" si="13"/>
        <v>2.5977173653231045E-2</v>
      </c>
      <c r="AQ24" s="11">
        <f t="shared" si="13"/>
        <v>2.3564574154817608E-2</v>
      </c>
      <c r="AR24" s="1">
        <f t="shared" si="25"/>
        <v>13344.031722777712</v>
      </c>
      <c r="AS24" s="1">
        <f t="shared" si="25"/>
        <v>1942.3679221830037</v>
      </c>
      <c r="AT24" s="1">
        <f t="shared" si="25"/>
        <v>622.57783732422467</v>
      </c>
      <c r="AU24" s="1">
        <f t="shared" si="26"/>
        <v>2668.8063445555426</v>
      </c>
      <c r="AV24" s="1">
        <f t="shared" si="26"/>
        <v>388.47358443660073</v>
      </c>
      <c r="AW24" s="1">
        <f t="shared" si="26"/>
        <v>124.51556746484493</v>
      </c>
      <c r="AX24" s="1">
        <f t="shared" si="14"/>
        <v>11902.589160915466</v>
      </c>
      <c r="AY24" s="1">
        <f t="shared" si="3"/>
        <v>905.44184602891505</v>
      </c>
      <c r="AZ24" s="1">
        <f t="shared" si="3"/>
        <v>301.59274486401569</v>
      </c>
      <c r="BA24" s="1">
        <f t="shared" si="15"/>
        <v>8416.8050422860342</v>
      </c>
      <c r="BB24" s="1">
        <f t="shared" si="15"/>
        <v>11684.427968746882</v>
      </c>
      <c r="BC24" s="1">
        <f t="shared" si="15"/>
        <v>9428.198081344417</v>
      </c>
      <c r="BD24" s="1">
        <f>SUM(BA24:BC24)*BT24*0.75+0.05*econlow!BD24+0.2*econhigh!BD24</f>
        <v>0</v>
      </c>
      <c r="BE24" s="2">
        <v>0</v>
      </c>
      <c r="BF24" s="2">
        <v>0</v>
      </c>
      <c r="BG24" s="2">
        <v>0</v>
      </c>
      <c r="BH24" s="2">
        <f t="shared" si="4"/>
        <v>0</v>
      </c>
      <c r="BI24" s="2">
        <f t="shared" si="16"/>
        <v>0</v>
      </c>
      <c r="BJ24" s="2">
        <f t="shared" si="5"/>
        <v>0</v>
      </c>
      <c r="BK24" s="2">
        <f t="shared" si="5"/>
        <v>0</v>
      </c>
      <c r="BL24" s="2">
        <f t="shared" si="6"/>
        <v>0</v>
      </c>
      <c r="BM24" s="2">
        <f t="shared" si="6"/>
        <v>0</v>
      </c>
      <c r="BN24" s="2">
        <f t="shared" si="6"/>
        <v>0</v>
      </c>
      <c r="BO24" s="2">
        <f t="shared" si="17"/>
        <v>0</v>
      </c>
      <c r="BP24" s="2">
        <f t="shared" si="17"/>
        <v>0</v>
      </c>
      <c r="BQ24" s="2">
        <f t="shared" si="17"/>
        <v>0</v>
      </c>
      <c r="BR24" s="11">
        <f t="shared" si="18"/>
        <v>5.298173514030588E-2</v>
      </c>
      <c r="BS24" s="17">
        <v>0</v>
      </c>
      <c r="BT24" s="17">
        <v>0</v>
      </c>
      <c r="BU24" s="12">
        <f>(BU$3*tempmid!$I134+BU$4*tempmid!$I134^2+BU$5*tempmid!$I134^6)*(K24/K$56)^$BW$1</f>
        <v>1.6311027894411239</v>
      </c>
      <c r="BV24" s="12">
        <f>(BV$3*tempmid!$I134+BV$4*tempmid!$I134^2+BV$5*tempmid!$I134^6)*(L24/L$56)^$BW$1</f>
        <v>1.0387517548700318</v>
      </c>
      <c r="BW24" s="12">
        <f>(BW$3*tempmid!$I134+BW$4*tempmid!$I134^2+BW$5*tempmid!$I134^6)*(M24/M$56)^$BW$1</f>
        <v>0.54377607041486242</v>
      </c>
      <c r="BX24" s="12"/>
      <c r="BY24" s="12"/>
      <c r="BZ24" s="12"/>
      <c r="CA24" s="19"/>
      <c r="CB24" s="19"/>
      <c r="CC24" s="19"/>
      <c r="CD24" s="19"/>
      <c r="CE24" s="19"/>
      <c r="CF24" s="19"/>
      <c r="CG24" s="19"/>
      <c r="CH24" s="19"/>
    </row>
    <row r="25" spans="1:86" x14ac:dyDescent="0.3">
      <c r="A25" s="2">
        <v>1979</v>
      </c>
      <c r="B25" s="1">
        <v>903.31417676503577</v>
      </c>
      <c r="C25" s="1">
        <v>1743.8147918631214</v>
      </c>
      <c r="D25" s="1">
        <v>1692.845732815879</v>
      </c>
      <c r="E25" s="11">
        <f t="shared" si="19"/>
        <v>7.1710102906858975E-3</v>
      </c>
      <c r="F25" s="11">
        <f t="shared" si="7"/>
        <v>1.6106980972057983E-2</v>
      </c>
      <c r="G25" s="11">
        <f t="shared" si="7"/>
        <v>2.5072610570206377E-2</v>
      </c>
      <c r="H25" s="1">
        <v>17824.495256144404</v>
      </c>
      <c r="I25" s="1">
        <v>2451.1983105057357</v>
      </c>
      <c r="J25" s="1">
        <v>680.46841539270599</v>
      </c>
      <c r="K25" s="1">
        <f t="shared" si="8"/>
        <v>19732.332022041093</v>
      </c>
      <c r="L25" s="1">
        <f t="shared" si="0"/>
        <v>1405.6528949882536</v>
      </c>
      <c r="M25" s="1">
        <f t="shared" si="0"/>
        <v>401.96717409141297</v>
      </c>
      <c r="N25" s="11">
        <f t="shared" si="20"/>
        <v>3.1199121385352857E-2</v>
      </c>
      <c r="O25" s="11">
        <f t="shared" si="9"/>
        <v>3.4800518287731563E-2</v>
      </c>
      <c r="P25" s="11">
        <f t="shared" si="9"/>
        <v>5.2158331856821949E-3</v>
      </c>
      <c r="Q25" s="1">
        <v>4162.5937119474347</v>
      </c>
      <c r="R25" s="1">
        <v>2298.1921282603412</v>
      </c>
      <c r="S25" s="1">
        <v>614.24516500000072</v>
      </c>
      <c r="T25" s="1">
        <f t="shared" si="10"/>
        <v>233.53220678226603</v>
      </c>
      <c r="U25" s="1">
        <f t="shared" si="10"/>
        <v>937.57902753538292</v>
      </c>
      <c r="V25" s="1">
        <f t="shared" si="10"/>
        <v>902.67990564339846</v>
      </c>
      <c r="W25" s="11">
        <f t="shared" si="21"/>
        <v>-1.449065348024936E-2</v>
      </c>
      <c r="X25" s="11">
        <f t="shared" si="21"/>
        <v>-1.6231741197668126E-2</v>
      </c>
      <c r="Y25" s="11">
        <f t="shared" si="21"/>
        <v>1.6847943051110814E-2</v>
      </c>
      <c r="Z25" s="1">
        <v>10196.85018926018</v>
      </c>
      <c r="AA25" s="1">
        <v>6396.5277829999986</v>
      </c>
      <c r="AB25" s="1">
        <v>1136.6636570000019</v>
      </c>
      <c r="AC25" s="12">
        <f t="shared" si="11"/>
        <v>2.4496385895153021</v>
      </c>
      <c r="AD25" s="12">
        <f t="shared" si="11"/>
        <v>2.7832867863149318</v>
      </c>
      <c r="AE25" s="12">
        <f t="shared" si="11"/>
        <v>1.8505048501277181</v>
      </c>
      <c r="AF25" s="11">
        <f t="shared" si="22"/>
        <v>-7.7596257389900281E-5</v>
      </c>
      <c r="AG25" s="11">
        <f t="shared" si="22"/>
        <v>-9.73535026831851E-3</v>
      </c>
      <c r="AH25" s="11">
        <f t="shared" si="22"/>
        <v>1.0258623333963213E-2</v>
      </c>
      <c r="AI25" s="1">
        <f t="shared" si="28"/>
        <v>21316.175129964013</v>
      </c>
      <c r="AJ25" s="1">
        <f t="shared" si="28"/>
        <v>2802.3655849446704</v>
      </c>
      <c r="AK25" s="1">
        <f t="shared" si="28"/>
        <v>889.8366524579601</v>
      </c>
      <c r="AL25" s="14">
        <f t="shared" si="27"/>
        <v>8.1037889063999327</v>
      </c>
      <c r="AM25" s="14">
        <f t="shared" si="27"/>
        <v>1.0620021422207806</v>
      </c>
      <c r="AN25" s="14">
        <f t="shared" si="27"/>
        <v>0.44065476046648366</v>
      </c>
      <c r="AO25" s="11">
        <f t="shared" si="24"/>
        <v>2.0621120954280148E-2</v>
      </c>
      <c r="AP25" s="11">
        <f t="shared" si="13"/>
        <v>2.5977173653231045E-2</v>
      </c>
      <c r="AQ25" s="11">
        <f t="shared" si="13"/>
        <v>2.3564574154817608E-2</v>
      </c>
      <c r="AR25" s="1">
        <f t="shared" si="25"/>
        <v>13775.299073981647</v>
      </c>
      <c r="AS25" s="1">
        <f t="shared" si="25"/>
        <v>2036.2478405779661</v>
      </c>
      <c r="AT25" s="1">
        <f t="shared" si="25"/>
        <v>655.92537283621471</v>
      </c>
      <c r="AU25" s="1">
        <f t="shared" si="26"/>
        <v>2755.0598147963296</v>
      </c>
      <c r="AV25" s="1">
        <f t="shared" si="26"/>
        <v>407.24956811559326</v>
      </c>
      <c r="AW25" s="1">
        <f t="shared" si="26"/>
        <v>131.18507456724294</v>
      </c>
      <c r="AX25" s="1">
        <f t="shared" si="14"/>
        <v>12199.785570344071</v>
      </c>
      <c r="AY25" s="1">
        <f t="shared" si="3"/>
        <v>934.15784753260596</v>
      </c>
      <c r="AZ25" s="1">
        <f t="shared" si="3"/>
        <v>309.97526124020698</v>
      </c>
      <c r="BA25" s="1">
        <f t="shared" si="15"/>
        <v>8499.4399536325072</v>
      </c>
      <c r="BB25" s="1">
        <f t="shared" si="15"/>
        <v>11927.074864243787</v>
      </c>
      <c r="BC25" s="1">
        <f t="shared" si="15"/>
        <v>9710.9968361482097</v>
      </c>
      <c r="BD25" s="1">
        <f>SUM(BA25:BC25)*BT25*0.75+0.05*econlow!BD25+0.2*econhigh!BD25</f>
        <v>0</v>
      </c>
      <c r="BE25" s="2">
        <v>0</v>
      </c>
      <c r="BF25" s="2">
        <v>0</v>
      </c>
      <c r="BG25" s="2">
        <v>0</v>
      </c>
      <c r="BH25" s="2">
        <f t="shared" si="4"/>
        <v>0</v>
      </c>
      <c r="BI25" s="2">
        <f t="shared" si="16"/>
        <v>0</v>
      </c>
      <c r="BJ25" s="2">
        <f t="shared" si="5"/>
        <v>0</v>
      </c>
      <c r="BK25" s="2">
        <f t="shared" si="5"/>
        <v>0</v>
      </c>
      <c r="BL25" s="2">
        <f t="shared" si="6"/>
        <v>0</v>
      </c>
      <c r="BM25" s="2">
        <f t="shared" si="6"/>
        <v>0</v>
      </c>
      <c r="BN25" s="2">
        <f t="shared" si="6"/>
        <v>0</v>
      </c>
      <c r="BO25" s="2">
        <f t="shared" si="17"/>
        <v>0</v>
      </c>
      <c r="BP25" s="2">
        <f t="shared" si="17"/>
        <v>0</v>
      </c>
      <c r="BQ25" s="2">
        <f t="shared" si="17"/>
        <v>0</v>
      </c>
      <c r="BR25" s="11">
        <f t="shared" si="18"/>
        <v>5.1730956327600025E-2</v>
      </c>
      <c r="BS25" s="17">
        <v>0</v>
      </c>
      <c r="BT25" s="17">
        <v>0</v>
      </c>
      <c r="BU25" s="12">
        <f>(BU$3*tempmid!$I135+BU$4*tempmid!$I135^2+BU$5*tempmid!$I135^6)*(K25/K$56)^$BW$1</f>
        <v>1.6638538654274697</v>
      </c>
      <c r="BV25" s="12">
        <f>(BV$3*tempmid!$I135+BV$4*tempmid!$I135^2+BV$5*tempmid!$I135^6)*(L25/L$56)^$BW$1</f>
        <v>1.0576980740814483</v>
      </c>
      <c r="BW25" s="12">
        <f>(BW$3*tempmid!$I135+BW$4*tempmid!$I135^2+BW$5*tempmid!$I135^6)*(M25/M$56)^$BW$1</f>
        <v>0.55661448657732959</v>
      </c>
      <c r="BX25" s="12"/>
      <c r="BY25" s="12"/>
      <c r="BZ25" s="12"/>
      <c r="CA25" s="19"/>
      <c r="CB25" s="19"/>
      <c r="CC25" s="19"/>
      <c r="CD25" s="19"/>
      <c r="CE25" s="19"/>
      <c r="CF25" s="19"/>
      <c r="CG25" s="19"/>
      <c r="CH25" s="19"/>
    </row>
    <row r="26" spans="1:86" x14ac:dyDescent="0.3">
      <c r="A26" s="2">
        <v>1980</v>
      </c>
      <c r="B26" s="1">
        <v>909.58314605023929</v>
      </c>
      <c r="C26" s="1">
        <v>1771.1376542472055</v>
      </c>
      <c r="D26" s="1">
        <v>1735.2726914999992</v>
      </c>
      <c r="E26" s="11">
        <f t="shared" si="19"/>
        <v>6.9399655695143725E-3</v>
      </c>
      <c r="F26" s="11">
        <f t="shared" si="7"/>
        <v>1.5668442836691332E-2</v>
      </c>
      <c r="G26" s="11">
        <f t="shared" si="7"/>
        <v>2.5062507387219046E-2</v>
      </c>
      <c r="H26" s="1">
        <v>18304.771367773254</v>
      </c>
      <c r="I26" s="1">
        <v>2567.816844563456</v>
      </c>
      <c r="J26" s="1">
        <v>723.71836737436615</v>
      </c>
      <c r="K26" s="1">
        <f t="shared" si="8"/>
        <v>20124.351959751704</v>
      </c>
      <c r="L26" s="1">
        <f t="shared" si="0"/>
        <v>1449.8121240919959</v>
      </c>
      <c r="M26" s="1">
        <f t="shared" si="0"/>
        <v>417.06319180806776</v>
      </c>
      <c r="N26" s="11">
        <f t="shared" si="20"/>
        <v>1.9866883309723526E-2</v>
      </c>
      <c r="O26" s="11">
        <f t="shared" si="9"/>
        <v>3.1415457728710017E-2</v>
      </c>
      <c r="P26" s="11">
        <f t="shared" si="9"/>
        <v>3.7555349515236092E-2</v>
      </c>
      <c r="Q26" s="1">
        <v>4055.536150077508</v>
      </c>
      <c r="R26" s="1">
        <v>2318.4122303689601</v>
      </c>
      <c r="S26" s="1">
        <v>637.55582599999889</v>
      </c>
      <c r="T26" s="1">
        <f t="shared" si="10"/>
        <v>221.55623080971907</v>
      </c>
      <c r="U26" s="1">
        <f t="shared" si="10"/>
        <v>902.87289581321522</v>
      </c>
      <c r="V26" s="1">
        <f t="shared" si="10"/>
        <v>880.94465297742408</v>
      </c>
      <c r="W26" s="11">
        <f t="shared" si="21"/>
        <v>-5.1281902986994754E-2</v>
      </c>
      <c r="X26" s="11">
        <f t="shared" si="21"/>
        <v>-3.7016753471331154E-2</v>
      </c>
      <c r="Y26" s="11">
        <f t="shared" si="21"/>
        <v>-2.4078582596210873E-2</v>
      </c>
      <c r="Z26" s="1">
        <v>9918.9793807804017</v>
      </c>
      <c r="AA26" s="1">
        <v>6533.856933</v>
      </c>
      <c r="AB26" s="1">
        <v>1193.3664780000026</v>
      </c>
      <c r="AC26" s="12">
        <f t="shared" si="11"/>
        <v>2.4457874406053151</v>
      </c>
      <c r="AD26" s="12">
        <f t="shared" si="11"/>
        <v>2.8182464047647726</v>
      </c>
      <c r="AE26" s="12">
        <f t="shared" si="11"/>
        <v>1.871783504022132</v>
      </c>
      <c r="AF26" s="11">
        <f t="shared" si="22"/>
        <v>-1.5721294261408225E-3</v>
      </c>
      <c r="AG26" s="11">
        <f t="shared" si="22"/>
        <v>1.2560552014162951E-2</v>
      </c>
      <c r="AH26" s="11">
        <f t="shared" si="22"/>
        <v>1.1498837137846607E-2</v>
      </c>
      <c r="AI26" s="1">
        <f t="shared" si="28"/>
        <v>21939.617431763942</v>
      </c>
      <c r="AJ26" s="1">
        <f t="shared" si="28"/>
        <v>2929.3785945657969</v>
      </c>
      <c r="AK26" s="1">
        <f t="shared" si="28"/>
        <v>932.03806177940703</v>
      </c>
      <c r="AL26" s="14">
        <f t="shared" si="27"/>
        <v>8.2708981176267589</v>
      </c>
      <c r="AM26" s="14">
        <f t="shared" si="27"/>
        <v>1.0895899562893532</v>
      </c>
      <c r="AN26" s="14">
        <f t="shared" si="27"/>
        <v>0.45103860224616948</v>
      </c>
      <c r="AO26" s="11">
        <f t="shared" si="24"/>
        <v>2.0621120954280148E-2</v>
      </c>
      <c r="AP26" s="11">
        <f t="shared" si="13"/>
        <v>2.5977173653231045E-2</v>
      </c>
      <c r="AQ26" s="11">
        <f t="shared" si="13"/>
        <v>2.3564574154817608E-2</v>
      </c>
      <c r="AR26" s="1">
        <f t="shared" si="25"/>
        <v>14219.109702597792</v>
      </c>
      <c r="AS26" s="1">
        <f t="shared" si="25"/>
        <v>2134.1259420488577</v>
      </c>
      <c r="AT26" s="1">
        <f t="shared" si="25"/>
        <v>691.18551481508996</v>
      </c>
      <c r="AU26" s="1">
        <f t="shared" si="26"/>
        <v>2843.8219405195587</v>
      </c>
      <c r="AV26" s="1">
        <f t="shared" si="26"/>
        <v>426.82518840977156</v>
      </c>
      <c r="AW26" s="1">
        <f t="shared" si="26"/>
        <v>138.237102963018</v>
      </c>
      <c r="AX26" s="1">
        <f t="shared" si="14"/>
        <v>12506.045006961838</v>
      </c>
      <c r="AY26" s="1">
        <f t="shared" si="3"/>
        <v>963.95712074945845</v>
      </c>
      <c r="AZ26" s="1">
        <f t="shared" si="3"/>
        <v>318.65217182326199</v>
      </c>
      <c r="BA26" s="1">
        <f t="shared" si="15"/>
        <v>8580.9777537492519</v>
      </c>
      <c r="BB26" s="1">
        <f t="shared" si="15"/>
        <v>12169.569734725135</v>
      </c>
      <c r="BC26" s="1">
        <f t="shared" si="15"/>
        <v>10002.28555956844</v>
      </c>
      <c r="BD26" s="1">
        <f>SUM(BA26:BC26)*BT26*0.75+0.05*econlow!BD26+0.2*econhigh!BD26</f>
        <v>0</v>
      </c>
      <c r="BE26" s="2">
        <v>0</v>
      </c>
      <c r="BF26" s="2">
        <v>0</v>
      </c>
      <c r="BG26" s="2">
        <v>0</v>
      </c>
      <c r="BH26" s="2">
        <f t="shared" si="4"/>
        <v>0</v>
      </c>
      <c r="BI26" s="2">
        <f t="shared" si="16"/>
        <v>0</v>
      </c>
      <c r="BJ26" s="2">
        <f t="shared" si="5"/>
        <v>0</v>
      </c>
      <c r="BK26" s="2">
        <f t="shared" si="5"/>
        <v>0</v>
      </c>
      <c r="BL26" s="2">
        <f t="shared" si="6"/>
        <v>0</v>
      </c>
      <c r="BM26" s="2">
        <f t="shared" si="6"/>
        <v>0</v>
      </c>
      <c r="BN26" s="2">
        <f t="shared" si="6"/>
        <v>0</v>
      </c>
      <c r="BO26" s="2">
        <f t="shared" si="17"/>
        <v>0</v>
      </c>
      <c r="BP26" s="2">
        <f t="shared" si="17"/>
        <v>0</v>
      </c>
      <c r="BQ26" s="2">
        <f t="shared" si="17"/>
        <v>0</v>
      </c>
      <c r="BR26" s="11">
        <f t="shared" si="18"/>
        <v>4.2806571653571907E-2</v>
      </c>
      <c r="BS26" s="17">
        <v>0</v>
      </c>
      <c r="BT26" s="17">
        <v>0</v>
      </c>
      <c r="BU26" s="12">
        <f>(BU$3*tempmid!$I136+BU$4*tempmid!$I136^2+BU$5*tempmid!$I136^6)*(K26/K$56)^$BW$1</f>
        <v>1.7018432228851279</v>
      </c>
      <c r="BV26" s="12">
        <f>(BV$3*tempmid!$I136+BV$4*tempmid!$I136^2+BV$5*tempmid!$I136^6)*(L26/L$56)^$BW$1</f>
        <v>1.0777562718124944</v>
      </c>
      <c r="BW26" s="12">
        <f>(BW$3*tempmid!$I136+BW$4*tempmid!$I136^2+BW$5*tempmid!$I136^6)*(M26/M$56)^$BW$1</f>
        <v>0.56515010733421722</v>
      </c>
      <c r="BX26" s="12"/>
      <c r="BY26" s="12"/>
      <c r="BZ26" s="12"/>
      <c r="CA26" s="19"/>
      <c r="CB26" s="19"/>
      <c r="CC26" s="19"/>
      <c r="CD26" s="19"/>
      <c r="CE26" s="19"/>
      <c r="CF26" s="19"/>
      <c r="CG26" s="19"/>
      <c r="CH26" s="19"/>
    </row>
    <row r="27" spans="1:86" x14ac:dyDescent="0.3">
      <c r="A27" s="2">
        <v>1981</v>
      </c>
      <c r="B27" s="1">
        <v>915.87460548077411</v>
      </c>
      <c r="C27" s="1">
        <v>1799.1535041360673</v>
      </c>
      <c r="D27" s="1">
        <v>1778.6064313142044</v>
      </c>
      <c r="E27" s="11">
        <f t="shared" si="19"/>
        <v>6.9168601659503892E-3</v>
      </c>
      <c r="F27" s="11">
        <f t="shared" si="7"/>
        <v>1.5817996879959884E-2</v>
      </c>
      <c r="G27" s="11">
        <f t="shared" si="7"/>
        <v>2.4972293995329853E-2</v>
      </c>
      <c r="H27" s="1">
        <v>18585.782838008105</v>
      </c>
      <c r="I27" s="1">
        <v>2617.053973761886</v>
      </c>
      <c r="J27" s="1">
        <v>761.04401569973516</v>
      </c>
      <c r="K27" s="1">
        <f t="shared" si="8"/>
        <v>20292.933909060386</v>
      </c>
      <c r="L27" s="1">
        <f t="shared" si="0"/>
        <v>1454.6029384071733</v>
      </c>
      <c r="M27" s="1">
        <f t="shared" si="0"/>
        <v>427.88781278464347</v>
      </c>
      <c r="N27" s="11">
        <f t="shared" si="20"/>
        <v>8.3770125689435204E-3</v>
      </c>
      <c r="O27" s="11">
        <f t="shared" si="9"/>
        <v>3.3044380272222451E-3</v>
      </c>
      <c r="P27" s="11">
        <f t="shared" si="9"/>
        <v>2.5954390579634667E-2</v>
      </c>
      <c r="Q27" s="1">
        <v>3946.9596667375117</v>
      </c>
      <c r="R27" s="1">
        <v>2355.1102514803902</v>
      </c>
      <c r="S27" s="1">
        <v>671.01365500000111</v>
      </c>
      <c r="T27" s="1">
        <f t="shared" si="10"/>
        <v>212.36445626954927</v>
      </c>
      <c r="U27" s="1">
        <f t="shared" si="10"/>
        <v>899.9089338975441</v>
      </c>
      <c r="V27" s="1">
        <f t="shared" si="10"/>
        <v>881.70150629598425</v>
      </c>
      <c r="W27" s="11">
        <f t="shared" si="21"/>
        <v>-4.1487321329563676E-2</v>
      </c>
      <c r="X27" s="11">
        <f t="shared" si="21"/>
        <v>-3.2828119322393379E-3</v>
      </c>
      <c r="Y27" s="11">
        <f t="shared" si="21"/>
        <v>8.5913833065687228E-4</v>
      </c>
      <c r="Z27" s="1">
        <v>9531.5916334437134</v>
      </c>
      <c r="AA27" s="1">
        <v>6441.6575519999997</v>
      </c>
      <c r="AB27" s="1">
        <v>1231.3235949999989</v>
      </c>
      <c r="AC27" s="12">
        <f t="shared" si="11"/>
        <v>2.4149199480729333</v>
      </c>
      <c r="AD27" s="12">
        <f t="shared" si="11"/>
        <v>2.735183012324311</v>
      </c>
      <c r="AE27" s="12">
        <f t="shared" si="11"/>
        <v>1.8350201755581217</v>
      </c>
      <c r="AF27" s="11">
        <f t="shared" si="22"/>
        <v>-1.2620676686745269E-2</v>
      </c>
      <c r="AG27" s="11">
        <f t="shared" si="22"/>
        <v>-2.9473431528211025E-2</v>
      </c>
      <c r="AH27" s="11">
        <f t="shared" si="22"/>
        <v>-1.9640801612479497E-2</v>
      </c>
      <c r="AI27" s="1">
        <f t="shared" si="28"/>
        <v>22589.477629107107</v>
      </c>
      <c r="AJ27" s="1">
        <f t="shared" si="28"/>
        <v>3063.265923518989</v>
      </c>
      <c r="AK27" s="1">
        <f t="shared" si="28"/>
        <v>977.0713585644844</v>
      </c>
      <c r="AL27" s="14">
        <f t="shared" si="27"/>
        <v>8.4414533081108676</v>
      </c>
      <c r="AM27" s="14">
        <f t="shared" si="27"/>
        <v>1.1178944237946982</v>
      </c>
      <c r="AN27" s="14">
        <f t="shared" si="27"/>
        <v>0.4616671348354846</v>
      </c>
      <c r="AO27" s="11">
        <f t="shared" si="24"/>
        <v>2.0621120954280148E-2</v>
      </c>
      <c r="AP27" s="11">
        <f t="shared" si="13"/>
        <v>2.5977173653231045E-2</v>
      </c>
      <c r="AQ27" s="11">
        <f t="shared" si="13"/>
        <v>2.3564574154817608E-2</v>
      </c>
      <c r="AR27" s="1">
        <f t="shared" si="25"/>
        <v>14678.013210257626</v>
      </c>
      <c r="AS27" s="1">
        <f t="shared" si="25"/>
        <v>2237.1355800170063</v>
      </c>
      <c r="AT27" s="1">
        <f t="shared" si="25"/>
        <v>728.41369484042536</v>
      </c>
      <c r="AU27" s="1">
        <f t="shared" si="26"/>
        <v>2935.6026420515254</v>
      </c>
      <c r="AV27" s="1">
        <f t="shared" si="26"/>
        <v>447.4271160034013</v>
      </c>
      <c r="AW27" s="1">
        <f t="shared" si="26"/>
        <v>145.68273896808509</v>
      </c>
      <c r="AX27" s="1">
        <f t="shared" si="14"/>
        <v>12820.980621077606</v>
      </c>
      <c r="AY27" s="1">
        <f t="shared" si="3"/>
        <v>994.75028667606784</v>
      </c>
      <c r="AZ27" s="1">
        <f t="shared" si="3"/>
        <v>327.63344695755029</v>
      </c>
      <c r="BA27" s="1">
        <f t="shared" si="15"/>
        <v>8663.1097221816781</v>
      </c>
      <c r="BB27" s="1">
        <f t="shared" si="15"/>
        <v>12418.642196786283</v>
      </c>
      <c r="BC27" s="1">
        <f t="shared" si="15"/>
        <v>10301.502485677411</v>
      </c>
      <c r="BD27" s="1">
        <f>SUM(BA27:BC27)*BT27*0.75+0.05*econlow!BD27+0.2*econhigh!BD27</f>
        <v>0</v>
      </c>
      <c r="BE27" s="2">
        <v>0</v>
      </c>
      <c r="BF27" s="2">
        <v>0</v>
      </c>
      <c r="BG27" s="2">
        <v>0</v>
      </c>
      <c r="BH27" s="2">
        <f t="shared" si="4"/>
        <v>0</v>
      </c>
      <c r="BI27" s="2">
        <f t="shared" si="16"/>
        <v>0</v>
      </c>
      <c r="BJ27" s="2">
        <f t="shared" si="5"/>
        <v>0</v>
      </c>
      <c r="BK27" s="2">
        <f t="shared" si="5"/>
        <v>0</v>
      </c>
      <c r="BL27" s="2">
        <f t="shared" si="6"/>
        <v>0</v>
      </c>
      <c r="BM27" s="2">
        <f t="shared" si="6"/>
        <v>0</v>
      </c>
      <c r="BN27" s="2">
        <f t="shared" si="6"/>
        <v>0</v>
      </c>
      <c r="BO27" s="2">
        <f t="shared" si="17"/>
        <v>0</v>
      </c>
      <c r="BP27" s="2">
        <f t="shared" si="17"/>
        <v>0</v>
      </c>
      <c r="BQ27" s="2">
        <f t="shared" si="17"/>
        <v>0</v>
      </c>
      <c r="BR27" s="11">
        <f t="shared" si="18"/>
        <v>2.9448153818693784E-2</v>
      </c>
      <c r="BS27" s="17">
        <v>0</v>
      </c>
      <c r="BT27" s="17">
        <v>0</v>
      </c>
      <c r="BU27" s="12">
        <f>(BU$3*tempmid!$I137+BU$4*tempmid!$I137^2+BU$5*tempmid!$I137^6)*(K27/K$56)^$BW$1</f>
        <v>1.7452906990564641</v>
      </c>
      <c r="BV27" s="12">
        <f>(BV$3*tempmid!$I137+BV$4*tempmid!$I137^2+BV$5*tempmid!$I137^6)*(L27/L$56)^$BW$1</f>
        <v>1.1055460848147816</v>
      </c>
      <c r="BW27" s="12">
        <f>(BW$3*tempmid!$I137+BW$4*tempmid!$I137^2+BW$5*tempmid!$I137^6)*(M27/M$56)^$BW$1</f>
        <v>0.57524507838846939</v>
      </c>
      <c r="BX27" s="12"/>
      <c r="BY27" s="12"/>
      <c r="BZ27" s="12"/>
      <c r="CA27" s="19"/>
      <c r="CB27" s="19"/>
      <c r="CC27" s="19"/>
      <c r="CD27" s="19"/>
      <c r="CE27" s="19"/>
      <c r="CF27" s="19"/>
      <c r="CG27" s="19"/>
      <c r="CH27" s="19"/>
    </row>
    <row r="28" spans="1:86" x14ac:dyDescent="0.3">
      <c r="A28" s="2">
        <v>1982</v>
      </c>
      <c r="B28" s="1">
        <v>921.55163861389883</v>
      </c>
      <c r="C28" s="1">
        <v>1829.4163993666116</v>
      </c>
      <c r="D28" s="1">
        <v>1822.7481860632315</v>
      </c>
      <c r="E28" s="11">
        <f t="shared" si="19"/>
        <v>6.1984829573309419E-3</v>
      </c>
      <c r="F28" s="11">
        <f t="shared" si="7"/>
        <v>1.6820629902325246E-2</v>
      </c>
      <c r="G28" s="11">
        <f t="shared" si="7"/>
        <v>2.4818168860668566E-2</v>
      </c>
      <c r="H28" s="1">
        <v>18649.5693477856</v>
      </c>
      <c r="I28" s="1">
        <v>2627.655881045735</v>
      </c>
      <c r="J28" s="1">
        <v>789.89522956821065</v>
      </c>
      <c r="K28" s="1">
        <f t="shared" si="8"/>
        <v>20237.139804597737</v>
      </c>
      <c r="L28" s="1">
        <f t="shared" si="0"/>
        <v>1436.3355887459484</v>
      </c>
      <c r="M28" s="1">
        <f t="shared" si="0"/>
        <v>433.3540066629966</v>
      </c>
      <c r="N28" s="11">
        <f t="shared" si="20"/>
        <v>-2.7494350847778737E-3</v>
      </c>
      <c r="O28" s="11">
        <f t="shared" si="9"/>
        <v>-1.2558306585870205E-2</v>
      </c>
      <c r="P28" s="11">
        <f t="shared" si="9"/>
        <v>1.2774829558195977E-2</v>
      </c>
      <c r="Q28" s="1">
        <v>3848.8696831483066</v>
      </c>
      <c r="R28" s="1">
        <v>2436.0311347254014</v>
      </c>
      <c r="S28" s="1">
        <v>702.69958900000029</v>
      </c>
      <c r="T28" s="1">
        <f t="shared" si="10"/>
        <v>206.37847509359841</v>
      </c>
      <c r="U28" s="1">
        <f t="shared" si="10"/>
        <v>927.07388067722479</v>
      </c>
      <c r="V28" s="1">
        <f t="shared" si="10"/>
        <v>889.61113157263264</v>
      </c>
      <c r="W28" s="11">
        <f t="shared" si="21"/>
        <v>-2.8187302532176051E-2</v>
      </c>
      <c r="X28" s="11">
        <f t="shared" si="21"/>
        <v>3.0186328589969724E-2</v>
      </c>
      <c r="Y28" s="11">
        <f t="shared" si="21"/>
        <v>8.9708651058979516E-3</v>
      </c>
      <c r="Z28" s="1">
        <v>9181.9648749908665</v>
      </c>
      <c r="AA28" s="1">
        <v>6672.025826000001</v>
      </c>
      <c r="AB28" s="1">
        <v>1291.7080840000017</v>
      </c>
      <c r="AC28" s="12">
        <f t="shared" si="11"/>
        <v>2.3856263347113855</v>
      </c>
      <c r="AD28" s="12">
        <f t="shared" si="11"/>
        <v>2.7388918519516774</v>
      </c>
      <c r="AE28" s="12">
        <f t="shared" si="11"/>
        <v>1.8382081108631489</v>
      </c>
      <c r="AF28" s="11">
        <f t="shared" si="22"/>
        <v>-1.2130262696667726E-2</v>
      </c>
      <c r="AG28" s="11">
        <f t="shared" si="22"/>
        <v>1.3559749423182055E-3</v>
      </c>
      <c r="AH28" s="11">
        <f t="shared" si="22"/>
        <v>1.7372753430668908E-3</v>
      </c>
      <c r="AI28" s="1">
        <f t="shared" si="28"/>
        <v>23266.132508247923</v>
      </c>
      <c r="AJ28" s="1">
        <f t="shared" si="28"/>
        <v>3204.3664471704915</v>
      </c>
      <c r="AK28" s="1">
        <f t="shared" si="28"/>
        <v>1025.0469616761211</v>
      </c>
      <c r="AL28" s="14">
        <f t="shared" si="27"/>
        <v>8.6155255378073292</v>
      </c>
      <c r="AM28" s="14">
        <f t="shared" si="27"/>
        <v>1.1469341613675916</v>
      </c>
      <c r="AN28" s="14">
        <f t="shared" si="27"/>
        <v>0.47254612426915754</v>
      </c>
      <c r="AO28" s="11">
        <f t="shared" si="24"/>
        <v>2.0621120954280148E-2</v>
      </c>
      <c r="AP28" s="11">
        <f t="shared" si="13"/>
        <v>2.5977173653231045E-2</v>
      </c>
      <c r="AQ28" s="11">
        <f t="shared" si="13"/>
        <v>2.3564574154817608E-2</v>
      </c>
      <c r="AR28" s="1">
        <f t="shared" si="25"/>
        <v>15144.061131962364</v>
      </c>
      <c r="AS28" s="1">
        <f t="shared" si="25"/>
        <v>2347.129099409734</v>
      </c>
      <c r="AT28" s="1">
        <f t="shared" si="25"/>
        <v>767.66952063484507</v>
      </c>
      <c r="AU28" s="1">
        <f t="shared" si="26"/>
        <v>3028.8122263924729</v>
      </c>
      <c r="AV28" s="1">
        <f t="shared" si="26"/>
        <v>469.42581988194684</v>
      </c>
      <c r="AW28" s="1">
        <f t="shared" si="26"/>
        <v>153.53390412696902</v>
      </c>
      <c r="AX28" s="1">
        <f t="shared" si="14"/>
        <v>13146.576271941067</v>
      </c>
      <c r="AY28" s="1">
        <f t="shared" si="3"/>
        <v>1026.3946907756449</v>
      </c>
      <c r="AZ28" s="1">
        <f t="shared" si="3"/>
        <v>336.92839263457734</v>
      </c>
      <c r="BA28" s="1">
        <f t="shared" si="15"/>
        <v>8739.918923901685</v>
      </c>
      <c r="BB28" s="1">
        <f t="shared" si="15"/>
        <v>12684.821407807538</v>
      </c>
      <c r="BC28" s="1">
        <f t="shared" si="15"/>
        <v>10608.158256665278</v>
      </c>
      <c r="BD28" s="1">
        <f>SUM(BA28:BC28)*BT28*0.75+0.05*econlow!BD28+0.2*econhigh!BD28</f>
        <v>0</v>
      </c>
      <c r="BE28" s="2">
        <v>0</v>
      </c>
      <c r="BF28" s="2">
        <v>0</v>
      </c>
      <c r="BG28" s="2">
        <v>0</v>
      </c>
      <c r="BH28" s="2">
        <f t="shared" si="4"/>
        <v>0</v>
      </c>
      <c r="BI28" s="2">
        <f t="shared" si="16"/>
        <v>0</v>
      </c>
      <c r="BJ28" s="2">
        <f t="shared" si="5"/>
        <v>0</v>
      </c>
      <c r="BK28" s="2">
        <f t="shared" si="5"/>
        <v>0</v>
      </c>
      <c r="BL28" s="2">
        <f t="shared" si="6"/>
        <v>0</v>
      </c>
      <c r="BM28" s="2">
        <f t="shared" si="6"/>
        <v>0</v>
      </c>
      <c r="BN28" s="2">
        <f t="shared" si="6"/>
        <v>0</v>
      </c>
      <c r="BO28" s="2">
        <f t="shared" si="17"/>
        <v>0</v>
      </c>
      <c r="BP28" s="2">
        <f t="shared" si="17"/>
        <v>0</v>
      </c>
      <c r="BQ28" s="2">
        <f t="shared" si="17"/>
        <v>0</v>
      </c>
      <c r="BR28" s="11">
        <f t="shared" si="18"/>
        <v>1.7109021078205416E-2</v>
      </c>
      <c r="BS28" s="17">
        <v>0</v>
      </c>
      <c r="BT28" s="17">
        <v>0</v>
      </c>
      <c r="BU28" s="12">
        <f>(BU$3*tempmid!$I138+BU$4*tempmid!$I138^2+BU$5*tempmid!$I138^6)*(K28/K$56)^$BW$1</f>
        <v>1.7941835549183269</v>
      </c>
      <c r="BV28" s="12">
        <f>(BV$3*tempmid!$I138+BV$4*tempmid!$I138^2+BV$5*tempmid!$I138^6)*(L28/L$56)^$BW$1</f>
        <v>1.1381382614335238</v>
      </c>
      <c r="BW28" s="12">
        <f>(BW$3*tempmid!$I138+BW$4*tempmid!$I138^2+BW$5*tempmid!$I138^6)*(M28/M$56)^$BW$1</f>
        <v>0.58714146414718249</v>
      </c>
      <c r="BX28" s="12"/>
      <c r="BY28" s="12"/>
      <c r="BZ28" s="12"/>
      <c r="CA28" s="19"/>
      <c r="CB28" s="19"/>
      <c r="CC28" s="19"/>
      <c r="CD28" s="19"/>
      <c r="CE28" s="19"/>
      <c r="CF28" s="19"/>
      <c r="CG28" s="19"/>
      <c r="CH28" s="19"/>
    </row>
    <row r="29" spans="1:86" x14ac:dyDescent="0.3">
      <c r="A29" s="2">
        <v>1983</v>
      </c>
      <c r="B29" s="1">
        <v>926.77344196489094</v>
      </c>
      <c r="C29" s="1">
        <v>1859.8300727213013</v>
      </c>
      <c r="D29" s="1">
        <v>1867.5480402701805</v>
      </c>
      <c r="E29" s="11">
        <f t="shared" si="19"/>
        <v>5.666316603642807E-3</v>
      </c>
      <c r="F29" s="11">
        <f t="shared" si="7"/>
        <v>1.6624795407551574E-2</v>
      </c>
      <c r="G29" s="11">
        <f t="shared" si="7"/>
        <v>2.4578191628163326E-2</v>
      </c>
      <c r="H29" s="1">
        <v>19112.052818472035</v>
      </c>
      <c r="I29" s="1">
        <v>2643.163992556083</v>
      </c>
      <c r="J29" s="1">
        <v>822.39045007983623</v>
      </c>
      <c r="K29" s="1">
        <f t="shared" si="8"/>
        <v>20622.14124085362</v>
      </c>
      <c r="L29" s="1">
        <f t="shared" si="0"/>
        <v>1421.1857477326455</v>
      </c>
      <c r="M29" s="1">
        <f t="shared" si="0"/>
        <v>440.35839097389959</v>
      </c>
      <c r="N29" s="11">
        <f t="shared" si="20"/>
        <v>1.9024498519717437E-2</v>
      </c>
      <c r="O29" s="11">
        <f t="shared" si="9"/>
        <v>-1.0547563627891443E-2</v>
      </c>
      <c r="P29" s="11">
        <f t="shared" si="9"/>
        <v>1.6163192685904937E-2</v>
      </c>
      <c r="Q29" s="1">
        <v>3862.5636050119006</v>
      </c>
      <c r="R29" s="1">
        <v>2483.9035272710544</v>
      </c>
      <c r="S29" s="1">
        <v>726.66990200000009</v>
      </c>
      <c r="T29" s="1">
        <f t="shared" si="10"/>
        <v>202.10092770770731</v>
      </c>
      <c r="U29" s="1">
        <f t="shared" si="10"/>
        <v>939.74627918148394</v>
      </c>
      <c r="V29" s="1">
        <f t="shared" si="10"/>
        <v>883.6069313906263</v>
      </c>
      <c r="W29" s="11">
        <f t="shared" si="21"/>
        <v>-2.0726712821921511E-2</v>
      </c>
      <c r="X29" s="11">
        <f t="shared" si="21"/>
        <v>1.3669243377886886E-2</v>
      </c>
      <c r="Y29" s="11">
        <f t="shared" si="21"/>
        <v>-6.7492412908460864E-3</v>
      </c>
      <c r="Z29" s="1">
        <v>9173.9167314395199</v>
      </c>
      <c r="AA29" s="1">
        <v>6816.8026530000006</v>
      </c>
      <c r="AB29" s="1">
        <v>1370.8896149999982</v>
      </c>
      <c r="AC29" s="12">
        <f t="shared" si="11"/>
        <v>2.3750849615876435</v>
      </c>
      <c r="AD29" s="12">
        <f t="shared" si="11"/>
        <v>2.7443910675908154</v>
      </c>
      <c r="AE29" s="12">
        <f t="shared" si="11"/>
        <v>1.8865369423268037</v>
      </c>
      <c r="AF29" s="11">
        <f t="shared" si="22"/>
        <v>-4.4187025312232286E-3</v>
      </c>
      <c r="AG29" s="11">
        <f t="shared" si="22"/>
        <v>2.0078250388817498E-3</v>
      </c>
      <c r="AH29" s="11">
        <f t="shared" si="22"/>
        <v>2.6291273103436374E-2</v>
      </c>
      <c r="AI29" s="1">
        <f t="shared" si="28"/>
        <v>23968.331483815607</v>
      </c>
      <c r="AJ29" s="1">
        <f t="shared" si="28"/>
        <v>3353.3556223353889</v>
      </c>
      <c r="AK29" s="1">
        <f t="shared" si="28"/>
        <v>1076.076169635478</v>
      </c>
      <c r="AL29" s="14">
        <f t="shared" si="27"/>
        <v>8.7931873320071432</v>
      </c>
      <c r="AM29" s="14">
        <f t="shared" si="27"/>
        <v>1.1767282692462604</v>
      </c>
      <c r="AN29" s="14">
        <f t="shared" si="27"/>
        <v>0.48368147245606974</v>
      </c>
      <c r="AO29" s="11">
        <f t="shared" si="24"/>
        <v>2.0621120954280148E-2</v>
      </c>
      <c r="AP29" s="11">
        <f t="shared" si="13"/>
        <v>2.5977173653231045E-2</v>
      </c>
      <c r="AQ29" s="11">
        <f t="shared" si="13"/>
        <v>2.3564574154817608E-2</v>
      </c>
      <c r="AR29" s="1">
        <f t="shared" si="25"/>
        <v>15618.982920650913</v>
      </c>
      <c r="AS29" s="1">
        <f t="shared" si="25"/>
        <v>2462.3553193478451</v>
      </c>
      <c r="AT29" s="1">
        <f t="shared" si="25"/>
        <v>808.99433513658573</v>
      </c>
      <c r="AU29" s="1">
        <f t="shared" si="26"/>
        <v>3123.796584130183</v>
      </c>
      <c r="AV29" s="1">
        <f t="shared" si="26"/>
        <v>492.47106386956904</v>
      </c>
      <c r="AW29" s="1">
        <f t="shared" si="26"/>
        <v>161.79886702731716</v>
      </c>
      <c r="AX29" s="1">
        <f t="shared" si="14"/>
        <v>13482.460513789827</v>
      </c>
      <c r="AY29" s="1">
        <f t="shared" si="3"/>
        <v>1059.1743215529059</v>
      </c>
      <c r="AZ29" s="1">
        <f t="shared" si="3"/>
        <v>346.54823016795763</v>
      </c>
      <c r="BA29" s="1">
        <f t="shared" si="15"/>
        <v>8812.8229477314489</v>
      </c>
      <c r="BB29" s="1">
        <f t="shared" si="15"/>
        <v>12954.172006335704</v>
      </c>
      <c r="BC29" s="1">
        <f t="shared" si="15"/>
        <v>10921.462028073447</v>
      </c>
      <c r="BD29" s="1">
        <f>SUM(BA29:BC29)*BT29*0.75+0.05*econlow!BD29+0.2*econhigh!BD29</f>
        <v>0</v>
      </c>
      <c r="BE29" s="2">
        <v>0</v>
      </c>
      <c r="BF29" s="2">
        <v>0</v>
      </c>
      <c r="BG29" s="2">
        <v>0</v>
      </c>
      <c r="BH29" s="2">
        <f t="shared" si="4"/>
        <v>0</v>
      </c>
      <c r="BI29" s="2">
        <f t="shared" si="16"/>
        <v>0</v>
      </c>
      <c r="BJ29" s="2">
        <f t="shared" si="5"/>
        <v>0</v>
      </c>
      <c r="BK29" s="2">
        <f t="shared" si="5"/>
        <v>0</v>
      </c>
      <c r="BL29" s="2">
        <f t="shared" si="6"/>
        <v>0</v>
      </c>
      <c r="BM29" s="2">
        <f t="shared" si="6"/>
        <v>0</v>
      </c>
      <c r="BN29" s="2">
        <f t="shared" si="6"/>
        <v>0</v>
      </c>
      <c r="BO29" s="2">
        <f t="shared" si="17"/>
        <v>0</v>
      </c>
      <c r="BP29" s="2">
        <f t="shared" si="17"/>
        <v>0</v>
      </c>
      <c r="BQ29" s="2">
        <f t="shared" si="17"/>
        <v>0</v>
      </c>
      <c r="BR29" s="11">
        <f t="shared" si="18"/>
        <v>3.5451074401415789E-2</v>
      </c>
      <c r="BS29" s="17">
        <v>0</v>
      </c>
      <c r="BT29" s="17">
        <v>0</v>
      </c>
      <c r="BU29" s="12">
        <f>(BU$3*tempmid!$I139+BU$4*tempmid!$I139^2+BU$5*tempmid!$I139^6)*(K29/K$56)^$BW$1</f>
        <v>1.833738602202019</v>
      </c>
      <c r="BV29" s="12">
        <f>(BV$3*tempmid!$I139+BV$4*tempmid!$I139^2+BV$5*tempmid!$I139^6)*(L29/L$56)^$BW$1</f>
        <v>1.1705634057375345</v>
      </c>
      <c r="BW29" s="12">
        <f>(BW$3*tempmid!$I139+BW$4*tempmid!$I139^2+BW$5*tempmid!$I139^6)*(M29/M$56)^$BW$1</f>
        <v>0.59846558593452215</v>
      </c>
      <c r="BX29" s="12"/>
      <c r="BY29" s="12"/>
      <c r="BZ29" s="12"/>
      <c r="CA29" s="19"/>
      <c r="CB29" s="19"/>
      <c r="CC29" s="19"/>
      <c r="CD29" s="19"/>
      <c r="CE29" s="19"/>
      <c r="CF29" s="19"/>
      <c r="CG29" s="19"/>
      <c r="CH29" s="19"/>
    </row>
    <row r="30" spans="1:86" x14ac:dyDescent="0.3">
      <c r="A30" s="2">
        <v>1984</v>
      </c>
      <c r="B30" s="1">
        <v>931.65160996489089</v>
      </c>
      <c r="C30" s="1">
        <v>1889.4103818676083</v>
      </c>
      <c r="D30" s="1">
        <v>1912.9676268623828</v>
      </c>
      <c r="E30" s="11">
        <f t="shared" si="19"/>
        <v>5.2636035724735741E-3</v>
      </c>
      <c r="F30" s="11">
        <f t="shared" si="7"/>
        <v>1.5904845060938921E-2</v>
      </c>
      <c r="G30" s="11">
        <f t="shared" si="7"/>
        <v>2.4320438142855672E-2</v>
      </c>
      <c r="H30" s="1">
        <v>19892.340495778513</v>
      </c>
      <c r="I30" s="1">
        <v>2753.4540042072113</v>
      </c>
      <c r="J30" s="1">
        <v>865.40473852677314</v>
      </c>
      <c r="K30" s="1">
        <f t="shared" si="8"/>
        <v>21351.694434927398</v>
      </c>
      <c r="L30" s="1">
        <f t="shared" si="0"/>
        <v>1457.3086030603524</v>
      </c>
      <c r="M30" s="1">
        <f t="shared" si="0"/>
        <v>452.38859579981255</v>
      </c>
      <c r="N30" s="11">
        <f t="shared" si="20"/>
        <v>3.5377179583490292E-2</v>
      </c>
      <c r="O30" s="11">
        <f t="shared" si="9"/>
        <v>2.5417406123961817E-2</v>
      </c>
      <c r="P30" s="11">
        <f t="shared" si="9"/>
        <v>2.7319122497715842E-2</v>
      </c>
      <c r="Q30" s="1">
        <v>4012.3960597240161</v>
      </c>
      <c r="R30" s="1">
        <v>2592.8270889661512</v>
      </c>
      <c r="S30" s="1">
        <v>755.2512770000003</v>
      </c>
      <c r="T30" s="1">
        <f t="shared" si="10"/>
        <v>201.70557911853126</v>
      </c>
      <c r="U30" s="1">
        <f t="shared" si="10"/>
        <v>941.66348339372075</v>
      </c>
      <c r="V30" s="1">
        <f t="shared" si="10"/>
        <v>872.71451539045961</v>
      </c>
      <c r="W30" s="11">
        <f t="shared" si="21"/>
        <v>-1.9561938367143039E-3</v>
      </c>
      <c r="X30" s="11">
        <f t="shared" si="21"/>
        <v>2.040129612331798E-3</v>
      </c>
      <c r="Y30" s="11">
        <f t="shared" si="21"/>
        <v>-1.2327218826842068E-2</v>
      </c>
      <c r="Z30" s="1">
        <v>9392.6562523553712</v>
      </c>
      <c r="AA30" s="1">
        <v>7053.4084939999984</v>
      </c>
      <c r="AB30" s="1">
        <v>1443.6758980000004</v>
      </c>
      <c r="AC30" s="12">
        <f t="shared" si="11"/>
        <v>2.3409095494429892</v>
      </c>
      <c r="AD30" s="12">
        <f t="shared" si="11"/>
        <v>2.7203543668669528</v>
      </c>
      <c r="AE30" s="12">
        <f t="shared" si="11"/>
        <v>1.9115173214066605</v>
      </c>
      <c r="AF30" s="11">
        <f t="shared" si="22"/>
        <v>-1.4389132472048205E-2</v>
      </c>
      <c r="AG30" s="11">
        <f t="shared" si="22"/>
        <v>-8.7584823488597863E-3</v>
      </c>
      <c r="AH30" s="11">
        <f t="shared" si="22"/>
        <v>1.3241394069414048E-2</v>
      </c>
      <c r="AI30" s="1">
        <f t="shared" si="28"/>
        <v>24695.294919564229</v>
      </c>
      <c r="AJ30" s="1">
        <f t="shared" si="28"/>
        <v>3510.4911239714193</v>
      </c>
      <c r="AK30" s="1">
        <f t="shared" si="28"/>
        <v>1130.2674196992473</v>
      </c>
      <c r="AL30" s="14">
        <f t="shared" si="27"/>
        <v>8.974512711554107</v>
      </c>
      <c r="AM30" s="14">
        <f t="shared" si="27"/>
        <v>1.2072963438391364</v>
      </c>
      <c r="AN30" s="14">
        <f t="shared" si="27"/>
        <v>0.49507922038107216</v>
      </c>
      <c r="AO30" s="11">
        <f t="shared" si="24"/>
        <v>2.0621120954280148E-2</v>
      </c>
      <c r="AP30" s="11">
        <f t="shared" si="13"/>
        <v>2.5977173653231045E-2</v>
      </c>
      <c r="AQ30" s="11">
        <f t="shared" si="13"/>
        <v>2.3564574154817608E-2</v>
      </c>
      <c r="AR30" s="1">
        <f t="shared" si="25"/>
        <v>16104.103440851959</v>
      </c>
      <c r="AS30" s="1">
        <f t="shared" si="25"/>
        <v>2581.9539914058173</v>
      </c>
      <c r="AT30" s="1">
        <f t="shared" si="25"/>
        <v>852.46594137172281</v>
      </c>
      <c r="AU30" s="1">
        <f t="shared" si="26"/>
        <v>3220.8206881703918</v>
      </c>
      <c r="AV30" s="1">
        <f t="shared" si="26"/>
        <v>516.39079828116348</v>
      </c>
      <c r="AW30" s="1">
        <f t="shared" si="26"/>
        <v>170.49318827434456</v>
      </c>
      <c r="AX30" s="1">
        <f t="shared" si="14"/>
        <v>13828.433949861441</v>
      </c>
      <c r="AY30" s="1">
        <f t="shared" si="3"/>
        <v>1093.231630855614</v>
      </c>
      <c r="AZ30" s="1">
        <f t="shared" si="3"/>
        <v>356.49989237713265</v>
      </c>
      <c r="BA30" s="1">
        <f t="shared" si="15"/>
        <v>8882.8156755241689</v>
      </c>
      <c r="BB30" s="1">
        <f t="shared" si="15"/>
        <v>13220.00300777645</v>
      </c>
      <c r="BC30" s="1">
        <f t="shared" si="15"/>
        <v>11241.236587963382</v>
      </c>
      <c r="BD30" s="1">
        <f>SUM(BA30:BC30)*BT30*0.75+0.05*econlow!BD30+0.2*econhigh!BD30</f>
        <v>0</v>
      </c>
      <c r="BE30" s="2">
        <v>0</v>
      </c>
      <c r="BF30" s="2">
        <v>0</v>
      </c>
      <c r="BG30" s="2">
        <v>0</v>
      </c>
      <c r="BH30" s="2">
        <f t="shared" si="4"/>
        <v>0</v>
      </c>
      <c r="BI30" s="2">
        <f t="shared" si="16"/>
        <v>0</v>
      </c>
      <c r="BJ30" s="2">
        <f t="shared" si="5"/>
        <v>0</v>
      </c>
      <c r="BK30" s="2">
        <f t="shared" si="5"/>
        <v>0</v>
      </c>
      <c r="BL30" s="2">
        <f t="shared" si="6"/>
        <v>0</v>
      </c>
      <c r="BM30" s="2">
        <f t="shared" si="6"/>
        <v>0</v>
      </c>
      <c r="BN30" s="2">
        <f t="shared" si="6"/>
        <v>0</v>
      </c>
      <c r="BO30" s="2">
        <f t="shared" si="17"/>
        <v>0</v>
      </c>
      <c r="BP30" s="2">
        <f t="shared" si="17"/>
        <v>0</v>
      </c>
      <c r="BQ30" s="2">
        <f t="shared" si="17"/>
        <v>0</v>
      </c>
      <c r="BR30" s="11">
        <f t="shared" si="18"/>
        <v>5.377947418379822E-2</v>
      </c>
      <c r="BS30" s="17">
        <v>0</v>
      </c>
      <c r="BT30" s="17">
        <v>0</v>
      </c>
      <c r="BU30" s="12">
        <f>(BU$3*tempmid!$I140+BU$4*tempmid!$I140^2+BU$5*tempmid!$I140^6)*(K30/K$56)^$BW$1</f>
        <v>1.8658469028329643</v>
      </c>
      <c r="BV30" s="12">
        <f>(BV$3*tempmid!$I140+BV$4*tempmid!$I140^2+BV$5*tempmid!$I140^6)*(L30/L$56)^$BW$1</f>
        <v>1.1926184218029043</v>
      </c>
      <c r="BW30" s="12">
        <f>(BW$3*tempmid!$I140+BW$4*tempmid!$I140^2+BW$5*tempmid!$I140^6)*(M30/M$56)^$BW$1</f>
        <v>0.60799585564269576</v>
      </c>
      <c r="BX30" s="12"/>
      <c r="BY30" s="12"/>
      <c r="BZ30" s="12"/>
      <c r="CA30" s="19"/>
      <c r="CB30" s="19"/>
      <c r="CC30" s="19"/>
      <c r="CD30" s="19"/>
      <c r="CE30" s="19"/>
      <c r="CF30" s="19"/>
      <c r="CG30" s="19"/>
      <c r="CH30" s="19"/>
    </row>
    <row r="31" spans="1:86" x14ac:dyDescent="0.3">
      <c r="A31" s="2">
        <v>1985</v>
      </c>
      <c r="B31" s="1">
        <v>936.70532544805008</v>
      </c>
      <c r="C31" s="1">
        <v>1919.7628284999998</v>
      </c>
      <c r="D31" s="1">
        <v>1958.9577659694839</v>
      </c>
      <c r="E31" s="11">
        <f t="shared" si="19"/>
        <v>5.4244692212248591E-3</v>
      </c>
      <c r="F31" s="11">
        <f t="shared" si="7"/>
        <v>1.6064507173073395E-2</v>
      </c>
      <c r="G31" s="11">
        <f t="shared" si="7"/>
        <v>2.4041253213747948E-2</v>
      </c>
      <c r="H31" s="1">
        <v>20581.969427712706</v>
      </c>
      <c r="I31" s="1">
        <v>2833.2871687244888</v>
      </c>
      <c r="J31" s="1">
        <v>897.36284211990187</v>
      </c>
      <c r="K31" s="1">
        <f t="shared" si="8"/>
        <v>21972.725966800524</v>
      </c>
      <c r="L31" s="1">
        <f t="shared" si="0"/>
        <v>1475.8527077734223</v>
      </c>
      <c r="M31" s="1">
        <f t="shared" si="0"/>
        <v>458.08177067860311</v>
      </c>
      <c r="N31" s="11">
        <f t="shared" si="20"/>
        <v>2.9085819571173399E-2</v>
      </c>
      <c r="O31" s="11">
        <f t="shared" si="9"/>
        <v>1.272489895011053E-2</v>
      </c>
      <c r="P31" s="11">
        <f t="shared" si="9"/>
        <v>1.2584700259132608E-2</v>
      </c>
      <c r="Q31" s="1">
        <v>4097.4817453164824</v>
      </c>
      <c r="R31" s="1">
        <v>2684.1607024509399</v>
      </c>
      <c r="S31" s="1">
        <v>785.17698400000018</v>
      </c>
      <c r="T31" s="1">
        <f t="shared" si="10"/>
        <v>199.08113068127511</v>
      </c>
      <c r="U31" s="1">
        <f t="shared" si="10"/>
        <v>947.36627196858285</v>
      </c>
      <c r="V31" s="1">
        <f t="shared" si="10"/>
        <v>874.98272398389327</v>
      </c>
      <c r="W31" s="11">
        <f t="shared" si="21"/>
        <v>-1.3011283320596201E-2</v>
      </c>
      <c r="X31" s="11">
        <f t="shared" si="21"/>
        <v>6.0560791359451915E-3</v>
      </c>
      <c r="Y31" s="11">
        <f t="shared" si="21"/>
        <v>2.599027005318888E-3</v>
      </c>
      <c r="Z31" s="1">
        <v>9481.2087128372459</v>
      </c>
      <c r="AA31" s="1">
        <v>7566.1137659999977</v>
      </c>
      <c r="AB31" s="1">
        <v>1525.7176890000001</v>
      </c>
      <c r="AC31" s="12">
        <f t="shared" si="11"/>
        <v>2.3139111537652339</v>
      </c>
      <c r="AD31" s="12">
        <f t="shared" si="11"/>
        <v>2.8188005878676665</v>
      </c>
      <c r="AE31" s="12">
        <f t="shared" si="11"/>
        <v>1.9431513150416031</v>
      </c>
      <c r="AF31" s="11">
        <f t="shared" si="22"/>
        <v>-1.1533292981858012E-2</v>
      </c>
      <c r="AG31" s="11">
        <f t="shared" si="22"/>
        <v>3.6188748862926667E-2</v>
      </c>
      <c r="AH31" s="11">
        <f t="shared" si="22"/>
        <v>1.6549153534043626E-2</v>
      </c>
      <c r="AI31" s="1">
        <f t="shared" si="28"/>
        <v>25446.586115778198</v>
      </c>
      <c r="AJ31" s="1">
        <f t="shared" si="28"/>
        <v>3675.8328098554407</v>
      </c>
      <c r="AK31" s="1">
        <f t="shared" si="28"/>
        <v>1187.7338660036671</v>
      </c>
      <c r="AL31" s="14">
        <f t="shared" si="27"/>
        <v>9.1595772236847885</v>
      </c>
      <c r="AM31" s="14">
        <f t="shared" si="27"/>
        <v>1.2386584906139566</v>
      </c>
      <c r="AN31" s="14">
        <f t="shared" si="27"/>
        <v>0.50674555138225119</v>
      </c>
      <c r="AO31" s="11">
        <f t="shared" si="24"/>
        <v>2.0621120954280148E-2</v>
      </c>
      <c r="AP31" s="11">
        <f t="shared" si="13"/>
        <v>2.5977173653231045E-2</v>
      </c>
      <c r="AQ31" s="11">
        <f t="shared" si="13"/>
        <v>2.3564574154817608E-2</v>
      </c>
      <c r="AR31" s="1">
        <f t="shared" si="25"/>
        <v>16606.714721536202</v>
      </c>
      <c r="AS31" s="1">
        <f t="shared" si="25"/>
        <v>2707.8262661865601</v>
      </c>
      <c r="AT31" s="1">
        <f t="shared" si="25"/>
        <v>898.1602512070865</v>
      </c>
      <c r="AU31" s="1">
        <f t="shared" si="26"/>
        <v>3321.3429443072405</v>
      </c>
      <c r="AV31" s="1">
        <f t="shared" si="26"/>
        <v>541.56525323731205</v>
      </c>
      <c r="AW31" s="1">
        <f t="shared" si="26"/>
        <v>179.63205024141732</v>
      </c>
      <c r="AX31" s="1">
        <f t="shared" si="14"/>
        <v>14183.085562019443</v>
      </c>
      <c r="AY31" s="1">
        <f t="shared" si="3"/>
        <v>1128.4003319523842</v>
      </c>
      <c r="AZ31" s="1">
        <f t="shared" si="3"/>
        <v>366.79106280276091</v>
      </c>
      <c r="BA31" s="1">
        <f t="shared" si="15"/>
        <v>8954.7206059395467</v>
      </c>
      <c r="BB31" s="1">
        <f t="shared" si="15"/>
        <v>13493.161071516239</v>
      </c>
      <c r="BC31" s="1">
        <f t="shared" si="15"/>
        <v>11567.238878995622</v>
      </c>
      <c r="BD31" s="1">
        <f>SUM(BA31:BC31)*BT31*0.75+0.05*econlow!BD31+0.2*econhigh!BD31</f>
        <v>0</v>
      </c>
      <c r="BE31" s="2">
        <v>0</v>
      </c>
      <c r="BF31" s="2">
        <v>0</v>
      </c>
      <c r="BG31" s="2">
        <v>0</v>
      </c>
      <c r="BH31" s="2">
        <f t="shared" si="4"/>
        <v>0</v>
      </c>
      <c r="BI31" s="2">
        <f t="shared" si="16"/>
        <v>0</v>
      </c>
      <c r="BJ31" s="2">
        <f t="shared" si="5"/>
        <v>0</v>
      </c>
      <c r="BK31" s="2">
        <f t="shared" si="5"/>
        <v>0</v>
      </c>
      <c r="BL31" s="2">
        <f t="shared" si="6"/>
        <v>0</v>
      </c>
      <c r="BM31" s="2">
        <f t="shared" si="6"/>
        <v>0</v>
      </c>
      <c r="BN31" s="2">
        <f t="shared" si="6"/>
        <v>0</v>
      </c>
      <c r="BO31" s="2">
        <f t="shared" si="17"/>
        <v>0</v>
      </c>
      <c r="BP31" s="2">
        <f t="shared" si="17"/>
        <v>0</v>
      </c>
      <c r="BQ31" s="2">
        <f t="shared" si="17"/>
        <v>0</v>
      </c>
      <c r="BR31" s="11">
        <f t="shared" si="18"/>
        <v>4.6607326093668328E-2</v>
      </c>
      <c r="BS31" s="17">
        <v>0</v>
      </c>
      <c r="BT31" s="17">
        <v>0</v>
      </c>
      <c r="BU31" s="12">
        <f>(BU$3*tempmid!$I141+BU$4*tempmid!$I141^2+BU$5*tempmid!$I141^6)*(K31/K$56)^$BW$1</f>
        <v>1.9006080622314518</v>
      </c>
      <c r="BV31" s="12">
        <f>(BV$3*tempmid!$I141+BV$4*tempmid!$I141^2+BV$5*tempmid!$I141^6)*(L31/L$56)^$BW$1</f>
        <v>1.2183218836506426</v>
      </c>
      <c r="BW31" s="12">
        <f>(BW$3*tempmid!$I141+BW$4*tempmid!$I141^2+BW$5*tempmid!$I141^6)*(M31/M$56)^$BW$1</f>
        <v>0.61957912783212143</v>
      </c>
      <c r="BX31" s="12"/>
      <c r="BY31" s="12"/>
      <c r="BZ31" s="12"/>
      <c r="CA31" s="19"/>
      <c r="CB31" s="19"/>
      <c r="CC31" s="19"/>
      <c r="CD31" s="19"/>
      <c r="CE31" s="19"/>
      <c r="CF31" s="19"/>
      <c r="CG31" s="19"/>
      <c r="CH31" s="19"/>
    </row>
    <row r="32" spans="1:86" x14ac:dyDescent="0.3">
      <c r="A32" s="2">
        <v>1986</v>
      </c>
      <c r="B32" s="1">
        <v>942.02861229508358</v>
      </c>
      <c r="C32" s="1">
        <v>1951.6290223478265</v>
      </c>
      <c r="D32" s="1">
        <v>2006.9086632270353</v>
      </c>
      <c r="E32" s="11">
        <f t="shared" si="19"/>
        <v>5.6829898394004097E-3</v>
      </c>
      <c r="F32" s="11">
        <f t="shared" si="7"/>
        <v>1.659902638740296E-2</v>
      </c>
      <c r="G32" s="11">
        <f t="shared" si="7"/>
        <v>2.4477759597752557E-2</v>
      </c>
      <c r="H32" s="1">
        <v>21204.646550949445</v>
      </c>
      <c r="I32" s="1">
        <v>2951.8661522554075</v>
      </c>
      <c r="J32" s="1">
        <v>930.38723683286935</v>
      </c>
      <c r="K32" s="1">
        <f t="shared" si="8"/>
        <v>22509.556794976885</v>
      </c>
      <c r="L32" s="1">
        <f t="shared" si="0"/>
        <v>1512.5139657455427</v>
      </c>
      <c r="M32" s="1">
        <f t="shared" si="0"/>
        <v>463.59221716490123</v>
      </c>
      <c r="N32" s="11">
        <f t="shared" si="20"/>
        <v>2.4431689949962587E-2</v>
      </c>
      <c r="O32" s="11">
        <f t="shared" si="9"/>
        <v>2.4840729551819818E-2</v>
      </c>
      <c r="P32" s="11">
        <f t="shared" si="9"/>
        <v>1.2029394835194829E-2</v>
      </c>
      <c r="Q32" s="1">
        <v>4140.2857264121221</v>
      </c>
      <c r="R32" s="1">
        <v>2751.1652931250087</v>
      </c>
      <c r="S32" s="1">
        <v>819.0124780000001</v>
      </c>
      <c r="T32" s="1">
        <f t="shared" si="10"/>
        <v>195.25370142171693</v>
      </c>
      <c r="U32" s="1">
        <f t="shared" si="10"/>
        <v>932.00882127495822</v>
      </c>
      <c r="V32" s="1">
        <f t="shared" si="10"/>
        <v>880.29203924593799</v>
      </c>
      <c r="W32" s="11">
        <f t="shared" si="21"/>
        <v>-1.9225474792414321E-2</v>
      </c>
      <c r="X32" s="11">
        <f t="shared" si="21"/>
        <v>-1.621067917238872E-2</v>
      </c>
      <c r="Y32" s="11">
        <f t="shared" si="21"/>
        <v>6.0679086758088641E-3</v>
      </c>
      <c r="Z32" s="1">
        <v>9479.3540586451873</v>
      </c>
      <c r="AA32" s="1">
        <v>7773.0645779999995</v>
      </c>
      <c r="AB32" s="1">
        <v>1597.2718600000044</v>
      </c>
      <c r="AC32" s="12">
        <f t="shared" si="11"/>
        <v>2.2895410329228123</v>
      </c>
      <c r="AD32" s="12">
        <f t="shared" si="11"/>
        <v>2.8253717061001042</v>
      </c>
      <c r="AE32" s="12">
        <f t="shared" si="11"/>
        <v>1.9502411781325806</v>
      </c>
      <c r="AF32" s="11">
        <f t="shared" si="22"/>
        <v>-1.0532003704103454E-2</v>
      </c>
      <c r="AG32" s="11">
        <f t="shared" si="22"/>
        <v>2.3311752738808256E-3</v>
      </c>
      <c r="AH32" s="11">
        <f t="shared" si="22"/>
        <v>3.6486417892915846E-3</v>
      </c>
      <c r="AI32" s="1">
        <f t="shared" si="28"/>
        <v>26223.270448507621</v>
      </c>
      <c r="AJ32" s="1">
        <f t="shared" si="28"/>
        <v>3849.8147821072084</v>
      </c>
      <c r="AK32" s="1">
        <f t="shared" si="28"/>
        <v>1248.5925296447178</v>
      </c>
      <c r="AL32" s="14">
        <f t="shared" si="27"/>
        <v>9.3484579735044626</v>
      </c>
      <c r="AM32" s="14">
        <f t="shared" si="27"/>
        <v>1.2708353373216845</v>
      </c>
      <c r="AN32" s="14">
        <f t="shared" si="27"/>
        <v>0.51868679450542221</v>
      </c>
      <c r="AO32" s="11">
        <f t="shared" si="24"/>
        <v>2.0621120954280148E-2</v>
      </c>
      <c r="AP32" s="11">
        <f t="shared" si="13"/>
        <v>2.5977173653231045E-2</v>
      </c>
      <c r="AQ32" s="11">
        <f t="shared" si="13"/>
        <v>2.3564574154817608E-2</v>
      </c>
      <c r="AR32" s="1">
        <f t="shared" si="25"/>
        <v>17128.86655162213</v>
      </c>
      <c r="AS32" s="1">
        <f t="shared" si="25"/>
        <v>2841.1558926250655</v>
      </c>
      <c r="AT32" s="1">
        <f t="shared" si="25"/>
        <v>946.69792193630326</v>
      </c>
      <c r="AU32" s="1">
        <f t="shared" si="26"/>
        <v>3425.7733103244263</v>
      </c>
      <c r="AV32" s="1">
        <f t="shared" si="26"/>
        <v>568.23117852501309</v>
      </c>
      <c r="AW32" s="1">
        <f t="shared" si="26"/>
        <v>189.33958438726066</v>
      </c>
      <c r="AX32" s="1">
        <f t="shared" si="14"/>
        <v>14546.366280651047</v>
      </c>
      <c r="AY32" s="1">
        <f t="shared" si="3"/>
        <v>1164.6294905810041</v>
      </c>
      <c r="AZ32" s="1">
        <f t="shared" si="3"/>
        <v>377.37558834951579</v>
      </c>
      <c r="BA32" s="1">
        <f t="shared" si="15"/>
        <v>9029.4351557850496</v>
      </c>
      <c r="BB32" s="1">
        <f t="shared" si="15"/>
        <v>13778.809804701408</v>
      </c>
      <c r="BC32" s="1">
        <f t="shared" si="15"/>
        <v>11907.472657715849</v>
      </c>
      <c r="BD32" s="1">
        <f>SUM(BA32:BC32)*BT32*0.75+0.05*econlow!BD32+0.2*econhigh!BD32</f>
        <v>0</v>
      </c>
      <c r="BE32" s="2">
        <v>0</v>
      </c>
      <c r="BF32" s="2">
        <v>0</v>
      </c>
      <c r="BG32" s="2">
        <v>0</v>
      </c>
      <c r="BH32" s="2">
        <f t="shared" si="4"/>
        <v>0</v>
      </c>
      <c r="BI32" s="2">
        <f t="shared" si="16"/>
        <v>0</v>
      </c>
      <c r="BJ32" s="2">
        <f t="shared" si="5"/>
        <v>0</v>
      </c>
      <c r="BK32" s="2">
        <f t="shared" si="5"/>
        <v>0</v>
      </c>
      <c r="BL32" s="2">
        <f t="shared" si="6"/>
        <v>0</v>
      </c>
      <c r="BM32" s="2">
        <f t="shared" si="6"/>
        <v>0</v>
      </c>
      <c r="BN32" s="2">
        <f t="shared" si="6"/>
        <v>0</v>
      </c>
      <c r="BO32" s="2">
        <f t="shared" si="17"/>
        <v>0</v>
      </c>
      <c r="BP32" s="2">
        <f t="shared" si="17"/>
        <v>0</v>
      </c>
      <c r="BQ32" s="2">
        <f t="shared" si="17"/>
        <v>0</v>
      </c>
      <c r="BR32" s="11">
        <f t="shared" si="18"/>
        <v>4.3919983115699973E-2</v>
      </c>
      <c r="BS32" s="17">
        <v>0</v>
      </c>
      <c r="BT32" s="17">
        <v>0</v>
      </c>
      <c r="BU32" s="12">
        <f>(BU$3*tempmid!$I142+BU$4*tempmid!$I142^2+BU$5*tempmid!$I142^6)*(K32/K$56)^$BW$1</f>
        <v>1.9374348696339065</v>
      </c>
      <c r="BV32" s="12">
        <f>(BV$3*tempmid!$I142+BV$4*tempmid!$I142^2+BV$5*tempmid!$I142^6)*(L32/L$56)^$BW$1</f>
        <v>1.2403429547831755</v>
      </c>
      <c r="BW32" s="12">
        <f>(BW$3*tempmid!$I142+BW$4*tempmid!$I142^2+BW$5*tempmid!$I142^6)*(M32/M$56)^$BW$1</f>
        <v>0.63113939646090611</v>
      </c>
      <c r="BX32" s="12"/>
      <c r="BY32" s="12"/>
      <c r="BZ32" s="12"/>
      <c r="CA32" s="19"/>
      <c r="CB32" s="19"/>
      <c r="CC32" s="19"/>
      <c r="CD32" s="19"/>
      <c r="CE32" s="19"/>
      <c r="CF32" s="19"/>
      <c r="CG32" s="19"/>
      <c r="CH32" s="19"/>
    </row>
    <row r="33" spans="1:86" x14ac:dyDescent="0.3">
      <c r="A33" s="2">
        <v>1987</v>
      </c>
      <c r="B33" s="1">
        <v>947.30641569152567</v>
      </c>
      <c r="C33" s="1">
        <v>1985.0015884222066</v>
      </c>
      <c r="D33" s="1">
        <v>2055.4687294649952</v>
      </c>
      <c r="E33" s="11">
        <f t="shared" si="19"/>
        <v>5.6025935173917851E-3</v>
      </c>
      <c r="F33" s="11">
        <f t="shared" si="7"/>
        <v>1.7099851299727353E-2</v>
      </c>
      <c r="G33" s="11">
        <f t="shared" si="7"/>
        <v>2.4196450554893278E-2</v>
      </c>
      <c r="H33" s="1">
        <v>21855.911782637802</v>
      </c>
      <c r="I33" s="1">
        <v>3073.6128521501973</v>
      </c>
      <c r="J33" s="1">
        <v>966.32031631938889</v>
      </c>
      <c r="K33" s="1">
        <f t="shared" si="8"/>
        <v>23071.639145062869</v>
      </c>
      <c r="L33" s="1">
        <f t="shared" si="0"/>
        <v>1548.4183338076225</v>
      </c>
      <c r="M33" s="1">
        <f t="shared" si="0"/>
        <v>470.12163331276088</v>
      </c>
      <c r="N33" s="11">
        <f t="shared" si="20"/>
        <v>2.4970831509726343E-2</v>
      </c>
      <c r="O33" s="11">
        <f t="shared" si="9"/>
        <v>2.3738205977081428E-2</v>
      </c>
      <c r="P33" s="11">
        <f t="shared" si="9"/>
        <v>1.4084395522837578E-2</v>
      </c>
      <c r="Q33" s="1">
        <v>4268.5236012981186</v>
      </c>
      <c r="R33" s="1">
        <v>2864.861574927801</v>
      </c>
      <c r="S33" s="1">
        <v>851.23401599999988</v>
      </c>
      <c r="T33" s="1">
        <f t="shared" si="10"/>
        <v>195.30292964894775</v>
      </c>
      <c r="U33" s="1">
        <f t="shared" si="10"/>
        <v>932.08276797894018</v>
      </c>
      <c r="V33" s="1">
        <f t="shared" si="10"/>
        <v>880.90253472291624</v>
      </c>
      <c r="W33" s="11">
        <f t="shared" si="21"/>
        <v>2.521244251574295E-4</v>
      </c>
      <c r="X33" s="11">
        <f t="shared" si="21"/>
        <v>7.9341206106642304E-5</v>
      </c>
      <c r="Y33" s="11">
        <f t="shared" si="21"/>
        <v>6.9351470848388885E-4</v>
      </c>
      <c r="Z33" s="1">
        <v>9769.6868124319262</v>
      </c>
      <c r="AA33" s="1">
        <v>8163.5524069999974</v>
      </c>
      <c r="AB33" s="1">
        <v>1650.5753720000048</v>
      </c>
      <c r="AC33" s="12">
        <f t="shared" si="11"/>
        <v>2.2887742285086174</v>
      </c>
      <c r="AD33" s="12">
        <f t="shared" si="11"/>
        <v>2.8495451502593916</v>
      </c>
      <c r="AE33" s="12">
        <f t="shared" si="11"/>
        <v>1.9390383149350143</v>
      </c>
      <c r="AF33" s="11">
        <f t="shared" si="22"/>
        <v>-3.3491621384740267E-4</v>
      </c>
      <c r="AG33" s="11">
        <f t="shared" si="22"/>
        <v>8.5558456280623307E-3</v>
      </c>
      <c r="AH33" s="11">
        <f t="shared" si="22"/>
        <v>-5.7443475828427015E-3</v>
      </c>
      <c r="AI33" s="1">
        <f t="shared" si="28"/>
        <v>27026.716713981288</v>
      </c>
      <c r="AJ33" s="1">
        <f t="shared" si="28"/>
        <v>4033.0644824215005</v>
      </c>
      <c r="AK33" s="1">
        <f t="shared" si="28"/>
        <v>1313.0728610675067</v>
      </c>
      <c r="AL33" s="14">
        <f t="shared" si="27"/>
        <v>9.5412336561121034</v>
      </c>
      <c r="AM33" s="14">
        <f t="shared" si="27"/>
        <v>1.3038480475639525</v>
      </c>
      <c r="AN33" s="14">
        <f t="shared" si="27"/>
        <v>0.53090942793766982</v>
      </c>
      <c r="AO33" s="11">
        <f t="shared" si="24"/>
        <v>2.0621120954280148E-2</v>
      </c>
      <c r="AP33" s="11">
        <f t="shared" si="13"/>
        <v>2.5977173653231045E-2</v>
      </c>
      <c r="AQ33" s="11">
        <f t="shared" si="13"/>
        <v>2.3564574154817608E-2</v>
      </c>
      <c r="AR33" s="1">
        <f t="shared" si="25"/>
        <v>17666.70561109337</v>
      </c>
      <c r="AS33" s="1">
        <f t="shared" si="25"/>
        <v>2982.3780962531046</v>
      </c>
      <c r="AT33" s="1">
        <f t="shared" si="25"/>
        <v>997.71591982171071</v>
      </c>
      <c r="AU33" s="1">
        <f t="shared" si="26"/>
        <v>3533.3411222186742</v>
      </c>
      <c r="AV33" s="1">
        <f t="shared" si="26"/>
        <v>596.47561925062098</v>
      </c>
      <c r="AW33" s="1">
        <f t="shared" si="26"/>
        <v>199.54318396434215</v>
      </c>
      <c r="AX33" s="1">
        <f t="shared" si="14"/>
        <v>14919.527889566187</v>
      </c>
      <c r="AY33" s="1">
        <f t="shared" si="3"/>
        <v>1201.9650215488925</v>
      </c>
      <c r="AZ33" s="1">
        <f t="shared" si="3"/>
        <v>388.31665226311657</v>
      </c>
      <c r="BA33" s="1">
        <f t="shared" si="15"/>
        <v>9104.0184256511711</v>
      </c>
      <c r="BB33" s="1">
        <f t="shared" si="15"/>
        <v>14077.061598343145</v>
      </c>
      <c r="BC33" s="1">
        <f t="shared" si="15"/>
        <v>12254.336884598775</v>
      </c>
      <c r="BD33" s="1">
        <f>SUM(BA33:BC33)*BT33*0.75+0.05*econlow!BD33+0.2*econhigh!BD33</f>
        <v>0</v>
      </c>
      <c r="BE33" s="2">
        <v>0</v>
      </c>
      <c r="BF33" s="2">
        <v>0</v>
      </c>
      <c r="BG33" s="2">
        <v>0</v>
      </c>
      <c r="BH33" s="2">
        <f t="shared" si="4"/>
        <v>0</v>
      </c>
      <c r="BI33" s="2">
        <f t="shared" si="16"/>
        <v>0</v>
      </c>
      <c r="BJ33" s="2">
        <f t="shared" si="5"/>
        <v>0</v>
      </c>
      <c r="BK33" s="2">
        <f t="shared" si="5"/>
        <v>0</v>
      </c>
      <c r="BL33" s="2">
        <f t="shared" si="6"/>
        <v>0</v>
      </c>
      <c r="BM33" s="2">
        <f t="shared" si="6"/>
        <v>0</v>
      </c>
      <c r="BN33" s="2">
        <f t="shared" si="6"/>
        <v>0</v>
      </c>
      <c r="BO33" s="2">
        <f t="shared" si="17"/>
        <v>0</v>
      </c>
      <c r="BP33" s="2">
        <f t="shared" si="17"/>
        <v>0</v>
      </c>
      <c r="BQ33" s="2">
        <f t="shared" si="17"/>
        <v>0</v>
      </c>
      <c r="BR33" s="11">
        <f t="shared" si="18"/>
        <v>4.4197072041392865E-2</v>
      </c>
      <c r="BS33" s="17">
        <v>0</v>
      </c>
      <c r="BT33" s="17">
        <v>0</v>
      </c>
      <c r="BU33" s="12">
        <f>(BU$3*tempmid!$I143+BU$4*tempmid!$I143^2+BU$5*tempmid!$I143^6)*(K33/K$56)^$BW$1</f>
        <v>1.9739628538822129</v>
      </c>
      <c r="BV33" s="12">
        <f>(BV$3*tempmid!$I143+BV$4*tempmid!$I143^2+BV$5*tempmid!$I143^6)*(L33/L$56)^$BW$1</f>
        <v>1.2625731407244289</v>
      </c>
      <c r="BW33" s="12">
        <f>(BW$3*tempmid!$I143+BW$4*tempmid!$I143^2+BW$5*tempmid!$I143^6)*(M33/M$56)^$BW$1</f>
        <v>0.64226127317859394</v>
      </c>
      <c r="BX33" s="12"/>
      <c r="BY33" s="12"/>
      <c r="BZ33" s="12"/>
      <c r="CA33" s="19"/>
      <c r="CB33" s="19"/>
      <c r="CC33" s="19"/>
      <c r="CD33" s="19"/>
      <c r="CE33" s="19"/>
      <c r="CF33" s="19"/>
      <c r="CG33" s="19"/>
      <c r="CH33" s="19"/>
    </row>
    <row r="34" spans="1:86" x14ac:dyDescent="0.3">
      <c r="A34" s="2">
        <v>1988</v>
      </c>
      <c r="B34" s="1">
        <v>952.81034412393706</v>
      </c>
      <c r="C34" s="1">
        <v>2018.5674788956755</v>
      </c>
      <c r="D34" s="1">
        <v>2104.4294449077634</v>
      </c>
      <c r="E34" s="11">
        <f t="shared" si="19"/>
        <v>5.8100825047127103E-3</v>
      </c>
      <c r="F34" s="11">
        <f t="shared" si="7"/>
        <v>1.6909754969087532E-2</v>
      </c>
      <c r="G34" s="11">
        <f t="shared" si="7"/>
        <v>2.3819732570444785E-2</v>
      </c>
      <c r="H34" s="1">
        <v>22868.130388723042</v>
      </c>
      <c r="I34" s="1">
        <v>3175.6789784928656</v>
      </c>
      <c r="J34" s="1">
        <v>1038.8988379554835</v>
      </c>
      <c r="K34" s="1">
        <f t="shared" si="8"/>
        <v>24000.715913458287</v>
      </c>
      <c r="L34" s="1">
        <f t="shared" si="0"/>
        <v>1573.2339947487048</v>
      </c>
      <c r="M34" s="1">
        <f t="shared" si="0"/>
        <v>493.67244906660113</v>
      </c>
      <c r="N34" s="11">
        <f t="shared" si="20"/>
        <v>4.0269213754335009E-2</v>
      </c>
      <c r="O34" s="11">
        <f t="shared" si="9"/>
        <v>1.6026457708014696E-2</v>
      </c>
      <c r="P34" s="11">
        <f t="shared" si="9"/>
        <v>5.0095154285683341E-2</v>
      </c>
      <c r="Q34" s="1">
        <v>4398.7258719066331</v>
      </c>
      <c r="R34" s="1">
        <v>2955.6648532876429</v>
      </c>
      <c r="S34" s="1">
        <v>887.8873120000012</v>
      </c>
      <c r="T34" s="1">
        <f t="shared" si="10"/>
        <v>192.35179252239072</v>
      </c>
      <c r="U34" s="1">
        <f t="shared" si="10"/>
        <v>930.71902837306368</v>
      </c>
      <c r="V34" s="1">
        <f t="shared" si="10"/>
        <v>854.64270394924336</v>
      </c>
      <c r="W34" s="11">
        <f t="shared" si="21"/>
        <v>-1.51105625085175E-2</v>
      </c>
      <c r="X34" s="11">
        <f t="shared" si="21"/>
        <v>-1.4631099862875141E-3</v>
      </c>
      <c r="Y34" s="11">
        <f t="shared" si="21"/>
        <v>-2.9810143277579249E-2</v>
      </c>
      <c r="Z34" s="1">
        <v>10089.763007815442</v>
      </c>
      <c r="AA34" s="1">
        <v>8534.8141549999982</v>
      </c>
      <c r="AB34" s="1">
        <v>1765.5761590000002</v>
      </c>
      <c r="AC34" s="12">
        <f t="shared" si="11"/>
        <v>2.293792180198313</v>
      </c>
      <c r="AD34" s="12">
        <f t="shared" si="11"/>
        <v>2.8876122898394789</v>
      </c>
      <c r="AE34" s="12">
        <f t="shared" si="11"/>
        <v>1.9885137845060206</v>
      </c>
      <c r="AF34" s="11">
        <f t="shared" si="22"/>
        <v>2.1924188184192506E-3</v>
      </c>
      <c r="AG34" s="11">
        <f t="shared" si="22"/>
        <v>1.3359023132734738E-2</v>
      </c>
      <c r="AH34" s="11">
        <f t="shared" si="22"/>
        <v>2.5515467739823494E-2</v>
      </c>
      <c r="AI34" s="1">
        <f t="shared" si="28"/>
        <v>27857.386164801832</v>
      </c>
      <c r="AJ34" s="1">
        <f t="shared" si="28"/>
        <v>4226.2336534299711</v>
      </c>
      <c r="AK34" s="1">
        <f t="shared" si="28"/>
        <v>1381.3087589250983</v>
      </c>
      <c r="AL34" s="14">
        <f t="shared" si="27"/>
        <v>9.737984589387839</v>
      </c>
      <c r="AM34" s="14">
        <f t="shared" si="27"/>
        <v>1.3377183347129475</v>
      </c>
      <c r="AN34" s="14">
        <f t="shared" si="27"/>
        <v>0.54342008252179885</v>
      </c>
      <c r="AO34" s="11">
        <f t="shared" si="24"/>
        <v>2.0621120954280148E-2</v>
      </c>
      <c r="AP34" s="11">
        <f t="shared" si="13"/>
        <v>2.5977173653231045E-2</v>
      </c>
      <c r="AQ34" s="11">
        <f t="shared" si="13"/>
        <v>2.3564574154817608E-2</v>
      </c>
      <c r="AR34" s="1">
        <f t="shared" si="25"/>
        <v>18224.781346912463</v>
      </c>
      <c r="AS34" s="1">
        <f t="shared" si="25"/>
        <v>3130.3290962038368</v>
      </c>
      <c r="AT34" s="1">
        <f t="shared" si="25"/>
        <v>1051.2386818989658</v>
      </c>
      <c r="AU34" s="1">
        <f t="shared" si="26"/>
        <v>3644.9562693824928</v>
      </c>
      <c r="AV34" s="1">
        <f t="shared" si="26"/>
        <v>626.06581924076738</v>
      </c>
      <c r="AW34" s="1">
        <f t="shared" si="26"/>
        <v>210.24773637979317</v>
      </c>
      <c r="AX34" s="1">
        <f t="shared" si="14"/>
        <v>15301.917288624121</v>
      </c>
      <c r="AY34" s="1">
        <f t="shared" si="3"/>
        <v>1240.614100417941</v>
      </c>
      <c r="AZ34" s="1">
        <f t="shared" si="3"/>
        <v>399.62895765129014</v>
      </c>
      <c r="BA34" s="1">
        <f t="shared" si="15"/>
        <v>9181.026468661581</v>
      </c>
      <c r="BB34" s="1">
        <f t="shared" si="15"/>
        <v>14378.986426043739</v>
      </c>
      <c r="BC34" s="1">
        <f t="shared" si="15"/>
        <v>12606.661424003931</v>
      </c>
      <c r="BD34" s="1">
        <f>SUM(BA34:BC34)*BT34*0.75+0.05*econlow!BD34+0.2*econhigh!BD34</f>
        <v>0</v>
      </c>
      <c r="BE34" s="2">
        <v>0</v>
      </c>
      <c r="BF34" s="2">
        <v>0</v>
      </c>
      <c r="BG34" s="2">
        <v>0</v>
      </c>
      <c r="BH34" s="2">
        <f t="shared" si="4"/>
        <v>0</v>
      </c>
      <c r="BI34" s="2">
        <f t="shared" si="16"/>
        <v>0</v>
      </c>
      <c r="BJ34" s="2">
        <f t="shared" si="5"/>
        <v>0</v>
      </c>
      <c r="BK34" s="2">
        <f t="shared" si="5"/>
        <v>0</v>
      </c>
      <c r="BL34" s="2">
        <f t="shared" si="6"/>
        <v>0</v>
      </c>
      <c r="BM34" s="2">
        <f t="shared" si="6"/>
        <v>0</v>
      </c>
      <c r="BN34" s="2">
        <f t="shared" si="6"/>
        <v>0</v>
      </c>
      <c r="BO34" s="2">
        <f t="shared" si="17"/>
        <v>0</v>
      </c>
      <c r="BP34" s="2">
        <f t="shared" si="17"/>
        <v>0</v>
      </c>
      <c r="BQ34" s="2">
        <f t="shared" si="17"/>
        <v>0</v>
      </c>
      <c r="BR34" s="11">
        <f t="shared" si="18"/>
        <v>5.7694154448594243E-2</v>
      </c>
      <c r="BS34" s="17">
        <v>0</v>
      </c>
      <c r="BT34" s="17">
        <v>0</v>
      </c>
      <c r="BU34" s="12">
        <f>(BU$3*tempmid!$I144+BU$4*tempmid!$I144^2+BU$5*tempmid!$I144^6)*(K34/K$56)^$BW$1</f>
        <v>2.0029938875375506</v>
      </c>
      <c r="BV34" s="12">
        <f>(BV$3*tempmid!$I144+BV$4*tempmid!$I144^2+BV$5*tempmid!$I144^6)*(L34/L$56)^$BW$1</f>
        <v>1.2871010838147867</v>
      </c>
      <c r="BW34" s="12">
        <f>(BW$3*tempmid!$I144+BW$4*tempmid!$I144^2+BW$5*tempmid!$I144^6)*(M34/M$56)^$BW$1</f>
        <v>0.64757189318406683</v>
      </c>
      <c r="BX34" s="12"/>
      <c r="BY34" s="12"/>
      <c r="BZ34" s="12"/>
      <c r="CA34" s="19"/>
      <c r="CB34" s="19"/>
      <c r="CC34" s="19"/>
      <c r="CD34" s="19"/>
      <c r="CE34" s="19"/>
      <c r="CF34" s="19"/>
      <c r="CG34" s="19"/>
      <c r="CH34" s="19"/>
    </row>
    <row r="35" spans="1:86" x14ac:dyDescent="0.3">
      <c r="A35" s="2">
        <v>1989</v>
      </c>
      <c r="B35" s="1">
        <v>958.65364362799335</v>
      </c>
      <c r="C35" s="1">
        <v>2051.303637009778</v>
      </c>
      <c r="D35" s="1">
        <v>2153.3894404845114</v>
      </c>
      <c r="E35" s="11">
        <f t="shared" si="19"/>
        <v>6.1326994822132885E-3</v>
      </c>
      <c r="F35" s="11">
        <f t="shared" si="7"/>
        <v>1.6217519828473526E-2</v>
      </c>
      <c r="G35" s="11">
        <f t="shared" si="7"/>
        <v>2.3265211240614425E-2</v>
      </c>
      <c r="H35" s="1">
        <v>23763.030483248236</v>
      </c>
      <c r="I35" s="1">
        <v>3226.9687948967835</v>
      </c>
      <c r="J35" s="1">
        <v>1098.7151032485203</v>
      </c>
      <c r="K35" s="1">
        <f t="shared" si="8"/>
        <v>24787.920685637644</v>
      </c>
      <c r="L35" s="1">
        <f t="shared" si="0"/>
        <v>1573.1307333909833</v>
      </c>
      <c r="M35" s="1">
        <f t="shared" si="0"/>
        <v>510.22591761261259</v>
      </c>
      <c r="N35" s="11">
        <f t="shared" si="20"/>
        <v>3.2799220449000632E-2</v>
      </c>
      <c r="O35" s="11">
        <f t="shared" si="9"/>
        <v>-6.5636363100640693E-5</v>
      </c>
      <c r="P35" s="11">
        <f t="shared" si="9"/>
        <v>3.3531278841485879E-2</v>
      </c>
      <c r="Q35" s="1">
        <v>4465.3390933732589</v>
      </c>
      <c r="R35" s="1">
        <v>2993.2054839730058</v>
      </c>
      <c r="S35" s="1">
        <v>921.47998099999904</v>
      </c>
      <c r="T35" s="1">
        <f t="shared" si="10"/>
        <v>187.91117978496482</v>
      </c>
      <c r="U35" s="1">
        <f t="shared" si="10"/>
        <v>927.55947584821479</v>
      </c>
      <c r="V35" s="1">
        <f t="shared" si="10"/>
        <v>838.68873584744733</v>
      </c>
      <c r="W35" s="11">
        <f t="shared" si="21"/>
        <v>-2.3085892152052589E-2</v>
      </c>
      <c r="X35" s="11">
        <f t="shared" si="21"/>
        <v>-3.394743664338673E-3</v>
      </c>
      <c r="Y35" s="11">
        <f t="shared" si="21"/>
        <v>-1.866741274227679E-2</v>
      </c>
      <c r="Z35" s="1">
        <v>10312.188724182881</v>
      </c>
      <c r="AA35" s="1">
        <v>8563.3874189999988</v>
      </c>
      <c r="AB35" s="1">
        <v>1817.3248630000053</v>
      </c>
      <c r="AC35" s="12">
        <f t="shared" si="11"/>
        <v>2.3093853587707547</v>
      </c>
      <c r="AD35" s="12">
        <f t="shared" si="11"/>
        <v>2.8609420451927874</v>
      </c>
      <c r="AE35" s="12">
        <f t="shared" si="11"/>
        <v>1.9721805144674187</v>
      </c>
      <c r="AF35" s="11">
        <f t="shared" si="22"/>
        <v>6.7979909893551849E-3</v>
      </c>
      <c r="AG35" s="11">
        <f t="shared" si="22"/>
        <v>-9.2360891870889583E-3</v>
      </c>
      <c r="AH35" s="11">
        <f t="shared" si="22"/>
        <v>-8.2138078025238981E-3</v>
      </c>
      <c r="AI35" s="1">
        <f t="shared" si="28"/>
        <v>28716.603817704141</v>
      </c>
      <c r="AJ35" s="1">
        <f t="shared" si="28"/>
        <v>4429.6761073277412</v>
      </c>
      <c r="AK35" s="1">
        <f t="shared" si="28"/>
        <v>1453.4256194123818</v>
      </c>
      <c r="AL35" s="14">
        <f t="shared" si="27"/>
        <v>9.938792747456521</v>
      </c>
      <c r="AM35" s="14">
        <f t="shared" si="27"/>
        <v>1.3724684761928969</v>
      </c>
      <c r="AN35" s="14">
        <f t="shared" si="27"/>
        <v>0.55622554535360091</v>
      </c>
      <c r="AO35" s="11">
        <f t="shared" si="24"/>
        <v>2.0621120954280148E-2</v>
      </c>
      <c r="AP35" s="11">
        <f t="shared" si="13"/>
        <v>2.5977173653231045E-2</v>
      </c>
      <c r="AQ35" s="11">
        <f t="shared" si="13"/>
        <v>2.3564574154817608E-2</v>
      </c>
      <c r="AR35" s="1">
        <f t="shared" si="25"/>
        <v>18805.705535227633</v>
      </c>
      <c r="AS35" s="1">
        <f t="shared" si="25"/>
        <v>3283.9817317822931</v>
      </c>
      <c r="AT35" s="1">
        <f t="shared" si="25"/>
        <v>1107.2037703407129</v>
      </c>
      <c r="AU35" s="1">
        <f t="shared" si="26"/>
        <v>3761.141107045527</v>
      </c>
      <c r="AV35" s="1">
        <f t="shared" si="26"/>
        <v>656.79634635645868</v>
      </c>
      <c r="AW35" s="1">
        <f t="shared" si="26"/>
        <v>221.44075406814261</v>
      </c>
      <c r="AX35" s="1">
        <f t="shared" si="14"/>
        <v>15693.43060257555</v>
      </c>
      <c r="AY35" s="1">
        <f t="shared" si="3"/>
        <v>1280.7393981202749</v>
      </c>
      <c r="AZ35" s="1">
        <f t="shared" si="3"/>
        <v>411.33433628859729</v>
      </c>
      <c r="BA35" s="1">
        <f t="shared" si="15"/>
        <v>9261.5504264746851</v>
      </c>
      <c r="BB35" s="1">
        <f t="shared" si="15"/>
        <v>14677.473106284231</v>
      </c>
      <c r="BC35" s="1">
        <f t="shared" si="15"/>
        <v>12962.126080898199</v>
      </c>
      <c r="BD35" s="1">
        <f>SUM(BA35:BC35)*BT35*0.75+0.05*econlow!BD35+0.2*econhigh!BD35</f>
        <v>0</v>
      </c>
      <c r="BE35" s="2">
        <v>0</v>
      </c>
      <c r="BF35" s="2">
        <v>0</v>
      </c>
      <c r="BG35" s="2">
        <v>0</v>
      </c>
      <c r="BH35" s="2">
        <f t="shared" si="4"/>
        <v>0</v>
      </c>
      <c r="BI35" s="2">
        <f t="shared" si="16"/>
        <v>0</v>
      </c>
      <c r="BJ35" s="2">
        <f t="shared" si="5"/>
        <v>0</v>
      </c>
      <c r="BK35" s="2">
        <f t="shared" si="5"/>
        <v>0</v>
      </c>
      <c r="BL35" s="2">
        <f t="shared" si="6"/>
        <v>0</v>
      </c>
      <c r="BM35" s="2">
        <f t="shared" si="6"/>
        <v>0</v>
      </c>
      <c r="BN35" s="2">
        <f t="shared" si="6"/>
        <v>0</v>
      </c>
      <c r="BO35" s="2">
        <f t="shared" si="17"/>
        <v>0</v>
      </c>
      <c r="BP35" s="2">
        <f t="shared" si="17"/>
        <v>0</v>
      </c>
      <c r="BQ35" s="2">
        <f t="shared" si="17"/>
        <v>0</v>
      </c>
      <c r="BR35" s="11">
        <f t="shared" si="18"/>
        <v>4.9561917962211294E-2</v>
      </c>
      <c r="BS35" s="17">
        <v>0</v>
      </c>
      <c r="BT35" s="17">
        <v>0</v>
      </c>
      <c r="BU35" s="12">
        <f>(BU$3*tempmid!$I145+BU$4*tempmid!$I145^2+BU$5*tempmid!$I145^6)*(K35/K$56)^$BW$1</f>
        <v>2.0354096671844859</v>
      </c>
      <c r="BV35" s="12">
        <f>(BV$3*tempmid!$I145+BV$4*tempmid!$I145^2+BV$5*tempmid!$I145^6)*(L35/L$56)^$BW$1</f>
        <v>1.3168401349451111</v>
      </c>
      <c r="BW35" s="12">
        <f>(BW$3*tempmid!$I145+BW$4*tempmid!$I145^2+BW$5*tempmid!$I145^6)*(M35/M$56)^$BW$1</f>
        <v>0.65520362980221369</v>
      </c>
      <c r="BX35" s="12"/>
      <c r="BY35" s="12"/>
      <c r="BZ35" s="12"/>
      <c r="CA35" s="19"/>
      <c r="CB35" s="19"/>
      <c r="CC35" s="19"/>
      <c r="CD35" s="19"/>
      <c r="CE35" s="19"/>
      <c r="CF35" s="19"/>
      <c r="CG35" s="19"/>
      <c r="CH35" s="19"/>
    </row>
    <row r="36" spans="1:86" x14ac:dyDescent="0.3">
      <c r="A36" s="2">
        <v>1990</v>
      </c>
      <c r="B36" s="1">
        <v>965.08958199999995</v>
      </c>
      <c r="C36" s="1">
        <v>2084.8014689034158</v>
      </c>
      <c r="D36" s="1">
        <v>2202.0974930000007</v>
      </c>
      <c r="E36" s="11">
        <f t="shared" si="19"/>
        <v>6.7135178745578727E-3</v>
      </c>
      <c r="F36" s="11">
        <f t="shared" si="7"/>
        <v>1.6330021206645062E-2</v>
      </c>
      <c r="G36" s="11">
        <f t="shared" si="7"/>
        <v>2.2619249263398533E-2</v>
      </c>
      <c r="H36" s="1">
        <v>24604.55665273581</v>
      </c>
      <c r="I36" s="1">
        <v>3291.5774776912899</v>
      </c>
      <c r="J36" s="1">
        <v>1154.8005981083711</v>
      </c>
      <c r="K36" s="1">
        <f t="shared" si="8"/>
        <v>25494.583209308556</v>
      </c>
      <c r="L36" s="1">
        <f t="shared" si="0"/>
        <v>1578.844569513195</v>
      </c>
      <c r="M36" s="1">
        <f t="shared" si="0"/>
        <v>524.4093877674519</v>
      </c>
      <c r="N36" s="11">
        <f t="shared" si="20"/>
        <v>2.8508342132963049E-2</v>
      </c>
      <c r="O36" s="11">
        <f t="shared" si="9"/>
        <v>3.6321432166639411E-3</v>
      </c>
      <c r="P36" s="11">
        <f t="shared" si="9"/>
        <v>2.7798411772582909E-2</v>
      </c>
      <c r="Q36" s="1">
        <v>4446.4092371723718</v>
      </c>
      <c r="R36" s="1">
        <v>3064.5220758088508</v>
      </c>
      <c r="S36" s="1">
        <v>975.20387755984575</v>
      </c>
      <c r="T36" s="1">
        <f t="shared" si="10"/>
        <v>180.71486919793657</v>
      </c>
      <c r="U36" s="1">
        <f t="shared" si="10"/>
        <v>931.01927467261214</v>
      </c>
      <c r="V36" s="1">
        <f t="shared" si="10"/>
        <v>844.47815420020129</v>
      </c>
      <c r="W36" s="11">
        <f t="shared" si="21"/>
        <v>-3.8296340831148634E-2</v>
      </c>
      <c r="X36" s="11">
        <f t="shared" si="21"/>
        <v>3.7300021340771483E-3</v>
      </c>
      <c r="Y36" s="11">
        <f t="shared" si="21"/>
        <v>6.902940394095225E-3</v>
      </c>
      <c r="Z36" s="1">
        <v>10153.602080603576</v>
      </c>
      <c r="AA36" s="1">
        <v>8419.9490469999982</v>
      </c>
      <c r="AB36" s="1">
        <v>1901.4018390000037</v>
      </c>
      <c r="AC36" s="12">
        <f t="shared" si="11"/>
        <v>2.2835509596639398</v>
      </c>
      <c r="AD36" s="12">
        <f t="shared" si="11"/>
        <v>2.7475569888912075</v>
      </c>
      <c r="AE36" s="12">
        <f t="shared" si="11"/>
        <v>1.9497480298762651</v>
      </c>
      <c r="AF36" s="11">
        <f t="shared" si="22"/>
        <v>-1.1186699096666142E-2</v>
      </c>
      <c r="AG36" s="11">
        <f t="shared" si="22"/>
        <v>-3.9632070314776113E-2</v>
      </c>
      <c r="AH36" s="11">
        <f t="shared" si="22"/>
        <v>-1.137445808159776E-2</v>
      </c>
      <c r="AI36" s="1">
        <f t="shared" si="28"/>
        <v>29606.084542979253</v>
      </c>
      <c r="AJ36" s="1">
        <f t="shared" si="28"/>
        <v>4643.5048429514254</v>
      </c>
      <c r="AK36" s="1">
        <f t="shared" si="28"/>
        <v>1529.5238115392863</v>
      </c>
      <c r="AL36" s="14">
        <f t="shared" si="27"/>
        <v>10.143741794841343</v>
      </c>
      <c r="AM36" s="14">
        <f t="shared" si="27"/>
        <v>1.4081213281325451</v>
      </c>
      <c r="AN36" s="14">
        <f t="shared" si="27"/>
        <v>0.56933276346388972</v>
      </c>
      <c r="AO36" s="11">
        <f t="shared" si="24"/>
        <v>2.0621120954280148E-2</v>
      </c>
      <c r="AP36" s="11">
        <f t="shared" si="13"/>
        <v>2.5977173653231045E-2</v>
      </c>
      <c r="AQ36" s="11">
        <f t="shared" si="13"/>
        <v>2.3564574154817608E-2</v>
      </c>
      <c r="AR36" s="1">
        <f t="shared" si="25"/>
        <v>19414.601595393222</v>
      </c>
      <c r="AS36" s="1">
        <f t="shared" si="25"/>
        <v>3445.5695493833528</v>
      </c>
      <c r="AT36" s="1">
        <f t="shared" si="25"/>
        <v>1165.5922721539505</v>
      </c>
      <c r="AU36" s="1">
        <f t="shared" si="26"/>
        <v>3882.9203190786448</v>
      </c>
      <c r="AV36" s="1">
        <f t="shared" si="26"/>
        <v>689.11390987667062</v>
      </c>
      <c r="AW36" s="1">
        <f t="shared" si="26"/>
        <v>233.11845443079011</v>
      </c>
      <c r="AX36" s="1">
        <f t="shared" si="14"/>
        <v>16093.512525674098</v>
      </c>
      <c r="AY36" s="1">
        <f t="shared" si="3"/>
        <v>1322.1669691918191</v>
      </c>
      <c r="AZ36" s="1">
        <f t="shared" si="3"/>
        <v>423.44801748664457</v>
      </c>
      <c r="BA36" s="1">
        <f t="shared" si="15"/>
        <v>9348.0232244314229</v>
      </c>
      <c r="BB36" s="1">
        <f t="shared" si="15"/>
        <v>14983.52509894968</v>
      </c>
      <c r="BC36" s="1">
        <f t="shared" si="15"/>
        <v>13319.234216581222</v>
      </c>
      <c r="BD36" s="1">
        <f>SUM(BA36:BC36)*BT36*0.75+0.05*econlow!BD36+0.2*econhigh!BD36</f>
        <v>0</v>
      </c>
      <c r="BE36" s="2">
        <v>0</v>
      </c>
      <c r="BF36" s="2">
        <v>0</v>
      </c>
      <c r="BG36" s="2">
        <v>0</v>
      </c>
      <c r="BH36" s="2">
        <f t="shared" si="4"/>
        <v>0</v>
      </c>
      <c r="BI36" s="2">
        <f t="shared" si="16"/>
        <v>0</v>
      </c>
      <c r="BJ36" s="2">
        <f t="shared" si="5"/>
        <v>0</v>
      </c>
      <c r="BK36" s="2">
        <f t="shared" si="5"/>
        <v>0</v>
      </c>
      <c r="BL36" s="2">
        <f t="shared" si="6"/>
        <v>0</v>
      </c>
      <c r="BM36" s="2">
        <f t="shared" si="6"/>
        <v>0</v>
      </c>
      <c r="BN36" s="2">
        <f t="shared" si="6"/>
        <v>0</v>
      </c>
      <c r="BO36" s="2">
        <f t="shared" si="17"/>
        <v>0</v>
      </c>
      <c r="BP36" s="2">
        <f t="shared" si="17"/>
        <v>0</v>
      </c>
      <c r="BQ36" s="2">
        <f t="shared" si="17"/>
        <v>0</v>
      </c>
      <c r="BR36" s="11">
        <f t="shared" si="18"/>
        <v>4.6800538557361299E-2</v>
      </c>
      <c r="BS36" s="17">
        <v>0</v>
      </c>
      <c r="BT36" s="17">
        <v>0</v>
      </c>
      <c r="BU36" s="12">
        <f>(BU$3*tempmid!$I146+BU$4*tempmid!$I146^2+BU$5*tempmid!$I146^6)*(K36/K$56)^$BW$1</f>
        <v>2.069762885290702</v>
      </c>
      <c r="BV36" s="12">
        <f>(BV$3*tempmid!$I146+BV$4*tempmid!$I146^2+BV$5*tempmid!$I146^6)*(L36/L$56)^$BW$1</f>
        <v>1.3454841680647422</v>
      </c>
      <c r="BW36" s="12">
        <f>(BW$3*tempmid!$I146+BW$4*tempmid!$I146^2+BW$5*tempmid!$I146^6)*(M36/M$56)^$BW$1</f>
        <v>0.66351050622761387</v>
      </c>
      <c r="BX36" s="12"/>
      <c r="BY36" s="12"/>
      <c r="BZ36" s="12"/>
      <c r="CA36" s="19"/>
      <c r="CB36" s="19"/>
      <c r="CC36" s="19"/>
      <c r="CD36" s="19"/>
      <c r="CE36" s="19"/>
      <c r="CF36" s="19"/>
      <c r="CG36" s="19"/>
      <c r="CH36" s="19"/>
    </row>
    <row r="37" spans="1:86" x14ac:dyDescent="0.3">
      <c r="A37" s="2">
        <v>1991</v>
      </c>
      <c r="B37" s="1">
        <v>971.30660538821314</v>
      </c>
      <c r="C37" s="1">
        <v>2115.3616604105928</v>
      </c>
      <c r="D37" s="1">
        <v>2250.8548680506537</v>
      </c>
      <c r="E37" s="11">
        <f t="shared" si="19"/>
        <v>6.4419132733040119E-3</v>
      </c>
      <c r="F37" s="11">
        <f t="shared" si="7"/>
        <v>1.4658561960459116E-2</v>
      </c>
      <c r="G37" s="11">
        <f t="shared" si="7"/>
        <v>2.2141333526622953E-2</v>
      </c>
      <c r="H37" s="1">
        <v>24947.618381278808</v>
      </c>
      <c r="I37" s="1">
        <v>3408.4159930328774</v>
      </c>
      <c r="J37" s="1">
        <v>1191.5333209422074</v>
      </c>
      <c r="K37" s="1">
        <f t="shared" si="8"/>
        <v>25684.596648354625</v>
      </c>
      <c r="L37" s="1">
        <f t="shared" si="0"/>
        <v>1611.2686812955199</v>
      </c>
      <c r="M37" s="1">
        <f t="shared" si="0"/>
        <v>529.3692355980869</v>
      </c>
      <c r="N37" s="11">
        <f t="shared" si="20"/>
        <v>7.4530906226657478E-3</v>
      </c>
      <c r="O37" s="11">
        <f t="shared" si="9"/>
        <v>2.0536607851349364E-2</v>
      </c>
      <c r="P37" s="11">
        <f t="shared" si="9"/>
        <v>9.4579691865364079E-3</v>
      </c>
      <c r="Q37" s="1">
        <v>4471.2127775630915</v>
      </c>
      <c r="R37" s="1">
        <v>3063.6955039999998</v>
      </c>
      <c r="S37" s="1">
        <v>1017.4226960000001</v>
      </c>
      <c r="T37" s="1">
        <f t="shared" si="10"/>
        <v>179.22403290080703</v>
      </c>
      <c r="U37" s="1">
        <f t="shared" si="10"/>
        <v>898.86196704348333</v>
      </c>
      <c r="V37" s="1">
        <f t="shared" si="10"/>
        <v>853.87683090177541</v>
      </c>
      <c r="W37" s="11">
        <f t="shared" si="21"/>
        <v>-8.2496603834885107E-3</v>
      </c>
      <c r="X37" s="11">
        <f t="shared" si="21"/>
        <v>-3.4539894612210631E-2</v>
      </c>
      <c r="Y37" s="11">
        <f t="shared" si="21"/>
        <v>1.1129567597252477E-2</v>
      </c>
      <c r="Z37" s="1">
        <v>11151.34230578893</v>
      </c>
      <c r="AA37" s="1">
        <v>8486.9194680000001</v>
      </c>
      <c r="AB37" s="1">
        <v>2032.0167120000006</v>
      </c>
      <c r="AC37" s="12">
        <f t="shared" si="11"/>
        <v>2.4940307832691997</v>
      </c>
      <c r="AD37" s="12">
        <f t="shared" si="11"/>
        <v>2.770157627257464</v>
      </c>
      <c r="AE37" s="12">
        <f t="shared" si="11"/>
        <v>1.9972197592887198</v>
      </c>
      <c r="AF37" s="11">
        <f t="shared" si="22"/>
        <v>9.2172159642207152E-2</v>
      </c>
      <c r="AG37" s="11">
        <f t="shared" si="22"/>
        <v>8.2257214163834469E-3</v>
      </c>
      <c r="AH37" s="11">
        <f t="shared" si="22"/>
        <v>2.4347622710749528E-2</v>
      </c>
      <c r="AI37" s="1">
        <f t="shared" si="28"/>
        <v>30528.396407759974</v>
      </c>
      <c r="AJ37" s="1">
        <f t="shared" si="28"/>
        <v>4868.2682685329537</v>
      </c>
      <c r="AK37" s="1">
        <f t="shared" si="28"/>
        <v>1609.6898848161477</v>
      </c>
      <c r="AL37" s="14">
        <f t="shared" si="27"/>
        <v>10.352917121321754</v>
      </c>
      <c r="AM37" s="14">
        <f t="shared" si="27"/>
        <v>1.4447003403982626</v>
      </c>
      <c r="AN37" s="14">
        <f t="shared" si="27"/>
        <v>0.58274884758730183</v>
      </c>
      <c r="AO37" s="11">
        <f t="shared" si="24"/>
        <v>2.0621120954280148E-2</v>
      </c>
      <c r="AP37" s="11">
        <f t="shared" si="13"/>
        <v>2.5977173653231045E-2</v>
      </c>
      <c r="AQ37" s="11">
        <f t="shared" si="13"/>
        <v>2.3564574154817608E-2</v>
      </c>
      <c r="AR37" s="1">
        <f t="shared" si="25"/>
        <v>20039.579743064602</v>
      </c>
      <c r="AS37" s="1">
        <f t="shared" si="25"/>
        <v>3610.4420492919689</v>
      </c>
      <c r="AT37" s="1">
        <f t="shared" si="25"/>
        <v>1226.6138409998002</v>
      </c>
      <c r="AU37" s="1">
        <f t="shared" si="26"/>
        <v>4007.9159486129206</v>
      </c>
      <c r="AV37" s="1">
        <f t="shared" si="26"/>
        <v>722.08840985839379</v>
      </c>
      <c r="AW37" s="1">
        <f t="shared" si="26"/>
        <v>245.32276819996005</v>
      </c>
      <c r="AX37" s="1">
        <f t="shared" si="14"/>
        <v>16505.255606744406</v>
      </c>
      <c r="AY37" s="1">
        <f t="shared" si="3"/>
        <v>1365.4183553997777</v>
      </c>
      <c r="AZ37" s="1">
        <f t="shared" si="3"/>
        <v>435.96372504002647</v>
      </c>
      <c r="BA37" s="1">
        <f t="shared" si="15"/>
        <v>9432.7801190311056</v>
      </c>
      <c r="BB37" s="1">
        <f t="shared" si="15"/>
        <v>15271.25305797914</v>
      </c>
      <c r="BC37" s="1">
        <f t="shared" si="15"/>
        <v>13679.703352035778</v>
      </c>
      <c r="BD37" s="1">
        <f>SUM(BA37:BC37)*BT37*0.75+0.05*econlow!BD37+0.2*econhigh!BD37</f>
        <v>0</v>
      </c>
      <c r="BE37" s="2">
        <v>0</v>
      </c>
      <c r="BF37" s="2">
        <v>0</v>
      </c>
      <c r="BG37" s="2">
        <v>0</v>
      </c>
      <c r="BH37" s="2">
        <f t="shared" si="4"/>
        <v>0</v>
      </c>
      <c r="BI37" s="2">
        <f t="shared" si="16"/>
        <v>0</v>
      </c>
      <c r="BJ37" s="2">
        <f t="shared" si="5"/>
        <v>0</v>
      </c>
      <c r="BK37" s="2">
        <f t="shared" si="5"/>
        <v>0</v>
      </c>
      <c r="BL37" s="2">
        <f t="shared" si="6"/>
        <v>0</v>
      </c>
      <c r="BM37" s="2">
        <f t="shared" si="6"/>
        <v>0</v>
      </c>
      <c r="BN37" s="2">
        <f t="shared" si="6"/>
        <v>0</v>
      </c>
      <c r="BO37" s="2">
        <f t="shared" si="17"/>
        <v>0</v>
      </c>
      <c r="BP37" s="2">
        <f t="shared" si="17"/>
        <v>0</v>
      </c>
      <c r="BQ37" s="2">
        <f t="shared" si="17"/>
        <v>0</v>
      </c>
      <c r="BR37" s="11">
        <f t="shared" si="18"/>
        <v>3.0796148802888695E-2</v>
      </c>
      <c r="BS37" s="17">
        <v>0</v>
      </c>
      <c r="BT37" s="17">
        <v>0</v>
      </c>
      <c r="BU37" s="12">
        <f>(BU$3*tempmid!$I147+BU$4*tempmid!$I147^2+BU$5*tempmid!$I147^6)*(K37/K$56)^$BW$1</f>
        <v>2.1147937374527639</v>
      </c>
      <c r="BV37" s="12">
        <f>(BV$3*tempmid!$I147+BV$4*tempmid!$I147^2+BV$5*tempmid!$I147^6)*(L37/L$56)^$BW$1</f>
        <v>1.368437324633903</v>
      </c>
      <c r="BW37" s="12">
        <f>(BW$3*tempmid!$I147+BW$4*tempmid!$I147^2+BW$5*tempmid!$I147^6)*(M37/M$56)^$BW$1</f>
        <v>0.67459223349869601</v>
      </c>
      <c r="BX37" s="12"/>
      <c r="BY37" s="12"/>
      <c r="BZ37" s="12"/>
      <c r="CA37" s="19"/>
      <c r="CB37" s="19"/>
      <c r="CC37" s="19"/>
      <c r="CD37" s="19"/>
      <c r="CE37" s="19"/>
      <c r="CF37" s="19"/>
      <c r="CG37" s="19"/>
      <c r="CH37" s="19"/>
    </row>
    <row r="38" spans="1:86" x14ac:dyDescent="0.3">
      <c r="A38" s="2">
        <v>1992</v>
      </c>
      <c r="B38" s="1">
        <v>977.31730766866428</v>
      </c>
      <c r="C38" s="1">
        <v>2141.7241709324203</v>
      </c>
      <c r="D38" s="1">
        <v>2298.7854691087018</v>
      </c>
      <c r="E38" s="11">
        <f t="shared" si="19"/>
        <v>6.1882645985391616E-3</v>
      </c>
      <c r="F38" s="11">
        <f t="shared" si="7"/>
        <v>1.246241293638195E-2</v>
      </c>
      <c r="G38" s="11">
        <f t="shared" si="7"/>
        <v>2.1294398736404707E-2</v>
      </c>
      <c r="H38" s="1">
        <v>25379.678098094017</v>
      </c>
      <c r="I38" s="1">
        <v>3518.9187759136689</v>
      </c>
      <c r="J38" s="1">
        <v>1239.6080716442671</v>
      </c>
      <c r="K38" s="1">
        <f t="shared" si="8"/>
        <v>25968.718551230631</v>
      </c>
      <c r="L38" s="1">
        <f t="shared" si="0"/>
        <v>1643.0307990508757</v>
      </c>
      <c r="M38" s="1">
        <f t="shared" si="0"/>
        <v>539.24478308317077</v>
      </c>
      <c r="N38" s="11">
        <f t="shared" si="20"/>
        <v>1.1061956968446474E-2</v>
      </c>
      <c r="O38" s="11">
        <f t="shared" si="9"/>
        <v>1.9712489992555371E-2</v>
      </c>
      <c r="P38" s="11">
        <f t="shared" si="9"/>
        <v>1.8655310548839177E-2</v>
      </c>
      <c r="Q38" s="1">
        <v>4506.2698650860548</v>
      </c>
      <c r="R38" s="1">
        <v>2984.2321120000001</v>
      </c>
      <c r="S38" s="1">
        <v>1052.3453570000015</v>
      </c>
      <c r="T38" s="1">
        <f t="shared" si="10"/>
        <v>177.55425611266796</v>
      </c>
      <c r="U38" s="1">
        <f t="shared" si="10"/>
        <v>848.05370684498394</v>
      </c>
      <c r="V38" s="1">
        <f t="shared" si="10"/>
        <v>848.93393409751468</v>
      </c>
      <c r="W38" s="11">
        <f t="shared" si="21"/>
        <v>-9.3167013436374901E-3</v>
      </c>
      <c r="X38" s="11">
        <f t="shared" si="21"/>
        <v>-5.6525097357958964E-2</v>
      </c>
      <c r="Y38" s="11">
        <f t="shared" si="21"/>
        <v>-5.788770259804954E-3</v>
      </c>
      <c r="Z38" s="1">
        <v>11295.471101000001</v>
      </c>
      <c r="AA38" s="1">
        <v>8566.2843489999977</v>
      </c>
      <c r="AB38" s="1">
        <v>2138.9941029999991</v>
      </c>
      <c r="AC38" s="12">
        <f t="shared" si="11"/>
        <v>2.5066122179045962</v>
      </c>
      <c r="AD38" s="12">
        <f t="shared" si="11"/>
        <v>2.8705154383111862</v>
      </c>
      <c r="AE38" s="12">
        <f t="shared" si="11"/>
        <v>2.0325970830505562</v>
      </c>
      <c r="AF38" s="11">
        <f t="shared" si="22"/>
        <v>5.0446188233910227E-3</v>
      </c>
      <c r="AG38" s="11">
        <f t="shared" si="22"/>
        <v>3.6228195127321783E-2</v>
      </c>
      <c r="AH38" s="11">
        <f t="shared" si="22"/>
        <v>1.7713285479628693E-2</v>
      </c>
      <c r="AI38" s="1">
        <f t="shared" si="28"/>
        <v>31483.472715596898</v>
      </c>
      <c r="AJ38" s="1">
        <f t="shared" si="28"/>
        <v>5103.5298515380518</v>
      </c>
      <c r="AK38" s="1">
        <f t="shared" si="28"/>
        <v>1694.043664534493</v>
      </c>
      <c r="AL38" s="14">
        <f t="shared" si="27"/>
        <v>10.566405877510167</v>
      </c>
      <c r="AM38" s="14">
        <f t="shared" si="27"/>
        <v>1.4822295720176701</v>
      </c>
      <c r="AN38" s="14">
        <f t="shared" si="27"/>
        <v>0.5964810760199073</v>
      </c>
      <c r="AO38" s="11">
        <f t="shared" si="24"/>
        <v>2.0621120954280148E-2</v>
      </c>
      <c r="AP38" s="11">
        <f t="shared" si="13"/>
        <v>2.5977173653231045E-2</v>
      </c>
      <c r="AQ38" s="11">
        <f t="shared" si="13"/>
        <v>2.3564574154817608E-2</v>
      </c>
      <c r="AR38" s="1">
        <f t="shared" si="25"/>
        <v>20681.035819000379</v>
      </c>
      <c r="AS38" s="1">
        <f t="shared" si="25"/>
        <v>3776.5951924503188</v>
      </c>
      <c r="AT38" s="1">
        <f t="shared" si="25"/>
        <v>1289.9721805104373</v>
      </c>
      <c r="AU38" s="1">
        <f t="shared" si="26"/>
        <v>4136.2071638000762</v>
      </c>
      <c r="AV38" s="1">
        <f t="shared" si="26"/>
        <v>755.3190384900638</v>
      </c>
      <c r="AW38" s="1">
        <f t="shared" si="26"/>
        <v>257.99443610208749</v>
      </c>
      <c r="AX38" s="1">
        <f t="shared" si="14"/>
        <v>16928.819867794082</v>
      </c>
      <c r="AY38" s="1">
        <f t="shared" si="3"/>
        <v>1410.6747241148767</v>
      </c>
      <c r="AZ38" s="1">
        <f t="shared" si="3"/>
        <v>448.92303273888103</v>
      </c>
      <c r="BA38" s="1">
        <f t="shared" si="15"/>
        <v>9515.9165451747613</v>
      </c>
      <c r="BB38" s="1">
        <f t="shared" si="15"/>
        <v>15531.405451950059</v>
      </c>
      <c r="BC38" s="1">
        <f t="shared" si="15"/>
        <v>14038.34138390537</v>
      </c>
      <c r="BD38" s="1">
        <f>SUM(BA38:BC38)*BT38*0.75+0.05*econlow!BD38+0.2*econhigh!BD38</f>
        <v>0</v>
      </c>
      <c r="BE38" s="2">
        <v>0</v>
      </c>
      <c r="BF38" s="2">
        <v>0</v>
      </c>
      <c r="BG38" s="2">
        <v>0</v>
      </c>
      <c r="BH38" s="2">
        <f t="shared" si="4"/>
        <v>0</v>
      </c>
      <c r="BI38" s="2">
        <f t="shared" si="16"/>
        <v>0</v>
      </c>
      <c r="BJ38" s="2">
        <f t="shared" si="5"/>
        <v>0</v>
      </c>
      <c r="BK38" s="2">
        <f t="shared" si="5"/>
        <v>0</v>
      </c>
      <c r="BL38" s="2">
        <f t="shared" si="6"/>
        <v>0</v>
      </c>
      <c r="BM38" s="2">
        <f t="shared" si="6"/>
        <v>0</v>
      </c>
      <c r="BN38" s="2">
        <f t="shared" si="6"/>
        <v>0</v>
      </c>
      <c r="BO38" s="2">
        <f t="shared" si="17"/>
        <v>0</v>
      </c>
      <c r="BP38" s="2">
        <f t="shared" si="17"/>
        <v>0</v>
      </c>
      <c r="BQ38" s="2">
        <f t="shared" si="17"/>
        <v>0</v>
      </c>
      <c r="BR38" s="11">
        <f t="shared" si="18"/>
        <v>3.4870939747054103E-2</v>
      </c>
      <c r="BS38" s="17">
        <v>0</v>
      </c>
      <c r="BT38" s="17">
        <v>0</v>
      </c>
      <c r="BU38" s="12">
        <f>(BU$3*tempmid!$I148+BU$4*tempmid!$I148^2+BU$5*tempmid!$I148^6)*(K38/K$56)^$BW$1</f>
        <v>2.1580133489374225</v>
      </c>
      <c r="BV38" s="12">
        <f>(BV$3*tempmid!$I148+BV$4*tempmid!$I148^2+BV$5*tempmid!$I148^6)*(L38/L$56)^$BW$1</f>
        <v>1.3914480207437021</v>
      </c>
      <c r="BW38" s="12">
        <f>(BW$3*tempmid!$I148+BW$4*tempmid!$I148^2+BW$5*tempmid!$I148^6)*(M38/M$56)^$BW$1</f>
        <v>0.68392707266708086</v>
      </c>
      <c r="BX38" s="12"/>
      <c r="BY38" s="12"/>
      <c r="BZ38" s="12"/>
      <c r="CA38" s="19"/>
      <c r="CB38" s="19"/>
      <c r="CC38" s="19"/>
      <c r="CD38" s="19"/>
      <c r="CE38" s="19"/>
      <c r="CF38" s="19"/>
      <c r="CG38" s="19"/>
      <c r="CH38" s="19"/>
    </row>
    <row r="39" spans="1:86" x14ac:dyDescent="0.3">
      <c r="A39" s="2">
        <v>1993</v>
      </c>
      <c r="B39" s="1">
        <v>983.60275570927422</v>
      </c>
      <c r="C39" s="1">
        <v>2168.6955115280452</v>
      </c>
      <c r="D39" s="1">
        <v>2346.9547504902093</v>
      </c>
      <c r="E39" s="11">
        <f t="shared" si="19"/>
        <v>6.4313278720127265E-3</v>
      </c>
      <c r="F39" s="11">
        <f t="shared" si="7"/>
        <v>1.2593283935289801E-2</v>
      </c>
      <c r="G39" s="11">
        <f t="shared" si="7"/>
        <v>2.0954230844422383E-2</v>
      </c>
      <c r="H39" s="1">
        <v>25592.523894853668</v>
      </c>
      <c r="I39" s="1">
        <v>3647.4595290925654</v>
      </c>
      <c r="J39" s="1">
        <v>1293.4473539182864</v>
      </c>
      <c r="K39" s="1">
        <f t="shared" si="8"/>
        <v>26019.166524598586</v>
      </c>
      <c r="L39" s="1">
        <f t="shared" si="0"/>
        <v>1681.8679753353642</v>
      </c>
      <c r="M39" s="1">
        <f t="shared" si="0"/>
        <v>551.1172951451764</v>
      </c>
      <c r="N39" s="11">
        <f t="shared" si="20"/>
        <v>1.942643926323484E-3</v>
      </c>
      <c r="O39" s="11">
        <f t="shared" si="9"/>
        <v>2.3637521771912917E-2</v>
      </c>
      <c r="P39" s="11">
        <f t="shared" si="9"/>
        <v>2.2016925215527783E-2</v>
      </c>
      <c r="Q39" s="1">
        <v>4568.9495022796364</v>
      </c>
      <c r="R39" s="1">
        <v>2953.4735779999996</v>
      </c>
      <c r="S39" s="1">
        <v>1097.8205420000027</v>
      </c>
      <c r="T39" s="1">
        <f t="shared" si="10"/>
        <v>178.52672604902381</v>
      </c>
      <c r="U39" s="1">
        <f t="shared" si="10"/>
        <v>809.7344341843268</v>
      </c>
      <c r="V39" s="1">
        <f t="shared" si="10"/>
        <v>848.75548948655353</v>
      </c>
      <c r="W39" s="11">
        <f t="shared" si="21"/>
        <v>5.477029712758652E-3</v>
      </c>
      <c r="X39" s="11">
        <f t="shared" si="21"/>
        <v>-4.518495981017101E-2</v>
      </c>
      <c r="Y39" s="11">
        <f t="shared" si="21"/>
        <v>-2.1019846632808203E-4</v>
      </c>
      <c r="Z39" s="1">
        <v>11529.550378999998</v>
      </c>
      <c r="AA39" s="1">
        <v>8478.9364089999999</v>
      </c>
      <c r="AB39" s="1">
        <v>2265.1535709999953</v>
      </c>
      <c r="AC39" s="12">
        <f t="shared" si="11"/>
        <v>2.5234576073225217</v>
      </c>
      <c r="AD39" s="12">
        <f t="shared" si="11"/>
        <v>2.8708353689561941</v>
      </c>
      <c r="AE39" s="12">
        <f t="shared" si="11"/>
        <v>2.0633186248030597</v>
      </c>
      <c r="AF39" s="11">
        <f t="shared" si="22"/>
        <v>6.7203811174301187E-3</v>
      </c>
      <c r="AG39" s="11">
        <f t="shared" si="22"/>
        <v>1.1145407571677701E-4</v>
      </c>
      <c r="AH39" s="11">
        <f t="shared" si="22"/>
        <v>1.5114427747970671E-2</v>
      </c>
      <c r="AI39" s="1">
        <f t="shared" si="28"/>
        <v>32471.332607837285</v>
      </c>
      <c r="AJ39" s="1">
        <f t="shared" si="28"/>
        <v>5348.4959048743103</v>
      </c>
      <c r="AK39" s="1">
        <f t="shared" si="28"/>
        <v>1782.6337341831313</v>
      </c>
      <c r="AL39" s="14">
        <f t="shared" ref="AL39:AN54" si="29">(1+AL$5)*AL38</f>
        <v>10.784297011162321</v>
      </c>
      <c r="AM39" s="14">
        <f t="shared" si="29"/>
        <v>1.5207337070039275</v>
      </c>
      <c r="AN39" s="14">
        <f t="shared" si="29"/>
        <v>0.61053689856772375</v>
      </c>
      <c r="AO39" s="11">
        <f t="shared" si="24"/>
        <v>2.0621120954280148E-2</v>
      </c>
      <c r="AP39" s="11">
        <f t="shared" si="13"/>
        <v>2.5977173653231045E-2</v>
      </c>
      <c r="AQ39" s="11">
        <f t="shared" si="13"/>
        <v>2.3564574154817608E-2</v>
      </c>
      <c r="AR39" s="1">
        <f t="shared" si="25"/>
        <v>21347.530965259215</v>
      </c>
      <c r="AS39" s="1">
        <f t="shared" si="25"/>
        <v>3950.5573444347792</v>
      </c>
      <c r="AT39" s="1">
        <f t="shared" si="25"/>
        <v>1356.2136574006256</v>
      </c>
      <c r="AU39" s="1">
        <f t="shared" si="26"/>
        <v>4269.5061930518432</v>
      </c>
      <c r="AV39" s="1">
        <f t="shared" si="26"/>
        <v>790.11146888695589</v>
      </c>
      <c r="AW39" s="1">
        <f t="shared" si="26"/>
        <v>271.24273148012514</v>
      </c>
      <c r="AX39" s="1">
        <f t="shared" si="14"/>
        <v>17362.725625847233</v>
      </c>
      <c r="AY39" s="1">
        <f t="shared" si="3"/>
        <v>1457.30272357183</v>
      </c>
      <c r="AZ39" s="1">
        <f t="shared" si="3"/>
        <v>462.28881306462438</v>
      </c>
      <c r="BA39" s="1">
        <f t="shared" si="15"/>
        <v>9602.00975533987</v>
      </c>
      <c r="BB39" s="1">
        <f t="shared" si="15"/>
        <v>15797.521006615118</v>
      </c>
      <c r="BC39" s="1">
        <f t="shared" si="15"/>
        <v>14401.359876753042</v>
      </c>
      <c r="BD39" s="1">
        <f>SUM(BA39:BC39)*BT39*0.75+0.05*econlow!BD39+0.2*econhigh!BD39</f>
        <v>0</v>
      </c>
      <c r="BE39" s="2">
        <v>0</v>
      </c>
      <c r="BF39" s="2">
        <v>0</v>
      </c>
      <c r="BG39" s="2">
        <v>0</v>
      </c>
      <c r="BH39" s="2">
        <f t="shared" si="4"/>
        <v>0</v>
      </c>
      <c r="BI39" s="2">
        <f t="shared" si="16"/>
        <v>0</v>
      </c>
      <c r="BJ39" s="2">
        <f t="shared" si="5"/>
        <v>0</v>
      </c>
      <c r="BK39" s="2">
        <f t="shared" si="5"/>
        <v>0</v>
      </c>
      <c r="BL39" s="2">
        <f t="shared" si="6"/>
        <v>0</v>
      </c>
      <c r="BM39" s="2">
        <f t="shared" si="6"/>
        <v>0</v>
      </c>
      <c r="BN39" s="2">
        <f t="shared" si="6"/>
        <v>0</v>
      </c>
      <c r="BO39" s="2">
        <f t="shared" si="17"/>
        <v>0</v>
      </c>
      <c r="BP39" s="2">
        <f t="shared" si="17"/>
        <v>0</v>
      </c>
      <c r="BQ39" s="2">
        <f t="shared" si="17"/>
        <v>0</v>
      </c>
      <c r="BR39" s="11">
        <f t="shared" si="18"/>
        <v>2.8112857947955566E-2</v>
      </c>
      <c r="BS39" s="17">
        <v>0</v>
      </c>
      <c r="BT39" s="17">
        <v>0</v>
      </c>
      <c r="BU39" s="12">
        <f>(BU$3*tempmid!$I149+BU$4*tempmid!$I149^2+BU$5*tempmid!$I149^6)*(K39/K$56)^$BW$1</f>
        <v>2.2061113495371698</v>
      </c>
      <c r="BV39" s="12">
        <f>(BV$3*tempmid!$I149+BV$4*tempmid!$I149^2+BV$5*tempmid!$I149^6)*(L39/L$56)^$BW$1</f>
        <v>1.4127895905556942</v>
      </c>
      <c r="BW39" s="12">
        <f>(BW$3*tempmid!$I149+BW$4*tempmid!$I149^2+BW$5*tempmid!$I149^6)*(M39/M$56)^$BW$1</f>
        <v>0.69240346220372639</v>
      </c>
      <c r="BX39" s="12"/>
      <c r="BY39" s="12"/>
      <c r="BZ39" s="12"/>
      <c r="CA39" s="19"/>
      <c r="CB39" s="19"/>
      <c r="CC39" s="19"/>
      <c r="CD39" s="19"/>
      <c r="CE39" s="19"/>
      <c r="CF39" s="19"/>
      <c r="CG39" s="19"/>
      <c r="CH39" s="19"/>
    </row>
    <row r="40" spans="1:86" x14ac:dyDescent="0.3">
      <c r="A40" s="2">
        <v>1994</v>
      </c>
      <c r="B40" s="1">
        <v>989.36736538489151</v>
      </c>
      <c r="C40" s="1">
        <v>2194.8813109255934</v>
      </c>
      <c r="D40" s="1">
        <v>2395.2634872860117</v>
      </c>
      <c r="E40" s="11">
        <f t="shared" si="19"/>
        <v>5.8607091553546375E-3</v>
      </c>
      <c r="F40" s="11">
        <f t="shared" si="7"/>
        <v>1.2074447177279346E-2</v>
      </c>
      <c r="G40" s="11">
        <f t="shared" si="7"/>
        <v>2.0583582527831989E-2</v>
      </c>
      <c r="H40" s="1">
        <v>26349.604880474133</v>
      </c>
      <c r="I40" s="1">
        <v>3773.9301909376209</v>
      </c>
      <c r="J40" s="1">
        <v>1365.5541605299168</v>
      </c>
      <c r="K40" s="1">
        <f t="shared" si="8"/>
        <v>26632.781515108294</v>
      </c>
      <c r="L40" s="1">
        <f t="shared" si="0"/>
        <v>1719.423356585115</v>
      </c>
      <c r="M40" s="1">
        <f t="shared" si="0"/>
        <v>570.10603124801855</v>
      </c>
      <c r="N40" s="11">
        <f t="shared" si="20"/>
        <v>2.3583191641807444E-2</v>
      </c>
      <c r="O40" s="11">
        <f t="shared" si="9"/>
        <v>2.2329565578571797E-2</v>
      </c>
      <c r="P40" s="11">
        <f t="shared" si="9"/>
        <v>3.4454981308180699E-2</v>
      </c>
      <c r="Q40" s="1">
        <v>4638.4701607236966</v>
      </c>
      <c r="R40" s="1">
        <v>2903.3460949999999</v>
      </c>
      <c r="S40" s="1">
        <v>1130.8990450000028</v>
      </c>
      <c r="T40" s="1">
        <f t="shared" si="10"/>
        <v>176.03566284065784</v>
      </c>
      <c r="U40" s="1">
        <f t="shared" si="10"/>
        <v>769.31632227109981</v>
      </c>
      <c r="V40" s="1">
        <f t="shared" si="10"/>
        <v>828.1612532754807</v>
      </c>
      <c r="W40" s="11">
        <f t="shared" si="21"/>
        <v>-1.3953446990799145E-2</v>
      </c>
      <c r="X40" s="11">
        <f t="shared" si="21"/>
        <v>-4.9915268768261689E-2</v>
      </c>
      <c r="Y40" s="11">
        <f t="shared" si="21"/>
        <v>-2.4264038897151785E-2</v>
      </c>
      <c r="Z40" s="1">
        <v>11611.115460000001</v>
      </c>
      <c r="AA40" s="1">
        <v>8369.0804229999994</v>
      </c>
      <c r="AB40" s="1">
        <v>2364.5842759999978</v>
      </c>
      <c r="AC40" s="12">
        <f t="shared" si="11"/>
        <v>2.5032209020804457</v>
      </c>
      <c r="AD40" s="12">
        <f t="shared" si="11"/>
        <v>2.882563824344889</v>
      </c>
      <c r="AE40" s="12">
        <f t="shared" si="11"/>
        <v>2.0908889139613622</v>
      </c>
      <c r="AF40" s="11">
        <f t="shared" si="22"/>
        <v>-8.0194353902968141E-3</v>
      </c>
      <c r="AG40" s="11">
        <f t="shared" si="22"/>
        <v>4.0853806928535796E-3</v>
      </c>
      <c r="AH40" s="11">
        <f t="shared" si="22"/>
        <v>1.3362109383825205E-2</v>
      </c>
      <c r="AI40" s="1">
        <f t="shared" ref="AI40:AK55" si="30">(1-$AI$5)*AI39+AU39</f>
        <v>33493.705540105402</v>
      </c>
      <c r="AJ40" s="1">
        <f t="shared" si="30"/>
        <v>5603.7577832738352</v>
      </c>
      <c r="AK40" s="1">
        <f t="shared" si="30"/>
        <v>1875.6130922449433</v>
      </c>
      <c r="AL40" s="14">
        <f t="shared" si="29"/>
        <v>11.006681304236382</v>
      </c>
      <c r="AM40" s="14">
        <f t="shared" si="29"/>
        <v>1.5602380705910903</v>
      </c>
      <c r="AN40" s="14">
        <f t="shared" si="29"/>
        <v>0.62492394058827527</v>
      </c>
      <c r="AO40" s="11">
        <f t="shared" si="24"/>
        <v>2.0621120954280148E-2</v>
      </c>
      <c r="AP40" s="11">
        <f t="shared" si="13"/>
        <v>2.5977173653231045E-2</v>
      </c>
      <c r="AQ40" s="11">
        <f t="shared" si="13"/>
        <v>2.3564574154817608E-2</v>
      </c>
      <c r="AR40" s="1">
        <f t="shared" si="25"/>
        <v>22025.972673419677</v>
      </c>
      <c r="AS40" s="1">
        <f t="shared" si="25"/>
        <v>4130.6231448912513</v>
      </c>
      <c r="AT40" s="1">
        <f t="shared" si="25"/>
        <v>1425.405562220285</v>
      </c>
      <c r="AU40" s="1">
        <f t="shared" si="26"/>
        <v>4405.1945346839357</v>
      </c>
      <c r="AV40" s="1">
        <f t="shared" si="26"/>
        <v>826.12462897825026</v>
      </c>
      <c r="AW40" s="1">
        <f t="shared" si="26"/>
        <v>285.081112444057</v>
      </c>
      <c r="AX40" s="1">
        <f t="shared" si="14"/>
        <v>17810.146923413799</v>
      </c>
      <c r="AY40" s="1">
        <f t="shared" si="3"/>
        <v>1505.5477029504962</v>
      </c>
      <c r="AZ40" s="1">
        <f t="shared" si="3"/>
        <v>476.07474327105837</v>
      </c>
      <c r="BA40" s="1">
        <f t="shared" si="15"/>
        <v>9683.4564632402762</v>
      </c>
      <c r="BB40" s="1">
        <f t="shared" si="15"/>
        <v>16059.753475369531</v>
      </c>
      <c r="BC40" s="1">
        <f t="shared" si="15"/>
        <v>14768.176353659766</v>
      </c>
      <c r="BD40" s="1">
        <f>SUM(BA40:BC40)*BT40*0.75+0.05*econlow!BD40+0.2*econhigh!BD40</f>
        <v>0</v>
      </c>
      <c r="BE40" s="2">
        <v>0</v>
      </c>
      <c r="BF40" s="2">
        <v>0</v>
      </c>
      <c r="BG40" s="2">
        <v>0</v>
      </c>
      <c r="BH40" s="2">
        <f t="shared" si="4"/>
        <v>0</v>
      </c>
      <c r="BI40" s="2">
        <f t="shared" si="16"/>
        <v>0</v>
      </c>
      <c r="BJ40" s="2">
        <f t="shared" si="5"/>
        <v>0</v>
      </c>
      <c r="BK40" s="2">
        <f t="shared" si="5"/>
        <v>0</v>
      </c>
      <c r="BL40" s="2">
        <f t="shared" si="6"/>
        <v>0</v>
      </c>
      <c r="BM40" s="2">
        <f t="shared" si="6"/>
        <v>0</v>
      </c>
      <c r="BN40" s="2">
        <f t="shared" si="6"/>
        <v>0</v>
      </c>
      <c r="BO40" s="2">
        <f t="shared" si="17"/>
        <v>0</v>
      </c>
      <c r="BP40" s="2">
        <f t="shared" si="17"/>
        <v>0</v>
      </c>
      <c r="BQ40" s="2">
        <f t="shared" si="17"/>
        <v>0</v>
      </c>
      <c r="BR40" s="11">
        <f t="shared" si="18"/>
        <v>4.6463920071268622E-2</v>
      </c>
      <c r="BS40" s="17">
        <v>0</v>
      </c>
      <c r="BT40" s="17">
        <v>0</v>
      </c>
      <c r="BU40" s="12">
        <f>(BU$3*tempmid!$I150+BU$4*tempmid!$I150^2+BU$5*tempmid!$I150^6)*(K40/K$56)^$BW$1</f>
        <v>2.2421914551171378</v>
      </c>
      <c r="BV40" s="12">
        <f>(BV$3*tempmid!$I150+BV$4*tempmid!$I150^2+BV$5*tempmid!$I150^6)*(L40/L$56)^$BW$1</f>
        <v>1.4341722250858286</v>
      </c>
      <c r="BW40" s="12">
        <f>(BW$3*tempmid!$I150+BW$4*tempmid!$I150^2+BW$5*tempmid!$I150^6)*(M40/M$56)^$BW$1</f>
        <v>0.69843051772755271</v>
      </c>
      <c r="BX40" s="12"/>
      <c r="BY40" s="12"/>
      <c r="BZ40" s="12"/>
      <c r="CA40" s="19"/>
      <c r="CB40" s="19"/>
      <c r="CC40" s="19"/>
      <c r="CD40" s="19"/>
      <c r="CE40" s="19"/>
      <c r="CF40" s="19"/>
      <c r="CG40" s="19"/>
      <c r="CH40" s="19"/>
    </row>
    <row r="41" spans="1:86" x14ac:dyDescent="0.3">
      <c r="A41" s="2">
        <v>1995</v>
      </c>
      <c r="B41" s="1">
        <v>995.08699659754791</v>
      </c>
      <c r="C41" s="1">
        <v>2221.9206720742259</v>
      </c>
      <c r="D41" s="1">
        <v>2444.1086520000008</v>
      </c>
      <c r="E41" s="11">
        <f t="shared" si="19"/>
        <v>5.7810995316500691E-3</v>
      </c>
      <c r="F41" s="11">
        <f t="shared" si="7"/>
        <v>1.2319281691468786E-2</v>
      </c>
      <c r="G41" s="11">
        <f t="shared" si="7"/>
        <v>2.0392397317980926E-2</v>
      </c>
      <c r="H41" s="1">
        <v>27027.758102154679</v>
      </c>
      <c r="I41" s="1">
        <v>3888.1350825134687</v>
      </c>
      <c r="J41" s="1">
        <v>1448.530682532848</v>
      </c>
      <c r="K41" s="1">
        <f t="shared" si="8"/>
        <v>27161.201175946793</v>
      </c>
      <c r="L41" s="1">
        <f t="shared" si="0"/>
        <v>1749.8982440645752</v>
      </c>
      <c r="M41" s="1">
        <f t="shared" si="0"/>
        <v>592.66214754713269</v>
      </c>
      <c r="N41" s="11">
        <f t="shared" si="20"/>
        <v>1.9840949040141886E-2</v>
      </c>
      <c r="O41" s="11">
        <f t="shared" si="9"/>
        <v>1.7723899912576169E-2</v>
      </c>
      <c r="P41" s="11">
        <f t="shared" si="9"/>
        <v>3.9564774029379413E-2</v>
      </c>
      <c r="Q41" s="1">
        <v>4742.0037342271235</v>
      </c>
      <c r="R41" s="1">
        <v>2950.2758280000003</v>
      </c>
      <c r="S41" s="1">
        <v>1200.1585219999965</v>
      </c>
      <c r="T41" s="1">
        <f t="shared" si="10"/>
        <v>175.44939229898932</v>
      </c>
      <c r="U41" s="1">
        <f t="shared" si="10"/>
        <v>758.7894364238</v>
      </c>
      <c r="V41" s="1">
        <f t="shared" si="10"/>
        <v>828.5351055881282</v>
      </c>
      <c r="W41" s="11">
        <f t="shared" si="21"/>
        <v>-3.3304077833318235E-3</v>
      </c>
      <c r="X41" s="11">
        <f t="shared" si="21"/>
        <v>-1.3683429744767883E-2</v>
      </c>
      <c r="Y41" s="11">
        <f t="shared" si="21"/>
        <v>4.5142453980906438E-4</v>
      </c>
      <c r="Z41" s="1">
        <v>11767.061969</v>
      </c>
      <c r="AA41" s="1">
        <v>8487.4511829999992</v>
      </c>
      <c r="AB41" s="1">
        <v>2487.7368040000038</v>
      </c>
      <c r="AC41" s="12">
        <f t="shared" si="11"/>
        <v>2.481453543375975</v>
      </c>
      <c r="AD41" s="12">
        <f t="shared" si="11"/>
        <v>2.8768331091109078</v>
      </c>
      <c r="AE41" s="12">
        <f t="shared" si="11"/>
        <v>2.0728401776911358</v>
      </c>
      <c r="AF41" s="11">
        <f t="shared" si="22"/>
        <v>-8.6957402306683251E-3</v>
      </c>
      <c r="AG41" s="11">
        <f t="shared" si="22"/>
        <v>-1.9880618724144039E-3</v>
      </c>
      <c r="AH41" s="11">
        <f t="shared" si="22"/>
        <v>-8.632087601455396E-3</v>
      </c>
      <c r="AI41" s="1">
        <f t="shared" si="30"/>
        <v>34549.5295207788</v>
      </c>
      <c r="AJ41" s="1">
        <f t="shared" si="30"/>
        <v>5869.5066339247023</v>
      </c>
      <c r="AK41" s="1">
        <f t="shared" si="30"/>
        <v>1973.132895464506</v>
      </c>
      <c r="AL41" s="14">
        <f t="shared" si="29"/>
        <v>11.233651410716254</v>
      </c>
      <c r="AM41" s="14">
        <f t="shared" si="29"/>
        <v>1.6007686458912171</v>
      </c>
      <c r="AN41" s="14">
        <f t="shared" si="29"/>
        <v>0.63965000712738851</v>
      </c>
      <c r="AO41" s="11">
        <f t="shared" si="24"/>
        <v>2.0621120954280148E-2</v>
      </c>
      <c r="AP41" s="11">
        <f t="shared" si="13"/>
        <v>2.5977173653231045E-2</v>
      </c>
      <c r="AQ41" s="11">
        <f t="shared" si="13"/>
        <v>2.3564574154817608E-2</v>
      </c>
      <c r="AR41" s="1">
        <f t="shared" si="25"/>
        <v>22724.702776484522</v>
      </c>
      <c r="AS41" s="1">
        <f t="shared" si="25"/>
        <v>4319.48259514238</v>
      </c>
      <c r="AT41" s="1">
        <f t="shared" si="25"/>
        <v>1497.856068219344</v>
      </c>
      <c r="AU41" s="1">
        <f t="shared" si="26"/>
        <v>4544.9405552969047</v>
      </c>
      <c r="AV41" s="1">
        <f t="shared" si="26"/>
        <v>863.89651902847606</v>
      </c>
      <c r="AW41" s="1">
        <f t="shared" si="26"/>
        <v>299.57121364386882</v>
      </c>
      <c r="AX41" s="1">
        <f t="shared" si="14"/>
        <v>18269.52043725703</v>
      </c>
      <c r="AY41" s="1">
        <f t="shared" si="3"/>
        <v>1555.2247744686656</v>
      </c>
      <c r="AZ41" s="1">
        <f t="shared" si="3"/>
        <v>490.27478937768387</v>
      </c>
      <c r="BA41" s="1">
        <f t="shared" si="15"/>
        <v>9764.7781500703095</v>
      </c>
      <c r="BB41" s="1">
        <f t="shared" si="15"/>
        <v>16329.729047359398</v>
      </c>
      <c r="BC41" s="1">
        <f t="shared" si="15"/>
        <v>15141.170069265349</v>
      </c>
      <c r="BD41" s="1">
        <f>SUM(BA41:BC41)*BT41*0.75+0.05*econlow!BD41+0.2*econhigh!BD41</f>
        <v>0</v>
      </c>
      <c r="BE41" s="2">
        <v>0</v>
      </c>
      <c r="BF41" s="2">
        <v>0</v>
      </c>
      <c r="BG41" s="2">
        <v>0</v>
      </c>
      <c r="BH41" s="2">
        <f t="shared" si="4"/>
        <v>0</v>
      </c>
      <c r="BI41" s="2">
        <f t="shared" si="16"/>
        <v>0</v>
      </c>
      <c r="BJ41" s="2">
        <f t="shared" si="5"/>
        <v>0</v>
      </c>
      <c r="BK41" s="2">
        <f t="shared" si="5"/>
        <v>0</v>
      </c>
      <c r="BL41" s="2">
        <f t="shared" si="6"/>
        <v>0</v>
      </c>
      <c r="BM41" s="2">
        <f t="shared" si="6"/>
        <v>0</v>
      </c>
      <c r="BN41" s="2">
        <f t="shared" si="6"/>
        <v>0</v>
      </c>
      <c r="BO41" s="2">
        <f t="shared" si="17"/>
        <v>0</v>
      </c>
      <c r="BP41" s="2">
        <f t="shared" si="17"/>
        <v>0</v>
      </c>
      <c r="BQ41" s="2">
        <f t="shared" si="17"/>
        <v>0</v>
      </c>
      <c r="BR41" s="11">
        <f t="shared" si="18"/>
        <v>4.2982472566384516E-2</v>
      </c>
      <c r="BS41" s="17">
        <v>0</v>
      </c>
      <c r="BT41" s="17">
        <v>0</v>
      </c>
      <c r="BU41" s="12">
        <f>(BU$3*tempmid!$I151+BU$4*tempmid!$I151^2+BU$5*tempmid!$I151^6)*(K41/K$56)^$BW$1</f>
        <v>2.2798829316840994</v>
      </c>
      <c r="BV41" s="12">
        <f>(BV$3*tempmid!$I151+BV$4*tempmid!$I151^2+BV$5*tempmid!$I151^6)*(L41/L$56)^$BW$1</f>
        <v>1.4567804491251077</v>
      </c>
      <c r="BW41" s="12">
        <f>(BW$3*tempmid!$I151+BW$4*tempmid!$I151^2+BW$5*tempmid!$I151^6)*(M41/M$56)^$BW$1</f>
        <v>0.70320545686608504</v>
      </c>
      <c r="BX41" s="12"/>
      <c r="BY41" s="12"/>
      <c r="BZ41" s="12"/>
      <c r="CA41" s="19"/>
      <c r="CB41" s="19"/>
      <c r="CC41" s="19"/>
      <c r="CD41" s="19"/>
      <c r="CE41" s="19"/>
      <c r="CF41" s="19"/>
      <c r="CG41" s="19"/>
      <c r="CH41" s="19"/>
    </row>
    <row r="42" spans="1:86" x14ac:dyDescent="0.3">
      <c r="A42" s="2">
        <v>1996</v>
      </c>
      <c r="B42" s="1">
        <v>1000.3747852050499</v>
      </c>
      <c r="C42" s="1">
        <v>2247.0150821235175</v>
      </c>
      <c r="D42" s="1">
        <v>2493.4737569060553</v>
      </c>
      <c r="E42" s="11">
        <f t="shared" si="19"/>
        <v>5.3138957956262445E-3</v>
      </c>
      <c r="F42" s="11">
        <f t="shared" si="7"/>
        <v>1.1294017092817743E-2</v>
      </c>
      <c r="G42" s="11">
        <f t="shared" si="7"/>
        <v>2.0197590179004132E-2</v>
      </c>
      <c r="H42" s="1">
        <v>27736.464927010045</v>
      </c>
      <c r="I42" s="1">
        <v>4069.5054532381719</v>
      </c>
      <c r="J42" s="1">
        <v>1544.1766598808326</v>
      </c>
      <c r="K42" s="1">
        <f t="shared" si="8"/>
        <v>27726.073604828831</v>
      </c>
      <c r="L42" s="1">
        <f t="shared" si="0"/>
        <v>1811.0717126973307</v>
      </c>
      <c r="M42" s="1">
        <f t="shared" si="0"/>
        <v>619.28731176897304</v>
      </c>
      <c r="N42" s="11">
        <f t="shared" si="20"/>
        <v>2.079703416733536E-2</v>
      </c>
      <c r="O42" s="11">
        <f t="shared" si="9"/>
        <v>3.4958300484184024E-2</v>
      </c>
      <c r="P42" s="11">
        <f t="shared" si="9"/>
        <v>4.492469163423829E-2</v>
      </c>
      <c r="Q42" s="1">
        <v>4881.6675423842144</v>
      </c>
      <c r="R42" s="1">
        <v>3000.6358080000005</v>
      </c>
      <c r="S42" s="1">
        <v>1243.1912289999996</v>
      </c>
      <c r="T42" s="1">
        <f t="shared" si="10"/>
        <v>176.00179241408657</v>
      </c>
      <c r="U42" s="1">
        <f t="shared" si="10"/>
        <v>737.34655045426848</v>
      </c>
      <c r="V42" s="1">
        <f t="shared" si="10"/>
        <v>805.08355118898066</v>
      </c>
      <c r="W42" s="11">
        <f t="shared" si="21"/>
        <v>3.1484869104354551E-3</v>
      </c>
      <c r="X42" s="11">
        <f t="shared" si="21"/>
        <v>-2.8259336438040794E-2</v>
      </c>
      <c r="Y42" s="11">
        <f t="shared" si="21"/>
        <v>-2.8304840966878131E-2</v>
      </c>
      <c r="Z42" s="1">
        <v>12072.838431</v>
      </c>
      <c r="AA42" s="1">
        <v>8591.2712870000014</v>
      </c>
      <c r="AB42" s="1">
        <v>2674.328431999993</v>
      </c>
      <c r="AC42" s="12">
        <f t="shared" si="11"/>
        <v>2.4730972206074497</v>
      </c>
      <c r="AD42" s="12">
        <f t="shared" si="11"/>
        <v>2.8631502910465834</v>
      </c>
      <c r="AE42" s="12">
        <f t="shared" si="11"/>
        <v>2.1511802606194173</v>
      </c>
      <c r="AF42" s="11">
        <f t="shared" si="22"/>
        <v>-3.3675112680757735E-3</v>
      </c>
      <c r="AG42" s="11">
        <f t="shared" si="22"/>
        <v>-4.7562084922448955E-3</v>
      </c>
      <c r="AH42" s="11">
        <f t="shared" si="22"/>
        <v>3.7793595363218913E-2</v>
      </c>
      <c r="AI42" s="1">
        <f t="shared" si="30"/>
        <v>35639.51712399783</v>
      </c>
      <c r="AJ42" s="1">
        <f t="shared" si="30"/>
        <v>6146.4524895607083</v>
      </c>
      <c r="AK42" s="1">
        <f t="shared" si="30"/>
        <v>2075.3908195619242</v>
      </c>
      <c r="AL42" s="14">
        <f t="shared" si="29"/>
        <v>11.465301895214854</v>
      </c>
      <c r="AM42" s="14">
        <f t="shared" si="29"/>
        <v>1.6423520909841809</v>
      </c>
      <c r="AN42" s="14">
        <f t="shared" si="29"/>
        <v>0.65472308715347149</v>
      </c>
      <c r="AO42" s="11">
        <f t="shared" si="24"/>
        <v>2.0621120954280148E-2</v>
      </c>
      <c r="AP42" s="11">
        <f t="shared" si="13"/>
        <v>2.5977173653231045E-2</v>
      </c>
      <c r="AQ42" s="11">
        <f t="shared" si="13"/>
        <v>2.3564574154817608E-2</v>
      </c>
      <c r="AR42" s="1">
        <f t="shared" si="25"/>
        <v>23437.001416640374</v>
      </c>
      <c r="AS42" s="1">
        <f t="shared" si="25"/>
        <v>4513.1104635571901</v>
      </c>
      <c r="AT42" s="1">
        <f t="shared" si="25"/>
        <v>1573.6982981308186</v>
      </c>
      <c r="AU42" s="1">
        <f t="shared" si="26"/>
        <v>4687.4002833280747</v>
      </c>
      <c r="AV42" s="1">
        <f t="shared" si="26"/>
        <v>902.62209271143809</v>
      </c>
      <c r="AW42" s="1">
        <f t="shared" si="26"/>
        <v>314.73965962616376</v>
      </c>
      <c r="AX42" s="1">
        <f t="shared" si="14"/>
        <v>18742.576692863302</v>
      </c>
      <c r="AY42" s="1">
        <f t="shared" si="3"/>
        <v>1606.7931183771577</v>
      </c>
      <c r="AZ42" s="1">
        <f t="shared" si="3"/>
        <v>504.90149937121942</v>
      </c>
      <c r="BA42" s="1">
        <f t="shared" si="15"/>
        <v>9842.2403874113825</v>
      </c>
      <c r="BB42" s="1">
        <f t="shared" si="15"/>
        <v>16587.45549355392</v>
      </c>
      <c r="BC42" s="1">
        <f t="shared" si="15"/>
        <v>15520.286690361929</v>
      </c>
      <c r="BD42" s="1">
        <f>SUM(BA42:BC42)*BT42*0.75+0.05*econlow!BD42+0.2*econhigh!BD42</f>
        <v>0</v>
      </c>
      <c r="BE42" s="2">
        <v>0</v>
      </c>
      <c r="BF42" s="2">
        <v>0</v>
      </c>
      <c r="BG42" s="2">
        <v>0</v>
      </c>
      <c r="BH42" s="2">
        <f t="shared" si="4"/>
        <v>0</v>
      </c>
      <c r="BI42" s="2">
        <f t="shared" si="16"/>
        <v>0</v>
      </c>
      <c r="BJ42" s="2">
        <f t="shared" si="5"/>
        <v>0</v>
      </c>
      <c r="BK42" s="2">
        <f t="shared" si="5"/>
        <v>0</v>
      </c>
      <c r="BL42" s="2">
        <f t="shared" si="6"/>
        <v>0</v>
      </c>
      <c r="BM42" s="2">
        <f t="shared" si="6"/>
        <v>0</v>
      </c>
      <c r="BN42" s="2">
        <f t="shared" si="6"/>
        <v>0</v>
      </c>
      <c r="BO42" s="2">
        <f t="shared" si="17"/>
        <v>0</v>
      </c>
      <c r="BP42" s="2">
        <f t="shared" si="17"/>
        <v>0</v>
      </c>
      <c r="BQ42" s="2">
        <f t="shared" si="17"/>
        <v>0</v>
      </c>
      <c r="BR42" s="11">
        <f t="shared" si="18"/>
        <v>4.61427456650296E-2</v>
      </c>
      <c r="BS42" s="17">
        <v>0</v>
      </c>
      <c r="BT42" s="17">
        <v>0</v>
      </c>
      <c r="BU42" s="12">
        <f>(BU$3*tempmid!$I152+BU$4*tempmid!$I152^2+BU$5*tempmid!$I152^6)*(K42/K$56)^$BW$1</f>
        <v>2.3166174305557443</v>
      </c>
      <c r="BV42" s="12">
        <f>(BV$3*tempmid!$I152+BV$4*tempmid!$I152^2+BV$5*tempmid!$I152^6)*(L42/L$56)^$BW$1</f>
        <v>1.4728153833291409</v>
      </c>
      <c r="BW42" s="12">
        <f>(BW$3*tempmid!$I152+BW$4*tempmid!$I152^2+BW$5*tempmid!$I152^6)*(M42/M$56)^$BW$1</f>
        <v>0.70666923448412144</v>
      </c>
      <c r="BX42" s="12"/>
      <c r="BY42" s="12"/>
      <c r="BZ42" s="12"/>
      <c r="CA42" s="19"/>
      <c r="CB42" s="19"/>
      <c r="CC42" s="19"/>
      <c r="CD42" s="19"/>
      <c r="CE42" s="19"/>
      <c r="CF42" s="19"/>
      <c r="CG42" s="19"/>
      <c r="CH42" s="19"/>
    </row>
    <row r="43" spans="1:86" x14ac:dyDescent="0.3">
      <c r="A43" s="2">
        <v>1997</v>
      </c>
      <c r="B43" s="1">
        <v>1006.0189767519068</v>
      </c>
      <c r="C43" s="1">
        <v>2271.66814459428</v>
      </c>
      <c r="D43" s="1">
        <v>2543.3427133758046</v>
      </c>
      <c r="E43" s="11">
        <f t="shared" si="19"/>
        <v>5.6420769798790626E-3</v>
      </c>
      <c r="F43" s="11">
        <f t="shared" si="7"/>
        <v>1.0971471739061212E-2</v>
      </c>
      <c r="G43" s="11">
        <f t="shared" si="7"/>
        <v>1.9999791989640858E-2</v>
      </c>
      <c r="H43" s="1">
        <v>28644.105647767607</v>
      </c>
      <c r="I43" s="1">
        <v>4323.0111241054647</v>
      </c>
      <c r="J43" s="1">
        <v>1603.7721741095311</v>
      </c>
      <c r="K43" s="1">
        <f t="shared" si="8"/>
        <v>28472.728954129358</v>
      </c>
      <c r="L43" s="1">
        <f t="shared" si="0"/>
        <v>1903.0117292407404</v>
      </c>
      <c r="M43" s="1">
        <f t="shared" si="0"/>
        <v>630.57651085520763</v>
      </c>
      <c r="N43" s="11">
        <f t="shared" si="20"/>
        <v>2.6929718211903264E-2</v>
      </c>
      <c r="O43" s="11">
        <f t="shared" si="9"/>
        <v>5.0765530651725621E-2</v>
      </c>
      <c r="P43" s="11">
        <f t="shared" si="9"/>
        <v>1.822934019750444E-2</v>
      </c>
      <c r="Q43" s="1">
        <v>4915.9985701367123</v>
      </c>
      <c r="R43" s="1">
        <v>2982.0550459999999</v>
      </c>
      <c r="S43" s="1">
        <v>1290.0060180000005</v>
      </c>
      <c r="T43" s="1">
        <f t="shared" si="10"/>
        <v>171.623391932289</v>
      </c>
      <c r="U43" s="1">
        <f t="shared" si="10"/>
        <v>689.80970911035058</v>
      </c>
      <c r="V43" s="1">
        <f t="shared" si="10"/>
        <v>804.35740114786302</v>
      </c>
      <c r="W43" s="11">
        <f t="shared" si="21"/>
        <v>-2.4877022112913094E-2</v>
      </c>
      <c r="X43" s="11">
        <f t="shared" si="21"/>
        <v>-6.447014814761276E-2</v>
      </c>
      <c r="Y43" s="11">
        <f t="shared" si="21"/>
        <v>-9.0195612622467891E-4</v>
      </c>
      <c r="Z43" s="1">
        <v>12169.782909999998</v>
      </c>
      <c r="AA43" s="1">
        <v>8440.3815709999981</v>
      </c>
      <c r="AB43" s="1">
        <v>2803.799200999998</v>
      </c>
      <c r="AC43" s="12">
        <f t="shared" si="11"/>
        <v>2.4755464706454462</v>
      </c>
      <c r="AD43" s="12">
        <f t="shared" si="11"/>
        <v>2.8303909353791314</v>
      </c>
      <c r="AE43" s="12">
        <f t="shared" si="11"/>
        <v>2.1734776131873805</v>
      </c>
      <c r="AF43" s="11">
        <f t="shared" si="22"/>
        <v>9.9035736144448272E-4</v>
      </c>
      <c r="AG43" s="11">
        <f t="shared" si="22"/>
        <v>-1.1441717107863458E-2</v>
      </c>
      <c r="AH43" s="11">
        <f t="shared" si="22"/>
        <v>1.0365171611207868E-2</v>
      </c>
      <c r="AI43" s="1">
        <f t="shared" si="30"/>
        <v>36762.965694926119</v>
      </c>
      <c r="AJ43" s="1">
        <f t="shared" si="30"/>
        <v>6434.4293333160758</v>
      </c>
      <c r="AK43" s="1">
        <f t="shared" si="30"/>
        <v>2182.5913972318958</v>
      </c>
      <c r="AL43" s="14">
        <f t="shared" si="29"/>
        <v>11.701729272373417</v>
      </c>
      <c r="AM43" s="14">
        <f t="shared" si="29"/>
        <v>1.6850157564514241</v>
      </c>
      <c r="AN43" s="14">
        <f t="shared" si="29"/>
        <v>0.67015135789157054</v>
      </c>
      <c r="AO43" s="11">
        <f t="shared" si="24"/>
        <v>2.0621120954280148E-2</v>
      </c>
      <c r="AP43" s="11">
        <f t="shared" si="13"/>
        <v>2.5977173653231045E-2</v>
      </c>
      <c r="AQ43" s="11">
        <f t="shared" si="13"/>
        <v>2.3564574154817608E-2</v>
      </c>
      <c r="AR43" s="1">
        <f t="shared" si="25"/>
        <v>24177.81734819313</v>
      </c>
      <c r="AS43" s="1">
        <f t="shared" si="25"/>
        <v>4713.9164827962522</v>
      </c>
      <c r="AT43" s="1">
        <f t="shared" si="25"/>
        <v>1653.0702030024202</v>
      </c>
      <c r="AU43" s="1">
        <f t="shared" si="26"/>
        <v>4835.563469638626</v>
      </c>
      <c r="AV43" s="1">
        <f t="shared" si="26"/>
        <v>942.78329655925052</v>
      </c>
      <c r="AW43" s="1">
        <f t="shared" si="26"/>
        <v>330.61404060048403</v>
      </c>
      <c r="AX43" s="1">
        <f t="shared" si="14"/>
        <v>19226.529842413176</v>
      </c>
      <c r="AY43" s="1">
        <f t="shared" si="3"/>
        <v>1660.0722227896215</v>
      </c>
      <c r="AZ43" s="1">
        <f t="shared" si="3"/>
        <v>519.96773987514507</v>
      </c>
      <c r="BA43" s="1">
        <f t="shared" si="15"/>
        <v>9923.417832648076</v>
      </c>
      <c r="BB43" s="1">
        <f t="shared" si="15"/>
        <v>16843.547853253342</v>
      </c>
      <c r="BC43" s="1">
        <f t="shared" si="15"/>
        <v>15905.472148045763</v>
      </c>
      <c r="BD43" s="1">
        <f>SUM(BA43:BC43)*BT43*0.75+0.05*econlow!BD43+0.2*econhigh!BD43</f>
        <v>0</v>
      </c>
      <c r="BE43" s="2">
        <v>0</v>
      </c>
      <c r="BF43" s="2">
        <v>0</v>
      </c>
      <c r="BG43" s="2">
        <v>0</v>
      </c>
      <c r="BH43" s="2">
        <f t="shared" si="4"/>
        <v>0</v>
      </c>
      <c r="BI43" s="2">
        <f t="shared" si="16"/>
        <v>0</v>
      </c>
      <c r="BJ43" s="2">
        <f t="shared" si="5"/>
        <v>0</v>
      </c>
      <c r="BK43" s="2">
        <f t="shared" si="5"/>
        <v>0</v>
      </c>
      <c r="BL43" s="2">
        <f t="shared" si="6"/>
        <v>0</v>
      </c>
      <c r="BM43" s="2">
        <f t="shared" si="6"/>
        <v>0</v>
      </c>
      <c r="BN43" s="2">
        <f t="shared" si="6"/>
        <v>0</v>
      </c>
      <c r="BO43" s="2">
        <f t="shared" si="17"/>
        <v>0</v>
      </c>
      <c r="BP43" s="2">
        <f t="shared" si="17"/>
        <v>0</v>
      </c>
      <c r="BQ43" s="2">
        <f t="shared" si="17"/>
        <v>0</v>
      </c>
      <c r="BR43" s="11">
        <f t="shared" si="18"/>
        <v>5.2327866650176941E-2</v>
      </c>
      <c r="BS43" s="17">
        <v>0</v>
      </c>
      <c r="BT43" s="17">
        <v>0</v>
      </c>
      <c r="BU43" s="12">
        <f>(BU$3*tempmid!$I153+BU$4*tempmid!$I153^2+BU$5*tempmid!$I153^6)*(K43/K$56)^$BW$1</f>
        <v>2.3493823918161474</v>
      </c>
      <c r="BV43" s="12">
        <f>(BV$3*tempmid!$I153+BV$4*tempmid!$I153^2+BV$5*tempmid!$I153^6)*(L43/L$56)^$BW$1</f>
        <v>1.4826715320569284</v>
      </c>
      <c r="BW43" s="12">
        <f>(BW$3*tempmid!$I153+BW$4*tempmid!$I153^2+BW$5*tempmid!$I153^6)*(M43/M$56)^$BW$1</f>
        <v>0.71432249882489207</v>
      </c>
      <c r="BX43" s="12"/>
      <c r="BY43" s="12"/>
      <c r="BZ43" s="12"/>
      <c r="CA43" s="19"/>
      <c r="CB43" s="19"/>
      <c r="CC43" s="19"/>
      <c r="CD43" s="19"/>
      <c r="CE43" s="19"/>
      <c r="CF43" s="19"/>
      <c r="CG43" s="19"/>
      <c r="CH43" s="19"/>
    </row>
    <row r="44" spans="1:86" x14ac:dyDescent="0.3">
      <c r="A44" s="2">
        <v>1998</v>
      </c>
      <c r="B44" s="1">
        <v>1010.9977899999999</v>
      </c>
      <c r="C44" s="1">
        <v>2295.6016831510051</v>
      </c>
      <c r="D44" s="1">
        <v>2593.6893103358498</v>
      </c>
      <c r="E44" s="11">
        <f t="shared" si="19"/>
        <v>4.949025180586597E-3</v>
      </c>
      <c r="F44" s="11">
        <f t="shared" si="7"/>
        <v>1.0535666758227036E-2</v>
      </c>
      <c r="G44" s="11">
        <f t="shared" si="7"/>
        <v>1.9795443490672859E-2</v>
      </c>
      <c r="H44" s="1">
        <v>29349.287304409678</v>
      </c>
      <c r="I44" s="1">
        <v>4456.2507247019648</v>
      </c>
      <c r="J44" s="1">
        <v>1605.3543442916007</v>
      </c>
      <c r="K44" s="1">
        <f t="shared" si="8"/>
        <v>29030.021227256766</v>
      </c>
      <c r="L44" s="1">
        <f t="shared" si="0"/>
        <v>1941.212518447536</v>
      </c>
      <c r="M44" s="1">
        <f t="shared" si="0"/>
        <v>618.9462777574264</v>
      </c>
      <c r="N44" s="11">
        <f t="shared" si="20"/>
        <v>1.9572843685802921E-2</v>
      </c>
      <c r="O44" s="11">
        <f t="shared" si="9"/>
        <v>2.0073859041340292E-2</v>
      </c>
      <c r="P44" s="11">
        <f t="shared" si="9"/>
        <v>-1.8443809589431037E-2</v>
      </c>
      <c r="Q44" s="1">
        <v>4923.5516685127932</v>
      </c>
      <c r="R44" s="1">
        <v>3010.7499170000001</v>
      </c>
      <c r="S44" s="1">
        <v>1296.032194999997</v>
      </c>
      <c r="T44" s="1">
        <f t="shared" si="10"/>
        <v>167.75711169562331</v>
      </c>
      <c r="U44" s="1">
        <f t="shared" si="10"/>
        <v>675.62399492262864</v>
      </c>
      <c r="V44" s="1">
        <f t="shared" si="10"/>
        <v>807.31845876176374</v>
      </c>
      <c r="W44" s="11">
        <f t="shared" si="21"/>
        <v>-2.252769971002011E-2</v>
      </c>
      <c r="X44" s="11">
        <f t="shared" si="21"/>
        <v>-2.0564677476078597E-2</v>
      </c>
      <c r="Y44" s="11">
        <f t="shared" si="21"/>
        <v>3.6812710490077283E-3</v>
      </c>
      <c r="Z44" s="1">
        <v>12041.474579999998</v>
      </c>
      <c r="AA44" s="1">
        <v>8181.8507369999988</v>
      </c>
      <c r="AB44" s="1">
        <v>2751.0494060000037</v>
      </c>
      <c r="AC44" s="12">
        <f t="shared" si="11"/>
        <v>2.4456886797812856</v>
      </c>
      <c r="AD44" s="12">
        <f t="shared" si="11"/>
        <v>2.7175457818006472</v>
      </c>
      <c r="AE44" s="12">
        <f t="shared" si="11"/>
        <v>2.122670576096306</v>
      </c>
      <c r="AF44" s="11">
        <f t="shared" si="22"/>
        <v>-1.2061090841237965E-2</v>
      </c>
      <c r="AG44" s="11">
        <f t="shared" si="22"/>
        <v>-3.9869105065293287E-2</v>
      </c>
      <c r="AH44" s="11">
        <f t="shared" si="22"/>
        <v>-2.337591921021287E-2</v>
      </c>
      <c r="AI44" s="1">
        <f t="shared" si="30"/>
        <v>37922.232595072135</v>
      </c>
      <c r="AJ44" s="1">
        <f t="shared" si="30"/>
        <v>6733.769696543719</v>
      </c>
      <c r="AK44" s="1">
        <f t="shared" si="30"/>
        <v>2294.9462981091901</v>
      </c>
      <c r="AL44" s="14">
        <f t="shared" si="29"/>
        <v>11.94303204707327</v>
      </c>
      <c r="AM44" s="14">
        <f t="shared" si="29"/>
        <v>1.7287877033651933</v>
      </c>
      <c r="AN44" s="14">
        <f t="shared" si="29"/>
        <v>0.68594318925955822</v>
      </c>
      <c r="AO44" s="11">
        <f t="shared" si="24"/>
        <v>2.0621120954280148E-2</v>
      </c>
      <c r="AP44" s="11">
        <f t="shared" si="13"/>
        <v>2.5977173653231045E-2</v>
      </c>
      <c r="AQ44" s="11">
        <f t="shared" si="13"/>
        <v>2.3564574154817608E-2</v>
      </c>
      <c r="AR44" s="1">
        <f t="shared" si="25"/>
        <v>24928.350490542522</v>
      </c>
      <c r="AS44" s="1">
        <f t="shared" si="25"/>
        <v>4921.6479408485302</v>
      </c>
      <c r="AT44" s="1">
        <f t="shared" si="25"/>
        <v>1736.109108197119</v>
      </c>
      <c r="AU44" s="1">
        <f t="shared" si="26"/>
        <v>4985.670098108505</v>
      </c>
      <c r="AV44" s="1">
        <f t="shared" si="26"/>
        <v>984.32958816970608</v>
      </c>
      <c r="AW44" s="1">
        <f t="shared" si="26"/>
        <v>347.22182163942381</v>
      </c>
      <c r="AX44" s="1">
        <f t="shared" si="14"/>
        <v>19725.740837113026</v>
      </c>
      <c r="AY44" s="1">
        <f t="shared" si="3"/>
        <v>1715.1574602761027</v>
      </c>
      <c r="AZ44" s="1">
        <f t="shared" si="3"/>
        <v>535.48714605985401</v>
      </c>
      <c r="BA44" s="1">
        <f t="shared" si="15"/>
        <v>9998.4443238348631</v>
      </c>
      <c r="BB44" s="1">
        <f t="shared" si="15"/>
        <v>17095.942978722283</v>
      </c>
      <c r="BC44" s="1">
        <f t="shared" si="15"/>
        <v>16296.608724106947</v>
      </c>
      <c r="BD44" s="1">
        <f>SUM(BA44:BC44)*BT44*0.75+0.05*econlow!BD44+0.2*econhigh!BD44</f>
        <v>0</v>
      </c>
      <c r="BE44" s="2">
        <v>0</v>
      </c>
      <c r="BF44" s="2">
        <v>0</v>
      </c>
      <c r="BG44" s="2">
        <v>0</v>
      </c>
      <c r="BH44" s="2">
        <f t="shared" si="4"/>
        <v>0</v>
      </c>
      <c r="BI44" s="2">
        <f t="shared" si="16"/>
        <v>0</v>
      </c>
      <c r="BJ44" s="2">
        <f t="shared" si="5"/>
        <v>0</v>
      </c>
      <c r="BK44" s="2">
        <f t="shared" si="5"/>
        <v>0</v>
      </c>
      <c r="BL44" s="2">
        <f t="shared" si="6"/>
        <v>0</v>
      </c>
      <c r="BM44" s="2">
        <f t="shared" si="6"/>
        <v>0</v>
      </c>
      <c r="BN44" s="2">
        <f t="shared" si="6"/>
        <v>0</v>
      </c>
      <c r="BO44" s="2">
        <f t="shared" si="17"/>
        <v>0</v>
      </c>
      <c r="BP44" s="2">
        <f t="shared" si="17"/>
        <v>0</v>
      </c>
      <c r="BQ44" s="2">
        <f t="shared" si="17"/>
        <v>0</v>
      </c>
      <c r="BR44" s="11">
        <f t="shared" si="18"/>
        <v>4.0538539895418974E-2</v>
      </c>
      <c r="BS44" s="17">
        <v>0</v>
      </c>
      <c r="BT44" s="17">
        <v>0</v>
      </c>
      <c r="BU44" s="12">
        <f>(BU$3*tempmid!$I154+BU$4*tempmid!$I154^2+BU$5*tempmid!$I154^6)*(K44/K$56)^$BW$1</f>
        <v>2.3858527378113017</v>
      </c>
      <c r="BV44" s="12">
        <f>(BV$3*tempmid!$I154+BV$4*tempmid!$I154^2+BV$5*tempmid!$I154^6)*(L44/L$56)^$BW$1</f>
        <v>1.5029677331580562</v>
      </c>
      <c r="BW44" s="12">
        <f>(BW$3*tempmid!$I154+BW$4*tempmid!$I154^2+BW$5*tempmid!$I154^6)*(M44/M$56)^$BW$1</f>
        <v>0.72826346554016697</v>
      </c>
      <c r="BX44" s="12"/>
      <c r="BY44" s="12"/>
      <c r="BZ44" s="12"/>
      <c r="CA44" s="19"/>
      <c r="CB44" s="19"/>
      <c r="CC44" s="19"/>
      <c r="CD44" s="19"/>
      <c r="CE44" s="19"/>
      <c r="CF44" s="19"/>
      <c r="CG44" s="19"/>
      <c r="CH44" s="19"/>
    </row>
    <row r="45" spans="1:86" x14ac:dyDescent="0.3">
      <c r="A45" s="2">
        <v>1999</v>
      </c>
      <c r="B45" s="1">
        <v>1016.099444687364</v>
      </c>
      <c r="C45" s="1">
        <v>2318.3444246393583</v>
      </c>
      <c r="D45" s="1">
        <v>2644.3117258877164</v>
      </c>
      <c r="E45" s="11">
        <f t="shared" si="19"/>
        <v>5.0461581002705369E-3</v>
      </c>
      <c r="F45" s="11">
        <f t="shared" si="7"/>
        <v>9.9070939245591294E-3</v>
      </c>
      <c r="G45" s="11">
        <f t="shared" si="7"/>
        <v>1.9517532554934824E-2</v>
      </c>
      <c r="H45" s="1">
        <v>30304.422613411276</v>
      </c>
      <c r="I45" s="1">
        <v>4567.4020067723022</v>
      </c>
      <c r="J45" s="1">
        <v>1711.2228846591615</v>
      </c>
      <c r="K45" s="1">
        <f t="shared" si="8"/>
        <v>29824.268453109347</v>
      </c>
      <c r="L45" s="1">
        <f t="shared" si="0"/>
        <v>1970.1136544811745</v>
      </c>
      <c r="M45" s="1">
        <f t="shared" si="0"/>
        <v>647.13356897613517</v>
      </c>
      <c r="N45" s="11">
        <f t="shared" si="20"/>
        <v>2.7359512403899E-2</v>
      </c>
      <c r="O45" s="11">
        <f t="shared" si="9"/>
        <v>1.4888187542058562E-2</v>
      </c>
      <c r="P45" s="11">
        <f t="shared" si="9"/>
        <v>4.5540771843458394E-2</v>
      </c>
      <c r="Q45" s="1">
        <v>5003.451776554014</v>
      </c>
      <c r="R45" s="1">
        <v>3065.5222919999997</v>
      </c>
      <c r="S45" s="1">
        <v>1362.6443110000027</v>
      </c>
      <c r="T45" s="1">
        <f t="shared" si="10"/>
        <v>165.10632261113358</v>
      </c>
      <c r="U45" s="1">
        <f t="shared" si="10"/>
        <v>671.17417898722408</v>
      </c>
      <c r="V45" s="1">
        <f t="shared" si="10"/>
        <v>796.29855538743095</v>
      </c>
      <c r="W45" s="11">
        <f t="shared" si="21"/>
        <v>-1.580135147593198E-2</v>
      </c>
      <c r="X45" s="11">
        <f t="shared" si="21"/>
        <v>-6.5862313488646018E-3</v>
      </c>
      <c r="Y45" s="11">
        <f t="shared" si="21"/>
        <v>-1.3650007942633602E-2</v>
      </c>
      <c r="Z45" s="1">
        <v>11967.936561999999</v>
      </c>
      <c r="AA45" s="1">
        <v>8247.3836940000001</v>
      </c>
      <c r="AB45" s="1">
        <v>2846.3143990000026</v>
      </c>
      <c r="AC45" s="12">
        <f t="shared" si="11"/>
        <v>2.3919360266608938</v>
      </c>
      <c r="AD45" s="12">
        <f t="shared" si="11"/>
        <v>2.6903682010478107</v>
      </c>
      <c r="AE45" s="12">
        <f t="shared" si="11"/>
        <v>2.0888168511936764</v>
      </c>
      <c r="AF45" s="11">
        <f t="shared" si="22"/>
        <v>-2.1978534539072614E-2</v>
      </c>
      <c r="AG45" s="11">
        <f t="shared" si="22"/>
        <v>-1.0000781195608321E-2</v>
      </c>
      <c r="AH45" s="11">
        <f t="shared" si="22"/>
        <v>-1.5948647559287488E-2</v>
      </c>
      <c r="AI45" s="1">
        <f t="shared" si="30"/>
        <v>39115.679433673431</v>
      </c>
      <c r="AJ45" s="1">
        <f t="shared" si="30"/>
        <v>7044.7223150590535</v>
      </c>
      <c r="AK45" s="1">
        <f t="shared" si="30"/>
        <v>2412.6734899376952</v>
      </c>
      <c r="AL45" s="14">
        <f t="shared" si="29"/>
        <v>12.189310755476813</v>
      </c>
      <c r="AM45" s="14">
        <f t="shared" si="29"/>
        <v>1.7736967217450814</v>
      </c>
      <c r="AN45" s="14">
        <f t="shared" si="29"/>
        <v>0.70210714840885713</v>
      </c>
      <c r="AO45" s="11">
        <f t="shared" si="24"/>
        <v>2.0621120954280148E-2</v>
      </c>
      <c r="AP45" s="11">
        <f t="shared" si="13"/>
        <v>2.5977173653231045E-2</v>
      </c>
      <c r="AQ45" s="11">
        <f t="shared" si="13"/>
        <v>2.3564574154817608E-2</v>
      </c>
      <c r="AR45" s="1">
        <f t="shared" si="25"/>
        <v>25703.85697583104</v>
      </c>
      <c r="AS45" s="1">
        <f t="shared" si="25"/>
        <v>5135.6391984713746</v>
      </c>
      <c r="AT45" s="1">
        <f t="shared" si="25"/>
        <v>1822.8596256349915</v>
      </c>
      <c r="AU45" s="1">
        <f t="shared" si="26"/>
        <v>5140.7713951662081</v>
      </c>
      <c r="AV45" s="1">
        <f t="shared" si="26"/>
        <v>1027.1278396942751</v>
      </c>
      <c r="AW45" s="1">
        <f t="shared" si="26"/>
        <v>364.57192512699834</v>
      </c>
      <c r="AX45" s="1">
        <f t="shared" si="14"/>
        <v>20237.276664383706</v>
      </c>
      <c r="AY45" s="1">
        <f t="shared" si="3"/>
        <v>1772.1747101560284</v>
      </c>
      <c r="AZ45" s="1">
        <f t="shared" si="3"/>
        <v>551.48100968256097</v>
      </c>
      <c r="BA45" s="1">
        <f t="shared" si="15"/>
        <v>10074.912089263667</v>
      </c>
      <c r="BB45" s="1">
        <f t="shared" si="15"/>
        <v>17341.129871206693</v>
      </c>
      <c r="BC45" s="1">
        <f t="shared" si="15"/>
        <v>16692.501779750004</v>
      </c>
      <c r="BD45" s="1">
        <f>SUM(BA45:BC45)*BT45*0.75+0.05*econlow!BD45+0.2*econhigh!BD45</f>
        <v>0</v>
      </c>
      <c r="BE45" s="2">
        <v>0</v>
      </c>
      <c r="BF45" s="2">
        <v>0</v>
      </c>
      <c r="BG45" s="2">
        <v>0</v>
      </c>
      <c r="BH45" s="2">
        <f t="shared" si="4"/>
        <v>0</v>
      </c>
      <c r="BI45" s="2">
        <f t="shared" si="16"/>
        <v>0</v>
      </c>
      <c r="BJ45" s="2">
        <f t="shared" si="5"/>
        <v>0</v>
      </c>
      <c r="BK45" s="2">
        <f t="shared" si="5"/>
        <v>0</v>
      </c>
      <c r="BL45" s="2">
        <f t="shared" si="6"/>
        <v>0</v>
      </c>
      <c r="BM45" s="2">
        <f t="shared" si="6"/>
        <v>0</v>
      </c>
      <c r="BN45" s="2">
        <f t="shared" si="6"/>
        <v>0</v>
      </c>
      <c r="BO45" s="2">
        <f t="shared" si="17"/>
        <v>0</v>
      </c>
      <c r="BP45" s="2">
        <f t="shared" si="17"/>
        <v>0</v>
      </c>
      <c r="BQ45" s="2">
        <f t="shared" si="17"/>
        <v>0</v>
      </c>
      <c r="BR45" s="11">
        <f t="shared" si="18"/>
        <v>4.9542836593907874E-2</v>
      </c>
      <c r="BS45" s="17">
        <v>0</v>
      </c>
      <c r="BT45" s="17">
        <v>0</v>
      </c>
      <c r="BU45" s="12">
        <f>(BU$3*tempmid!$I155+BU$4*tempmid!$I155^2+BU$5*tempmid!$I155^6)*(K45/K$56)^$BW$1</f>
        <v>2.4171617256000442</v>
      </c>
      <c r="BV45" s="12">
        <f>(BV$3*tempmid!$I155+BV$4*tempmid!$I155^2+BV$5*tempmid!$I155^6)*(L45/L$56)^$BW$1</f>
        <v>1.5247059183729665</v>
      </c>
      <c r="BW45" s="12">
        <f>(BW$3*tempmid!$I155+BW$4*tempmid!$I155^2+BW$5*tempmid!$I155^6)*(M45/M$56)^$BW$1</f>
        <v>0.73038020786037139</v>
      </c>
      <c r="BX45" s="12"/>
      <c r="BY45" s="12"/>
      <c r="BZ45" s="12"/>
      <c r="CA45" s="19"/>
      <c r="CB45" s="19"/>
      <c r="CC45" s="19"/>
      <c r="CD45" s="19"/>
      <c r="CE45" s="19"/>
      <c r="CF45" s="19"/>
      <c r="CG45" s="19"/>
      <c r="CH45" s="19"/>
    </row>
    <row r="46" spans="1:86" x14ac:dyDescent="0.3">
      <c r="A46" s="2">
        <v>2000</v>
      </c>
      <c r="B46" s="1">
        <v>1021.3869253897432</v>
      </c>
      <c r="C46" s="1">
        <v>2340.7400262964893</v>
      </c>
      <c r="D46" s="1">
        <v>2695.1585985000002</v>
      </c>
      <c r="E46" s="11">
        <f t="shared" si="19"/>
        <v>5.2037039583325839E-3</v>
      </c>
      <c r="F46" s="11">
        <f t="shared" si="7"/>
        <v>9.6601701710541388E-3</v>
      </c>
      <c r="G46" s="11">
        <f t="shared" si="7"/>
        <v>1.9228774018771988E-2</v>
      </c>
      <c r="H46" s="1">
        <v>31489.354732687403</v>
      </c>
      <c r="I46" s="1">
        <v>4857.9759807161954</v>
      </c>
      <c r="J46" s="1">
        <v>1791.4695940486436</v>
      </c>
      <c r="K46" s="1">
        <f t="shared" si="8"/>
        <v>30829.995910385893</v>
      </c>
      <c r="L46" s="1">
        <f t="shared" si="0"/>
        <v>2075.40176445928</v>
      </c>
      <c r="M46" s="1">
        <f t="shared" si="0"/>
        <v>664.69913683213008</v>
      </c>
      <c r="N46" s="11">
        <f t="shared" si="20"/>
        <v>3.3721781268760465E-2</v>
      </c>
      <c r="O46" s="11">
        <f t="shared" si="9"/>
        <v>5.3442657858149278E-2</v>
      </c>
      <c r="P46" s="11">
        <f t="shared" si="9"/>
        <v>2.7143651168933136E-2</v>
      </c>
      <c r="Q46" s="1">
        <v>5111.4069775856251</v>
      </c>
      <c r="R46" s="1">
        <v>3101.4461630000005</v>
      </c>
      <c r="S46" s="1">
        <v>1397.2536969999974</v>
      </c>
      <c r="T46" s="1">
        <f t="shared" si="10"/>
        <v>162.32174399813118</v>
      </c>
      <c r="U46" s="1">
        <f t="shared" si="10"/>
        <v>638.42352768132957</v>
      </c>
      <c r="V46" s="1">
        <f t="shared" si="10"/>
        <v>779.94831820855222</v>
      </c>
      <c r="W46" s="11">
        <f t="shared" si="21"/>
        <v>-1.6865366322528885E-2</v>
      </c>
      <c r="X46" s="11">
        <f t="shared" si="21"/>
        <v>-4.8796053738708989E-2</v>
      </c>
      <c r="Y46" s="11">
        <f t="shared" si="21"/>
        <v>-2.0532797740570707E-2</v>
      </c>
      <c r="Z46" s="1">
        <v>12100.307928</v>
      </c>
      <c r="AA46" s="1">
        <v>8503.7693329999984</v>
      </c>
      <c r="AB46" s="1">
        <v>3003.9440609999983</v>
      </c>
      <c r="AC46" s="12">
        <f t="shared" si="11"/>
        <v>2.3673145145870551</v>
      </c>
      <c r="AD46" s="12">
        <f t="shared" si="11"/>
        <v>2.7418723028144973</v>
      </c>
      <c r="AE46" s="12">
        <f t="shared" si="11"/>
        <v>2.1498916534983441</v>
      </c>
      <c r="AF46" s="11">
        <f t="shared" si="22"/>
        <v>-1.0293549576327887E-2</v>
      </c>
      <c r="AG46" s="11">
        <f t="shared" si="22"/>
        <v>1.9143885861655496E-2</v>
      </c>
      <c r="AH46" s="11">
        <f t="shared" si="22"/>
        <v>2.9238945611610667E-2</v>
      </c>
      <c r="AI46" s="1">
        <f t="shared" si="30"/>
        <v>40344.882885472296</v>
      </c>
      <c r="AJ46" s="1">
        <f t="shared" si="30"/>
        <v>7367.3779232474235</v>
      </c>
      <c r="AK46" s="1">
        <f t="shared" si="30"/>
        <v>2535.9780660709243</v>
      </c>
      <c r="AL46" s="14">
        <f t="shared" si="29"/>
        <v>12.440668006914807</v>
      </c>
      <c r="AM46" s="14">
        <f t="shared" si="29"/>
        <v>1.8197723494940201</v>
      </c>
      <c r="AN46" s="14">
        <f t="shared" si="29"/>
        <v>0.71865200437216514</v>
      </c>
      <c r="AO46" s="11">
        <f t="shared" si="24"/>
        <v>2.0621120954280148E-2</v>
      </c>
      <c r="AP46" s="11">
        <f t="shared" si="13"/>
        <v>2.5977173653231045E-2</v>
      </c>
      <c r="AQ46" s="11">
        <f t="shared" si="13"/>
        <v>2.3564574154817608E-2</v>
      </c>
      <c r="AR46" s="1">
        <f t="shared" si="25"/>
        <v>26506.57579579583</v>
      </c>
      <c r="AS46" s="1">
        <f t="shared" si="25"/>
        <v>5357.5002106462607</v>
      </c>
      <c r="AT46" s="1">
        <f t="shared" si="25"/>
        <v>1913.4415533132769</v>
      </c>
      <c r="AU46" s="1">
        <f t="shared" si="26"/>
        <v>5301.3151591591668</v>
      </c>
      <c r="AV46" s="1">
        <f t="shared" si="26"/>
        <v>1071.5000421292523</v>
      </c>
      <c r="AW46" s="1">
        <f t="shared" si="26"/>
        <v>382.6883106626554</v>
      </c>
      <c r="AX46" s="1">
        <f t="shared" si="14"/>
        <v>20761.241513391327</v>
      </c>
      <c r="AY46" s="1">
        <f t="shared" si="3"/>
        <v>1831.0449346646594</v>
      </c>
      <c r="AZ46" s="1">
        <f t="shared" si="3"/>
        <v>567.96406842349381</v>
      </c>
      <c r="BA46" s="1">
        <f t="shared" si="15"/>
        <v>10153.447209158827</v>
      </c>
      <c r="BB46" s="1">
        <f t="shared" si="15"/>
        <v>17585.142032592743</v>
      </c>
      <c r="BC46" s="1">
        <f t="shared" si="15"/>
        <v>17092.852573762491</v>
      </c>
      <c r="BD46" s="1">
        <f>SUM(BA46:BC46)*BT46*0.75+0.05*econlow!BD46+0.2*econhigh!BD46</f>
        <v>0</v>
      </c>
      <c r="BE46" s="2">
        <v>0</v>
      </c>
      <c r="BF46" s="2">
        <v>0</v>
      </c>
      <c r="BG46" s="2">
        <v>0</v>
      </c>
      <c r="BH46" s="2">
        <f t="shared" si="4"/>
        <v>0</v>
      </c>
      <c r="BI46" s="2">
        <f t="shared" si="16"/>
        <v>0</v>
      </c>
      <c r="BJ46" s="2">
        <f t="shared" si="5"/>
        <v>0</v>
      </c>
      <c r="BK46" s="2">
        <f t="shared" si="5"/>
        <v>0</v>
      </c>
      <c r="BL46" s="2">
        <f t="shared" si="6"/>
        <v>0</v>
      </c>
      <c r="BM46" s="2">
        <f t="shared" si="6"/>
        <v>0</v>
      </c>
      <c r="BN46" s="2">
        <f t="shared" si="6"/>
        <v>0</v>
      </c>
      <c r="BO46" s="2">
        <f t="shared" si="17"/>
        <v>0</v>
      </c>
      <c r="BP46" s="2">
        <f t="shared" si="17"/>
        <v>0</v>
      </c>
      <c r="BQ46" s="2">
        <f t="shared" si="17"/>
        <v>0</v>
      </c>
      <c r="BR46" s="11">
        <f t="shared" si="18"/>
        <v>5.901072102361879E-2</v>
      </c>
      <c r="BS46" s="17">
        <v>0</v>
      </c>
      <c r="BT46" s="17">
        <v>0</v>
      </c>
      <c r="BU46" s="12">
        <f>(BU$3*tempmid!$I156+BU$4*tempmid!$I156^2+BU$5*tempmid!$I156^6)*(K46/K$56)^$BW$1</f>
        <v>2.4439050217923874</v>
      </c>
      <c r="BV46" s="12">
        <f>(BV$3*tempmid!$I156+BV$4*tempmid!$I156^2+BV$5*tempmid!$I156^6)*(L46/L$56)^$BW$1</f>
        <v>1.5315885084122183</v>
      </c>
      <c r="BW46" s="12">
        <f>(BW$3*tempmid!$I156+BW$4*tempmid!$I156^2+BW$5*tempmid!$I156^6)*(M46/M$56)^$BW$1</f>
        <v>0.73527515423996614</v>
      </c>
      <c r="BX46" s="12"/>
      <c r="BY46" s="12"/>
      <c r="BZ46" s="12"/>
      <c r="CA46" s="19"/>
      <c r="CB46" s="19"/>
      <c r="CC46" s="19"/>
      <c r="CD46" s="19"/>
      <c r="CE46" s="19"/>
      <c r="CF46" s="19"/>
      <c r="CG46" s="19"/>
      <c r="CH46" s="19"/>
    </row>
    <row r="47" spans="1:86" x14ac:dyDescent="0.3">
      <c r="A47" s="2">
        <v>2001</v>
      </c>
      <c r="B47" s="1">
        <v>1026.6329350185113</v>
      </c>
      <c r="C47" s="1">
        <v>2362.0325764534805</v>
      </c>
      <c r="D47" s="1">
        <v>2745.6659652976127</v>
      </c>
      <c r="E47" s="11">
        <f t="shared" si="19"/>
        <v>5.1361628961192896E-3</v>
      </c>
      <c r="F47" s="11">
        <f t="shared" si="7"/>
        <v>9.0965036346561945E-3</v>
      </c>
      <c r="G47" s="11">
        <f t="shared" si="7"/>
        <v>1.8740035122876586E-2</v>
      </c>
      <c r="H47" s="1">
        <v>31963.694563355872</v>
      </c>
      <c r="I47" s="1">
        <v>4979.9615592115251</v>
      </c>
      <c r="J47" s="1">
        <v>1852.4547725528</v>
      </c>
      <c r="K47" s="1">
        <f t="shared" si="8"/>
        <v>31134.49166987764</v>
      </c>
      <c r="L47" s="1">
        <f t="shared" si="0"/>
        <v>2108.3373738599257</v>
      </c>
      <c r="M47" s="1">
        <f t="shared" si="0"/>
        <v>674.68322657086435</v>
      </c>
      <c r="N47" s="11">
        <f t="shared" si="20"/>
        <v>9.8766071969917935E-3</v>
      </c>
      <c r="O47" s="11">
        <f t="shared" si="9"/>
        <v>1.586951016649385E-2</v>
      </c>
      <c r="P47" s="11">
        <f t="shared" si="9"/>
        <v>1.5020464425931301E-2</v>
      </c>
      <c r="Q47" s="1">
        <v>5100.604075644359</v>
      </c>
      <c r="R47" s="1">
        <v>3126.4575990000003</v>
      </c>
      <c r="S47" s="1">
        <v>1431.637252999999</v>
      </c>
      <c r="T47" s="1">
        <f t="shared" si="10"/>
        <v>159.57492227734659</v>
      </c>
      <c r="U47" s="1">
        <f t="shared" si="10"/>
        <v>627.8075767908158</v>
      </c>
      <c r="V47" s="1">
        <f t="shared" si="10"/>
        <v>772.83249999518864</v>
      </c>
      <c r="W47" s="11">
        <f t="shared" si="21"/>
        <v>-1.6922081128060151E-2</v>
      </c>
      <c r="X47" s="11">
        <f t="shared" si="21"/>
        <v>-1.6628382931107688E-2</v>
      </c>
      <c r="Y47" s="11">
        <f t="shared" si="21"/>
        <v>-9.1234483711789549E-3</v>
      </c>
      <c r="Z47" s="1">
        <v>12046.245347</v>
      </c>
      <c r="AA47" s="1">
        <v>8624.1202730000005</v>
      </c>
      <c r="AB47" s="1">
        <v>3073.0120059999972</v>
      </c>
      <c r="AC47" s="12">
        <f t="shared" si="11"/>
        <v>2.3617291537136604</v>
      </c>
      <c r="AD47" s="12">
        <f t="shared" si="11"/>
        <v>2.7584318673499464</v>
      </c>
      <c r="AE47" s="12">
        <f t="shared" si="11"/>
        <v>2.146501845743741</v>
      </c>
      <c r="AF47" s="11">
        <f t="shared" si="22"/>
        <v>-2.3593657872574836E-3</v>
      </c>
      <c r="AG47" s="11">
        <f t="shared" si="22"/>
        <v>6.039509760702888E-3</v>
      </c>
      <c r="AH47" s="11">
        <f t="shared" si="22"/>
        <v>-1.5767342270887053E-3</v>
      </c>
      <c r="AI47" s="1">
        <f t="shared" si="30"/>
        <v>41611.709756084238</v>
      </c>
      <c r="AJ47" s="1">
        <f t="shared" si="30"/>
        <v>7702.1401730519337</v>
      </c>
      <c r="AK47" s="1">
        <f t="shared" si="30"/>
        <v>2665.0685701264874</v>
      </c>
      <c r="AL47" s="14">
        <f t="shared" si="29"/>
        <v>12.697208526637441</v>
      </c>
      <c r="AM47" s="14">
        <f t="shared" si="29"/>
        <v>1.8670448918261746</v>
      </c>
      <c r="AN47" s="14">
        <f t="shared" si="29"/>
        <v>0.73558673282070131</v>
      </c>
      <c r="AO47" s="11">
        <f t="shared" si="24"/>
        <v>2.0621120954280148E-2</v>
      </c>
      <c r="AP47" s="11">
        <f t="shared" si="13"/>
        <v>2.5977173653231045E-2</v>
      </c>
      <c r="AQ47" s="11">
        <f t="shared" si="13"/>
        <v>2.3564574154817608E-2</v>
      </c>
      <c r="AR47" s="1">
        <f t="shared" si="25"/>
        <v>27332.761906267424</v>
      </c>
      <c r="AS47" s="1">
        <f t="shared" si="25"/>
        <v>5586.0619840749941</v>
      </c>
      <c r="AT47" s="1">
        <f t="shared" si="25"/>
        <v>2007.6764529415955</v>
      </c>
      <c r="AU47" s="1">
        <f t="shared" si="26"/>
        <v>5466.5523812534848</v>
      </c>
      <c r="AV47" s="1">
        <f t="shared" si="26"/>
        <v>1117.2123968149988</v>
      </c>
      <c r="AW47" s="1">
        <f t="shared" si="26"/>
        <v>401.53529058831913</v>
      </c>
      <c r="AX47" s="1">
        <f t="shared" si="14"/>
        <v>21298.95581873152</v>
      </c>
      <c r="AY47" s="1">
        <f t="shared" si="3"/>
        <v>1891.9508696911521</v>
      </c>
      <c r="AZ47" s="1">
        <f t="shared" si="3"/>
        <v>584.97325699966598</v>
      </c>
      <c r="BA47" s="1">
        <f t="shared" si="15"/>
        <v>10231.84816643072</v>
      </c>
      <c r="BB47" s="1">
        <f t="shared" si="15"/>
        <v>17822.395053995115</v>
      </c>
      <c r="BC47" s="1">
        <f t="shared" si="15"/>
        <v>17494.192273332028</v>
      </c>
      <c r="BD47" s="1">
        <f>SUM(BA47:BC47)*BT47*0.75+0.05*econlow!BD47+0.2*econhigh!BD47</f>
        <v>0</v>
      </c>
      <c r="BE47" s="2">
        <v>0</v>
      </c>
      <c r="BF47" s="2">
        <v>0</v>
      </c>
      <c r="BG47" s="2">
        <v>0</v>
      </c>
      <c r="BH47" s="2">
        <f t="shared" si="4"/>
        <v>0</v>
      </c>
      <c r="BI47" s="2">
        <f t="shared" si="16"/>
        <v>0</v>
      </c>
      <c r="BJ47" s="2">
        <f t="shared" si="5"/>
        <v>0</v>
      </c>
      <c r="BK47" s="2">
        <f t="shared" si="5"/>
        <v>0</v>
      </c>
      <c r="BL47" s="2">
        <f t="shared" si="6"/>
        <v>0</v>
      </c>
      <c r="BM47" s="2">
        <f t="shared" si="6"/>
        <v>0</v>
      </c>
      <c r="BN47" s="2">
        <f t="shared" si="6"/>
        <v>0</v>
      </c>
      <c r="BO47" s="2">
        <f t="shared" si="17"/>
        <v>0</v>
      </c>
      <c r="BP47" s="2">
        <f t="shared" si="17"/>
        <v>0</v>
      </c>
      <c r="BQ47" s="2">
        <f t="shared" si="17"/>
        <v>0</v>
      </c>
      <c r="BR47" s="11">
        <f t="shared" si="18"/>
        <v>3.4458438866883351E-2</v>
      </c>
      <c r="BS47" s="17">
        <v>0</v>
      </c>
      <c r="BT47" s="17">
        <v>0</v>
      </c>
      <c r="BU47" s="12">
        <f>(BU$3*tempmid!$I157+BU$4*tempmid!$I157^2+BU$5*tempmid!$I157^6)*(K47/K$56)^$BW$1</f>
        <v>2.4842490391411269</v>
      </c>
      <c r="BV47" s="12">
        <f>(BV$3*tempmid!$I157+BV$4*tempmid!$I157^2+BV$5*tempmid!$I157^6)*(L47/L$56)^$BW$1</f>
        <v>1.5517413619615525</v>
      </c>
      <c r="BW47" s="12">
        <f>(BW$3*tempmid!$I157+BW$4*tempmid!$I157^2+BW$5*tempmid!$I157^6)*(M47/M$56)^$BW$1</f>
        <v>0.74192353607728379</v>
      </c>
      <c r="BX47" s="12"/>
      <c r="BY47" s="12"/>
      <c r="BZ47" s="12"/>
      <c r="CA47" s="19"/>
      <c r="CB47" s="19"/>
      <c r="CC47" s="19"/>
      <c r="CD47" s="19"/>
      <c r="CE47" s="19"/>
      <c r="CF47" s="19"/>
      <c r="CG47" s="19"/>
      <c r="CH47" s="19"/>
    </row>
    <row r="48" spans="1:86" x14ac:dyDescent="0.3">
      <c r="A48" s="2">
        <v>2002</v>
      </c>
      <c r="B48" s="1">
        <v>1032.2757380515375</v>
      </c>
      <c r="C48" s="1">
        <v>2382.3191127016171</v>
      </c>
      <c r="D48" s="1">
        <v>2795.5879138582422</v>
      </c>
      <c r="E48" s="11">
        <f t="shared" si="19"/>
        <v>5.4964173080269685E-3</v>
      </c>
      <c r="F48" s="11">
        <f t="shared" si="7"/>
        <v>8.5885929137337058E-3</v>
      </c>
      <c r="G48" s="11">
        <f t="shared" si="7"/>
        <v>1.818209104515689E-2</v>
      </c>
      <c r="H48" s="1">
        <v>32416.968480138978</v>
      </c>
      <c r="I48" s="1">
        <v>5081.7762440753195</v>
      </c>
      <c r="J48" s="1">
        <v>1923.7687769782697</v>
      </c>
      <c r="K48" s="1">
        <f t="shared" si="8"/>
        <v>31403.400550057802</v>
      </c>
      <c r="L48" s="1">
        <f t="shared" si="0"/>
        <v>2133.1215524323447</v>
      </c>
      <c r="M48" s="1">
        <f t="shared" si="0"/>
        <v>688.1446179681185</v>
      </c>
      <c r="N48" s="11">
        <f t="shared" si="20"/>
        <v>8.6370088528000544E-3</v>
      </c>
      <c r="O48" s="11">
        <f t="shared" si="9"/>
        <v>1.1755319086833138E-2</v>
      </c>
      <c r="P48" s="11">
        <f t="shared" si="9"/>
        <v>1.9952165500946029E-2</v>
      </c>
      <c r="Q48" s="1">
        <v>5132.3867836667778</v>
      </c>
      <c r="R48" s="1">
        <v>3256.2533880000001</v>
      </c>
      <c r="S48" s="1">
        <v>1475.5870919999988</v>
      </c>
      <c r="T48" s="1">
        <f t="shared" si="10"/>
        <v>158.32408224141182</v>
      </c>
      <c r="U48" s="1">
        <f t="shared" si="10"/>
        <v>640.77071315297712</v>
      </c>
      <c r="V48" s="1">
        <f t="shared" si="10"/>
        <v>767.02933827513027</v>
      </c>
      <c r="W48" s="11">
        <f t="shared" si="21"/>
        <v>-7.838575247812285E-3</v>
      </c>
      <c r="X48" s="11">
        <f t="shared" si="21"/>
        <v>2.0648263642222053E-2</v>
      </c>
      <c r="Y48" s="11">
        <f t="shared" si="21"/>
        <v>-7.508951448204515E-3</v>
      </c>
      <c r="Z48" s="1">
        <v>12116.098030000003</v>
      </c>
      <c r="AA48" s="1">
        <v>8876.3915379999999</v>
      </c>
      <c r="AB48" s="1">
        <v>3149.4066169999987</v>
      </c>
      <c r="AC48" s="12">
        <f t="shared" si="11"/>
        <v>2.3607141356840198</v>
      </c>
      <c r="AD48" s="12">
        <f t="shared" si="11"/>
        <v>2.725952338571509</v>
      </c>
      <c r="AE48" s="12">
        <f t="shared" si="11"/>
        <v>2.1343413981287398</v>
      </c>
      <c r="AF48" s="11">
        <f t="shared" si="22"/>
        <v>-4.2977749080352901E-4</v>
      </c>
      <c r="AG48" s="11">
        <f t="shared" si="22"/>
        <v>-1.1774635133417588E-2</v>
      </c>
      <c r="AH48" s="11">
        <f t="shared" si="22"/>
        <v>-5.6652397663267129E-3</v>
      </c>
      <c r="AI48" s="1">
        <f t="shared" si="30"/>
        <v>42917.091161729302</v>
      </c>
      <c r="AJ48" s="1">
        <f t="shared" si="30"/>
        <v>8049.1385525617397</v>
      </c>
      <c r="AK48" s="1">
        <f t="shared" si="30"/>
        <v>2800.097003702158</v>
      </c>
      <c r="AL48" s="14">
        <f t="shared" si="29"/>
        <v>12.959039199446948</v>
      </c>
      <c r="AM48" s="14">
        <f t="shared" si="29"/>
        <v>1.9155454411995212</v>
      </c>
      <c r="AN48" s="14">
        <f t="shared" si="29"/>
        <v>0.75292052093355477</v>
      </c>
      <c r="AO48" s="11">
        <f t="shared" si="24"/>
        <v>2.0621120954280148E-2</v>
      </c>
      <c r="AP48" s="11">
        <f t="shared" si="13"/>
        <v>2.5977173653231045E-2</v>
      </c>
      <c r="AQ48" s="11">
        <f t="shared" si="13"/>
        <v>2.3564574154817608E-2</v>
      </c>
      <c r="AR48" s="1">
        <f t="shared" si="25"/>
        <v>28192.619850113704</v>
      </c>
      <c r="AS48" s="1">
        <f t="shared" si="25"/>
        <v>5821.5990028613178</v>
      </c>
      <c r="AT48" s="1">
        <f t="shared" si="25"/>
        <v>2105.5340680257759</v>
      </c>
      <c r="AU48" s="1">
        <f t="shared" si="26"/>
        <v>5638.5239700227412</v>
      </c>
      <c r="AV48" s="1">
        <f t="shared" si="26"/>
        <v>1164.3198005722636</v>
      </c>
      <c r="AW48" s="1">
        <f t="shared" si="26"/>
        <v>421.1068136051552</v>
      </c>
      <c r="AX48" s="1">
        <f t="shared" si="14"/>
        <v>21848.906303525779</v>
      </c>
      <c r="AY48" s="1">
        <f t="shared" si="3"/>
        <v>1954.9350787886551</v>
      </c>
      <c r="AZ48" s="1">
        <f t="shared" si="3"/>
        <v>602.53059689899419</v>
      </c>
      <c r="BA48" s="1">
        <f t="shared" si="15"/>
        <v>10314.40228986824</v>
      </c>
      <c r="BB48" s="1">
        <f t="shared" si="15"/>
        <v>18053.481684933788</v>
      </c>
      <c r="BC48" s="1">
        <f t="shared" si="15"/>
        <v>17894.945278233794</v>
      </c>
      <c r="BD48" s="1">
        <f>SUM(BA48:BC48)*BT48*0.75+0.05*econlow!BD48+0.2*econhigh!BD48</f>
        <v>0</v>
      </c>
      <c r="BE48" s="2">
        <v>0</v>
      </c>
      <c r="BF48" s="2">
        <v>0</v>
      </c>
      <c r="BG48" s="2">
        <v>0</v>
      </c>
      <c r="BH48" s="2">
        <f t="shared" si="4"/>
        <v>0</v>
      </c>
      <c r="BI48" s="2">
        <f t="shared" si="16"/>
        <v>0</v>
      </c>
      <c r="BJ48" s="2">
        <f t="shared" si="5"/>
        <v>0</v>
      </c>
      <c r="BK48" s="2">
        <f t="shared" si="5"/>
        <v>0</v>
      </c>
      <c r="BL48" s="2">
        <f t="shared" si="6"/>
        <v>0</v>
      </c>
      <c r="BM48" s="2">
        <f t="shared" si="6"/>
        <v>0</v>
      </c>
      <c r="BN48" s="2">
        <f t="shared" si="6"/>
        <v>0</v>
      </c>
      <c r="BO48" s="2">
        <f t="shared" si="17"/>
        <v>0</v>
      </c>
      <c r="BP48" s="2">
        <f t="shared" si="17"/>
        <v>0</v>
      </c>
      <c r="BQ48" s="2">
        <f t="shared" si="17"/>
        <v>0</v>
      </c>
      <c r="BR48" s="11">
        <f t="shared" si="18"/>
        <v>3.3734789113614133E-2</v>
      </c>
      <c r="BS48" s="17">
        <v>0</v>
      </c>
      <c r="BT48" s="17">
        <v>0</v>
      </c>
      <c r="BU48" s="12">
        <f>(BU$3*tempmid!$I158+BU$4*tempmid!$I158^2+BU$5*tempmid!$I158^6)*(K48/K$56)^$BW$1</f>
        <v>2.5249154589795264</v>
      </c>
      <c r="BV48" s="12">
        <f>(BV$3*tempmid!$I158+BV$4*tempmid!$I158^2+BV$5*tempmid!$I158^6)*(L48/L$56)^$BW$1</f>
        <v>1.5729796823789055</v>
      </c>
      <c r="BW48" s="12">
        <f>(BW$3*tempmid!$I158+BW$4*tempmid!$I158^2+BW$5*tempmid!$I158^6)*(M48/M$56)^$BW$1</f>
        <v>0.74724913550602434</v>
      </c>
      <c r="BX48" s="12"/>
      <c r="BY48" s="12"/>
      <c r="BZ48" s="12"/>
      <c r="CA48" s="19"/>
      <c r="CB48" s="19"/>
      <c r="CC48" s="19"/>
      <c r="CD48" s="19"/>
      <c r="CE48" s="19"/>
      <c r="CF48" s="19"/>
      <c r="CG48" s="19"/>
      <c r="CH48" s="19"/>
    </row>
    <row r="49" spans="1:86" x14ac:dyDescent="0.3">
      <c r="A49" s="2">
        <v>2003</v>
      </c>
      <c r="B49" s="1">
        <v>1038.1515319868606</v>
      </c>
      <c r="C49" s="1">
        <v>2402.1074281187712</v>
      </c>
      <c r="D49" s="1">
        <v>2845.135365285234</v>
      </c>
      <c r="E49" s="11">
        <f t="shared" si="19"/>
        <v>5.692077919426719E-3</v>
      </c>
      <c r="F49" s="11">
        <f t="shared" si="7"/>
        <v>8.3063244179379936E-3</v>
      </c>
      <c r="G49" s="11">
        <f t="shared" si="7"/>
        <v>1.772344599909581E-2</v>
      </c>
      <c r="H49" s="1">
        <v>32956.284723439559</v>
      </c>
      <c r="I49" s="1">
        <v>5356.7153753255743</v>
      </c>
      <c r="J49" s="1">
        <v>2040.1808997186117</v>
      </c>
      <c r="K49" s="1">
        <f t="shared" si="8"/>
        <v>31745.15830108766</v>
      </c>
      <c r="L49" s="1">
        <f t="shared" si="0"/>
        <v>2230.0065819790279</v>
      </c>
      <c r="M49" s="1">
        <f t="shared" si="0"/>
        <v>717.07691824149015</v>
      </c>
      <c r="N49" s="11">
        <f t="shared" si="20"/>
        <v>1.088282622402903E-2</v>
      </c>
      <c r="O49" s="11">
        <f t="shared" si="9"/>
        <v>4.5419366484862334E-2</v>
      </c>
      <c r="P49" s="11">
        <f t="shared" si="9"/>
        <v>4.204392436985116E-2</v>
      </c>
      <c r="Q49" s="1">
        <v>5194.9541768495219</v>
      </c>
      <c r="R49" s="1">
        <v>3486.4671149999999</v>
      </c>
      <c r="S49" s="1">
        <v>1520.889290999999</v>
      </c>
      <c r="T49" s="1">
        <f t="shared" si="10"/>
        <v>157.63166935970503</v>
      </c>
      <c r="U49" s="1">
        <f t="shared" si="10"/>
        <v>650.85913114958009</v>
      </c>
      <c r="V49" s="1">
        <f t="shared" si="10"/>
        <v>745.46786082046196</v>
      </c>
      <c r="W49" s="11">
        <f t="shared" si="21"/>
        <v>-4.3733895179066673E-3</v>
      </c>
      <c r="X49" s="11">
        <f t="shared" si="21"/>
        <v>1.5744193343297352E-2</v>
      </c>
      <c r="Y49" s="11">
        <f t="shared" si="21"/>
        <v>-2.8110368637469629E-2</v>
      </c>
      <c r="Z49" s="1">
        <v>12307.647442</v>
      </c>
      <c r="AA49" s="1">
        <v>9938.5197530000005</v>
      </c>
      <c r="AB49" s="1">
        <v>3321.7446160000018</v>
      </c>
      <c r="AC49" s="12">
        <f t="shared" si="11"/>
        <v>2.3691541875089199</v>
      </c>
      <c r="AD49" s="12">
        <f t="shared" si="11"/>
        <v>2.8505990233612173</v>
      </c>
      <c r="AE49" s="12">
        <f t="shared" si="11"/>
        <v>2.1840804821604887</v>
      </c>
      <c r="AF49" s="11">
        <f t="shared" si="22"/>
        <v>3.57521128768723E-3</v>
      </c>
      <c r="AG49" s="11">
        <f t="shared" si="22"/>
        <v>4.5725922286310894E-2</v>
      </c>
      <c r="AH49" s="11">
        <f t="shared" si="22"/>
        <v>2.3304183705267212E-2</v>
      </c>
      <c r="AI49" s="1">
        <f t="shared" si="30"/>
        <v>44263.906015579116</v>
      </c>
      <c r="AJ49" s="1">
        <f t="shared" si="30"/>
        <v>8408.5444978778305</v>
      </c>
      <c r="AK49" s="1">
        <f t="shared" si="30"/>
        <v>2941.1941169370975</v>
      </c>
      <c r="AL49" s="14">
        <f t="shared" si="29"/>
        <v>13.226269114230002</v>
      </c>
      <c r="AM49" s="14">
        <f t="shared" si="29"/>
        <v>1.9653058977662163</v>
      </c>
      <c r="AN49" s="14">
        <f t="shared" si="29"/>
        <v>0.77066277238177738</v>
      </c>
      <c r="AO49" s="11">
        <f t="shared" si="24"/>
        <v>2.0621120954280148E-2</v>
      </c>
      <c r="AP49" s="11">
        <f t="shared" si="13"/>
        <v>2.5977173653231045E-2</v>
      </c>
      <c r="AQ49" s="11">
        <f t="shared" si="13"/>
        <v>2.3564574154817608E-2</v>
      </c>
      <c r="AR49" s="1">
        <f t="shared" si="25"/>
        <v>29084.118227152823</v>
      </c>
      <c r="AS49" s="1">
        <f t="shared" si="25"/>
        <v>6065.2438169985398</v>
      </c>
      <c r="AT49" s="1">
        <f t="shared" si="25"/>
        <v>2207.2496945686739</v>
      </c>
      <c r="AU49" s="1">
        <f t="shared" si="26"/>
        <v>5816.8236454305652</v>
      </c>
      <c r="AV49" s="1">
        <f t="shared" si="26"/>
        <v>1213.0487633997079</v>
      </c>
      <c r="AW49" s="1">
        <f t="shared" si="26"/>
        <v>441.4499389137348</v>
      </c>
      <c r="AX49" s="1">
        <f t="shared" si="14"/>
        <v>22412.233537037002</v>
      </c>
      <c r="AY49" s="1">
        <f t="shared" si="3"/>
        <v>2019.9742096459299</v>
      </c>
      <c r="AZ49" s="1">
        <f t="shared" si="3"/>
        <v>620.63822242001197</v>
      </c>
      <c r="BA49" s="1">
        <f t="shared" si="15"/>
        <v>10399.539944305612</v>
      </c>
      <c r="BB49" s="1">
        <f t="shared" si="15"/>
        <v>18282.055353019696</v>
      </c>
      <c r="BC49" s="1">
        <f t="shared" si="15"/>
        <v>18296.349526187096</v>
      </c>
      <c r="BD49" s="1">
        <f>SUM(BA49:BC49)*BT49*0.75+0.05*econlow!BD49+0.2*econhigh!BD49</f>
        <v>0</v>
      </c>
      <c r="BE49" s="2">
        <v>0</v>
      </c>
      <c r="BF49" s="2">
        <v>0</v>
      </c>
      <c r="BG49" s="2">
        <v>0</v>
      </c>
      <c r="BH49" s="2">
        <f t="shared" si="4"/>
        <v>0</v>
      </c>
      <c r="BI49" s="2">
        <f t="shared" si="16"/>
        <v>0</v>
      </c>
      <c r="BJ49" s="2">
        <f t="shared" si="5"/>
        <v>0</v>
      </c>
      <c r="BK49" s="2">
        <f t="shared" si="5"/>
        <v>0</v>
      </c>
      <c r="BL49" s="2">
        <f t="shared" si="6"/>
        <v>0</v>
      </c>
      <c r="BM49" s="2">
        <f t="shared" si="6"/>
        <v>0</v>
      </c>
      <c r="BN49" s="2">
        <f t="shared" si="6"/>
        <v>0</v>
      </c>
      <c r="BO49" s="2">
        <f t="shared" si="17"/>
        <v>0</v>
      </c>
      <c r="BP49" s="2">
        <f t="shared" si="17"/>
        <v>0</v>
      </c>
      <c r="BQ49" s="2">
        <f t="shared" si="17"/>
        <v>0</v>
      </c>
      <c r="BR49" s="11">
        <f t="shared" si="18"/>
        <v>4.135893874752436E-2</v>
      </c>
      <c r="BS49" s="17">
        <v>0</v>
      </c>
      <c r="BT49" s="17">
        <v>0</v>
      </c>
      <c r="BU49" s="12">
        <f>(BU$3*tempmid!$I159+BU$4*tempmid!$I159^2+BU$5*tempmid!$I159^6)*(K49/K$56)^$BW$1</f>
        <v>2.5636792660568775</v>
      </c>
      <c r="BV49" s="12">
        <f>(BV$3*tempmid!$I159+BV$4*tempmid!$I159^2+BV$5*tempmid!$I159^6)*(L49/L$56)^$BW$1</f>
        <v>1.5807304354381779</v>
      </c>
      <c r="BW49" s="12">
        <f>(BW$3*tempmid!$I159+BW$4*tempmid!$I159^2+BW$5*tempmid!$I159^6)*(M49/M$56)^$BW$1</f>
        <v>0.74810975728979712</v>
      </c>
      <c r="BX49" s="12"/>
      <c r="BY49" s="12"/>
      <c r="BZ49" s="12"/>
      <c r="CA49" s="19"/>
      <c r="CB49" s="19"/>
      <c r="CC49" s="19"/>
      <c r="CD49" s="19"/>
      <c r="CE49" s="19"/>
      <c r="CF49" s="19"/>
      <c r="CG49" s="19"/>
      <c r="CH49" s="19"/>
    </row>
    <row r="50" spans="1:86" x14ac:dyDescent="0.3">
      <c r="A50" s="2">
        <v>2004</v>
      </c>
      <c r="B50" s="1">
        <v>1044.0850101629071</v>
      </c>
      <c r="C50" s="1">
        <v>2421.785715756731</v>
      </c>
      <c r="D50" s="1">
        <v>2894.5926573030679</v>
      </c>
      <c r="E50" s="11">
        <f t="shared" si="19"/>
        <v>5.7154259211955605E-3</v>
      </c>
      <c r="F50" s="11">
        <f t="shared" si="7"/>
        <v>8.1920930794385782E-3</v>
      </c>
      <c r="G50" s="11">
        <f t="shared" si="7"/>
        <v>1.7383106836069917E-2</v>
      </c>
      <c r="H50" s="1">
        <v>33918.432971349408</v>
      </c>
      <c r="I50" s="1">
        <v>5777.5246414813882</v>
      </c>
      <c r="J50" s="1">
        <v>2176.7221841222781</v>
      </c>
      <c r="K50" s="1">
        <f t="shared" si="8"/>
        <v>32486.275199044536</v>
      </c>
      <c r="L50" s="1">
        <f t="shared" si="0"/>
        <v>2385.6465102966781</v>
      </c>
      <c r="M50" s="1">
        <f t="shared" si="0"/>
        <v>751.99602908906718</v>
      </c>
      <c r="N50" s="11">
        <f t="shared" si="20"/>
        <v>2.3345824611354482E-2</v>
      </c>
      <c r="O50" s="11">
        <f t="shared" si="9"/>
        <v>6.9793483828880509E-2</v>
      </c>
      <c r="P50" s="11">
        <f t="shared" si="9"/>
        <v>4.8696464715682453E-2</v>
      </c>
      <c r="Q50" s="1">
        <v>5288.8632587630309</v>
      </c>
      <c r="R50" s="1">
        <v>3808.7908609999999</v>
      </c>
      <c r="S50" s="1">
        <v>1610.8779310000004</v>
      </c>
      <c r="T50" s="1">
        <f t="shared" si="10"/>
        <v>155.92887982857243</v>
      </c>
      <c r="U50" s="1">
        <f t="shared" si="10"/>
        <v>659.2426856397459</v>
      </c>
      <c r="V50" s="1">
        <f t="shared" si="10"/>
        <v>740.04755533355137</v>
      </c>
      <c r="W50" s="11">
        <f t="shared" si="21"/>
        <v>-1.0802331397296472E-2</v>
      </c>
      <c r="X50" s="11">
        <f t="shared" si="21"/>
        <v>1.2880751131751689E-2</v>
      </c>
      <c r="Y50" s="11">
        <f t="shared" si="21"/>
        <v>-7.2710116314672613E-3</v>
      </c>
      <c r="Z50" s="1">
        <v>12462.347170999999</v>
      </c>
      <c r="AA50" s="1">
        <v>10839.923358</v>
      </c>
      <c r="AB50" s="1">
        <v>3548.4458899999972</v>
      </c>
      <c r="AC50" s="12">
        <f t="shared" si="11"/>
        <v>2.3563375646650235</v>
      </c>
      <c r="AD50" s="12">
        <f t="shared" si="11"/>
        <v>2.8460274542755997</v>
      </c>
      <c r="AE50" s="12">
        <f t="shared" si="11"/>
        <v>2.2028024729330009</v>
      </c>
      <c r="AF50" s="11">
        <f t="shared" si="22"/>
        <v>-5.4097884010548825E-3</v>
      </c>
      <c r="AG50" s="11">
        <f t="shared" si="22"/>
        <v>-1.6037222521135819E-3</v>
      </c>
      <c r="AH50" s="11">
        <f t="shared" si="22"/>
        <v>8.5720242113020984E-3</v>
      </c>
      <c r="AI50" s="1">
        <f t="shared" si="30"/>
        <v>45654.33905945177</v>
      </c>
      <c r="AJ50" s="1">
        <f t="shared" si="30"/>
        <v>8780.7388114897549</v>
      </c>
      <c r="AK50" s="1">
        <f t="shared" si="30"/>
        <v>3088.524644157123</v>
      </c>
      <c r="AL50" s="14">
        <f t="shared" si="29"/>
        <v>13.499009609408398</v>
      </c>
      <c r="AM50" s="14">
        <f t="shared" si="29"/>
        <v>2.0163589903542083</v>
      </c>
      <c r="AN50" s="14">
        <f t="shared" si="29"/>
        <v>0.78882311242992509</v>
      </c>
      <c r="AO50" s="11">
        <f t="shared" si="24"/>
        <v>2.0621120954280148E-2</v>
      </c>
      <c r="AP50" s="11">
        <f t="shared" si="13"/>
        <v>2.5977173653231045E-2</v>
      </c>
      <c r="AQ50" s="11">
        <f t="shared" si="13"/>
        <v>2.3564574154817608E-2</v>
      </c>
      <c r="AR50" s="1">
        <f t="shared" si="25"/>
        <v>30004.542351393924</v>
      </c>
      <c r="AS50" s="1">
        <f t="shared" si="25"/>
        <v>6318.0438883377183</v>
      </c>
      <c r="AT50" s="1">
        <f t="shared" si="25"/>
        <v>2313.1287472214703</v>
      </c>
      <c r="AU50" s="1">
        <f t="shared" si="26"/>
        <v>6000.908470278785</v>
      </c>
      <c r="AV50" s="1">
        <f t="shared" si="26"/>
        <v>1263.6087776675438</v>
      </c>
      <c r="AW50" s="1">
        <f t="shared" si="26"/>
        <v>462.62574944429412</v>
      </c>
      <c r="AX50" s="1">
        <f t="shared" si="14"/>
        <v>22990.114451858557</v>
      </c>
      <c r="AY50" s="1">
        <f t="shared" si="3"/>
        <v>2087.0695032119406</v>
      </c>
      <c r="AZ50" s="1">
        <f t="shared" si="3"/>
        <v>639.29651486828402</v>
      </c>
      <c r="BA50" s="1">
        <f t="shared" si="15"/>
        <v>10485.557400034393</v>
      </c>
      <c r="BB50" s="1">
        <f t="shared" si="15"/>
        <v>18510.958374204063</v>
      </c>
      <c r="BC50" s="1">
        <f t="shared" si="15"/>
        <v>18700.134865444226</v>
      </c>
      <c r="BD50" s="1">
        <f>SUM(BA50:BC50)*BT50*0.75+0.05*econlow!BD50+0.2*econhigh!BD50</f>
        <v>0</v>
      </c>
      <c r="BE50" s="2">
        <v>0</v>
      </c>
      <c r="BF50" s="2">
        <v>0</v>
      </c>
      <c r="BG50" s="2">
        <v>0</v>
      </c>
      <c r="BH50" s="2">
        <f t="shared" si="4"/>
        <v>0</v>
      </c>
      <c r="BI50" s="2">
        <f t="shared" si="16"/>
        <v>0</v>
      </c>
      <c r="BJ50" s="2">
        <f t="shared" si="5"/>
        <v>0</v>
      </c>
      <c r="BK50" s="2">
        <f t="shared" si="5"/>
        <v>0</v>
      </c>
      <c r="BL50" s="2">
        <f t="shared" si="6"/>
        <v>0</v>
      </c>
      <c r="BM50" s="2">
        <f t="shared" si="6"/>
        <v>0</v>
      </c>
      <c r="BN50" s="2">
        <f t="shared" si="6"/>
        <v>0</v>
      </c>
      <c r="BO50" s="2">
        <f t="shared" si="17"/>
        <v>0</v>
      </c>
      <c r="BP50" s="2">
        <f t="shared" si="17"/>
        <v>0</v>
      </c>
      <c r="BQ50" s="2">
        <f t="shared" si="17"/>
        <v>0</v>
      </c>
      <c r="BR50" s="11">
        <f t="shared" si="18"/>
        <v>5.5408121957962936E-2</v>
      </c>
      <c r="BS50" s="17">
        <v>0</v>
      </c>
      <c r="BT50" s="17">
        <v>0</v>
      </c>
      <c r="BU50" s="12">
        <f>(BU$3*tempmid!$I160+BU$4*tempmid!$I160^2+BU$5*tempmid!$I160^6)*(K50/K$56)^$BW$1</f>
        <v>2.5940855560533209</v>
      </c>
      <c r="BV50" s="12">
        <f>(BV$3*tempmid!$I160+BV$4*tempmid!$I160^2+BV$5*tempmid!$I160^6)*(L50/L$56)^$BW$1</f>
        <v>1.578697104241598</v>
      </c>
      <c r="BW50" s="12">
        <f>(BW$3*tempmid!$I160+BW$4*tempmid!$I160^2+BW$5*tempmid!$I160^6)*(M50/M$56)^$BW$1</f>
        <v>0.74732352936585178</v>
      </c>
      <c r="BX50" s="12"/>
      <c r="BY50" s="12"/>
      <c r="BZ50" s="12"/>
      <c r="CA50" s="19"/>
      <c r="CB50" s="19"/>
      <c r="CC50" s="19"/>
      <c r="CD50" s="19"/>
      <c r="CE50" s="19"/>
      <c r="CF50" s="19"/>
      <c r="CG50" s="19"/>
      <c r="CH50" s="19"/>
    </row>
    <row r="51" spans="1:86" x14ac:dyDescent="0.3">
      <c r="A51" s="2">
        <v>2005</v>
      </c>
      <c r="B51" s="1">
        <v>1049.8746680000002</v>
      </c>
      <c r="C51" s="1">
        <v>2441.6754109217418</v>
      </c>
      <c r="D51" s="1">
        <v>2943.8057622142851</v>
      </c>
      <c r="E51" s="11">
        <f t="shared" si="19"/>
        <v>5.5451977384386453E-3</v>
      </c>
      <c r="F51" s="11">
        <f t="shared" si="7"/>
        <v>8.2128220658019835E-3</v>
      </c>
      <c r="G51" s="11">
        <f t="shared" si="7"/>
        <v>1.7001737632081904E-2</v>
      </c>
      <c r="H51" s="1">
        <v>34709.708040510559</v>
      </c>
      <c r="I51" s="1">
        <v>6200.1783472762945</v>
      </c>
      <c r="J51" s="1">
        <v>2322.4665822208299</v>
      </c>
      <c r="K51" s="1">
        <f t="shared" si="8"/>
        <v>33060.811064840891</v>
      </c>
      <c r="L51" s="1">
        <f t="shared" si="0"/>
        <v>2539.313096057966</v>
      </c>
      <c r="M51" s="1">
        <f t="shared" si="0"/>
        <v>788.93336375356046</v>
      </c>
      <c r="N51" s="11">
        <f t="shared" si="20"/>
        <v>1.7685495252261374E-2</v>
      </c>
      <c r="O51" s="11">
        <f t="shared" si="9"/>
        <v>6.4412973631277071E-2</v>
      </c>
      <c r="P51" s="11">
        <f t="shared" si="9"/>
        <v>4.9119055467935713E-2</v>
      </c>
      <c r="Q51" s="1">
        <v>5311.4101019999998</v>
      </c>
      <c r="R51" s="1">
        <v>4006.6574190000001</v>
      </c>
      <c r="S51" s="1">
        <v>1661.5085519999966</v>
      </c>
      <c r="T51" s="1">
        <f t="shared" si="10"/>
        <v>153.02376199191656</v>
      </c>
      <c r="U51" s="1">
        <f t="shared" si="10"/>
        <v>646.21647871792322</v>
      </c>
      <c r="V51" s="1">
        <f t="shared" si="10"/>
        <v>715.40687160768516</v>
      </c>
      <c r="W51" s="11">
        <f t="shared" si="21"/>
        <v>-1.8631044100680727E-2</v>
      </c>
      <c r="X51" s="11">
        <f t="shared" si="21"/>
        <v>-1.9759349941337212E-2</v>
      </c>
      <c r="Y51" s="11">
        <f t="shared" si="21"/>
        <v>-3.3296081512978248E-2</v>
      </c>
      <c r="Z51" s="1">
        <v>12445.981350000002</v>
      </c>
      <c r="AA51" s="1">
        <v>11470.651024999999</v>
      </c>
      <c r="AB51" s="1">
        <v>3702.1701970000031</v>
      </c>
      <c r="AC51" s="12">
        <f t="shared" si="11"/>
        <v>2.3432536955324719</v>
      </c>
      <c r="AD51" s="12">
        <f t="shared" si="11"/>
        <v>2.8628978785670416</v>
      </c>
      <c r="AE51" s="12">
        <f t="shared" si="11"/>
        <v>2.2281980989767489</v>
      </c>
      <c r="AF51" s="11">
        <f t="shared" si="22"/>
        <v>-5.552629355298544E-3</v>
      </c>
      <c r="AG51" s="11">
        <f t="shared" si="22"/>
        <v>5.92770961014355E-3</v>
      </c>
      <c r="AH51" s="11">
        <f t="shared" si="22"/>
        <v>1.1528780431199648E-2</v>
      </c>
      <c r="AI51" s="1">
        <f t="shared" si="30"/>
        <v>47089.813623785383</v>
      </c>
      <c r="AJ51" s="1">
        <f t="shared" si="30"/>
        <v>9166.2737080083225</v>
      </c>
      <c r="AK51" s="1">
        <f t="shared" si="30"/>
        <v>3242.2979291857046</v>
      </c>
      <c r="AL51" s="14">
        <f t="shared" si="29"/>
        <v>13.777374319326999</v>
      </c>
      <c r="AM51" s="14">
        <f t="shared" si="29"/>
        <v>2.0687382979938933</v>
      </c>
      <c r="AN51" s="14">
        <f t="shared" si="29"/>
        <v>0.80741139315781407</v>
      </c>
      <c r="AO51" s="11">
        <f t="shared" si="24"/>
        <v>2.0621120954280148E-2</v>
      </c>
      <c r="AP51" s="11">
        <f t="shared" si="13"/>
        <v>2.5977173653231045E-2</v>
      </c>
      <c r="AQ51" s="11">
        <f t="shared" si="13"/>
        <v>2.3564574154817608E-2</v>
      </c>
      <c r="AR51" s="1">
        <f t="shared" si="25"/>
        <v>30950.082986290967</v>
      </c>
      <c r="AS51" s="1">
        <f t="shared" si="25"/>
        <v>6581.038969262434</v>
      </c>
      <c r="AT51" s="1">
        <f t="shared" si="25"/>
        <v>2423.2196271173834</v>
      </c>
      <c r="AU51" s="1">
        <f t="shared" si="26"/>
        <v>6190.0165972581935</v>
      </c>
      <c r="AV51" s="1">
        <f t="shared" si="26"/>
        <v>1316.2077938524869</v>
      </c>
      <c r="AW51" s="1">
        <f t="shared" si="26"/>
        <v>484.64392542347673</v>
      </c>
      <c r="AX51" s="1">
        <f t="shared" si="14"/>
        <v>23583.830664473913</v>
      </c>
      <c r="AY51" s="1">
        <f t="shared" si="3"/>
        <v>2156.2371279409545</v>
      </c>
      <c r="AZ51" s="1">
        <f t="shared" si="3"/>
        <v>658.52704229906124</v>
      </c>
      <c r="BA51" s="1">
        <f t="shared" si="15"/>
        <v>10570.470563346355</v>
      </c>
      <c r="BB51" s="1">
        <f t="shared" si="15"/>
        <v>18742.593238247198</v>
      </c>
      <c r="BC51" s="1">
        <f t="shared" si="15"/>
        <v>19105.315843382268</v>
      </c>
      <c r="BD51" s="1">
        <f>SUM(BA51:BC51)*BT51*0.75+0.05*econlow!BD51+0.2*econhigh!BD51</f>
        <v>0</v>
      </c>
      <c r="BE51" s="2">
        <v>0</v>
      </c>
      <c r="BF51" s="2">
        <v>0</v>
      </c>
      <c r="BG51" s="2">
        <v>0</v>
      </c>
      <c r="BH51" s="2">
        <f t="shared" si="4"/>
        <v>0</v>
      </c>
      <c r="BI51" s="2">
        <f t="shared" si="16"/>
        <v>0</v>
      </c>
      <c r="BJ51" s="2">
        <f t="shared" si="5"/>
        <v>0</v>
      </c>
      <c r="BK51" s="2">
        <f t="shared" si="5"/>
        <v>0</v>
      </c>
      <c r="BL51" s="2">
        <f t="shared" si="6"/>
        <v>0</v>
      </c>
      <c r="BM51" s="2">
        <f t="shared" si="6"/>
        <v>0</v>
      </c>
      <c r="BN51" s="2">
        <f t="shared" si="6"/>
        <v>0</v>
      </c>
      <c r="BO51" s="2">
        <f t="shared" si="17"/>
        <v>0</v>
      </c>
      <c r="BP51" s="2">
        <f t="shared" si="17"/>
        <v>0</v>
      </c>
      <c r="BQ51" s="2">
        <f t="shared" si="17"/>
        <v>0</v>
      </c>
      <c r="BR51" s="11">
        <f t="shared" si="18"/>
        <v>5.0456056851588355E-2</v>
      </c>
      <c r="BS51" s="17">
        <v>0</v>
      </c>
      <c r="BT51" s="17">
        <v>0</v>
      </c>
      <c r="BU51" s="12">
        <f>(BU$3*tempmid!$I161+BU$4*tempmid!$I161^2+BU$5*tempmid!$I161^6)*(K51/K$56)^$BW$1</f>
        <v>2.6276047571878745</v>
      </c>
      <c r="BV51" s="12">
        <f>(BV$3*tempmid!$I161+BV$4*tempmid!$I161^2+BV$5*tempmid!$I161^6)*(L51/L$56)^$BW$1</f>
        <v>1.5780163456352887</v>
      </c>
      <c r="BW51" s="12">
        <f>(BW$3*tempmid!$I161+BW$4*tempmid!$I161^2+BW$5*tempmid!$I161^6)*(M51/M$56)^$BW$1</f>
        <v>0.74601771677083673</v>
      </c>
      <c r="BX51" s="12"/>
      <c r="BY51" s="12"/>
      <c r="BZ51" s="12"/>
      <c r="CA51" s="19"/>
      <c r="CB51" s="19"/>
      <c r="CC51" s="19"/>
      <c r="CD51" s="19"/>
      <c r="CE51" s="19"/>
      <c r="CF51" s="19"/>
      <c r="CG51" s="19"/>
      <c r="CH51" s="19"/>
    </row>
    <row r="52" spans="1:86" x14ac:dyDescent="0.3">
      <c r="A52" s="2">
        <v>2006</v>
      </c>
      <c r="B52" s="1">
        <v>1055.77386</v>
      </c>
      <c r="C52" s="1">
        <v>2461.5637201485056</v>
      </c>
      <c r="D52" s="1">
        <v>2993.5350128598607</v>
      </c>
      <c r="E52" s="11">
        <f t="shared" si="19"/>
        <v>5.6189487943716365E-3</v>
      </c>
      <c r="F52" s="11">
        <f t="shared" si="7"/>
        <v>8.1453534478015399E-3</v>
      </c>
      <c r="G52" s="11">
        <f t="shared" si="7"/>
        <v>1.6892843707245753E-2</v>
      </c>
      <c r="H52" s="1">
        <v>35723.688655857302</v>
      </c>
      <c r="I52" s="1">
        <v>6713.212664339093</v>
      </c>
      <c r="J52" s="1">
        <v>2484.6490482301251</v>
      </c>
      <c r="K52" s="1">
        <f t="shared" si="8"/>
        <v>33836.496629929155</v>
      </c>
      <c r="L52" s="1">
        <f t="shared" si="0"/>
        <v>2727.2146600917918</v>
      </c>
      <c r="M52" s="1">
        <f t="shared" si="0"/>
        <v>830.00500664143772</v>
      </c>
      <c r="N52" s="11">
        <f t="shared" si="20"/>
        <v>2.3462387645812433E-2</v>
      </c>
      <c r="O52" s="11">
        <f t="shared" si="9"/>
        <v>7.3997005066261501E-2</v>
      </c>
      <c r="P52" s="11">
        <f t="shared" si="9"/>
        <v>5.2059710965280948E-2</v>
      </c>
      <c r="Q52" s="1">
        <v>5294.64203</v>
      </c>
      <c r="R52" s="1">
        <v>4258.1728169999997</v>
      </c>
      <c r="S52" s="1">
        <v>1718.6705920000004</v>
      </c>
      <c r="T52" s="1">
        <f t="shared" si="10"/>
        <v>148.21095550926216</v>
      </c>
      <c r="U52" s="1">
        <f t="shared" si="10"/>
        <v>634.29732229691115</v>
      </c>
      <c r="V52" s="1">
        <f t="shared" si="10"/>
        <v>691.71563413523154</v>
      </c>
      <c r="W52" s="11">
        <f t="shared" si="21"/>
        <v>-3.1451366898878286E-2</v>
      </c>
      <c r="X52" s="11">
        <f t="shared" si="21"/>
        <v>-1.8444525655952559E-2</v>
      </c>
      <c r="Y52" s="11">
        <f t="shared" si="21"/>
        <v>-3.3115753304429285E-2</v>
      </c>
      <c r="Z52" s="1">
        <v>12383.084966</v>
      </c>
      <c r="AA52" s="1">
        <v>12305.106211</v>
      </c>
      <c r="AB52" s="1">
        <v>3791.6963350000042</v>
      </c>
      <c r="AC52" s="12">
        <f t="shared" si="11"/>
        <v>2.3387955022900764</v>
      </c>
      <c r="AD52" s="12">
        <f t="shared" si="11"/>
        <v>2.8897620504912451</v>
      </c>
      <c r="AE52" s="12">
        <f t="shared" si="11"/>
        <v>2.2061797953892048</v>
      </c>
      <c r="AF52" s="11">
        <f t="shared" si="22"/>
        <v>-1.9025653308027968E-3</v>
      </c>
      <c r="AG52" s="11">
        <f t="shared" si="22"/>
        <v>9.3835592688515934E-3</v>
      </c>
      <c r="AH52" s="11">
        <f t="shared" si="22"/>
        <v>-9.8816633932393705E-3</v>
      </c>
      <c r="AI52" s="1">
        <f t="shared" si="30"/>
        <v>48570.848858665042</v>
      </c>
      <c r="AJ52" s="1">
        <f t="shared" si="30"/>
        <v>9565.8541310599776</v>
      </c>
      <c r="AK52" s="1">
        <f t="shared" si="30"/>
        <v>3402.7120616906113</v>
      </c>
      <c r="AL52" s="14">
        <f t="shared" si="29"/>
        <v>14.061479221598233</v>
      </c>
      <c r="AM52" s="14">
        <f t="shared" si="29"/>
        <v>2.1224782720039701</v>
      </c>
      <c r="AN52" s="14">
        <f t="shared" si="29"/>
        <v>0.82643769880532603</v>
      </c>
      <c r="AO52" s="11">
        <f t="shared" si="24"/>
        <v>2.0621120954280148E-2</v>
      </c>
      <c r="AP52" s="11">
        <f t="shared" si="13"/>
        <v>2.5977173653231045E-2</v>
      </c>
      <c r="AQ52" s="11">
        <f t="shared" si="13"/>
        <v>2.3564574154817608E-2</v>
      </c>
      <c r="AR52" s="1">
        <f t="shared" si="25"/>
        <v>31927.349928287691</v>
      </c>
      <c r="AS52" s="1">
        <f t="shared" si="25"/>
        <v>6854.2015330672539</v>
      </c>
      <c r="AT52" s="1">
        <f t="shared" si="25"/>
        <v>2538.1812614470864</v>
      </c>
      <c r="AU52" s="1">
        <f t="shared" si="26"/>
        <v>6385.4699856575389</v>
      </c>
      <c r="AV52" s="1">
        <f t="shared" si="26"/>
        <v>1370.8403066134508</v>
      </c>
      <c r="AW52" s="1">
        <f t="shared" si="26"/>
        <v>507.63625228941731</v>
      </c>
      <c r="AX52" s="1">
        <f t="shared" si="14"/>
        <v>24192.567092568625</v>
      </c>
      <c r="AY52" s="1">
        <f t="shared" si="3"/>
        <v>2227.5926402274868</v>
      </c>
      <c r="AZ52" s="1">
        <f t="shared" si="3"/>
        <v>678.31009172590132</v>
      </c>
      <c r="BA52" s="1">
        <f t="shared" si="15"/>
        <v>10656.770948257836</v>
      </c>
      <c r="BB52" s="1">
        <f t="shared" si="15"/>
        <v>18975.399012756217</v>
      </c>
      <c r="BC52" s="1">
        <f t="shared" si="15"/>
        <v>19516.664477881535</v>
      </c>
      <c r="BD52" s="1">
        <f>SUM(BA52:BC52)*BT52*0.75+0.05*econlow!BD52+0.2*econhigh!BD52</f>
        <v>0</v>
      </c>
      <c r="BE52" s="2">
        <v>0</v>
      </c>
      <c r="BF52" s="2">
        <v>0</v>
      </c>
      <c r="BG52" s="2">
        <v>0</v>
      </c>
      <c r="BH52" s="2">
        <f t="shared" si="4"/>
        <v>0</v>
      </c>
      <c r="BI52" s="2">
        <f t="shared" si="16"/>
        <v>0</v>
      </c>
      <c r="BJ52" s="2">
        <f t="shared" si="5"/>
        <v>0</v>
      </c>
      <c r="BK52" s="2">
        <f t="shared" si="5"/>
        <v>0</v>
      </c>
      <c r="BL52" s="2">
        <f t="shared" si="6"/>
        <v>0</v>
      </c>
      <c r="BM52" s="2">
        <f t="shared" si="6"/>
        <v>0</v>
      </c>
      <c r="BN52" s="2">
        <f t="shared" si="6"/>
        <v>0</v>
      </c>
      <c r="BO52" s="2">
        <f t="shared" si="17"/>
        <v>0</v>
      </c>
      <c r="BP52" s="2">
        <f t="shared" si="17"/>
        <v>0</v>
      </c>
      <c r="BQ52" s="2">
        <f t="shared" si="17"/>
        <v>0</v>
      </c>
      <c r="BR52" s="11">
        <f t="shared" si="18"/>
        <v>5.7020783818685555E-2</v>
      </c>
      <c r="BS52" s="17">
        <v>0</v>
      </c>
      <c r="BT52" s="17">
        <v>0</v>
      </c>
      <c r="BU52" s="12">
        <f>(BU$3*tempmid!$I162+BU$4*tempmid!$I162^2+BU$5*tempmid!$I162^6)*(K52/K$56)^$BW$1</f>
        <v>2.6569441251386881</v>
      </c>
      <c r="BV52" s="12">
        <f>(BV$3*tempmid!$I162+BV$4*tempmid!$I162^2+BV$5*tempmid!$I162^6)*(L52/L$56)^$BW$1</f>
        <v>1.5731897160750425</v>
      </c>
      <c r="BW52" s="12">
        <f>(BW$3*tempmid!$I162+BW$4*tempmid!$I162^2+BW$5*tempmid!$I162^6)*(M52/M$56)^$BW$1</f>
        <v>0.74374676087399472</v>
      </c>
      <c r="BX52" s="12"/>
      <c r="BY52" s="12"/>
      <c r="BZ52" s="12"/>
      <c r="CA52" s="19"/>
      <c r="CB52" s="19"/>
      <c r="CC52" s="19"/>
      <c r="CD52" s="19"/>
      <c r="CE52" s="19"/>
      <c r="CF52" s="19"/>
      <c r="CG52" s="19"/>
      <c r="CH52" s="19"/>
    </row>
    <row r="53" spans="1:86" x14ac:dyDescent="0.3">
      <c r="A53" s="2">
        <v>2007</v>
      </c>
      <c r="B53" s="1">
        <v>1062.0636750000001</v>
      </c>
      <c r="C53" s="1">
        <v>2481.5134034813218</v>
      </c>
      <c r="D53" s="1">
        <v>3043.2503132960346</v>
      </c>
      <c r="E53" s="11">
        <f t="shared" si="19"/>
        <v>5.9575399981963706E-3</v>
      </c>
      <c r="F53" s="11">
        <f t="shared" si="7"/>
        <v>8.1044756914163685E-3</v>
      </c>
      <c r="G53" s="11">
        <f t="shared" si="7"/>
        <v>1.660755602409969E-2</v>
      </c>
      <c r="H53" s="1">
        <v>36672.148598752246</v>
      </c>
      <c r="I53" s="1">
        <v>7298.2177079652884</v>
      </c>
      <c r="J53" s="1">
        <v>2666.3530591606414</v>
      </c>
      <c r="K53" s="1">
        <f t="shared" si="8"/>
        <v>34529.143084337426</v>
      </c>
      <c r="L53" s="1">
        <f t="shared" si="0"/>
        <v>2941.0349739504127</v>
      </c>
      <c r="M53" s="1">
        <f t="shared" si="0"/>
        <v>876.15305501203102</v>
      </c>
      <c r="N53" s="11">
        <f t="shared" si="20"/>
        <v>2.0470395087995197E-2</v>
      </c>
      <c r="O53" s="11">
        <f t="shared" si="9"/>
        <v>7.8402451038241505E-2</v>
      </c>
      <c r="P53" s="11">
        <f t="shared" si="9"/>
        <v>5.5599722894839498E-2</v>
      </c>
      <c r="Q53" s="1">
        <v>5321.6819620000006</v>
      </c>
      <c r="R53" s="1">
        <v>4409.4250789999996</v>
      </c>
      <c r="S53" s="1">
        <v>1794.4282429999994</v>
      </c>
      <c r="T53" s="1">
        <f t="shared" si="10"/>
        <v>145.11508502616257</v>
      </c>
      <c r="U53" s="1">
        <f t="shared" si="10"/>
        <v>604.17834263666111</v>
      </c>
      <c r="V53" s="1">
        <f t="shared" si="10"/>
        <v>672.98973661232958</v>
      </c>
      <c r="W53" s="11">
        <f t="shared" si="21"/>
        <v>-2.088827018530437E-2</v>
      </c>
      <c r="X53" s="11">
        <f t="shared" si="21"/>
        <v>-4.7484008841758074E-2</v>
      </c>
      <c r="Y53" s="11">
        <f t="shared" si="21"/>
        <v>-2.7071670204928511E-2</v>
      </c>
      <c r="Z53" s="1">
        <v>12434.246949999997</v>
      </c>
      <c r="AA53" s="1">
        <v>12840.825574999999</v>
      </c>
      <c r="AB53" s="1">
        <v>4045.1373730000014</v>
      </c>
      <c r="AC53" s="12">
        <f t="shared" si="11"/>
        <v>2.3365257523444609</v>
      </c>
      <c r="AD53" s="12">
        <f t="shared" si="11"/>
        <v>2.9121314785809065</v>
      </c>
      <c r="AE53" s="12">
        <f t="shared" si="11"/>
        <v>2.2542764742919856</v>
      </c>
      <c r="AF53" s="11">
        <f t="shared" si="22"/>
        <v>-9.7047815569728524E-4</v>
      </c>
      <c r="AG53" s="11">
        <f t="shared" si="22"/>
        <v>7.7409238888228593E-3</v>
      </c>
      <c r="AH53" s="11">
        <f t="shared" si="22"/>
        <v>2.1800888124938966E-2</v>
      </c>
      <c r="AI53" s="1">
        <f t="shared" si="30"/>
        <v>50099.233958456076</v>
      </c>
      <c r="AJ53" s="1">
        <f t="shared" si="30"/>
        <v>9980.1090245674313</v>
      </c>
      <c r="AK53" s="1">
        <f t="shared" si="30"/>
        <v>3570.0771078109678</v>
      </c>
      <c r="AL53" s="14">
        <f t="shared" si="29"/>
        <v>14.351442685422908</v>
      </c>
      <c r="AM53" s="14">
        <f t="shared" si="29"/>
        <v>2.177614258651027</v>
      </c>
      <c r="AN53" s="14">
        <f t="shared" si="29"/>
        <v>0.845912351243161</v>
      </c>
      <c r="AO53" s="11">
        <f t="shared" si="24"/>
        <v>2.0621120954280148E-2</v>
      </c>
      <c r="AP53" s="11">
        <f t="shared" si="13"/>
        <v>2.5977173653231045E-2</v>
      </c>
      <c r="AQ53" s="11">
        <f t="shared" si="13"/>
        <v>2.3564574154817608E-2</v>
      </c>
      <c r="AR53" s="1">
        <f t="shared" si="25"/>
        <v>32944.447016896374</v>
      </c>
      <c r="AS53" s="1">
        <f t="shared" si="25"/>
        <v>7138.0783223378066</v>
      </c>
      <c r="AT53" s="1">
        <f t="shared" si="25"/>
        <v>2657.8534183072488</v>
      </c>
      <c r="AU53" s="1">
        <f t="shared" si="26"/>
        <v>6588.8894033792749</v>
      </c>
      <c r="AV53" s="1">
        <f t="shared" si="26"/>
        <v>1427.6156644675614</v>
      </c>
      <c r="AW53" s="1">
        <f t="shared" si="26"/>
        <v>531.57068366144983</v>
      </c>
      <c r="AX53" s="1">
        <f t="shared" si="14"/>
        <v>24815.421366818799</v>
      </c>
      <c r="AY53" s="1">
        <f t="shared" si="3"/>
        <v>2301.2016174722335</v>
      </c>
      <c r="AZ53" s="1">
        <f t="shared" si="3"/>
        <v>698.68808535269613</v>
      </c>
      <c r="BA53" s="1">
        <f t="shared" si="15"/>
        <v>10747.256584802913</v>
      </c>
      <c r="BB53" s="1">
        <f t="shared" si="15"/>
        <v>19209.858574433252</v>
      </c>
      <c r="BC53" s="1">
        <f t="shared" si="15"/>
        <v>19930.868381151759</v>
      </c>
      <c r="BD53" s="1">
        <f>SUM(BA53:BC53)*BT53*0.75+0.05*econlow!BD53+0.2*econhigh!BD53</f>
        <v>0</v>
      </c>
      <c r="BE53" s="2">
        <v>0</v>
      </c>
      <c r="BF53" s="2">
        <v>0</v>
      </c>
      <c r="BG53" s="2">
        <v>0</v>
      </c>
      <c r="BH53" s="2">
        <f t="shared" si="4"/>
        <v>0</v>
      </c>
      <c r="BI53" s="2">
        <f t="shared" si="16"/>
        <v>0</v>
      </c>
      <c r="BJ53" s="2">
        <f t="shared" si="5"/>
        <v>0</v>
      </c>
      <c r="BK53" s="2">
        <f t="shared" si="5"/>
        <v>0</v>
      </c>
      <c r="BL53" s="2">
        <f t="shared" si="6"/>
        <v>0</v>
      </c>
      <c r="BM53" s="2">
        <f t="shared" si="6"/>
        <v>0</v>
      </c>
      <c r="BN53" s="2">
        <f t="shared" si="6"/>
        <v>0</v>
      </c>
      <c r="BO53" s="2">
        <f t="shared" si="17"/>
        <v>0</v>
      </c>
      <c r="BP53" s="2">
        <f t="shared" si="17"/>
        <v>0</v>
      </c>
      <c r="BQ53" s="2">
        <f t="shared" si="17"/>
        <v>0</v>
      </c>
      <c r="BR53" s="11">
        <f t="shared" si="18"/>
        <v>5.6209829446846243E-2</v>
      </c>
      <c r="BS53" s="17">
        <v>0</v>
      </c>
      <c r="BT53" s="17">
        <v>0</v>
      </c>
      <c r="BU53" s="12">
        <f>(BU$3*tempmid!$I163+BU$4*tempmid!$I163^2+BU$5*tempmid!$I163^6)*(K53/K$56)^$BW$1</f>
        <v>2.687738741153439</v>
      </c>
      <c r="BV53" s="12">
        <f>(BV$3*tempmid!$I163+BV$4*tempmid!$I163^2+BV$5*tempmid!$I163^6)*(L53/L$56)^$BW$1</f>
        <v>1.5661650611430635</v>
      </c>
      <c r="BW53" s="12">
        <f>(BW$3*tempmid!$I163+BW$4*tempmid!$I163^2+BW$5*tempmid!$I163^6)*(M53/M$56)^$BW$1</f>
        <v>0.74040609508282629</v>
      </c>
      <c r="BX53" s="12"/>
      <c r="BY53" s="12"/>
      <c r="BZ53" s="12"/>
      <c r="CA53" s="19"/>
      <c r="CB53" s="19"/>
      <c r="CC53" s="19"/>
      <c r="CD53" s="19"/>
      <c r="CE53" s="19"/>
      <c r="CF53" s="19"/>
      <c r="CG53" s="19"/>
      <c r="CH53" s="19"/>
    </row>
    <row r="54" spans="1:86" x14ac:dyDescent="0.3">
      <c r="A54" s="2">
        <v>2008</v>
      </c>
      <c r="B54" s="1">
        <v>1068.1301879999999</v>
      </c>
      <c r="C54" s="1">
        <v>2501.7456656347476</v>
      </c>
      <c r="D54" s="1">
        <v>3093.6146709606855</v>
      </c>
      <c r="E54" s="11">
        <f t="shared" si="19"/>
        <v>5.7120049793621952E-3</v>
      </c>
      <c r="F54" s="11">
        <f t="shared" si="7"/>
        <v>8.1531947903412672E-3</v>
      </c>
      <c r="G54" s="11">
        <f t="shared" si="7"/>
        <v>1.6549528457980633E-2</v>
      </c>
      <c r="H54" s="1">
        <v>36710.170976653775</v>
      </c>
      <c r="I54" s="1">
        <v>7672.5549086165956</v>
      </c>
      <c r="J54" s="1">
        <v>2789.7998201071641</v>
      </c>
      <c r="K54" s="1">
        <f t="shared" si="8"/>
        <v>34368.629769177329</v>
      </c>
      <c r="L54" s="1">
        <f t="shared" si="0"/>
        <v>3066.8804643136655</v>
      </c>
      <c r="M54" s="1">
        <f t="shared" si="0"/>
        <v>901.79292408153231</v>
      </c>
      <c r="N54" s="11">
        <f t="shared" si="20"/>
        <v>-4.648633033494165E-3</v>
      </c>
      <c r="O54" s="11">
        <f t="shared" si="9"/>
        <v>4.2789525278652762E-2</v>
      </c>
      <c r="P54" s="11">
        <f t="shared" si="9"/>
        <v>2.9264143887678618E-2</v>
      </c>
      <c r="Q54" s="1">
        <v>5243.9362030000002</v>
      </c>
      <c r="R54" s="1">
        <v>4639.3638769999998</v>
      </c>
      <c r="S54" s="1">
        <v>1857.7881040000002</v>
      </c>
      <c r="T54" s="1">
        <f t="shared" si="10"/>
        <v>142.84695667407644</v>
      </c>
      <c r="U54" s="1">
        <f t="shared" si="10"/>
        <v>604.67001308648867</v>
      </c>
      <c r="V54" s="1">
        <f t="shared" si="10"/>
        <v>665.92165165765812</v>
      </c>
      <c r="W54" s="11">
        <f t="shared" si="21"/>
        <v>-1.5629859236737653E-2</v>
      </c>
      <c r="X54" s="11">
        <f t="shared" si="21"/>
        <v>8.1378363825801436E-4</v>
      </c>
      <c r="Y54" s="11">
        <f t="shared" si="21"/>
        <v>-1.050251522445278E-2</v>
      </c>
      <c r="Z54" s="1">
        <v>12237.871766</v>
      </c>
      <c r="AA54" s="1">
        <v>13332.306250999996</v>
      </c>
      <c r="AB54" s="1">
        <v>4277.1594640000021</v>
      </c>
      <c r="AC54" s="12">
        <f t="shared" si="11"/>
        <v>2.3337186594678334</v>
      </c>
      <c r="AD54" s="12">
        <f t="shared" si="11"/>
        <v>2.8737358406172713</v>
      </c>
      <c r="AE54" s="12">
        <f t="shared" si="11"/>
        <v>2.3022859575808767</v>
      </c>
      <c r="AF54" s="11">
        <f t="shared" si="22"/>
        <v>-1.2013960786911859E-3</v>
      </c>
      <c r="AG54" s="11">
        <f t="shared" si="22"/>
        <v>-1.3184719936596201E-2</v>
      </c>
      <c r="AH54" s="11">
        <f t="shared" si="22"/>
        <v>2.1297069741176955E-2</v>
      </c>
      <c r="AI54" s="1">
        <f t="shared" si="30"/>
        <v>51678.199965989741</v>
      </c>
      <c r="AJ54" s="1">
        <f t="shared" si="30"/>
        <v>10409.71378657825</v>
      </c>
      <c r="AK54" s="1">
        <f t="shared" si="30"/>
        <v>3744.6400806913211</v>
      </c>
      <c r="AL54" s="14">
        <f t="shared" si="29"/>
        <v>14.647385520907433</v>
      </c>
      <c r="AM54" s="14">
        <f t="shared" si="29"/>
        <v>2.2341825223977567</v>
      </c>
      <c r="AN54" s="14">
        <f t="shared" si="29"/>
        <v>0.86584591557250656</v>
      </c>
      <c r="AO54" s="11">
        <f t="shared" si="24"/>
        <v>2.0621120954280148E-2</v>
      </c>
      <c r="AP54" s="11">
        <f t="shared" si="13"/>
        <v>2.5977173653231045E-2</v>
      </c>
      <c r="AQ54" s="11">
        <f t="shared" si="13"/>
        <v>2.3564574154817608E-2</v>
      </c>
      <c r="AR54" s="1">
        <f t="shared" si="25"/>
        <v>33987.634527119866</v>
      </c>
      <c r="AS54" s="1">
        <f t="shared" si="25"/>
        <v>7433.6298606039227</v>
      </c>
      <c r="AT54" s="1">
        <f t="shared" si="25"/>
        <v>2782.8872036418302</v>
      </c>
      <c r="AU54" s="1">
        <f t="shared" si="26"/>
        <v>6797.5269054239734</v>
      </c>
      <c r="AV54" s="1">
        <f t="shared" si="26"/>
        <v>1486.7259721207847</v>
      </c>
      <c r="AW54" s="1">
        <f t="shared" si="26"/>
        <v>556.57744072836601</v>
      </c>
      <c r="AX54" s="1">
        <f t="shared" si="14"/>
        <v>25455.799234180897</v>
      </c>
      <c r="AY54" s="1">
        <f t="shared" si="3"/>
        <v>2377.1017054902254</v>
      </c>
      <c r="AZ54" s="1">
        <f t="shared" si="3"/>
        <v>719.64675620771789</v>
      </c>
      <c r="BA54" s="1">
        <f t="shared" si="15"/>
        <v>10835.859104560468</v>
      </c>
      <c r="BB54" s="1">
        <f t="shared" si="15"/>
        <v>19447.663305855185</v>
      </c>
      <c r="BC54" s="1">
        <f t="shared" si="15"/>
        <v>20352.1499229398</v>
      </c>
      <c r="BD54" s="1">
        <f>SUM(BA54:BC54)*BT54*0.75+0.05*econlow!BD54+0.2*econhigh!BD54</f>
        <v>0</v>
      </c>
      <c r="BE54" s="2">
        <v>0</v>
      </c>
      <c r="BF54" s="2">
        <v>0</v>
      </c>
      <c r="BG54" s="2">
        <v>0</v>
      </c>
      <c r="BH54" s="2">
        <f t="shared" si="4"/>
        <v>0</v>
      </c>
      <c r="BI54" s="2">
        <f t="shared" si="16"/>
        <v>0</v>
      </c>
      <c r="BJ54" s="2">
        <f t="shared" si="5"/>
        <v>0</v>
      </c>
      <c r="BK54" s="2">
        <f t="shared" si="5"/>
        <v>0</v>
      </c>
      <c r="BL54" s="2">
        <f t="shared" si="6"/>
        <v>0</v>
      </c>
      <c r="BM54" s="2">
        <f t="shared" si="6"/>
        <v>0</v>
      </c>
      <c r="BN54" s="2">
        <f t="shared" si="6"/>
        <v>0</v>
      </c>
      <c r="BO54" s="2">
        <f t="shared" si="17"/>
        <v>0</v>
      </c>
      <c r="BP54" s="2">
        <f t="shared" si="17"/>
        <v>0</v>
      </c>
      <c r="BQ54" s="2">
        <f t="shared" si="17"/>
        <v>0</v>
      </c>
      <c r="BR54" s="11">
        <f t="shared" si="18"/>
        <v>2.9851806401616859E-2</v>
      </c>
      <c r="BS54" s="17">
        <v>0</v>
      </c>
      <c r="BT54" s="17">
        <v>0</v>
      </c>
      <c r="BU54" s="12">
        <f>(BU$3*tempmid!$I164+BU$4*tempmid!$I164^2+BU$5*tempmid!$I164^6)*(K54/K$56)^$BW$1</f>
        <v>2.7350116692978426</v>
      </c>
      <c r="BV54" s="12">
        <f>(BV$3*tempmid!$I164+BV$4*tempmid!$I164^2+BV$5*tempmid!$I164^6)*(L54/L$56)^$BW$1</f>
        <v>1.5716904552393594</v>
      </c>
      <c r="BW54" s="12">
        <f>(BW$3*tempmid!$I164+BW$4*tempmid!$I164^2+BW$5*tempmid!$I164^6)*(M54/M$56)^$BW$1</f>
        <v>0.74127923666843276</v>
      </c>
      <c r="BX54" s="12"/>
      <c r="BY54" s="12"/>
      <c r="BZ54" s="12"/>
      <c r="CA54" s="19"/>
      <c r="CB54" s="19"/>
      <c r="CC54" s="19"/>
      <c r="CD54" s="19"/>
      <c r="CE54" s="19"/>
      <c r="CF54" s="19"/>
      <c r="CG54" s="19"/>
      <c r="CH54" s="19"/>
    </row>
    <row r="55" spans="1:86" x14ac:dyDescent="0.3">
      <c r="A55" s="2">
        <v>2009</v>
      </c>
      <c r="B55" s="1">
        <v>1073.5771439999999</v>
      </c>
      <c r="C55" s="1">
        <v>2522.0500842184201</v>
      </c>
      <c r="D55" s="1">
        <v>3144.6789667511111</v>
      </c>
      <c r="E55" s="11">
        <f t="shared" si="19"/>
        <v>5.0995244411160545E-3</v>
      </c>
      <c r="F55" s="11">
        <f t="shared" si="7"/>
        <v>8.1161002345619959E-3</v>
      </c>
      <c r="G55" s="11">
        <f t="shared" si="7"/>
        <v>1.6506352995335538E-2</v>
      </c>
      <c r="H55" s="1">
        <v>35221.695041388957</v>
      </c>
      <c r="I55" s="1">
        <v>7751.7098150837073</v>
      </c>
      <c r="J55" s="1">
        <v>2904.9272637585573</v>
      </c>
      <c r="K55" s="1">
        <f t="shared" si="8"/>
        <v>32807.791445855299</v>
      </c>
      <c r="L55" s="1">
        <f t="shared" si="0"/>
        <v>3073.5748919458715</v>
      </c>
      <c r="M55" s="1">
        <f t="shared" si="0"/>
        <v>923.75956161901945</v>
      </c>
      <c r="N55" s="11">
        <f t="shared" si="20"/>
        <v>-4.541462181660294E-2</v>
      </c>
      <c r="O55" s="11">
        <f t="shared" si="9"/>
        <v>2.1828133538632777E-3</v>
      </c>
      <c r="P55" s="11">
        <f t="shared" si="9"/>
        <v>2.4358848856415705E-2</v>
      </c>
      <c r="Q55" s="1">
        <v>4999.3039129999997</v>
      </c>
      <c r="R55" s="1">
        <v>4703.1314089999996</v>
      </c>
      <c r="S55" s="1">
        <v>1927.839020999998</v>
      </c>
      <c r="T55" s="1">
        <f t="shared" si="10"/>
        <v>141.93819766837814</v>
      </c>
      <c r="U55" s="1">
        <f t="shared" si="10"/>
        <v>606.72180992229414</v>
      </c>
      <c r="V55" s="1">
        <f t="shared" si="10"/>
        <v>663.64450671499844</v>
      </c>
      <c r="W55" s="11">
        <f t="shared" si="21"/>
        <v>-6.3617666547265417E-3</v>
      </c>
      <c r="X55" s="11">
        <f t="shared" si="21"/>
        <v>3.3932505191256457E-3</v>
      </c>
      <c r="Y55" s="11">
        <f t="shared" si="21"/>
        <v>-3.4195388256129666E-3</v>
      </c>
      <c r="Z55" s="5">
        <f t="shared" ref="Z55:AB61" si="31">Q54*AC55</f>
        <v>12188.303444360248</v>
      </c>
      <c r="AA55" s="5">
        <f t="shared" si="31"/>
        <v>13336.262456993791</v>
      </c>
      <c r="AB55" s="5">
        <f t="shared" si="31"/>
        <v>4319.0487389807877</v>
      </c>
      <c r="AC55" s="16">
        <f t="shared" ref="AC55:AE70" si="32">AC54*(1+AF55)</f>
        <v>2.324266156668239</v>
      </c>
      <c r="AD55" s="16">
        <f t="shared" si="32"/>
        <v>2.8745885881272062</v>
      </c>
      <c r="AE55" s="16">
        <f t="shared" si="32"/>
        <v>2.324833886965608</v>
      </c>
      <c r="AF55" s="15">
        <f t="shared" ref="AF55:AH70" si="33">AC$5-1</f>
        <v>-4.0504037456468023E-3</v>
      </c>
      <c r="AG55" s="15">
        <f t="shared" si="33"/>
        <v>2.9673830763510267E-4</v>
      </c>
      <c r="AH55" s="15">
        <f t="shared" si="33"/>
        <v>9.7937136394747881E-3</v>
      </c>
      <c r="AI55" s="1">
        <f t="shared" si="30"/>
        <v>53307.906874814747</v>
      </c>
      <c r="AJ55" s="1">
        <f t="shared" si="30"/>
        <v>10855.468380041209</v>
      </c>
      <c r="AK55" s="1">
        <f t="shared" si="30"/>
        <v>3926.7535133505553</v>
      </c>
      <c r="AL55" s="14">
        <f t="shared" ref="AL55:AN56" si="34">(1+AL$5)*AL54</f>
        <v>14.949431029398037</v>
      </c>
      <c r="AM55" s="14">
        <f t="shared" si="34"/>
        <v>2.2922202697550969</v>
      </c>
      <c r="AN55" s="14">
        <f t="shared" si="34"/>
        <v>0.88624920585666089</v>
      </c>
      <c r="AO55" s="11">
        <f t="shared" si="24"/>
        <v>2.0621120954280148E-2</v>
      </c>
      <c r="AP55" s="11">
        <f t="shared" si="13"/>
        <v>2.5977173653231045E-2</v>
      </c>
      <c r="AQ55" s="11">
        <f t="shared" si="13"/>
        <v>2.3564574154817608E-2</v>
      </c>
      <c r="AR55" s="1">
        <f t="shared" si="25"/>
        <v>35046.898880452107</v>
      </c>
      <c r="AS55" s="1">
        <f t="shared" si="25"/>
        <v>7740.8566921998518</v>
      </c>
      <c r="AT55" s="1">
        <f t="shared" si="25"/>
        <v>2913.5578118777248</v>
      </c>
      <c r="AU55" s="1">
        <f t="shared" si="26"/>
        <v>7009.3797760904217</v>
      </c>
      <c r="AV55" s="1">
        <f t="shared" si="26"/>
        <v>1548.1713384399704</v>
      </c>
      <c r="AW55" s="1">
        <f t="shared" si="26"/>
        <v>582.71156237554499</v>
      </c>
      <c r="AX55" s="1">
        <f t="shared" si="14"/>
        <v>26115.97989120537</v>
      </c>
      <c r="AY55" s="1">
        <f t="shared" si="3"/>
        <v>2455.4172783919898</v>
      </c>
      <c r="AZ55" s="1">
        <f t="shared" si="3"/>
        <v>741.20324336644978</v>
      </c>
      <c r="BA55" s="1">
        <f t="shared" si="15"/>
        <v>10918.604485835911</v>
      </c>
      <c r="BB55" s="1">
        <f t="shared" si="15"/>
        <v>19687.254095481232</v>
      </c>
      <c r="BC55" s="1">
        <f t="shared" si="15"/>
        <v>20780.902990932656</v>
      </c>
      <c r="BD55" s="1">
        <f>SUM(BA55:BC55)*BT55*0.75+0.05*econlow!BD55+0.2*econhigh!BD55</f>
        <v>0</v>
      </c>
      <c r="BE55" s="2">
        <v>0</v>
      </c>
      <c r="BF55" s="2">
        <v>0</v>
      </c>
      <c r="BG55" s="2">
        <v>0</v>
      </c>
      <c r="BH55" s="2">
        <f t="shared" si="4"/>
        <v>0</v>
      </c>
      <c r="BI55" s="2">
        <f t="shared" si="16"/>
        <v>0</v>
      </c>
      <c r="BJ55" s="2">
        <f t="shared" si="5"/>
        <v>0</v>
      </c>
      <c r="BK55" s="2">
        <f t="shared" si="5"/>
        <v>0</v>
      </c>
      <c r="BL55" s="2">
        <f t="shared" si="6"/>
        <v>0</v>
      </c>
      <c r="BM55" s="2">
        <f t="shared" si="6"/>
        <v>0</v>
      </c>
      <c r="BN55" s="2">
        <f t="shared" si="6"/>
        <v>0</v>
      </c>
      <c r="BO55" s="2">
        <f t="shared" si="17"/>
        <v>0</v>
      </c>
      <c r="BP55" s="2">
        <f t="shared" si="17"/>
        <v>0</v>
      </c>
      <c r="BQ55" s="2">
        <f t="shared" si="17"/>
        <v>0</v>
      </c>
      <c r="BR55" s="11">
        <f t="shared" si="18"/>
        <v>-8.519125488337026E-3</v>
      </c>
      <c r="BS55" s="17">
        <v>0</v>
      </c>
      <c r="BT55" s="17">
        <v>0</v>
      </c>
      <c r="BU55" s="12">
        <f>(BU$3*tempmid!$I165+BU$4*tempmid!$I165^2+BU$5*tempmid!$I165^6)*(K55/K$56)^$BW$1</f>
        <v>2.8114555608327629</v>
      </c>
      <c r="BV55" s="12">
        <f>(BV$3*tempmid!$I165+BV$4*tempmid!$I165^2+BV$5*tempmid!$I165^6)*(L55/L$56)^$BW$1</f>
        <v>1.5923271554616771</v>
      </c>
      <c r="BW55" s="12">
        <f>(BW$3*tempmid!$I165+BW$4*tempmid!$I165^2+BW$5*tempmid!$I165^6)*(M55/M$56)^$BW$1</f>
        <v>0.74255097617062382</v>
      </c>
      <c r="BX55" s="12"/>
      <c r="BY55" s="12"/>
      <c r="BZ55" s="12"/>
      <c r="CA55" s="19"/>
      <c r="CB55" s="19"/>
      <c r="CC55" s="19"/>
      <c r="CD55" s="19"/>
      <c r="CE55" s="19"/>
      <c r="CF55" s="19"/>
      <c r="CG55" s="19"/>
      <c r="CH55" s="19"/>
    </row>
    <row r="56" spans="1:86" x14ac:dyDescent="0.3">
      <c r="A56" s="2">
        <v>2010</v>
      </c>
      <c r="B56" s="1">
        <v>1077.9873738974209</v>
      </c>
      <c r="C56" s="1">
        <v>2542.461009242722</v>
      </c>
      <c r="D56" s="1">
        <v>3196.6339385416431</v>
      </c>
      <c r="E56" s="11">
        <f t="shared" si="19"/>
        <v>4.1079767039275961E-3</v>
      </c>
      <c r="F56" s="11">
        <f t="shared" si="7"/>
        <v>8.0929895690897702E-3</v>
      </c>
      <c r="G56" s="11">
        <f t="shared" si="7"/>
        <v>1.6521550320352407E-2</v>
      </c>
      <c r="H56" s="1">
        <v>36110.322211295825</v>
      </c>
      <c r="I56" s="1">
        <v>8060.3173093009527</v>
      </c>
      <c r="J56" s="1">
        <v>3050.2621603868183</v>
      </c>
      <c r="K56" s="1">
        <f t="shared" si="8"/>
        <v>33497.908311059691</v>
      </c>
      <c r="L56" s="1">
        <f t="shared" si="0"/>
        <v>3170.2815815066274</v>
      </c>
      <c r="M56" s="1">
        <f t="shared" si="0"/>
        <v>954.21065377864261</v>
      </c>
      <c r="N56" s="11">
        <f t="shared" si="20"/>
        <v>2.1035151553658649E-2</v>
      </c>
      <c r="O56" s="11">
        <f t="shared" si="9"/>
        <v>3.1463911881298268E-2</v>
      </c>
      <c r="P56" s="11">
        <f t="shared" si="9"/>
        <v>3.2964305242213943E-2</v>
      </c>
      <c r="Q56" s="1">
        <v>5079.5387519999995</v>
      </c>
      <c r="R56" s="5">
        <f>U56*I56/1000</f>
        <v>4830.8056862347157</v>
      </c>
      <c r="S56" s="5">
        <f>V56*J56/1000</f>
        <v>2004.5680117876775</v>
      </c>
      <c r="T56" s="1">
        <f t="shared" si="10"/>
        <v>140.66722313574505</v>
      </c>
      <c r="U56" s="5">
        <f>U55*(1+X56)</f>
        <v>599.33194945816308</v>
      </c>
      <c r="V56" s="5">
        <f>V55*(1+Y56)</f>
        <v>657.17892639545073</v>
      </c>
      <c r="W56" s="11">
        <f t="shared" si="21"/>
        <v>-8.9544220901167648E-3</v>
      </c>
      <c r="X56" s="15">
        <f>U$5-1</f>
        <v>-1.217998157191269E-2</v>
      </c>
      <c r="Y56" s="15">
        <f>V$5-1</f>
        <v>-9.7425357312937999E-3</v>
      </c>
      <c r="Z56" s="5">
        <f t="shared" si="31"/>
        <v>11572.648363264367</v>
      </c>
      <c r="AA56" s="5">
        <f t="shared" si="31"/>
        <v>13523.579650465739</v>
      </c>
      <c r="AB56" s="5">
        <f t="shared" si="31"/>
        <v>4525.7999835111077</v>
      </c>
      <c r="AC56" s="16">
        <f t="shared" si="32"/>
        <v>2.3148519403213901</v>
      </c>
      <c r="AD56" s="16">
        <f t="shared" si="32"/>
        <v>2.8754415886799944</v>
      </c>
      <c r="AE56" s="16">
        <f t="shared" si="32"/>
        <v>2.3476026443138962</v>
      </c>
      <c r="AF56" s="15">
        <f t="shared" si="33"/>
        <v>-4.0504037456468023E-3</v>
      </c>
      <c r="AG56" s="15">
        <f t="shared" si="33"/>
        <v>2.9673830763510267E-4</v>
      </c>
      <c r="AH56" s="15">
        <f t="shared" si="33"/>
        <v>9.7937136394747881E-3</v>
      </c>
      <c r="AI56" s="1">
        <f t="shared" ref="AI56:AK71" si="35">(1-$AI$5)*AI55+AU55</f>
        <v>54986.495963423695</v>
      </c>
      <c r="AJ56" s="1">
        <f t="shared" si="35"/>
        <v>11318.092880477059</v>
      </c>
      <c r="AK56" s="1">
        <f t="shared" si="35"/>
        <v>4116.7897243910447</v>
      </c>
      <c r="AL56" s="14">
        <f t="shared" si="34"/>
        <v>15.257705054852922</v>
      </c>
      <c r="AM56" s="14">
        <f t="shared" si="34"/>
        <v>2.3517656737539809</v>
      </c>
      <c r="AN56" s="14">
        <f t="shared" si="34"/>
        <v>0.90713329098771844</v>
      </c>
      <c r="AO56" s="11">
        <f t="shared" si="24"/>
        <v>2.0621120954280148E-2</v>
      </c>
      <c r="AP56" s="11">
        <f t="shared" si="13"/>
        <v>2.5977173653231045E-2</v>
      </c>
      <c r="AQ56" s="11">
        <f t="shared" si="13"/>
        <v>2.3564574154817608E-2</v>
      </c>
      <c r="AR56" s="1">
        <f t="shared" si="25"/>
        <v>36110.322211354614</v>
      </c>
      <c r="AS56" s="1">
        <f t="shared" si="25"/>
        <v>8060.3173095367674</v>
      </c>
      <c r="AT56" s="1">
        <f t="shared" si="25"/>
        <v>3050.2621608647241</v>
      </c>
      <c r="AU56" s="1">
        <f t="shared" si="26"/>
        <v>7222.0644422709229</v>
      </c>
      <c r="AV56" s="1">
        <f t="shared" si="26"/>
        <v>1612.0634619073535</v>
      </c>
      <c r="AW56" s="1">
        <f t="shared" si="26"/>
        <v>610.0524321729448</v>
      </c>
      <c r="AX56" s="1">
        <f t="shared" si="14"/>
        <v>26798.326648891383</v>
      </c>
      <c r="AY56" s="1">
        <f t="shared" si="3"/>
        <v>2536.2252652795023</v>
      </c>
      <c r="AZ56" s="1">
        <f t="shared" si="3"/>
        <v>763.36852314251621</v>
      </c>
      <c r="BA56" s="1">
        <f t="shared" si="15"/>
        <v>10991.261377771345</v>
      </c>
      <c r="BB56" s="1">
        <f t="shared" si="15"/>
        <v>19928.908086024163</v>
      </c>
      <c r="BC56" s="1">
        <f t="shared" si="15"/>
        <v>21218.427858576128</v>
      </c>
      <c r="BD56" s="1">
        <f>SUM(BA56:BC56)*BT56*0.75+0.05*econlow!BD56+0.2*econhigh!BD56</f>
        <v>0</v>
      </c>
      <c r="BE56" s="2">
        <v>0</v>
      </c>
      <c r="BF56" s="2">
        <v>0</v>
      </c>
      <c r="BG56" s="2">
        <v>0</v>
      </c>
      <c r="BH56" s="2">
        <f t="shared" si="4"/>
        <v>0</v>
      </c>
      <c r="BI56" s="2">
        <f t="shared" si="16"/>
        <v>0</v>
      </c>
      <c r="BJ56" s="2">
        <f t="shared" si="5"/>
        <v>0</v>
      </c>
      <c r="BK56" s="2">
        <f t="shared" si="5"/>
        <v>0</v>
      </c>
      <c r="BL56" s="2">
        <f t="shared" si="6"/>
        <v>0</v>
      </c>
      <c r="BM56" s="2">
        <f t="shared" si="6"/>
        <v>0</v>
      </c>
      <c r="BN56" s="2">
        <f t="shared" si="6"/>
        <v>0</v>
      </c>
      <c r="BO56" s="2">
        <f t="shared" si="17"/>
        <v>0</v>
      </c>
      <c r="BP56" s="2">
        <f t="shared" si="17"/>
        <v>0</v>
      </c>
      <c r="BQ56" s="2">
        <f t="shared" si="17"/>
        <v>0</v>
      </c>
      <c r="BR56" s="11">
        <f t="shared" si="18"/>
        <v>4.7671804232349374E-2</v>
      </c>
      <c r="BS56" s="17">
        <v>0</v>
      </c>
      <c r="BT56" s="17">
        <v>0</v>
      </c>
      <c r="BU56" s="12">
        <f>(BU$3*tempmid!$I166+BU$4*tempmid!$I166^2+BU$5*tempmid!$I166^6)*(K56/K$56)^$BW$1</f>
        <v>2.8408049492831791</v>
      </c>
      <c r="BV56" s="12">
        <f>(BV$3*tempmid!$I166+BV$4*tempmid!$I166^2+BV$5*tempmid!$I166^6)*(L56/L$56)^$BW$1</f>
        <v>1.6009569557331411</v>
      </c>
      <c r="BW56" s="12">
        <f>(BW$3*tempmid!$I166+BW$4*tempmid!$I166^2+BW$5*tempmid!$I166^6)*(M56/M$56)^$BW$1</f>
        <v>0.74175436540846562</v>
      </c>
      <c r="BX56" s="12"/>
      <c r="BY56" s="12"/>
      <c r="BZ56" s="12"/>
      <c r="CA56" s="19"/>
      <c r="CB56" s="19"/>
      <c r="CC56" s="19"/>
      <c r="CD56" s="19"/>
      <c r="CE56" s="19"/>
      <c r="CF56" s="19"/>
      <c r="CG56" s="19"/>
      <c r="CH56" s="19"/>
    </row>
    <row r="57" spans="1:86" x14ac:dyDescent="0.3">
      <c r="A57" s="2">
        <f>1+A56</f>
        <v>2011</v>
      </c>
      <c r="B57" s="5">
        <f>B56*(1+E57)</f>
        <v>1082.1943035655645</v>
      </c>
      <c r="C57" s="5">
        <f>C56*(1+F57)</f>
        <v>2562.0083141489599</v>
      </c>
      <c r="D57" s="5">
        <f>D56*(1+G57)</f>
        <v>3246.8066195894371</v>
      </c>
      <c r="E57" s="15">
        <f>E56*$E$5</f>
        <v>3.9025778687312163E-3</v>
      </c>
      <c r="F57" s="15">
        <f>F56*$E$5</f>
        <v>7.6883400906352815E-3</v>
      </c>
      <c r="G57" s="15">
        <f>G56*$E$5</f>
        <v>1.5695472804334785E-2</v>
      </c>
      <c r="H57" s="5">
        <f>AR57</f>
        <v>37191.354770352256</v>
      </c>
      <c r="I57" s="5">
        <f>AS57</f>
        <v>8387.8456859616163</v>
      </c>
      <c r="J57" s="5">
        <f>AT57</f>
        <v>3190.4426309979572</v>
      </c>
      <c r="K57" s="5">
        <f t="shared" si="8"/>
        <v>34366.614800887306</v>
      </c>
      <c r="L57" s="5">
        <f t="shared" si="8"/>
        <v>3273.9338274738834</v>
      </c>
      <c r="M57" s="5">
        <f t="shared" si="8"/>
        <v>982.64017688906665</v>
      </c>
      <c r="N57" s="15">
        <f t="shared" si="20"/>
        <v>2.5933156236528365E-2</v>
      </c>
      <c r="O57" s="15">
        <f t="shared" si="20"/>
        <v>3.2694965195487979E-2</v>
      </c>
      <c r="P57" s="15">
        <f t="shared" si="20"/>
        <v>2.9793759897611682E-2</v>
      </c>
      <c r="Q57" s="5">
        <f>T57*H57/1000</f>
        <v>5175.4453466283476</v>
      </c>
      <c r="R57" s="5">
        <f>U57*I57/1000</f>
        <v>4965.8738737776584</v>
      </c>
      <c r="S57" s="5">
        <f>V57*J57/1000</f>
        <v>2076.2645695215674</v>
      </c>
      <c r="T57" s="5">
        <f>T56*(1+W57)</f>
        <v>139.15721485774014</v>
      </c>
      <c r="U57" s="5">
        <f>U56*(1+X57)</f>
        <v>592.0320973583041</v>
      </c>
      <c r="V57" s="5">
        <f>V56*(1+Y57)</f>
        <v>650.77633722318978</v>
      </c>
      <c r="W57" s="15">
        <f>T$5-1</f>
        <v>-1.0734613539272964E-2</v>
      </c>
      <c r="X57" s="15">
        <f>U$5-1</f>
        <v>-1.217998157191269E-2</v>
      </c>
      <c r="Y57" s="15">
        <f>V$5-1</f>
        <v>-9.7425357312937999E-3</v>
      </c>
      <c r="Z57" s="5">
        <f t="shared" si="31"/>
        <v>11710.753949059279</v>
      </c>
      <c r="AA57" s="5">
        <f t="shared" si="31"/>
        <v>13894.821479715458</v>
      </c>
      <c r="AB57" s="5">
        <f t="shared" si="31"/>
        <v>4752.017687831225</v>
      </c>
      <c r="AC57" s="16">
        <f t="shared" si="32"/>
        <v>2.3054758553516947</v>
      </c>
      <c r="AD57" s="16">
        <f t="shared" si="32"/>
        <v>2.8762948423507231</v>
      </c>
      <c r="AE57" s="16">
        <f t="shared" si="32"/>
        <v>2.3705943923515802</v>
      </c>
      <c r="AF57" s="15">
        <f t="shared" si="33"/>
        <v>-4.0504037456468023E-3</v>
      </c>
      <c r="AG57" s="15">
        <f t="shared" si="33"/>
        <v>2.9673830763510267E-4</v>
      </c>
      <c r="AH57" s="15">
        <f t="shared" si="33"/>
        <v>9.7937136394747881E-3</v>
      </c>
      <c r="AI57" s="1">
        <f t="shared" si="35"/>
        <v>56709.910809352252</v>
      </c>
      <c r="AJ57" s="1">
        <f t="shared" si="35"/>
        <v>11798.347054336708</v>
      </c>
      <c r="AK57" s="1">
        <f t="shared" si="35"/>
        <v>4315.1631841248854</v>
      </c>
      <c r="AL57" s="14">
        <f>AL56*(1+AO57)</f>
        <v>15.569189726459566</v>
      </c>
      <c r="AM57" s="14">
        <f>AM56*(1+AP57)</f>
        <v>2.4122469767998078</v>
      </c>
      <c r="AN57" s="14">
        <f>AN56*(1+AQ57)</f>
        <v>0.92829573859446435</v>
      </c>
      <c r="AO57" s="11">
        <f>AO$5*AO56</f>
        <v>2.0414909744737347E-2</v>
      </c>
      <c r="AP57" s="11">
        <f>AP$5*AP56</f>
        <v>2.5717401916698735E-2</v>
      </c>
      <c r="AQ57" s="11">
        <f>AQ$5*AQ56</f>
        <v>2.3328928413269431E-2</v>
      </c>
      <c r="AR57" s="1">
        <f t="shared" si="25"/>
        <v>37191.354770352256</v>
      </c>
      <c r="AS57" s="1">
        <f t="shared" si="25"/>
        <v>8387.8456859616163</v>
      </c>
      <c r="AT57" s="1">
        <f t="shared" si="25"/>
        <v>3190.4426309979572</v>
      </c>
      <c r="AU57" s="1">
        <f t="shared" si="26"/>
        <v>7438.2709540704518</v>
      </c>
      <c r="AV57" s="1">
        <f t="shared" si="26"/>
        <v>1677.5691371923233</v>
      </c>
      <c r="AW57" s="1">
        <f t="shared" si="26"/>
        <v>638.08852619959146</v>
      </c>
      <c r="AX57" s="1">
        <f t="shared" si="14"/>
        <v>27493.29184070984</v>
      </c>
      <c r="AY57" s="1">
        <f t="shared" si="3"/>
        <v>2619.1470619791071</v>
      </c>
      <c r="AZ57" s="1">
        <f t="shared" si="3"/>
        <v>786.11214151125341</v>
      </c>
      <c r="BA57" s="1">
        <f t="shared" si="15"/>
        <v>11061.862613376927</v>
      </c>
      <c r="BB57" s="1">
        <f t="shared" si="15"/>
        <v>20164.552872281358</v>
      </c>
      <c r="BC57" s="1">
        <f t="shared" si="15"/>
        <v>21646.782646977012</v>
      </c>
      <c r="BD57" s="1">
        <f>SUM(BA57:BC57)*BT57*0.75+0.05*econlow!BD57+0.2*econhigh!BD57</f>
        <v>0</v>
      </c>
      <c r="BE57" s="2">
        <v>0</v>
      </c>
      <c r="BF57" s="2">
        <v>0</v>
      </c>
      <c r="BG57" s="2">
        <v>0</v>
      </c>
      <c r="BH57" s="2">
        <f t="shared" si="4"/>
        <v>0</v>
      </c>
      <c r="BI57" s="2">
        <f t="shared" si="16"/>
        <v>0</v>
      </c>
      <c r="BJ57" s="2">
        <f t="shared" si="5"/>
        <v>0</v>
      </c>
      <c r="BK57" s="2">
        <f t="shared" si="5"/>
        <v>0</v>
      </c>
      <c r="BL57" s="2">
        <f t="shared" si="6"/>
        <v>0</v>
      </c>
      <c r="BM57" s="2">
        <f t="shared" si="6"/>
        <v>0</v>
      </c>
      <c r="BN57" s="2">
        <f t="shared" si="6"/>
        <v>0</v>
      </c>
      <c r="BO57" s="2">
        <f t="shared" si="17"/>
        <v>0</v>
      </c>
      <c r="BP57" s="2">
        <f t="shared" si="17"/>
        <v>0</v>
      </c>
      <c r="BQ57" s="2">
        <f t="shared" si="17"/>
        <v>0</v>
      </c>
      <c r="BR57" s="11">
        <f t="shared" si="18"/>
        <v>5.171791401868428E-2</v>
      </c>
      <c r="BS57" s="17">
        <v>0</v>
      </c>
      <c r="BT57" s="17">
        <v>0</v>
      </c>
      <c r="BU57" s="12">
        <f>(BU$3*tempmid!$I167+BU$4*tempmid!$I167^2+BU$5*tempmid!$I167^6)*(K57/K$56)^$BW$1</f>
        <v>2.8659005299940437</v>
      </c>
      <c r="BV57" s="12">
        <f>(BV$3*tempmid!$I167+BV$4*tempmid!$I167^2+BV$5*tempmid!$I167^6)*(L57/L$56)^$BW$1</f>
        <v>1.6083909435518027</v>
      </c>
      <c r="BW57" s="12">
        <f>(BW$3*tempmid!$I167+BW$4*tempmid!$I167^2+BW$5*tempmid!$I167^6)*(M57/M$56)^$BW$1</f>
        <v>0.7409861813173132</v>
      </c>
      <c r="BX57" s="12"/>
      <c r="BY57" s="12"/>
      <c r="BZ57" s="12"/>
      <c r="CA57" s="19"/>
      <c r="CB57" s="19"/>
      <c r="CC57" s="19"/>
      <c r="CD57" s="19"/>
      <c r="CE57" s="19"/>
      <c r="CF57" s="19"/>
      <c r="CG57" s="19"/>
      <c r="CH57" s="19"/>
    </row>
    <row r="58" spans="1:86" x14ac:dyDescent="0.3">
      <c r="A58" s="2">
        <f t="shared" ref="A58:A121" si="36">1+A57</f>
        <v>2012</v>
      </c>
      <c r="B58" s="5">
        <f t="shared" ref="B58:D73" si="37">B57*(1+E58)</f>
        <v>1086.2064837273883</v>
      </c>
      <c r="C58" s="5">
        <f t="shared" si="37"/>
        <v>2580.7210258214618</v>
      </c>
      <c r="D58" s="5">
        <f t="shared" si="37"/>
        <v>3295.2187763382026</v>
      </c>
      <c r="E58" s="15">
        <f t="shared" ref="E58:G73" si="38">E57*$E$5</f>
        <v>3.7074489752946553E-3</v>
      </c>
      <c r="F58" s="15">
        <f t="shared" si="38"/>
        <v>7.303923086103517E-3</v>
      </c>
      <c r="G58" s="15">
        <f t="shared" si="38"/>
        <v>1.4910699164118045E-2</v>
      </c>
      <c r="H58" s="5">
        <f t="shared" ref="H58:J121" si="39">AR58</f>
        <v>38289.802272710556</v>
      </c>
      <c r="I58" s="5">
        <f t="shared" si="39"/>
        <v>8723.4200775481604</v>
      </c>
      <c r="J58" s="5">
        <f t="shared" si="39"/>
        <v>3334.0416588395269</v>
      </c>
      <c r="K58" s="5">
        <f t="shared" ref="K58:M121" si="40">H58/B58*1000</f>
        <v>35250.942473954492</v>
      </c>
      <c r="L58" s="5">
        <f t="shared" si="40"/>
        <v>3380.2259098390664</v>
      </c>
      <c r="M58" s="5">
        <f t="shared" si="40"/>
        <v>1011.7815796571983</v>
      </c>
      <c r="N58" s="15">
        <f t="shared" ref="N58:P121" si="41">K58/K57-1</f>
        <v>2.5732172871572923E-2</v>
      </c>
      <c r="O58" s="15">
        <f t="shared" si="41"/>
        <v>3.2466166992506373E-2</v>
      </c>
      <c r="P58" s="15">
        <f t="shared" si="41"/>
        <v>2.9656229669328349E-2</v>
      </c>
      <c r="Q58" s="5">
        <f t="shared" ref="Q58:S121" si="42">T58*H58/1000</f>
        <v>5271.10497633862</v>
      </c>
      <c r="R58" s="5">
        <f t="shared" si="42"/>
        <v>5101.6406255620414</v>
      </c>
      <c r="S58" s="5">
        <f t="shared" si="42"/>
        <v>2148.5768888938487</v>
      </c>
      <c r="T58" s="5">
        <f t="shared" ref="T58:V73" si="43">T57*(1+W58)</f>
        <v>137.66341593504072</v>
      </c>
      <c r="U58" s="5">
        <f t="shared" si="43"/>
        <v>584.82115732249918</v>
      </c>
      <c r="V58" s="5">
        <f t="shared" si="43"/>
        <v>644.43612550471232</v>
      </c>
      <c r="W58" s="15">
        <f t="shared" ref="W58:Y121" si="44">T$5-1</f>
        <v>-1.0734613539272964E-2</v>
      </c>
      <c r="X58" s="15">
        <f t="shared" si="44"/>
        <v>-1.217998157191269E-2</v>
      </c>
      <c r="Y58" s="15">
        <f t="shared" si="44"/>
        <v>-9.7425357312937999E-3</v>
      </c>
      <c r="Z58" s="5">
        <f t="shared" si="31"/>
        <v>11883.535419541931</v>
      </c>
      <c r="AA58" s="5">
        <f t="shared" si="31"/>
        <v>14287.555818346813</v>
      </c>
      <c r="AB58" s="5">
        <f t="shared" si="31"/>
        <v>4970.1856194244674</v>
      </c>
      <c r="AC58" s="16">
        <f t="shared" si="32"/>
        <v>2.29613774731168</v>
      </c>
      <c r="AD58" s="16">
        <f t="shared" si="32"/>
        <v>2.8771483492145018</v>
      </c>
      <c r="AE58" s="16">
        <f t="shared" si="32"/>
        <v>2.3938113149856162</v>
      </c>
      <c r="AF58" s="15">
        <f t="shared" si="33"/>
        <v>-4.0504037456468023E-3</v>
      </c>
      <c r="AG58" s="15">
        <f t="shared" si="33"/>
        <v>2.9673830763510267E-4</v>
      </c>
      <c r="AH58" s="15">
        <f t="shared" si="33"/>
        <v>9.7937136394747881E-3</v>
      </c>
      <c r="AI58" s="1">
        <f t="shared" si="35"/>
        <v>58477.190682487482</v>
      </c>
      <c r="AJ58" s="1">
        <f t="shared" si="35"/>
        <v>12296.081486095361</v>
      </c>
      <c r="AK58" s="1">
        <f t="shared" si="35"/>
        <v>4521.7353919119887</v>
      </c>
      <c r="AL58" s="14">
        <f t="shared" ref="AL58:AN73" si="45">AL57*(1+AO58)</f>
        <v>15.883854893493284</v>
      </c>
      <c r="AM58" s="14">
        <f t="shared" si="45"/>
        <v>2.4736633345742631</v>
      </c>
      <c r="AN58" s="14">
        <f t="shared" si="45"/>
        <v>0.94973532197815758</v>
      </c>
      <c r="AO58" s="11">
        <f t="shared" ref="AO58:AQ73" si="46">AO$5*AO57</f>
        <v>2.0210760647289973E-2</v>
      </c>
      <c r="AP58" s="11">
        <f t="shared" si="46"/>
        <v>2.5460227897531749E-2</v>
      </c>
      <c r="AQ58" s="11">
        <f t="shared" si="46"/>
        <v>2.3095639129136737E-2</v>
      </c>
      <c r="AR58" s="1">
        <f t="shared" si="25"/>
        <v>38289.802272710556</v>
      </c>
      <c r="AS58" s="1">
        <f t="shared" si="25"/>
        <v>8723.4200775481604</v>
      </c>
      <c r="AT58" s="1">
        <f t="shared" si="25"/>
        <v>3334.0416588395269</v>
      </c>
      <c r="AU58" s="1">
        <f t="shared" si="26"/>
        <v>7657.9604545421116</v>
      </c>
      <c r="AV58" s="1">
        <f t="shared" si="26"/>
        <v>1744.6840155096322</v>
      </c>
      <c r="AW58" s="1">
        <f t="shared" si="26"/>
        <v>666.80833176790543</v>
      </c>
      <c r="AX58" s="1">
        <f t="shared" si="14"/>
        <v>28200.753979163597</v>
      </c>
      <c r="AY58" s="1">
        <f t="shared" si="3"/>
        <v>2704.1807278712531</v>
      </c>
      <c r="AZ58" s="1">
        <f t="shared" si="3"/>
        <v>809.42526372575878</v>
      </c>
      <c r="BA58" s="1">
        <f t="shared" si="15"/>
        <v>11130.470797080048</v>
      </c>
      <c r="BB58" s="1">
        <f t="shared" si="15"/>
        <v>20394.287967858116</v>
      </c>
      <c r="BC58" s="1">
        <f t="shared" si="15"/>
        <v>22065.854043155858</v>
      </c>
      <c r="BD58" s="1">
        <f>SUM(BA58:BC58)*BT58*0.75+0.05*econlow!BD58+0.2*econhigh!BD58</f>
        <v>0</v>
      </c>
      <c r="BE58" s="2">
        <v>0</v>
      </c>
      <c r="BF58" s="2">
        <v>0</v>
      </c>
      <c r="BG58" s="2">
        <v>0</v>
      </c>
      <c r="BH58" s="2">
        <f t="shared" si="4"/>
        <v>0</v>
      </c>
      <c r="BI58" s="2">
        <f t="shared" si="16"/>
        <v>0</v>
      </c>
      <c r="BJ58" s="2">
        <f t="shared" si="5"/>
        <v>0</v>
      </c>
      <c r="BK58" s="2">
        <f t="shared" si="5"/>
        <v>0</v>
      </c>
      <c r="BL58" s="2">
        <f t="shared" si="6"/>
        <v>0</v>
      </c>
      <c r="BM58" s="2">
        <f t="shared" si="6"/>
        <v>0</v>
      </c>
      <c r="BN58" s="2">
        <f t="shared" si="6"/>
        <v>0</v>
      </c>
      <c r="BO58" s="2">
        <f t="shared" si="17"/>
        <v>0</v>
      </c>
      <c r="BP58" s="2">
        <f t="shared" si="17"/>
        <v>0</v>
      </c>
      <c r="BQ58" s="2">
        <f t="shared" si="17"/>
        <v>0</v>
      </c>
      <c r="BR58" s="11">
        <f t="shared" si="18"/>
        <v>5.1800204936879507E-2</v>
      </c>
      <c r="BS58" s="17">
        <v>0</v>
      </c>
      <c r="BT58" s="17">
        <v>0</v>
      </c>
      <c r="BU58" s="12">
        <f>(BU$3*tempmid!$I168+BU$4*tempmid!$I168^2+BU$5*tempmid!$I168^6)*(K58/K$56)^$BW$1</f>
        <v>2.8902444877927893</v>
      </c>
      <c r="BV58" s="12">
        <f>(BV$3*tempmid!$I168+BV$4*tempmid!$I168^2+BV$5*tempmid!$I168^6)*(L58/L$56)^$BW$1</f>
        <v>1.6151877571559727</v>
      </c>
      <c r="BW58" s="12">
        <f>(BW$3*tempmid!$I168+BW$4*tempmid!$I168^2+BW$5*tempmid!$I168^6)*(M58/M$56)^$BW$1</f>
        <v>0.73969047921428011</v>
      </c>
      <c r="BX58" s="12"/>
      <c r="BY58" s="12"/>
      <c r="BZ58" s="12"/>
      <c r="CA58" s="19"/>
      <c r="CB58" s="19"/>
      <c r="CC58" s="19"/>
      <c r="CD58" s="19"/>
      <c r="CE58" s="19"/>
      <c r="CF58" s="19"/>
      <c r="CG58" s="19"/>
      <c r="CH58" s="19"/>
    </row>
    <row r="59" spans="1:86" x14ac:dyDescent="0.3">
      <c r="A59" s="2">
        <f t="shared" si="36"/>
        <v>2013</v>
      </c>
      <c r="B59" s="5">
        <f t="shared" si="37"/>
        <v>1090.0321860866893</v>
      </c>
      <c r="C59" s="5">
        <f t="shared" si="37"/>
        <v>2598.6279443067874</v>
      </c>
      <c r="D59" s="5">
        <f t="shared" si="37"/>
        <v>3341.8960913994383</v>
      </c>
      <c r="E59" s="15">
        <f t="shared" si="38"/>
        <v>3.5220765265299224E-3</v>
      </c>
      <c r="F59" s="15">
        <f t="shared" si="38"/>
        <v>6.9387269317983408E-3</v>
      </c>
      <c r="G59" s="15">
        <f t="shared" si="38"/>
        <v>1.4165164205912142E-2</v>
      </c>
      <c r="H59" s="5">
        <f t="shared" si="39"/>
        <v>39405.476324541247</v>
      </c>
      <c r="I59" s="5">
        <f t="shared" si="39"/>
        <v>9067.0190675271242</v>
      </c>
      <c r="J59" s="5">
        <f t="shared" si="39"/>
        <v>3481.0018618386325</v>
      </c>
      <c r="K59" s="5">
        <f t="shared" si="40"/>
        <v>36150.745663768284</v>
      </c>
      <c r="L59" s="5">
        <f t="shared" si="40"/>
        <v>3489.156301652044</v>
      </c>
      <c r="M59" s="5">
        <f t="shared" si="40"/>
        <v>1041.6248041934011</v>
      </c>
      <c r="N59" s="15">
        <f t="shared" si="41"/>
        <v>2.5525649150476504E-2</v>
      </c>
      <c r="O59" s="15">
        <f t="shared" si="41"/>
        <v>3.2225772690489762E-2</v>
      </c>
      <c r="P59" s="15">
        <f t="shared" si="41"/>
        <v>2.949571838055598E-2</v>
      </c>
      <c r="Q59" s="5">
        <f t="shared" si="42"/>
        <v>5366.4605000696056</v>
      </c>
      <c r="R59" s="5">
        <f t="shared" si="42"/>
        <v>5237.9992020132186</v>
      </c>
      <c r="S59" s="5">
        <f t="shared" si="42"/>
        <v>2221.4280844987065</v>
      </c>
      <c r="T59" s="5">
        <f t="shared" si="43"/>
        <v>136.18565236648186</v>
      </c>
      <c r="U59" s="5">
        <f t="shared" si="43"/>
        <v>577.69804640344648</v>
      </c>
      <c r="V59" s="5">
        <f t="shared" si="43"/>
        <v>638.15768352544615</v>
      </c>
      <c r="W59" s="15">
        <f t="shared" si="44"/>
        <v>-1.0734613539272964E-2</v>
      </c>
      <c r="X59" s="15">
        <f t="shared" si="44"/>
        <v>-1.217998157191269E-2</v>
      </c>
      <c r="Y59" s="15">
        <f t="shared" si="44"/>
        <v>-9.7425357312937999E-3</v>
      </c>
      <c r="Z59" s="5">
        <f t="shared" si="31"/>
        <v>12054.16032802589</v>
      </c>
      <c r="AA59" s="5">
        <f t="shared" si="31"/>
        <v>14682.532481495164</v>
      </c>
      <c r="AB59" s="5">
        <f t="shared" si="31"/>
        <v>5193.6595543340809</v>
      </c>
      <c r="AC59" s="16">
        <f t="shared" si="32"/>
        <v>2.2868374623794478</v>
      </c>
      <c r="AD59" s="16">
        <f t="shared" si="32"/>
        <v>2.8780021093464629</v>
      </c>
      <c r="AE59" s="16">
        <f t="shared" si="32"/>
        <v>2.4172556175115201</v>
      </c>
      <c r="AF59" s="15">
        <f t="shared" si="33"/>
        <v>-4.0504037456468023E-3</v>
      </c>
      <c r="AG59" s="15">
        <f t="shared" si="33"/>
        <v>2.9673830763510267E-4</v>
      </c>
      <c r="AH59" s="15">
        <f t="shared" si="33"/>
        <v>9.7937136394747881E-3</v>
      </c>
      <c r="AI59" s="1">
        <f t="shared" si="35"/>
        <v>60287.432068780843</v>
      </c>
      <c r="AJ59" s="1">
        <f t="shared" si="35"/>
        <v>12811.157352995458</v>
      </c>
      <c r="AK59" s="1">
        <f t="shared" si="35"/>
        <v>4736.3701844886955</v>
      </c>
      <c r="AL59" s="14">
        <f t="shared" si="45"/>
        <v>16.201669435007876</v>
      </c>
      <c r="AM59" s="14">
        <f t="shared" si="45"/>
        <v>2.5360135664918921</v>
      </c>
      <c r="AN59" s="14">
        <f t="shared" si="45"/>
        <v>0.97145071880011358</v>
      </c>
      <c r="AO59" s="11">
        <f t="shared" si="46"/>
        <v>2.0008653040817073E-2</v>
      </c>
      <c r="AP59" s="11">
        <f t="shared" si="46"/>
        <v>2.5205625618556431E-2</v>
      </c>
      <c r="AQ59" s="11">
        <f t="shared" si="46"/>
        <v>2.2864682737845369E-2</v>
      </c>
      <c r="AR59" s="1">
        <f t="shared" si="25"/>
        <v>39405.476324541247</v>
      </c>
      <c r="AS59" s="1">
        <f t="shared" si="25"/>
        <v>9067.0190675271242</v>
      </c>
      <c r="AT59" s="1">
        <f t="shared" si="25"/>
        <v>3481.0018618386325</v>
      </c>
      <c r="AU59" s="1">
        <f t="shared" si="26"/>
        <v>7881.0952649082501</v>
      </c>
      <c r="AV59" s="1">
        <f t="shared" si="26"/>
        <v>1813.403813505425</v>
      </c>
      <c r="AW59" s="1">
        <f t="shared" si="26"/>
        <v>696.20037236772657</v>
      </c>
      <c r="AX59" s="1">
        <f t="shared" si="14"/>
        <v>28920.596531014628</v>
      </c>
      <c r="AY59" s="1">
        <f t="shared" si="3"/>
        <v>2791.3250413216351</v>
      </c>
      <c r="AZ59" s="1">
        <f t="shared" si="3"/>
        <v>833.29984335472079</v>
      </c>
      <c r="BA59" s="1">
        <f t="shared" si="15"/>
        <v>11197.147765704292</v>
      </c>
      <c r="BB59" s="1">
        <f t="shared" si="15"/>
        <v>20618.220124285421</v>
      </c>
      <c r="BC59" s="1">
        <f t="shared" si="15"/>
        <v>22475.566362413538</v>
      </c>
      <c r="BD59" s="1">
        <f>SUM(BA59:BC59)*BT59*0.75+0.05*econlow!BD59+0.2*econhigh!BD59</f>
        <v>0</v>
      </c>
      <c r="BE59" s="2">
        <v>0</v>
      </c>
      <c r="BF59" s="2">
        <v>0</v>
      </c>
      <c r="BG59" s="2">
        <v>0</v>
      </c>
      <c r="BH59" s="2">
        <f t="shared" si="4"/>
        <v>0</v>
      </c>
      <c r="BI59" s="2">
        <f t="shared" si="16"/>
        <v>0</v>
      </c>
      <c r="BJ59" s="2">
        <f t="shared" si="5"/>
        <v>0</v>
      </c>
      <c r="BK59" s="2">
        <f t="shared" si="5"/>
        <v>0</v>
      </c>
      <c r="BL59" s="2">
        <f t="shared" si="6"/>
        <v>0</v>
      </c>
      <c r="BM59" s="2">
        <f t="shared" si="6"/>
        <v>0</v>
      </c>
      <c r="BN59" s="2">
        <f t="shared" si="6"/>
        <v>0</v>
      </c>
      <c r="BO59" s="2">
        <f t="shared" si="17"/>
        <v>0</v>
      </c>
      <c r="BP59" s="2">
        <f t="shared" si="17"/>
        <v>0</v>
      </c>
      <c r="BQ59" s="2">
        <f t="shared" si="17"/>
        <v>0</v>
      </c>
      <c r="BR59" s="11">
        <f t="shared" si="18"/>
        <v>5.186228683269653E-2</v>
      </c>
      <c r="BS59" s="17">
        <v>0</v>
      </c>
      <c r="BT59" s="17">
        <v>0</v>
      </c>
      <c r="BU59" s="12">
        <f>(BU$3*tempmid!$I169+BU$4*tempmid!$I169^2+BU$5*tempmid!$I169^6)*(K59/K$56)^$BW$1</f>
        <v>2.9138365569598368</v>
      </c>
      <c r="BV59" s="12">
        <f>(BV$3*tempmid!$I169+BV$4*tempmid!$I169^2+BV$5*tempmid!$I169^6)*(L59/L$56)^$BW$1</f>
        <v>1.6213453952969168</v>
      </c>
      <c r="BW59" s="12">
        <f>(BW$3*tempmid!$I169+BW$4*tempmid!$I169^2+BW$5*tempmid!$I169^6)*(M59/M$56)^$BW$1</f>
        <v>0.73785966533250735</v>
      </c>
      <c r="BX59" s="12"/>
      <c r="BY59" s="12"/>
      <c r="BZ59" s="12"/>
      <c r="CA59" s="19"/>
      <c r="CB59" s="19"/>
      <c r="CC59" s="19"/>
      <c r="CD59" s="19"/>
      <c r="CE59" s="19"/>
      <c r="CF59" s="19"/>
      <c r="CG59" s="19"/>
      <c r="CH59" s="19"/>
    </row>
    <row r="60" spans="1:86" x14ac:dyDescent="0.3">
      <c r="A60" s="2">
        <f t="shared" si="36"/>
        <v>2014</v>
      </c>
      <c r="B60" s="5">
        <f t="shared" si="37"/>
        <v>1093.6794040236784</v>
      </c>
      <c r="C60" s="5">
        <f t="shared" si="37"/>
        <v>2615.7575555245285</v>
      </c>
      <c r="D60" s="5">
        <f t="shared" si="37"/>
        <v>3386.8676729485187</v>
      </c>
      <c r="E60" s="15">
        <f t="shared" si="38"/>
        <v>3.3459727002034261E-3</v>
      </c>
      <c r="F60" s="15">
        <f t="shared" si="38"/>
        <v>6.5917905852084235E-3</v>
      </c>
      <c r="G60" s="15">
        <f t="shared" si="38"/>
        <v>1.3456905995616535E-2</v>
      </c>
      <c r="H60" s="5">
        <f t="shared" si="39"/>
        <v>40538.19408886286</v>
      </c>
      <c r="I60" s="5">
        <f t="shared" si="39"/>
        <v>9418.6216664414496</v>
      </c>
      <c r="J60" s="5">
        <f t="shared" si="39"/>
        <v>3631.2663652454685</v>
      </c>
      <c r="K60" s="5">
        <f t="shared" si="40"/>
        <v>37065.884151901977</v>
      </c>
      <c r="L60" s="5">
        <f t="shared" si="40"/>
        <v>3600.7242515840758</v>
      </c>
      <c r="M60" s="5">
        <f t="shared" si="40"/>
        <v>1072.1606852989869</v>
      </c>
      <c r="N60" s="15">
        <f t="shared" si="41"/>
        <v>2.5314512089051666E-2</v>
      </c>
      <c r="O60" s="15">
        <f t="shared" si="41"/>
        <v>3.1975623986580048E-2</v>
      </c>
      <c r="P60" s="15">
        <f t="shared" si="41"/>
        <v>2.9315623996907236E-2</v>
      </c>
      <c r="Q60" s="5">
        <f t="shared" si="42"/>
        <v>5461.4576077152651</v>
      </c>
      <c r="R60" s="5">
        <f t="shared" si="42"/>
        <v>5374.8466032670513</v>
      </c>
      <c r="S60" s="5">
        <f t="shared" si="42"/>
        <v>2294.7439538259314</v>
      </c>
      <c r="T60" s="5">
        <f t="shared" si="43"/>
        <v>134.7237520187339</v>
      </c>
      <c r="U60" s="5">
        <f t="shared" si="43"/>
        <v>570.66169484412251</v>
      </c>
      <c r="V60" s="5">
        <f t="shared" si="43"/>
        <v>631.94040949149985</v>
      </c>
      <c r="W60" s="15">
        <f t="shared" si="44"/>
        <v>-1.0734613539272964E-2</v>
      </c>
      <c r="X60" s="15">
        <f t="shared" si="44"/>
        <v>-1.217998157191269E-2</v>
      </c>
      <c r="Y60" s="15">
        <f t="shared" si="44"/>
        <v>-9.7425357312937999E-3</v>
      </c>
      <c r="Z60" s="5">
        <f t="shared" si="31"/>
        <v>12222.51545428879</v>
      </c>
      <c r="AA60" s="5">
        <f t="shared" si="31"/>
        <v>15079.446074051251</v>
      </c>
      <c r="AB60" s="5">
        <f t="shared" si="31"/>
        <v>5422.3494031663949</v>
      </c>
      <c r="AC60" s="16">
        <f t="shared" si="32"/>
        <v>2.2775748473561408</v>
      </c>
      <c r="AD60" s="16">
        <f t="shared" si="32"/>
        <v>2.8788561228217606</v>
      </c>
      <c r="AE60" s="16">
        <f t="shared" si="32"/>
        <v>2.4409295268228397</v>
      </c>
      <c r="AF60" s="15">
        <f t="shared" si="33"/>
        <v>-4.0504037456468023E-3</v>
      </c>
      <c r="AG60" s="15">
        <f t="shared" si="33"/>
        <v>2.9673830763510267E-4</v>
      </c>
      <c r="AH60" s="15">
        <f t="shared" si="33"/>
        <v>9.7937136394747881E-3</v>
      </c>
      <c r="AI60" s="1">
        <f t="shared" si="35"/>
        <v>62139.784126811006</v>
      </c>
      <c r="AJ60" s="1">
        <f t="shared" si="35"/>
        <v>13343.445431201339</v>
      </c>
      <c r="AK60" s="1">
        <f t="shared" si="35"/>
        <v>4958.9335384075521</v>
      </c>
      <c r="AL60" s="14">
        <f t="shared" si="45"/>
        <v>16.522601281590887</v>
      </c>
      <c r="AM60" s="14">
        <f t="shared" si="45"/>
        <v>2.5992961569272608</v>
      </c>
      <c r="AN60" s="14">
        <f t="shared" si="45"/>
        <v>0.99344051215612184</v>
      </c>
      <c r="AO60" s="11">
        <f t="shared" si="46"/>
        <v>1.9808566510408902E-2</v>
      </c>
      <c r="AP60" s="11">
        <f t="shared" si="46"/>
        <v>2.4953569362370868E-2</v>
      </c>
      <c r="AQ60" s="11">
        <f t="shared" si="46"/>
        <v>2.2636035910466916E-2</v>
      </c>
      <c r="AR60" s="1">
        <f t="shared" si="25"/>
        <v>40538.19408886286</v>
      </c>
      <c r="AS60" s="1">
        <f t="shared" si="25"/>
        <v>9418.6216664414496</v>
      </c>
      <c r="AT60" s="1">
        <f t="shared" si="25"/>
        <v>3631.2663652454685</v>
      </c>
      <c r="AU60" s="1">
        <f t="shared" si="26"/>
        <v>8107.6388177725721</v>
      </c>
      <c r="AV60" s="1">
        <f t="shared" si="26"/>
        <v>1883.7243332882899</v>
      </c>
      <c r="AW60" s="1">
        <f t="shared" si="26"/>
        <v>726.25327304909376</v>
      </c>
      <c r="AX60" s="1">
        <f t="shared" si="14"/>
        <v>29652.707321521582</v>
      </c>
      <c r="AY60" s="1">
        <f t="shared" si="3"/>
        <v>2880.5794012672609</v>
      </c>
      <c r="AZ60" s="1">
        <f t="shared" si="3"/>
        <v>857.72854823918942</v>
      </c>
      <c r="BA60" s="1">
        <f t="shared" si="15"/>
        <v>11261.954452545246</v>
      </c>
      <c r="BB60" s="1">
        <f t="shared" si="15"/>
        <v>20836.462204571228</v>
      </c>
      <c r="BC60" s="1">
        <f t="shared" si="15"/>
        <v>22875.878570384437</v>
      </c>
      <c r="BD60" s="1">
        <f>SUM(BA60:BC60)*BT60*0.75+0.05*econlow!BD60+0.2*econhigh!BD60</f>
        <v>0</v>
      </c>
      <c r="BE60" s="2">
        <v>0</v>
      </c>
      <c r="BF60" s="2">
        <v>0</v>
      </c>
      <c r="BG60" s="2">
        <v>0</v>
      </c>
      <c r="BH60" s="2">
        <f t="shared" si="4"/>
        <v>0</v>
      </c>
      <c r="BI60" s="2">
        <f t="shared" si="16"/>
        <v>0</v>
      </c>
      <c r="BJ60" s="2">
        <f t="shared" si="5"/>
        <v>0</v>
      </c>
      <c r="BK60" s="2">
        <f t="shared" si="5"/>
        <v>0</v>
      </c>
      <c r="BL60" s="2">
        <f t="shared" si="6"/>
        <v>0</v>
      </c>
      <c r="BM60" s="2">
        <f t="shared" si="6"/>
        <v>0</v>
      </c>
      <c r="BN60" s="2">
        <f t="shared" si="6"/>
        <v>0</v>
      </c>
      <c r="BO60" s="2">
        <f t="shared" si="17"/>
        <v>0</v>
      </c>
      <c r="BP60" s="2">
        <f t="shared" si="17"/>
        <v>0</v>
      </c>
      <c r="BQ60" s="2">
        <f t="shared" si="17"/>
        <v>0</v>
      </c>
      <c r="BR60" s="11">
        <f t="shared" si="18"/>
        <v>5.1905794116508169E-2</v>
      </c>
      <c r="BS60" s="17">
        <v>0</v>
      </c>
      <c r="BT60" s="17">
        <v>0</v>
      </c>
      <c r="BU60" s="12">
        <f>(BU$3*tempmid!$I170+BU$4*tempmid!$I170^2+BU$5*tempmid!$I170^6)*(K60/K$56)^$BW$1</f>
        <v>2.9366692217082959</v>
      </c>
      <c r="BV60" s="12">
        <f>(BV$3*tempmid!$I170+BV$4*tempmid!$I170^2+BV$5*tempmid!$I170^6)*(L60/L$56)^$BW$1</f>
        <v>1.6268574234013984</v>
      </c>
      <c r="BW60" s="12">
        <f>(BW$3*tempmid!$I170+BW$4*tempmid!$I170^2+BW$5*tempmid!$I170^6)*(M60/M$56)^$BW$1</f>
        <v>0.73548376876057897</v>
      </c>
      <c r="BX60" s="12"/>
      <c r="BY60" s="12"/>
      <c r="BZ60" s="12"/>
      <c r="CA60" s="19"/>
      <c r="CB60" s="19"/>
      <c r="CC60" s="19"/>
      <c r="CD60" s="19"/>
      <c r="CE60" s="19"/>
      <c r="CF60" s="19"/>
      <c r="CG60" s="19"/>
      <c r="CH60" s="19"/>
    </row>
    <row r="61" spans="1:86" x14ac:dyDescent="0.3">
      <c r="A61" s="2">
        <f t="shared" si="36"/>
        <v>2015</v>
      </c>
      <c r="B61" s="5">
        <f t="shared" si="37"/>
        <v>1097.1558543808846</v>
      </c>
      <c r="C61" s="5">
        <f t="shared" si="37"/>
        <v>2632.1379552508383</v>
      </c>
      <c r="D61" s="5">
        <f t="shared" si="37"/>
        <v>3430.1655948482567</v>
      </c>
      <c r="E61" s="15">
        <f t="shared" si="38"/>
        <v>3.1786740651932547E-3</v>
      </c>
      <c r="F61" s="15">
        <f t="shared" si="38"/>
        <v>6.2622010559480017E-3</v>
      </c>
      <c r="G61" s="15">
        <f t="shared" si="38"/>
        <v>1.2784060695835708E-2</v>
      </c>
      <c r="H61" s="5">
        <f t="shared" si="39"/>
        <v>42912.010055450482</v>
      </c>
      <c r="I61" s="5">
        <f t="shared" si="39"/>
        <v>9937.2848577370387</v>
      </c>
      <c r="J61" s="5">
        <f t="shared" si="39"/>
        <v>3812.6154991164358</v>
      </c>
      <c r="K61" s="5">
        <f t="shared" si="40"/>
        <v>39112.045826584363</v>
      </c>
      <c r="L61" s="5">
        <f t="shared" si="40"/>
        <v>3775.3662713282947</v>
      </c>
      <c r="M61" s="5">
        <f t="shared" si="40"/>
        <v>1111.4960469671139</v>
      </c>
      <c r="N61" s="15">
        <f t="shared" si="41"/>
        <v>5.5203368852524415E-2</v>
      </c>
      <c r="O61" s="15">
        <f t="shared" si="41"/>
        <v>4.8501914487727893E-2</v>
      </c>
      <c r="P61" s="15">
        <f t="shared" si="41"/>
        <v>3.6687935127147187E-2</v>
      </c>
      <c r="Q61" s="5">
        <f t="shared" si="42"/>
        <v>5719.2073343092343</v>
      </c>
      <c r="R61" s="5">
        <f t="shared" si="42"/>
        <v>5601.7572407313501</v>
      </c>
      <c r="S61" s="5">
        <f t="shared" si="42"/>
        <v>2385.8726622022186</v>
      </c>
      <c r="T61" s="5">
        <f t="shared" si="43"/>
        <v>133.27754460625195</v>
      </c>
      <c r="U61" s="5">
        <f t="shared" si="43"/>
        <v>563.71104591712458</v>
      </c>
      <c r="V61" s="5">
        <f t="shared" si="43"/>
        <v>625.78370747198051</v>
      </c>
      <c r="W61" s="15">
        <f t="shared" si="44"/>
        <v>-1.0734613539272964E-2</v>
      </c>
      <c r="X61" s="15">
        <f t="shared" si="44"/>
        <v>-1.217998157191269E-2</v>
      </c>
      <c r="Y61" s="15">
        <f t="shared" si="44"/>
        <v>-9.7425357312937999E-3</v>
      </c>
      <c r="Z61" s="5">
        <f t="shared" si="31"/>
        <v>12388.495997258295</v>
      </c>
      <c r="AA61" s="5">
        <f t="shared" si="31"/>
        <v>15478.001606555576</v>
      </c>
      <c r="AB61" s="5">
        <f t="shared" si="31"/>
        <v>5656.1658826279245</v>
      </c>
      <c r="AC61" s="16">
        <f t="shared" si="32"/>
        <v>2.2683497496634186</v>
      </c>
      <c r="AD61" s="16">
        <f t="shared" si="32"/>
        <v>2.8797103897155716</v>
      </c>
      <c r="AE61" s="16">
        <f t="shared" si="32"/>
        <v>2.4648352916226814</v>
      </c>
      <c r="AF61" s="15">
        <f t="shared" si="33"/>
        <v>-4.0504037456468023E-3</v>
      </c>
      <c r="AG61" s="15">
        <f t="shared" si="33"/>
        <v>2.9673830763510267E-4</v>
      </c>
      <c r="AH61" s="15">
        <f t="shared" si="33"/>
        <v>9.7937136394747881E-3</v>
      </c>
      <c r="AI61" s="1">
        <f t="shared" si="35"/>
        <v>64033.444531902482</v>
      </c>
      <c r="AJ61" s="1">
        <f t="shared" si="35"/>
        <v>13892.825221369494</v>
      </c>
      <c r="AK61" s="1">
        <f t="shared" si="35"/>
        <v>5189.2934576158905</v>
      </c>
      <c r="AL61" s="14">
        <f t="shared" si="45"/>
        <v>16.846617437538136</v>
      </c>
      <c r="AM61" s="14">
        <f t="shared" si="45"/>
        <v>2.663509256703037</v>
      </c>
      <c r="AN61" s="14">
        <f t="shared" si="45"/>
        <v>1.0157031917131196</v>
      </c>
      <c r="AO61" s="11">
        <f t="shared" si="46"/>
        <v>1.9610480845304812E-2</v>
      </c>
      <c r="AP61" s="11">
        <f t="shared" si="46"/>
        <v>2.4704033668747159E-2</v>
      </c>
      <c r="AQ61" s="11">
        <f t="shared" si="46"/>
        <v>2.2409675551362248E-2</v>
      </c>
      <c r="AR61" s="1">
        <f>MAX(0.3*B61,AL61*AI61^$AR$5*B61^(1-$AR$5)*(1-BI60+BU60/100))</f>
        <v>42912.010055450482</v>
      </c>
      <c r="AS61" s="1">
        <f t="shared" ref="AS61:AT124" si="47">MAX(0.3*C61,AM61*AJ61^$AR$5*C61^(1-$AR$5)*(1-BJ60+BV60/100))</f>
        <v>9937.2848577370387</v>
      </c>
      <c r="AT61" s="1">
        <f t="shared" si="47"/>
        <v>3812.6154991164358</v>
      </c>
      <c r="AU61" s="1">
        <f t="shared" si="26"/>
        <v>8582.4020110900965</v>
      </c>
      <c r="AV61" s="1">
        <f t="shared" si="26"/>
        <v>1987.4569715474079</v>
      </c>
      <c r="AW61" s="1">
        <f t="shared" si="26"/>
        <v>762.52309982328723</v>
      </c>
      <c r="AX61" s="1">
        <f t="shared" si="14"/>
        <v>31289.63666126749</v>
      </c>
      <c r="AY61" s="1">
        <f t="shared" si="3"/>
        <v>3020.2930170626355</v>
      </c>
      <c r="AZ61" s="1">
        <f t="shared" si="3"/>
        <v>889.19683757369091</v>
      </c>
      <c r="BA61" s="1">
        <f t="shared" si="15"/>
        <v>11356.70657568491</v>
      </c>
      <c r="BB61" s="1">
        <f t="shared" si="15"/>
        <v>21091.608683745086</v>
      </c>
      <c r="BC61" s="1">
        <f t="shared" si="15"/>
        <v>23291.917327586609</v>
      </c>
      <c r="BD61" s="1">
        <f>SUM(BA61:BC61)*BT61*BG$3+BF$3*econlow!BD61+BH$3*econhigh!BD61</f>
        <v>55737.885428158392</v>
      </c>
      <c r="BE61" s="2">
        <f>BF1</f>
        <v>0.10432677093898275</v>
      </c>
      <c r="BF61" s="2">
        <f>BG1</f>
        <v>5.4695092241530074E-2</v>
      </c>
      <c r="BG61" s="2">
        <f>BH1</f>
        <v>1.5649694592136141E-2</v>
      </c>
      <c r="BH61" s="2">
        <f t="shared" si="4"/>
        <v>6.6448770674087165E-2</v>
      </c>
      <c r="BI61" s="2">
        <f t="shared" si="16"/>
        <v>1.0884075134554977E-3</v>
      </c>
      <c r="BJ61" s="2">
        <f t="shared" si="5"/>
        <v>2.9915531153094834E-4</v>
      </c>
      <c r="BK61" s="2">
        <f t="shared" si="5"/>
        <v>2.449129408271352E-5</v>
      </c>
      <c r="BL61" s="2">
        <f t="shared" si="6"/>
        <v>46.705754161830178</v>
      </c>
      <c r="BM61" s="2">
        <f t="shared" si="6"/>
        <v>2.9727915473880993</v>
      </c>
      <c r="BN61" s="2">
        <f t="shared" si="6"/>
        <v>9.3375887413172223E-2</v>
      </c>
      <c r="BO61" s="2">
        <f t="shared" si="17"/>
        <v>72.274656174197204</v>
      </c>
      <c r="BP61" s="2">
        <f t="shared" si="17"/>
        <v>7.0231380735105224</v>
      </c>
      <c r="BQ61" s="2">
        <f t="shared" si="17"/>
        <v>2.1097778741487421</v>
      </c>
      <c r="BR61" s="11">
        <f t="shared" si="18"/>
        <v>7.8033147198931258E-2</v>
      </c>
      <c r="BS61" s="17">
        <v>1</v>
      </c>
      <c r="BT61" s="17">
        <v>1</v>
      </c>
      <c r="BU61" s="12">
        <f>(BU$3*tempmid!$I171+BU$4*tempmid!$I171^2+BU$5*tempmid!$I171^6)*(K61/K$56)^$BW$1</f>
        <v>2.9373970717507141</v>
      </c>
      <c r="BV61" s="12">
        <f>(BV$3*tempmid!$I171+BV$4*tempmid!$I171^2+BV$5*tempmid!$I171^6)*(L61/L$56)^$BW$1</f>
        <v>1.625143977586919</v>
      </c>
      <c r="BW61" s="12">
        <f>(BW$3*tempmid!$I171+BW$4*tempmid!$I171^2+BW$5*tempmid!$I171^6)*(M61/M$56)^$BW$1</f>
        <v>0.73121000404071412</v>
      </c>
      <c r="BX61" s="12"/>
      <c r="BY61" s="12"/>
      <c r="BZ61" s="12"/>
      <c r="CA61" s="19"/>
      <c r="CB61" s="19"/>
      <c r="CC61" s="19"/>
      <c r="CD61" s="19"/>
      <c r="CE61" s="19"/>
      <c r="CF61" s="19"/>
      <c r="CG61" s="19"/>
      <c r="CH61" s="19"/>
    </row>
    <row r="62" spans="1:86" x14ac:dyDescent="0.3">
      <c r="A62" s="2">
        <f t="shared" si="36"/>
        <v>2016</v>
      </c>
      <c r="B62" s="5">
        <f t="shared" si="37"/>
        <v>1100.4689801976904</v>
      </c>
      <c r="C62" s="5">
        <f t="shared" si="37"/>
        <v>2647.7967834794722</v>
      </c>
      <c r="D62" s="5">
        <f t="shared" si="37"/>
        <v>3471.8244677514986</v>
      </c>
      <c r="E62" s="15">
        <f t="shared" si="38"/>
        <v>3.019740361933592E-3</v>
      </c>
      <c r="F62" s="15">
        <f t="shared" si="38"/>
        <v>5.9490910031506014E-3</v>
      </c>
      <c r="G62" s="15">
        <f t="shared" si="38"/>
        <v>1.2144857661043923E-2</v>
      </c>
      <c r="H62" s="5">
        <f t="shared" si="39"/>
        <v>44098.868891227714</v>
      </c>
      <c r="I62" s="5">
        <f t="shared" si="39"/>
        <v>10312.136252671009</v>
      </c>
      <c r="J62" s="5">
        <f t="shared" si="39"/>
        <v>3971.0230102926967</v>
      </c>
      <c r="K62" s="5">
        <f t="shared" si="40"/>
        <v>40072.795948601575</v>
      </c>
      <c r="L62" s="5">
        <f t="shared" si="40"/>
        <v>3894.6101592886675</v>
      </c>
      <c r="M62" s="5">
        <f t="shared" si="40"/>
        <v>1143.7856513709348</v>
      </c>
      <c r="N62" s="15">
        <f t="shared" si="41"/>
        <v>2.4564046746033297E-2</v>
      </c>
      <c r="O62" s="15">
        <f t="shared" si="41"/>
        <v>3.1584720366328645E-2</v>
      </c>
      <c r="P62" s="15">
        <f t="shared" si="41"/>
        <v>2.9050579614680716E-2</v>
      </c>
      <c r="Q62" s="5">
        <f t="shared" si="42"/>
        <v>5814.2974665686961</v>
      </c>
      <c r="R62" s="5">
        <f t="shared" si="42"/>
        <v>5742.2620866848729</v>
      </c>
      <c r="S62" s="5">
        <f t="shared" si="42"/>
        <v>2460.7912859135372</v>
      </c>
      <c r="T62" s="5">
        <f t="shared" si="43"/>
        <v>131.84686167144062</v>
      </c>
      <c r="U62" s="5">
        <f t="shared" si="43"/>
        <v>556.84505576597041</v>
      </c>
      <c r="V62" s="5">
        <f t="shared" si="43"/>
        <v>619.68698734187319</v>
      </c>
      <c r="W62" s="15">
        <f t="shared" si="44"/>
        <v>-1.0734613539272964E-2</v>
      </c>
      <c r="X62" s="15">
        <f t="shared" si="44"/>
        <v>-1.217998157191269E-2</v>
      </c>
      <c r="Y62" s="15">
        <f t="shared" si="44"/>
        <v>-9.7425357312937999E-3</v>
      </c>
      <c r="Z62" s="5">
        <f t="shared" ref="Z62:AB125" si="48">Q61*AC62*(1-BE61)</f>
        <v>11572.649835340699</v>
      </c>
      <c r="AA62" s="5">
        <f t="shared" si="48"/>
        <v>15253.653009024862</v>
      </c>
      <c r="AB62" s="5">
        <f t="shared" si="48"/>
        <v>5845.4440455047516</v>
      </c>
      <c r="AC62" s="16">
        <f t="shared" si="32"/>
        <v>2.259162017340945</v>
      </c>
      <c r="AD62" s="16">
        <f t="shared" si="32"/>
        <v>2.8805649101030948</v>
      </c>
      <c r="AE62" s="16">
        <f t="shared" si="32"/>
        <v>2.4889751826373052</v>
      </c>
      <c r="AF62" s="15">
        <f t="shared" si="33"/>
        <v>-4.0504037456468023E-3</v>
      </c>
      <c r="AG62" s="15">
        <f t="shared" si="33"/>
        <v>2.9673830763510267E-4</v>
      </c>
      <c r="AH62" s="15">
        <f t="shared" si="33"/>
        <v>9.7937136394747881E-3</v>
      </c>
      <c r="AI62" s="1">
        <f t="shared" si="35"/>
        <v>66212.502089802321</v>
      </c>
      <c r="AJ62" s="1">
        <f t="shared" si="35"/>
        <v>14490.999670779953</v>
      </c>
      <c r="AK62" s="1">
        <f t="shared" si="35"/>
        <v>5432.8872116775892</v>
      </c>
      <c r="AL62" s="14">
        <f t="shared" si="45"/>
        <v>17.173684003419485</v>
      </c>
      <c r="AM62" s="14">
        <f t="shared" si="45"/>
        <v>2.7286506848341023</v>
      </c>
      <c r="AN62" s="14">
        <f t="shared" si="45"/>
        <v>1.0382371549060661</v>
      </c>
      <c r="AO62" s="11">
        <f t="shared" si="46"/>
        <v>1.9414376036851765E-2</v>
      </c>
      <c r="AP62" s="11">
        <f t="shared" si="46"/>
        <v>2.4456993332059685E-2</v>
      </c>
      <c r="AQ62" s="11">
        <f t="shared" si="46"/>
        <v>2.2185578795848624E-2</v>
      </c>
      <c r="AR62" s="1">
        <f t="shared" ref="AR62:AT125" si="49">MAX(0.3*B62,AL62*AI62^$AR$5*B62^(1-$AR$5)*(1-BI61+BU61/100))</f>
        <v>44098.868891227714</v>
      </c>
      <c r="AS62" s="1">
        <f t="shared" si="47"/>
        <v>10312.136252671009</v>
      </c>
      <c r="AT62" s="1">
        <f t="shared" si="47"/>
        <v>3971.0230102926967</v>
      </c>
      <c r="AU62" s="1">
        <f t="shared" si="26"/>
        <v>8819.7737782455424</v>
      </c>
      <c r="AV62" s="1">
        <f t="shared" si="26"/>
        <v>2062.4272505342019</v>
      </c>
      <c r="AW62" s="1">
        <f t="shared" si="26"/>
        <v>794.20460205853942</v>
      </c>
      <c r="AX62" s="1">
        <f t="shared" si="14"/>
        <v>32058.236758881256</v>
      </c>
      <c r="AY62" s="1">
        <f t="shared" si="3"/>
        <v>3115.6881274309344</v>
      </c>
      <c r="AZ62" s="1">
        <f t="shared" si="3"/>
        <v>915.0285210967478</v>
      </c>
      <c r="BA62" s="1">
        <f t="shared" si="15"/>
        <v>11417.706183802387</v>
      </c>
      <c r="BB62" s="1">
        <f t="shared" si="15"/>
        <v>21299.420957401508</v>
      </c>
      <c r="BC62" s="1">
        <f t="shared" si="15"/>
        <v>23674.215630719693</v>
      </c>
      <c r="BD62" s="1">
        <f>SUM(BA62:BC62)*BT62*BG$3+BF$3*econlow!BD62+BH$3*econhigh!BD62</f>
        <v>54746.347563007002</v>
      </c>
      <c r="BE62" s="2">
        <f t="shared" ref="BE62:BG70" si="50">BE61</f>
        <v>0.10432677093898275</v>
      </c>
      <c r="BF62" s="2">
        <f t="shared" si="50"/>
        <v>5.4695092241530074E-2</v>
      </c>
      <c r="BG62" s="2">
        <f t="shared" si="50"/>
        <v>1.5649694592136141E-2</v>
      </c>
      <c r="BH62" s="2">
        <f t="shared" si="4"/>
        <v>6.5289332955945606E-2</v>
      </c>
      <c r="BI62" s="2">
        <f t="shared" si="16"/>
        <v>1.0884075134554977E-3</v>
      </c>
      <c r="BJ62" s="2">
        <f t="shared" si="5"/>
        <v>2.9915531153094834E-4</v>
      </c>
      <c r="BK62" s="2">
        <f t="shared" si="5"/>
        <v>2.449129408271352E-5</v>
      </c>
      <c r="BL62" s="2">
        <f t="shared" si="6"/>
        <v>47.997540236101159</v>
      </c>
      <c r="BM62" s="2">
        <f t="shared" si="6"/>
        <v>3.0849303332173821</v>
      </c>
      <c r="BN62" s="2">
        <f t="shared" si="6"/>
        <v>9.7255492354300754E-2</v>
      </c>
      <c r="BO62" s="2">
        <f t="shared" si="17"/>
        <v>79.50975202643211</v>
      </c>
      <c r="BP62" s="2">
        <f t="shared" si="17"/>
        <v>7.3952546739244873</v>
      </c>
      <c r="BQ62" s="2">
        <f t="shared" si="17"/>
        <v>2.1262814884770518</v>
      </c>
      <c r="BR62" s="11">
        <f t="shared" si="18"/>
        <v>5.1705122319586322E-2</v>
      </c>
      <c r="BS62" s="17">
        <f>BS61/(1+BR61)</f>
        <v>0.92761526173690867</v>
      </c>
      <c r="BT62" s="17">
        <f>BT61/(1+BR$5)</f>
        <v>0.970873786407767</v>
      </c>
      <c r="BU62" s="12">
        <f>(BU$3*tempmid!$I172+BU$4*tempmid!$I172^2+BU$5*tempmid!$I172^6)*(K62/K$56)^$BW$1</f>
        <v>2.9587411901231522</v>
      </c>
      <c r="BV62" s="12">
        <f>(BV$3*tempmid!$I172+BV$4*tempmid!$I172^2+BV$5*tempmid!$I172^6)*(L62/L$56)^$BW$1</f>
        <v>1.6292621813115289</v>
      </c>
      <c r="BW62" s="12">
        <f>(BW$3*tempmid!$I172+BW$4*tempmid!$I172^2+BW$5*tempmid!$I172^6)*(M62/M$56)^$BW$1</f>
        <v>0.72768745857510164</v>
      </c>
      <c r="BX62" s="12"/>
      <c r="BY62" s="12"/>
      <c r="BZ62" s="12"/>
      <c r="CA62" s="19"/>
      <c r="CB62" s="19"/>
      <c r="CC62" s="19"/>
      <c r="CD62" s="19"/>
      <c r="CE62" s="19"/>
      <c r="CF62" s="19"/>
      <c r="CG62" s="19"/>
      <c r="CH62" s="19"/>
    </row>
    <row r="63" spans="1:86" x14ac:dyDescent="0.3">
      <c r="A63" s="2">
        <f t="shared" si="36"/>
        <v>2017</v>
      </c>
      <c r="B63" s="5">
        <f t="shared" si="37"/>
        <v>1103.6259542644214</v>
      </c>
      <c r="C63" s="5">
        <f t="shared" si="37"/>
        <v>2662.7611683011023</v>
      </c>
      <c r="D63" s="5">
        <f t="shared" si="37"/>
        <v>3511.8810410372216</v>
      </c>
      <c r="E63" s="15">
        <f t="shared" si="38"/>
        <v>2.8687533438369124E-3</v>
      </c>
      <c r="F63" s="15">
        <f t="shared" si="38"/>
        <v>5.6516364529930708E-3</v>
      </c>
      <c r="G63" s="15">
        <f t="shared" si="38"/>
        <v>1.1537614777991726E-2</v>
      </c>
      <c r="H63" s="5">
        <f t="shared" si="39"/>
        <v>45354.264029742742</v>
      </c>
      <c r="I63" s="5">
        <f t="shared" si="39"/>
        <v>10698.304233099667</v>
      </c>
      <c r="J63" s="5">
        <f t="shared" si="39"/>
        <v>4132.663001650586</v>
      </c>
      <c r="K63" s="5">
        <f t="shared" si="40"/>
        <v>41095.684506597034</v>
      </c>
      <c r="L63" s="5">
        <f t="shared" si="40"/>
        <v>4017.7483284861823</v>
      </c>
      <c r="M63" s="5">
        <f t="shared" si="40"/>
        <v>1176.7662268053416</v>
      </c>
      <c r="N63" s="15">
        <f t="shared" si="41"/>
        <v>2.5525759652694102E-2</v>
      </c>
      <c r="O63" s="15">
        <f t="shared" si="41"/>
        <v>3.1617585370856682E-2</v>
      </c>
      <c r="P63" s="15">
        <f t="shared" si="41"/>
        <v>2.8834576998650441E-2</v>
      </c>
      <c r="Q63" s="5">
        <f t="shared" si="42"/>
        <v>5915.6263471754937</v>
      </c>
      <c r="R63" s="5">
        <f t="shared" si="42"/>
        <v>5884.7380396488152</v>
      </c>
      <c r="S63" s="5">
        <f t="shared" si="42"/>
        <v>2536.0072653862667</v>
      </c>
      <c r="T63" s="5">
        <f t="shared" si="43"/>
        <v>130.43153656503173</v>
      </c>
      <c r="U63" s="5">
        <f t="shared" si="43"/>
        <v>550.06269324833022</v>
      </c>
      <c r="V63" s="5">
        <f t="shared" si="43"/>
        <v>613.64966472547724</v>
      </c>
      <c r="W63" s="15">
        <f t="shared" si="44"/>
        <v>-1.0734613539272964E-2</v>
      </c>
      <c r="X63" s="15">
        <f t="shared" si="44"/>
        <v>-1.217998157191269E-2</v>
      </c>
      <c r="Y63" s="15">
        <f t="shared" si="44"/>
        <v>-9.7425357312937999E-3</v>
      </c>
      <c r="Z63" s="5">
        <f t="shared" si="48"/>
        <v>11717.408703549041</v>
      </c>
      <c r="AA63" s="5">
        <f t="shared" si="48"/>
        <v>15640.88928540575</v>
      </c>
      <c r="AB63" s="5">
        <f t="shared" si="48"/>
        <v>6088.0426973713083</v>
      </c>
      <c r="AC63" s="16">
        <f t="shared" si="32"/>
        <v>2.2500114990438842</v>
      </c>
      <c r="AD63" s="16">
        <f t="shared" si="32"/>
        <v>2.8814196840595518</v>
      </c>
      <c r="AE63" s="16">
        <f t="shared" si="32"/>
        <v>2.5133514928318146</v>
      </c>
      <c r="AF63" s="15">
        <f t="shared" si="33"/>
        <v>-4.0504037456468023E-3</v>
      </c>
      <c r="AG63" s="15">
        <f t="shared" si="33"/>
        <v>2.9673830763510267E-4</v>
      </c>
      <c r="AH63" s="15">
        <f t="shared" si="33"/>
        <v>9.7937136394747881E-3</v>
      </c>
      <c r="AI63" s="1">
        <f t="shared" si="35"/>
        <v>68411.025659067629</v>
      </c>
      <c r="AJ63" s="1">
        <f t="shared" si="35"/>
        <v>15104.32695423616</v>
      </c>
      <c r="AK63" s="1">
        <f t="shared" si="35"/>
        <v>5683.8030925683697</v>
      </c>
      <c r="AL63" s="14">
        <f t="shared" si="45"/>
        <v>17.50376619900813</v>
      </c>
      <c r="AM63" s="14">
        <f t="shared" si="45"/>
        <v>2.7947179305225651</v>
      </c>
      <c r="AN63" s="14">
        <f t="shared" si="45"/>
        <v>1.061040708192923</v>
      </c>
      <c r="AO63" s="11">
        <f t="shared" si="46"/>
        <v>1.9220232276483246E-2</v>
      </c>
      <c r="AP63" s="11">
        <f t="shared" si="46"/>
        <v>2.4212423398739087E-2</v>
      </c>
      <c r="AQ63" s="11">
        <f t="shared" si="46"/>
        <v>2.1963723007890137E-2</v>
      </c>
      <c r="AR63" s="1">
        <f t="shared" si="49"/>
        <v>45354.264029742742</v>
      </c>
      <c r="AS63" s="1">
        <f t="shared" si="47"/>
        <v>10698.304233099667</v>
      </c>
      <c r="AT63" s="1">
        <f t="shared" si="47"/>
        <v>4132.663001650586</v>
      </c>
      <c r="AU63" s="1">
        <f t="shared" si="26"/>
        <v>9070.8528059485488</v>
      </c>
      <c r="AV63" s="1">
        <f t="shared" si="26"/>
        <v>2139.6608466199336</v>
      </c>
      <c r="AW63" s="1">
        <f t="shared" si="26"/>
        <v>826.53260033011725</v>
      </c>
      <c r="AX63" s="1">
        <f t="shared" si="14"/>
        <v>32876.547605277621</v>
      </c>
      <c r="AY63" s="1">
        <f t="shared" si="3"/>
        <v>3214.1986627889451</v>
      </c>
      <c r="AZ63" s="1">
        <f t="shared" si="3"/>
        <v>941.41298144427321</v>
      </c>
      <c r="BA63" s="1">
        <f t="shared" si="15"/>
        <v>11478.278119349652</v>
      </c>
      <c r="BB63" s="1">
        <f t="shared" si="15"/>
        <v>21502.68408166329</v>
      </c>
      <c r="BC63" s="1">
        <f t="shared" si="15"/>
        <v>24047.190739905069</v>
      </c>
      <c r="BD63" s="1">
        <f>SUM(BA63:BC63)*BT63*BG$3+BF$3*econlow!BD63+BH$3*econhigh!BD63</f>
        <v>53751.793248798465</v>
      </c>
      <c r="BE63" s="2">
        <f t="shared" si="50"/>
        <v>0.10432677093898275</v>
      </c>
      <c r="BF63" s="2">
        <f t="shared" si="50"/>
        <v>5.4695092241530074E-2</v>
      </c>
      <c r="BG63" s="2">
        <f t="shared" si="50"/>
        <v>1.5649694592136141E-2</v>
      </c>
      <c r="BH63" s="2">
        <f t="shared" si="4"/>
        <v>6.4975577605852874E-2</v>
      </c>
      <c r="BI63" s="2">
        <f t="shared" si="16"/>
        <v>1.0884075134554977E-3</v>
      </c>
      <c r="BJ63" s="2">
        <f t="shared" si="5"/>
        <v>2.9915531153094834E-4</v>
      </c>
      <c r="BK63" s="2">
        <f t="shared" si="5"/>
        <v>2.449129408271352E-5</v>
      </c>
      <c r="BL63" s="2">
        <f t="shared" si="6"/>
        <v>49.363921737216423</v>
      </c>
      <c r="BM63" s="2">
        <f t="shared" si="6"/>
        <v>3.2004545357057941</v>
      </c>
      <c r="BN63" s="2">
        <f t="shared" si="6"/>
        <v>0.10121426491817409</v>
      </c>
      <c r="BO63" s="2">
        <f t="shared" si="17"/>
        <v>80.762974719896221</v>
      </c>
      <c r="BP63" s="2">
        <f t="shared" si="17"/>
        <v>7.4822438312804458</v>
      </c>
      <c r="BQ63" s="2">
        <f t="shared" si="17"/>
        <v>2.1246537530355232</v>
      </c>
      <c r="BR63" s="11">
        <f t="shared" si="18"/>
        <v>5.2646009132551103E-2</v>
      </c>
      <c r="BS63" s="17">
        <f t="shared" ref="BS63:BS126" si="51">BS62/(1+BR62)</f>
        <v>0.88201078615173856</v>
      </c>
      <c r="BT63" s="17">
        <f t="shared" ref="BT63:BT126" si="52">BT62/(1+BR$5)</f>
        <v>0.94259590913375435</v>
      </c>
      <c r="BU63" s="12">
        <f>(BU$3*tempmid!$I173+BU$4*tempmid!$I173^2+BU$5*tempmid!$I173^6)*(K63/K$56)^$BW$1</f>
        <v>2.9782773387010226</v>
      </c>
      <c r="BV63" s="12">
        <f>(BV$3*tempmid!$I173+BV$4*tempmid!$I173^2+BV$5*tempmid!$I173^6)*(L63/L$56)^$BW$1</f>
        <v>1.6325188599607341</v>
      </c>
      <c r="BW63" s="12">
        <f>(BW$3*tempmid!$I173+BW$4*tempmid!$I173^2+BW$5*tempmid!$I173^6)*(M63/M$56)^$BW$1</f>
        <v>0.72357634356096623</v>
      </c>
      <c r="BX63" s="12"/>
      <c r="BY63" s="12"/>
      <c r="BZ63" s="12"/>
      <c r="CA63" s="19"/>
      <c r="CB63" s="19"/>
      <c r="CC63" s="19"/>
      <c r="CD63" s="19"/>
      <c r="CE63" s="19"/>
      <c r="CF63" s="19"/>
      <c r="CG63" s="19"/>
      <c r="CH63" s="19"/>
    </row>
    <row r="64" spans="1:86" x14ac:dyDescent="0.3">
      <c r="A64" s="2">
        <f t="shared" si="36"/>
        <v>2018</v>
      </c>
      <c r="B64" s="5">
        <f t="shared" si="37"/>
        <v>1106.6336833787307</v>
      </c>
      <c r="C64" s="5">
        <f t="shared" si="37"/>
        <v>2677.0576784812679</v>
      </c>
      <c r="D64" s="5">
        <f t="shared" si="37"/>
        <v>3550.3738351049601</v>
      </c>
      <c r="E64" s="15">
        <f t="shared" si="38"/>
        <v>2.7253156766450667E-3</v>
      </c>
      <c r="F64" s="15">
        <f t="shared" si="38"/>
        <v>5.3690546303434171E-3</v>
      </c>
      <c r="G64" s="15">
        <f t="shared" si="38"/>
        <v>1.0960734039092139E-2</v>
      </c>
      <c r="H64" s="5">
        <f t="shared" si="39"/>
        <v>46624.930262593436</v>
      </c>
      <c r="I64" s="5">
        <f t="shared" si="39"/>
        <v>11092.303216886688</v>
      </c>
      <c r="J64" s="5">
        <f t="shared" si="39"/>
        <v>4297.3418347404895</v>
      </c>
      <c r="K64" s="5">
        <f t="shared" si="40"/>
        <v>42132.216796654902</v>
      </c>
      <c r="L64" s="5">
        <f t="shared" si="40"/>
        <v>4143.4681464089736</v>
      </c>
      <c r="M64" s="5">
        <f t="shared" si="40"/>
        <v>1210.391365621769</v>
      </c>
      <c r="N64" s="15">
        <f t="shared" si="41"/>
        <v>2.5222412097588354E-2</v>
      </c>
      <c r="O64" s="15">
        <f t="shared" si="41"/>
        <v>3.1291113241570301E-2</v>
      </c>
      <c r="P64" s="15">
        <f t="shared" si="41"/>
        <v>2.8574187506818616E-2</v>
      </c>
      <c r="Q64" s="5">
        <f t="shared" si="42"/>
        <v>6016.080233078098</v>
      </c>
      <c r="R64" s="5">
        <f t="shared" si="42"/>
        <v>6027.1464848716669</v>
      </c>
      <c r="S64" s="5">
        <f t="shared" si="42"/>
        <v>2611.3707016744711</v>
      </c>
      <c r="T64" s="5">
        <f t="shared" si="43"/>
        <v>129.03140442667257</v>
      </c>
      <c r="U64" s="5">
        <f t="shared" si="43"/>
        <v>543.36293978116885</v>
      </c>
      <c r="V64" s="5">
        <f t="shared" si="43"/>
        <v>607.67116094039284</v>
      </c>
      <c r="W64" s="15">
        <f t="shared" si="44"/>
        <v>-1.0734613539272964E-2</v>
      </c>
      <c r="X64" s="15">
        <f t="shared" si="44"/>
        <v>-1.217998157191269E-2</v>
      </c>
      <c r="Y64" s="15">
        <f t="shared" si="44"/>
        <v>-9.7425357312937999E-3</v>
      </c>
      <c r="Z64" s="5">
        <f t="shared" si="48"/>
        <v>11873.326918884015</v>
      </c>
      <c r="AA64" s="5">
        <f t="shared" si="48"/>
        <v>16033.724568521871</v>
      </c>
      <c r="AB64" s="5">
        <f t="shared" si="48"/>
        <v>6335.5754247216883</v>
      </c>
      <c r="AC64" s="16">
        <f t="shared" si="32"/>
        <v>2.2408980440404083</v>
      </c>
      <c r="AD64" s="16">
        <f t="shared" si="32"/>
        <v>2.8822747116601861</v>
      </c>
      <c r="AE64" s="16">
        <f t="shared" si="32"/>
        <v>2.5379665376279559</v>
      </c>
      <c r="AF64" s="15">
        <f t="shared" si="33"/>
        <v>-4.0504037456468023E-3</v>
      </c>
      <c r="AG64" s="15">
        <f t="shared" si="33"/>
        <v>2.9673830763510267E-4</v>
      </c>
      <c r="AH64" s="15">
        <f t="shared" si="33"/>
        <v>9.7937136394747881E-3</v>
      </c>
      <c r="AI64" s="1">
        <f t="shared" si="35"/>
        <v>70640.775899109416</v>
      </c>
      <c r="AJ64" s="1">
        <f t="shared" si="35"/>
        <v>15733.555105432479</v>
      </c>
      <c r="AK64" s="1">
        <f t="shared" si="35"/>
        <v>5941.9553836416499</v>
      </c>
      <c r="AL64" s="14">
        <f t="shared" si="45"/>
        <v>17.83682838654574</v>
      </c>
      <c r="AM64" s="14">
        <f t="shared" si="45"/>
        <v>2.8617081553982868</v>
      </c>
      <c r="AN64" s="14">
        <f t="shared" si="45"/>
        <v>1.0841120683656196</v>
      </c>
      <c r="AO64" s="11">
        <f t="shared" si="46"/>
        <v>1.9028029953718415E-2</v>
      </c>
      <c r="AP64" s="11">
        <f t="shared" si="46"/>
        <v>2.3970299164751695E-2</v>
      </c>
      <c r="AQ64" s="11">
        <f t="shared" si="46"/>
        <v>2.1744085777811235E-2</v>
      </c>
      <c r="AR64" s="1">
        <f t="shared" si="49"/>
        <v>46624.930262593436</v>
      </c>
      <c r="AS64" s="1">
        <f t="shared" si="47"/>
        <v>11092.303216886688</v>
      </c>
      <c r="AT64" s="1">
        <f t="shared" si="47"/>
        <v>4297.3418347404895</v>
      </c>
      <c r="AU64" s="1">
        <f t="shared" si="26"/>
        <v>9324.9860525186868</v>
      </c>
      <c r="AV64" s="1">
        <f t="shared" si="26"/>
        <v>2218.4606433773379</v>
      </c>
      <c r="AW64" s="1">
        <f t="shared" si="26"/>
        <v>859.46836694809792</v>
      </c>
      <c r="AX64" s="1">
        <f t="shared" si="14"/>
        <v>33705.773437323922</v>
      </c>
      <c r="AY64" s="1">
        <f t="shared" si="3"/>
        <v>3314.774517127179</v>
      </c>
      <c r="AZ64" s="1">
        <f t="shared" si="3"/>
        <v>968.31309249741514</v>
      </c>
      <c r="BA64" s="1">
        <f t="shared" si="15"/>
        <v>11537.125827003292</v>
      </c>
      <c r="BB64" s="1">
        <f t="shared" si="15"/>
        <v>21700.617397473965</v>
      </c>
      <c r="BC64" s="1">
        <f t="shared" si="15"/>
        <v>24410.79226963592</v>
      </c>
      <c r="BD64" s="1">
        <f>SUM(BA64:BC64)*BT64*BG$3+BF$3*econlow!BD64+BH$3*econhigh!BD64</f>
        <v>52753.690636111314</v>
      </c>
      <c r="BE64" s="2">
        <f t="shared" si="50"/>
        <v>0.10432677093898275</v>
      </c>
      <c r="BF64" s="2">
        <f t="shared" si="50"/>
        <v>5.4695092241530074E-2</v>
      </c>
      <c r="BG64" s="2">
        <f t="shared" si="50"/>
        <v>1.5649694592136141E-2</v>
      </c>
      <c r="BH64" s="2">
        <f t="shared" si="4"/>
        <v>6.4680251551570769E-2</v>
      </c>
      <c r="BI64" s="2">
        <f t="shared" si="16"/>
        <v>1.0884075134554977E-3</v>
      </c>
      <c r="BJ64" s="2">
        <f t="shared" si="5"/>
        <v>2.9915531153094834E-4</v>
      </c>
      <c r="BK64" s="2">
        <f t="shared" si="5"/>
        <v>2.449129408271352E-5</v>
      </c>
      <c r="BL64" s="2">
        <f t="shared" si="6"/>
        <v>50.746924412145312</v>
      </c>
      <c r="BM64" s="2">
        <f t="shared" si="6"/>
        <v>3.3183214244434778</v>
      </c>
      <c r="BN64" s="2">
        <f t="shared" si="6"/>
        <v>0.10524746264857701</v>
      </c>
      <c r="BO64" s="2">
        <f t="shared" si="17"/>
        <v>81.935391028697865</v>
      </c>
      <c r="BP64" s="2">
        <f t="shared" si="17"/>
        <v>7.5677306919657115</v>
      </c>
      <c r="BQ64" s="2">
        <f t="shared" si="17"/>
        <v>2.1229985522476174</v>
      </c>
      <c r="BR64" s="11">
        <f t="shared" si="18"/>
        <v>5.2556059902113511E-2</v>
      </c>
      <c r="BS64" s="17">
        <f t="shared" si="51"/>
        <v>0.83789876036158906</v>
      </c>
      <c r="BT64" s="17">
        <f t="shared" si="52"/>
        <v>0.9151416593531595</v>
      </c>
      <c r="BU64" s="12">
        <f>(BU$3*tempmid!$I174+BU$4*tempmid!$I174^2+BU$5*tempmid!$I174^6)*(K64/K$56)^$BW$1</f>
        <v>2.9969140917552326</v>
      </c>
      <c r="BV64" s="12">
        <f>(BV$3*tempmid!$I174+BV$4*tempmid!$I174^2+BV$5*tempmid!$I174^6)*(L64/L$56)^$BW$1</f>
        <v>1.6350523370801306</v>
      </c>
      <c r="BW64" s="12">
        <f>(BW$3*tempmid!$I174+BW$4*tempmid!$I174^2+BW$5*tempmid!$I174^6)*(M64/M$56)^$BW$1</f>
        <v>0.71887400009599078</v>
      </c>
      <c r="BX64" s="12"/>
      <c r="BY64" s="12"/>
      <c r="BZ64" s="12"/>
      <c r="CA64" s="19"/>
      <c r="CB64" s="19"/>
      <c r="CC64" s="19"/>
      <c r="CD64" s="19"/>
      <c r="CE64" s="19"/>
      <c r="CF64" s="19"/>
      <c r="CG64" s="19"/>
      <c r="CH64" s="19"/>
    </row>
    <row r="65" spans="1:86" x14ac:dyDescent="0.3">
      <c r="A65" s="2">
        <f t="shared" si="36"/>
        <v>2019</v>
      </c>
      <c r="B65" s="5">
        <f t="shared" si="37"/>
        <v>1109.4988131980654</v>
      </c>
      <c r="C65" s="5">
        <f t="shared" si="37"/>
        <v>2690.7122839593967</v>
      </c>
      <c r="D65" s="5">
        <f t="shared" si="37"/>
        <v>3587.3428032836</v>
      </c>
      <c r="E65" s="15">
        <f t="shared" si="38"/>
        <v>2.5890498928128132E-3</v>
      </c>
      <c r="F65" s="15">
        <f t="shared" si="38"/>
        <v>5.1006018988262458E-3</v>
      </c>
      <c r="G65" s="15">
        <f t="shared" si="38"/>
        <v>1.0412697337137532E-2</v>
      </c>
      <c r="H65" s="5">
        <f t="shared" si="39"/>
        <v>47911.159649643821</v>
      </c>
      <c r="I65" s="5">
        <f t="shared" si="39"/>
        <v>11494.13181316282</v>
      </c>
      <c r="J65" s="5">
        <f t="shared" si="39"/>
        <v>4465.0057795068333</v>
      </c>
      <c r="K65" s="5">
        <f t="shared" si="40"/>
        <v>43182.704730925048</v>
      </c>
      <c r="L65" s="5">
        <f t="shared" si="40"/>
        <v>4271.7803318046126</v>
      </c>
      <c r="M65" s="5">
        <f t="shared" si="40"/>
        <v>1244.6554523364432</v>
      </c>
      <c r="N65" s="15">
        <f t="shared" si="41"/>
        <v>2.4933127524245258E-2</v>
      </c>
      <c r="O65" s="15">
        <f t="shared" si="41"/>
        <v>3.0967339644409675E-2</v>
      </c>
      <c r="P65" s="15">
        <f t="shared" si="41"/>
        <v>2.8308270934395807E-2</v>
      </c>
      <c r="Q65" s="5">
        <f t="shared" si="42"/>
        <v>6115.6823617486116</v>
      </c>
      <c r="R65" s="5">
        <f t="shared" si="42"/>
        <v>6169.4153569525633</v>
      </c>
      <c r="S65" s="5">
        <f t="shared" si="42"/>
        <v>2686.821259459728</v>
      </c>
      <c r="T65" s="5">
        <f t="shared" si="43"/>
        <v>127.6463021657226</v>
      </c>
      <c r="U65" s="5">
        <f t="shared" si="43"/>
        <v>536.7447891877739</v>
      </c>
      <c r="V65" s="5">
        <f t="shared" si="43"/>
        <v>601.75090294205427</v>
      </c>
      <c r="W65" s="15">
        <f t="shared" si="44"/>
        <v>-1.0734613539272964E-2</v>
      </c>
      <c r="X65" s="15">
        <f t="shared" si="44"/>
        <v>-1.217998157191269E-2</v>
      </c>
      <c r="Y65" s="15">
        <f t="shared" si="44"/>
        <v>-9.7425357312937999E-3</v>
      </c>
      <c r="Z65" s="5">
        <f t="shared" si="48"/>
        <v>12026.040738315196</v>
      </c>
      <c r="AA65" s="5">
        <f t="shared" si="48"/>
        <v>16426.607624864431</v>
      </c>
      <c r="AB65" s="5">
        <f t="shared" si="48"/>
        <v>6587.7447271900055</v>
      </c>
      <c r="AC65" s="16">
        <f t="shared" si="32"/>
        <v>2.2318215022092143</v>
      </c>
      <c r="AD65" s="16">
        <f t="shared" si="32"/>
        <v>2.8831299929802636</v>
      </c>
      <c r="AE65" s="16">
        <f t="shared" si="32"/>
        <v>2.5628226551240534</v>
      </c>
      <c r="AF65" s="15">
        <f t="shared" si="33"/>
        <v>-4.0504037456468023E-3</v>
      </c>
      <c r="AG65" s="15">
        <f t="shared" si="33"/>
        <v>2.9673830763510267E-4</v>
      </c>
      <c r="AH65" s="15">
        <f t="shared" si="33"/>
        <v>9.7937136394747881E-3</v>
      </c>
      <c r="AI65" s="1">
        <f t="shared" si="35"/>
        <v>72901.684361717154</v>
      </c>
      <c r="AJ65" s="1">
        <f t="shared" si="35"/>
        <v>16378.66023826657</v>
      </c>
      <c r="AK65" s="1">
        <f t="shared" si="35"/>
        <v>6207.2282122255829</v>
      </c>
      <c r="AL65" s="14">
        <f t="shared" si="45"/>
        <v>18.17283409431608</v>
      </c>
      <c r="AM65" s="14">
        <f t="shared" si="45"/>
        <v>2.9296181959993226</v>
      </c>
      <c r="AN65" s="14">
        <f t="shared" si="45"/>
        <v>1.1074493639148488</v>
      </c>
      <c r="AO65" s="11">
        <f t="shared" si="46"/>
        <v>1.8837749654181231E-2</v>
      </c>
      <c r="AP65" s="11">
        <f t="shared" si="46"/>
        <v>2.373059617310418E-2</v>
      </c>
      <c r="AQ65" s="11">
        <f t="shared" si="46"/>
        <v>2.1526644920033124E-2</v>
      </c>
      <c r="AR65" s="1">
        <f t="shared" si="49"/>
        <v>47911.159649643821</v>
      </c>
      <c r="AS65" s="1">
        <f t="shared" si="47"/>
        <v>11494.13181316282</v>
      </c>
      <c r="AT65" s="1">
        <f t="shared" si="47"/>
        <v>4465.0057795068333</v>
      </c>
      <c r="AU65" s="1">
        <f t="shared" si="26"/>
        <v>9582.2319299287647</v>
      </c>
      <c r="AV65" s="1">
        <f t="shared" si="26"/>
        <v>2298.8263626325638</v>
      </c>
      <c r="AW65" s="1">
        <f t="shared" si="26"/>
        <v>893.0011559013667</v>
      </c>
      <c r="AX65" s="1">
        <f t="shared" si="14"/>
        <v>34546.163784740042</v>
      </c>
      <c r="AY65" s="1">
        <f t="shared" si="3"/>
        <v>3417.4242654436903</v>
      </c>
      <c r="AZ65" s="1">
        <f t="shared" si="3"/>
        <v>995.72436186915456</v>
      </c>
      <c r="BA65" s="1">
        <f t="shared" si="15"/>
        <v>11594.320058091487</v>
      </c>
      <c r="BB65" s="1">
        <f t="shared" si="15"/>
        <v>21893.36367616904</v>
      </c>
      <c r="BC65" s="1">
        <f t="shared" si="15"/>
        <v>24765.115123202868</v>
      </c>
      <c r="BD65" s="1">
        <f>SUM(BA65:BC65)*BT65*BG$3+BF$3*econlow!BD65+BH$3*econhigh!BD65</f>
        <v>51753.801628531051</v>
      </c>
      <c r="BE65" s="2">
        <f t="shared" si="50"/>
        <v>0.10432677093898275</v>
      </c>
      <c r="BF65" s="2">
        <f t="shared" si="50"/>
        <v>5.4695092241530074E-2</v>
      </c>
      <c r="BG65" s="2">
        <f t="shared" si="50"/>
        <v>1.5649694592136141E-2</v>
      </c>
      <c r="BH65" s="2">
        <f t="shared" si="4"/>
        <v>6.4388233427610353E-2</v>
      </c>
      <c r="BI65" s="2">
        <f t="shared" si="16"/>
        <v>1.0884075134554977E-3</v>
      </c>
      <c r="BJ65" s="2">
        <f t="shared" si="5"/>
        <v>2.9915531153094834E-4</v>
      </c>
      <c r="BK65" s="2">
        <f t="shared" si="5"/>
        <v>2.449129408271352E-5</v>
      </c>
      <c r="BL65" s="2">
        <f t="shared" si="6"/>
        <v>52.14686614103821</v>
      </c>
      <c r="BM65" s="2">
        <f t="shared" si="6"/>
        <v>3.4385305833445075</v>
      </c>
      <c r="BN65" s="2">
        <f t="shared" si="6"/>
        <v>0.10935376962691737</v>
      </c>
      <c r="BO65" s="2">
        <f t="shared" si="17"/>
        <v>83.126553234837701</v>
      </c>
      <c r="BP65" s="2">
        <f t="shared" si="17"/>
        <v>7.6543205281855533</v>
      </c>
      <c r="BQ65" s="2">
        <f t="shared" si="17"/>
        <v>2.1213929711939588</v>
      </c>
      <c r="BR65" s="11">
        <f t="shared" si="18"/>
        <v>5.2466922440446789E-2</v>
      </c>
      <c r="BS65" s="17">
        <f t="shared" si="51"/>
        <v>0.79606093421714053</v>
      </c>
      <c r="BT65" s="17">
        <f t="shared" si="52"/>
        <v>0.88848704791568878</v>
      </c>
      <c r="BU65" s="12">
        <f>(BU$3*tempmid!$I175+BU$4*tempmid!$I175^2+BU$5*tempmid!$I175^6)*(K65/K$56)^$BW$1</f>
        <v>3.0146372454181551</v>
      </c>
      <c r="BV65" s="12">
        <f>(BV$3*tempmid!$I175+BV$4*tempmid!$I175^2+BV$5*tempmid!$I175^6)*(L65/L$56)^$BW$1</f>
        <v>1.6368548419674263</v>
      </c>
      <c r="BW65" s="12">
        <f>(BW$3*tempmid!$I175+BW$4*tempmid!$I175^2+BW$5*tempmid!$I175^6)*(M65/M$56)^$BW$1</f>
        <v>0.71356914752115486</v>
      </c>
      <c r="BX65" s="12"/>
      <c r="BY65" s="12"/>
      <c r="BZ65" s="12"/>
      <c r="CA65" s="19"/>
      <c r="CB65" s="19"/>
      <c r="CC65" s="19"/>
      <c r="CD65" s="19"/>
      <c r="CE65" s="19"/>
      <c r="CF65" s="19"/>
      <c r="CG65" s="19"/>
      <c r="CH65" s="19"/>
    </row>
    <row r="66" spans="1:86" x14ac:dyDescent="0.3">
      <c r="A66" s="2">
        <f t="shared" si="36"/>
        <v>2020</v>
      </c>
      <c r="B66" s="5">
        <f t="shared" si="37"/>
        <v>1112.2277335922824</v>
      </c>
      <c r="C66" s="5">
        <f t="shared" si="37"/>
        <v>2703.7503235349172</v>
      </c>
      <c r="D66" s="5">
        <f t="shared" si="37"/>
        <v>3622.8290223959934</v>
      </c>
      <c r="E66" s="15">
        <f t="shared" si="38"/>
        <v>2.4595973981721723E-3</v>
      </c>
      <c r="F66" s="15">
        <f t="shared" si="38"/>
        <v>4.8455718038849334E-3</v>
      </c>
      <c r="G66" s="15">
        <f t="shared" si="38"/>
        <v>9.8920624702806548E-3</v>
      </c>
      <c r="H66" s="5">
        <f t="shared" si="39"/>
        <v>49212.853174966804</v>
      </c>
      <c r="I66" s="5">
        <f t="shared" si="39"/>
        <v>11903.773239029349</v>
      </c>
      <c r="J66" s="5">
        <f t="shared" si="39"/>
        <v>4635.6018920604074</v>
      </c>
      <c r="K66" s="5">
        <f t="shared" si="40"/>
        <v>44247.101280255541</v>
      </c>
      <c r="L66" s="5">
        <f t="shared" si="40"/>
        <v>4402.6895292114868</v>
      </c>
      <c r="M66" s="5">
        <f t="shared" si="40"/>
        <v>1279.5530408428183</v>
      </c>
      <c r="N66" s="15">
        <f t="shared" si="41"/>
        <v>2.4648677195252988E-2</v>
      </c>
      <c r="O66" s="15">
        <f t="shared" si="41"/>
        <v>3.064511450465246E-2</v>
      </c>
      <c r="P66" s="15">
        <f t="shared" si="41"/>
        <v>2.8037950937238154E-2</v>
      </c>
      <c r="Q66" s="5">
        <f t="shared" si="42"/>
        <v>6214.4056157608184</v>
      </c>
      <c r="R66" s="5">
        <f t="shared" si="42"/>
        <v>6311.4668444851814</v>
      </c>
      <c r="S66" s="5">
        <f t="shared" si="42"/>
        <v>2762.3010388015668</v>
      </c>
      <c r="T66" s="5">
        <f t="shared" si="43"/>
        <v>126.2760684422563</v>
      </c>
      <c r="U66" s="5">
        <f t="shared" si="43"/>
        <v>530.20724754664661</v>
      </c>
      <c r="V66" s="5">
        <f t="shared" si="43"/>
        <v>595.88832326880299</v>
      </c>
      <c r="W66" s="15">
        <f t="shared" si="44"/>
        <v>-1.0734613539272964E-2</v>
      </c>
      <c r="X66" s="15">
        <f t="shared" si="44"/>
        <v>-1.217998157191269E-2</v>
      </c>
      <c r="Y66" s="15">
        <f t="shared" si="44"/>
        <v>-9.7425357312937999E-3</v>
      </c>
      <c r="Z66" s="5">
        <f t="shared" si="48"/>
        <v>12175.626909796829</v>
      </c>
      <c r="AA66" s="5">
        <f t="shared" si="48"/>
        <v>16819.341925611519</v>
      </c>
      <c r="AB66" s="5">
        <f t="shared" si="48"/>
        <v>6844.4676244608809</v>
      </c>
      <c r="AC66" s="16">
        <f t="shared" si="32"/>
        <v>2.2227817240370511</v>
      </c>
      <c r="AD66" s="16">
        <f t="shared" si="32"/>
        <v>2.8839855280950726</v>
      </c>
      <c r="AE66" s="16">
        <f t="shared" si="32"/>
        <v>2.587922206317097</v>
      </c>
      <c r="AF66" s="15">
        <f t="shared" si="33"/>
        <v>-4.0504037456468023E-3</v>
      </c>
      <c r="AG66" s="15">
        <f t="shared" si="33"/>
        <v>2.9673830763510267E-4</v>
      </c>
      <c r="AH66" s="15">
        <f t="shared" si="33"/>
        <v>9.7937136394747881E-3</v>
      </c>
      <c r="AI66" s="1">
        <f t="shared" si="35"/>
        <v>75193.747855474197</v>
      </c>
      <c r="AJ66" s="1">
        <f t="shared" si="35"/>
        <v>17039.620577072477</v>
      </c>
      <c r="AK66" s="1">
        <f t="shared" si="35"/>
        <v>6479.5065469043911</v>
      </c>
      <c r="AL66" s="14">
        <f t="shared" si="45"/>
        <v>18.511746040500022</v>
      </c>
      <c r="AM66" s="14">
        <f t="shared" si="45"/>
        <v>2.9984445664864543</v>
      </c>
      <c r="AN66" s="14">
        <f t="shared" si="45"/>
        <v>1.1310506364465212</v>
      </c>
      <c r="AO66" s="11">
        <f t="shared" si="46"/>
        <v>1.864937215763942E-2</v>
      </c>
      <c r="AP66" s="11">
        <f t="shared" si="46"/>
        <v>2.3493290211373138E-2</v>
      </c>
      <c r="AQ66" s="11">
        <f t="shared" si="46"/>
        <v>2.1311378470832792E-2</v>
      </c>
      <c r="AR66" s="1">
        <f t="shared" si="49"/>
        <v>49212.853174966804</v>
      </c>
      <c r="AS66" s="1">
        <f t="shared" si="47"/>
        <v>11903.773239029349</v>
      </c>
      <c r="AT66" s="1">
        <f t="shared" si="47"/>
        <v>4635.6018920604074</v>
      </c>
      <c r="AU66" s="1">
        <f t="shared" si="26"/>
        <v>9842.5706349933607</v>
      </c>
      <c r="AV66" s="1">
        <f t="shared" si="26"/>
        <v>2380.7546478058698</v>
      </c>
      <c r="AW66" s="1">
        <f t="shared" si="26"/>
        <v>927.12037841208155</v>
      </c>
      <c r="AX66" s="1">
        <f t="shared" si="14"/>
        <v>35397.681024204438</v>
      </c>
      <c r="AY66" s="1">
        <f t="shared" si="3"/>
        <v>3522.1516233691891</v>
      </c>
      <c r="AZ66" s="1">
        <f t="shared" si="3"/>
        <v>1023.6424326742543</v>
      </c>
      <c r="BA66" s="1">
        <f t="shared" si="15"/>
        <v>11649.919940274969</v>
      </c>
      <c r="BB66" s="1">
        <f t="shared" si="15"/>
        <v>22081.062058695799</v>
      </c>
      <c r="BC66" s="1">
        <f t="shared" si="15"/>
        <v>25110.271960101629</v>
      </c>
      <c r="BD66" s="1">
        <f>SUM(BA66:BC66)*BT66*BG$3+BF$3*econlow!BD66+BH$3*econhigh!BD66</f>
        <v>50753.762099068423</v>
      </c>
      <c r="BE66" s="2">
        <f t="shared" si="50"/>
        <v>0.10432677093898275</v>
      </c>
      <c r="BF66" s="2">
        <f t="shared" si="50"/>
        <v>5.4695092241530074E-2</v>
      </c>
      <c r="BG66" s="2">
        <f t="shared" si="50"/>
        <v>1.5649694592136141E-2</v>
      </c>
      <c r="BH66" s="2">
        <f t="shared" si="4"/>
        <v>6.4099588403433383E-2</v>
      </c>
      <c r="BI66" s="2">
        <f t="shared" si="16"/>
        <v>1.0884075134554977E-3</v>
      </c>
      <c r="BJ66" s="2">
        <f t="shared" si="5"/>
        <v>2.9915531153094834E-4</v>
      </c>
      <c r="BK66" s="2">
        <f t="shared" si="5"/>
        <v>2.449129408271352E-5</v>
      </c>
      <c r="BL66" s="2">
        <f t="shared" si="6"/>
        <v>53.563639154216119</v>
      </c>
      <c r="BM66" s="2">
        <f t="shared" si="6"/>
        <v>3.5610769917155909</v>
      </c>
      <c r="BN66" s="2">
        <f t="shared" si="6"/>
        <v>0.11353188918883465</v>
      </c>
      <c r="BO66" s="2">
        <f t="shared" si="17"/>
        <v>84.335995156149636</v>
      </c>
      <c r="BP66" s="2">
        <f t="shared" si="17"/>
        <v>7.7420148565925011</v>
      </c>
      <c r="BQ66" s="2">
        <f t="shared" si="17"/>
        <v>2.1198362777612831</v>
      </c>
      <c r="BR66" s="11">
        <f t="shared" si="18"/>
        <v>5.2371901419199646E-2</v>
      </c>
      <c r="BS66" s="17">
        <f t="shared" si="51"/>
        <v>0.75637620265655914</v>
      </c>
      <c r="BT66" s="17">
        <f t="shared" si="52"/>
        <v>0.86260878438416388</v>
      </c>
      <c r="BU66" s="12">
        <f>(BU$3*tempmid!$I176+BU$4*tempmid!$I176^2+BU$5*tempmid!$I176^6)*(K66/K$56)^$BW$1</f>
        <v>3.0314328197855556</v>
      </c>
      <c r="BV66" s="12">
        <f>(BV$3*tempmid!$I176+BV$4*tempmid!$I176^2+BV$5*tempmid!$I176^6)*(L66/L$56)^$BW$1</f>
        <v>1.637915624662087</v>
      </c>
      <c r="BW66" s="12">
        <f>(BW$3*tempmid!$I176+BW$4*tempmid!$I176^2+BW$5*tempmid!$I176^6)*(M66/M$56)^$BW$1</f>
        <v>0.70764884226601221</v>
      </c>
      <c r="BX66" s="12"/>
      <c r="BY66" s="12"/>
      <c r="BZ66" s="12"/>
      <c r="CA66" s="19"/>
      <c r="CB66" s="19"/>
      <c r="CC66" s="19"/>
      <c r="CD66" s="19"/>
      <c r="CE66" s="19"/>
      <c r="CF66" s="19"/>
      <c r="CG66" s="19"/>
      <c r="CH66" s="19"/>
    </row>
    <row r="67" spans="1:86" x14ac:dyDescent="0.3">
      <c r="A67" s="2">
        <f t="shared" si="36"/>
        <v>2021</v>
      </c>
      <c r="B67" s="5">
        <f t="shared" si="37"/>
        <v>1114.8265844100149</v>
      </c>
      <c r="C67" s="5">
        <f t="shared" si="37"/>
        <v>2716.19647905076</v>
      </c>
      <c r="D67" s="5">
        <f t="shared" si="37"/>
        <v>3656.8744108542464</v>
      </c>
      <c r="E67" s="15">
        <f t="shared" si="38"/>
        <v>2.3366175282635636E-3</v>
      </c>
      <c r="F67" s="15">
        <f t="shared" si="38"/>
        <v>4.6032932136906863E-3</v>
      </c>
      <c r="G67" s="15">
        <f t="shared" si="38"/>
        <v>9.397459346766621E-3</v>
      </c>
      <c r="H67" s="5">
        <f t="shared" si="39"/>
        <v>50529.905317963297</v>
      </c>
      <c r="I67" s="5">
        <f t="shared" si="39"/>
        <v>12321.209259968313</v>
      </c>
      <c r="J67" s="5">
        <f t="shared" si="39"/>
        <v>4809.0782872290147</v>
      </c>
      <c r="K67" s="5">
        <f t="shared" si="40"/>
        <v>45325.350170676611</v>
      </c>
      <c r="L67" s="5">
        <f t="shared" si="40"/>
        <v>4536.1995551493592</v>
      </c>
      <c r="M67" s="5">
        <f t="shared" si="40"/>
        <v>1315.0788752697727</v>
      </c>
      <c r="N67" s="15">
        <f t="shared" si="41"/>
        <v>2.4368802909631837E-2</v>
      </c>
      <c r="O67" s="15">
        <f t="shared" si="41"/>
        <v>3.0324651568556904E-2</v>
      </c>
      <c r="P67" s="15">
        <f t="shared" si="41"/>
        <v>2.776425305789143E-2</v>
      </c>
      <c r="Q67" s="5">
        <f t="shared" si="42"/>
        <v>6312.2232428155794</v>
      </c>
      <c r="R67" s="5">
        <f t="shared" si="42"/>
        <v>6453.2251321822005</v>
      </c>
      <c r="S67" s="5">
        <f t="shared" si="42"/>
        <v>2837.7546696318655</v>
      </c>
      <c r="T67" s="5">
        <f t="shared" si="43"/>
        <v>124.9205436482699</v>
      </c>
      <c r="U67" s="5">
        <f t="shared" si="43"/>
        <v>523.74933304223396</v>
      </c>
      <c r="V67" s="5">
        <f t="shared" si="43"/>
        <v>590.08285998749591</v>
      </c>
      <c r="W67" s="15">
        <f t="shared" si="44"/>
        <v>-1.0734613539272964E-2</v>
      </c>
      <c r="X67" s="15">
        <f t="shared" si="44"/>
        <v>-1.217998157191269E-2</v>
      </c>
      <c r="Y67" s="15">
        <f t="shared" si="44"/>
        <v>-9.7425357312937999E-3</v>
      </c>
      <c r="Z67" s="5">
        <f t="shared" si="48"/>
        <v>12322.061363859206</v>
      </c>
      <c r="AA67" s="5">
        <f t="shared" si="48"/>
        <v>17211.715039015457</v>
      </c>
      <c r="AB67" s="5">
        <f t="shared" si="48"/>
        <v>7105.6623559195559</v>
      </c>
      <c r="AC67" s="16">
        <f t="shared" si="32"/>
        <v>2.2137785606162561</v>
      </c>
      <c r="AD67" s="16">
        <f t="shared" si="32"/>
        <v>2.8848413170799239</v>
      </c>
      <c r="AE67" s="16">
        <f t="shared" si="32"/>
        <v>2.6132675753270043</v>
      </c>
      <c r="AF67" s="15">
        <f t="shared" si="33"/>
        <v>-4.0504037456468023E-3</v>
      </c>
      <c r="AG67" s="15">
        <f t="shared" si="33"/>
        <v>2.9673830763510267E-4</v>
      </c>
      <c r="AH67" s="15">
        <f t="shared" si="33"/>
        <v>9.7937136394747881E-3</v>
      </c>
      <c r="AI67" s="1">
        <f t="shared" si="35"/>
        <v>77516.943704920137</v>
      </c>
      <c r="AJ67" s="1">
        <f t="shared" si="35"/>
        <v>17716.4131671711</v>
      </c>
      <c r="AK67" s="1">
        <f t="shared" si="35"/>
        <v>6758.6762706260342</v>
      </c>
      <c r="AL67" s="14">
        <f t="shared" si="45"/>
        <v>18.853526157285042</v>
      </c>
      <c r="AM67" s="14">
        <f t="shared" si="45"/>
        <v>3.0681834615858041</v>
      </c>
      <c r="AN67" s="14">
        <f t="shared" si="45"/>
        <v>1.1549138421476792</v>
      </c>
      <c r="AO67" s="11">
        <f t="shared" si="46"/>
        <v>1.8462878436063025E-2</v>
      </c>
      <c r="AP67" s="11">
        <f t="shared" si="46"/>
        <v>2.3258357309259407E-2</v>
      </c>
      <c r="AQ67" s="11">
        <f t="shared" si="46"/>
        <v>2.1098264686124465E-2</v>
      </c>
      <c r="AR67" s="1">
        <f t="shared" si="49"/>
        <v>50529.905317963297</v>
      </c>
      <c r="AS67" s="1">
        <f t="shared" si="47"/>
        <v>12321.209259968313</v>
      </c>
      <c r="AT67" s="1">
        <f t="shared" si="47"/>
        <v>4809.0782872290147</v>
      </c>
      <c r="AU67" s="1">
        <f t="shared" si="26"/>
        <v>10105.981063592661</v>
      </c>
      <c r="AV67" s="1">
        <f t="shared" si="26"/>
        <v>2464.2418519936627</v>
      </c>
      <c r="AW67" s="1">
        <f t="shared" si="26"/>
        <v>961.81565744580303</v>
      </c>
      <c r="AX67" s="1">
        <f t="shared" si="14"/>
        <v>36260.280136541289</v>
      </c>
      <c r="AY67" s="1">
        <f t="shared" si="3"/>
        <v>3628.9596441194876</v>
      </c>
      <c r="AZ67" s="1">
        <f t="shared" si="3"/>
        <v>1052.0631002158182</v>
      </c>
      <c r="BA67" s="1">
        <f t="shared" si="15"/>
        <v>11703.982604415616</v>
      </c>
      <c r="BB67" s="1">
        <f t="shared" si="15"/>
        <v>22263.851174942785</v>
      </c>
      <c r="BC67" s="1">
        <f t="shared" si="15"/>
        <v>25446.391205814587</v>
      </c>
      <c r="BD67" s="1">
        <f>SUM(BA67:BC67)*BT67*BG$3+BF$3*econlow!BD67+BH$3*econhigh!BD67</f>
        <v>49755.097512852655</v>
      </c>
      <c r="BE67" s="2">
        <f t="shared" si="50"/>
        <v>0.10432677093898275</v>
      </c>
      <c r="BF67" s="2">
        <f t="shared" si="50"/>
        <v>5.4695092241530074E-2</v>
      </c>
      <c r="BG67" s="2">
        <f t="shared" si="50"/>
        <v>1.5649694592136141E-2</v>
      </c>
      <c r="BH67" s="2">
        <f t="shared" si="4"/>
        <v>6.3814259717094937E-2</v>
      </c>
      <c r="BI67" s="2">
        <f t="shared" si="16"/>
        <v>1.0884075134554977E-3</v>
      </c>
      <c r="BJ67" s="2">
        <f t="shared" si="5"/>
        <v>2.9915531153094834E-4</v>
      </c>
      <c r="BK67" s="2">
        <f t="shared" si="5"/>
        <v>2.449129408271352E-5</v>
      </c>
      <c r="BL67" s="2">
        <f t="shared" si="6"/>
        <v>54.997128602266166</v>
      </c>
      <c r="BM67" s="2">
        <f t="shared" si="6"/>
        <v>3.6859551946038263</v>
      </c>
      <c r="BN67" s="2">
        <f t="shared" si="6"/>
        <v>0.11778055059931804</v>
      </c>
      <c r="BO67" s="2">
        <f t="shared" si="17"/>
        <v>85.563960477219993</v>
      </c>
      <c r="BP67" s="2">
        <f t="shared" si="17"/>
        <v>7.8308254055280981</v>
      </c>
      <c r="BQ67" s="2">
        <f t="shared" si="17"/>
        <v>2.1183276855847071</v>
      </c>
      <c r="BR67" s="11">
        <f t="shared" si="18"/>
        <v>5.2271286178986437E-2</v>
      </c>
      <c r="BS67" s="17">
        <f t="shared" si="51"/>
        <v>0.71873469981147453</v>
      </c>
      <c r="BT67" s="17">
        <f t="shared" si="52"/>
        <v>0.83748425668365423</v>
      </c>
      <c r="BU67" s="12">
        <f>(BU$3*tempmid!$I177+BU$4*tempmid!$I177^2+BU$5*tempmid!$I177^6)*(K67/K$56)^$BW$1</f>
        <v>3.0472818628861815</v>
      </c>
      <c r="BV67" s="12">
        <f>(BV$3*tempmid!$I177+BV$4*tempmid!$I177^2+BV$5*tempmid!$I177^6)*(L67/L$56)^$BW$1</f>
        <v>1.638221098716077</v>
      </c>
      <c r="BW67" s="12">
        <f>(BW$3*tempmid!$I177+BW$4*tempmid!$I177^2+BW$5*tempmid!$I177^6)*(M67/M$56)^$BW$1</f>
        <v>0.70109875637491748</v>
      </c>
      <c r="BX67" s="12"/>
      <c r="BY67" s="12"/>
      <c r="BZ67" s="12"/>
      <c r="CA67" s="19"/>
      <c r="CB67" s="19"/>
      <c r="CC67" s="19"/>
      <c r="CD67" s="19"/>
      <c r="CE67" s="19"/>
      <c r="CF67" s="19"/>
      <c r="CG67" s="19"/>
      <c r="CH67" s="19"/>
    </row>
    <row r="68" spans="1:86" x14ac:dyDescent="0.3">
      <c r="A68" s="2">
        <f t="shared" si="36"/>
        <v>2022</v>
      </c>
      <c r="B68" s="5">
        <f t="shared" si="37"/>
        <v>1117.3012615812161</v>
      </c>
      <c r="C68" s="5">
        <f t="shared" si="37"/>
        <v>2728.0747554288719</v>
      </c>
      <c r="D68" s="5">
        <f t="shared" si="37"/>
        <v>3689.5214730358684</v>
      </c>
      <c r="E68" s="15">
        <f t="shared" si="38"/>
        <v>2.2197866518503854E-3</v>
      </c>
      <c r="F68" s="15">
        <f t="shared" si="38"/>
        <v>4.3731285530061517E-3</v>
      </c>
      <c r="G68" s="15">
        <f t="shared" si="38"/>
        <v>8.9275863794282904E-3</v>
      </c>
      <c r="H68" s="5">
        <f t="shared" si="39"/>
        <v>51862.201535968976</v>
      </c>
      <c r="I68" s="5">
        <f t="shared" si="39"/>
        <v>12746.420061048875</v>
      </c>
      <c r="J68" s="5">
        <f t="shared" si="39"/>
        <v>4985.3841422653941</v>
      </c>
      <c r="K68" s="5">
        <f t="shared" si="40"/>
        <v>46417.383850952661</v>
      </c>
      <c r="L68" s="5">
        <f t="shared" si="40"/>
        <v>4672.3133358730311</v>
      </c>
      <c r="M68" s="5">
        <f t="shared" si="40"/>
        <v>1351.2278431498717</v>
      </c>
      <c r="N68" s="15">
        <f t="shared" si="41"/>
        <v>2.4093221037761348E-2</v>
      </c>
      <c r="O68" s="15">
        <f t="shared" si="41"/>
        <v>3.0006127170741248E-2</v>
      </c>
      <c r="P68" s="15">
        <f t="shared" si="41"/>
        <v>2.7488060647832713E-2</v>
      </c>
      <c r="Q68" s="5">
        <f t="shared" si="42"/>
        <v>6409.1085593163407</v>
      </c>
      <c r="R68" s="5">
        <f t="shared" si="42"/>
        <v>6594.6163133862792</v>
      </c>
      <c r="S68" s="5">
        <f t="shared" si="42"/>
        <v>2913.1292412184744</v>
      </c>
      <c r="T68" s="5">
        <f t="shared" si="43"/>
        <v>123.57956988908984</v>
      </c>
      <c r="U68" s="5">
        <f t="shared" si="43"/>
        <v>517.37007581747798</v>
      </c>
      <c r="V68" s="5">
        <f t="shared" si="43"/>
        <v>584.3339566396437</v>
      </c>
      <c r="W68" s="15">
        <f t="shared" si="44"/>
        <v>-1.0734613539272964E-2</v>
      </c>
      <c r="X68" s="15">
        <f t="shared" si="44"/>
        <v>-1.217998157191269E-2</v>
      </c>
      <c r="Y68" s="15">
        <f t="shared" si="44"/>
        <v>-9.7425357312937999E-3</v>
      </c>
      <c r="Z68" s="5">
        <f t="shared" si="48"/>
        <v>12465.321406128374</v>
      </c>
      <c r="AA68" s="5">
        <f t="shared" si="48"/>
        <v>17603.519726442479</v>
      </c>
      <c r="AB68" s="5">
        <f t="shared" si="48"/>
        <v>7371.2487981433387</v>
      </c>
      <c r="AC68" s="16">
        <f t="shared" si="32"/>
        <v>2.2048118636423033</v>
      </c>
      <c r="AD68" s="16">
        <f t="shared" si="32"/>
        <v>2.8856973600101501</v>
      </c>
      <c r="AE68" s="16">
        <f t="shared" si="32"/>
        <v>2.6388611696230817</v>
      </c>
      <c r="AF68" s="15">
        <f t="shared" si="33"/>
        <v>-4.0504037456468023E-3</v>
      </c>
      <c r="AG68" s="15">
        <f t="shared" si="33"/>
        <v>2.9673830763510267E-4</v>
      </c>
      <c r="AH68" s="15">
        <f t="shared" si="33"/>
        <v>9.7937136394747881E-3</v>
      </c>
      <c r="AI68" s="1">
        <f t="shared" si="35"/>
        <v>79871.23039802078</v>
      </c>
      <c r="AJ68" s="1">
        <f t="shared" si="35"/>
        <v>18409.013702447653</v>
      </c>
      <c r="AK68" s="1">
        <f t="shared" si="35"/>
        <v>7044.6243010092348</v>
      </c>
      <c r="AL68" s="14">
        <f t="shared" si="45"/>
        <v>19.198135615202801</v>
      </c>
      <c r="AM68" s="14">
        <f t="shared" si="45"/>
        <v>3.1388307597533278</v>
      </c>
      <c r="AN68" s="14">
        <f t="shared" si="45"/>
        <v>1.1790368532996669</v>
      </c>
      <c r="AO68" s="11">
        <f t="shared" si="46"/>
        <v>1.8278249651702393E-2</v>
      </c>
      <c r="AP68" s="11">
        <f t="shared" si="46"/>
        <v>2.3025773736166811E-2</v>
      </c>
      <c r="AQ68" s="11">
        <f t="shared" si="46"/>
        <v>2.0887282039263221E-2</v>
      </c>
      <c r="AR68" s="1">
        <f t="shared" si="49"/>
        <v>51862.201535968976</v>
      </c>
      <c r="AS68" s="1">
        <f t="shared" si="47"/>
        <v>12746.420061048875</v>
      </c>
      <c r="AT68" s="1">
        <f t="shared" si="47"/>
        <v>4985.3841422653941</v>
      </c>
      <c r="AU68" s="1">
        <f t="shared" si="26"/>
        <v>10372.440307193796</v>
      </c>
      <c r="AV68" s="1">
        <f t="shared" si="26"/>
        <v>2549.284012209775</v>
      </c>
      <c r="AW68" s="1">
        <f t="shared" si="26"/>
        <v>997.07682845307886</v>
      </c>
      <c r="AX68" s="1">
        <f t="shared" si="14"/>
        <v>37133.907080762132</v>
      </c>
      <c r="AY68" s="1">
        <f t="shared" si="3"/>
        <v>3737.8506686984247</v>
      </c>
      <c r="AZ68" s="1">
        <f t="shared" si="3"/>
        <v>1080.9822745198974</v>
      </c>
      <c r="BA68" s="1">
        <f t="shared" si="15"/>
        <v>11756.563164081896</v>
      </c>
      <c r="BB68" s="1">
        <f t="shared" si="15"/>
        <v>22441.868708887509</v>
      </c>
      <c r="BC68" s="1">
        <f t="shared" si="15"/>
        <v>25773.614990434802</v>
      </c>
      <c r="BD68" s="1">
        <f>SUM(BA68:BC68)*BT68*BG$3+BF$3*econlow!BD68+BH$3*econhigh!BD68</f>
        <v>48759.225985848112</v>
      </c>
      <c r="BE68" s="2">
        <f t="shared" si="50"/>
        <v>0.10432677093898275</v>
      </c>
      <c r="BF68" s="2">
        <f t="shared" si="50"/>
        <v>5.4695092241530074E-2</v>
      </c>
      <c r="BG68" s="2">
        <f t="shared" si="50"/>
        <v>1.5649694592136141E-2</v>
      </c>
      <c r="BH68" s="2">
        <f t="shared" si="4"/>
        <v>6.3532183365125242E-2</v>
      </c>
      <c r="BI68" s="2">
        <f t="shared" si="16"/>
        <v>1.0884075134554977E-3</v>
      </c>
      <c r="BJ68" s="2">
        <f t="shared" si="5"/>
        <v>2.9915531153094834E-4</v>
      </c>
      <c r="BK68" s="2">
        <f t="shared" si="5"/>
        <v>2.449129408271352E-5</v>
      </c>
      <c r="BL68" s="2">
        <f t="shared" si="6"/>
        <v>56.447209816091892</v>
      </c>
      <c r="BM68" s="2">
        <f t="shared" si="6"/>
        <v>3.8131592642674059</v>
      </c>
      <c r="BN68" s="2">
        <f t="shared" si="6"/>
        <v>0.12209850914351826</v>
      </c>
      <c r="BO68" s="2">
        <f t="shared" si="17"/>
        <v>86.810694145027853</v>
      </c>
      <c r="BP68" s="2">
        <f t="shared" si="17"/>
        <v>7.9207639361023299</v>
      </c>
      <c r="BQ68" s="2">
        <f t="shared" si="17"/>
        <v>2.116866256653378</v>
      </c>
      <c r="BR68" s="11">
        <f t="shared" si="18"/>
        <v>5.2165325104436694E-2</v>
      </c>
      <c r="BS68" s="17">
        <f t="shared" si="51"/>
        <v>0.68303175165156138</v>
      </c>
      <c r="BT68" s="17">
        <f t="shared" si="52"/>
        <v>0.81309151134335356</v>
      </c>
      <c r="BU68" s="12">
        <f>(BU$3*tempmid!$I178+BU$4*tempmid!$I178^2+BU$5*tempmid!$I178^6)*(K68/K$56)^$BW$1</f>
        <v>3.0621613571317763</v>
      </c>
      <c r="BV68" s="12">
        <f>(BV$3*tempmid!$I178+BV$4*tempmid!$I178^2+BV$5*tempmid!$I178^6)*(L68/L$56)^$BW$1</f>
        <v>1.6377553423917657</v>
      </c>
      <c r="BW68" s="12">
        <f>(BW$3*tempmid!$I178+BW$4*tempmid!$I178^2+BW$5*tempmid!$I178^6)*(M68/M$56)^$BW$1</f>
        <v>0.69390340428319575</v>
      </c>
      <c r="BX68" s="12"/>
      <c r="BY68" s="12"/>
      <c r="BZ68" s="12"/>
      <c r="CA68" s="19"/>
      <c r="CB68" s="19"/>
      <c r="CC68" s="19"/>
      <c r="CD68" s="19"/>
      <c r="CE68" s="19"/>
      <c r="CF68" s="19"/>
      <c r="CG68" s="19"/>
      <c r="CH68" s="19"/>
    </row>
    <row r="69" spans="1:86" x14ac:dyDescent="0.3">
      <c r="A69" s="2">
        <f t="shared" si="36"/>
        <v>2023</v>
      </c>
      <c r="B69" s="5">
        <f t="shared" si="37"/>
        <v>1119.657423486442</v>
      </c>
      <c r="C69" s="5">
        <f t="shared" si="37"/>
        <v>2739.4084659561881</v>
      </c>
      <c r="D69" s="5">
        <f t="shared" si="37"/>
        <v>3720.813068602688</v>
      </c>
      <c r="E69" s="15">
        <f t="shared" si="38"/>
        <v>2.1087973192578662E-3</v>
      </c>
      <c r="F69" s="15">
        <f t="shared" si="38"/>
        <v>4.154472125355844E-3</v>
      </c>
      <c r="G69" s="15">
        <f t="shared" si="38"/>
        <v>8.4812070604568749E-3</v>
      </c>
      <c r="H69" s="5">
        <f t="shared" si="39"/>
        <v>53209.618415838857</v>
      </c>
      <c r="I69" s="5">
        <f t="shared" si="39"/>
        <v>13179.384163511746</v>
      </c>
      <c r="J69" s="5">
        <f t="shared" si="39"/>
        <v>5164.4696869078061</v>
      </c>
      <c r="K69" s="5">
        <f t="shared" si="40"/>
        <v>47523.123858860541</v>
      </c>
      <c r="L69" s="5">
        <f t="shared" si="40"/>
        <v>4811.032866145244</v>
      </c>
      <c r="M69" s="5">
        <f t="shared" si="40"/>
        <v>1387.9949332814153</v>
      </c>
      <c r="N69" s="15">
        <f t="shared" si="41"/>
        <v>2.3821678780054478E-2</v>
      </c>
      <c r="O69" s="15">
        <f t="shared" si="41"/>
        <v>2.9689689089803517E-2</v>
      </c>
      <c r="P69" s="15">
        <f t="shared" si="41"/>
        <v>2.7210133596592634E-2</v>
      </c>
      <c r="Q69" s="5">
        <f t="shared" si="42"/>
        <v>6505.0349994416283</v>
      </c>
      <c r="R69" s="5">
        <f t="shared" si="42"/>
        <v>6735.5683303339001</v>
      </c>
      <c r="S69" s="5">
        <f t="shared" si="42"/>
        <v>2988.3742252704415</v>
      </c>
      <c r="T69" s="5">
        <f t="shared" si="43"/>
        <v>122.25299096498088</v>
      </c>
      <c r="U69" s="5">
        <f t="shared" si="43"/>
        <v>511.06851782816204</v>
      </c>
      <c r="V69" s="5">
        <f t="shared" si="43"/>
        <v>578.64106218807365</v>
      </c>
      <c r="W69" s="15">
        <f t="shared" si="44"/>
        <v>-1.0734613539272964E-2</v>
      </c>
      <c r="X69" s="15">
        <f t="shared" si="44"/>
        <v>-1.217998157191269E-2</v>
      </c>
      <c r="Y69" s="15">
        <f t="shared" si="44"/>
        <v>-9.7425357312937999E-3</v>
      </c>
      <c r="Z69" s="5">
        <f t="shared" si="48"/>
        <v>12605.385112280919</v>
      </c>
      <c r="AA69" s="5">
        <f t="shared" si="48"/>
        <v>17994.553711535711</v>
      </c>
      <c r="AB69" s="5">
        <f t="shared" si="48"/>
        <v>7641.148470224236</v>
      </c>
      <c r="AC69" s="16">
        <f t="shared" si="32"/>
        <v>2.19588148541136</v>
      </c>
      <c r="AD69" s="16">
        <f t="shared" si="32"/>
        <v>2.8865536569611066</v>
      </c>
      <c r="AE69" s="16">
        <f t="shared" si="32"/>
        <v>2.6647054202526999</v>
      </c>
      <c r="AF69" s="15">
        <f t="shared" si="33"/>
        <v>-4.0504037456468023E-3</v>
      </c>
      <c r="AG69" s="15">
        <f t="shared" si="33"/>
        <v>2.9673830763510267E-4</v>
      </c>
      <c r="AH69" s="15">
        <f t="shared" si="33"/>
        <v>9.7937136394747881E-3</v>
      </c>
      <c r="AI69" s="1">
        <f t="shared" si="35"/>
        <v>82256.547665412509</v>
      </c>
      <c r="AJ69" s="1">
        <f t="shared" si="35"/>
        <v>19117.396344412664</v>
      </c>
      <c r="AK69" s="1">
        <f t="shared" si="35"/>
        <v>7337.23869936139</v>
      </c>
      <c r="AL69" s="14">
        <f t="shared" si="45"/>
        <v>19.545534847668499</v>
      </c>
      <c r="AM69" s="14">
        <f t="shared" si="45"/>
        <v>3.2103820265548264</v>
      </c>
      <c r="AN69" s="14">
        <f t="shared" si="45"/>
        <v>1.2034174598363268</v>
      </c>
      <c r="AO69" s="11">
        <f t="shared" si="46"/>
        <v>1.8095467155185369E-2</v>
      </c>
      <c r="AP69" s="11">
        <f t="shared" si="46"/>
        <v>2.2795515998805142E-2</v>
      </c>
      <c r="AQ69" s="11">
        <f t="shared" si="46"/>
        <v>2.067840921887059E-2</v>
      </c>
      <c r="AR69" s="1">
        <f t="shared" si="49"/>
        <v>53209.618415838857</v>
      </c>
      <c r="AS69" s="1">
        <f t="shared" si="47"/>
        <v>13179.384163511746</v>
      </c>
      <c r="AT69" s="1">
        <f t="shared" si="47"/>
        <v>5164.4696869078061</v>
      </c>
      <c r="AU69" s="1">
        <f t="shared" si="26"/>
        <v>10641.923683167772</v>
      </c>
      <c r="AV69" s="1">
        <f t="shared" si="26"/>
        <v>2635.8768327023495</v>
      </c>
      <c r="AW69" s="1">
        <f t="shared" si="26"/>
        <v>1032.8939373815613</v>
      </c>
      <c r="AX69" s="1">
        <f t="shared" si="14"/>
        <v>38018.499087088436</v>
      </c>
      <c r="AY69" s="1">
        <f t="shared" si="3"/>
        <v>3848.8262929161951</v>
      </c>
      <c r="AZ69" s="1">
        <f t="shared" si="3"/>
        <v>1110.3959466251324</v>
      </c>
      <c r="BA69" s="1">
        <f t="shared" si="15"/>
        <v>11807.714761895984</v>
      </c>
      <c r="BB69" s="1">
        <f t="shared" si="15"/>
        <v>22615.251026574366</v>
      </c>
      <c r="BC69" s="1">
        <f t="shared" si="15"/>
        <v>26092.097235225934</v>
      </c>
      <c r="BD69" s="1">
        <f>SUM(BA69:BC69)*BT69*BG$3+BF$3*econlow!BD69+BH$3*econhigh!BD69</f>
        <v>47767.461737594334</v>
      </c>
      <c r="BE69" s="2">
        <f t="shared" si="50"/>
        <v>0.10432677093898275</v>
      </c>
      <c r="BF69" s="2">
        <f t="shared" si="50"/>
        <v>5.4695092241530074E-2</v>
      </c>
      <c r="BG69" s="2">
        <f t="shared" si="50"/>
        <v>1.5649694592136141E-2</v>
      </c>
      <c r="BH69" s="2">
        <f t="shared" si="4"/>
        <v>6.32532888408045E-2</v>
      </c>
      <c r="BI69" s="2">
        <f t="shared" si="16"/>
        <v>1.0884075134554977E-3</v>
      </c>
      <c r="BJ69" s="2">
        <f t="shared" si="5"/>
        <v>2.9915531153094834E-4</v>
      </c>
      <c r="BK69" s="2">
        <f t="shared" si="5"/>
        <v>2.449129408271352E-5</v>
      </c>
      <c r="BL69" s="2">
        <f t="shared" si="6"/>
        <v>57.913748471899034</v>
      </c>
      <c r="BM69" s="2">
        <f t="shared" si="6"/>
        <v>3.9426827752214035</v>
      </c>
      <c r="BN69" s="2">
        <f t="shared" si="6"/>
        <v>0.12648454588331851</v>
      </c>
      <c r="BO69" s="2">
        <f t="shared" si="17"/>
        <v>88.076447054546549</v>
      </c>
      <c r="BP69" s="2">
        <f t="shared" si="17"/>
        <v>8.0118422947908314</v>
      </c>
      <c r="BQ69" s="2">
        <f t="shared" si="17"/>
        <v>2.1154509337280376</v>
      </c>
      <c r="BR69" s="11">
        <f t="shared" si="18"/>
        <v>5.2054269256624791E-2</v>
      </c>
      <c r="BS69" s="17">
        <f t="shared" si="51"/>
        <v>0.64916770716024541</v>
      </c>
      <c r="BT69" s="17">
        <f t="shared" si="52"/>
        <v>0.7894092343139355</v>
      </c>
      <c r="BU69" s="12">
        <f>(BU$3*tempmid!$I179+BU$4*tempmid!$I179^2+BU$5*tempmid!$I179^6)*(K69/K$56)^$BW$1</f>
        <v>3.0760448569920396</v>
      </c>
      <c r="BV69" s="12">
        <f>(BV$3*tempmid!$I179+BV$4*tempmid!$I179^2+BV$5*tempmid!$I179^6)*(L69/L$56)^$BW$1</f>
        <v>1.6365004812022275</v>
      </c>
      <c r="BW69" s="12">
        <f>(BW$3*tempmid!$I179+BW$4*tempmid!$I179^2+BW$5*tempmid!$I179^6)*(M69/M$56)^$BW$1</f>
        <v>0.68604633066088061</v>
      </c>
      <c r="BX69" s="12"/>
      <c r="BY69" s="12"/>
      <c r="BZ69" s="12"/>
      <c r="CA69" s="19"/>
      <c r="CB69" s="19"/>
      <c r="CC69" s="19"/>
      <c r="CD69" s="19"/>
      <c r="CE69" s="19"/>
      <c r="CF69" s="19"/>
      <c r="CG69" s="19"/>
      <c r="CH69" s="19"/>
    </row>
    <row r="70" spans="1:86" x14ac:dyDescent="0.3">
      <c r="A70" s="2">
        <f t="shared" si="36"/>
        <v>2024</v>
      </c>
      <c r="B70" s="5">
        <f t="shared" si="37"/>
        <v>1121.9004975309206</v>
      </c>
      <c r="C70" s="5">
        <f t="shared" si="37"/>
        <v>2750.2202222623778</v>
      </c>
      <c r="D70" s="5">
        <f t="shared" si="37"/>
        <v>3750.7922053673574</v>
      </c>
      <c r="E70" s="15">
        <f t="shared" si="38"/>
        <v>2.0033574532949726E-3</v>
      </c>
      <c r="F70" s="15">
        <f t="shared" si="38"/>
        <v>3.946748519088052E-3</v>
      </c>
      <c r="G70" s="15">
        <f t="shared" si="38"/>
        <v>8.0571467074340309E-3</v>
      </c>
      <c r="H70" s="5">
        <f t="shared" si="39"/>
        <v>54572.023743763479</v>
      </c>
      <c r="I70" s="5">
        <f t="shared" si="39"/>
        <v>13620.078335858876</v>
      </c>
      <c r="J70" s="5">
        <f t="shared" si="39"/>
        <v>5346.2861821565712</v>
      </c>
      <c r="K70" s="5">
        <f t="shared" si="40"/>
        <v>48642.481096911557</v>
      </c>
      <c r="L70" s="5">
        <f t="shared" si="40"/>
        <v>4952.3591694976221</v>
      </c>
      <c r="M70" s="5">
        <f t="shared" si="40"/>
        <v>1425.3751979398039</v>
      </c>
      <c r="N70" s="15">
        <f t="shared" si="41"/>
        <v>2.355394904963326E-2</v>
      </c>
      <c r="O70" s="15">
        <f t="shared" si="41"/>
        <v>2.9375459965546469E-2</v>
      </c>
      <c r="P70" s="15">
        <f t="shared" si="41"/>
        <v>2.6931124719610011E-2</v>
      </c>
      <c r="Q70" s="5">
        <f t="shared" si="42"/>
        <v>6599.9761517915185</v>
      </c>
      <c r="R70" s="5">
        <f t="shared" si="42"/>
        <v>6876.0109143266245</v>
      </c>
      <c r="S70" s="5">
        <f t="shared" si="42"/>
        <v>3063.4413945489778</v>
      </c>
      <c r="T70" s="5">
        <f t="shared" si="43"/>
        <v>120.94065235295159</v>
      </c>
      <c r="U70" s="5">
        <f t="shared" si="43"/>
        <v>504.84371269903028</v>
      </c>
      <c r="V70" s="5">
        <f t="shared" si="43"/>
        <v>573.00363096411252</v>
      </c>
      <c r="W70" s="15">
        <f t="shared" si="44"/>
        <v>-1.0734613539272964E-2</v>
      </c>
      <c r="X70" s="15">
        <f t="shared" si="44"/>
        <v>-1.217998157191269E-2</v>
      </c>
      <c r="Y70" s="15">
        <f t="shared" si="44"/>
        <v>-9.7425357312937999E-3</v>
      </c>
      <c r="Z70" s="5">
        <f t="shared" si="48"/>
        <v>12742.231414176445</v>
      </c>
      <c r="AA70" s="5">
        <f t="shared" si="48"/>
        <v>18384.619524711252</v>
      </c>
      <c r="AB70" s="5">
        <f t="shared" si="48"/>
        <v>7915.2845181736502</v>
      </c>
      <c r="AC70" s="16">
        <f t="shared" si="32"/>
        <v>2.1869872788178535</v>
      </c>
      <c r="AD70" s="16">
        <f t="shared" si="32"/>
        <v>2.8874102080081712</v>
      </c>
      <c r="AE70" s="16">
        <f t="shared" si="32"/>
        <v>2.6908027820722111</v>
      </c>
      <c r="AF70" s="15">
        <f t="shared" si="33"/>
        <v>-4.0504037456468023E-3</v>
      </c>
      <c r="AG70" s="15">
        <f t="shared" si="33"/>
        <v>2.9673830763510267E-4</v>
      </c>
      <c r="AH70" s="15">
        <f t="shared" si="33"/>
        <v>9.7937136394747881E-3</v>
      </c>
      <c r="AI70" s="1">
        <f t="shared" si="35"/>
        <v>84672.816582039028</v>
      </c>
      <c r="AJ70" s="1">
        <f t="shared" si="35"/>
        <v>19841.533542673747</v>
      </c>
      <c r="AK70" s="1">
        <f t="shared" si="35"/>
        <v>7636.4087668068123</v>
      </c>
      <c r="AL70" s="14">
        <f t="shared" si="45"/>
        <v>19.895683575696349</v>
      </c>
      <c r="AM70" s="14">
        <f t="shared" si="45"/>
        <v>3.2828325182549478</v>
      </c>
      <c r="AN70" s="14">
        <f t="shared" si="45"/>
        <v>1.2280533709449999</v>
      </c>
      <c r="AO70" s="11">
        <f t="shared" si="46"/>
        <v>1.7914512483633516E-2</v>
      </c>
      <c r="AP70" s="11">
        <f t="shared" si="46"/>
        <v>2.2567560838817089E-2</v>
      </c>
      <c r="AQ70" s="11">
        <f t="shared" si="46"/>
        <v>2.0471625126681884E-2</v>
      </c>
      <c r="AR70" s="1">
        <f t="shared" si="49"/>
        <v>54572.023743763479</v>
      </c>
      <c r="AS70" s="1">
        <f t="shared" si="47"/>
        <v>13620.078335858876</v>
      </c>
      <c r="AT70" s="1">
        <f t="shared" si="47"/>
        <v>5346.2861821565712</v>
      </c>
      <c r="AU70" s="1">
        <f t="shared" si="26"/>
        <v>10914.404748752697</v>
      </c>
      <c r="AV70" s="1">
        <f t="shared" si="26"/>
        <v>2724.0156671717755</v>
      </c>
      <c r="AW70" s="1">
        <f t="shared" si="26"/>
        <v>1069.2572364313144</v>
      </c>
      <c r="AX70" s="1">
        <f t="shared" si="14"/>
        <v>38913.984877529248</v>
      </c>
      <c r="AY70" s="1">
        <f t="shared" si="14"/>
        <v>3961.8873355980977</v>
      </c>
      <c r="AZ70" s="1">
        <f t="shared" si="14"/>
        <v>1140.300158351843</v>
      </c>
      <c r="BA70" s="1">
        <f t="shared" si="15"/>
        <v>11857.488615736895</v>
      </c>
      <c r="BB70" s="1">
        <f t="shared" si="15"/>
        <v>22784.132850177011</v>
      </c>
      <c r="BC70" s="1">
        <f t="shared" si="15"/>
        <v>26402.001883903406</v>
      </c>
      <c r="BD70" s="1">
        <f>SUM(BA70:BC70)*BT70*BG$3+BF$3*econlow!BD70+BH$3*econhigh!BD70</f>
        <v>46781.018794357115</v>
      </c>
      <c r="BE70" s="2">
        <f t="shared" si="50"/>
        <v>0.10432677093898275</v>
      </c>
      <c r="BF70" s="2">
        <f t="shared" si="50"/>
        <v>5.4695092241530074E-2</v>
      </c>
      <c r="BG70" s="2">
        <f t="shared" si="50"/>
        <v>1.5649694592136141E-2</v>
      </c>
      <c r="BH70" s="2">
        <f t="shared" ref="BH70:BH133" si="53">(BE70*Z70+BF70*AA70+BG70*AB70)/(Z70+AA70+AB70)</f>
        <v>6.2977500468724704E-2</v>
      </c>
      <c r="BI70" s="2">
        <f t="shared" si="16"/>
        <v>1.0884075134554977E-3</v>
      </c>
      <c r="BJ70" s="2">
        <f t="shared" si="16"/>
        <v>2.9915531153094834E-4</v>
      </c>
      <c r="BK70" s="2">
        <f t="shared" si="16"/>
        <v>2.449129408271352E-5</v>
      </c>
      <c r="BL70" s="2">
        <f t="shared" ref="BL70:BN133" si="54">BI70*AR70</f>
        <v>59.396600667183989</v>
      </c>
      <c r="BM70" s="2">
        <f t="shared" si="54"/>
        <v>4.0745187776397822</v>
      </c>
      <c r="BN70" s="2">
        <f t="shared" si="54"/>
        <v>0.13093746713754428</v>
      </c>
      <c r="BO70" s="2">
        <f t="shared" si="17"/>
        <v>89.361475800199329</v>
      </c>
      <c r="BP70" s="2">
        <f t="shared" si="17"/>
        <v>8.1040724276655034</v>
      </c>
      <c r="BQ70" s="2">
        <f t="shared" si="17"/>
        <v>2.1140805680656221</v>
      </c>
      <c r="BR70" s="11">
        <f t="shared" si="18"/>
        <v>5.1938369077495022E-2</v>
      </c>
      <c r="BS70" s="17">
        <f t="shared" si="51"/>
        <v>0.6170477380591245</v>
      </c>
      <c r="BT70" s="17">
        <f t="shared" si="52"/>
        <v>0.76641673234362673</v>
      </c>
      <c r="BU70" s="12">
        <f>(BU$3*tempmid!$I180+BU$4*tempmid!$I180^2+BU$5*tempmid!$I180^6)*(K70/K$56)^$BW$1</f>
        <v>3.0889029894015994</v>
      </c>
      <c r="BV70" s="12">
        <f>(BV$3*tempmid!$I180+BV$4*tempmid!$I180^2+BV$5*tempmid!$I180^6)*(L70/L$56)^$BW$1</f>
        <v>1.6344369973359649</v>
      </c>
      <c r="BW70" s="12">
        <f>(BW$3*tempmid!$I180+BW$4*tempmid!$I180^2+BW$5*tempmid!$I180^6)*(M70/M$56)^$BW$1</f>
        <v>0.67751027290837784</v>
      </c>
      <c r="BX70" s="12"/>
      <c r="BY70" s="12"/>
      <c r="BZ70" s="12"/>
      <c r="CA70" s="19"/>
      <c r="CB70" s="19"/>
      <c r="CC70" s="19"/>
      <c r="CD70" s="19"/>
      <c r="CE70" s="19"/>
      <c r="CF70" s="19"/>
      <c r="CG70" s="19"/>
      <c r="CH70" s="19"/>
    </row>
    <row r="71" spans="1:86" x14ac:dyDescent="0.3">
      <c r="A71" s="2">
        <f t="shared" si="36"/>
        <v>2025</v>
      </c>
      <c r="B71" s="5">
        <f t="shared" si="37"/>
        <v>1124.0356868683255</v>
      </c>
      <c r="C71" s="5">
        <f t="shared" si="37"/>
        <v>2760.5319284722891</v>
      </c>
      <c r="D71" s="5">
        <f t="shared" si="37"/>
        <v>3779.5018542817152</v>
      </c>
      <c r="E71" s="15">
        <f t="shared" si="38"/>
        <v>1.9031895806302238E-3</v>
      </c>
      <c r="F71" s="15">
        <f t="shared" si="38"/>
        <v>3.749411093133649E-3</v>
      </c>
      <c r="G71" s="15">
        <f t="shared" si="38"/>
        <v>7.6542893720623287E-3</v>
      </c>
      <c r="H71" s="5">
        <f t="shared" si="39"/>
        <v>55949.276541505016</v>
      </c>
      <c r="I71" s="5">
        <f t="shared" si="39"/>
        <v>14068.47750319365</v>
      </c>
      <c r="J71" s="5">
        <f t="shared" si="39"/>
        <v>5530.7858900201782</v>
      </c>
      <c r="K71" s="5">
        <f t="shared" si="40"/>
        <v>49775.356063102612</v>
      </c>
      <c r="L71" s="5">
        <f t="shared" si="40"/>
        <v>5096.2922609554134</v>
      </c>
      <c r="M71" s="5">
        <f t="shared" si="40"/>
        <v>1463.3637191511023</v>
      </c>
      <c r="N71" s="15">
        <f t="shared" si="41"/>
        <v>2.3289826929962842E-2</v>
      </c>
      <c r="O71" s="15">
        <f t="shared" si="41"/>
        <v>2.9063540533226684E-2</v>
      </c>
      <c r="P71" s="15">
        <f t="shared" si="41"/>
        <v>2.6651594096912756E-2</v>
      </c>
      <c r="Q71" s="5">
        <f t="shared" si="42"/>
        <v>6693.9057901993465</v>
      </c>
      <c r="R71" s="5">
        <f t="shared" si="42"/>
        <v>7015.8755278069166</v>
      </c>
      <c r="S71" s="5">
        <f t="shared" si="42"/>
        <v>3138.2847386600197</v>
      </c>
      <c r="T71" s="5">
        <f t="shared" si="43"/>
        <v>119.64240118875509</v>
      </c>
      <c r="U71" s="5">
        <f t="shared" si="43"/>
        <v>498.69472558166012</v>
      </c>
      <c r="V71" s="5">
        <f t="shared" si="43"/>
        <v>567.42112261528359</v>
      </c>
      <c r="W71" s="15">
        <f t="shared" si="44"/>
        <v>-1.0734613539272964E-2</v>
      </c>
      <c r="X71" s="15">
        <f t="shared" si="44"/>
        <v>-1.217998157191269E-2</v>
      </c>
      <c r="Y71" s="15">
        <f t="shared" si="44"/>
        <v>-9.7425357312937999E-3</v>
      </c>
      <c r="Z71" s="5">
        <f t="shared" si="48"/>
        <v>12875.840159507366</v>
      </c>
      <c r="AA71" s="5">
        <f t="shared" si="48"/>
        <v>18773.524347117862</v>
      </c>
      <c r="AB71" s="5">
        <f t="shared" si="48"/>
        <v>8193.5816820375203</v>
      </c>
      <c r="AC71" s="16">
        <f t="shared" ref="AC71:AE86" si="55">AC70*(1+AF71)</f>
        <v>2.178129097352048</v>
      </c>
      <c r="AD71" s="16">
        <f t="shared" si="55"/>
        <v>2.8882670132267436</v>
      </c>
      <c r="AE71" s="16">
        <f t="shared" si="55"/>
        <v>2.7171557339801287</v>
      </c>
      <c r="AF71" s="15">
        <f t="shared" ref="AF71:AH134" si="56">AC$5-1</f>
        <v>-4.0504037456468023E-3</v>
      </c>
      <c r="AG71" s="15">
        <f t="shared" si="56"/>
        <v>2.9673830763510267E-4</v>
      </c>
      <c r="AH71" s="15">
        <f t="shared" si="56"/>
        <v>9.7937136394747881E-3</v>
      </c>
      <c r="AI71" s="1">
        <f t="shared" si="35"/>
        <v>87119.939672587832</v>
      </c>
      <c r="AJ71" s="1">
        <f t="shared" si="35"/>
        <v>20581.395855578146</v>
      </c>
      <c r="AK71" s="1">
        <f t="shared" si="35"/>
        <v>7942.0251265574461</v>
      </c>
      <c r="AL71" s="14">
        <f t="shared" si="45"/>
        <v>20.248540832765713</v>
      </c>
      <c r="AM71" s="14">
        <f t="shared" si="45"/>
        <v>3.3561771856085199</v>
      </c>
      <c r="AN71" s="14">
        <f t="shared" si="45"/>
        <v>1.2529422167080884</v>
      </c>
      <c r="AO71" s="11">
        <f t="shared" si="46"/>
        <v>1.7735367358797181E-2</v>
      </c>
      <c r="AP71" s="11">
        <f t="shared" si="46"/>
        <v>2.2341885230428918E-2</v>
      </c>
      <c r="AQ71" s="11">
        <f t="shared" si="46"/>
        <v>2.0266908875415064E-2</v>
      </c>
      <c r="AR71" s="1">
        <f t="shared" si="49"/>
        <v>55949.276541505016</v>
      </c>
      <c r="AS71" s="1">
        <f t="shared" si="47"/>
        <v>14068.47750319365</v>
      </c>
      <c r="AT71" s="1">
        <f t="shared" si="47"/>
        <v>5530.7858900201782</v>
      </c>
      <c r="AU71" s="1">
        <f t="shared" ref="AU71:AW134" si="57">$AU$5*AR71</f>
        <v>11189.855308301005</v>
      </c>
      <c r="AV71" s="1">
        <f t="shared" si="57"/>
        <v>2813.6955006387302</v>
      </c>
      <c r="AW71" s="1">
        <f t="shared" si="57"/>
        <v>1106.1571780040356</v>
      </c>
      <c r="AX71" s="1">
        <f t="shared" ref="AX71:AZ134" si="58">(AR71-AU71)/B71*1000</f>
        <v>39820.284850482087</v>
      </c>
      <c r="AY71" s="1">
        <f t="shared" si="58"/>
        <v>4077.0338087643304</v>
      </c>
      <c r="AZ71" s="1">
        <f t="shared" si="58"/>
        <v>1170.6909753208818</v>
      </c>
      <c r="BA71" s="1">
        <f t="shared" ref="BA71:BC134" si="59">LN(AX71)*B71</f>
        <v>11905.934065705165</v>
      </c>
      <c r="BB71" s="1">
        <f t="shared" si="59"/>
        <v>22948.646975028674</v>
      </c>
      <c r="BC71" s="1">
        <f t="shared" si="59"/>
        <v>26703.501274354392</v>
      </c>
      <c r="BD71" s="1">
        <f>SUM(BA71:BC71)*BT71*BG$3+BF$3*econlow!BD71+BH$3*econhigh!BD71</f>
        <v>45801.014883004842</v>
      </c>
      <c r="BE71" s="2">
        <f>BF2</f>
        <v>0.17931493730955578</v>
      </c>
      <c r="BF71" s="2">
        <f>BG2</f>
        <v>0.13584270515142602</v>
      </c>
      <c r="BG71" s="2">
        <f>BH2</f>
        <v>7.3108051554487685E-2</v>
      </c>
      <c r="BH71" s="2">
        <f t="shared" si="53"/>
        <v>0.13699021075725495</v>
      </c>
      <c r="BI71" s="2">
        <f t="shared" ref="BI71:BK134" si="60">BI$5*BE71^2</f>
        <v>3.2153846742329923E-3</v>
      </c>
      <c r="BJ71" s="2">
        <f t="shared" si="60"/>
        <v>1.8453240542857267E-3</v>
      </c>
      <c r="BK71" s="2">
        <f t="shared" si="60"/>
        <v>5.3447872020936297E-4</v>
      </c>
      <c r="BL71" s="2">
        <f t="shared" si="54"/>
        <v>179.89844632597871</v>
      </c>
      <c r="BM71" s="2">
        <f t="shared" si="54"/>
        <v>25.960899943820845</v>
      </c>
      <c r="BN71" s="2">
        <f t="shared" si="54"/>
        <v>2.9560873642499872</v>
      </c>
      <c r="BO71" s="2">
        <f t="shared" ref="BO71:BQ134" si="61">2*BI$5*BE71*AR71/Z71*1000</f>
        <v>155.83512829098086</v>
      </c>
      <c r="BP71" s="2">
        <f t="shared" si="61"/>
        <v>20.359523401786838</v>
      </c>
      <c r="BQ71" s="2">
        <f t="shared" si="61"/>
        <v>9.869797987633623</v>
      </c>
      <c r="BR71" s="11">
        <f t="shared" ref="BR71:BR134" si="62">SUM(H71:J71)*SUM(B70:D70)/SUM(H70:J70)/SUM(B71:D71)-1+BR$5</f>
        <v>5.1817872370393675E-2</v>
      </c>
      <c r="BS71" s="17">
        <f t="shared" si="51"/>
        <v>0.58658164413210723</v>
      </c>
      <c r="BT71" s="17">
        <f t="shared" si="52"/>
        <v>0.74409391489672494</v>
      </c>
      <c r="BU71" s="12">
        <f>(BU$3*tempmid!$I181+BU$4*tempmid!$I181^2+BU$5*tempmid!$I181^6)*(K71/K$56)^$BW$1</f>
        <v>3.1007038671321334</v>
      </c>
      <c r="BV71" s="12">
        <f>(BV$3*tempmid!$I181+BV$4*tempmid!$I181^2+BV$5*tempmid!$I181^6)*(L71/L$56)^$BW$1</f>
        <v>1.6315439914370167</v>
      </c>
      <c r="BW71" s="12">
        <f>(BW$3*tempmid!$I181+BW$4*tempmid!$I181^2+BW$5*tempmid!$I181^6)*(M71/M$56)^$BW$1</f>
        <v>0.66827730606070757</v>
      </c>
      <c r="BX71" s="12"/>
      <c r="BY71" s="12"/>
      <c r="BZ71" s="12"/>
      <c r="CA71" s="19"/>
      <c r="CB71" s="19"/>
      <c r="CC71" s="19"/>
      <c r="CD71" s="19"/>
      <c r="CE71" s="19"/>
      <c r="CF71" s="19"/>
      <c r="CG71" s="19"/>
      <c r="CH71" s="19"/>
    </row>
    <row r="72" spans="1:86" x14ac:dyDescent="0.3">
      <c r="A72" s="2">
        <f t="shared" si="36"/>
        <v>2026</v>
      </c>
      <c r="B72" s="5">
        <f t="shared" si="37"/>
        <v>1126.0679772254546</v>
      </c>
      <c r="C72" s="5">
        <f t="shared" si="37"/>
        <v>2770.3647790560749</v>
      </c>
      <c r="D72" s="5">
        <f t="shared" si="37"/>
        <v>3806.9847851128879</v>
      </c>
      <c r="E72" s="15">
        <f t="shared" si="38"/>
        <v>1.8080301015987125E-3</v>
      </c>
      <c r="F72" s="15">
        <f t="shared" si="38"/>
        <v>3.5619405384769666E-3</v>
      </c>
      <c r="G72" s="15">
        <f t="shared" si="38"/>
        <v>7.2715749034592122E-3</v>
      </c>
      <c r="H72" s="5">
        <f t="shared" si="39"/>
        <v>57222.80658526862</v>
      </c>
      <c r="I72" s="5">
        <f t="shared" si="39"/>
        <v>14502.45125901909</v>
      </c>
      <c r="J72" s="5">
        <f t="shared" si="39"/>
        <v>5715.0252553184564</v>
      </c>
      <c r="K72" s="5">
        <f t="shared" si="40"/>
        <v>50816.476218657102</v>
      </c>
      <c r="L72" s="5">
        <f t="shared" si="40"/>
        <v>5234.8525972671359</v>
      </c>
      <c r="M72" s="5">
        <f t="shared" si="40"/>
        <v>1501.1946666209199</v>
      </c>
      <c r="N72" s="15">
        <f t="shared" si="41"/>
        <v>2.0916377860453972E-2</v>
      </c>
      <c r="O72" s="15">
        <f t="shared" si="41"/>
        <v>2.718845961274341E-2</v>
      </c>
      <c r="P72" s="15">
        <f t="shared" si="41"/>
        <v>2.5852046879885293E-2</v>
      </c>
      <c r="Q72" s="5">
        <f t="shared" si="42"/>
        <v>6772.7818772338269</v>
      </c>
      <c r="R72" s="5">
        <f t="shared" si="42"/>
        <v>7144.2067194736146</v>
      </c>
      <c r="S72" s="5">
        <f t="shared" si="42"/>
        <v>3211.2326975225342</v>
      </c>
      <c r="T72" s="5">
        <f t="shared" si="43"/>
        <v>118.35808624908314</v>
      </c>
      <c r="U72" s="5">
        <f t="shared" si="43"/>
        <v>492.62063301406545</v>
      </c>
      <c r="V72" s="5">
        <f t="shared" si="43"/>
        <v>561.89300205351333</v>
      </c>
      <c r="W72" s="15">
        <f t="shared" si="44"/>
        <v>-1.0734613539272964E-2</v>
      </c>
      <c r="X72" s="15">
        <f t="shared" si="44"/>
        <v>-1.217998157191269E-2</v>
      </c>
      <c r="Y72" s="15">
        <f t="shared" si="44"/>
        <v>-9.7425357312937999E-3</v>
      </c>
      <c r="Z72" s="5">
        <f t="shared" si="48"/>
        <v>11917.278847494887</v>
      </c>
      <c r="AA72" s="5">
        <f t="shared" si="48"/>
        <v>17516.2392598154</v>
      </c>
      <c r="AB72" s="5">
        <f t="shared" si="48"/>
        <v>7981.2083447330115</v>
      </c>
      <c r="AC72" s="16">
        <f t="shared" si="55"/>
        <v>2.169306795097631</v>
      </c>
      <c r="AD72" s="16">
        <f t="shared" si="55"/>
        <v>2.8891240726922467</v>
      </c>
      <c r="AE72" s="16">
        <f t="shared" si="55"/>
        <v>2.7437667791525868</v>
      </c>
      <c r="AF72" s="15">
        <f t="shared" si="56"/>
        <v>-4.0504037456468023E-3</v>
      </c>
      <c r="AG72" s="15">
        <f t="shared" si="56"/>
        <v>2.9673830763510267E-4</v>
      </c>
      <c r="AH72" s="15">
        <f t="shared" si="56"/>
        <v>9.7937136394747881E-3</v>
      </c>
      <c r="AI72" s="1">
        <f t="shared" ref="AI72:AK87" si="63">(1-$AI$5)*AI71+AU71</f>
        <v>89597.801013630058</v>
      </c>
      <c r="AJ72" s="1">
        <f t="shared" si="63"/>
        <v>21336.95177065906</v>
      </c>
      <c r="AK72" s="1">
        <f t="shared" si="63"/>
        <v>8253.9797919057364</v>
      </c>
      <c r="AL72" s="14">
        <f t="shared" si="45"/>
        <v>20.60406498981293</v>
      </c>
      <c r="AM72" s="14">
        <f t="shared" si="45"/>
        <v>3.4304106778474308</v>
      </c>
      <c r="AN72" s="14">
        <f t="shared" si="45"/>
        <v>1.2780815497829499</v>
      </c>
      <c r="AO72" s="11">
        <f t="shared" si="46"/>
        <v>1.755801368520921E-2</v>
      </c>
      <c r="AP72" s="11">
        <f t="shared" si="46"/>
        <v>2.2118466378124629E-2</v>
      </c>
      <c r="AQ72" s="11">
        <f t="shared" si="46"/>
        <v>2.0064239786660911E-2</v>
      </c>
      <c r="AR72" s="1">
        <f t="shared" si="49"/>
        <v>57222.80658526862</v>
      </c>
      <c r="AS72" s="1">
        <f t="shared" si="47"/>
        <v>14502.45125901909</v>
      </c>
      <c r="AT72" s="1">
        <f t="shared" si="47"/>
        <v>5715.0252553184564</v>
      </c>
      <c r="AU72" s="1">
        <f t="shared" si="57"/>
        <v>11444.561317053725</v>
      </c>
      <c r="AV72" s="1">
        <f t="shared" si="57"/>
        <v>2900.490251803818</v>
      </c>
      <c r="AW72" s="1">
        <f t="shared" si="57"/>
        <v>1143.0050510636913</v>
      </c>
      <c r="AX72" s="1">
        <f t="shared" si="58"/>
        <v>40653.180974925679</v>
      </c>
      <c r="AY72" s="1">
        <f t="shared" si="58"/>
        <v>4187.8820778137097</v>
      </c>
      <c r="AZ72" s="1">
        <f t="shared" si="58"/>
        <v>1200.9557332967361</v>
      </c>
      <c r="BA72" s="1">
        <f t="shared" si="59"/>
        <v>11950.770673528123</v>
      </c>
      <c r="BB72" s="1">
        <f t="shared" si="59"/>
        <v>23104.704887221949</v>
      </c>
      <c r="BC72" s="1">
        <f t="shared" si="59"/>
        <v>26994.845484057365</v>
      </c>
      <c r="BD72" s="1">
        <f>SUM(BA72:BC72)*BT72*BG$3+BF$3*econlow!BD72+BH$3*econhigh!BD72</f>
        <v>44822.347961613385</v>
      </c>
      <c r="BE72" s="2">
        <f t="shared" ref="BE72:BG87" si="64">BE71</f>
        <v>0.17931493730955578</v>
      </c>
      <c r="BF72" s="2">
        <f t="shared" si="64"/>
        <v>0.13584270515142602</v>
      </c>
      <c r="BG72" s="2">
        <f t="shared" si="64"/>
        <v>7.3108051554487685E-2</v>
      </c>
      <c r="BH72" s="2">
        <f t="shared" si="53"/>
        <v>0.13630702424732841</v>
      </c>
      <c r="BI72" s="2">
        <f t="shared" si="60"/>
        <v>3.2153846742329923E-3</v>
      </c>
      <c r="BJ72" s="2">
        <f t="shared" si="60"/>
        <v>1.8453240542857267E-3</v>
      </c>
      <c r="BK72" s="2">
        <f t="shared" si="60"/>
        <v>5.3447872020936297E-4</v>
      </c>
      <c r="BL72" s="2">
        <f t="shared" si="54"/>
        <v>183.99333531087146</v>
      </c>
      <c r="BM72" s="2">
        <f t="shared" si="54"/>
        <v>26.761722154374247</v>
      </c>
      <c r="BN72" s="2">
        <f t="shared" si="54"/>
        <v>3.0545593844267964</v>
      </c>
      <c r="BO72" s="2">
        <f t="shared" si="61"/>
        <v>172.20212947641494</v>
      </c>
      <c r="BP72" s="2">
        <f t="shared" si="61"/>
        <v>22.494008915160471</v>
      </c>
      <c r="BQ72" s="2">
        <f t="shared" si="61"/>
        <v>10.469952492262564</v>
      </c>
      <c r="BR72" s="11">
        <f t="shared" si="62"/>
        <v>4.9804328479803289E-2</v>
      </c>
      <c r="BS72" s="17">
        <f t="shared" si="51"/>
        <v>0.55768366324692442</v>
      </c>
      <c r="BT72" s="17">
        <f t="shared" si="52"/>
        <v>0.7224212765987621</v>
      </c>
      <c r="BU72" s="12">
        <f>(BU$3*tempmid!$I182+BU$4*tempmid!$I182^2+BU$5*tempmid!$I182^6)*(K72/K$56)^$BW$1</f>
        <v>3.1130219363174696</v>
      </c>
      <c r="BV72" s="12">
        <f>(BV$3*tempmid!$I182+BV$4*tempmid!$I182^2+BV$5*tempmid!$I182^6)*(L72/L$56)^$BW$1</f>
        <v>1.6284192958255244</v>
      </c>
      <c r="BW72" s="12">
        <f>(BW$3*tempmid!$I182+BW$4*tempmid!$I182^2+BW$5*tempmid!$I182^6)*(M72/M$56)^$BW$1</f>
        <v>0.65841238071647423</v>
      </c>
      <c r="BX72" s="12"/>
      <c r="BY72" s="12"/>
      <c r="BZ72" s="12"/>
      <c r="CA72" s="19"/>
      <c r="CB72" s="19"/>
      <c r="CC72" s="19"/>
      <c r="CD72" s="19"/>
      <c r="CE72" s="19"/>
      <c r="CF72" s="19"/>
      <c r="CG72" s="19"/>
      <c r="CH72" s="19"/>
    </row>
    <row r="73" spans="1:86" x14ac:dyDescent="0.3">
      <c r="A73" s="2">
        <f t="shared" si="36"/>
        <v>2027</v>
      </c>
      <c r="B73" s="5">
        <f t="shared" si="37"/>
        <v>1128.0021437847611</v>
      </c>
      <c r="C73" s="5">
        <f t="shared" si="37"/>
        <v>2779.7392599383193</v>
      </c>
      <c r="D73" s="5">
        <f t="shared" si="37"/>
        <v>3833.283421383102</v>
      </c>
      <c r="E73" s="15">
        <f t="shared" si="38"/>
        <v>1.7176285965187768E-3</v>
      </c>
      <c r="F73" s="15">
        <f t="shared" si="38"/>
        <v>3.3838435115531181E-3</v>
      </c>
      <c r="G73" s="15">
        <f t="shared" si="38"/>
        <v>6.9079961582862509E-3</v>
      </c>
      <c r="H73" s="5">
        <f t="shared" si="39"/>
        <v>58624.306394731451</v>
      </c>
      <c r="I73" s="5">
        <f t="shared" si="39"/>
        <v>14964.963740266518</v>
      </c>
      <c r="J73" s="5">
        <f t="shared" si="39"/>
        <v>5904.580650483128</v>
      </c>
      <c r="K73" s="5">
        <f t="shared" si="40"/>
        <v>51971.804058838563</v>
      </c>
      <c r="L73" s="5">
        <f t="shared" si="40"/>
        <v>5383.5854160647359</v>
      </c>
      <c r="M73" s="5">
        <f t="shared" si="40"/>
        <v>1540.3454431638852</v>
      </c>
      <c r="N73" s="15">
        <f t="shared" si="41"/>
        <v>2.2735300165446892E-2</v>
      </c>
      <c r="O73" s="15">
        <f t="shared" si="41"/>
        <v>2.8412035684681314E-2</v>
      </c>
      <c r="P73" s="15">
        <f t="shared" si="41"/>
        <v>2.6079746626792133E-2</v>
      </c>
      <c r="Q73" s="5">
        <f t="shared" si="42"/>
        <v>6864.1768713308302</v>
      </c>
      <c r="R73" s="5">
        <f t="shared" si="42"/>
        <v>7282.2584787023188</v>
      </c>
      <c r="S73" s="5">
        <f t="shared" si="42"/>
        <v>3285.4193222501453</v>
      </c>
      <c r="T73" s="5">
        <f t="shared" si="43"/>
        <v>117.0875579339513</v>
      </c>
      <c r="U73" s="5">
        <f t="shared" si="43"/>
        <v>486.62052278201014</v>
      </c>
      <c r="V73" s="5">
        <f t="shared" si="43"/>
        <v>556.41873940384301</v>
      </c>
      <c r="W73" s="15">
        <f t="shared" si="44"/>
        <v>-1.0734613539272964E-2</v>
      </c>
      <c r="X73" s="15">
        <f t="shared" si="44"/>
        <v>-1.217998157191269E-2</v>
      </c>
      <c r="Y73" s="15">
        <f t="shared" si="44"/>
        <v>-9.7425357312937999E-3</v>
      </c>
      <c r="Z73" s="5">
        <f t="shared" si="48"/>
        <v>12008.864773246123</v>
      </c>
      <c r="AA73" s="5">
        <f t="shared" si="48"/>
        <v>17841.93112420939</v>
      </c>
      <c r="AB73" s="5">
        <f t="shared" si="48"/>
        <v>8246.7103879154565</v>
      </c>
      <c r="AC73" s="16">
        <f t="shared" si="55"/>
        <v>2.1605202267293104</v>
      </c>
      <c r="AD73" s="16">
        <f t="shared" si="55"/>
        <v>2.8899813864801254</v>
      </c>
      <c r="AE73" s="16">
        <f t="shared" si="55"/>
        <v>2.7706384452811115</v>
      </c>
      <c r="AF73" s="15">
        <f t="shared" si="56"/>
        <v>-4.0504037456468023E-3</v>
      </c>
      <c r="AG73" s="15">
        <f t="shared" si="56"/>
        <v>2.9673830763510267E-4</v>
      </c>
      <c r="AH73" s="15">
        <f t="shared" si="56"/>
        <v>9.7937136394747881E-3</v>
      </c>
      <c r="AI73" s="1">
        <f t="shared" si="63"/>
        <v>92082.582229320775</v>
      </c>
      <c r="AJ73" s="1">
        <f t="shared" si="63"/>
        <v>22103.74684539697</v>
      </c>
      <c r="AK73" s="1">
        <f t="shared" si="63"/>
        <v>8571.5868637788553</v>
      </c>
      <c r="AL73" s="14">
        <f t="shared" si="45"/>
        <v>20.962213780324387</v>
      </c>
      <c r="AM73" s="14">
        <f t="shared" si="45"/>
        <v>3.5055273468561481</v>
      </c>
      <c r="AN73" s="14">
        <f t="shared" si="45"/>
        <v>1.3034688471178848</v>
      </c>
      <c r="AO73" s="11">
        <f t="shared" si="46"/>
        <v>1.7382433548357116E-2</v>
      </c>
      <c r="AP73" s="11">
        <f t="shared" si="46"/>
        <v>2.1897281714343381E-2</v>
      </c>
      <c r="AQ73" s="11">
        <f t="shared" si="46"/>
        <v>1.9863597388794303E-2</v>
      </c>
      <c r="AR73" s="1">
        <f t="shared" si="49"/>
        <v>58624.306394731451</v>
      </c>
      <c r="AS73" s="1">
        <f t="shared" si="47"/>
        <v>14964.963740266518</v>
      </c>
      <c r="AT73" s="1">
        <f t="shared" si="47"/>
        <v>5904.580650483128</v>
      </c>
      <c r="AU73" s="1">
        <f t="shared" si="57"/>
        <v>11724.861278946291</v>
      </c>
      <c r="AV73" s="1">
        <f t="shared" si="57"/>
        <v>2992.9927480533038</v>
      </c>
      <c r="AW73" s="1">
        <f t="shared" si="57"/>
        <v>1180.9161300966257</v>
      </c>
      <c r="AX73" s="1">
        <f t="shared" si="58"/>
        <v>41577.443247070856</v>
      </c>
      <c r="AY73" s="1">
        <f t="shared" si="58"/>
        <v>4306.8683328517882</v>
      </c>
      <c r="AZ73" s="1">
        <f t="shared" si="58"/>
        <v>1232.2763545311082</v>
      </c>
      <c r="BA73" s="1">
        <f t="shared" si="59"/>
        <v>11996.655942276724</v>
      </c>
      <c r="BB73" s="1">
        <f t="shared" si="59"/>
        <v>23260.764489105448</v>
      </c>
      <c r="BC73" s="1">
        <f t="shared" si="59"/>
        <v>27280.015454308086</v>
      </c>
      <c r="BD73" s="1">
        <f>SUM(BA73:BC73)*BT73*BG$3+BF$3*econlow!BD73+BH$3*econhigh!BD73</f>
        <v>43858.236746493516</v>
      </c>
      <c r="BE73" s="2">
        <f t="shared" si="64"/>
        <v>0.17931493730955578</v>
      </c>
      <c r="BF73" s="2">
        <f t="shared" si="64"/>
        <v>0.13584270515142602</v>
      </c>
      <c r="BG73" s="2">
        <f t="shared" si="64"/>
        <v>7.3108051554487685E-2</v>
      </c>
      <c r="BH73" s="2">
        <f t="shared" si="53"/>
        <v>0.13596601080410589</v>
      </c>
      <c r="BI73" s="2">
        <f t="shared" si="60"/>
        <v>3.2153846742329923E-3</v>
      </c>
      <c r="BJ73" s="2">
        <f t="shared" si="60"/>
        <v>1.8453240542857267E-3</v>
      </c>
      <c r="BK73" s="2">
        <f t="shared" si="60"/>
        <v>5.3447872020936297E-4</v>
      </c>
      <c r="BL73" s="2">
        <f t="shared" si="54"/>
        <v>188.49969631915872</v>
      </c>
      <c r="BM73" s="2">
        <f t="shared" si="54"/>
        <v>27.615207561427503</v>
      </c>
      <c r="BN73" s="2">
        <f t="shared" si="54"/>
        <v>3.1558727094431904</v>
      </c>
      <c r="BO73" s="2">
        <f t="shared" si="61"/>
        <v>175.07423098654641</v>
      </c>
      <c r="BP73" s="2">
        <f t="shared" si="61"/>
        <v>22.787680804489003</v>
      </c>
      <c r="BQ73" s="2">
        <f t="shared" si="61"/>
        <v>10.468959531687057</v>
      </c>
      <c r="BR73" s="11">
        <f t="shared" si="62"/>
        <v>5.1531072306112174E-2</v>
      </c>
      <c r="BS73" s="17">
        <f t="shared" si="51"/>
        <v>0.53122629438430002</v>
      </c>
      <c r="BT73" s="17">
        <f t="shared" si="52"/>
        <v>0.70137988019297293</v>
      </c>
      <c r="BU73" s="12">
        <f>(BU$3*tempmid!$I183+BU$4*tempmid!$I183^2+BU$5*tempmid!$I183^6)*(K73/K$56)^$BW$1</f>
        <v>3.1224765044762015</v>
      </c>
      <c r="BV73" s="12">
        <f>(BV$3*tempmid!$I183+BV$4*tempmid!$I183^2+BV$5*tempmid!$I183^6)*(L73/L$56)^$BW$1</f>
        <v>1.6237742097025274</v>
      </c>
      <c r="BW73" s="12">
        <f>(BW$3*tempmid!$I183+BW$4*tempmid!$I183^2+BW$5*tempmid!$I183^6)*(M73/M$56)^$BW$1</f>
        <v>0.64777237419664324</v>
      </c>
      <c r="BX73" s="12"/>
      <c r="BY73" s="12"/>
      <c r="BZ73" s="12"/>
      <c r="CA73" s="19"/>
      <c r="CB73" s="19"/>
      <c r="CC73" s="19"/>
      <c r="CD73" s="19"/>
      <c r="CE73" s="19"/>
      <c r="CF73" s="19"/>
      <c r="CG73" s="19"/>
      <c r="CH73" s="19"/>
    </row>
    <row r="74" spans="1:86" x14ac:dyDescent="0.3">
      <c r="A74" s="2">
        <f t="shared" si="36"/>
        <v>2028</v>
      </c>
      <c r="B74" s="5">
        <f t="shared" ref="B74:D89" si="65">B73*(1+E74)</f>
        <v>1129.8427580869054</v>
      </c>
      <c r="C74" s="5">
        <f t="shared" si="65"/>
        <v>2788.6751524639435</v>
      </c>
      <c r="D74" s="5">
        <f t="shared" si="65"/>
        <v>3858.4397131742121</v>
      </c>
      <c r="E74" s="15">
        <f t="shared" ref="E74:G89" si="66">E73*$E$5</f>
        <v>1.6317471666928379E-3</v>
      </c>
      <c r="F74" s="15">
        <f t="shared" si="66"/>
        <v>3.2146513359754621E-3</v>
      </c>
      <c r="G74" s="15">
        <f t="shared" si="66"/>
        <v>6.5625963503719376E-3</v>
      </c>
      <c r="H74" s="5">
        <f t="shared" si="39"/>
        <v>60039.37113966293</v>
      </c>
      <c r="I74" s="5">
        <f t="shared" si="39"/>
        <v>15435.021267391603</v>
      </c>
      <c r="J74" s="5">
        <f t="shared" si="39"/>
        <v>6096.6822148499305</v>
      </c>
      <c r="K74" s="5">
        <f t="shared" si="40"/>
        <v>53139.581335480674</v>
      </c>
      <c r="L74" s="5">
        <f t="shared" si="40"/>
        <v>5534.8939634485341</v>
      </c>
      <c r="M74" s="5">
        <f t="shared" si="40"/>
        <v>1580.0900540271471</v>
      </c>
      <c r="N74" s="15">
        <f t="shared" si="41"/>
        <v>2.2469438915763584E-2</v>
      </c>
      <c r="O74" s="15">
        <f t="shared" si="41"/>
        <v>2.8105534822999267E-2</v>
      </c>
      <c r="P74" s="15">
        <f t="shared" si="41"/>
        <v>2.5802401039098033E-2</v>
      </c>
      <c r="Q74" s="5">
        <f t="shared" si="42"/>
        <v>6954.4004803732796</v>
      </c>
      <c r="R74" s="5">
        <f t="shared" si="42"/>
        <v>7419.5142996221093</v>
      </c>
      <c r="S74" s="5">
        <f t="shared" si="42"/>
        <v>3359.2585483656167</v>
      </c>
      <c r="T74" s="5">
        <f t="shared" ref="T74:V89" si="67">T73*(1+W74)</f>
        <v>115.8306682492731</v>
      </c>
      <c r="U74" s="5">
        <f t="shared" si="67"/>
        <v>480.69349378201076</v>
      </c>
      <c r="V74" s="5">
        <f t="shared" si="67"/>
        <v>550.9978099536396</v>
      </c>
      <c r="W74" s="15">
        <f t="shared" si="44"/>
        <v>-1.0734613539272964E-2</v>
      </c>
      <c r="X74" s="15">
        <f t="shared" si="44"/>
        <v>-1.217998157191269E-2</v>
      </c>
      <c r="Y74" s="15">
        <f t="shared" si="44"/>
        <v>-9.7425357312937999E-3</v>
      </c>
      <c r="Z74" s="5">
        <f t="shared" si="48"/>
        <v>12121.620716351619</v>
      </c>
      <c r="AA74" s="5">
        <f t="shared" si="48"/>
        <v>18192.098071218672</v>
      </c>
      <c r="AB74" s="5">
        <f t="shared" si="48"/>
        <v>8519.8595507376813</v>
      </c>
      <c r="AC74" s="16">
        <f t="shared" si="55"/>
        <v>2.1517692475104204</v>
      </c>
      <c r="AD74" s="16">
        <f t="shared" si="55"/>
        <v>2.8908389546658464</v>
      </c>
      <c r="AE74" s="16">
        <f t="shared" si="55"/>
        <v>2.7977732848127141</v>
      </c>
      <c r="AF74" s="15">
        <f t="shared" si="56"/>
        <v>-4.0504037456468023E-3</v>
      </c>
      <c r="AG74" s="15">
        <f t="shared" si="56"/>
        <v>2.9673830763510267E-4</v>
      </c>
      <c r="AH74" s="15">
        <f t="shared" si="56"/>
        <v>9.7937136394747881E-3</v>
      </c>
      <c r="AI74" s="1">
        <f t="shared" si="63"/>
        <v>94599.185285334999</v>
      </c>
      <c r="AJ74" s="1">
        <f t="shared" si="63"/>
        <v>22886.364908910578</v>
      </c>
      <c r="AK74" s="1">
        <f t="shared" si="63"/>
        <v>8895.3443074975949</v>
      </c>
      <c r="AL74" s="14">
        <f t="shared" ref="AL74:AN89" si="68">AL73*(1+AO74)</f>
        <v>21.322944325506704</v>
      </c>
      <c r="AM74" s="14">
        <f t="shared" si="68"/>
        <v>3.5815212515288772</v>
      </c>
      <c r="AN74" s="14">
        <f t="shared" si="68"/>
        <v>1.3291015117019904</v>
      </c>
      <c r="AO74" s="11">
        <f t="shared" ref="AO74:AQ89" si="69">AO$5*AO73</f>
        <v>1.7208609212873545E-2</v>
      </c>
      <c r="AP74" s="11">
        <f t="shared" si="69"/>
        <v>2.1678308897199947E-2</v>
      </c>
      <c r="AQ74" s="11">
        <f t="shared" si="69"/>
        <v>1.9664961414906361E-2</v>
      </c>
      <c r="AR74" s="1">
        <f t="shared" si="49"/>
        <v>60039.37113966293</v>
      </c>
      <c r="AS74" s="1">
        <f t="shared" si="47"/>
        <v>15435.021267391603</v>
      </c>
      <c r="AT74" s="1">
        <f t="shared" si="47"/>
        <v>6096.6822148499305</v>
      </c>
      <c r="AU74" s="1">
        <f t="shared" si="57"/>
        <v>12007.874227932587</v>
      </c>
      <c r="AV74" s="1">
        <f t="shared" si="57"/>
        <v>3087.0042534783206</v>
      </c>
      <c r="AW74" s="1">
        <f t="shared" si="57"/>
        <v>1219.3364429699861</v>
      </c>
      <c r="AX74" s="1">
        <f t="shared" si="58"/>
        <v>42511.665068384536</v>
      </c>
      <c r="AY74" s="1">
        <f t="shared" si="58"/>
        <v>4427.915170758828</v>
      </c>
      <c r="AZ74" s="1">
        <f t="shared" si="58"/>
        <v>1264.0720432217176</v>
      </c>
      <c r="BA74" s="1">
        <f t="shared" si="59"/>
        <v>12041.33737107566</v>
      </c>
      <c r="BB74" s="1">
        <f t="shared" si="59"/>
        <v>23412.83573850965</v>
      </c>
      <c r="BC74" s="1">
        <f t="shared" si="59"/>
        <v>27557.337463002124</v>
      </c>
      <c r="BD74" s="1">
        <f>SUM(BA74:BC74)*BT74*BG$3+BF$3*econlow!BD74+BH$3*econhigh!BD74</f>
        <v>42903.377237368739</v>
      </c>
      <c r="BE74" s="2">
        <f t="shared" si="64"/>
        <v>0.17931493730955578</v>
      </c>
      <c r="BF74" s="2">
        <f t="shared" si="64"/>
        <v>0.13584270515142602</v>
      </c>
      <c r="BG74" s="2">
        <f t="shared" si="64"/>
        <v>7.3108051554487685E-2</v>
      </c>
      <c r="BH74" s="2">
        <f t="shared" si="53"/>
        <v>0.13564863270127975</v>
      </c>
      <c r="BI74" s="2">
        <f t="shared" si="60"/>
        <v>3.2153846742329923E-3</v>
      </c>
      <c r="BJ74" s="2">
        <f t="shared" si="60"/>
        <v>1.8453240542857267E-3</v>
      </c>
      <c r="BK74" s="2">
        <f t="shared" si="60"/>
        <v>5.3447872020936297E-4</v>
      </c>
      <c r="BL74" s="2">
        <f t="shared" si="54"/>
        <v>193.0496738130588</v>
      </c>
      <c r="BM74" s="2">
        <f t="shared" si="54"/>
        <v>28.482616023129488</v>
      </c>
      <c r="BN74" s="2">
        <f t="shared" si="54"/>
        <v>3.2585469077161755</v>
      </c>
      <c r="BO74" s="2">
        <f t="shared" si="61"/>
        <v>177.632287363866</v>
      </c>
      <c r="BP74" s="2">
        <f t="shared" si="61"/>
        <v>23.051052548462977</v>
      </c>
      <c r="BQ74" s="2">
        <f t="shared" si="61"/>
        <v>10.463002471349073</v>
      </c>
      <c r="BR74" s="11">
        <f t="shared" si="62"/>
        <v>5.1389470004236076E-2</v>
      </c>
      <c r="BS74" s="17">
        <f t="shared" si="51"/>
        <v>0.5051931496605877</v>
      </c>
      <c r="BT74" s="17">
        <f t="shared" si="52"/>
        <v>0.68095133999317758</v>
      </c>
      <c r="BU74" s="12">
        <f>(BU$3*tempmid!$I184+BU$4*tempmid!$I184^2+BU$5*tempmid!$I184^6)*(K74/K$56)^$BW$1</f>
        <v>3.1306548097238651</v>
      </c>
      <c r="BV74" s="12">
        <f>(BV$3*tempmid!$I184+BV$4*tempmid!$I184^2+BV$5*tempmid!$I184^6)*(L74/L$56)^$BW$1</f>
        <v>1.6182158900227268</v>
      </c>
      <c r="BW74" s="12">
        <f>(BW$3*tempmid!$I184+BW$4*tempmid!$I184^2+BW$5*tempmid!$I184^6)*(M74/M$56)^$BW$1</f>
        <v>0.63643127347644346</v>
      </c>
      <c r="BX74" s="12"/>
      <c r="BY74" s="12"/>
      <c r="BZ74" s="12"/>
      <c r="CA74" s="19"/>
      <c r="CB74" s="19"/>
      <c r="CC74" s="19"/>
      <c r="CD74" s="19"/>
      <c r="CE74" s="19"/>
      <c r="CF74" s="19"/>
      <c r="CG74" s="19"/>
      <c r="CH74" s="19"/>
    </row>
    <row r="75" spans="1:86" x14ac:dyDescent="0.3">
      <c r="A75" s="2">
        <f t="shared" si="36"/>
        <v>2029</v>
      </c>
      <c r="B75" s="5">
        <f t="shared" si="65"/>
        <v>1131.5941949202563</v>
      </c>
      <c r="C75" s="5">
        <f t="shared" si="65"/>
        <v>2797.1915398531901</v>
      </c>
      <c r="D75" s="5">
        <f t="shared" si="65"/>
        <v>3882.4950264350286</v>
      </c>
      <c r="E75" s="15">
        <f t="shared" si="66"/>
        <v>1.5501598083581959E-3</v>
      </c>
      <c r="F75" s="15">
        <f t="shared" si="66"/>
        <v>3.053918769176689E-3</v>
      </c>
      <c r="G75" s="15">
        <f t="shared" si="66"/>
        <v>6.2344665328533406E-3</v>
      </c>
      <c r="H75" s="5">
        <f t="shared" si="39"/>
        <v>61468.68496087801</v>
      </c>
      <c r="I75" s="5">
        <f t="shared" si="39"/>
        <v>15912.675437340786</v>
      </c>
      <c r="J75" s="5">
        <f t="shared" si="39"/>
        <v>6291.2910233866987</v>
      </c>
      <c r="K75" s="5">
        <f t="shared" si="40"/>
        <v>54320.431508761598</v>
      </c>
      <c r="L75" s="5">
        <f t="shared" si="40"/>
        <v>5688.8043634566257</v>
      </c>
      <c r="M75" s="5">
        <f t="shared" si="40"/>
        <v>1620.4247476302542</v>
      </c>
      <c r="N75" s="15">
        <f t="shared" si="41"/>
        <v>2.2221668737395284E-2</v>
      </c>
      <c r="O75" s="15">
        <f t="shared" si="41"/>
        <v>2.7807289719457895E-2</v>
      </c>
      <c r="P75" s="15">
        <f t="shared" si="41"/>
        <v>2.5526832157639845E-2</v>
      </c>
      <c r="Q75" s="5">
        <f t="shared" si="42"/>
        <v>7043.5288486940581</v>
      </c>
      <c r="R75" s="5">
        <f t="shared" si="42"/>
        <v>7555.9534162171858</v>
      </c>
      <c r="S75" s="5">
        <f t="shared" si="42"/>
        <v>3432.7151965990406</v>
      </c>
      <c r="T75" s="5">
        <f t="shared" si="67"/>
        <v>114.58727078962141</v>
      </c>
      <c r="U75" s="5">
        <f t="shared" si="67"/>
        <v>474.83865588600753</v>
      </c>
      <c r="V75" s="5">
        <f t="shared" si="67"/>
        <v>545.62969410230164</v>
      </c>
      <c r="W75" s="15">
        <f t="shared" si="44"/>
        <v>-1.0734613539272964E-2</v>
      </c>
      <c r="X75" s="15">
        <f t="shared" si="44"/>
        <v>-1.217998157191269E-2</v>
      </c>
      <c r="Y75" s="15">
        <f t="shared" si="44"/>
        <v>-9.7425357312937999E-3</v>
      </c>
      <c r="Z75" s="5">
        <f t="shared" si="48"/>
        <v>12231.206031153528</v>
      </c>
      <c r="AA75" s="5">
        <f t="shared" si="48"/>
        <v>18540.482308066199</v>
      </c>
      <c r="AB75" s="5">
        <f t="shared" si="48"/>
        <v>8796.6582958840409</v>
      </c>
      <c r="AC75" s="16">
        <f t="shared" si="55"/>
        <v>2.1430537132905365</v>
      </c>
      <c r="AD75" s="16">
        <f t="shared" si="55"/>
        <v>2.8916967773248996</v>
      </c>
      <c r="AE75" s="16">
        <f t="shared" si="55"/>
        <v>2.8251738751923425</v>
      </c>
      <c r="AF75" s="15">
        <f t="shared" si="56"/>
        <v>-4.0504037456468023E-3</v>
      </c>
      <c r="AG75" s="15">
        <f t="shared" si="56"/>
        <v>2.9673830763510267E-4</v>
      </c>
      <c r="AH75" s="15">
        <f t="shared" si="56"/>
        <v>9.7937136394747881E-3</v>
      </c>
      <c r="AI75" s="1">
        <f t="shared" si="63"/>
        <v>97147.140984734084</v>
      </c>
      <c r="AJ75" s="1">
        <f t="shared" si="63"/>
        <v>23684.732671497841</v>
      </c>
      <c r="AK75" s="1">
        <f t="shared" si="63"/>
        <v>9225.1463197178218</v>
      </c>
      <c r="AL75" s="14">
        <f t="shared" si="68"/>
        <v>21.686213159510551</v>
      </c>
      <c r="AM75" s="14">
        <f t="shared" si="68"/>
        <v>3.6583861623012814</v>
      </c>
      <c r="AN75" s="14">
        <f t="shared" si="68"/>
        <v>1.3549768743466626</v>
      </c>
      <c r="AO75" s="11">
        <f t="shared" si="69"/>
        <v>1.7036523120744808E-2</v>
      </c>
      <c r="AP75" s="11">
        <f t="shared" si="69"/>
        <v>2.1461525808227949E-2</v>
      </c>
      <c r="AQ75" s="11">
        <f t="shared" si="69"/>
        <v>1.9468311800757296E-2</v>
      </c>
      <c r="AR75" s="1">
        <f t="shared" si="49"/>
        <v>61468.68496087801</v>
      </c>
      <c r="AS75" s="1">
        <f t="shared" si="47"/>
        <v>15912.675437340786</v>
      </c>
      <c r="AT75" s="1">
        <f t="shared" si="47"/>
        <v>6291.2910233866987</v>
      </c>
      <c r="AU75" s="1">
        <f t="shared" si="57"/>
        <v>12293.736992175604</v>
      </c>
      <c r="AV75" s="1">
        <f t="shared" si="57"/>
        <v>3182.5350874681571</v>
      </c>
      <c r="AW75" s="1">
        <f t="shared" si="57"/>
        <v>1258.2582046773398</v>
      </c>
      <c r="AX75" s="1">
        <f t="shared" si="58"/>
        <v>43456.345207009275</v>
      </c>
      <c r="AY75" s="1">
        <f t="shared" si="58"/>
        <v>4551.0434907653007</v>
      </c>
      <c r="AZ75" s="1">
        <f t="shared" si="58"/>
        <v>1296.3397981042035</v>
      </c>
      <c r="BA75" s="1">
        <f t="shared" si="59"/>
        <v>12084.873958856117</v>
      </c>
      <c r="BB75" s="1">
        <f t="shared" si="59"/>
        <v>23561.057134115203</v>
      </c>
      <c r="BC75" s="1">
        <f t="shared" si="59"/>
        <v>27827.006728922424</v>
      </c>
      <c r="BD75" s="1">
        <f>SUM(BA75:BC75)*BT75*BG$3+BF$3*econlow!BD75+BH$3*econhigh!BD75</f>
        <v>41958.565736823162</v>
      </c>
      <c r="BE75" s="2">
        <f t="shared" si="64"/>
        <v>0.17931493730955578</v>
      </c>
      <c r="BF75" s="2">
        <f t="shared" si="64"/>
        <v>0.13584270515142602</v>
      </c>
      <c r="BG75" s="2">
        <f t="shared" si="64"/>
        <v>7.3108051554487685E-2</v>
      </c>
      <c r="BH75" s="2">
        <f t="shared" si="53"/>
        <v>0.13533377605645011</v>
      </c>
      <c r="BI75" s="2">
        <f t="shared" si="60"/>
        <v>3.2153846742329923E-3</v>
      </c>
      <c r="BJ75" s="2">
        <f t="shared" si="60"/>
        <v>1.8453240542857267E-3</v>
      </c>
      <c r="BK75" s="2">
        <f t="shared" si="60"/>
        <v>5.3447872020936297E-4</v>
      </c>
      <c r="BL75" s="2">
        <f t="shared" si="54"/>
        <v>197.64546756846318</v>
      </c>
      <c r="BM75" s="2">
        <f t="shared" si="54"/>
        <v>29.364042752566597</v>
      </c>
      <c r="BN75" s="2">
        <f t="shared" si="54"/>
        <v>3.3625611746443762</v>
      </c>
      <c r="BO75" s="2">
        <f t="shared" si="61"/>
        <v>180.23166909602227</v>
      </c>
      <c r="BP75" s="2">
        <f t="shared" si="61"/>
        <v>23.317849467859759</v>
      </c>
      <c r="BQ75" s="2">
        <f t="shared" si="61"/>
        <v>10.457244399211195</v>
      </c>
      <c r="BR75" s="11">
        <f t="shared" si="62"/>
        <v>5.1256495834811594E-2</v>
      </c>
      <c r="BS75" s="17">
        <f t="shared" si="51"/>
        <v>0.48050048442900256</v>
      </c>
      <c r="BT75" s="17">
        <f t="shared" si="52"/>
        <v>0.66111780581861901</v>
      </c>
      <c r="BU75" s="12">
        <f>(BU$3*tempmid!$I185+BU$4*tempmid!$I185^2+BU$5*tempmid!$I185^6)*(K75/K$56)^$BW$1</f>
        <v>3.1375441683551477</v>
      </c>
      <c r="BV75" s="12">
        <f>(BV$3*tempmid!$I185+BV$4*tempmid!$I185^2+BV$5*tempmid!$I185^6)*(L75/L$56)^$BW$1</f>
        <v>1.6117383887975396</v>
      </c>
      <c r="BW75" s="12">
        <f>(BW$3*tempmid!$I185+BW$4*tempmid!$I185^2+BW$5*tempmid!$I185^6)*(M75/M$56)^$BW$1</f>
        <v>0.6243790875383104</v>
      </c>
      <c r="BX75" s="12"/>
      <c r="BY75" s="12"/>
      <c r="BZ75" s="12"/>
      <c r="CA75" s="19"/>
      <c r="CB75" s="19"/>
      <c r="CC75" s="19"/>
      <c r="CD75" s="19"/>
      <c r="CE75" s="19"/>
      <c r="CF75" s="19"/>
      <c r="CG75" s="19"/>
      <c r="CH75" s="19"/>
    </row>
    <row r="76" spans="1:86" x14ac:dyDescent="0.3">
      <c r="A76" s="2">
        <f t="shared" si="36"/>
        <v>2030</v>
      </c>
      <c r="B76" s="5">
        <f t="shared" si="65"/>
        <v>1133.2606391685763</v>
      </c>
      <c r="C76" s="5">
        <f t="shared" si="65"/>
        <v>2805.3068158105034</v>
      </c>
      <c r="D76" s="5">
        <f t="shared" si="65"/>
        <v>3905.4900474759938</v>
      </c>
      <c r="E76" s="15">
        <f t="shared" si="66"/>
        <v>1.472651817940286E-3</v>
      </c>
      <c r="F76" s="15">
        <f t="shared" si="66"/>
        <v>2.9012228307178545E-3</v>
      </c>
      <c r="G76" s="15">
        <f t="shared" si="66"/>
        <v>5.9227432062106729E-3</v>
      </c>
      <c r="H76" s="5">
        <f t="shared" si="39"/>
        <v>62912.060692366664</v>
      </c>
      <c r="I76" s="5">
        <f t="shared" si="39"/>
        <v>16397.891178358041</v>
      </c>
      <c r="J76" s="5">
        <f t="shared" si="39"/>
        <v>6488.3644208741334</v>
      </c>
      <c r="K76" s="5">
        <f t="shared" si="40"/>
        <v>55514.202574372022</v>
      </c>
      <c r="L76" s="5">
        <f t="shared" si="40"/>
        <v>5845.311138853237</v>
      </c>
      <c r="M76" s="5">
        <f t="shared" si="40"/>
        <v>1661.3445027384917</v>
      </c>
      <c r="N76" s="15">
        <f t="shared" si="41"/>
        <v>2.1976465069462492E-2</v>
      </c>
      <c r="O76" s="15">
        <f t="shared" si="41"/>
        <v>2.7511365376170938E-2</v>
      </c>
      <c r="P76" s="15">
        <f t="shared" si="41"/>
        <v>2.5252487144546087E-2</v>
      </c>
      <c r="Q76" s="5">
        <f t="shared" si="42"/>
        <v>7131.536349928554</v>
      </c>
      <c r="R76" s="5">
        <f t="shared" si="42"/>
        <v>7691.5149752370098</v>
      </c>
      <c r="S76" s="5">
        <f t="shared" si="42"/>
        <v>3505.7533376521965</v>
      </c>
      <c r="T76" s="5">
        <f t="shared" si="67"/>
        <v>113.35722072117481</v>
      </c>
      <c r="U76" s="5">
        <f t="shared" si="67"/>
        <v>469.05512980768418</v>
      </c>
      <c r="V76" s="5">
        <f t="shared" si="67"/>
        <v>540.31387731145503</v>
      </c>
      <c r="W76" s="15">
        <f t="shared" si="44"/>
        <v>-1.0734613539272964E-2</v>
      </c>
      <c r="X76" s="15">
        <f t="shared" si="44"/>
        <v>-1.217998157191269E-2</v>
      </c>
      <c r="Y76" s="15">
        <f t="shared" si="44"/>
        <v>-9.7425357312937999E-3</v>
      </c>
      <c r="Z76" s="5">
        <f t="shared" si="48"/>
        <v>12337.786275194172</v>
      </c>
      <c r="AA76" s="5">
        <f t="shared" si="48"/>
        <v>18887.030248524778</v>
      </c>
      <c r="AB76" s="5">
        <f t="shared" si="48"/>
        <v>9077.0499765193217</v>
      </c>
      <c r="AC76" s="16">
        <f t="shared" si="55"/>
        <v>2.1343734805031023</v>
      </c>
      <c r="AD76" s="16">
        <f t="shared" si="55"/>
        <v>2.892554854532797</v>
      </c>
      <c r="AE76" s="16">
        <f t="shared" si="55"/>
        <v>2.8528428191077015</v>
      </c>
      <c r="AF76" s="15">
        <f t="shared" si="56"/>
        <v>-4.0504037456468023E-3</v>
      </c>
      <c r="AG76" s="15">
        <f t="shared" si="56"/>
        <v>2.9673830763510267E-4</v>
      </c>
      <c r="AH76" s="15">
        <f t="shared" si="56"/>
        <v>9.7937136394747881E-3</v>
      </c>
      <c r="AI76" s="1">
        <f t="shared" si="63"/>
        <v>99726.163878436288</v>
      </c>
      <c r="AJ76" s="1">
        <f t="shared" si="63"/>
        <v>24498.794491816214</v>
      </c>
      <c r="AK76" s="1">
        <f t="shared" si="63"/>
        <v>9560.8898924233799</v>
      </c>
      <c r="AL76" s="14">
        <f t="shared" si="68"/>
        <v>22.051976254685016</v>
      </c>
      <c r="AM76" s="14">
        <f t="shared" si="68"/>
        <v>3.736115565849587</v>
      </c>
      <c r="AN76" s="14">
        <f t="shared" si="68"/>
        <v>1.3810921954965329</v>
      </c>
      <c r="AO76" s="11">
        <f t="shared" si="69"/>
        <v>1.686615788953736E-2</v>
      </c>
      <c r="AP76" s="11">
        <f t="shared" si="69"/>
        <v>2.1246910550145669E-2</v>
      </c>
      <c r="AQ76" s="11">
        <f t="shared" si="69"/>
        <v>1.9273628682749722E-2</v>
      </c>
      <c r="AR76" s="1">
        <f t="shared" si="49"/>
        <v>62912.060692366664</v>
      </c>
      <c r="AS76" s="1">
        <f t="shared" si="47"/>
        <v>16397.891178358041</v>
      </c>
      <c r="AT76" s="1">
        <f t="shared" si="47"/>
        <v>6488.3644208741334</v>
      </c>
      <c r="AU76" s="1">
        <f t="shared" si="57"/>
        <v>12582.412138473333</v>
      </c>
      <c r="AV76" s="1">
        <f t="shared" si="57"/>
        <v>3279.5782356716081</v>
      </c>
      <c r="AW76" s="1">
        <f t="shared" si="57"/>
        <v>1297.6728841748268</v>
      </c>
      <c r="AX76" s="1">
        <f t="shared" si="58"/>
        <v>44411.362059497616</v>
      </c>
      <c r="AY76" s="1">
        <f t="shared" si="58"/>
        <v>4676.2489110825891</v>
      </c>
      <c r="AZ76" s="1">
        <f t="shared" si="58"/>
        <v>1329.0756021907935</v>
      </c>
      <c r="BA76" s="1">
        <f t="shared" si="59"/>
        <v>12127.306115171516</v>
      </c>
      <c r="BB76" s="1">
        <f t="shared" si="59"/>
        <v>23705.548276386162</v>
      </c>
      <c r="BC76" s="1">
        <f t="shared" si="59"/>
        <v>28089.217613375477</v>
      </c>
      <c r="BD76" s="1">
        <f>SUM(BA76:BC76)*BT76*BG$3+BF$3*econlow!BD76+BH$3*econhigh!BD76</f>
        <v>41024.4979529103</v>
      </c>
      <c r="BE76" s="2">
        <f t="shared" si="64"/>
        <v>0.17931493730955578</v>
      </c>
      <c r="BF76" s="2">
        <f t="shared" si="64"/>
        <v>0.13584270515142602</v>
      </c>
      <c r="BG76" s="2">
        <f t="shared" si="64"/>
        <v>7.3108051554487685E-2</v>
      </c>
      <c r="BH76" s="2">
        <f t="shared" si="53"/>
        <v>0.1350215402883492</v>
      </c>
      <c r="BI76" s="2">
        <f t="shared" si="60"/>
        <v>3.2153846742329923E-3</v>
      </c>
      <c r="BJ76" s="2">
        <f t="shared" si="60"/>
        <v>1.8453240542857267E-3</v>
      </c>
      <c r="BK76" s="2">
        <f t="shared" si="60"/>
        <v>5.3447872020936297E-4</v>
      </c>
      <c r="BL76" s="2">
        <f t="shared" si="54"/>
        <v>202.28647577465162</v>
      </c>
      <c r="BM76" s="2">
        <f t="shared" si="54"/>
        <v>30.259423030983811</v>
      </c>
      <c r="BN76" s="2">
        <f t="shared" si="54"/>
        <v>3.4678927119207712</v>
      </c>
      <c r="BO76" s="2">
        <f t="shared" si="61"/>
        <v>182.87028106084054</v>
      </c>
      <c r="BP76" s="2">
        <f t="shared" si="61"/>
        <v>23.587974045002113</v>
      </c>
      <c r="BQ76" s="2">
        <f t="shared" si="61"/>
        <v>10.451670571664391</v>
      </c>
      <c r="BR76" s="11">
        <f t="shared" si="62"/>
        <v>5.1119837607126656E-2</v>
      </c>
      <c r="BS76" s="17">
        <f t="shared" si="51"/>
        <v>0.45707254731152275</v>
      </c>
      <c r="BT76" s="17">
        <f t="shared" si="52"/>
        <v>0.64186194739671742</v>
      </c>
      <c r="BU76" s="12">
        <f>(BU$3*tempmid!$I186+BU$4*tempmid!$I186^2+BU$5*tempmid!$I186^6)*(K76/K$56)^$BW$1</f>
        <v>3.14313814705238</v>
      </c>
      <c r="BV76" s="12">
        <f>(BV$3*tempmid!$I186+BV$4*tempmid!$I186^2+BV$5*tempmid!$I186^6)*(L76/L$56)^$BW$1</f>
        <v>1.6043354818706956</v>
      </c>
      <c r="BW76" s="12">
        <f>(BW$3*tempmid!$I186+BW$4*tempmid!$I186^2+BW$5*tempmid!$I186^6)*(M76/M$56)^$BW$1</f>
        <v>0.61160524018731477</v>
      </c>
      <c r="BX76" s="12"/>
      <c r="BY76" s="12"/>
      <c r="BZ76" s="12"/>
      <c r="CA76" s="19"/>
      <c r="CB76" s="19"/>
      <c r="CC76" s="19"/>
      <c r="CD76" s="19"/>
      <c r="CE76" s="19"/>
      <c r="CF76" s="19"/>
      <c r="CG76" s="19"/>
      <c r="CH76" s="19"/>
    </row>
    <row r="77" spans="1:86" x14ac:dyDescent="0.3">
      <c r="A77" s="2">
        <f t="shared" si="36"/>
        <v>2031</v>
      </c>
      <c r="B77" s="5">
        <f t="shared" si="65"/>
        <v>1134.8460925920244</v>
      </c>
      <c r="C77" s="5">
        <f t="shared" si="65"/>
        <v>2813.0386949826416</v>
      </c>
      <c r="D77" s="5">
        <f t="shared" si="65"/>
        <v>3927.4647013893245</v>
      </c>
      <c r="E77" s="15">
        <f t="shared" si="66"/>
        <v>1.3990192270432716E-3</v>
      </c>
      <c r="F77" s="15">
        <f t="shared" si="66"/>
        <v>2.7561616891819615E-3</v>
      </c>
      <c r="G77" s="15">
        <f t="shared" si="66"/>
        <v>5.6266060459001389E-3</v>
      </c>
      <c r="H77" s="5">
        <f t="shared" si="39"/>
        <v>64369.309901019558</v>
      </c>
      <c r="I77" s="5">
        <f t="shared" si="39"/>
        <v>16890.63170369112</v>
      </c>
      <c r="J77" s="5">
        <f t="shared" si="39"/>
        <v>6687.8605533790123</v>
      </c>
      <c r="K77" s="5">
        <f t="shared" si="40"/>
        <v>56720.73977361813</v>
      </c>
      <c r="L77" s="5">
        <f t="shared" si="40"/>
        <v>6004.407878859749</v>
      </c>
      <c r="M77" s="5">
        <f t="shared" si="40"/>
        <v>1702.8442167827018</v>
      </c>
      <c r="N77" s="15">
        <f t="shared" si="41"/>
        <v>2.173384725520866E-2</v>
      </c>
      <c r="O77" s="15">
        <f t="shared" si="41"/>
        <v>2.7217839431850077E-2</v>
      </c>
      <c r="P77" s="15">
        <f t="shared" si="41"/>
        <v>2.4979595728522153E-2</v>
      </c>
      <c r="Q77" s="5">
        <f t="shared" si="42"/>
        <v>7218.3985356549065</v>
      </c>
      <c r="R77" s="5">
        <f t="shared" si="42"/>
        <v>7826.1398682116396</v>
      </c>
      <c r="S77" s="5">
        <f t="shared" si="42"/>
        <v>3578.3387862784316</v>
      </c>
      <c r="T77" s="5">
        <f t="shared" si="67"/>
        <v>112.14037476484694</v>
      </c>
      <c r="U77" s="5">
        <f t="shared" si="67"/>
        <v>463.34204697041548</v>
      </c>
      <c r="V77" s="5">
        <f t="shared" si="67"/>
        <v>535.04985005563424</v>
      </c>
      <c r="W77" s="15">
        <f t="shared" si="44"/>
        <v>-1.0734613539272964E-2</v>
      </c>
      <c r="X77" s="15">
        <f t="shared" si="44"/>
        <v>-1.217998157191269E-2</v>
      </c>
      <c r="Y77" s="15">
        <f t="shared" si="44"/>
        <v>-9.7425357312937999E-3</v>
      </c>
      <c r="Z77" s="5">
        <f t="shared" si="48"/>
        <v>12441.347058181587</v>
      </c>
      <c r="AA77" s="5">
        <f t="shared" si="48"/>
        <v>19231.588011058062</v>
      </c>
      <c r="AB77" s="5">
        <f t="shared" si="48"/>
        <v>9360.9725741277998</v>
      </c>
      <c r="AC77" s="16">
        <f t="shared" si="55"/>
        <v>2.1257284061630632</v>
      </c>
      <c r="AD77" s="16">
        <f t="shared" si="55"/>
        <v>2.8934131863650729</v>
      </c>
      <c r="AE77" s="16">
        <f t="shared" si="55"/>
        <v>2.8807827447364742</v>
      </c>
      <c r="AF77" s="15">
        <f t="shared" si="56"/>
        <v>-4.0504037456468023E-3</v>
      </c>
      <c r="AG77" s="15">
        <f t="shared" si="56"/>
        <v>2.9673830763510267E-4</v>
      </c>
      <c r="AH77" s="15">
        <f t="shared" si="56"/>
        <v>9.7937136394747881E-3</v>
      </c>
      <c r="AI77" s="1">
        <f t="shared" si="63"/>
        <v>102335.959629066</v>
      </c>
      <c r="AJ77" s="1">
        <f t="shared" si="63"/>
        <v>25328.493278306199</v>
      </c>
      <c r="AK77" s="1">
        <f t="shared" si="63"/>
        <v>9902.4737873558679</v>
      </c>
      <c r="AL77" s="14">
        <f t="shared" si="68"/>
        <v>22.42018904683998</v>
      </c>
      <c r="AM77" s="14">
        <f t="shared" si="68"/>
        <v>3.8147026699498738</v>
      </c>
      <c r="AN77" s="14">
        <f t="shared" si="68"/>
        <v>1.4074446670676504</v>
      </c>
      <c r="AO77" s="11">
        <f t="shared" si="69"/>
        <v>1.6697496310641987E-2</v>
      </c>
      <c r="AP77" s="11">
        <f t="shared" si="69"/>
        <v>2.1034441444644211E-2</v>
      </c>
      <c r="AQ77" s="11">
        <f t="shared" si="69"/>
        <v>1.9080892395922224E-2</v>
      </c>
      <c r="AR77" s="1">
        <f t="shared" si="49"/>
        <v>64369.309901019558</v>
      </c>
      <c r="AS77" s="1">
        <f t="shared" si="47"/>
        <v>16890.63170369112</v>
      </c>
      <c r="AT77" s="1">
        <f t="shared" si="47"/>
        <v>6687.8605533790123</v>
      </c>
      <c r="AU77" s="1">
        <f t="shared" si="57"/>
        <v>12873.861980203912</v>
      </c>
      <c r="AV77" s="1">
        <f t="shared" si="57"/>
        <v>3378.1263407382244</v>
      </c>
      <c r="AW77" s="1">
        <f t="shared" si="57"/>
        <v>1337.5721106758026</v>
      </c>
      <c r="AX77" s="1">
        <f t="shared" si="58"/>
        <v>45376.591818894507</v>
      </c>
      <c r="AY77" s="1">
        <f t="shared" si="58"/>
        <v>4803.5263030877986</v>
      </c>
      <c r="AZ77" s="1">
        <f t="shared" si="58"/>
        <v>1362.2753734261614</v>
      </c>
      <c r="BA77" s="1">
        <f t="shared" si="59"/>
        <v>12168.67281451537</v>
      </c>
      <c r="BB77" s="1">
        <f t="shared" si="59"/>
        <v>23846.426000136031</v>
      </c>
      <c r="BC77" s="1">
        <f t="shared" si="59"/>
        <v>28344.165756085433</v>
      </c>
      <c r="BD77" s="1">
        <f>SUM(BA77:BC77)*BT77*BG$3+BF$3*econlow!BD77+BH$3*econhigh!BD77</f>
        <v>40101.798392065444</v>
      </c>
      <c r="BE77" s="2">
        <f t="shared" si="64"/>
        <v>0.17931493730955578</v>
      </c>
      <c r="BF77" s="2">
        <f t="shared" si="64"/>
        <v>0.13584270515142602</v>
      </c>
      <c r="BG77" s="2">
        <f t="shared" si="64"/>
        <v>7.3108051554487685E-2</v>
      </c>
      <c r="BH77" s="2">
        <f t="shared" si="53"/>
        <v>0.13471182957168548</v>
      </c>
      <c r="BI77" s="2">
        <f t="shared" si="60"/>
        <v>3.2153846742329923E-3</v>
      </c>
      <c r="BJ77" s="2">
        <f t="shared" si="60"/>
        <v>1.8453240542857267E-3</v>
      </c>
      <c r="BK77" s="2">
        <f t="shared" si="60"/>
        <v>5.3447872020936297E-4</v>
      </c>
      <c r="BL77" s="2">
        <f t="shared" si="54"/>
        <v>206.97209254669229</v>
      </c>
      <c r="BM77" s="2">
        <f t="shared" si="54"/>
        <v>31.168688974902331</v>
      </c>
      <c r="BN77" s="2">
        <f t="shared" si="54"/>
        <v>3.5745191495086965</v>
      </c>
      <c r="BO77" s="2">
        <f t="shared" si="61"/>
        <v>185.54869847425846</v>
      </c>
      <c r="BP77" s="2">
        <f t="shared" si="61"/>
        <v>23.861462725038969</v>
      </c>
      <c r="BQ77" s="2">
        <f t="shared" si="61"/>
        <v>10.446274684683896</v>
      </c>
      <c r="BR77" s="11">
        <f t="shared" si="62"/>
        <v>5.0979820276814108E-2</v>
      </c>
      <c r="BS77" s="17">
        <f t="shared" si="51"/>
        <v>0.43484342218490324</v>
      </c>
      <c r="BT77" s="17">
        <f t="shared" si="52"/>
        <v>0.62316693922011401</v>
      </c>
      <c r="BU77" s="12">
        <f>(BU$3*tempmid!$I187+BU$4*tempmid!$I187^2+BU$5*tempmid!$I187^6)*(K77/K$56)^$BW$1</f>
        <v>3.1474261280690041</v>
      </c>
      <c r="BV77" s="12">
        <f>(BV$3*tempmid!$I187+BV$4*tempmid!$I187^2+BV$5*tempmid!$I187^6)*(L77/L$56)^$BW$1</f>
        <v>1.5959989245125688</v>
      </c>
      <c r="BW77" s="12">
        <f>(BW$3*tempmid!$I187+BW$4*tempmid!$I187^2+BW$5*tempmid!$I187^6)*(M77/M$56)^$BW$1</f>
        <v>0.59809856723552857</v>
      </c>
      <c r="BX77" s="12"/>
      <c r="BY77" s="12"/>
      <c r="BZ77" s="12"/>
      <c r="CA77" s="19"/>
      <c r="CB77" s="19"/>
      <c r="CC77" s="19"/>
      <c r="CD77" s="19"/>
      <c r="CE77" s="19"/>
      <c r="CF77" s="19"/>
      <c r="CG77" s="19"/>
      <c r="CH77" s="19"/>
    </row>
    <row r="78" spans="1:86" x14ac:dyDescent="0.3">
      <c r="A78" s="2">
        <f t="shared" si="36"/>
        <v>2032</v>
      </c>
      <c r="B78" s="5">
        <f t="shared" si="65"/>
        <v>1136.3543805201318</v>
      </c>
      <c r="C78" s="5">
        <f t="shared" si="65"/>
        <v>2820.4042249898744</v>
      </c>
      <c r="D78" s="5">
        <f t="shared" si="65"/>
        <v>3948.4580831915264</v>
      </c>
      <c r="E78" s="15">
        <f t="shared" si="66"/>
        <v>1.3290682656911079E-3</v>
      </c>
      <c r="F78" s="15">
        <f t="shared" si="66"/>
        <v>2.6183536047228633E-3</v>
      </c>
      <c r="G78" s="15">
        <f t="shared" si="66"/>
        <v>5.3452757436051315E-3</v>
      </c>
      <c r="H78" s="5">
        <f t="shared" si="39"/>
        <v>65840.236706340016</v>
      </c>
      <c r="I78" s="5">
        <f t="shared" si="39"/>
        <v>17390.858130286051</v>
      </c>
      <c r="J78" s="5">
        <f t="shared" si="39"/>
        <v>6889.738302204385</v>
      </c>
      <c r="K78" s="5">
        <f t="shared" si="40"/>
        <v>57939.88023014761</v>
      </c>
      <c r="L78" s="5">
        <f t="shared" si="40"/>
        <v>6166.0871077260163</v>
      </c>
      <c r="M78" s="5">
        <f t="shared" si="40"/>
        <v>1744.9186890279539</v>
      </c>
      <c r="N78" s="15">
        <f t="shared" si="41"/>
        <v>2.1493733357415223E-2</v>
      </c>
      <c r="O78" s="15">
        <f t="shared" si="41"/>
        <v>2.692675649758991E-2</v>
      </c>
      <c r="P78" s="15">
        <f t="shared" si="41"/>
        <v>2.4708350787804978E-2</v>
      </c>
      <c r="Q78" s="5">
        <f t="shared" si="42"/>
        <v>7304.0914226591431</v>
      </c>
      <c r="R78" s="5">
        <f t="shared" si="42"/>
        <v>7959.7705386500629</v>
      </c>
      <c r="S78" s="5">
        <f t="shared" si="42"/>
        <v>3650.4390153558884</v>
      </c>
      <c r="T78" s="5">
        <f t="shared" si="67"/>
        <v>110.93659117959707</v>
      </c>
      <c r="U78" s="5">
        <f t="shared" si="67"/>
        <v>457.69854937682351</v>
      </c>
      <c r="V78" s="5">
        <f t="shared" si="67"/>
        <v>529.83710777344379</v>
      </c>
      <c r="W78" s="15">
        <f t="shared" si="44"/>
        <v>-1.0734613539272964E-2</v>
      </c>
      <c r="X78" s="15">
        <f t="shared" si="44"/>
        <v>-1.217998157191269E-2</v>
      </c>
      <c r="Y78" s="15">
        <f t="shared" si="44"/>
        <v>-9.7425357312937999E-3</v>
      </c>
      <c r="Z78" s="5">
        <f t="shared" si="48"/>
        <v>12541.876533043182</v>
      </c>
      <c r="AA78" s="5">
        <f t="shared" si="48"/>
        <v>19574.005896367285</v>
      </c>
      <c r="AB78" s="5">
        <f t="shared" si="48"/>
        <v>9648.3652371158205</v>
      </c>
      <c r="AC78" s="16">
        <f t="shared" si="55"/>
        <v>2.1171183478645124</v>
      </c>
      <c r="AD78" s="16">
        <f t="shared" si="55"/>
        <v>2.8942717728972842</v>
      </c>
      <c r="AE78" s="16">
        <f t="shared" si="55"/>
        <v>2.9089963059959634</v>
      </c>
      <c r="AF78" s="15">
        <f t="shared" si="56"/>
        <v>-4.0504037456468023E-3</v>
      </c>
      <c r="AG78" s="15">
        <f t="shared" si="56"/>
        <v>2.9673830763510267E-4</v>
      </c>
      <c r="AH78" s="15">
        <f t="shared" si="56"/>
        <v>9.7937136394747881E-3</v>
      </c>
      <c r="AI78" s="1">
        <f t="shared" si="63"/>
        <v>104976.22564636332</v>
      </c>
      <c r="AJ78" s="1">
        <f t="shared" si="63"/>
        <v>26173.770291213805</v>
      </c>
      <c r="AK78" s="1">
        <f t="shared" si="63"/>
        <v>10249.798519296084</v>
      </c>
      <c r="AL78" s="14">
        <f t="shared" si="68"/>
        <v>22.790806460494551</v>
      </c>
      <c r="AM78" s="14">
        <f t="shared" si="68"/>
        <v>3.8941404084902649</v>
      </c>
      <c r="AN78" s="14">
        <f t="shared" si="68"/>
        <v>1.4340314143107273</v>
      </c>
      <c r="AO78" s="11">
        <f t="shared" si="69"/>
        <v>1.6530521347535566E-2</v>
      </c>
      <c r="AP78" s="11">
        <f t="shared" si="69"/>
        <v>2.0824097030197768E-2</v>
      </c>
      <c r="AQ78" s="11">
        <f t="shared" si="69"/>
        <v>1.8890083471963002E-2</v>
      </c>
      <c r="AR78" s="1">
        <f t="shared" si="49"/>
        <v>65840.236706340016</v>
      </c>
      <c r="AS78" s="1">
        <f t="shared" si="47"/>
        <v>17390.858130286051</v>
      </c>
      <c r="AT78" s="1">
        <f t="shared" si="47"/>
        <v>6889.738302204385</v>
      </c>
      <c r="AU78" s="1">
        <f t="shared" si="57"/>
        <v>13168.047341268004</v>
      </c>
      <c r="AV78" s="1">
        <f t="shared" si="57"/>
        <v>3478.1716260572102</v>
      </c>
      <c r="AW78" s="1">
        <f t="shared" si="57"/>
        <v>1377.9476604408771</v>
      </c>
      <c r="AX78" s="1">
        <f t="shared" si="58"/>
        <v>46351.904184118088</v>
      </c>
      <c r="AY78" s="1">
        <f t="shared" si="58"/>
        <v>4932.869686180813</v>
      </c>
      <c r="AZ78" s="1">
        <f t="shared" si="58"/>
        <v>1395.934951222363</v>
      </c>
      <c r="BA78" s="1">
        <f t="shared" si="59"/>
        <v>12209.011524225727</v>
      </c>
      <c r="BB78" s="1">
        <f t="shared" si="59"/>
        <v>23983.80423768449</v>
      </c>
      <c r="BC78" s="1">
        <f t="shared" si="59"/>
        <v>28592.047245940867</v>
      </c>
      <c r="BD78" s="1">
        <f>SUM(BA78:BC78)*BT78*BG$3+BF$3*econlow!BD78+BH$3*econhigh!BD78</f>
        <v>39191.024234359167</v>
      </c>
      <c r="BE78" s="2">
        <f t="shared" si="64"/>
        <v>0.17931493730955578</v>
      </c>
      <c r="BF78" s="2">
        <f t="shared" si="64"/>
        <v>0.13584270515142602</v>
      </c>
      <c r="BG78" s="2">
        <f t="shared" si="64"/>
        <v>7.3108051554487685E-2</v>
      </c>
      <c r="BH78" s="2">
        <f t="shared" si="53"/>
        <v>0.13440454964905141</v>
      </c>
      <c r="BI78" s="2">
        <f t="shared" si="60"/>
        <v>3.2153846742329923E-3</v>
      </c>
      <c r="BJ78" s="2">
        <f t="shared" si="60"/>
        <v>1.8453240542857267E-3</v>
      </c>
      <c r="BK78" s="2">
        <f t="shared" si="60"/>
        <v>5.3447872020936297E-4</v>
      </c>
      <c r="BL78" s="2">
        <f t="shared" si="54"/>
        <v>211.7016880534382</v>
      </c>
      <c r="BM78" s="2">
        <f t="shared" si="54"/>
        <v>32.091768832487347</v>
      </c>
      <c r="BN78" s="2">
        <f t="shared" si="54"/>
        <v>3.682418510339629</v>
      </c>
      <c r="BO78" s="2">
        <f t="shared" si="61"/>
        <v>188.26748750617801</v>
      </c>
      <c r="BP78" s="2">
        <f t="shared" si="61"/>
        <v>24.138351912534848</v>
      </c>
      <c r="BQ78" s="2">
        <f t="shared" si="61"/>
        <v>10.441050491265523</v>
      </c>
      <c r="BR78" s="11">
        <f t="shared" si="62"/>
        <v>5.0836674817940714E-2</v>
      </c>
      <c r="BS78" s="17">
        <f t="shared" si="51"/>
        <v>0.41375049624679877</v>
      </c>
      <c r="BT78" s="17">
        <f t="shared" si="52"/>
        <v>0.60501644584477088</v>
      </c>
      <c r="BU78" s="12">
        <f>(BU$3*tempmid!$I188+BU$4*tempmid!$I188^2+BU$5*tempmid!$I188^6)*(K78/K$56)^$BW$1</f>
        <v>3.1503943086318746</v>
      </c>
      <c r="BV78" s="12">
        <f>(BV$3*tempmid!$I188+BV$4*tempmid!$I188^2+BV$5*tempmid!$I188^6)*(L78/L$56)^$BW$1</f>
        <v>1.5867189002894753</v>
      </c>
      <c r="BW78" s="12">
        <f>(BW$3*tempmid!$I188+BW$4*tempmid!$I188^2+BW$5*tempmid!$I188^6)*(M78/M$56)^$BW$1</f>
        <v>0.58384742870711714</v>
      </c>
      <c r="BX78" s="12"/>
      <c r="BY78" s="12"/>
      <c r="BZ78" s="12"/>
      <c r="CA78" s="19"/>
      <c r="CB78" s="19"/>
      <c r="CC78" s="19"/>
      <c r="CD78" s="19"/>
      <c r="CE78" s="19"/>
      <c r="CF78" s="19"/>
      <c r="CG78" s="19"/>
      <c r="CH78" s="19"/>
    </row>
    <row r="79" spans="1:86" x14ac:dyDescent="0.3">
      <c r="A79" s="2">
        <f t="shared" si="36"/>
        <v>2033</v>
      </c>
      <c r="B79" s="5">
        <f t="shared" si="65"/>
        <v>1137.7891584385738</v>
      </c>
      <c r="C79" s="5">
        <f t="shared" si="65"/>
        <v>2827.4197997806882</v>
      </c>
      <c r="D79" s="5">
        <f t="shared" si="65"/>
        <v>3968.5084005474155</v>
      </c>
      <c r="E79" s="15">
        <f t="shared" si="66"/>
        <v>1.2626148524065525E-3</v>
      </c>
      <c r="F79" s="15">
        <f t="shared" si="66"/>
        <v>2.4874359244867199E-3</v>
      </c>
      <c r="G79" s="15">
        <f t="shared" si="66"/>
        <v>5.0780119564248745E-3</v>
      </c>
      <c r="H79" s="5">
        <f t="shared" si="39"/>
        <v>67324.638039242913</v>
      </c>
      <c r="I79" s="5">
        <f t="shared" si="39"/>
        <v>17898.529427066293</v>
      </c>
      <c r="J79" s="5">
        <f t="shared" si="39"/>
        <v>7093.95722460855</v>
      </c>
      <c r="K79" s="5">
        <f t="shared" si="40"/>
        <v>59171.453287210759</v>
      </c>
      <c r="L79" s="5">
        <f t="shared" si="40"/>
        <v>6330.3402729423515</v>
      </c>
      <c r="M79" s="5">
        <f t="shared" si="40"/>
        <v>1787.5626075605662</v>
      </c>
      <c r="N79" s="15">
        <f t="shared" si="41"/>
        <v>2.1256051137336085E-2</v>
      </c>
      <c r="O79" s="15">
        <f t="shared" si="41"/>
        <v>2.6638151934397447E-2</v>
      </c>
      <c r="P79" s="15">
        <f t="shared" si="41"/>
        <v>2.4438914432378667E-2</v>
      </c>
      <c r="Q79" s="5">
        <f t="shared" si="42"/>
        <v>7388.5915314966223</v>
      </c>
      <c r="R79" s="5">
        <f t="shared" si="42"/>
        <v>8092.3509506831206</v>
      </c>
      <c r="S79" s="5">
        <f t="shared" si="42"/>
        <v>3722.0230767264138</v>
      </c>
      <c r="T79" s="5">
        <f t="shared" si="67"/>
        <v>109.74572974591977</v>
      </c>
      <c r="U79" s="5">
        <f t="shared" si="67"/>
        <v>452.12378947992261</v>
      </c>
      <c r="V79" s="5">
        <f t="shared" si="67"/>
        <v>524.67515081919566</v>
      </c>
      <c r="W79" s="15">
        <f t="shared" si="44"/>
        <v>-1.0734613539272964E-2</v>
      </c>
      <c r="X79" s="15">
        <f t="shared" si="44"/>
        <v>-1.217998157191269E-2</v>
      </c>
      <c r="Y79" s="15">
        <f t="shared" si="44"/>
        <v>-9.7425357312937999E-3</v>
      </c>
      <c r="Z79" s="5">
        <f t="shared" si="48"/>
        <v>12639.364115265464</v>
      </c>
      <c r="AA79" s="5">
        <f t="shared" si="48"/>
        <v>19914.137911370904</v>
      </c>
      <c r="AB79" s="5">
        <f t="shared" si="48"/>
        <v>9939.1681852711354</v>
      </c>
      <c r="AC79" s="16">
        <f t="shared" si="55"/>
        <v>2.1085431637783443</v>
      </c>
      <c r="AD79" s="16">
        <f t="shared" si="55"/>
        <v>2.8951306142050099</v>
      </c>
      <c r="AE79" s="16">
        <f t="shared" si="55"/>
        <v>2.9374861827951779</v>
      </c>
      <c r="AF79" s="15">
        <f t="shared" si="56"/>
        <v>-4.0504037456468023E-3</v>
      </c>
      <c r="AG79" s="15">
        <f t="shared" si="56"/>
        <v>2.9673830763510267E-4</v>
      </c>
      <c r="AH79" s="15">
        <f t="shared" si="56"/>
        <v>9.7937136394747881E-3</v>
      </c>
      <c r="AI79" s="1">
        <f t="shared" si="63"/>
        <v>107646.65042299499</v>
      </c>
      <c r="AJ79" s="1">
        <f t="shared" si="63"/>
        <v>27034.564888149634</v>
      </c>
      <c r="AK79" s="1">
        <f t="shared" si="63"/>
        <v>10602.766327807354</v>
      </c>
      <c r="AL79" s="14">
        <f t="shared" si="68"/>
        <v>23.163782934090079</v>
      </c>
      <c r="AM79" s="14">
        <f t="shared" si="68"/>
        <v>3.9744214466287238</v>
      </c>
      <c r="AN79" s="14">
        <f t="shared" si="68"/>
        <v>1.4608494976972968</v>
      </c>
      <c r="AO79" s="11">
        <f t="shared" si="69"/>
        <v>1.6365216134060209E-2</v>
      </c>
      <c r="AP79" s="11">
        <f t="shared" si="69"/>
        <v>2.0615856059895788E-2</v>
      </c>
      <c r="AQ79" s="11">
        <f t="shared" si="69"/>
        <v>1.8701182637243373E-2</v>
      </c>
      <c r="AR79" s="1">
        <f t="shared" si="49"/>
        <v>67324.638039242913</v>
      </c>
      <c r="AS79" s="1">
        <f t="shared" si="47"/>
        <v>17898.529427066293</v>
      </c>
      <c r="AT79" s="1">
        <f t="shared" si="47"/>
        <v>7093.95722460855</v>
      </c>
      <c r="AU79" s="1">
        <f t="shared" si="57"/>
        <v>13464.927607848584</v>
      </c>
      <c r="AV79" s="1">
        <f t="shared" si="57"/>
        <v>3579.7058854132588</v>
      </c>
      <c r="AW79" s="1">
        <f t="shared" si="57"/>
        <v>1418.7914449217101</v>
      </c>
      <c r="AX79" s="1">
        <f t="shared" si="58"/>
        <v>47337.162629768609</v>
      </c>
      <c r="AY79" s="1">
        <f t="shared" si="58"/>
        <v>5064.2722183538817</v>
      </c>
      <c r="AZ79" s="1">
        <f t="shared" si="58"/>
        <v>1430.0500860484531</v>
      </c>
      <c r="BA79" s="1">
        <f t="shared" si="59"/>
        <v>12248.358255569316</v>
      </c>
      <c r="BB79" s="1">
        <f t="shared" si="59"/>
        <v>24117.793962462449</v>
      </c>
      <c r="BC79" s="1">
        <f t="shared" si="59"/>
        <v>28833.057885721031</v>
      </c>
      <c r="BD79" s="1">
        <f>SUM(BA79:BC79)*BT79*BG$3+BF$3*econlow!BD79+BH$3*econhigh!BD79</f>
        <v>38292.6692492004</v>
      </c>
      <c r="BE79" s="2">
        <f t="shared" si="64"/>
        <v>0.17931493730955578</v>
      </c>
      <c r="BF79" s="2">
        <f t="shared" si="64"/>
        <v>0.13584270515142602</v>
      </c>
      <c r="BG79" s="2">
        <f t="shared" si="64"/>
        <v>7.3108051554487685E-2</v>
      </c>
      <c r="BH79" s="2">
        <f t="shared" si="53"/>
        <v>0.13409960683293096</v>
      </c>
      <c r="BI79" s="2">
        <f t="shared" si="60"/>
        <v>3.2153846742329923E-3</v>
      </c>
      <c r="BJ79" s="2">
        <f t="shared" si="60"/>
        <v>1.8453240542857267E-3</v>
      </c>
      <c r="BK79" s="2">
        <f t="shared" si="60"/>
        <v>5.3447872020936297E-4</v>
      </c>
      <c r="BL79" s="2">
        <f t="shared" si="54"/>
        <v>216.4746093496652</v>
      </c>
      <c r="BM79" s="2">
        <f t="shared" si="54"/>
        <v>33.028586888106354</v>
      </c>
      <c r="BN79" s="2">
        <f t="shared" si="54"/>
        <v>3.7915691786287424</v>
      </c>
      <c r="BO79" s="2">
        <f t="shared" si="61"/>
        <v>191.02722477651832</v>
      </c>
      <c r="BP79" s="2">
        <f t="shared" si="61"/>
        <v>24.418678492899023</v>
      </c>
      <c r="BQ79" s="2">
        <f t="shared" si="61"/>
        <v>10.435991842266315</v>
      </c>
      <c r="BR79" s="11">
        <f t="shared" si="62"/>
        <v>5.0690624920232769E-2</v>
      </c>
      <c r="BS79" s="17">
        <f t="shared" si="51"/>
        <v>0.39373435107647131</v>
      </c>
      <c r="BT79" s="17">
        <f t="shared" si="52"/>
        <v>0.58739460761628237</v>
      </c>
      <c r="BU79" s="12">
        <f>(BU$3*tempmid!$I189+BU$4*tempmid!$I189^2+BU$5*tempmid!$I189^6)*(K79/K$56)^$BW$1</f>
        <v>3.1520263435302875</v>
      </c>
      <c r="BV79" s="12">
        <f>(BV$3*tempmid!$I189+BV$4*tempmid!$I189^2+BV$5*tempmid!$I189^6)*(L79/L$56)^$BW$1</f>
        <v>1.5764843446646304</v>
      </c>
      <c r="BW79" s="12">
        <f>(BW$3*tempmid!$I189+BW$4*tempmid!$I189^2+BW$5*tempmid!$I189^6)*(M79/M$56)^$BW$1</f>
        <v>0.56883980957993596</v>
      </c>
      <c r="BX79" s="12"/>
      <c r="BY79" s="12"/>
      <c r="BZ79" s="12"/>
      <c r="CA79" s="19"/>
      <c r="CB79" s="19"/>
      <c r="CC79" s="19"/>
      <c r="CD79" s="19"/>
      <c r="CE79" s="19"/>
      <c r="CF79" s="19"/>
      <c r="CG79" s="19"/>
      <c r="CH79" s="19"/>
    </row>
    <row r="80" spans="1:86" x14ac:dyDescent="0.3">
      <c r="A80" s="2">
        <f t="shared" si="36"/>
        <v>2034</v>
      </c>
      <c r="B80" s="5">
        <f t="shared" si="65"/>
        <v>1139.1539184544079</v>
      </c>
      <c r="C80" s="5">
        <f t="shared" si="65"/>
        <v>2834.1011740850886</v>
      </c>
      <c r="D80" s="5">
        <f t="shared" si="65"/>
        <v>3987.6529269992102</v>
      </c>
      <c r="E80" s="15">
        <f t="shared" si="66"/>
        <v>1.1994841097862248E-3</v>
      </c>
      <c r="F80" s="15">
        <f t="shared" si="66"/>
        <v>2.3630641282623836E-3</v>
      </c>
      <c r="G80" s="15">
        <f t="shared" si="66"/>
        <v>4.8241113586036301E-3</v>
      </c>
      <c r="H80" s="5">
        <f t="shared" si="39"/>
        <v>68822.303763055592</v>
      </c>
      <c r="I80" s="5">
        <f t="shared" si="39"/>
        <v>18413.602356984069</v>
      </c>
      <c r="J80" s="5">
        <f t="shared" si="39"/>
        <v>7300.4774945388708</v>
      </c>
      <c r="K80" s="5">
        <f t="shared" si="40"/>
        <v>60415.280716791087</v>
      </c>
      <c r="L80" s="5">
        <f t="shared" si="40"/>
        <v>6497.1577321788427</v>
      </c>
      <c r="M80" s="5">
        <f t="shared" si="40"/>
        <v>1830.7705380048278</v>
      </c>
      <c r="N80" s="15">
        <f t="shared" si="41"/>
        <v>2.1020734838858024E-2</v>
      </c>
      <c r="O80" s="15">
        <f t="shared" si="41"/>
        <v>2.6352052503325174E-2</v>
      </c>
      <c r="P80" s="15">
        <f t="shared" si="41"/>
        <v>2.4171422170900181E-2</v>
      </c>
      <c r="Q80" s="5">
        <f t="shared" si="42"/>
        <v>7471.8759075465377</v>
      </c>
      <c r="R80" s="5">
        <f t="shared" si="42"/>
        <v>8223.8265559450901</v>
      </c>
      <c r="S80" s="5">
        <f t="shared" si="42"/>
        <v>3793.0615249560342</v>
      </c>
      <c r="T80" s="5">
        <f t="shared" si="67"/>
        <v>108.56765174951184</v>
      </c>
      <c r="U80" s="5">
        <f t="shared" si="67"/>
        <v>446.61693005583379</v>
      </c>
      <c r="V80" s="5">
        <f t="shared" si="67"/>
        <v>519.56348441501768</v>
      </c>
      <c r="W80" s="15">
        <f t="shared" si="44"/>
        <v>-1.0734613539272964E-2</v>
      </c>
      <c r="X80" s="15">
        <f t="shared" si="44"/>
        <v>-1.217998157191269E-2</v>
      </c>
      <c r="Y80" s="15">
        <f t="shared" si="44"/>
        <v>-9.7425357312937999E-3</v>
      </c>
      <c r="Z80" s="5">
        <f t="shared" si="48"/>
        <v>12733.800527576319</v>
      </c>
      <c r="AA80" s="5">
        <f t="shared" si="48"/>
        <v>20251.841696360825</v>
      </c>
      <c r="AB80" s="5">
        <f t="shared" si="48"/>
        <v>10233.322624011829</v>
      </c>
      <c r="AC80" s="16">
        <f t="shared" si="55"/>
        <v>2.1000027126499186</v>
      </c>
      <c r="AD80" s="16">
        <f t="shared" si="55"/>
        <v>2.8959897103638519</v>
      </c>
      <c r="AE80" s="16">
        <f t="shared" si="55"/>
        <v>2.966255081289388</v>
      </c>
      <c r="AF80" s="15">
        <f t="shared" si="56"/>
        <v>-4.0504037456468023E-3</v>
      </c>
      <c r="AG80" s="15">
        <f t="shared" si="56"/>
        <v>2.9673830763510267E-4</v>
      </c>
      <c r="AH80" s="15">
        <f t="shared" si="56"/>
        <v>9.7937136394747881E-3</v>
      </c>
      <c r="AI80" s="1">
        <f t="shared" si="63"/>
        <v>110346.91298854408</v>
      </c>
      <c r="AJ80" s="1">
        <f t="shared" si="63"/>
        <v>27910.814284747932</v>
      </c>
      <c r="AK80" s="1">
        <f t="shared" si="63"/>
        <v>10961.281139948329</v>
      </c>
      <c r="AL80" s="14">
        <f t="shared" si="68"/>
        <v>23.539072445146928</v>
      </c>
      <c r="AM80" s="14">
        <f t="shared" si="68"/>
        <v>4.0555381860891337</v>
      </c>
      <c r="AN80" s="14">
        <f t="shared" si="68"/>
        <v>1.4878959148266395</v>
      </c>
      <c r="AO80" s="11">
        <f t="shared" si="69"/>
        <v>1.6201563972719608E-2</v>
      </c>
      <c r="AP80" s="11">
        <f t="shared" si="69"/>
        <v>2.0409697499296831E-2</v>
      </c>
      <c r="AQ80" s="11">
        <f t="shared" si="69"/>
        <v>1.851417081087094E-2</v>
      </c>
      <c r="AR80" s="1">
        <f t="shared" si="49"/>
        <v>68822.303763055592</v>
      </c>
      <c r="AS80" s="1">
        <f t="shared" si="47"/>
        <v>18413.602356984069</v>
      </c>
      <c r="AT80" s="1">
        <f t="shared" si="47"/>
        <v>7300.4774945388708</v>
      </c>
      <c r="AU80" s="1">
        <f t="shared" si="57"/>
        <v>13764.460752611119</v>
      </c>
      <c r="AV80" s="1">
        <f t="shared" si="57"/>
        <v>3682.720471396814</v>
      </c>
      <c r="AW80" s="1">
        <f t="shared" si="57"/>
        <v>1460.0954989077743</v>
      </c>
      <c r="AX80" s="1">
        <f t="shared" si="58"/>
        <v>48332.224573432868</v>
      </c>
      <c r="AY80" s="1">
        <f t="shared" si="58"/>
        <v>5197.7261857430749</v>
      </c>
      <c r="AZ80" s="1">
        <f t="shared" si="58"/>
        <v>1464.6164304038623</v>
      </c>
      <c r="BA80" s="1">
        <f t="shared" si="59"/>
        <v>12286.747611729692</v>
      </c>
      <c r="BB80" s="1">
        <f t="shared" si="59"/>
        <v>24248.503148859145</v>
      </c>
      <c r="BC80" s="1">
        <f t="shared" si="59"/>
        <v>29067.392539585289</v>
      </c>
      <c r="BD80" s="1">
        <f>SUM(BA80:BC80)*BT80*BG$3+BF$3*econlow!BD80+BH$3*econhigh!BD80</f>
        <v>37407.167607012343</v>
      </c>
      <c r="BE80" s="2">
        <f t="shared" si="64"/>
        <v>0.17931493730955578</v>
      </c>
      <c r="BF80" s="2">
        <f t="shared" si="64"/>
        <v>0.13584270515142602</v>
      </c>
      <c r="BG80" s="2">
        <f t="shared" si="64"/>
        <v>7.3108051554487685E-2</v>
      </c>
      <c r="BH80" s="2">
        <f t="shared" si="53"/>
        <v>0.13379690841649619</v>
      </c>
      <c r="BI80" s="2">
        <f t="shared" si="60"/>
        <v>3.2153846742329923E-3</v>
      </c>
      <c r="BJ80" s="2">
        <f t="shared" si="60"/>
        <v>1.8453240542857267E-3</v>
      </c>
      <c r="BK80" s="2">
        <f t="shared" si="60"/>
        <v>5.3447872020936297E-4</v>
      </c>
      <c r="BL80" s="2">
        <f t="shared" si="54"/>
        <v>221.29018076513654</v>
      </c>
      <c r="BM80" s="2">
        <f t="shared" si="54"/>
        <v>33.979063355395056</v>
      </c>
      <c r="BN80" s="2">
        <f t="shared" si="54"/>
        <v>3.9019498681983924</v>
      </c>
      <c r="BO80" s="2">
        <f t="shared" si="61"/>
        <v>193.82849696830311</v>
      </c>
      <c r="BP80" s="2">
        <f t="shared" si="61"/>
        <v>24.702479836240013</v>
      </c>
      <c r="BQ80" s="2">
        <f t="shared" si="61"/>
        <v>10.431092708653136</v>
      </c>
      <c r="BR80" s="11">
        <f t="shared" si="62"/>
        <v>5.0541885170429318E-2</v>
      </c>
      <c r="BS80" s="17">
        <f t="shared" si="51"/>
        <v>0.37473861642799294</v>
      </c>
      <c r="BT80" s="17">
        <f t="shared" si="52"/>
        <v>0.57028602681192464</v>
      </c>
      <c r="BU80" s="12">
        <f>(BU$3*tempmid!$I190+BU$4*tempmid!$I190^2+BU$5*tempmid!$I190^6)*(K80/K$56)^$BW$1</f>
        <v>3.1523038248822663</v>
      </c>
      <c r="BV80" s="12">
        <f>(BV$3*tempmid!$I190+BV$4*tempmid!$I190^2+BV$5*tempmid!$I190^6)*(L80/L$56)^$BW$1</f>
        <v>1.5652831977224246</v>
      </c>
      <c r="BW80" s="12">
        <f>(BW$3*tempmid!$I190+BW$4*tempmid!$I190^2+BW$5*tempmid!$I190^6)*(M80/M$56)^$BW$1</f>
        <v>0.55306341349559895</v>
      </c>
      <c r="BX80" s="12"/>
      <c r="BY80" s="12"/>
      <c r="BZ80" s="12"/>
      <c r="CA80" s="19"/>
      <c r="CB80" s="19"/>
      <c r="CC80" s="19"/>
      <c r="CD80" s="19"/>
      <c r="CE80" s="19"/>
      <c r="CF80" s="19"/>
      <c r="CG80" s="19"/>
      <c r="CH80" s="19"/>
    </row>
    <row r="81" spans="1:86" x14ac:dyDescent="0.3">
      <c r="A81" s="2">
        <f t="shared" si="36"/>
        <v>2035</v>
      </c>
      <c r="B81" s="5">
        <f t="shared" si="65"/>
        <v>1140.4519956270053</v>
      </c>
      <c r="C81" s="5">
        <f t="shared" si="65"/>
        <v>2840.4634787644177</v>
      </c>
      <c r="D81" s="5">
        <f t="shared" si="65"/>
        <v>4005.9279646895507</v>
      </c>
      <c r="E81" s="15">
        <f t="shared" si="66"/>
        <v>1.1395099042969135E-3</v>
      </c>
      <c r="F81" s="15">
        <f t="shared" si="66"/>
        <v>2.2449109218492642E-3</v>
      </c>
      <c r="G81" s="15">
        <f t="shared" si="66"/>
        <v>4.5829057906734486E-3</v>
      </c>
      <c r="H81" s="5">
        <f t="shared" si="39"/>
        <v>70333.016750362105</v>
      </c>
      <c r="I81" s="5">
        <f t="shared" si="39"/>
        <v>18936.031418873801</v>
      </c>
      <c r="J81" s="5">
        <f t="shared" si="39"/>
        <v>7509.2598440740621</v>
      </c>
      <c r="K81" s="5">
        <f t="shared" si="40"/>
        <v>61671.176884296605</v>
      </c>
      <c r="L81" s="5">
        <f t="shared" si="40"/>
        <v>6666.5287409753446</v>
      </c>
      <c r="M81" s="5">
        <f t="shared" si="40"/>
        <v>1874.5369138598605</v>
      </c>
      <c r="N81" s="15">
        <f t="shared" si="41"/>
        <v>2.0787723777909495E-2</v>
      </c>
      <c r="O81" s="15">
        <f t="shared" si="41"/>
        <v>2.6068477290869474E-2</v>
      </c>
      <c r="P81" s="15">
        <f t="shared" si="41"/>
        <v>2.3905986548554248E-2</v>
      </c>
      <c r="Q81" s="5">
        <f t="shared" si="42"/>
        <v>7553.9221358324703</v>
      </c>
      <c r="R81" s="5">
        <f t="shared" si="42"/>
        <v>8354.1442615509604</v>
      </c>
      <c r="S81" s="5">
        <f t="shared" si="42"/>
        <v>3863.5263442898363</v>
      </c>
      <c r="T81" s="5">
        <f t="shared" si="67"/>
        <v>107.40221996511445</v>
      </c>
      <c r="U81" s="5">
        <f t="shared" si="67"/>
        <v>441.17714407804954</v>
      </c>
      <c r="V81" s="5">
        <f t="shared" si="67"/>
        <v>514.50161860342882</v>
      </c>
      <c r="W81" s="15">
        <f t="shared" si="44"/>
        <v>-1.0734613539272964E-2</v>
      </c>
      <c r="X81" s="15">
        <f t="shared" si="44"/>
        <v>-1.217998157191269E-2</v>
      </c>
      <c r="Y81" s="15">
        <f t="shared" si="44"/>
        <v>-9.7425357312937999E-3</v>
      </c>
      <c r="Z81" s="5">
        <f t="shared" si="48"/>
        <v>12825.177813207902</v>
      </c>
      <c r="AA81" s="5">
        <f t="shared" si="48"/>
        <v>20586.978447614769</v>
      </c>
      <c r="AB81" s="5">
        <f t="shared" si="48"/>
        <v>10530.770658679361</v>
      </c>
      <c r="AC81" s="16">
        <f t="shared" si="55"/>
        <v>2.0914968537967327</v>
      </c>
      <c r="AD81" s="16">
        <f t="shared" si="55"/>
        <v>2.896849061449434</v>
      </c>
      <c r="AE81" s="16">
        <f t="shared" si="55"/>
        <v>2.9953057341371734</v>
      </c>
      <c r="AF81" s="15">
        <f t="shared" si="56"/>
        <v>-4.0504037456468023E-3</v>
      </c>
      <c r="AG81" s="15">
        <f t="shared" si="56"/>
        <v>2.9673830763510267E-4</v>
      </c>
      <c r="AH81" s="15">
        <f t="shared" si="56"/>
        <v>9.7937136394747881E-3</v>
      </c>
      <c r="AI81" s="1">
        <f t="shared" si="63"/>
        <v>113076.68244230079</v>
      </c>
      <c r="AJ81" s="1">
        <f t="shared" si="63"/>
        <v>28802.453327669951</v>
      </c>
      <c r="AK81" s="1">
        <f t="shared" si="63"/>
        <v>11325.24852486127</v>
      </c>
      <c r="AL81" s="14">
        <f t="shared" si="68"/>
        <v>23.916628535344675</v>
      </c>
      <c r="AM81" s="14">
        <f t="shared" si="68"/>
        <v>4.1374827705883108</v>
      </c>
      <c r="AN81" s="14">
        <f t="shared" si="68"/>
        <v>1.515167602351378</v>
      </c>
      <c r="AO81" s="11">
        <f t="shared" si="69"/>
        <v>1.6039548332992412E-2</v>
      </c>
      <c r="AP81" s="11">
        <f t="shared" si="69"/>
        <v>2.0205600524303861E-2</v>
      </c>
      <c r="AQ81" s="11">
        <f t="shared" si="69"/>
        <v>1.8329029102762229E-2</v>
      </c>
      <c r="AR81" s="1">
        <f t="shared" si="49"/>
        <v>70333.016750362105</v>
      </c>
      <c r="AS81" s="1">
        <f t="shared" si="47"/>
        <v>18936.031418873801</v>
      </c>
      <c r="AT81" s="1">
        <f t="shared" si="47"/>
        <v>7509.2598440740621</v>
      </c>
      <c r="AU81" s="1">
        <f t="shared" si="57"/>
        <v>14066.603350072422</v>
      </c>
      <c r="AV81" s="1">
        <f t="shared" si="57"/>
        <v>3787.2062837747603</v>
      </c>
      <c r="AW81" s="1">
        <f t="shared" si="57"/>
        <v>1501.8519688148126</v>
      </c>
      <c r="AX81" s="1">
        <f t="shared" si="58"/>
        <v>49336.941507437281</v>
      </c>
      <c r="AY81" s="1">
        <f t="shared" si="58"/>
        <v>5333.2229927802755</v>
      </c>
      <c r="AZ81" s="1">
        <f t="shared" si="58"/>
        <v>1499.6295310878882</v>
      </c>
      <c r="BA81" s="1">
        <f t="shared" si="59"/>
        <v>12324.212834457794</v>
      </c>
      <c r="BB81" s="1">
        <f t="shared" si="59"/>
        <v>24376.036747522259</v>
      </c>
      <c r="BC81" s="1">
        <f t="shared" si="59"/>
        <v>29295.244557200949</v>
      </c>
      <c r="BD81" s="1">
        <f>SUM(BA81:BC81)*BT81*BG$3+BF$3*econlow!BD81+BH$3*econhigh!BD81</f>
        <v>36534.897576197822</v>
      </c>
      <c r="BE81" s="2">
        <f t="shared" si="64"/>
        <v>0.17931493730955578</v>
      </c>
      <c r="BF81" s="2">
        <f t="shared" si="64"/>
        <v>0.13584270515142602</v>
      </c>
      <c r="BG81" s="2">
        <f t="shared" si="64"/>
        <v>7.3108051554487685E-2</v>
      </c>
      <c r="BH81" s="2">
        <f t="shared" si="53"/>
        <v>0.13349636299254208</v>
      </c>
      <c r="BI81" s="2">
        <f t="shared" si="60"/>
        <v>3.2153846742329923E-3</v>
      </c>
      <c r="BJ81" s="2">
        <f t="shared" si="60"/>
        <v>1.8453240542857267E-3</v>
      </c>
      <c r="BK81" s="2">
        <f t="shared" si="60"/>
        <v>5.3447872020936297E-4</v>
      </c>
      <c r="BL81" s="2">
        <f t="shared" si="54"/>
        <v>226.14770415168664</v>
      </c>
      <c r="BM81" s="2">
        <f t="shared" si="54"/>
        <v>34.943114269958102</v>
      </c>
      <c r="BN81" s="2">
        <f t="shared" si="54"/>
        <v>4.0135395911802654</v>
      </c>
      <c r="BO81" s="2">
        <f t="shared" si="61"/>
        <v>196.6719007419141</v>
      </c>
      <c r="BP81" s="2">
        <f t="shared" si="61"/>
        <v>24.989793808913664</v>
      </c>
      <c r="BQ81" s="2">
        <f t="shared" si="61"/>
        <v>10.426347199274359</v>
      </c>
      <c r="BR81" s="11">
        <f t="shared" si="62"/>
        <v>5.0390660626614431E-2</v>
      </c>
      <c r="BS81" s="17">
        <f t="shared" si="51"/>
        <v>0.35670982920133559</v>
      </c>
      <c r="BT81" s="17">
        <f t="shared" si="52"/>
        <v>0.55367575418633463</v>
      </c>
      <c r="BU81" s="12">
        <f>(BU$3*tempmid!$I191+BU$4*tempmid!$I191^2+BU$5*tempmid!$I191^6)*(K81/K$56)^$BW$1</f>
        <v>3.1512066600950908</v>
      </c>
      <c r="BV81" s="12">
        <f>(BV$3*tempmid!$I191+BV$4*tempmid!$I191^2+BV$5*tempmid!$I191^6)*(L81/L$56)^$BW$1</f>
        <v>1.5531026117939999</v>
      </c>
      <c r="BW81" s="12">
        <f>(BW$3*tempmid!$I191+BW$4*tempmid!$I191^2+BW$5*tempmid!$I191^6)*(M81/M$56)^$BW$1</f>
        <v>0.53650575102147169</v>
      </c>
      <c r="BX81" s="12"/>
      <c r="BY81" s="12"/>
      <c r="BZ81" s="12"/>
      <c r="CA81" s="19"/>
      <c r="CB81" s="19"/>
      <c r="CC81" s="19"/>
      <c r="CD81" s="19"/>
      <c r="CE81" s="19"/>
      <c r="CF81" s="19"/>
      <c r="CG81" s="19"/>
      <c r="CH81" s="19"/>
    </row>
    <row r="82" spans="1:86" x14ac:dyDescent="0.3">
      <c r="A82" s="2">
        <f t="shared" si="36"/>
        <v>2036</v>
      </c>
      <c r="B82" s="5">
        <f t="shared" si="65"/>
        <v>1141.6865741541778</v>
      </c>
      <c r="C82" s="5">
        <f t="shared" si="65"/>
        <v>2846.5212368766802</v>
      </c>
      <c r="D82" s="5">
        <f t="shared" si="65"/>
        <v>4023.368815632627</v>
      </c>
      <c r="E82" s="15">
        <f t="shared" si="66"/>
        <v>1.0825344090820677E-3</v>
      </c>
      <c r="F82" s="15">
        <f t="shared" si="66"/>
        <v>2.1326653757568008E-3</v>
      </c>
      <c r="G82" s="15">
        <f t="shared" si="66"/>
        <v>4.3537605011397763E-3</v>
      </c>
      <c r="H82" s="5">
        <f t="shared" si="39"/>
        <v>71856.552940943046</v>
      </c>
      <c r="I82" s="5">
        <f t="shared" si="39"/>
        <v>19465.768791839568</v>
      </c>
      <c r="J82" s="5">
        <f t="shared" si="39"/>
        <v>7720.2655060563447</v>
      </c>
      <c r="K82" s="5">
        <f t="shared" si="40"/>
        <v>62938.948891623957</v>
      </c>
      <c r="L82" s="5">
        <f t="shared" si="40"/>
        <v>6838.4414420172061</v>
      </c>
      <c r="M82" s="5">
        <f t="shared" si="40"/>
        <v>1918.8560283262086</v>
      </c>
      <c r="N82" s="15">
        <f t="shared" si="41"/>
        <v>2.0556961474982982E-2</v>
      </c>
      <c r="O82" s="15">
        <f t="shared" si="41"/>
        <v>2.5787438668825047E-2</v>
      </c>
      <c r="P82" s="15">
        <f t="shared" si="41"/>
        <v>2.3642700305693376E-2</v>
      </c>
      <c r="Q82" s="5">
        <f t="shared" si="42"/>
        <v>7634.7083527012373</v>
      </c>
      <c r="R82" s="5">
        <f t="shared" si="42"/>
        <v>8483.2524003197723</v>
      </c>
      <c r="S82" s="5">
        <f t="shared" si="42"/>
        <v>3933.3908789401548</v>
      </c>
      <c r="T82" s="5">
        <f t="shared" si="67"/>
        <v>106.24929864052896</v>
      </c>
      <c r="U82" s="5">
        <f t="shared" si="67"/>
        <v>435.80361459322984</v>
      </c>
      <c r="V82" s="5">
        <f t="shared" si="67"/>
        <v>509.48906820037644</v>
      </c>
      <c r="W82" s="15">
        <f t="shared" si="44"/>
        <v>-1.0734613539272964E-2</v>
      </c>
      <c r="X82" s="15">
        <f t="shared" si="44"/>
        <v>-1.217998157191269E-2</v>
      </c>
      <c r="Y82" s="15">
        <f t="shared" si="44"/>
        <v>-9.7425357312937999E-3</v>
      </c>
      <c r="Z82" s="5">
        <f t="shared" si="48"/>
        <v>12913.489337884115</v>
      </c>
      <c r="AA82" s="5">
        <f t="shared" si="48"/>
        <v>20919.412842609647</v>
      </c>
      <c r="AB82" s="5">
        <f t="shared" si="48"/>
        <v>10831.45520987624</v>
      </c>
      <c r="AC82" s="16">
        <f t="shared" si="55"/>
        <v>2.083025447106106</v>
      </c>
      <c r="AD82" s="16">
        <f t="shared" si="55"/>
        <v>2.8977086675374029</v>
      </c>
      <c r="AE82" s="16">
        <f t="shared" si="55"/>
        <v>3.0246409007599895</v>
      </c>
      <c r="AF82" s="15">
        <f t="shared" si="56"/>
        <v>-4.0504037456468023E-3</v>
      </c>
      <c r="AG82" s="15">
        <f t="shared" si="56"/>
        <v>2.9673830763510267E-4</v>
      </c>
      <c r="AH82" s="15">
        <f t="shared" si="56"/>
        <v>9.7937136394747881E-3</v>
      </c>
      <c r="AI82" s="1">
        <f t="shared" si="63"/>
        <v>115835.61754814314</v>
      </c>
      <c r="AJ82" s="1">
        <f t="shared" si="63"/>
        <v>29709.414278677719</v>
      </c>
      <c r="AK82" s="1">
        <f t="shared" si="63"/>
        <v>11694.575641189957</v>
      </c>
      <c r="AL82" s="14">
        <f t="shared" si="68"/>
        <v>24.296404335506011</v>
      </c>
      <c r="AM82" s="14">
        <f t="shared" si="68"/>
        <v>4.2202470913866206</v>
      </c>
      <c r="AN82" s="14">
        <f t="shared" si="68"/>
        <v>1.5426614379196482</v>
      </c>
      <c r="AO82" s="11">
        <f t="shared" si="69"/>
        <v>1.5879152849662487E-2</v>
      </c>
      <c r="AP82" s="11">
        <f t="shared" si="69"/>
        <v>2.0003544519060824E-2</v>
      </c>
      <c r="AQ82" s="11">
        <f t="shared" si="69"/>
        <v>1.8145738811734608E-2</v>
      </c>
      <c r="AR82" s="1">
        <f t="shared" si="49"/>
        <v>71856.552940943046</v>
      </c>
      <c r="AS82" s="1">
        <f t="shared" si="47"/>
        <v>19465.768791839568</v>
      </c>
      <c r="AT82" s="1">
        <f t="shared" si="47"/>
        <v>7720.2655060563447</v>
      </c>
      <c r="AU82" s="1">
        <f t="shared" si="57"/>
        <v>14371.310588188609</v>
      </c>
      <c r="AV82" s="1">
        <f t="shared" si="57"/>
        <v>3893.1537583679137</v>
      </c>
      <c r="AW82" s="1">
        <f t="shared" si="57"/>
        <v>1544.053101211269</v>
      </c>
      <c r="AX82" s="1">
        <f t="shared" si="58"/>
        <v>50351.159113299167</v>
      </c>
      <c r="AY82" s="1">
        <f t="shared" si="58"/>
        <v>5470.7531536137658</v>
      </c>
      <c r="AZ82" s="1">
        <f t="shared" si="58"/>
        <v>1535.0848226609671</v>
      </c>
      <c r="BA82" s="1">
        <f t="shared" si="59"/>
        <v>12360.785849784501</v>
      </c>
      <c r="BB82" s="1">
        <f t="shared" si="59"/>
        <v>24500.496674787566</v>
      </c>
      <c r="BC82" s="1">
        <f t="shared" si="59"/>
        <v>29516.805268548855</v>
      </c>
      <c r="BD82" s="1">
        <f>SUM(BA82:BC82)*BT82*BG$3+BF$3*econlow!BD82+BH$3*econhigh!BD82</f>
        <v>35676.185096047244</v>
      </c>
      <c r="BE82" s="2">
        <f t="shared" si="64"/>
        <v>0.17931493730955578</v>
      </c>
      <c r="BF82" s="2">
        <f t="shared" si="64"/>
        <v>0.13584270515142602</v>
      </c>
      <c r="BG82" s="2">
        <f t="shared" si="64"/>
        <v>7.3108051554487685E-2</v>
      </c>
      <c r="BH82" s="2">
        <f t="shared" si="53"/>
        <v>0.13319788071027605</v>
      </c>
      <c r="BI82" s="2">
        <f t="shared" si="60"/>
        <v>3.2153846742329923E-3</v>
      </c>
      <c r="BJ82" s="2">
        <f t="shared" si="60"/>
        <v>1.8453240542857267E-3</v>
      </c>
      <c r="BK82" s="2">
        <f t="shared" si="60"/>
        <v>5.3447872020936297E-4</v>
      </c>
      <c r="BL82" s="2">
        <f t="shared" si="54"/>
        <v>231.04645906951993</v>
      </c>
      <c r="BM82" s="2">
        <f t="shared" si="54"/>
        <v>35.920651386745966</v>
      </c>
      <c r="BN82" s="2">
        <f t="shared" si="54"/>
        <v>4.126317627353485</v>
      </c>
      <c r="BO82" s="2">
        <f t="shared" si="61"/>
        <v>199.55804273730382</v>
      </c>
      <c r="BP82" s="2">
        <f t="shared" si="61"/>
        <v>25.280658787417714</v>
      </c>
      <c r="BQ82" s="2">
        <f t="shared" si="61"/>
        <v>10.421749574636319</v>
      </c>
      <c r="BR82" s="11">
        <f t="shared" si="62"/>
        <v>5.0237146802543514E-2</v>
      </c>
      <c r="BS82" s="17">
        <f t="shared" si="51"/>
        <v>0.33959729705568692</v>
      </c>
      <c r="BT82" s="17">
        <f t="shared" si="52"/>
        <v>0.53754927590906276</v>
      </c>
      <c r="BU82" s="12">
        <f>(BU$3*tempmid!$I192+BU$4*tempmid!$I192^2+BU$5*tempmid!$I192^6)*(K82/K$56)^$BW$1</f>
        <v>3.1487133841429782</v>
      </c>
      <c r="BV82" s="12">
        <f>(BV$3*tempmid!$I192+BV$4*tempmid!$I192^2+BV$5*tempmid!$I192^6)*(L82/L$56)^$BW$1</f>
        <v>1.5399291288425307</v>
      </c>
      <c r="BW82" s="12">
        <f>(BW$3*tempmid!$I192+BW$4*tempmid!$I192^2+BW$5*tempmid!$I192^6)*(M82/M$56)^$BW$1</f>
        <v>0.51915422292848312</v>
      </c>
      <c r="BX82" s="12"/>
      <c r="BY82" s="12"/>
      <c r="BZ82" s="12"/>
      <c r="CA82" s="19"/>
      <c r="CB82" s="19"/>
      <c r="CC82" s="19"/>
      <c r="CD82" s="19"/>
      <c r="CE82" s="19"/>
      <c r="CF82" s="19"/>
      <c r="CG82" s="19"/>
      <c r="CH82" s="19"/>
    </row>
    <row r="83" spans="1:86" x14ac:dyDescent="0.3">
      <c r="A83" s="2">
        <f t="shared" si="36"/>
        <v>2037</v>
      </c>
      <c r="B83" s="5">
        <f t="shared" si="65"/>
        <v>1142.8606934050413</v>
      </c>
      <c r="C83" s="5">
        <f t="shared" si="65"/>
        <v>2852.2883802957613</v>
      </c>
      <c r="D83" s="5">
        <f t="shared" si="65"/>
        <v>4040.0097606520953</v>
      </c>
      <c r="E83" s="15">
        <f t="shared" si="66"/>
        <v>1.0284076886279642E-3</v>
      </c>
      <c r="F83" s="15">
        <f t="shared" si="66"/>
        <v>2.0260321069689607E-3</v>
      </c>
      <c r="G83" s="15">
        <f t="shared" si="66"/>
        <v>4.1360724760827871E-3</v>
      </c>
      <c r="H83" s="5">
        <f t="shared" si="39"/>
        <v>73392.681395837179</v>
      </c>
      <c r="I83" s="5">
        <f t="shared" si="39"/>
        <v>20002.764283774664</v>
      </c>
      <c r="J83" s="5">
        <f t="shared" si="39"/>
        <v>7933.4561582720744</v>
      </c>
      <c r="K83" s="5">
        <f t="shared" si="40"/>
        <v>64218.39671217573</v>
      </c>
      <c r="L83" s="5">
        <f t="shared" si="40"/>
        <v>7012.8828564314126</v>
      </c>
      <c r="M83" s="5">
        <f t="shared" si="40"/>
        <v>1963.7220274912256</v>
      </c>
      <c r="N83" s="15">
        <f t="shared" si="41"/>
        <v>2.0328395104832309E-2</v>
      </c>
      <c r="O83" s="15">
        <f t="shared" si="41"/>
        <v>2.5508943213638169E-2</v>
      </c>
      <c r="P83" s="15">
        <f t="shared" si="41"/>
        <v>2.3381639113463359E-2</v>
      </c>
      <c r="Q83" s="5">
        <f t="shared" si="42"/>
        <v>7714.213256130246</v>
      </c>
      <c r="R83" s="5">
        <f t="shared" si="42"/>
        <v>8611.1007037915824</v>
      </c>
      <c r="S83" s="5">
        <f t="shared" si="42"/>
        <v>4002.6297667688086</v>
      </c>
      <c r="T83" s="5">
        <f t="shared" si="67"/>
        <v>105.10875348080408</v>
      </c>
      <c r="U83" s="5">
        <f t="shared" si="67"/>
        <v>430.49553459851137</v>
      </c>
      <c r="V83" s="5">
        <f t="shared" si="67"/>
        <v>504.52535274873071</v>
      </c>
      <c r="W83" s="15">
        <f t="shared" si="44"/>
        <v>-1.0734613539272964E-2</v>
      </c>
      <c r="X83" s="15">
        <f t="shared" si="44"/>
        <v>-1.217998157191269E-2</v>
      </c>
      <c r="Y83" s="15">
        <f t="shared" si="44"/>
        <v>-9.7425357312937999E-3</v>
      </c>
      <c r="Z83" s="5">
        <f t="shared" si="48"/>
        <v>12998.729786109689</v>
      </c>
      <c r="AA83" s="5">
        <f t="shared" si="48"/>
        <v>21249.012970723023</v>
      </c>
      <c r="AB83" s="5">
        <f t="shared" si="48"/>
        <v>11135.31993054238</v>
      </c>
      <c r="AC83" s="16">
        <f t="shared" si="55"/>
        <v>2.0745883530328699</v>
      </c>
      <c r="AD83" s="16">
        <f t="shared" si="55"/>
        <v>2.8985685287034273</v>
      </c>
      <c r="AE83" s="16">
        <f t="shared" si="55"/>
        <v>3.0542633676042761</v>
      </c>
      <c r="AF83" s="15">
        <f t="shared" si="56"/>
        <v>-4.0504037456468023E-3</v>
      </c>
      <c r="AG83" s="15">
        <f t="shared" si="56"/>
        <v>2.9673830763510267E-4</v>
      </c>
      <c r="AH83" s="15">
        <f t="shared" si="56"/>
        <v>9.7937136394747881E-3</v>
      </c>
      <c r="AI83" s="1">
        <f t="shared" si="63"/>
        <v>118623.36638151745</v>
      </c>
      <c r="AJ83" s="1">
        <f t="shared" si="63"/>
        <v>30631.62660917786</v>
      </c>
      <c r="AK83" s="1">
        <f t="shared" si="63"/>
        <v>12069.171178282231</v>
      </c>
      <c r="AL83" s="14">
        <f t="shared" si="68"/>
        <v>24.678352590465305</v>
      </c>
      <c r="AM83" s="14">
        <f t="shared" si="68"/>
        <v>4.30382279295487</v>
      </c>
      <c r="AN83" s="14">
        <f t="shared" si="68"/>
        <v>1.5703742421317985</v>
      </c>
      <c r="AO83" s="11">
        <f t="shared" si="69"/>
        <v>1.5720361321165863E-2</v>
      </c>
      <c r="AP83" s="11">
        <f t="shared" si="69"/>
        <v>1.9803509073870216E-2</v>
      </c>
      <c r="AQ83" s="11">
        <f t="shared" si="69"/>
        <v>1.7964281423617261E-2</v>
      </c>
      <c r="AR83" s="1">
        <f t="shared" si="49"/>
        <v>73392.681395837179</v>
      </c>
      <c r="AS83" s="1">
        <f t="shared" si="47"/>
        <v>20002.764283774664</v>
      </c>
      <c r="AT83" s="1">
        <f t="shared" si="47"/>
        <v>7933.4561582720744</v>
      </c>
      <c r="AU83" s="1">
        <f t="shared" si="57"/>
        <v>14678.536279167436</v>
      </c>
      <c r="AV83" s="1">
        <f t="shared" si="57"/>
        <v>4000.5528567549331</v>
      </c>
      <c r="AW83" s="1">
        <f t="shared" si="57"/>
        <v>1586.6912316544149</v>
      </c>
      <c r="AX83" s="1">
        <f t="shared" si="58"/>
        <v>51374.717369740589</v>
      </c>
      <c r="AY83" s="1">
        <f t="shared" si="58"/>
        <v>5610.3062851451296</v>
      </c>
      <c r="AZ83" s="1">
        <f t="shared" si="58"/>
        <v>1570.9776219929806</v>
      </c>
      <c r="BA83" s="1">
        <f t="shared" si="59"/>
        <v>12396.49731297399</v>
      </c>
      <c r="BB83" s="1">
        <f t="shared" si="59"/>
        <v>24621.981814818209</v>
      </c>
      <c r="BC83" s="1">
        <f t="shared" si="59"/>
        <v>29732.263543690569</v>
      </c>
      <c r="BD83" s="1">
        <f>SUM(BA83:BC83)*BT83*BG$3+BF$3*econlow!BD83+BH$3*econhigh!BD83</f>
        <v>34831.307218353715</v>
      </c>
      <c r="BE83" s="2">
        <f t="shared" si="64"/>
        <v>0.17931493730955578</v>
      </c>
      <c r="BF83" s="2">
        <f t="shared" si="64"/>
        <v>0.13584270515142602</v>
      </c>
      <c r="BG83" s="2">
        <f t="shared" si="64"/>
        <v>7.3108051554487685E-2</v>
      </c>
      <c r="BH83" s="2">
        <f t="shared" si="53"/>
        <v>0.13290137348259096</v>
      </c>
      <c r="BI83" s="2">
        <f t="shared" si="60"/>
        <v>3.2153846742329923E-3</v>
      </c>
      <c r="BJ83" s="2">
        <f t="shared" si="60"/>
        <v>1.8453240542857267E-3</v>
      </c>
      <c r="BK83" s="2">
        <f t="shared" si="60"/>
        <v>5.3447872020936297E-4</v>
      </c>
      <c r="BL83" s="2">
        <f t="shared" si="54"/>
        <v>235.98570296103972</v>
      </c>
      <c r="BM83" s="2">
        <f t="shared" si="54"/>
        <v>36.911582085056793</v>
      </c>
      <c r="BN83" s="2">
        <f t="shared" si="54"/>
        <v>4.2402634943103479</v>
      </c>
      <c r="BO83" s="2">
        <f t="shared" si="61"/>
        <v>202.48753962926162</v>
      </c>
      <c r="BP83" s="2">
        <f t="shared" si="61"/>
        <v>25.575113672885301</v>
      </c>
      <c r="BQ83" s="2">
        <f t="shared" si="61"/>
        <v>10.417294257228798</v>
      </c>
      <c r="BR83" s="11">
        <f t="shared" si="62"/>
        <v>5.0081529875983549E-2</v>
      </c>
      <c r="BS83" s="17">
        <f t="shared" si="51"/>
        <v>0.32335296660339424</v>
      </c>
      <c r="BT83" s="17">
        <f t="shared" si="52"/>
        <v>0.52189250088258521</v>
      </c>
      <c r="BU83" s="12">
        <f>(BU$3*tempmid!$I193+BU$4*tempmid!$I193^2+BU$5*tempmid!$I193^6)*(K83/K$56)^$BW$1</f>
        <v>3.1448014274341358</v>
      </c>
      <c r="BV83" s="12">
        <f>(BV$3*tempmid!$I193+BV$4*tempmid!$I193^2+BV$5*tempmid!$I193^6)*(L83/L$56)^$BW$1</f>
        <v>1.5257488362512566</v>
      </c>
      <c r="BW83" s="12">
        <f>(BW$3*tempmid!$I193+BW$4*tempmid!$I193^2+BW$5*tempmid!$I193^6)*(M83/M$56)^$BW$1</f>
        <v>0.50099619853507982</v>
      </c>
      <c r="BX83" s="12"/>
      <c r="BY83" s="12"/>
      <c r="BZ83" s="12"/>
      <c r="CA83" s="19"/>
      <c r="CB83" s="19"/>
      <c r="CC83" s="19"/>
      <c r="CD83" s="19"/>
      <c r="CE83" s="19"/>
      <c r="CF83" s="19"/>
      <c r="CG83" s="19"/>
      <c r="CH83" s="19"/>
    </row>
    <row r="84" spans="1:86" x14ac:dyDescent="0.3">
      <c r="A84" s="2">
        <f t="shared" si="36"/>
        <v>2038</v>
      </c>
      <c r="B84" s="5">
        <f t="shared" si="65"/>
        <v>1143.9772537929632</v>
      </c>
      <c r="C84" s="5">
        <f t="shared" si="65"/>
        <v>2857.7782667407346</v>
      </c>
      <c r="D84" s="5">
        <f t="shared" si="65"/>
        <v>4055.8840451675278</v>
      </c>
      <c r="E84" s="15">
        <f t="shared" si="66"/>
        <v>9.7698730419656585E-4</v>
      </c>
      <c r="F84" s="15">
        <f t="shared" si="66"/>
        <v>1.9247305016205126E-3</v>
      </c>
      <c r="G84" s="15">
        <f t="shared" si="66"/>
        <v>3.9292688522786475E-3</v>
      </c>
      <c r="H84" s="5">
        <f t="shared" si="39"/>
        <v>74941.164356199792</v>
      </c>
      <c r="I84" s="5">
        <f t="shared" si="39"/>
        <v>20546.965284931412</v>
      </c>
      <c r="J84" s="5">
        <f t="shared" si="39"/>
        <v>8148.7938694577197</v>
      </c>
      <c r="K84" s="5">
        <f t="shared" si="40"/>
        <v>65509.313325702395</v>
      </c>
      <c r="L84" s="5">
        <f t="shared" si="40"/>
        <v>7189.8388773055522</v>
      </c>
      <c r="M84" s="5">
        <f t="shared" si="40"/>
        <v>2009.1289047493306</v>
      </c>
      <c r="N84" s="15">
        <f t="shared" si="41"/>
        <v>2.0101975128910432E-2</v>
      </c>
      <c r="O84" s="15">
        <f t="shared" si="41"/>
        <v>2.5232992550539457E-2</v>
      </c>
      <c r="P84" s="15">
        <f t="shared" si="41"/>
        <v>2.3122863940226335E-2</v>
      </c>
      <c r="Q84" s="5">
        <f t="shared" si="42"/>
        <v>7792.4161156300306</v>
      </c>
      <c r="R84" s="5">
        <f t="shared" si="42"/>
        <v>8737.6402782355653</v>
      </c>
      <c r="S84" s="5">
        <f t="shared" si="42"/>
        <v>4071.2188763727218</v>
      </c>
      <c r="T84" s="5">
        <f t="shared" si="67"/>
        <v>103.98045163259295</v>
      </c>
      <c r="U84" s="5">
        <f t="shared" si="67"/>
        <v>425.25210692031078</v>
      </c>
      <c r="V84" s="5">
        <f t="shared" si="67"/>
        <v>499.60999647223258</v>
      </c>
      <c r="W84" s="15">
        <f t="shared" si="44"/>
        <v>-1.0734613539272964E-2</v>
      </c>
      <c r="X84" s="15">
        <f t="shared" si="44"/>
        <v>-1.217998157191269E-2</v>
      </c>
      <c r="Y84" s="15">
        <f t="shared" si="44"/>
        <v>-9.7425357312937999E-3</v>
      </c>
      <c r="Z84" s="5">
        <f t="shared" si="48"/>
        <v>13080.895154920603</v>
      </c>
      <c r="AA84" s="5">
        <f t="shared" si="48"/>
        <v>21575.650270806113</v>
      </c>
      <c r="AB84" s="5">
        <f t="shared" si="48"/>
        <v>11442.309125286727</v>
      </c>
      <c r="AC84" s="16">
        <f t="shared" si="55"/>
        <v>2.0661854325970705</v>
      </c>
      <c r="AD84" s="16">
        <f t="shared" si="55"/>
        <v>2.8994286450231992</v>
      </c>
      <c r="AE84" s="16">
        <f t="shared" si="55"/>
        <v>3.0841759484061302</v>
      </c>
      <c r="AF84" s="15">
        <f t="shared" si="56"/>
        <v>-4.0504037456468023E-3</v>
      </c>
      <c r="AG84" s="15">
        <f t="shared" si="56"/>
        <v>2.9673830763510267E-4</v>
      </c>
      <c r="AH84" s="15">
        <f t="shared" si="56"/>
        <v>9.7937136394747881E-3</v>
      </c>
      <c r="AI84" s="1">
        <f t="shared" si="63"/>
        <v>121439.56602253315</v>
      </c>
      <c r="AJ84" s="1">
        <f t="shared" si="63"/>
        <v>31569.01680501501</v>
      </c>
      <c r="AK84" s="1">
        <f t="shared" si="63"/>
        <v>12448.945292108423</v>
      </c>
      <c r="AL84" s="14">
        <f t="shared" si="68"/>
        <v>25.06242568380322</v>
      </c>
      <c r="AM84" s="14">
        <f t="shared" si="68"/>
        <v>4.388201278750155</v>
      </c>
      <c r="AN84" s="14">
        <f t="shared" si="68"/>
        <v>1.5983027805095935</v>
      </c>
      <c r="AO84" s="11">
        <f t="shared" si="69"/>
        <v>1.5563157707954205E-2</v>
      </c>
      <c r="AP84" s="11">
        <f t="shared" si="69"/>
        <v>1.9605473983131512E-2</v>
      </c>
      <c r="AQ84" s="11">
        <f t="shared" si="69"/>
        <v>1.7784638609381089E-2</v>
      </c>
      <c r="AR84" s="1">
        <f t="shared" si="49"/>
        <v>74941.164356199792</v>
      </c>
      <c r="AS84" s="1">
        <f t="shared" si="47"/>
        <v>20546.965284931412</v>
      </c>
      <c r="AT84" s="1">
        <f t="shared" si="47"/>
        <v>8148.7938694577197</v>
      </c>
      <c r="AU84" s="1">
        <f t="shared" si="57"/>
        <v>14988.232871239959</v>
      </c>
      <c r="AV84" s="1">
        <f t="shared" si="57"/>
        <v>4109.3930569862823</v>
      </c>
      <c r="AW84" s="1">
        <f t="shared" si="57"/>
        <v>1629.758773891544</v>
      </c>
      <c r="AX84" s="1">
        <f t="shared" si="58"/>
        <v>52407.45066056191</v>
      </c>
      <c r="AY84" s="1">
        <f t="shared" si="58"/>
        <v>5751.8711018444428</v>
      </c>
      <c r="AZ84" s="1">
        <f t="shared" si="58"/>
        <v>1607.3031237994646</v>
      </c>
      <c r="BA84" s="1">
        <f t="shared" si="59"/>
        <v>12431.376652772024</v>
      </c>
      <c r="BB84" s="1">
        <f t="shared" si="59"/>
        <v>24740.588033039898</v>
      </c>
      <c r="BC84" s="1">
        <f t="shared" si="59"/>
        <v>29941.805412062709</v>
      </c>
      <c r="BD84" s="1">
        <f>SUM(BA84:BC84)*BT84*BG$3+BF$3*econlow!BD84+BH$3*econhigh!BD84</f>
        <v>34000.495412467142</v>
      </c>
      <c r="BE84" s="2">
        <f t="shared" si="64"/>
        <v>0.17931493730955578</v>
      </c>
      <c r="BF84" s="2">
        <f t="shared" si="64"/>
        <v>0.13584270515142602</v>
      </c>
      <c r="BG84" s="2">
        <f t="shared" si="64"/>
        <v>7.3108051554487685E-2</v>
      </c>
      <c r="BH84" s="2">
        <f t="shared" si="53"/>
        <v>0.13260675515297196</v>
      </c>
      <c r="BI84" s="2">
        <f t="shared" si="60"/>
        <v>3.2153846742329923E-3</v>
      </c>
      <c r="BJ84" s="2">
        <f t="shared" si="60"/>
        <v>1.8453240542857267E-3</v>
      </c>
      <c r="BK84" s="2">
        <f t="shared" si="60"/>
        <v>5.3447872020936297E-4</v>
      </c>
      <c r="BL84" s="2">
        <f t="shared" si="54"/>
        <v>240.96467134010061</v>
      </c>
      <c r="BM84" s="2">
        <f t="shared" si="54"/>
        <v>37.915809282857715</v>
      </c>
      <c r="BN84" s="2">
        <f t="shared" si="54"/>
        <v>4.3553569185976651</v>
      </c>
      <c r="BO84" s="2">
        <f t="shared" si="61"/>
        <v>205.46101821452368</v>
      </c>
      <c r="BP84" s="2">
        <f t="shared" si="61"/>
        <v>25.873197905272129</v>
      </c>
      <c r="BQ84" s="2">
        <f t="shared" si="61"/>
        <v>10.412975838917999</v>
      </c>
      <c r="BR84" s="11">
        <f t="shared" si="62"/>
        <v>4.9923987012078647E-2</v>
      </c>
      <c r="BS84" s="17">
        <f t="shared" si="51"/>
        <v>0.30793129619333726</v>
      </c>
      <c r="BT84" s="17">
        <f t="shared" si="52"/>
        <v>0.50669174842969433</v>
      </c>
      <c r="BU84" s="12">
        <f>(BU$3*tempmid!$I194+BU$4*tempmid!$I194^2+BU$5*tempmid!$I194^6)*(K84/K$56)^$BW$1</f>
        <v>3.1394473519137769</v>
      </c>
      <c r="BV84" s="12">
        <f>(BV$3*tempmid!$I194+BV$4*tempmid!$I194^2+BV$5*tempmid!$I194^6)*(L84/L$56)^$BW$1</f>
        <v>1.5105475061336597</v>
      </c>
      <c r="BW84" s="12">
        <f>(BW$3*tempmid!$I194+BW$4*tempmid!$I194^2+BW$5*tempmid!$I194^6)*(M84/M$56)^$BW$1</f>
        <v>0.48201908906813479</v>
      </c>
      <c r="BX84" s="12"/>
      <c r="BY84" s="12"/>
      <c r="BZ84" s="12"/>
      <c r="CA84" s="19"/>
      <c r="CB84" s="19"/>
      <c r="CC84" s="19"/>
      <c r="CD84" s="19"/>
      <c r="CE84" s="19"/>
      <c r="CF84" s="19"/>
      <c r="CG84" s="19"/>
      <c r="CH84" s="19"/>
    </row>
    <row r="85" spans="1:86" x14ac:dyDescent="0.3">
      <c r="A85" s="2">
        <f t="shared" si="36"/>
        <v>2039</v>
      </c>
      <c r="B85" s="5">
        <f t="shared" si="65"/>
        <v>1145.0390224835462</v>
      </c>
      <c r="C85" s="5">
        <f t="shared" si="65"/>
        <v>2863.003697087755</v>
      </c>
      <c r="D85" s="5">
        <f t="shared" si="65"/>
        <v>4071.0238710723024</v>
      </c>
      <c r="E85" s="15">
        <f t="shared" si="66"/>
        <v>9.2813793898673753E-4</v>
      </c>
      <c r="F85" s="15">
        <f t="shared" si="66"/>
        <v>1.8284939765394869E-3</v>
      </c>
      <c r="G85" s="15">
        <f t="shared" si="66"/>
        <v>3.732805409664715E-3</v>
      </c>
      <c r="H85" s="5">
        <f t="shared" si="39"/>
        <v>76501.757311854235</v>
      </c>
      <c r="I85" s="5">
        <f t="shared" si="39"/>
        <v>21098.316727053552</v>
      </c>
      <c r="J85" s="5">
        <f t="shared" si="39"/>
        <v>8366.2410473506498</v>
      </c>
      <c r="K85" s="5">
        <f t="shared" si="40"/>
        <v>66811.48485745475</v>
      </c>
      <c r="L85" s="5">
        <f t="shared" si="40"/>
        <v>7369.2942654998114</v>
      </c>
      <c r="M85" s="5">
        <f t="shared" si="40"/>
        <v>2055.0704963434646</v>
      </c>
      <c r="N85" s="15">
        <f t="shared" si="41"/>
        <v>1.9877655033234021E-2</v>
      </c>
      <c r="O85" s="15">
        <f t="shared" si="41"/>
        <v>2.4959584109833566E-2</v>
      </c>
      <c r="P85" s="15">
        <f t="shared" si="41"/>
        <v>2.2866423097857913E-2</v>
      </c>
      <c r="Q85" s="5">
        <f t="shared" si="42"/>
        <v>7869.2967822402743</v>
      </c>
      <c r="R85" s="5">
        <f t="shared" si="42"/>
        <v>8862.8235836471322</v>
      </c>
      <c r="S85" s="5">
        <f t="shared" si="42"/>
        <v>4139.1352475469457</v>
      </c>
      <c r="T85" s="5">
        <f t="shared" si="67"/>
        <v>102.864261668678</v>
      </c>
      <c r="U85" s="5">
        <f t="shared" si="67"/>
        <v>420.07254409460432</v>
      </c>
      <c r="V85" s="5">
        <f t="shared" si="67"/>
        <v>494.7425282298903</v>
      </c>
      <c r="W85" s="15">
        <f t="shared" si="44"/>
        <v>-1.0734613539272964E-2</v>
      </c>
      <c r="X85" s="15">
        <f t="shared" si="44"/>
        <v>-1.217998157191269E-2</v>
      </c>
      <c r="Y85" s="15">
        <f t="shared" si="44"/>
        <v>-9.7425357312937999E-3</v>
      </c>
      <c r="Z85" s="5">
        <f t="shared" si="48"/>
        <v>13159.982746798652</v>
      </c>
      <c r="AA85" s="5">
        <f t="shared" si="48"/>
        <v>21899.199476137765</v>
      </c>
      <c r="AB85" s="5">
        <f t="shared" si="48"/>
        <v>11752.367672372875</v>
      </c>
      <c r="AC85" s="16">
        <f t="shared" si="55"/>
        <v>2.0578165473816785</v>
      </c>
      <c r="AD85" s="16">
        <f t="shared" si="55"/>
        <v>2.9002890165724322</v>
      </c>
      <c r="AE85" s="16">
        <f t="shared" si="55"/>
        <v>3.1143814844585753</v>
      </c>
      <c r="AF85" s="15">
        <f t="shared" si="56"/>
        <v>-4.0504037456468023E-3</v>
      </c>
      <c r="AG85" s="15">
        <f t="shared" si="56"/>
        <v>2.9673830763510267E-4</v>
      </c>
      <c r="AH85" s="15">
        <f t="shared" si="56"/>
        <v>9.7937136394747881E-3</v>
      </c>
      <c r="AI85" s="1">
        <f t="shared" si="63"/>
        <v>124283.8422915198</v>
      </c>
      <c r="AJ85" s="1">
        <f t="shared" si="63"/>
        <v>32521.50818149979</v>
      </c>
      <c r="AK85" s="1">
        <f t="shared" si="63"/>
        <v>12833.809536789126</v>
      </c>
      <c r="AL85" s="14">
        <f t="shared" si="68"/>
        <v>25.448575662429519</v>
      </c>
      <c r="AM85" s="14">
        <f t="shared" si="68"/>
        <v>4.473373717093402</v>
      </c>
      <c r="AN85" s="14">
        <f t="shared" si="68"/>
        <v>1.6264437654759281</v>
      </c>
      <c r="AO85" s="11">
        <f t="shared" si="69"/>
        <v>1.5407526130874663E-2</v>
      </c>
      <c r="AP85" s="11">
        <f t="shared" si="69"/>
        <v>1.9409419243300197E-2</v>
      </c>
      <c r="AQ85" s="11">
        <f t="shared" si="69"/>
        <v>1.7606792223287277E-2</v>
      </c>
      <c r="AR85" s="1">
        <f t="shared" si="49"/>
        <v>76501.757311854235</v>
      </c>
      <c r="AS85" s="1">
        <f t="shared" si="47"/>
        <v>21098.316727053552</v>
      </c>
      <c r="AT85" s="1">
        <f t="shared" si="47"/>
        <v>8366.2410473506498</v>
      </c>
      <c r="AU85" s="1">
        <f t="shared" si="57"/>
        <v>15300.351462370847</v>
      </c>
      <c r="AV85" s="1">
        <f t="shared" si="57"/>
        <v>4219.6633454107105</v>
      </c>
      <c r="AW85" s="1">
        <f t="shared" si="57"/>
        <v>1673.24820947013</v>
      </c>
      <c r="AX85" s="1">
        <f t="shared" si="58"/>
        <v>53449.187885963802</v>
      </c>
      <c r="AY85" s="1">
        <f t="shared" si="58"/>
        <v>5895.4354123998492</v>
      </c>
      <c r="AZ85" s="1">
        <f t="shared" si="58"/>
        <v>1644.0563970747717</v>
      </c>
      <c r="BA85" s="1">
        <f t="shared" si="59"/>
        <v>12465.452114938502</v>
      </c>
      <c r="BB85" s="1">
        <f t="shared" si="59"/>
        <v>24856.408199518388</v>
      </c>
      <c r="BC85" s="1">
        <f t="shared" si="59"/>
        <v>30145.613736163592</v>
      </c>
      <c r="BD85" s="1">
        <f>SUM(BA85:BC85)*BT85*BG$3+BF$3*econlow!BD85+BH$3*econhigh!BD85</f>
        <v>33183.938730292888</v>
      </c>
      <c r="BE85" s="2">
        <f t="shared" si="64"/>
        <v>0.17931493730955578</v>
      </c>
      <c r="BF85" s="2">
        <f t="shared" si="64"/>
        <v>0.13584270515142602</v>
      </c>
      <c r="BG85" s="2">
        <f t="shared" si="64"/>
        <v>7.3108051554487685E-2</v>
      </c>
      <c r="BH85" s="2">
        <f t="shared" si="53"/>
        <v>0.13231394162888116</v>
      </c>
      <c r="BI85" s="2">
        <f t="shared" si="60"/>
        <v>3.2153846742329923E-3</v>
      </c>
      <c r="BJ85" s="2">
        <f t="shared" si="60"/>
        <v>1.8453240542857267E-3</v>
      </c>
      <c r="BK85" s="2">
        <f t="shared" si="60"/>
        <v>5.3447872020936297E-4</v>
      </c>
      <c r="BL85" s="2">
        <f t="shared" si="54"/>
        <v>245.98257801242787</v>
      </c>
      <c r="BM85" s="2">
        <f t="shared" si="54"/>
        <v>38.933231361370822</v>
      </c>
      <c r="BN85" s="2">
        <f t="shared" si="54"/>
        <v>4.4715778079510153</v>
      </c>
      <c r="BO85" s="2">
        <f t="shared" si="61"/>
        <v>208.47911551834008</v>
      </c>
      <c r="BP85" s="2">
        <f t="shared" si="61"/>
        <v>26.174951476810833</v>
      </c>
      <c r="BQ85" s="2">
        <f t="shared" si="61"/>
        <v>10.408789085875981</v>
      </c>
      <c r="BR85" s="11">
        <f t="shared" si="62"/>
        <v>4.9764686740123992E-2</v>
      </c>
      <c r="BS85" s="17">
        <f t="shared" si="51"/>
        <v>0.29328913331112866</v>
      </c>
      <c r="BT85" s="17">
        <f t="shared" si="52"/>
        <v>0.49193373633950904</v>
      </c>
      <c r="BU85" s="12">
        <f>(BU$3*tempmid!$I195+BU$4*tempmid!$I195^2+BU$5*tempmid!$I195^6)*(K85/K$56)^$BW$1</f>
        <v>3.1326270630346587</v>
      </c>
      <c r="BV85" s="12">
        <f>(BV$3*tempmid!$I195+BV$4*tempmid!$I195^2+BV$5*tempmid!$I195^6)*(L85/L$56)^$BW$1</f>
        <v>1.4943107212862563</v>
      </c>
      <c r="BW85" s="12">
        <f>(BW$3*tempmid!$I195+BW$4*tempmid!$I195^2+BW$5*tempmid!$I195^6)*(M85/M$56)^$BW$1</f>
        <v>0.46221041601565954</v>
      </c>
      <c r="BX85" s="12"/>
      <c r="BY85" s="12"/>
      <c r="BZ85" s="12"/>
      <c r="CA85" s="19"/>
      <c r="CB85" s="19"/>
      <c r="CC85" s="19"/>
      <c r="CD85" s="19"/>
      <c r="CE85" s="19"/>
      <c r="CF85" s="19"/>
      <c r="CG85" s="19"/>
      <c r="CH85" s="19"/>
    </row>
    <row r="86" spans="1:86" x14ac:dyDescent="0.3">
      <c r="A86" s="2">
        <f t="shared" si="36"/>
        <v>2040</v>
      </c>
      <c r="B86" s="5">
        <f t="shared" si="65"/>
        <v>1146.0486389340142</v>
      </c>
      <c r="C86" s="5">
        <f t="shared" si="65"/>
        <v>2867.9769328519437</v>
      </c>
      <c r="D86" s="5">
        <f t="shared" si="65"/>
        <v>4085.4603940046745</v>
      </c>
      <c r="E86" s="15">
        <f t="shared" si="66"/>
        <v>8.8173104203740065E-4</v>
      </c>
      <c r="F86" s="15">
        <f t="shared" si="66"/>
        <v>1.7370692777125124E-3</v>
      </c>
      <c r="G86" s="15">
        <f t="shared" si="66"/>
        <v>3.5461651391814793E-3</v>
      </c>
      <c r="H86" s="5">
        <f t="shared" si="39"/>
        <v>78074.209082166242</v>
      </c>
      <c r="I86" s="5">
        <f t="shared" si="39"/>
        <v>21656.761048339427</v>
      </c>
      <c r="J86" s="5">
        <f t="shared" si="39"/>
        <v>8585.7603889596703</v>
      </c>
      <c r="K86" s="5">
        <f t="shared" si="40"/>
        <v>68124.690724109401</v>
      </c>
      <c r="L86" s="5">
        <f t="shared" si="40"/>
        <v>7551.23264774788</v>
      </c>
      <c r="M86" s="5">
        <f t="shared" si="40"/>
        <v>2101.5404779248602</v>
      </c>
      <c r="N86" s="15">
        <f t="shared" si="41"/>
        <v>1.9655391127085808E-2</v>
      </c>
      <c r="O86" s="15">
        <f t="shared" si="41"/>
        <v>2.4688711794266904E-2</v>
      </c>
      <c r="P86" s="15">
        <f t="shared" si="41"/>
        <v>2.2612354011250835E-2</v>
      </c>
      <c r="Q86" s="5">
        <f t="shared" si="42"/>
        <v>7944.8356988444584</v>
      </c>
      <c r="R86" s="5">
        <f t="shared" si="42"/>
        <v>8986.6044156197768</v>
      </c>
      <c r="S86" s="5">
        <f t="shared" si="42"/>
        <v>4206.3570350729933</v>
      </c>
      <c r="T86" s="5">
        <f t="shared" si="67"/>
        <v>101.76005357266209</v>
      </c>
      <c r="U86" s="5">
        <f t="shared" si="67"/>
        <v>414.95606824866559</v>
      </c>
      <c r="V86" s="5">
        <f t="shared" si="67"/>
        <v>489.92248147081995</v>
      </c>
      <c r="W86" s="15">
        <f t="shared" si="44"/>
        <v>-1.0734613539272964E-2</v>
      </c>
      <c r="X86" s="15">
        <f t="shared" si="44"/>
        <v>-1.217998157191269E-2</v>
      </c>
      <c r="Y86" s="15">
        <f t="shared" si="44"/>
        <v>-9.7425357312937999E-3</v>
      </c>
      <c r="Z86" s="5">
        <f t="shared" si="48"/>
        <v>13235.991162611261</v>
      </c>
      <c r="AA86" s="5">
        <f t="shared" si="48"/>
        <v>22219.538566769555</v>
      </c>
      <c r="AB86" s="5">
        <f t="shared" si="48"/>
        <v>12065.440948674312</v>
      </c>
      <c r="AC86" s="16">
        <f t="shared" si="55"/>
        <v>2.0494815595303097</v>
      </c>
      <c r="AD86" s="16">
        <f t="shared" si="55"/>
        <v>2.9011496434268627</v>
      </c>
      <c r="AE86" s="16">
        <f t="shared" si="55"/>
        <v>3.1448828448814452</v>
      </c>
      <c r="AF86" s="15">
        <f t="shared" si="56"/>
        <v>-4.0504037456468023E-3</v>
      </c>
      <c r="AG86" s="15">
        <f t="shared" si="56"/>
        <v>2.9673830763510267E-4</v>
      </c>
      <c r="AH86" s="15">
        <f t="shared" si="56"/>
        <v>9.7937136394747881E-3</v>
      </c>
      <c r="AI86" s="1">
        <f t="shared" si="63"/>
        <v>127155.80952473867</v>
      </c>
      <c r="AJ86" s="1">
        <f t="shared" si="63"/>
        <v>33489.020708760523</v>
      </c>
      <c r="AK86" s="1">
        <f t="shared" si="63"/>
        <v>13223.676792580343</v>
      </c>
      <c r="AL86" s="14">
        <f t="shared" si="68"/>
        <v>25.836754260996816</v>
      </c>
      <c r="AM86" s="14">
        <f t="shared" si="68"/>
        <v>4.5593310471413577</v>
      </c>
      <c r="AN86" s="14">
        <f t="shared" si="68"/>
        <v>1.6547938583431077</v>
      </c>
      <c r="AO86" s="11">
        <f t="shared" si="69"/>
        <v>1.5253450869565916E-2</v>
      </c>
      <c r="AP86" s="11">
        <f t="shared" si="69"/>
        <v>1.9215325050867194E-2</v>
      </c>
      <c r="AQ86" s="11">
        <f t="shared" si="69"/>
        <v>1.7430724301054405E-2</v>
      </c>
      <c r="AR86" s="1">
        <f t="shared" si="49"/>
        <v>78074.209082166242</v>
      </c>
      <c r="AS86" s="1">
        <f t="shared" si="47"/>
        <v>21656.761048339427</v>
      </c>
      <c r="AT86" s="1">
        <f t="shared" si="47"/>
        <v>8585.7603889596703</v>
      </c>
      <c r="AU86" s="1">
        <f t="shared" si="57"/>
        <v>15614.841816433249</v>
      </c>
      <c r="AV86" s="1">
        <f t="shared" si="57"/>
        <v>4331.3522096678853</v>
      </c>
      <c r="AW86" s="1">
        <f t="shared" si="57"/>
        <v>1717.1520777919341</v>
      </c>
      <c r="AX86" s="1">
        <f t="shared" si="58"/>
        <v>54499.752579287524</v>
      </c>
      <c r="AY86" s="1">
        <f t="shared" si="58"/>
        <v>6040.9861181983042</v>
      </c>
      <c r="AZ86" s="1">
        <f t="shared" si="58"/>
        <v>1681.2323823398881</v>
      </c>
      <c r="BA86" s="1">
        <f t="shared" si="59"/>
        <v>12498.750805022406</v>
      </c>
      <c r="BB86" s="1">
        <f t="shared" si="59"/>
        <v>24969.532221012872</v>
      </c>
      <c r="BC86" s="1">
        <f t="shared" si="59"/>
        <v>30343.867934803115</v>
      </c>
      <c r="BD86" s="1">
        <f>SUM(BA86:BC86)*BT86*BG$3+BF$3*econlow!BD86+BH$3*econhigh!BD86</f>
        <v>32381.786829303739</v>
      </c>
      <c r="BE86" s="2">
        <f t="shared" si="64"/>
        <v>0.17931493730955578</v>
      </c>
      <c r="BF86" s="2">
        <f t="shared" si="64"/>
        <v>0.13584270515142602</v>
      </c>
      <c r="BG86" s="2">
        <f t="shared" si="64"/>
        <v>7.3108051554487685E-2</v>
      </c>
      <c r="BH86" s="2">
        <f t="shared" si="53"/>
        <v>0.13202285098693115</v>
      </c>
      <c r="BI86" s="2">
        <f t="shared" si="60"/>
        <v>3.2153846742329923E-3</v>
      </c>
      <c r="BJ86" s="2">
        <f t="shared" si="60"/>
        <v>1.8453240542857267E-3</v>
      </c>
      <c r="BK86" s="2">
        <f t="shared" si="60"/>
        <v>5.3447872020936297E-4</v>
      </c>
      <c r="BL86" s="2">
        <f t="shared" si="54"/>
        <v>251.03861533565964</v>
      </c>
      <c r="BM86" s="2">
        <f t="shared" si="54"/>
        <v>39.963742100418919</v>
      </c>
      <c r="BN86" s="2">
        <f t="shared" si="54"/>
        <v>4.5889062247154069</v>
      </c>
      <c r="BO86" s="2">
        <f t="shared" si="61"/>
        <v>211.54247891322751</v>
      </c>
      <c r="BP86" s="2">
        <f t="shared" si="61"/>
        <v>26.480414944568114</v>
      </c>
      <c r="BQ86" s="2">
        <f t="shared" si="61"/>
        <v>10.404728941456698</v>
      </c>
      <c r="BR86" s="11">
        <f t="shared" si="62"/>
        <v>4.960378934915452E-2</v>
      </c>
      <c r="BS86" s="17">
        <f t="shared" si="51"/>
        <v>0.27938559661583878</v>
      </c>
      <c r="BT86" s="17">
        <f t="shared" si="52"/>
        <v>0.47760556926165926</v>
      </c>
      <c r="BU86" s="12">
        <f>(BU$3*tempmid!$I196+BU$4*tempmid!$I196^2+BU$5*tempmid!$I196^6)*(K86/K$56)^$BW$1</f>
        <v>3.1243160023063719</v>
      </c>
      <c r="BV86" s="12">
        <f>(BV$3*tempmid!$I196+BV$4*tempmid!$I196^2+BV$5*tempmid!$I196^6)*(L86/L$56)^$BW$1</f>
        <v>1.4770239897674444</v>
      </c>
      <c r="BW86" s="12">
        <f>(BW$3*tempmid!$I196+BW$4*tempmid!$I196^2+BW$5*tempmid!$I196^6)*(M86/M$56)^$BW$1</f>
        <v>0.44155787450641709</v>
      </c>
      <c r="BX86" s="12"/>
      <c r="BY86" s="12"/>
      <c r="BZ86" s="12"/>
      <c r="CA86" s="19"/>
      <c r="CB86" s="19"/>
      <c r="CC86" s="19"/>
      <c r="CD86" s="19"/>
      <c r="CE86" s="19"/>
      <c r="CF86" s="19"/>
      <c r="CG86" s="19"/>
      <c r="CH86" s="19"/>
    </row>
    <row r="87" spans="1:86" x14ac:dyDescent="0.3">
      <c r="A87" s="2">
        <f t="shared" si="36"/>
        <v>2041</v>
      </c>
      <c r="B87" s="5">
        <f t="shared" si="65"/>
        <v>1147.0086202616155</v>
      </c>
      <c r="C87" s="5">
        <f t="shared" si="65"/>
        <v>2872.709713740227</v>
      </c>
      <c r="D87" s="5">
        <f t="shared" si="65"/>
        <v>4099.2237253700641</v>
      </c>
      <c r="E87" s="15">
        <f t="shared" si="66"/>
        <v>8.3764448993553053E-4</v>
      </c>
      <c r="F87" s="15">
        <f t="shared" si="66"/>
        <v>1.6502158138268868E-3</v>
      </c>
      <c r="G87" s="15">
        <f t="shared" si="66"/>
        <v>3.3688568822224053E-3</v>
      </c>
      <c r="H87" s="5">
        <f t="shared" si="39"/>
        <v>79658.261910525092</v>
      </c>
      <c r="I87" s="5">
        <f t="shared" si="39"/>
        <v>22222.238164354068</v>
      </c>
      <c r="J87" s="5">
        <f t="shared" si="39"/>
        <v>8807.3148331953362</v>
      </c>
      <c r="K87" s="5">
        <f t="shared" si="40"/>
        <v>69448.703787732855</v>
      </c>
      <c r="L87" s="5">
        <f t="shared" si="40"/>
        <v>7735.6365170015843</v>
      </c>
      <c r="M87" s="5">
        <f t="shared" si="40"/>
        <v>2148.5323620389227</v>
      </c>
      <c r="N87" s="15">
        <f t="shared" si="41"/>
        <v>1.9435142377165704E-2</v>
      </c>
      <c r="O87" s="15">
        <f t="shared" si="41"/>
        <v>2.4420366562100559E-2</v>
      </c>
      <c r="P87" s="15">
        <f t="shared" si="41"/>
        <v>2.23606847489628E-2</v>
      </c>
      <c r="Q87" s="5">
        <f t="shared" si="42"/>
        <v>8019.0139108721924</v>
      </c>
      <c r="R87" s="5">
        <f t="shared" si="42"/>
        <v>9108.93788991572</v>
      </c>
      <c r="S87" s="5">
        <f t="shared" si="42"/>
        <v>4272.8634557611467</v>
      </c>
      <c r="T87" s="5">
        <f t="shared" si="67"/>
        <v>100.66769872382385</v>
      </c>
      <c r="U87" s="5">
        <f t="shared" si="67"/>
        <v>409.9019109842435</v>
      </c>
      <c r="V87" s="5">
        <f t="shared" si="67"/>
        <v>485.14939418952633</v>
      </c>
      <c r="W87" s="15">
        <f t="shared" si="44"/>
        <v>-1.0734613539272964E-2</v>
      </c>
      <c r="X87" s="15">
        <f t="shared" si="44"/>
        <v>-1.217998157191269E-2</v>
      </c>
      <c r="Y87" s="15">
        <f t="shared" si="44"/>
        <v>-9.7425357312937999E-3</v>
      </c>
      <c r="Z87" s="5">
        <f t="shared" si="48"/>
        <v>13308.920294952457</v>
      </c>
      <c r="AA87" s="5">
        <f t="shared" si="48"/>
        <v>22536.548728990852</v>
      </c>
      <c r="AB87" s="5">
        <f t="shared" si="48"/>
        <v>12381.474757850614</v>
      </c>
      <c r="AC87" s="16">
        <f t="shared" ref="AC87:AE102" si="70">AC86*(1+AF87)</f>
        <v>2.0411803317449539</v>
      </c>
      <c r="AD87" s="16">
        <f t="shared" si="70"/>
        <v>2.9020105256622495</v>
      </c>
      <c r="AE87" s="16">
        <f t="shared" si="70"/>
        <v>3.1756829268939111</v>
      </c>
      <c r="AF87" s="15">
        <f t="shared" si="56"/>
        <v>-4.0504037456468023E-3</v>
      </c>
      <c r="AG87" s="15">
        <f t="shared" si="56"/>
        <v>2.9673830763510267E-4</v>
      </c>
      <c r="AH87" s="15">
        <f t="shared" si="56"/>
        <v>9.7937136394747881E-3</v>
      </c>
      <c r="AI87" s="1">
        <f t="shared" si="63"/>
        <v>130055.07038869806</v>
      </c>
      <c r="AJ87" s="1">
        <f t="shared" si="63"/>
        <v>34471.470847552358</v>
      </c>
      <c r="AK87" s="1">
        <f t="shared" si="63"/>
        <v>13618.461191114244</v>
      </c>
      <c r="AL87" s="14">
        <f t="shared" si="68"/>
        <v>26.226912926128485</v>
      </c>
      <c r="AM87" s="14">
        <f t="shared" si="68"/>
        <v>4.6460639849458367</v>
      </c>
      <c r="AN87" s="14">
        <f t="shared" si="68"/>
        <v>1.6833496713077658</v>
      </c>
      <c r="AO87" s="11">
        <f t="shared" si="69"/>
        <v>1.5100916360870256E-2</v>
      </c>
      <c r="AP87" s="11">
        <f t="shared" si="69"/>
        <v>1.9023171800358521E-2</v>
      </c>
      <c r="AQ87" s="11">
        <f t="shared" si="69"/>
        <v>1.7256417058043861E-2</v>
      </c>
      <c r="AR87" s="1">
        <f t="shared" si="49"/>
        <v>79658.261910525092</v>
      </c>
      <c r="AS87" s="1">
        <f t="shared" si="47"/>
        <v>22222.238164354068</v>
      </c>
      <c r="AT87" s="1">
        <f t="shared" si="47"/>
        <v>8807.3148331953362</v>
      </c>
      <c r="AU87" s="1">
        <f t="shared" si="57"/>
        <v>15931.65238210502</v>
      </c>
      <c r="AV87" s="1">
        <f t="shared" si="57"/>
        <v>4444.4476328708142</v>
      </c>
      <c r="AW87" s="1">
        <f t="shared" si="57"/>
        <v>1761.4629666390674</v>
      </c>
      <c r="AX87" s="1">
        <f t="shared" si="58"/>
        <v>55558.963030186278</v>
      </c>
      <c r="AY87" s="1">
        <f t="shared" si="58"/>
        <v>6188.5092136012672</v>
      </c>
      <c r="AZ87" s="1">
        <f t="shared" si="58"/>
        <v>1718.8258896311381</v>
      </c>
      <c r="BA87" s="1">
        <f t="shared" si="59"/>
        <v>12531.298730325318</v>
      </c>
      <c r="BB87" s="1">
        <f t="shared" si="59"/>
        <v>25080.047080536257</v>
      </c>
      <c r="BC87" s="1">
        <f t="shared" si="59"/>
        <v>30536.743751392336</v>
      </c>
      <c r="BD87" s="1">
        <f>SUM(BA87:BC87)*BT87*BG$3+BF$3*econlow!BD87+BH$3*econhigh!BD87</f>
        <v>31594.152852986932</v>
      </c>
      <c r="BE87" s="2">
        <f t="shared" si="64"/>
        <v>0.17931493730955578</v>
      </c>
      <c r="BF87" s="2">
        <f t="shared" si="64"/>
        <v>0.13584270515142602</v>
      </c>
      <c r="BG87" s="2">
        <f t="shared" si="64"/>
        <v>7.3108051554487685E-2</v>
      </c>
      <c r="BH87" s="2">
        <f t="shared" si="53"/>
        <v>0.13173340355409796</v>
      </c>
      <c r="BI87" s="2">
        <f t="shared" si="60"/>
        <v>3.2153846742329923E-3</v>
      </c>
      <c r="BJ87" s="2">
        <f t="shared" si="60"/>
        <v>1.8453240542857267E-3</v>
      </c>
      <c r="BK87" s="2">
        <f t="shared" si="60"/>
        <v>5.3447872020936297E-4</v>
      </c>
      <c r="BL87" s="2">
        <f t="shared" si="54"/>
        <v>256.13195452314011</v>
      </c>
      <c r="BM87" s="2">
        <f t="shared" si="54"/>
        <v>41.007230624748857</v>
      </c>
      <c r="BN87" s="2">
        <f t="shared" si="54"/>
        <v>4.7073223605271828</v>
      </c>
      <c r="BO87" s="2">
        <f t="shared" si="61"/>
        <v>214.65176624570068</v>
      </c>
      <c r="BP87" s="2">
        <f t="shared" si="61"/>
        <v>26.789629442079082</v>
      </c>
      <c r="BQ87" s="2">
        <f t="shared" si="61"/>
        <v>10.400790527373742</v>
      </c>
      <c r="BR87" s="11">
        <f t="shared" si="62"/>
        <v>4.9441447283400136E-2</v>
      </c>
      <c r="BS87" s="17">
        <f t="shared" si="51"/>
        <v>0.26618196261379934</v>
      </c>
      <c r="BT87" s="17">
        <f t="shared" si="52"/>
        <v>0.4636947274385041</v>
      </c>
      <c r="BU87" s="12">
        <f>(BU$3*tempmid!$I197+BU$4*tempmid!$I197^2+BU$5*tempmid!$I197^6)*(K87/K$56)^$BW$1</f>
        <v>3.1144893234286393</v>
      </c>
      <c r="BV87" s="12">
        <f>(BV$3*tempmid!$I197+BV$4*tempmid!$I197^2+BV$5*tempmid!$I197^6)*(L87/L$56)^$BW$1</f>
        <v>1.4586728494348999</v>
      </c>
      <c r="BW87" s="12">
        <f>(BW$3*tempmid!$I197+BW$4*tempmid!$I197^2+BW$5*tempmid!$I197^6)*(M87/M$56)^$BW$1</f>
        <v>0.42004939181125289</v>
      </c>
      <c r="BX87" s="12"/>
      <c r="BY87" s="12"/>
      <c r="BZ87" s="12"/>
      <c r="CA87" s="19"/>
      <c r="CB87" s="19"/>
      <c r="CC87" s="19"/>
      <c r="CD87" s="19"/>
      <c r="CE87" s="19"/>
      <c r="CF87" s="19"/>
      <c r="CG87" s="19"/>
      <c r="CH87" s="19"/>
    </row>
    <row r="88" spans="1:86" x14ac:dyDescent="0.3">
      <c r="A88" s="2">
        <f t="shared" si="36"/>
        <v>2042</v>
      </c>
      <c r="B88" s="5">
        <f t="shared" si="65"/>
        <v>1147.9213664397525</v>
      </c>
      <c r="C88" s="5">
        <f t="shared" si="65"/>
        <v>2877.2132751884678</v>
      </c>
      <c r="D88" s="5">
        <f t="shared" si="65"/>
        <v>4112.342938526097</v>
      </c>
      <c r="E88" s="15">
        <f t="shared" si="66"/>
        <v>7.9576226543875397E-4</v>
      </c>
      <c r="F88" s="15">
        <f t="shared" si="66"/>
        <v>1.5677050231355423E-3</v>
      </c>
      <c r="G88" s="15">
        <f t="shared" si="66"/>
        <v>3.2004140381112849E-3</v>
      </c>
      <c r="H88" s="5">
        <f t="shared" si="39"/>
        <v>81253.651572906689</v>
      </c>
      <c r="I88" s="5">
        <f t="shared" si="39"/>
        <v>22794.685444917486</v>
      </c>
      <c r="J88" s="5">
        <f t="shared" si="39"/>
        <v>9030.8675159686463</v>
      </c>
      <c r="K88" s="5">
        <f t="shared" si="40"/>
        <v>70783.290518332899</v>
      </c>
      <c r="L88" s="5">
        <f t="shared" si="40"/>
        <v>7922.4872349528387</v>
      </c>
      <c r="M88" s="5">
        <f t="shared" si="40"/>
        <v>2196.0394964543975</v>
      </c>
      <c r="N88" s="15">
        <f t="shared" si="41"/>
        <v>1.9216870262678487E-2</v>
      </c>
      <c r="O88" s="15">
        <f t="shared" si="41"/>
        <v>2.415453693313907E-2</v>
      </c>
      <c r="P88" s="15">
        <f t="shared" si="41"/>
        <v>2.2111435347611508E-2</v>
      </c>
      <c r="Q88" s="5">
        <f t="shared" si="42"/>
        <v>8091.8130773697585</v>
      </c>
      <c r="R88" s="5">
        <f t="shared" si="42"/>
        <v>9229.780429528575</v>
      </c>
      <c r="S88" s="5">
        <f t="shared" si="42"/>
        <v>4338.6347386594298</v>
      </c>
      <c r="T88" s="5">
        <f t="shared" si="67"/>
        <v>99.587069882135637</v>
      </c>
      <c r="U88" s="5">
        <f t="shared" si="67"/>
        <v>404.90931326216361</v>
      </c>
      <c r="V88" s="5">
        <f t="shared" si="67"/>
        <v>480.42280888161935</v>
      </c>
      <c r="W88" s="15">
        <f t="shared" si="44"/>
        <v>-1.0734613539272964E-2</v>
      </c>
      <c r="X88" s="15">
        <f t="shared" si="44"/>
        <v>-1.217998157191269E-2</v>
      </c>
      <c r="Y88" s="15">
        <f t="shared" si="44"/>
        <v>-9.7425357312937999E-3</v>
      </c>
      <c r="Z88" s="5">
        <f t="shared" si="48"/>
        <v>13378.771321988335</v>
      </c>
      <c r="AA88" s="5">
        <f t="shared" si="48"/>
        <v>22850.114321487374</v>
      </c>
      <c r="AB88" s="5">
        <f t="shared" si="48"/>
        <v>12700.415261945614</v>
      </c>
      <c r="AC88" s="16">
        <f t="shared" si="70"/>
        <v>2.0329127272837137</v>
      </c>
      <c r="AD88" s="16">
        <f t="shared" si="70"/>
        <v>2.9028716633543739</v>
      </c>
      <c r="AE88" s="16">
        <f t="shared" si="70"/>
        <v>3.2067846560896793</v>
      </c>
      <c r="AF88" s="15">
        <f t="shared" si="56"/>
        <v>-4.0504037456468023E-3</v>
      </c>
      <c r="AG88" s="15">
        <f t="shared" si="56"/>
        <v>2.9673830763510267E-4</v>
      </c>
      <c r="AH88" s="15">
        <f t="shared" si="56"/>
        <v>9.7937136394747881E-3</v>
      </c>
      <c r="AI88" s="1">
        <f t="shared" ref="AI88:AK103" si="71">(1-$AI$5)*AI87+AU87</f>
        <v>132981.21573193328</v>
      </c>
      <c r="AJ88" s="1">
        <f t="shared" si="71"/>
        <v>35468.771395667936</v>
      </c>
      <c r="AK88" s="1">
        <f t="shared" si="71"/>
        <v>14018.078038641888</v>
      </c>
      <c r="AL88" s="14">
        <f t="shared" si="68"/>
        <v>26.619002840444768</v>
      </c>
      <c r="AM88" s="14">
        <f t="shared" si="68"/>
        <v>4.7335630295931095</v>
      </c>
      <c r="AN88" s="14">
        <f t="shared" si="68"/>
        <v>1.7121077694505478</v>
      </c>
      <c r="AO88" s="11">
        <f t="shared" si="69"/>
        <v>1.4949907197261553E-2</v>
      </c>
      <c r="AP88" s="11">
        <f t="shared" si="69"/>
        <v>1.8832940082354935E-2</v>
      </c>
      <c r="AQ88" s="11">
        <f t="shared" si="69"/>
        <v>1.7083852887463422E-2</v>
      </c>
      <c r="AR88" s="1">
        <f t="shared" si="49"/>
        <v>81253.651572906689</v>
      </c>
      <c r="AS88" s="1">
        <f t="shared" si="47"/>
        <v>22794.685444917486</v>
      </c>
      <c r="AT88" s="1">
        <f t="shared" si="47"/>
        <v>9030.8675159686463</v>
      </c>
      <c r="AU88" s="1">
        <f t="shared" si="57"/>
        <v>16250.730314581338</v>
      </c>
      <c r="AV88" s="1">
        <f t="shared" si="57"/>
        <v>4558.9370889834972</v>
      </c>
      <c r="AW88" s="1">
        <f t="shared" si="57"/>
        <v>1806.1735031937294</v>
      </c>
      <c r="AX88" s="1">
        <f t="shared" si="58"/>
        <v>56626.632414666325</v>
      </c>
      <c r="AY88" s="1">
        <f t="shared" si="58"/>
        <v>6337.9897879622713</v>
      </c>
      <c r="AZ88" s="1">
        <f t="shared" si="58"/>
        <v>1756.8315971635177</v>
      </c>
      <c r="BA88" s="1">
        <f t="shared" si="59"/>
        <v>12563.120840997914</v>
      </c>
      <c r="BB88" s="1">
        <f t="shared" si="59"/>
        <v>25188.0368833541</v>
      </c>
      <c r="BC88" s="1">
        <f t="shared" si="59"/>
        <v>30724.413063048338</v>
      </c>
      <c r="BD88" s="1">
        <f>SUM(BA88:BC88)*BT88*BG$3+BF$3*econlow!BD88+BH$3*econhigh!BD88</f>
        <v>30821.116169304838</v>
      </c>
      <c r="BE88" s="2">
        <f t="shared" ref="BE88:BG103" si="72">BE87</f>
        <v>0.17931493730955578</v>
      </c>
      <c r="BF88" s="2">
        <f t="shared" si="72"/>
        <v>0.13584270515142602</v>
      </c>
      <c r="BG88" s="2">
        <f t="shared" si="72"/>
        <v>7.3108051554487685E-2</v>
      </c>
      <c r="BH88" s="2">
        <f t="shared" si="53"/>
        <v>0.13144552196846371</v>
      </c>
      <c r="BI88" s="2">
        <f t="shared" si="60"/>
        <v>3.2153846742329923E-3</v>
      </c>
      <c r="BJ88" s="2">
        <f t="shared" si="60"/>
        <v>1.8453240542857267E-3</v>
      </c>
      <c r="BK88" s="2">
        <f t="shared" si="60"/>
        <v>5.3447872020936297E-4</v>
      </c>
      <c r="BL88" s="2">
        <f t="shared" si="54"/>
        <v>261.26174599299162</v>
      </c>
      <c r="BM88" s="2">
        <f t="shared" si="54"/>
        <v>42.06358136138298</v>
      </c>
      <c r="BN88" s="2">
        <f t="shared" si="54"/>
        <v>4.8268065123152306</v>
      </c>
      <c r="BO88" s="2">
        <f t="shared" si="61"/>
        <v>217.80764596853695</v>
      </c>
      <c r="BP88" s="2">
        <f t="shared" si="61"/>
        <v>27.102636690107115</v>
      </c>
      <c r="BQ88" s="2">
        <f t="shared" si="61"/>
        <v>10.396969143480455</v>
      </c>
      <c r="BR88" s="11">
        <f t="shared" si="62"/>
        <v>4.9277805527498247E-2</v>
      </c>
      <c r="BS88" s="17">
        <f t="shared" si="51"/>
        <v>0.25364155694711882</v>
      </c>
      <c r="BT88" s="17">
        <f t="shared" si="52"/>
        <v>0.45018905576553797</v>
      </c>
      <c r="BU88" s="12">
        <f>(BU$3*tempmid!$I198+BU$4*tempmid!$I198^2+BU$5*tempmid!$I198^6)*(K88/K$56)^$BW$1</f>
        <v>3.1031220540119988</v>
      </c>
      <c r="BV88" s="12">
        <f>(BV$3*tempmid!$I198+BV$4*tempmid!$I198^2+BV$5*tempmid!$I198^6)*(L88/L$56)^$BW$1</f>
        <v>1.4392429633969577</v>
      </c>
      <c r="BW88" s="12">
        <f>(BW$3*tempmid!$I198+BW$4*tempmid!$I198^2+BW$5*tempmid!$I198^6)*(M88/M$56)^$BW$1</f>
        <v>0.39767318110763511</v>
      </c>
      <c r="BX88" s="12"/>
      <c r="BY88" s="12"/>
      <c r="BZ88" s="12"/>
      <c r="CA88" s="19"/>
      <c r="CB88" s="19"/>
      <c r="CC88" s="19"/>
      <c r="CD88" s="19"/>
      <c r="CE88" s="19"/>
      <c r="CF88" s="19"/>
      <c r="CG88" s="19"/>
      <c r="CH88" s="19"/>
    </row>
    <row r="89" spans="1:86" x14ac:dyDescent="0.3">
      <c r="A89" s="2">
        <f t="shared" si="36"/>
        <v>2043</v>
      </c>
      <c r="B89" s="5">
        <f t="shared" si="65"/>
        <v>1148.7891653215011</v>
      </c>
      <c r="C89" s="5">
        <f t="shared" si="65"/>
        <v>2881.4983658074057</v>
      </c>
      <c r="D89" s="5">
        <f t="shared" si="65"/>
        <v>4124.8460785925845</v>
      </c>
      <c r="E89" s="15">
        <f t="shared" si="66"/>
        <v>7.5597415216681623E-4</v>
      </c>
      <c r="F89" s="15">
        <f t="shared" si="66"/>
        <v>1.489319771978765E-3</v>
      </c>
      <c r="G89" s="15">
        <f t="shared" si="66"/>
        <v>3.0403933362057206E-3</v>
      </c>
      <c r="H89" s="5">
        <f t="shared" si="39"/>
        <v>82860.107500510334</v>
      </c>
      <c r="I89" s="5">
        <f t="shared" si="39"/>
        <v>23374.037696935604</v>
      </c>
      <c r="J89" s="5">
        <f t="shared" si="39"/>
        <v>9256.3817278410261</v>
      </c>
      <c r="K89" s="5">
        <f t="shared" si="40"/>
        <v>72128.211165119268</v>
      </c>
      <c r="L89" s="5">
        <f t="shared" si="40"/>
        <v>8111.7650366551979</v>
      </c>
      <c r="M89" s="5">
        <f t="shared" si="40"/>
        <v>2244.055063261741</v>
      </c>
      <c r="N89" s="15">
        <f t="shared" si="41"/>
        <v>1.9000538643199061E-2</v>
      </c>
      <c r="O89" s="15">
        <f t="shared" si="41"/>
        <v>2.3891209425657811E-2</v>
      </c>
      <c r="P89" s="15">
        <f t="shared" si="41"/>
        <v>2.1864618958295834E-2</v>
      </c>
      <c r="Q89" s="5">
        <f t="shared" si="42"/>
        <v>8163.2154823711353</v>
      </c>
      <c r="R89" s="5">
        <f t="shared" si="42"/>
        <v>9349.0897540165461</v>
      </c>
      <c r="S89" s="5">
        <f t="shared" si="42"/>
        <v>4403.6520783302112</v>
      </c>
      <c r="T89" s="5">
        <f t="shared" si="67"/>
        <v>98.518041173442342</v>
      </c>
      <c r="U89" s="5">
        <f t="shared" si="67"/>
        <v>399.97752528833462</v>
      </c>
      <c r="V89" s="5">
        <f t="shared" si="67"/>
        <v>475.74227249996164</v>
      </c>
      <c r="W89" s="15">
        <f t="shared" si="44"/>
        <v>-1.0734613539272964E-2</v>
      </c>
      <c r="X89" s="15">
        <f t="shared" si="44"/>
        <v>-1.217998157191269E-2</v>
      </c>
      <c r="Y89" s="15">
        <f t="shared" si="44"/>
        <v>-9.7425357312937999E-3</v>
      </c>
      <c r="Z89" s="5">
        <f t="shared" si="48"/>
        <v>13445.54670175974</v>
      </c>
      <c r="AA89" s="5">
        <f t="shared" si="48"/>
        <v>23160.12284768841</v>
      </c>
      <c r="AB89" s="5">
        <f t="shared" si="48"/>
        <v>13022.208916562988</v>
      </c>
      <c r="AC89" s="16">
        <f t="shared" si="70"/>
        <v>2.0246786099585505</v>
      </c>
      <c r="AD89" s="16">
        <f t="shared" si="70"/>
        <v>2.9037330565790396</v>
      </c>
      <c r="AE89" s="16">
        <f t="shared" si="70"/>
        <v>3.2381909867148835</v>
      </c>
      <c r="AF89" s="15">
        <f t="shared" si="56"/>
        <v>-4.0504037456468023E-3</v>
      </c>
      <c r="AG89" s="15">
        <f t="shared" si="56"/>
        <v>2.9673830763510267E-4</v>
      </c>
      <c r="AH89" s="15">
        <f t="shared" si="56"/>
        <v>9.7937136394747881E-3</v>
      </c>
      <c r="AI89" s="1">
        <f t="shared" si="71"/>
        <v>135933.82447332129</v>
      </c>
      <c r="AJ89" s="1">
        <f t="shared" si="71"/>
        <v>36480.83134508464</v>
      </c>
      <c r="AK89" s="1">
        <f t="shared" si="71"/>
        <v>14422.443737971429</v>
      </c>
      <c r="AL89" s="14">
        <f t="shared" si="68"/>
        <v>27.012974946371578</v>
      </c>
      <c r="AM89" s="14">
        <f t="shared" si="68"/>
        <v>4.8218184694163639</v>
      </c>
      <c r="AN89" s="14">
        <f t="shared" si="68"/>
        <v>1.7410646727387162</v>
      </c>
      <c r="AO89" s="11">
        <f t="shared" si="69"/>
        <v>1.4800408125288936E-2</v>
      </c>
      <c r="AP89" s="11">
        <f t="shared" si="69"/>
        <v>1.8644610681531386E-2</v>
      </c>
      <c r="AQ89" s="11">
        <f t="shared" si="69"/>
        <v>1.6913014358588788E-2</v>
      </c>
      <c r="AR89" s="1">
        <f t="shared" si="49"/>
        <v>82860.107500510334</v>
      </c>
      <c r="AS89" s="1">
        <f t="shared" si="47"/>
        <v>23374.037696935604</v>
      </c>
      <c r="AT89" s="1">
        <f t="shared" si="47"/>
        <v>9256.3817278410261</v>
      </c>
      <c r="AU89" s="1">
        <f t="shared" si="57"/>
        <v>16572.021500102066</v>
      </c>
      <c r="AV89" s="1">
        <f t="shared" si="57"/>
        <v>4674.8075393871213</v>
      </c>
      <c r="AW89" s="1">
        <f t="shared" si="57"/>
        <v>1851.2763455682052</v>
      </c>
      <c r="AX89" s="1">
        <f t="shared" si="58"/>
        <v>57702.568932095412</v>
      </c>
      <c r="AY89" s="1">
        <f t="shared" si="58"/>
        <v>6489.4120293241576</v>
      </c>
      <c r="AZ89" s="1">
        <f t="shared" si="58"/>
        <v>1795.2440506093928</v>
      </c>
      <c r="BA89" s="1">
        <f t="shared" si="59"/>
        <v>12594.241070217755</v>
      </c>
      <c r="BB89" s="1">
        <f t="shared" si="59"/>
        <v>25293.582908451277</v>
      </c>
      <c r="BC89" s="1">
        <f t="shared" si="59"/>
        <v>30907.043726581975</v>
      </c>
      <c r="BD89" s="1">
        <f>SUM(BA89:BC89)*BT89*BG$3+BF$3*econlow!BD89+BH$3*econhigh!BD89</f>
        <v>30062.724968723218</v>
      </c>
      <c r="BE89" s="2">
        <f t="shared" si="72"/>
        <v>0.17931493730955578</v>
      </c>
      <c r="BF89" s="2">
        <f t="shared" si="72"/>
        <v>0.13584270515142602</v>
      </c>
      <c r="BG89" s="2">
        <f t="shared" si="72"/>
        <v>7.3108051554487685E-2</v>
      </c>
      <c r="BH89" s="2">
        <f t="shared" si="53"/>
        <v>0.13115913122241241</v>
      </c>
      <c r="BI89" s="2">
        <f t="shared" si="60"/>
        <v>3.2153846742329923E-3</v>
      </c>
      <c r="BJ89" s="2">
        <f t="shared" si="60"/>
        <v>1.8453240542857267E-3</v>
      </c>
      <c r="BK89" s="2">
        <f t="shared" si="60"/>
        <v>5.3447872020936297E-4</v>
      </c>
      <c r="BL89" s="2">
        <f t="shared" si="54"/>
        <v>266.42711976243913</v>
      </c>
      <c r="BM89" s="2">
        <f t="shared" si="54"/>
        <v>43.132674007936622</v>
      </c>
      <c r="BN89" s="2">
        <f t="shared" si="54"/>
        <v>4.9473390596658033</v>
      </c>
      <c r="BO89" s="2">
        <f t="shared" si="61"/>
        <v>221.0107972771751</v>
      </c>
      <c r="BP89" s="2">
        <f t="shared" si="61"/>
        <v>27.419479006606849</v>
      </c>
      <c r="BQ89" s="2">
        <f t="shared" si="61"/>
        <v>10.393260266409984</v>
      </c>
      <c r="BR89" s="11">
        <f t="shared" si="62"/>
        <v>4.9113001976384324E-2</v>
      </c>
      <c r="BS89" s="17">
        <f t="shared" si="51"/>
        <v>0.24172965025178136</v>
      </c>
      <c r="BT89" s="17">
        <f t="shared" si="52"/>
        <v>0.43707675317042521</v>
      </c>
      <c r="BU89" s="12">
        <f>(BU$3*tempmid!$I199+BU$4*tempmid!$I199^2+BU$5*tempmid!$I199^6)*(K89/K$56)^$BW$1</f>
        <v>3.0901892442956509</v>
      </c>
      <c r="BV89" s="12">
        <f>(BV$3*tempmid!$I199+BV$4*tempmid!$I199^2+BV$5*tempmid!$I199^6)*(L89/L$56)^$BW$1</f>
        <v>1.4187202071105007</v>
      </c>
      <c r="BW89" s="12">
        <f>(BW$3*tempmid!$I199+BW$4*tempmid!$I199^2+BW$5*tempmid!$I199^6)*(M89/M$56)^$BW$1</f>
        <v>0.37441779068048137</v>
      </c>
      <c r="BX89" s="12"/>
      <c r="BY89" s="12"/>
      <c r="BZ89" s="12"/>
      <c r="CA89" s="19"/>
      <c r="CB89" s="19"/>
      <c r="CC89" s="19"/>
      <c r="CD89" s="19"/>
      <c r="CE89" s="19"/>
      <c r="CF89" s="19"/>
      <c r="CG89" s="19"/>
      <c r="CH89" s="19"/>
    </row>
    <row r="90" spans="1:86" x14ac:dyDescent="0.3">
      <c r="A90" s="2">
        <f t="shared" si="36"/>
        <v>2044</v>
      </c>
      <c r="B90" s="5">
        <f t="shared" ref="B90:D105" si="73">B89*(1+E90)</f>
        <v>1149.6141974910097</v>
      </c>
      <c r="C90" s="5">
        <f t="shared" si="73"/>
        <v>2885.5752646720712</v>
      </c>
      <c r="D90" s="5">
        <f t="shared" si="73"/>
        <v>4136.7601753962999</v>
      </c>
      <c r="E90" s="15">
        <f t="shared" ref="E90:G105" si="74">E89*$E$5</f>
        <v>7.1817544455847536E-4</v>
      </c>
      <c r="F90" s="15">
        <f t="shared" si="74"/>
        <v>1.4148537833798267E-3</v>
      </c>
      <c r="G90" s="15">
        <f t="shared" si="74"/>
        <v>2.8883736693954346E-3</v>
      </c>
      <c r="H90" s="5">
        <f t="shared" si="39"/>
        <v>84477.35291617029</v>
      </c>
      <c r="I90" s="5">
        <f t="shared" si="39"/>
        <v>23960.227153101958</v>
      </c>
      <c r="J90" s="5">
        <f t="shared" si="39"/>
        <v>9483.8208742844236</v>
      </c>
      <c r="K90" s="5">
        <f t="shared" si="40"/>
        <v>73483.21993633949</v>
      </c>
      <c r="L90" s="5">
        <f t="shared" si="40"/>
        <v>8303.4490371627508</v>
      </c>
      <c r="M90" s="5">
        <f t="shared" si="40"/>
        <v>2292.5720786740744</v>
      </c>
      <c r="N90" s="15">
        <f t="shared" si="41"/>
        <v>1.8786113634764456E-2</v>
      </c>
      <c r="O90" s="15">
        <f t="shared" si="41"/>
        <v>2.3630368932208601E-2</v>
      </c>
      <c r="P90" s="15">
        <f t="shared" si="41"/>
        <v>2.1620242839234916E-2</v>
      </c>
      <c r="Q90" s="5">
        <f t="shared" si="42"/>
        <v>8233.2040464770234</v>
      </c>
      <c r="R90" s="5">
        <f t="shared" si="42"/>
        <v>9466.8248708809224</v>
      </c>
      <c r="S90" s="5">
        <f t="shared" si="42"/>
        <v>4467.8975910854888</v>
      </c>
      <c r="T90" s="5">
        <f t="shared" ref="T90:V105" si="75">T89*(1+W90)</f>
        <v>97.460488074799258</v>
      </c>
      <c r="U90" s="5">
        <f t="shared" si="75"/>
        <v>395.10580640114347</v>
      </c>
      <c r="V90" s="5">
        <f t="shared" si="75"/>
        <v>471.10733641124386</v>
      </c>
      <c r="W90" s="15">
        <f t="shared" si="44"/>
        <v>-1.0734613539272964E-2</v>
      </c>
      <c r="X90" s="15">
        <f t="shared" si="44"/>
        <v>-1.217998157191269E-2</v>
      </c>
      <c r="Y90" s="15">
        <f t="shared" si="44"/>
        <v>-9.7425357312937999E-3</v>
      </c>
      <c r="Z90" s="5">
        <f t="shared" si="48"/>
        <v>13509.250166816331</v>
      </c>
      <c r="AA90" s="5">
        <f t="shared" si="48"/>
        <v>23466.46493375962</v>
      </c>
      <c r="AB90" s="5">
        <f t="shared" si="48"/>
        <v>13346.802409737766</v>
      </c>
      <c r="AC90" s="16">
        <f t="shared" si="70"/>
        <v>2.0164778441330435</v>
      </c>
      <c r="AD90" s="16">
        <f t="shared" si="70"/>
        <v>2.9045947054120731</v>
      </c>
      <c r="AE90" s="16">
        <f t="shared" si="70"/>
        <v>3.2699049019486974</v>
      </c>
      <c r="AF90" s="15">
        <f t="shared" si="56"/>
        <v>-4.0504037456468023E-3</v>
      </c>
      <c r="AG90" s="15">
        <f t="shared" si="56"/>
        <v>2.9673830763510267E-4</v>
      </c>
      <c r="AH90" s="15">
        <f t="shared" si="56"/>
        <v>9.7937136394747881E-3</v>
      </c>
      <c r="AI90" s="1">
        <f t="shared" si="71"/>
        <v>138912.46352609122</v>
      </c>
      <c r="AJ90" s="1">
        <f t="shared" si="71"/>
        <v>37507.555749963292</v>
      </c>
      <c r="AK90" s="1">
        <f t="shared" si="71"/>
        <v>14831.475709742492</v>
      </c>
      <c r="AL90" s="14">
        <f t="shared" ref="AL90:AN105" si="76">AL89*(1+AO90)</f>
        <v>27.408779969717241</v>
      </c>
      <c r="AM90" s="14">
        <f t="shared" si="76"/>
        <v>4.9108203882742574</v>
      </c>
      <c r="AN90" s="14">
        <f t="shared" si="76"/>
        <v>1.7702168580298854</v>
      </c>
      <c r="AO90" s="11">
        <f t="shared" ref="AO90:AQ105" si="77">AO$5*AO89</f>
        <v>1.4652404044036046E-2</v>
      </c>
      <c r="AP90" s="11">
        <f t="shared" si="77"/>
        <v>1.8458164574716072E-2</v>
      </c>
      <c r="AQ90" s="11">
        <f t="shared" si="77"/>
        <v>1.6743884215002898E-2</v>
      </c>
      <c r="AR90" s="1">
        <f t="shared" si="49"/>
        <v>84477.35291617029</v>
      </c>
      <c r="AS90" s="1">
        <f t="shared" si="47"/>
        <v>23960.227153101958</v>
      </c>
      <c r="AT90" s="1">
        <f t="shared" si="47"/>
        <v>9483.8208742844236</v>
      </c>
      <c r="AU90" s="1">
        <f t="shared" si="57"/>
        <v>16895.470583234059</v>
      </c>
      <c r="AV90" s="1">
        <f t="shared" si="57"/>
        <v>4792.0454306203919</v>
      </c>
      <c r="AW90" s="1">
        <f t="shared" si="57"/>
        <v>1896.7641748568849</v>
      </c>
      <c r="AX90" s="1">
        <f t="shared" si="58"/>
        <v>58786.575949071601</v>
      </c>
      <c r="AY90" s="1">
        <f t="shared" si="58"/>
        <v>6642.7592297302008</v>
      </c>
      <c r="AZ90" s="1">
        <f t="shared" si="58"/>
        <v>1834.0576629392592</v>
      </c>
      <c r="BA90" s="1">
        <f t="shared" si="59"/>
        <v>12624.68237340298</v>
      </c>
      <c r="BB90" s="1">
        <f t="shared" si="59"/>
        <v>25396.763664588714</v>
      </c>
      <c r="BC90" s="1">
        <f t="shared" si="59"/>
        <v>31084.799457716959</v>
      </c>
      <c r="BD90" s="1">
        <f>SUM(BA90:BC90)*BT90*BG$3+BF$3*econlow!BD90+BH$3*econhigh!BD90</f>
        <v>29318.998724173332</v>
      </c>
      <c r="BE90" s="2">
        <f t="shared" si="72"/>
        <v>0.17931493730955578</v>
      </c>
      <c r="BF90" s="2">
        <f t="shared" si="72"/>
        <v>0.13584270515142602</v>
      </c>
      <c r="BG90" s="2">
        <f t="shared" si="72"/>
        <v>7.3108051554487685E-2</v>
      </c>
      <c r="BH90" s="2">
        <f t="shared" si="53"/>
        <v>0.13087415869076169</v>
      </c>
      <c r="BI90" s="2">
        <f t="shared" si="60"/>
        <v>3.2153846742329923E-3</v>
      </c>
      <c r="BJ90" s="2">
        <f t="shared" si="60"/>
        <v>1.8453240542857267E-3</v>
      </c>
      <c r="BK90" s="2">
        <f t="shared" si="60"/>
        <v>5.3447872020936297E-4</v>
      </c>
      <c r="BL90" s="2">
        <f t="shared" si="54"/>
        <v>271.62718588642571</v>
      </c>
      <c r="BM90" s="2">
        <f t="shared" si="54"/>
        <v>44.214383511769057</v>
      </c>
      <c r="BN90" s="2">
        <f t="shared" si="54"/>
        <v>5.0689004435823808</v>
      </c>
      <c r="BO90" s="2">
        <f t="shared" si="61"/>
        <v>224.26191024945945</v>
      </c>
      <c r="BP90" s="2">
        <f t="shared" si="61"/>
        <v>27.740199315982426</v>
      </c>
      <c r="BQ90" s="2">
        <f t="shared" si="61"/>
        <v>10.389659547291293</v>
      </c>
      <c r="BR90" s="11">
        <f t="shared" si="62"/>
        <v>4.8947167787624729E-2</v>
      </c>
      <c r="BS90" s="17">
        <f t="shared" si="51"/>
        <v>0.23041335851943118</v>
      </c>
      <c r="BT90" s="17">
        <f t="shared" si="52"/>
        <v>0.42434636230138367</v>
      </c>
      <c r="BU90" s="12">
        <f>(BU$3*tempmid!$I200+BU$4*tempmid!$I200^2+BU$5*tempmid!$I200^6)*(K90/K$56)^$BW$1</f>
        <v>3.0756661039157245</v>
      </c>
      <c r="BV90" s="12">
        <f>(BV$3*tempmid!$I200+BV$4*tempmid!$I200^2+BV$5*tempmid!$I200^6)*(L90/L$56)^$BW$1</f>
        <v>1.3970907477219312</v>
      </c>
      <c r="BW90" s="12">
        <f>(BW$3*tempmid!$I200+BW$4*tempmid!$I200^2+BW$5*tempmid!$I200^6)*(M90/M$56)^$BW$1</f>
        <v>0.35027214875088308</v>
      </c>
      <c r="BX90" s="12"/>
      <c r="BY90" s="12"/>
      <c r="BZ90" s="12"/>
      <c r="CA90" s="19"/>
      <c r="CB90" s="19"/>
      <c r="CC90" s="19"/>
      <c r="CD90" s="19"/>
      <c r="CE90" s="19"/>
      <c r="CF90" s="19"/>
      <c r="CG90" s="19"/>
      <c r="CH90" s="19"/>
    </row>
    <row r="91" spans="1:86" x14ac:dyDescent="0.3">
      <c r="A91" s="2">
        <f t="shared" si="36"/>
        <v>2045</v>
      </c>
      <c r="B91" s="5">
        <f t="shared" si="73"/>
        <v>1150.3985409439958</v>
      </c>
      <c r="C91" s="5">
        <f t="shared" si="73"/>
        <v>2889.4537983984969</v>
      </c>
      <c r="D91" s="5">
        <f t="shared" si="73"/>
        <v>4148.1112591051569</v>
      </c>
      <c r="E91" s="15">
        <f t="shared" si="74"/>
        <v>6.8226667233055153E-4</v>
      </c>
      <c r="F91" s="15">
        <f t="shared" si="74"/>
        <v>1.3441110942108354E-3</v>
      </c>
      <c r="G91" s="15">
        <f t="shared" si="74"/>
        <v>2.7439549859256626E-3</v>
      </c>
      <c r="H91" s="5">
        <f t="shared" si="39"/>
        <v>86105.104984066245</v>
      </c>
      <c r="I91" s="5">
        <f t="shared" si="39"/>
        <v>24553.183466370861</v>
      </c>
      <c r="J91" s="5">
        <f t="shared" si="39"/>
        <v>9713.1484385894455</v>
      </c>
      <c r="K91" s="5">
        <f t="shared" si="40"/>
        <v>74848.065187400163</v>
      </c>
      <c r="L91" s="5">
        <f t="shared" si="40"/>
        <v>8497.517240102492</v>
      </c>
      <c r="M91" s="5">
        <f t="shared" si="40"/>
        <v>2341.5833934706939</v>
      </c>
      <c r="N91" s="15">
        <f t="shared" si="41"/>
        <v>1.8573563491679712E-2</v>
      </c>
      <c r="O91" s="15">
        <f t="shared" si="41"/>
        <v>2.3371999041744473E-2</v>
      </c>
      <c r="P91" s="15">
        <f t="shared" si="41"/>
        <v>2.1378309215457802E-2</v>
      </c>
      <c r="Q91" s="5">
        <f t="shared" si="42"/>
        <v>8301.7623385381248</v>
      </c>
      <c r="R91" s="5">
        <f t="shared" si="42"/>
        <v>9582.946068766576</v>
      </c>
      <c r="S91" s="5">
        <f t="shared" si="42"/>
        <v>4531.3542740645371</v>
      </c>
      <c r="T91" s="5">
        <f t="shared" si="75"/>
        <v>96.414287399967364</v>
      </c>
      <c r="U91" s="5">
        <f t="shared" si="75"/>
        <v>390.29342496022184</v>
      </c>
      <c r="V91" s="5">
        <f t="shared" si="75"/>
        <v>466.51755635298269</v>
      </c>
      <c r="W91" s="15">
        <f t="shared" si="44"/>
        <v>-1.0734613539272964E-2</v>
      </c>
      <c r="X91" s="15">
        <f t="shared" si="44"/>
        <v>-1.217998157191269E-2</v>
      </c>
      <c r="Y91" s="15">
        <f t="shared" si="44"/>
        <v>-9.7425357312937999E-3</v>
      </c>
      <c r="Z91" s="5">
        <f t="shared" si="48"/>
        <v>13569.886719019189</v>
      </c>
      <c r="AA91" s="5">
        <f t="shared" si="48"/>
        <v>23769.034311687741</v>
      </c>
      <c r="AB91" s="5">
        <f t="shared" si="48"/>
        <v>13674.142604587443</v>
      </c>
      <c r="AC91" s="16">
        <f t="shared" si="70"/>
        <v>2.0083102947201534</v>
      </c>
      <c r="AD91" s="16">
        <f t="shared" si="70"/>
        <v>2.9054566099293231</v>
      </c>
      <c r="AE91" s="16">
        <f t="shared" si="70"/>
        <v>3.3019294141866977</v>
      </c>
      <c r="AF91" s="15">
        <f t="shared" si="56"/>
        <v>-4.0504037456468023E-3</v>
      </c>
      <c r="AG91" s="15">
        <f t="shared" si="56"/>
        <v>2.9673830763510267E-4</v>
      </c>
      <c r="AH91" s="15">
        <f t="shared" si="56"/>
        <v>9.7937136394747881E-3</v>
      </c>
      <c r="AI91" s="1">
        <f t="shared" si="71"/>
        <v>141916.68775671616</v>
      </c>
      <c r="AJ91" s="1">
        <f t="shared" si="71"/>
        <v>38548.845605587354</v>
      </c>
      <c r="AK91" s="1">
        <f t="shared" si="71"/>
        <v>15245.092313625129</v>
      </c>
      <c r="AL91" s="14">
        <f t="shared" si="76"/>
        <v>27.806368443002917</v>
      </c>
      <c r="AM91" s="14">
        <f t="shared" si="76"/>
        <v>5.0005586718886583</v>
      </c>
      <c r="AN91" s="14">
        <f t="shared" si="76"/>
        <v>1.7995607610751212</v>
      </c>
      <c r="AO91" s="11">
        <f t="shared" si="77"/>
        <v>1.4505880003595685E-2</v>
      </c>
      <c r="AP91" s="11">
        <f t="shared" si="77"/>
        <v>1.8273582928968912E-2</v>
      </c>
      <c r="AQ91" s="11">
        <f t="shared" si="77"/>
        <v>1.6576445372852869E-2</v>
      </c>
      <c r="AR91" s="1">
        <f t="shared" si="49"/>
        <v>86105.104984066245</v>
      </c>
      <c r="AS91" s="1">
        <f t="shared" si="47"/>
        <v>24553.183466370861</v>
      </c>
      <c r="AT91" s="1">
        <f t="shared" si="47"/>
        <v>9713.1484385894455</v>
      </c>
      <c r="AU91" s="1">
        <f t="shared" si="57"/>
        <v>17221.020996813251</v>
      </c>
      <c r="AV91" s="1">
        <f t="shared" si="57"/>
        <v>4910.6366932741721</v>
      </c>
      <c r="AW91" s="1">
        <f t="shared" si="57"/>
        <v>1942.6296877178893</v>
      </c>
      <c r="AX91" s="1">
        <f t="shared" si="58"/>
        <v>59878.452149920129</v>
      </c>
      <c r="AY91" s="1">
        <f t="shared" si="58"/>
        <v>6798.0137920819943</v>
      </c>
      <c r="AZ91" s="1">
        <f t="shared" si="58"/>
        <v>1873.2667147765549</v>
      </c>
      <c r="BA91" s="1">
        <f t="shared" si="59"/>
        <v>12654.466766424217</v>
      </c>
      <c r="BB91" s="1">
        <f t="shared" si="59"/>
        <v>25497.654950159536</v>
      </c>
      <c r="BC91" s="1">
        <f t="shared" si="59"/>
        <v>31257.839740158706</v>
      </c>
      <c r="BD91" s="1">
        <f>SUM(BA91:BC91)*BT91*BG$3+BF$3*econlow!BD91+BH$3*econhigh!BD91</f>
        <v>28589.930515980701</v>
      </c>
      <c r="BE91" s="2">
        <f t="shared" si="72"/>
        <v>0.17931493730955578</v>
      </c>
      <c r="BF91" s="2">
        <f t="shared" si="72"/>
        <v>0.13584270515142602</v>
      </c>
      <c r="BG91" s="2">
        <f t="shared" si="72"/>
        <v>7.3108051554487685E-2</v>
      </c>
      <c r="BH91" s="2">
        <f t="shared" si="53"/>
        <v>0.13059053414596158</v>
      </c>
      <c r="BI91" s="2">
        <f t="shared" si="60"/>
        <v>3.2153846742329923E-3</v>
      </c>
      <c r="BJ91" s="2">
        <f t="shared" si="60"/>
        <v>1.8453240542857267E-3</v>
      </c>
      <c r="BK91" s="2">
        <f t="shared" si="60"/>
        <v>5.3447872020936297E-4</v>
      </c>
      <c r="BL91" s="2">
        <f t="shared" si="54"/>
        <v>276.86103493898946</v>
      </c>
      <c r="BM91" s="2">
        <f t="shared" si="54"/>
        <v>45.308580059784752</v>
      </c>
      <c r="BN91" s="2">
        <f t="shared" si="54"/>
        <v>5.1914711466608594</v>
      </c>
      <c r="BO91" s="2">
        <f t="shared" si="61"/>
        <v>227.56168598828998</v>
      </c>
      <c r="BP91" s="2">
        <f t="shared" si="61"/>
        <v>28.064841157732797</v>
      </c>
      <c r="BQ91" s="2">
        <f t="shared" si="61"/>
        <v>10.386162808724244</v>
      </c>
      <c r="BR91" s="11">
        <f t="shared" si="62"/>
        <v>4.8780427715494151E-2</v>
      </c>
      <c r="BS91" s="17">
        <f t="shared" si="51"/>
        <v>0.21966154787891268</v>
      </c>
      <c r="BT91" s="17">
        <f t="shared" si="52"/>
        <v>0.41198675951590646</v>
      </c>
      <c r="BU91" s="12">
        <f>(BU$3*tempmid!$I201+BU$4*tempmid!$I201^2+BU$5*tempmid!$I201^6)*(K91/K$56)^$BW$1</f>
        <v>3.0595281275587123</v>
      </c>
      <c r="BV91" s="12">
        <f>(BV$3*tempmid!$I201+BV$4*tempmid!$I201^2+BV$5*tempmid!$I201^6)*(L91/L$56)^$BW$1</f>
        <v>1.3743411161611534</v>
      </c>
      <c r="BW91" s="12">
        <f>(BW$3*tempmid!$I201+BW$4*tempmid!$I201^2+BW$5*tempmid!$I201^6)*(M91/M$56)^$BW$1</f>
        <v>0.32522560413303392</v>
      </c>
      <c r="BX91" s="12"/>
      <c r="BY91" s="12"/>
      <c r="BZ91" s="12"/>
      <c r="CA91" s="19"/>
      <c r="CB91" s="19"/>
      <c r="CC91" s="19"/>
      <c r="CD91" s="19"/>
      <c r="CE91" s="19"/>
      <c r="CF91" s="19"/>
      <c r="CG91" s="19"/>
      <c r="CH91" s="19"/>
    </row>
    <row r="92" spans="1:86" x14ac:dyDescent="0.3">
      <c r="A92" s="2">
        <f t="shared" si="36"/>
        <v>2046</v>
      </c>
      <c r="B92" s="5">
        <f t="shared" si="73"/>
        <v>1151.1441755991602</v>
      </c>
      <c r="C92" s="5">
        <f t="shared" si="73"/>
        <v>2893.1433579598024</v>
      </c>
      <c r="D92" s="5">
        <f t="shared" si="73"/>
        <v>4158.9243781481728</v>
      </c>
      <c r="E92" s="15">
        <f t="shared" si="74"/>
        <v>6.481533387140239E-4</v>
      </c>
      <c r="F92" s="15">
        <f t="shared" si="74"/>
        <v>1.2769055395002935E-3</v>
      </c>
      <c r="G92" s="15">
        <f t="shared" si="74"/>
        <v>2.6067572366293792E-3</v>
      </c>
      <c r="H92" s="5">
        <f t="shared" si="39"/>
        <v>87743.074972151706</v>
      </c>
      <c r="I92" s="5">
        <f t="shared" si="39"/>
        <v>25152.833710081923</v>
      </c>
      <c r="J92" s="5">
        <f t="shared" si="39"/>
        <v>9944.3279474405354</v>
      </c>
      <c r="K92" s="5">
        <f t="shared" si="40"/>
        <v>76222.489616891136</v>
      </c>
      <c r="L92" s="5">
        <f t="shared" si="40"/>
        <v>8693.946548096148</v>
      </c>
      <c r="M92" s="5">
        <f t="shared" si="40"/>
        <v>2391.0816940288792</v>
      </c>
      <c r="N92" s="15">
        <f t="shared" si="41"/>
        <v>1.836285849273156E-2</v>
      </c>
      <c r="O92" s="15">
        <f t="shared" si="41"/>
        <v>2.3116082314801778E-2</v>
      </c>
      <c r="P92" s="15">
        <f t="shared" si="41"/>
        <v>2.1138816023468232E-2</v>
      </c>
      <c r="Q92" s="5">
        <f t="shared" si="42"/>
        <v>8368.874587336044</v>
      </c>
      <c r="R92" s="5">
        <f t="shared" si="42"/>
        <v>9697.414912266202</v>
      </c>
      <c r="S92" s="5">
        <f t="shared" si="42"/>
        <v>4594.0059670319633</v>
      </c>
      <c r="T92" s="5">
        <f t="shared" si="75"/>
        <v>95.379317285064317</v>
      </c>
      <c r="U92" s="5">
        <f t="shared" si="75"/>
        <v>385.53965823656767</v>
      </c>
      <c r="V92" s="5">
        <f t="shared" si="75"/>
        <v>461.97249239093787</v>
      </c>
      <c r="W92" s="15">
        <f t="shared" si="44"/>
        <v>-1.0734613539272964E-2</v>
      </c>
      <c r="X92" s="15">
        <f t="shared" si="44"/>
        <v>-1.217998157191269E-2</v>
      </c>
      <c r="Y92" s="15">
        <f t="shared" si="44"/>
        <v>-9.7425357312937999E-3</v>
      </c>
      <c r="Z92" s="5">
        <f t="shared" si="48"/>
        <v>13627.462624335878</v>
      </c>
      <c r="AA92" s="5">
        <f t="shared" si="48"/>
        <v>24067.727806906962</v>
      </c>
      <c r="AB92" s="5">
        <f t="shared" si="48"/>
        <v>14004.17648579615</v>
      </c>
      <c r="AC92" s="16">
        <f t="shared" si="70"/>
        <v>2.0001758271799979</v>
      </c>
      <c r="AD92" s="16">
        <f t="shared" si="70"/>
        <v>2.9063187702066609</v>
      </c>
      <c r="AE92" s="16">
        <f t="shared" si="70"/>
        <v>3.3342675653270009</v>
      </c>
      <c r="AF92" s="15">
        <f t="shared" si="56"/>
        <v>-4.0504037456468023E-3</v>
      </c>
      <c r="AG92" s="15">
        <f t="shared" si="56"/>
        <v>2.9673830763510267E-4</v>
      </c>
      <c r="AH92" s="15">
        <f t="shared" si="56"/>
        <v>9.7937136394747881E-3</v>
      </c>
      <c r="AI92" s="1">
        <f t="shared" si="71"/>
        <v>144946.03997785778</v>
      </c>
      <c r="AJ92" s="1">
        <f t="shared" si="71"/>
        <v>39604.597738302793</v>
      </c>
      <c r="AK92" s="1">
        <f t="shared" si="71"/>
        <v>15663.212769980506</v>
      </c>
      <c r="AL92" s="14">
        <f t="shared" si="76"/>
        <v>28.205690728533188</v>
      </c>
      <c r="AM92" s="14">
        <f t="shared" si="76"/>
        <v>5.0910230142347714</v>
      </c>
      <c r="AN92" s="14">
        <f t="shared" si="76"/>
        <v>1.8290927785197013</v>
      </c>
      <c r="AO92" s="11">
        <f t="shared" si="77"/>
        <v>1.4360821203559727E-2</v>
      </c>
      <c r="AP92" s="11">
        <f t="shared" si="77"/>
        <v>1.8090847099679223E-2</v>
      </c>
      <c r="AQ92" s="11">
        <f t="shared" si="77"/>
        <v>1.641068091912434E-2</v>
      </c>
      <c r="AR92" s="1">
        <f t="shared" si="49"/>
        <v>87743.074972151706</v>
      </c>
      <c r="AS92" s="1">
        <f t="shared" si="47"/>
        <v>25152.833710081923</v>
      </c>
      <c r="AT92" s="1">
        <f t="shared" si="47"/>
        <v>9944.3279474405354</v>
      </c>
      <c r="AU92" s="1">
        <f t="shared" si="57"/>
        <v>17548.614994430343</v>
      </c>
      <c r="AV92" s="1">
        <f t="shared" si="57"/>
        <v>5030.5667420163845</v>
      </c>
      <c r="AW92" s="1">
        <f t="shared" si="57"/>
        <v>1988.8655894881072</v>
      </c>
      <c r="AX92" s="1">
        <f t="shared" si="58"/>
        <v>60977.991693512915</v>
      </c>
      <c r="AY92" s="1">
        <f t="shared" si="58"/>
        <v>6955.1572384769179</v>
      </c>
      <c r="AZ92" s="1">
        <f t="shared" si="58"/>
        <v>1912.8653552231035</v>
      </c>
      <c r="BA92" s="1">
        <f t="shared" si="59"/>
        <v>12683.615362784487</v>
      </c>
      <c r="BB92" s="1">
        <f t="shared" si="59"/>
        <v>25596.329916134862</v>
      </c>
      <c r="BC92" s="1">
        <f t="shared" si="59"/>
        <v>31426.319761388386</v>
      </c>
      <c r="BD92" s="1">
        <f>SUM(BA92:BC92)*BT92*BG$3+BF$3*econlow!BD92+BH$3*econhigh!BD92</f>
        <v>27875.489225331523</v>
      </c>
      <c r="BE92" s="2">
        <f t="shared" si="72"/>
        <v>0.17931493730955578</v>
      </c>
      <c r="BF92" s="2">
        <f t="shared" si="72"/>
        <v>0.13584270515142602</v>
      </c>
      <c r="BG92" s="2">
        <f t="shared" si="72"/>
        <v>7.3108051554487685E-2</v>
      </c>
      <c r="BH92" s="2">
        <f t="shared" si="53"/>
        <v>0.13030818976220288</v>
      </c>
      <c r="BI92" s="2">
        <f t="shared" si="60"/>
        <v>3.2153846742329923E-3</v>
      </c>
      <c r="BJ92" s="2">
        <f t="shared" si="60"/>
        <v>1.8453240542857267E-3</v>
      </c>
      <c r="BK92" s="2">
        <f t="shared" si="60"/>
        <v>5.3447872020936297E-4</v>
      </c>
      <c r="BL92" s="2">
        <f t="shared" si="54"/>
        <v>282.12773853553301</v>
      </c>
      <c r="BM92" s="2">
        <f t="shared" si="54"/>
        <v>46.415129078663071</v>
      </c>
      <c r="BN92" s="2">
        <f t="shared" si="54"/>
        <v>5.3150316746902186</v>
      </c>
      <c r="BO92" s="2">
        <f t="shared" si="61"/>
        <v>230.91083676695536</v>
      </c>
      <c r="BP92" s="2">
        <f t="shared" si="61"/>
        <v>28.393448694570537</v>
      </c>
      <c r="BQ92" s="2">
        <f t="shared" si="61"/>
        <v>10.382766041167672</v>
      </c>
      <c r="BR92" s="11">
        <f t="shared" si="62"/>
        <v>4.8612900426981048E-2</v>
      </c>
      <c r="BS92" s="17">
        <f t="shared" si="51"/>
        <v>0.20944474369853602</v>
      </c>
      <c r="BT92" s="17">
        <f t="shared" si="52"/>
        <v>0.39998714516107425</v>
      </c>
      <c r="BU92" s="12">
        <f>(BU$3*tempmid!$I202+BU$4*tempmid!$I202^2+BU$5*tempmid!$I202^6)*(K92/K$56)^$BW$1</f>
        <v>3.0417512101969542</v>
      </c>
      <c r="BV92" s="12">
        <f>(BV$3*tempmid!$I202+BV$4*tempmid!$I202^2+BV$5*tempmid!$I202^6)*(L92/L$56)^$BW$1</f>
        <v>1.3504582724400715</v>
      </c>
      <c r="BW92" s="12">
        <f>(BW$3*tempmid!$I202+BW$4*tempmid!$I202^2+BW$5*tempmid!$I202^6)*(M92/M$56)^$BW$1</f>
        <v>0.29926796292140911</v>
      </c>
      <c r="BX92" s="12"/>
      <c r="BY92" s="12"/>
      <c r="BZ92" s="12"/>
      <c r="CA92" s="19"/>
      <c r="CB92" s="19"/>
      <c r="CC92" s="19"/>
      <c r="CD92" s="19"/>
      <c r="CE92" s="19"/>
      <c r="CF92" s="19"/>
      <c r="CG92" s="19"/>
      <c r="CH92" s="19"/>
    </row>
    <row r="93" spans="1:86" x14ac:dyDescent="0.3">
      <c r="A93" s="2">
        <f t="shared" si="36"/>
        <v>2047</v>
      </c>
      <c r="B93" s="5">
        <f t="shared" si="73"/>
        <v>1151.8529876428784</v>
      </c>
      <c r="C93" s="5">
        <f t="shared" si="73"/>
        <v>2896.6529152011326</v>
      </c>
      <c r="D93" s="5">
        <f t="shared" si="73"/>
        <v>4169.2236190565382</v>
      </c>
      <c r="E93" s="15">
        <f t="shared" si="74"/>
        <v>6.1574567177832265E-4</v>
      </c>
      <c r="F93" s="15">
        <f t="shared" si="74"/>
        <v>1.2130602625252788E-3</v>
      </c>
      <c r="G93" s="15">
        <f t="shared" si="74"/>
        <v>2.4764193747979103E-3</v>
      </c>
      <c r="H93" s="5">
        <f t="shared" si="39"/>
        <v>89390.9684266517</v>
      </c>
      <c r="I93" s="5">
        <f t="shared" si="39"/>
        <v>25759.102383601487</v>
      </c>
      <c r="J93" s="5">
        <f t="shared" si="39"/>
        <v>10177.322939160151</v>
      </c>
      <c r="K93" s="5">
        <f t="shared" si="40"/>
        <v>77606.230470069815</v>
      </c>
      <c r="L93" s="5">
        <f t="shared" si="40"/>
        <v>8892.7127749486935</v>
      </c>
      <c r="M93" s="5">
        <f t="shared" si="40"/>
        <v>2441.059503894684</v>
      </c>
      <c r="N93" s="15">
        <f t="shared" si="41"/>
        <v>1.8153970831097599E-2</v>
      </c>
      <c r="O93" s="15">
        <f t="shared" si="41"/>
        <v>2.2862600517836507E-2</v>
      </c>
      <c r="P93" s="15">
        <f t="shared" si="41"/>
        <v>2.0901757556260669E-2</v>
      </c>
      <c r="Q93" s="5">
        <f t="shared" si="42"/>
        <v>8434.5256931563472</v>
      </c>
      <c r="R93" s="5">
        <f t="shared" si="42"/>
        <v>9810.1942381179178</v>
      </c>
      <c r="S93" s="5">
        <f t="shared" si="42"/>
        <v>4655.8373167701193</v>
      </c>
      <c r="T93" s="5">
        <f t="shared" si="75"/>
        <v>94.355457174369448</v>
      </c>
      <c r="U93" s="5">
        <f t="shared" si="75"/>
        <v>380.84379230400475</v>
      </c>
      <c r="V93" s="5">
        <f t="shared" si="75"/>
        <v>457.47170887694432</v>
      </c>
      <c r="W93" s="15">
        <f t="shared" si="44"/>
        <v>-1.0734613539272964E-2</v>
      </c>
      <c r="X93" s="15">
        <f t="shared" si="44"/>
        <v>-1.217998157191269E-2</v>
      </c>
      <c r="Y93" s="15">
        <f t="shared" si="44"/>
        <v>-9.7425357312937999E-3</v>
      </c>
      <c r="Z93" s="5">
        <f t="shared" si="48"/>
        <v>13681.985407452696</v>
      </c>
      <c r="AA93" s="5">
        <f t="shared" si="48"/>
        <v>24362.445329928134</v>
      </c>
      <c r="AB93" s="5">
        <f t="shared" si="48"/>
        <v>14336.851109958141</v>
      </c>
      <c r="AC93" s="16">
        <f t="shared" si="70"/>
        <v>1.9920743075176359</v>
      </c>
      <c r="AD93" s="16">
        <f t="shared" si="70"/>
        <v>2.9071811863199799</v>
      </c>
      <c r="AE93" s="16">
        <f t="shared" si="70"/>
        <v>3.3669224270592024</v>
      </c>
      <c r="AF93" s="15">
        <f t="shared" si="56"/>
        <v>-4.0504037456468023E-3</v>
      </c>
      <c r="AG93" s="15">
        <f t="shared" si="56"/>
        <v>2.9673830763510267E-4</v>
      </c>
      <c r="AH93" s="15">
        <f t="shared" si="56"/>
        <v>9.7937136394747881E-3</v>
      </c>
      <c r="AI93" s="1">
        <f t="shared" si="71"/>
        <v>148000.05097450234</v>
      </c>
      <c r="AJ93" s="1">
        <f t="shared" si="71"/>
        <v>40674.704706488905</v>
      </c>
      <c r="AK93" s="1">
        <f t="shared" si="71"/>
        <v>16085.757082470562</v>
      </c>
      <c r="AL93" s="14">
        <f t="shared" si="76"/>
        <v>28.606697041193801</v>
      </c>
      <c r="AM93" s="14">
        <f t="shared" si="76"/>
        <v>5.1822029239769263</v>
      </c>
      <c r="AN93" s="14">
        <f t="shared" si="76"/>
        <v>1.8588092698998651</v>
      </c>
      <c r="AO93" s="11">
        <f t="shared" si="77"/>
        <v>1.421721299152413E-2</v>
      </c>
      <c r="AP93" s="11">
        <f t="shared" si="77"/>
        <v>1.7909938628682429E-2</v>
      </c>
      <c r="AQ93" s="11">
        <f t="shared" si="77"/>
        <v>1.6246574109933097E-2</v>
      </c>
      <c r="AR93" s="1">
        <f t="shared" si="49"/>
        <v>89390.9684266517</v>
      </c>
      <c r="AS93" s="1">
        <f t="shared" si="47"/>
        <v>25759.102383601487</v>
      </c>
      <c r="AT93" s="1">
        <f t="shared" si="47"/>
        <v>10177.322939160151</v>
      </c>
      <c r="AU93" s="1">
        <f t="shared" si="57"/>
        <v>17878.193685330341</v>
      </c>
      <c r="AV93" s="1">
        <f t="shared" si="57"/>
        <v>5151.8204767202978</v>
      </c>
      <c r="AW93" s="1">
        <f t="shared" si="57"/>
        <v>2035.4645878320302</v>
      </c>
      <c r="AX93" s="1">
        <f t="shared" si="58"/>
        <v>62084.984376055858</v>
      </c>
      <c r="AY93" s="1">
        <f t="shared" si="58"/>
        <v>7114.1702199589545</v>
      </c>
      <c r="AZ93" s="1">
        <f t="shared" si="58"/>
        <v>1952.8476031157472</v>
      </c>
      <c r="BA93" s="1">
        <f t="shared" si="59"/>
        <v>12712.148409744481</v>
      </c>
      <c r="BB93" s="1">
        <f t="shared" si="59"/>
        <v>25692.859131463672</v>
      </c>
      <c r="BC93" s="1">
        <f t="shared" si="59"/>
        <v>31590.390372302143</v>
      </c>
      <c r="BD93" s="1">
        <f>SUM(BA93:BC93)*BT93*BG$3+BF$3*econlow!BD93+BH$3*econhigh!BD93</f>
        <v>27175.62160027233</v>
      </c>
      <c r="BE93" s="2">
        <f t="shared" si="72"/>
        <v>0.17931493730955578</v>
      </c>
      <c r="BF93" s="2">
        <f t="shared" si="72"/>
        <v>0.13584270515142602</v>
      </c>
      <c r="BG93" s="2">
        <f t="shared" si="72"/>
        <v>7.3108051554487685E-2</v>
      </c>
      <c r="BH93" s="2">
        <f t="shared" si="53"/>
        <v>0.13002706011003512</v>
      </c>
      <c r="BI93" s="2">
        <f t="shared" si="60"/>
        <v>3.2153846742329923E-3</v>
      </c>
      <c r="BJ93" s="2">
        <f t="shared" si="60"/>
        <v>1.8453240542857267E-3</v>
      </c>
      <c r="BK93" s="2">
        <f t="shared" si="60"/>
        <v>5.3447872020936297E-4</v>
      </c>
      <c r="BL93" s="2">
        <f t="shared" si="54"/>
        <v>287.4263498939012</v>
      </c>
      <c r="BM93" s="2">
        <f t="shared" si="54"/>
        <v>47.53389124526862</v>
      </c>
      <c r="BN93" s="2">
        <f t="shared" si="54"/>
        <v>5.4395625396797103</v>
      </c>
      <c r="BO93" s="2">
        <f t="shared" si="61"/>
        <v>234.31008617702983</v>
      </c>
      <c r="BP93" s="2">
        <f t="shared" si="61"/>
        <v>28.726066720095496</v>
      </c>
      <c r="BQ93" s="2">
        <f t="shared" si="61"/>
        <v>10.379465398869765</v>
      </c>
      <c r="BR93" s="11">
        <f t="shared" si="62"/>
        <v>4.8444698800296865E-2</v>
      </c>
      <c r="BS93" s="17">
        <f t="shared" si="51"/>
        <v>0.19973504389775573</v>
      </c>
      <c r="BT93" s="17">
        <f t="shared" si="52"/>
        <v>0.3883370341369653</v>
      </c>
      <c r="BU93" s="12">
        <f>(BU$3*tempmid!$I203+BU$4*tempmid!$I203^2+BU$5*tempmid!$I203^6)*(K93/K$56)^$BW$1</f>
        <v>3.0223117525128158</v>
      </c>
      <c r="BV93" s="12">
        <f>(BV$3*tempmid!$I203+BV$4*tempmid!$I203^2+BV$5*tempmid!$I203^6)*(L93/L$56)^$BW$1</f>
        <v>1.3254296645651447</v>
      </c>
      <c r="BW93" s="12">
        <f>(BW$3*tempmid!$I203+BW$4*tempmid!$I203^2+BW$5*tempmid!$I203^6)*(M93/M$56)^$BW$1</f>
        <v>0.27238952140754413</v>
      </c>
      <c r="BX93" s="12"/>
      <c r="BY93" s="12"/>
      <c r="BZ93" s="12"/>
      <c r="CA93" s="19"/>
      <c r="CB93" s="19"/>
      <c r="CC93" s="19"/>
      <c r="CD93" s="19"/>
      <c r="CE93" s="19"/>
      <c r="CF93" s="19"/>
      <c r="CG93" s="19"/>
      <c r="CH93" s="19"/>
    </row>
    <row r="94" spans="1:86" x14ac:dyDescent="0.3">
      <c r="A94" s="2">
        <f t="shared" si="36"/>
        <v>2048</v>
      </c>
      <c r="B94" s="5">
        <f t="shared" si="73"/>
        <v>1152.5267737099612</v>
      </c>
      <c r="C94" s="5">
        <f t="shared" si="73"/>
        <v>2899.9910390196028</v>
      </c>
      <c r="D94" s="5">
        <f t="shared" si="73"/>
        <v>4179.0321278972297</v>
      </c>
      <c r="E94" s="15">
        <f t="shared" si="74"/>
        <v>5.8495838818940651E-4</v>
      </c>
      <c r="F94" s="15">
        <f t="shared" si="74"/>
        <v>1.1524072493990149E-3</v>
      </c>
      <c r="G94" s="15">
        <f t="shared" si="74"/>
        <v>2.3525984060580145E-3</v>
      </c>
      <c r="H94" s="5">
        <f t="shared" si="39"/>
        <v>91048.485357942496</v>
      </c>
      <c r="I94" s="5">
        <f t="shared" si="39"/>
        <v>26371.911423332596</v>
      </c>
      <c r="J94" s="5">
        <f t="shared" si="39"/>
        <v>10412.096934609383</v>
      </c>
      <c r="K94" s="5">
        <f t="shared" si="40"/>
        <v>78999.019749327999</v>
      </c>
      <c r="L94" s="5">
        <f t="shared" si="40"/>
        <v>9093.79065952153</v>
      </c>
      <c r="M94" s="5">
        <f t="shared" si="40"/>
        <v>2491.5091858478854</v>
      </c>
      <c r="N94" s="15">
        <f t="shared" si="41"/>
        <v>1.7946874507650978E-2</v>
      </c>
      <c r="O94" s="15">
        <f t="shared" si="41"/>
        <v>2.2611534822004398E-2</v>
      </c>
      <c r="P94" s="15">
        <f t="shared" si="41"/>
        <v>2.0667125022028054E-2</v>
      </c>
      <c r="Q94" s="5">
        <f t="shared" si="42"/>
        <v>8498.7012391526532</v>
      </c>
      <c r="R94" s="5">
        <f t="shared" si="42"/>
        <v>9921.2481525938092</v>
      </c>
      <c r="S94" s="5">
        <f t="shared" si="42"/>
        <v>4716.8337439374964</v>
      </c>
      <c r="T94" s="5">
        <f t="shared" si="75"/>
        <v>93.342587806281173</v>
      </c>
      <c r="U94" s="5">
        <f t="shared" si="75"/>
        <v>376.20512193196464</v>
      </c>
      <c r="V94" s="5">
        <f t="shared" si="75"/>
        <v>453.01477440715468</v>
      </c>
      <c r="W94" s="15">
        <f t="shared" si="44"/>
        <v>-1.0734613539272964E-2</v>
      </c>
      <c r="X94" s="15">
        <f t="shared" si="44"/>
        <v>-1.217998157191269E-2</v>
      </c>
      <c r="Y94" s="15">
        <f t="shared" si="44"/>
        <v>-9.7425357312937999E-3</v>
      </c>
      <c r="Z94" s="5">
        <f t="shared" si="48"/>
        <v>13733.463846036424</v>
      </c>
      <c r="AA94" s="5">
        <f t="shared" si="48"/>
        <v>24653.089871450491</v>
      </c>
      <c r="AB94" s="5">
        <f t="shared" si="48"/>
        <v>14672.113559782223</v>
      </c>
      <c r="AC94" s="16">
        <f t="shared" si="70"/>
        <v>1.9840056022808596</v>
      </c>
      <c r="AD94" s="16">
        <f t="shared" si="70"/>
        <v>2.9080438583451973</v>
      </c>
      <c r="AE94" s="16">
        <f t="shared" si="70"/>
        <v>3.3998971011561459</v>
      </c>
      <c r="AF94" s="15">
        <f t="shared" si="56"/>
        <v>-4.0504037456468023E-3</v>
      </c>
      <c r="AG94" s="15">
        <f t="shared" si="56"/>
        <v>2.9673830763510267E-4</v>
      </c>
      <c r="AH94" s="15">
        <f t="shared" si="56"/>
        <v>9.7937136394747881E-3</v>
      </c>
      <c r="AI94" s="1">
        <f t="shared" si="71"/>
        <v>151078.23956238246</v>
      </c>
      <c r="AJ94" s="1">
        <f t="shared" si="71"/>
        <v>41759.054712560312</v>
      </c>
      <c r="AK94" s="1">
        <f t="shared" si="71"/>
        <v>16512.645962055536</v>
      </c>
      <c r="AL94" s="14">
        <f t="shared" si="76"/>
        <v>29.009337470964269</v>
      </c>
      <c r="AM94" s="14">
        <f t="shared" si="76"/>
        <v>5.2740877309434335</v>
      </c>
      <c r="AN94" s="14">
        <f t="shared" si="76"/>
        <v>1.888706559633927</v>
      </c>
      <c r="AO94" s="11">
        <f t="shared" si="77"/>
        <v>1.4075040861608889E-2</v>
      </c>
      <c r="AP94" s="11">
        <f t="shared" si="77"/>
        <v>1.7730839242395605E-2</v>
      </c>
      <c r="AQ94" s="11">
        <f t="shared" si="77"/>
        <v>1.6084108368833765E-2</v>
      </c>
      <c r="AR94" s="1">
        <f t="shared" si="49"/>
        <v>91048.485357942496</v>
      </c>
      <c r="AS94" s="1">
        <f t="shared" si="47"/>
        <v>26371.911423332596</v>
      </c>
      <c r="AT94" s="1">
        <f t="shared" si="47"/>
        <v>10412.096934609383</v>
      </c>
      <c r="AU94" s="1">
        <f t="shared" si="57"/>
        <v>18209.6970715885</v>
      </c>
      <c r="AV94" s="1">
        <f t="shared" si="57"/>
        <v>5274.3822846665198</v>
      </c>
      <c r="AW94" s="1">
        <f t="shared" si="57"/>
        <v>2082.4193869218766</v>
      </c>
      <c r="AX94" s="1">
        <f t="shared" si="58"/>
        <v>63199.215799462392</v>
      </c>
      <c r="AY94" s="1">
        <f t="shared" si="58"/>
        <v>7275.0325276172225</v>
      </c>
      <c r="AZ94" s="1">
        <f t="shared" si="58"/>
        <v>1993.2073486783083</v>
      </c>
      <c r="BA94" s="1">
        <f t="shared" si="59"/>
        <v>12740.085323377283</v>
      </c>
      <c r="BB94" s="1">
        <f t="shared" si="59"/>
        <v>25787.310650359694</v>
      </c>
      <c r="BC94" s="1">
        <f t="shared" si="59"/>
        <v>31750.198068046699</v>
      </c>
      <c r="BD94" s="1">
        <f>SUM(BA94:BC94)*BT94*BG$3+BF$3*econlow!BD94+BH$3*econhigh!BD94</f>
        <v>26490.254198565068</v>
      </c>
      <c r="BE94" s="2">
        <f t="shared" si="72"/>
        <v>0.17931493730955578</v>
      </c>
      <c r="BF94" s="2">
        <f t="shared" si="72"/>
        <v>0.13584270515142602</v>
      </c>
      <c r="BG94" s="2">
        <f t="shared" si="72"/>
        <v>7.3108051554487685E-2</v>
      </c>
      <c r="BH94" s="2">
        <f t="shared" si="53"/>
        <v>0.12974708214288766</v>
      </c>
      <c r="BI94" s="2">
        <f t="shared" si="60"/>
        <v>3.2153846742329923E-3</v>
      </c>
      <c r="BJ94" s="2">
        <f t="shared" si="60"/>
        <v>1.8453240542857267E-3</v>
      </c>
      <c r="BK94" s="2">
        <f t="shared" si="60"/>
        <v>5.3447872020936297E-4</v>
      </c>
      <c r="BL94" s="2">
        <f t="shared" si="54"/>
        <v>292.75590443205533</v>
      </c>
      <c r="BM94" s="2">
        <f t="shared" si="54"/>
        <v>48.664722506968175</v>
      </c>
      <c r="BN94" s="2">
        <f t="shared" si="54"/>
        <v>5.5650442443058541</v>
      </c>
      <c r="BO94" s="2">
        <f t="shared" si="61"/>
        <v>237.76016927879951</v>
      </c>
      <c r="BP94" s="2">
        <f t="shared" si="61"/>
        <v>29.062740666093372</v>
      </c>
      <c r="BQ94" s="2">
        <f t="shared" si="61"/>
        <v>10.376257195449957</v>
      </c>
      <c r="BR94" s="11">
        <f t="shared" si="62"/>
        <v>4.827593020672169E-2</v>
      </c>
      <c r="BS94" s="17">
        <f t="shared" si="51"/>
        <v>0.19050603634727364</v>
      </c>
      <c r="BT94" s="17">
        <f t="shared" si="52"/>
        <v>0.37702624673491775</v>
      </c>
      <c r="BU94" s="12">
        <f>(BU$3*tempmid!$I204+BU$4*tempmid!$I204^2+BU$5*tempmid!$I204^6)*(K94/K$56)^$BW$1</f>
        <v>3.0011867570561752</v>
      </c>
      <c r="BV94" s="12">
        <f>(BV$3*tempmid!$I204+BV$4*tempmid!$I204^2+BV$5*tempmid!$I204^6)*(L94/L$56)^$BW$1</f>
        <v>1.2992432814415005</v>
      </c>
      <c r="BW94" s="12">
        <f>(BW$3*tempmid!$I204+BW$4*tempmid!$I204^2+BW$5*tempmid!$I204^6)*(M94/M$56)^$BW$1</f>
        <v>0.24458109542031226</v>
      </c>
      <c r="BX94" s="12"/>
      <c r="BY94" s="12"/>
      <c r="BZ94" s="12"/>
      <c r="CA94" s="19"/>
      <c r="CB94" s="19"/>
      <c r="CC94" s="19"/>
      <c r="CD94" s="19"/>
      <c r="CE94" s="19"/>
      <c r="CF94" s="19"/>
      <c r="CG94" s="19"/>
      <c r="CH94" s="19"/>
    </row>
    <row r="95" spans="1:86" x14ac:dyDescent="0.3">
      <c r="A95" s="2">
        <f t="shared" si="36"/>
        <v>2049</v>
      </c>
      <c r="B95" s="5">
        <f t="shared" si="73"/>
        <v>1153.167244903661</v>
      </c>
      <c r="C95" s="5">
        <f t="shared" si="73"/>
        <v>2903.1659111813333</v>
      </c>
      <c r="D95" s="5">
        <f t="shared" si="73"/>
        <v>4188.3721330040389</v>
      </c>
      <c r="E95" s="15">
        <f t="shared" si="74"/>
        <v>5.5571046877993615E-4</v>
      </c>
      <c r="F95" s="15">
        <f t="shared" si="74"/>
        <v>1.0947868869290642E-3</v>
      </c>
      <c r="G95" s="15">
        <f t="shared" si="74"/>
        <v>2.2349684857551136E-3</v>
      </c>
      <c r="H95" s="5">
        <f t="shared" si="39"/>
        <v>92715.320437101967</v>
      </c>
      <c r="I95" s="5">
        <f t="shared" si="39"/>
        <v>26991.180218936392</v>
      </c>
      <c r="J95" s="5">
        <f t="shared" si="39"/>
        <v>10648.613410718304</v>
      </c>
      <c r="K95" s="5">
        <f t="shared" si="40"/>
        <v>80400.584431140058</v>
      </c>
      <c r="L95" s="5">
        <f t="shared" si="40"/>
        <v>9297.1538812101007</v>
      </c>
      <c r="M95" s="5">
        <f t="shared" si="40"/>
        <v>2542.4229444198809</v>
      </c>
      <c r="N95" s="15">
        <f t="shared" si="41"/>
        <v>1.7741545227515143E-2</v>
      </c>
      <c r="O95" s="15">
        <f t="shared" si="41"/>
        <v>2.2362865971149448E-2</v>
      </c>
      <c r="P95" s="15">
        <f t="shared" si="41"/>
        <v>2.0434907027914173E-2</v>
      </c>
      <c r="Q95" s="5">
        <f t="shared" si="42"/>
        <v>8561.3875024061344</v>
      </c>
      <c r="R95" s="5">
        <f t="shared" si="42"/>
        <v>10030.542029887059</v>
      </c>
      <c r="S95" s="5">
        <f t="shared" si="42"/>
        <v>4776.9814122629978</v>
      </c>
      <c r="T95" s="5">
        <f t="shared" si="75"/>
        <v>92.340591199425091</v>
      </c>
      <c r="U95" s="5">
        <f t="shared" si="75"/>
        <v>371.62295047957417</v>
      </c>
      <c r="V95" s="5">
        <f t="shared" si="75"/>
        <v>448.60126178068896</v>
      </c>
      <c r="W95" s="15">
        <f t="shared" si="44"/>
        <v>-1.0734613539272964E-2</v>
      </c>
      <c r="X95" s="15">
        <f t="shared" si="44"/>
        <v>-1.217998157191269E-2</v>
      </c>
      <c r="Y95" s="15">
        <f t="shared" si="44"/>
        <v>-9.7425357312937999E-3</v>
      </c>
      <c r="Z95" s="5">
        <f t="shared" si="48"/>
        <v>13781.907964490505</v>
      </c>
      <c r="AA95" s="5">
        <f t="shared" si="48"/>
        <v>24939.567500454214</v>
      </c>
      <c r="AB95" s="5">
        <f t="shared" si="48"/>
        <v>15009.910902137817</v>
      </c>
      <c r="AC95" s="16">
        <f t="shared" si="70"/>
        <v>1.9759695785579969</v>
      </c>
      <c r="AD95" s="16">
        <f t="shared" si="70"/>
        <v>2.9089067863582514</v>
      </c>
      <c r="AE95" s="16">
        <f t="shared" si="70"/>
        <v>3.4331947197685495</v>
      </c>
      <c r="AF95" s="15">
        <f t="shared" si="56"/>
        <v>-4.0504037456468023E-3</v>
      </c>
      <c r="AG95" s="15">
        <f t="shared" si="56"/>
        <v>2.9673830763510267E-4</v>
      </c>
      <c r="AH95" s="15">
        <f t="shared" si="56"/>
        <v>9.7937136394747881E-3</v>
      </c>
      <c r="AI95" s="1">
        <f t="shared" si="71"/>
        <v>154180.11267773272</v>
      </c>
      <c r="AJ95" s="1">
        <f t="shared" si="71"/>
        <v>42857.5315259708</v>
      </c>
      <c r="AK95" s="1">
        <f t="shared" si="71"/>
        <v>16943.800752771858</v>
      </c>
      <c r="AL95" s="14">
        <f t="shared" si="76"/>
        <v>29.413562005133574</v>
      </c>
      <c r="AM95" s="14">
        <f t="shared" si="76"/>
        <v>5.3666665926340062</v>
      </c>
      <c r="AN95" s="14">
        <f t="shared" si="76"/>
        <v>1.9187809390061856</v>
      </c>
      <c r="AO95" s="11">
        <f t="shared" si="77"/>
        <v>1.39342904529928E-2</v>
      </c>
      <c r="AP95" s="11">
        <f t="shared" si="77"/>
        <v>1.755353084997165E-2</v>
      </c>
      <c r="AQ95" s="11">
        <f t="shared" si="77"/>
        <v>1.5923267285145426E-2</v>
      </c>
      <c r="AR95" s="1">
        <f t="shared" si="49"/>
        <v>92715.320437101967</v>
      </c>
      <c r="AS95" s="1">
        <f t="shared" si="47"/>
        <v>26991.180218936392</v>
      </c>
      <c r="AT95" s="1">
        <f t="shared" si="47"/>
        <v>10648.613410718304</v>
      </c>
      <c r="AU95" s="1">
        <f t="shared" si="57"/>
        <v>18543.064087420393</v>
      </c>
      <c r="AV95" s="1">
        <f t="shared" si="57"/>
        <v>5398.2360437872785</v>
      </c>
      <c r="AW95" s="1">
        <f t="shared" si="57"/>
        <v>2129.7226821436611</v>
      </c>
      <c r="AX95" s="1">
        <f t="shared" si="58"/>
        <v>64320.467544912048</v>
      </c>
      <c r="AY95" s="1">
        <f t="shared" si="58"/>
        <v>7437.7231049680804</v>
      </c>
      <c r="AZ95" s="1">
        <f t="shared" si="58"/>
        <v>2033.9383555359043</v>
      </c>
      <c r="BA95" s="1">
        <f t="shared" si="59"/>
        <v>12767.444722543007</v>
      </c>
      <c r="BB95" s="1">
        <f t="shared" si="59"/>
        <v>25879.750080970625</v>
      </c>
      <c r="BC95" s="1">
        <f t="shared" si="59"/>
        <v>31905.88498762016</v>
      </c>
      <c r="BD95" s="1">
        <f>SUM(BA95:BC95)*BT95*BG$3+BF$3*econlow!BD95+BH$3*econhigh!BD95</f>
        <v>25819.295211960311</v>
      </c>
      <c r="BE95" s="2">
        <f t="shared" si="72"/>
        <v>0.17931493730955578</v>
      </c>
      <c r="BF95" s="2">
        <f t="shared" si="72"/>
        <v>0.13584270515142602</v>
      </c>
      <c r="BG95" s="2">
        <f t="shared" si="72"/>
        <v>7.3108051554487685E-2</v>
      </c>
      <c r="BH95" s="2">
        <f t="shared" si="53"/>
        <v>0.12946819517671135</v>
      </c>
      <c r="BI95" s="2">
        <f t="shared" si="60"/>
        <v>3.2153846742329923E-3</v>
      </c>
      <c r="BJ95" s="2">
        <f t="shared" si="60"/>
        <v>1.8453240542857267E-3</v>
      </c>
      <c r="BK95" s="2">
        <f t="shared" si="60"/>
        <v>5.3447872020936297E-4</v>
      </c>
      <c r="BL95" s="2">
        <f t="shared" si="54"/>
        <v>298.11542040005861</v>
      </c>
      <c r="BM95" s="2">
        <f t="shared" si="54"/>
        <v>49.80747411156441</v>
      </c>
      <c r="BN95" s="2">
        <f t="shared" si="54"/>
        <v>5.6914572677649788</v>
      </c>
      <c r="BO95" s="2">
        <f t="shared" si="61"/>
        <v>241.26183275421289</v>
      </c>
      <c r="BP95" s="2">
        <f t="shared" si="61"/>
        <v>29.40351660952582</v>
      </c>
      <c r="BQ95" s="2">
        <f t="shared" si="61"/>
        <v>10.373137899222618</v>
      </c>
      <c r="BR95" s="11">
        <f t="shared" si="62"/>
        <v>4.8106696776670538E-2</v>
      </c>
      <c r="BS95" s="17">
        <f t="shared" si="51"/>
        <v>0.18173272022921058</v>
      </c>
      <c r="BT95" s="17">
        <f t="shared" si="52"/>
        <v>0.3660448997426386</v>
      </c>
      <c r="BU95" s="12">
        <f>(BU$3*tempmid!$I205+BU$4*tempmid!$I205^2+BU$5*tempmid!$I205^6)*(K95/K$56)^$BW$1</f>
        <v>2.9783539156349828</v>
      </c>
      <c r="BV95" s="12">
        <f>(BV$3*tempmid!$I205+BV$4*tempmid!$I205^2+BV$5*tempmid!$I205^6)*(L95/L$56)^$BW$1</f>
        <v>1.2718877001201805</v>
      </c>
      <c r="BW95" s="12">
        <f>(BW$3*tempmid!$I205+BW$4*tempmid!$I205^2+BW$5*tempmid!$I205^6)*(M95/M$56)^$BW$1</f>
        <v>0.21583404627671746</v>
      </c>
      <c r="BX95" s="12"/>
      <c r="BY95" s="12"/>
      <c r="BZ95" s="12"/>
      <c r="CA95" s="19"/>
      <c r="CB95" s="19"/>
      <c r="CC95" s="19"/>
      <c r="CD95" s="19"/>
      <c r="CE95" s="19"/>
      <c r="CF95" s="19"/>
      <c r="CG95" s="19"/>
      <c r="CH95" s="19"/>
    </row>
    <row r="96" spans="1:86" x14ac:dyDescent="0.3">
      <c r="A96" s="2">
        <f t="shared" si="36"/>
        <v>2050</v>
      </c>
      <c r="B96" s="5">
        <f t="shared" si="73"/>
        <v>1153.7760306583957</v>
      </c>
      <c r="C96" s="5">
        <f t="shared" si="73"/>
        <v>2906.1853417529674</v>
      </c>
      <c r="D96" s="5">
        <f t="shared" si="73"/>
        <v>4197.2649687417243</v>
      </c>
      <c r="E96" s="15">
        <f t="shared" si="74"/>
        <v>5.2792494534093935E-4</v>
      </c>
      <c r="F96" s="15">
        <f t="shared" si="74"/>
        <v>1.0400475425826109E-3</v>
      </c>
      <c r="G96" s="15">
        <f t="shared" si="74"/>
        <v>2.123220061467358E-3</v>
      </c>
      <c r="H96" s="5">
        <f t="shared" si="39"/>
        <v>94391.163202404336</v>
      </c>
      <c r="I96" s="5">
        <f t="shared" si="39"/>
        <v>27616.825634597437</v>
      </c>
      <c r="J96" s="5">
        <f t="shared" si="39"/>
        <v>10886.835776608681</v>
      </c>
      <c r="K96" s="5">
        <f t="shared" si="40"/>
        <v>81810.646688977024</v>
      </c>
      <c r="L96" s="5">
        <f t="shared" si="40"/>
        <v>9502.7750769465329</v>
      </c>
      <c r="M96" s="5">
        <f t="shared" si="40"/>
        <v>2593.7928288269081</v>
      </c>
      <c r="N96" s="15">
        <f t="shared" si="41"/>
        <v>1.7537960299836231E-2</v>
      </c>
      <c r="O96" s="15">
        <f t="shared" si="41"/>
        <v>2.211657442306092E-2</v>
      </c>
      <c r="P96" s="15">
        <f t="shared" si="41"/>
        <v>2.0205089998803771E-2</v>
      </c>
      <c r="Q96" s="5">
        <f t="shared" si="42"/>
        <v>8622.5714645911321</v>
      </c>
      <c r="R96" s="5">
        <f t="shared" si="42"/>
        <v>10138.042511314303</v>
      </c>
      <c r="S96" s="5">
        <f t="shared" si="42"/>
        <v>4836.2671999462682</v>
      </c>
      <c r="T96" s="5">
        <f t="shared" si="75"/>
        <v>91.349350638911275</v>
      </c>
      <c r="U96" s="5">
        <f t="shared" si="75"/>
        <v>367.09658979103313</v>
      </c>
      <c r="V96" s="5">
        <f t="shared" si="75"/>
        <v>444.23074795868712</v>
      </c>
      <c r="W96" s="15">
        <f t="shared" si="44"/>
        <v>-1.0734613539272964E-2</v>
      </c>
      <c r="X96" s="15">
        <f t="shared" si="44"/>
        <v>-1.217998157191269E-2</v>
      </c>
      <c r="Y96" s="15">
        <f t="shared" si="44"/>
        <v>-9.7425357312937999E-3</v>
      </c>
      <c r="Z96" s="5">
        <f t="shared" si="48"/>
        <v>13827.329027064568</v>
      </c>
      <c r="AA96" s="5">
        <f t="shared" si="48"/>
        <v>25221.787364796492</v>
      </c>
      <c r="AB96" s="5">
        <f t="shared" si="48"/>
        <v>15350.19014990295</v>
      </c>
      <c r="AC96" s="16">
        <f t="shared" si="70"/>
        <v>1.9679661039757215</v>
      </c>
      <c r="AD96" s="16">
        <f t="shared" si="70"/>
        <v>2.9097699704351037</v>
      </c>
      <c r="AE96" s="16">
        <f t="shared" si="70"/>
        <v>3.4668184457225197</v>
      </c>
      <c r="AF96" s="15">
        <f t="shared" si="56"/>
        <v>-4.0504037456468023E-3</v>
      </c>
      <c r="AG96" s="15">
        <f t="shared" si="56"/>
        <v>2.9673830763510267E-4</v>
      </c>
      <c r="AH96" s="15">
        <f t="shared" si="56"/>
        <v>9.7937136394747881E-3</v>
      </c>
      <c r="AI96" s="1">
        <f t="shared" si="71"/>
        <v>157305.16549737984</v>
      </c>
      <c r="AJ96" s="1">
        <f t="shared" si="71"/>
        <v>43970.014417161001</v>
      </c>
      <c r="AK96" s="1">
        <f t="shared" si="71"/>
        <v>17379.143359638332</v>
      </c>
      <c r="AL96" s="14">
        <f t="shared" si="76"/>
        <v>29.819320550207852</v>
      </c>
      <c r="AM96" s="14">
        <f t="shared" si="76"/>
        <v>5.4599285007533664</v>
      </c>
      <c r="AN96" s="14">
        <f t="shared" si="76"/>
        <v>1.9490286681420892</v>
      </c>
      <c r="AO96" s="11">
        <f t="shared" si="77"/>
        <v>1.3794947548462872E-2</v>
      </c>
      <c r="AP96" s="11">
        <f t="shared" si="77"/>
        <v>1.7377995541471934E-2</v>
      </c>
      <c r="AQ96" s="11">
        <f t="shared" si="77"/>
        <v>1.5764034612293972E-2</v>
      </c>
      <c r="AR96" s="1">
        <f t="shared" si="49"/>
        <v>94391.163202404336</v>
      </c>
      <c r="AS96" s="1">
        <f t="shared" si="47"/>
        <v>27616.825634597437</v>
      </c>
      <c r="AT96" s="1">
        <f t="shared" si="47"/>
        <v>10886.835776608681</v>
      </c>
      <c r="AU96" s="1">
        <f t="shared" si="57"/>
        <v>18878.232640480866</v>
      </c>
      <c r="AV96" s="1">
        <f t="shared" si="57"/>
        <v>5523.3651269194879</v>
      </c>
      <c r="AW96" s="1">
        <f t="shared" si="57"/>
        <v>2177.3671553217364</v>
      </c>
      <c r="AX96" s="1">
        <f t="shared" si="58"/>
        <v>65448.517351181625</v>
      </c>
      <c r="AY96" s="1">
        <f t="shared" si="58"/>
        <v>7602.2200615572247</v>
      </c>
      <c r="AZ96" s="1">
        <f t="shared" si="58"/>
        <v>2075.0342630615269</v>
      </c>
      <c r="BA96" s="1">
        <f t="shared" si="59"/>
        <v>12794.244461779364</v>
      </c>
      <c r="BB96" s="1">
        <f t="shared" si="59"/>
        <v>25970.240654981884</v>
      </c>
      <c r="BC96" s="1">
        <f t="shared" si="59"/>
        <v>32057.588930012058</v>
      </c>
      <c r="BD96" s="1">
        <f>SUM(BA96:BC96)*BT96*BG$3+BF$3*econlow!BD96+BH$3*econhigh!BD96</f>
        <v>25162.636176617947</v>
      </c>
      <c r="BE96" s="2">
        <f t="shared" si="72"/>
        <v>0.17931493730955578</v>
      </c>
      <c r="BF96" s="2">
        <f t="shared" si="72"/>
        <v>0.13584270515142602</v>
      </c>
      <c r="BG96" s="2">
        <f t="shared" si="72"/>
        <v>7.3108051554487685E-2</v>
      </c>
      <c r="BH96" s="2">
        <f t="shared" si="53"/>
        <v>0.12919034086380279</v>
      </c>
      <c r="BI96" s="2">
        <f t="shared" si="60"/>
        <v>3.2153846742329923E-3</v>
      </c>
      <c r="BJ96" s="2">
        <f t="shared" si="60"/>
        <v>1.8453240542857267E-3</v>
      </c>
      <c r="BK96" s="2">
        <f t="shared" si="60"/>
        <v>5.3447872020936297E-4</v>
      </c>
      <c r="BL96" s="2">
        <f t="shared" si="54"/>
        <v>303.50389954403607</v>
      </c>
      <c r="BM96" s="2">
        <f t="shared" si="54"/>
        <v>50.961992646537333</v>
      </c>
      <c r="BN96" s="2">
        <f t="shared" si="54"/>
        <v>5.8187820530113141</v>
      </c>
      <c r="BO96" s="2">
        <f t="shared" si="61"/>
        <v>244.81583506237547</v>
      </c>
      <c r="BP96" s="2">
        <f t="shared" si="61"/>
        <v>29.748441279266441</v>
      </c>
      <c r="BQ96" s="2">
        <f t="shared" si="61"/>
        <v>10.370104128339811</v>
      </c>
      <c r="BR96" s="11">
        <f t="shared" si="62"/>
        <v>4.7937095650905287E-2</v>
      </c>
      <c r="BS96" s="17">
        <f t="shared" si="51"/>
        <v>0.17339143122366099</v>
      </c>
      <c r="BT96" s="17">
        <f t="shared" si="52"/>
        <v>0.35538339780838696</v>
      </c>
      <c r="BU96" s="12">
        <f>(BU$3*tempmid!$I206+BU$4*tempmid!$I206^2+BU$5*tempmid!$I206^6)*(K96/K$56)^$BW$1</f>
        <v>2.9537916884044764</v>
      </c>
      <c r="BV96" s="12">
        <f>(BV$3*tempmid!$I206+BV$4*tempmid!$I206^2+BV$5*tempmid!$I206^6)*(L96/L$56)^$BW$1</f>
        <v>1.2433521277183472</v>
      </c>
      <c r="BW96" s="12">
        <f>(BW$3*tempmid!$I206+BW$4*tempmid!$I206^2+BW$5*tempmid!$I206^6)*(M96/M$56)^$BW$1</f>
        <v>0.18614030352266991</v>
      </c>
      <c r="BX96" s="12"/>
      <c r="BY96" s="12"/>
      <c r="BZ96" s="12"/>
      <c r="CA96" s="19"/>
      <c r="CB96" s="19"/>
      <c r="CC96" s="19"/>
      <c r="CD96" s="19"/>
      <c r="CE96" s="19"/>
      <c r="CF96" s="19"/>
      <c r="CG96" s="19"/>
      <c r="CH96" s="19"/>
    </row>
    <row r="97" spans="1:86" x14ac:dyDescent="0.3">
      <c r="A97" s="2">
        <f t="shared" si="36"/>
        <v>2051</v>
      </c>
      <c r="B97" s="5">
        <f t="shared" si="73"/>
        <v>1154.3546824489206</v>
      </c>
      <c r="C97" s="5">
        <f t="shared" si="73"/>
        <v>2909.0567841297984</v>
      </c>
      <c r="D97" s="5">
        <f t="shared" si="73"/>
        <v>4205.7311000674044</v>
      </c>
      <c r="E97" s="15">
        <f t="shared" si="74"/>
        <v>5.0152869807389231E-4</v>
      </c>
      <c r="F97" s="15">
        <f t="shared" si="74"/>
        <v>9.8804516545348024E-4</v>
      </c>
      <c r="G97" s="15">
        <f t="shared" si="74"/>
        <v>2.01705905839399E-3</v>
      </c>
      <c r="H97" s="5">
        <f t="shared" si="39"/>
        <v>96075.698275027244</v>
      </c>
      <c r="I97" s="5">
        <f t="shared" si="39"/>
        <v>28248.762035158779</v>
      </c>
      <c r="J97" s="5">
        <f t="shared" si="39"/>
        <v>11126.727352260403</v>
      </c>
      <c r="K97" s="5">
        <f t="shared" si="40"/>
        <v>83228.924121662683</v>
      </c>
      <c r="L97" s="5">
        <f t="shared" si="40"/>
        <v>9710.6258596492062</v>
      </c>
      <c r="M97" s="5">
        <f t="shared" si="40"/>
        <v>2645.6107362836574</v>
      </c>
      <c r="N97" s="15">
        <f t="shared" si="41"/>
        <v>1.7336098540787548E-2</v>
      </c>
      <c r="O97" s="15">
        <f t="shared" si="41"/>
        <v>2.1872640467615945E-2</v>
      </c>
      <c r="P97" s="15">
        <f t="shared" si="41"/>
        <v>1.9977658539593213E-2</v>
      </c>
      <c r="Q97" s="5">
        <f t="shared" si="42"/>
        <v>8682.2408221644837</v>
      </c>
      <c r="R97" s="5">
        <f t="shared" si="42"/>
        <v>10243.717505160195</v>
      </c>
      <c r="S97" s="5">
        <f t="shared" si="42"/>
        <v>4894.6786731344946</v>
      </c>
      <c r="T97" s="5">
        <f t="shared" si="75"/>
        <v>90.368750662739032</v>
      </c>
      <c r="U97" s="5">
        <f t="shared" si="75"/>
        <v>362.62536009226636</v>
      </c>
      <c r="V97" s="5">
        <f t="shared" si="75"/>
        <v>439.90281402376024</v>
      </c>
      <c r="W97" s="15">
        <f t="shared" si="44"/>
        <v>-1.0734613539272964E-2</v>
      </c>
      <c r="X97" s="15">
        <f t="shared" si="44"/>
        <v>-1.217998157191269E-2</v>
      </c>
      <c r="Y97" s="15">
        <f t="shared" si="44"/>
        <v>-9.7425357312937999E-3</v>
      </c>
      <c r="Z97" s="5">
        <f t="shared" si="48"/>
        <v>13869.739530191247</v>
      </c>
      <c r="AA97" s="5">
        <f t="shared" si="48"/>
        <v>25499.661693854971</v>
      </c>
      <c r="AB97" s="5">
        <f t="shared" si="48"/>
        <v>15692.89822755917</v>
      </c>
      <c r="AC97" s="16">
        <f t="shared" si="70"/>
        <v>1.9599950466968723</v>
      </c>
      <c r="AD97" s="16">
        <f t="shared" si="70"/>
        <v>2.9106334106517382</v>
      </c>
      <c r="AE97" s="16">
        <f t="shared" si="70"/>
        <v>3.500771472819975</v>
      </c>
      <c r="AF97" s="15">
        <f t="shared" si="56"/>
        <v>-4.0504037456468023E-3</v>
      </c>
      <c r="AG97" s="15">
        <f t="shared" si="56"/>
        <v>2.9673830763510267E-4</v>
      </c>
      <c r="AH97" s="15">
        <f t="shared" si="56"/>
        <v>9.7937136394747881E-3</v>
      </c>
      <c r="AI97" s="1">
        <f t="shared" si="71"/>
        <v>160452.88158812272</v>
      </c>
      <c r="AJ97" s="1">
        <f t="shared" si="71"/>
        <v>45096.37810236439</v>
      </c>
      <c r="AK97" s="1">
        <f t="shared" si="71"/>
        <v>17818.596178996235</v>
      </c>
      <c r="AL97" s="14">
        <f t="shared" si="76"/>
        <v>30.22656295349956</v>
      </c>
      <c r="AM97" s="14">
        <f t="shared" si="76"/>
        <v>5.5538622877647859</v>
      </c>
      <c r="AN97" s="14">
        <f t="shared" si="76"/>
        <v>1.979445977973185</v>
      </c>
      <c r="AO97" s="11">
        <f t="shared" si="77"/>
        <v>1.3656998072978243E-2</v>
      </c>
      <c r="AP97" s="11">
        <f t="shared" si="77"/>
        <v>1.7204215586057215E-2</v>
      </c>
      <c r="AQ97" s="11">
        <f t="shared" si="77"/>
        <v>1.5606394266171032E-2</v>
      </c>
      <c r="AR97" s="1">
        <f t="shared" si="49"/>
        <v>96075.698275027244</v>
      </c>
      <c r="AS97" s="1">
        <f t="shared" si="47"/>
        <v>28248.762035158779</v>
      </c>
      <c r="AT97" s="1">
        <f t="shared" si="47"/>
        <v>11126.727352260403</v>
      </c>
      <c r="AU97" s="1">
        <f t="shared" si="57"/>
        <v>19215.139655005449</v>
      </c>
      <c r="AV97" s="1">
        <f t="shared" si="57"/>
        <v>5649.7524070317559</v>
      </c>
      <c r="AW97" s="1">
        <f t="shared" si="57"/>
        <v>2225.3454704520805</v>
      </c>
      <c r="AX97" s="1">
        <f t="shared" si="58"/>
        <v>66583.139297330155</v>
      </c>
      <c r="AY97" s="1">
        <f t="shared" si="58"/>
        <v>7768.5006877193655</v>
      </c>
      <c r="AZ97" s="1">
        <f t="shared" si="58"/>
        <v>2116.4885890269256</v>
      </c>
      <c r="BA97" s="1">
        <f t="shared" si="59"/>
        <v>12820.501663109151</v>
      </c>
      <c r="BB97" s="1">
        <f t="shared" si="59"/>
        <v>26058.843297759089</v>
      </c>
      <c r="BC97" s="1">
        <f t="shared" si="59"/>
        <v>32205.44338484804</v>
      </c>
      <c r="BD97" s="1">
        <f>SUM(BA97:BC97)*BT97*BG$3+BF$3*econlow!BD97+BH$3*econhigh!BD97</f>
        <v>24520.153574508429</v>
      </c>
      <c r="BE97" s="2">
        <f t="shared" si="72"/>
        <v>0.17931493730955578</v>
      </c>
      <c r="BF97" s="2">
        <f t="shared" si="72"/>
        <v>0.13584270515142602</v>
      </c>
      <c r="BG97" s="2">
        <f t="shared" si="72"/>
        <v>7.3108051554487685E-2</v>
      </c>
      <c r="BH97" s="2">
        <f t="shared" si="53"/>
        <v>0.1289134631617411</v>
      </c>
      <c r="BI97" s="2">
        <f t="shared" si="60"/>
        <v>3.2153846742329923E-3</v>
      </c>
      <c r="BJ97" s="2">
        <f t="shared" si="60"/>
        <v>1.8453240542857267E-3</v>
      </c>
      <c r="BK97" s="2">
        <f t="shared" si="60"/>
        <v>5.3447872020936297E-4</v>
      </c>
      <c r="BL97" s="2">
        <f t="shared" si="54"/>
        <v>308.92032779975574</v>
      </c>
      <c r="BM97" s="2">
        <f t="shared" si="54"/>
        <v>52.128120087271917</v>
      </c>
      <c r="BN97" s="2">
        <f t="shared" si="54"/>
        <v>5.9469989953546536</v>
      </c>
      <c r="BO97" s="2">
        <f t="shared" si="61"/>
        <v>248.42294659762445</v>
      </c>
      <c r="BP97" s="2">
        <f t="shared" si="61"/>
        <v>30.09756206263414</v>
      </c>
      <c r="BQ97" s="2">
        <f t="shared" si="61"/>
        <v>10.367152645815686</v>
      </c>
      <c r="BR97" s="11">
        <f t="shared" si="62"/>
        <v>4.7767219217770912E-2</v>
      </c>
      <c r="BS97" s="17">
        <f t="shared" si="51"/>
        <v>0.16545977038436868</v>
      </c>
      <c r="BT97" s="17">
        <f t="shared" si="52"/>
        <v>0.34503242505668635</v>
      </c>
      <c r="BU97" s="12">
        <f>(BU$3*tempmid!$I207+BU$4*tempmid!$I207^2+BU$5*tempmid!$I207^6)*(K97/K$56)^$BW$1</f>
        <v>2.9274793750931116</v>
      </c>
      <c r="BV97" s="12">
        <f>(BV$3*tempmid!$I207+BV$4*tempmid!$I207^2+BV$5*tempmid!$I207^6)*(L97/L$56)^$BW$1</f>
        <v>1.2136264383232933</v>
      </c>
      <c r="BW97" s="12">
        <f>(BW$3*tempmid!$I207+BW$4*tempmid!$I207^2+BW$5*tempmid!$I207^6)*(M97/M$56)^$BW$1</f>
        <v>0.15549238463556969</v>
      </c>
      <c r="BX97" s="12"/>
      <c r="BY97" s="12"/>
      <c r="BZ97" s="12"/>
      <c r="CA97" s="19"/>
      <c r="CB97" s="19"/>
      <c r="CC97" s="19"/>
      <c r="CD97" s="19"/>
      <c r="CE97" s="19"/>
      <c r="CF97" s="19"/>
      <c r="CG97" s="19"/>
      <c r="CH97" s="19"/>
    </row>
    <row r="98" spans="1:86" x14ac:dyDescent="0.3">
      <c r="A98" s="2">
        <f t="shared" si="36"/>
        <v>2052</v>
      </c>
      <c r="B98" s="5">
        <f t="shared" si="73"/>
        <v>1154.9046773498744</v>
      </c>
      <c r="C98" s="5">
        <f t="shared" si="73"/>
        <v>2911.7873496468078</v>
      </c>
      <c r="D98" s="5">
        <f t="shared" si="73"/>
        <v>4213.7901476793368</v>
      </c>
      <c r="E98" s="15">
        <f t="shared" si="74"/>
        <v>4.764522631701977E-4</v>
      </c>
      <c r="F98" s="15">
        <f t="shared" si="74"/>
        <v>9.3864290718080623E-4</v>
      </c>
      <c r="G98" s="15">
        <f t="shared" si="74"/>
        <v>1.9162061054742905E-3</v>
      </c>
      <c r="H98" s="5">
        <f t="shared" si="39"/>
        <v>97768.60558323517</v>
      </c>
      <c r="I98" s="5">
        <f t="shared" si="39"/>
        <v>28886.901316945983</v>
      </c>
      <c r="J98" s="5">
        <f t="shared" si="39"/>
        <v>11368.251349664852</v>
      </c>
      <c r="K98" s="5">
        <f t="shared" si="40"/>
        <v>84655.129986642627</v>
      </c>
      <c r="L98" s="5">
        <f t="shared" si="40"/>
        <v>9920.676838042411</v>
      </c>
      <c r="M98" s="5">
        <f t="shared" si="40"/>
        <v>2697.8684156650979</v>
      </c>
      <c r="N98" s="15">
        <f t="shared" si="41"/>
        <v>1.7135940179824338E-2</v>
      </c>
      <c r="O98" s="15">
        <f t="shared" si="41"/>
        <v>2.1631044324962989E-2</v>
      </c>
      <c r="P98" s="15">
        <f t="shared" si="41"/>
        <v>1.9752595748401047E-2</v>
      </c>
      <c r="Q98" s="5">
        <f t="shared" si="42"/>
        <v>8740.3839960029163</v>
      </c>
      <c r="R98" s="5">
        <f t="shared" si="42"/>
        <v>10347.536187001133</v>
      </c>
      <c r="S98" s="5">
        <f t="shared" si="42"/>
        <v>4952.2040613479667</v>
      </c>
      <c r="T98" s="5">
        <f t="shared" si="75"/>
        <v>89.398677048347608</v>
      </c>
      <c r="U98" s="5">
        <f t="shared" si="75"/>
        <v>358.20858988883435</v>
      </c>
      <c r="V98" s="5">
        <f t="shared" si="75"/>
        <v>435.61704513983705</v>
      </c>
      <c r="W98" s="15">
        <f t="shared" si="44"/>
        <v>-1.0734613539272964E-2</v>
      </c>
      <c r="X98" s="15">
        <f t="shared" si="44"/>
        <v>-1.217998157191269E-2</v>
      </c>
      <c r="Y98" s="15">
        <f t="shared" si="44"/>
        <v>-9.7425357312937999E-3</v>
      </c>
      <c r="Z98" s="5">
        <f t="shared" si="48"/>
        <v>13909.153193939657</v>
      </c>
      <c r="AA98" s="5">
        <f t="shared" si="48"/>
        <v>25773.105802787617</v>
      </c>
      <c r="AB98" s="5">
        <f t="shared" si="48"/>
        <v>16037.981940462099</v>
      </c>
      <c r="AC98" s="16">
        <f t="shared" si="70"/>
        <v>1.9520562754182822</v>
      </c>
      <c r="AD98" s="16">
        <f t="shared" si="70"/>
        <v>2.9114971070841613</v>
      </c>
      <c r="AE98" s="16">
        <f t="shared" si="70"/>
        <v>3.5350570261420162</v>
      </c>
      <c r="AF98" s="15">
        <f t="shared" si="56"/>
        <v>-4.0504037456468023E-3</v>
      </c>
      <c r="AG98" s="15">
        <f t="shared" si="56"/>
        <v>2.9673830763510267E-4</v>
      </c>
      <c r="AH98" s="15">
        <f t="shared" si="56"/>
        <v>9.7937136394747881E-3</v>
      </c>
      <c r="AI98" s="1">
        <f t="shared" si="71"/>
        <v>163622.7330843159</v>
      </c>
      <c r="AJ98" s="1">
        <f t="shared" si="71"/>
        <v>46236.492699159702</v>
      </c>
      <c r="AK98" s="1">
        <f t="shared" si="71"/>
        <v>18262.082031548693</v>
      </c>
      <c r="AL98" s="14">
        <f t="shared" si="76"/>
        <v>30.635239024388174</v>
      </c>
      <c r="AM98" s="14">
        <f t="shared" si="76"/>
        <v>5.6484566334574238</v>
      </c>
      <c r="AN98" s="14">
        <f t="shared" si="76"/>
        <v>2.0100290721904126</v>
      </c>
      <c r="AO98" s="11">
        <f t="shared" si="77"/>
        <v>1.352042809224846E-2</v>
      </c>
      <c r="AP98" s="11">
        <f t="shared" si="77"/>
        <v>1.7032173430196643E-2</v>
      </c>
      <c r="AQ98" s="11">
        <f t="shared" si="77"/>
        <v>1.5450330323509322E-2</v>
      </c>
      <c r="AR98" s="1">
        <f t="shared" si="49"/>
        <v>97768.60558323517</v>
      </c>
      <c r="AS98" s="1">
        <f t="shared" si="47"/>
        <v>28886.901316945983</v>
      </c>
      <c r="AT98" s="1">
        <f t="shared" si="47"/>
        <v>11368.251349664852</v>
      </c>
      <c r="AU98" s="1">
        <f t="shared" si="57"/>
        <v>19553.721116647033</v>
      </c>
      <c r="AV98" s="1">
        <f t="shared" si="57"/>
        <v>5777.3802633891974</v>
      </c>
      <c r="AW98" s="1">
        <f t="shared" si="57"/>
        <v>2273.6502699329703</v>
      </c>
      <c r="AX98" s="1">
        <f t="shared" si="58"/>
        <v>67724.103989314084</v>
      </c>
      <c r="AY98" s="1">
        <f t="shared" si="58"/>
        <v>7936.5414704339282</v>
      </c>
      <c r="AZ98" s="1">
        <f t="shared" si="58"/>
        <v>2158.2947325320783</v>
      </c>
      <c r="BA98" s="1">
        <f t="shared" si="59"/>
        <v>12846.232746770036</v>
      </c>
      <c r="BB98" s="1">
        <f t="shared" si="59"/>
        <v>26145.616698680587</v>
      </c>
      <c r="BC98" s="1">
        <f t="shared" si="59"/>
        <v>32349.577575684183</v>
      </c>
      <c r="BD98" s="1">
        <f>SUM(BA98:BC98)*BT98*BG$3+BF$3*econlow!BD98+BH$3*econhigh!BD98</f>
        <v>23891.710330676869</v>
      </c>
      <c r="BE98" s="2">
        <f t="shared" si="72"/>
        <v>0.17931493730955578</v>
      </c>
      <c r="BF98" s="2">
        <f t="shared" si="72"/>
        <v>0.13584270515142602</v>
      </c>
      <c r="BG98" s="2">
        <f t="shared" si="72"/>
        <v>7.3108051554487685E-2</v>
      </c>
      <c r="BH98" s="2">
        <f t="shared" si="53"/>
        <v>0.12863750829824894</v>
      </c>
      <c r="BI98" s="2">
        <f t="shared" si="60"/>
        <v>3.2153846742329923E-3</v>
      </c>
      <c r="BJ98" s="2">
        <f t="shared" si="60"/>
        <v>1.8453240542857267E-3</v>
      </c>
      <c r="BK98" s="2">
        <f t="shared" si="60"/>
        <v>5.3447872020936297E-4</v>
      </c>
      <c r="BL98" s="2">
        <f t="shared" si="54"/>
        <v>314.36367601346456</v>
      </c>
      <c r="BM98" s="2">
        <f t="shared" si="54"/>
        <v>53.305693853938457</v>
      </c>
      <c r="BN98" s="2">
        <f t="shared" si="54"/>
        <v>6.0760884323872331</v>
      </c>
      <c r="BO98" s="2">
        <f t="shared" si="61"/>
        <v>252.08394985021914</v>
      </c>
      <c r="BP98" s="2">
        <f t="shared" si="61"/>
        <v>30.450927011767487</v>
      </c>
      <c r="BQ98" s="2">
        <f t="shared" si="61"/>
        <v>10.364280354486114</v>
      </c>
      <c r="BR98" s="11">
        <f t="shared" si="62"/>
        <v>4.759715533732442E-2</v>
      </c>
      <c r="BS98" s="17">
        <f t="shared" si="51"/>
        <v>0.1579165365641956</v>
      </c>
      <c r="BT98" s="17">
        <f t="shared" si="52"/>
        <v>0.33498293694823916</v>
      </c>
      <c r="BU98" s="12">
        <f>(BU$3*tempmid!$I208+BU$4*tempmid!$I208^2+BU$5*tempmid!$I208^6)*(K98/K$56)^$BW$1</f>
        <v>2.8993971787803297</v>
      </c>
      <c r="BV98" s="12">
        <f>(BV$3*tempmid!$I208+BV$4*tempmid!$I208^2+BV$5*tempmid!$I208^6)*(L98/L$56)^$BW$1</f>
        <v>1.1827012051742616</v>
      </c>
      <c r="BW98" s="12">
        <f>(BW$3*tempmid!$I208+BW$4*tempmid!$I208^2+BW$5*tempmid!$I208^6)*(M98/M$56)^$BW$1</f>
        <v>0.12388341185303572</v>
      </c>
      <c r="BX98" s="12"/>
      <c r="BY98" s="12"/>
      <c r="BZ98" s="12"/>
      <c r="CA98" s="19"/>
      <c r="CB98" s="19"/>
      <c r="CC98" s="19"/>
      <c r="CD98" s="19"/>
      <c r="CE98" s="19"/>
      <c r="CF98" s="19"/>
      <c r="CG98" s="19"/>
      <c r="CH98" s="19"/>
    </row>
    <row r="99" spans="1:86" x14ac:dyDescent="0.3">
      <c r="A99" s="2">
        <f t="shared" si="36"/>
        <v>2053</v>
      </c>
      <c r="B99" s="5">
        <f t="shared" si="73"/>
        <v>1155.42742144978</v>
      </c>
      <c r="C99" s="5">
        <f t="shared" si="73"/>
        <v>2914.3838217626244</v>
      </c>
      <c r="D99" s="5">
        <f t="shared" si="73"/>
        <v>4221.4609135670989</v>
      </c>
      <c r="E99" s="15">
        <f t="shared" si="74"/>
        <v>4.5262965001168778E-4</v>
      </c>
      <c r="F99" s="15">
        <f t="shared" si="74"/>
        <v>8.9171076182176592E-4</v>
      </c>
      <c r="G99" s="15">
        <f t="shared" si="74"/>
        <v>1.820395800200576E-3</v>
      </c>
      <c r="H99" s="5">
        <f t="shared" si="39"/>
        <v>99469.560594305876</v>
      </c>
      <c r="I99" s="5">
        <f t="shared" si="39"/>
        <v>29531.15294309341</v>
      </c>
      <c r="J99" s="5">
        <f t="shared" si="39"/>
        <v>11611.370856400512</v>
      </c>
      <c r="K99" s="5">
        <f t="shared" si="40"/>
        <v>86088.973437635577</v>
      </c>
      <c r="L99" s="5">
        <f t="shared" si="40"/>
        <v>10132.897637769935</v>
      </c>
      <c r="M99" s="5">
        <f t="shared" si="40"/>
        <v>2750.5574714865716</v>
      </c>
      <c r="N99" s="15">
        <f t="shared" si="41"/>
        <v>1.6937466769222365E-2</v>
      </c>
      <c r="O99" s="15">
        <f t="shared" si="41"/>
        <v>2.1391766226446229E-2</v>
      </c>
      <c r="P99" s="15">
        <f t="shared" si="41"/>
        <v>1.9529883487102717E-2</v>
      </c>
      <c r="Q99" s="5">
        <f t="shared" si="42"/>
        <v>8796.9901404199318</v>
      </c>
      <c r="R99" s="5">
        <f t="shared" si="42"/>
        <v>10449.469000354979</v>
      </c>
      <c r="S99" s="5">
        <f t="shared" si="42"/>
        <v>5008.8322347288686</v>
      </c>
      <c r="T99" s="5">
        <f t="shared" si="75"/>
        <v>88.439016799311318</v>
      </c>
      <c r="U99" s="5">
        <f t="shared" si="75"/>
        <v>353.8456158650875</v>
      </c>
      <c r="V99" s="5">
        <f t="shared" si="75"/>
        <v>431.37303051240156</v>
      </c>
      <c r="W99" s="15">
        <f t="shared" si="44"/>
        <v>-1.0734613539272964E-2</v>
      </c>
      <c r="X99" s="15">
        <f t="shared" si="44"/>
        <v>-1.217998157191269E-2</v>
      </c>
      <c r="Y99" s="15">
        <f t="shared" si="44"/>
        <v>-9.7425357312937999E-3</v>
      </c>
      <c r="Z99" s="5">
        <f t="shared" si="48"/>
        <v>13945.584952489602</v>
      </c>
      <c r="AA99" s="5">
        <f t="shared" si="48"/>
        <v>26042.038098001954</v>
      </c>
      <c r="AB99" s="5">
        <f t="shared" si="48"/>
        <v>16385.387947704581</v>
      </c>
      <c r="AC99" s="16">
        <f t="shared" si="70"/>
        <v>1.9441496593686147</v>
      </c>
      <c r="AD99" s="16">
        <f t="shared" si="70"/>
        <v>2.912361059808402</v>
      </c>
      <c r="AE99" s="16">
        <f t="shared" si="70"/>
        <v>3.5696783623552646</v>
      </c>
      <c r="AF99" s="15">
        <f t="shared" si="56"/>
        <v>-4.0504037456468023E-3</v>
      </c>
      <c r="AG99" s="15">
        <f t="shared" si="56"/>
        <v>2.9673830763510267E-4</v>
      </c>
      <c r="AH99" s="15">
        <f t="shared" si="56"/>
        <v>9.7937136394747881E-3</v>
      </c>
      <c r="AI99" s="1">
        <f t="shared" si="71"/>
        <v>166814.18089253135</v>
      </c>
      <c r="AJ99" s="1">
        <f t="shared" si="71"/>
        <v>47390.223692632928</v>
      </c>
      <c r="AK99" s="1">
        <f t="shared" si="71"/>
        <v>18709.524098326794</v>
      </c>
      <c r="AL99" s="14">
        <f t="shared" si="76"/>
        <v>31.045298555243075</v>
      </c>
      <c r="AM99" s="14">
        <f t="shared" si="76"/>
        <v>5.7437000715214754</v>
      </c>
      <c r="AN99" s="14">
        <f t="shared" si="76"/>
        <v>2.0407741291843595</v>
      </c>
      <c r="AO99" s="11">
        <f t="shared" si="77"/>
        <v>1.3385223811325975E-2</v>
      </c>
      <c r="AP99" s="11">
        <f t="shared" si="77"/>
        <v>1.6861851695894676E-2</v>
      </c>
      <c r="AQ99" s="11">
        <f t="shared" si="77"/>
        <v>1.5295827020274228E-2</v>
      </c>
      <c r="AR99" s="1">
        <f t="shared" si="49"/>
        <v>99469.560594305876</v>
      </c>
      <c r="AS99" s="1">
        <f t="shared" si="47"/>
        <v>29531.15294309341</v>
      </c>
      <c r="AT99" s="1">
        <f t="shared" si="47"/>
        <v>11611.370856400512</v>
      </c>
      <c r="AU99" s="1">
        <f t="shared" si="57"/>
        <v>19893.912118861175</v>
      </c>
      <c r="AV99" s="1">
        <f t="shared" si="57"/>
        <v>5906.2305886186823</v>
      </c>
      <c r="AW99" s="1">
        <f t="shared" si="57"/>
        <v>2322.2741712801026</v>
      </c>
      <c r="AX99" s="1">
        <f t="shared" si="58"/>
        <v>68871.178750108462</v>
      </c>
      <c r="AY99" s="1">
        <f t="shared" si="58"/>
        <v>8106.3181102159479</v>
      </c>
      <c r="AZ99" s="1">
        <f t="shared" si="58"/>
        <v>2200.4459771892571</v>
      </c>
      <c r="BA99" s="1">
        <f t="shared" si="59"/>
        <v>12871.453460875829</v>
      </c>
      <c r="BB99" s="1">
        <f t="shared" si="59"/>
        <v>26230.617381354063</v>
      </c>
      <c r="BC99" s="1">
        <f t="shared" si="59"/>
        <v>32490.116514262631</v>
      </c>
      <c r="BD99" s="1">
        <f>SUM(BA99:BC99)*BT99*BG$3+BF$3*econlow!BD99+BH$3*econhigh!BD99</f>
        <v>23277.15721125637</v>
      </c>
      <c r="BE99" s="2">
        <f t="shared" si="72"/>
        <v>0.17931493730955578</v>
      </c>
      <c r="BF99" s="2">
        <f t="shared" si="72"/>
        <v>0.13584270515142602</v>
      </c>
      <c r="BG99" s="2">
        <f t="shared" si="72"/>
        <v>7.3108051554487685E-2</v>
      </c>
      <c r="BH99" s="2">
        <f t="shared" si="53"/>
        <v>0.12836242473268736</v>
      </c>
      <c r="BI99" s="2">
        <f t="shared" si="60"/>
        <v>3.2153846742329923E-3</v>
      </c>
      <c r="BJ99" s="2">
        <f t="shared" si="60"/>
        <v>1.8453240542857267E-3</v>
      </c>
      <c r="BK99" s="2">
        <f t="shared" si="60"/>
        <v>5.3447872020936297E-4</v>
      </c>
      <c r="BL99" s="2">
        <f t="shared" si="54"/>
        <v>319.83290068762108</v>
      </c>
      <c r="BM99" s="2">
        <f t="shared" si="54"/>
        <v>54.494546876681</v>
      </c>
      <c r="BN99" s="2">
        <f t="shared" si="54"/>
        <v>6.2060306352052406</v>
      </c>
      <c r="BO99" s="2">
        <f t="shared" si="61"/>
        <v>255.79963956969505</v>
      </c>
      <c r="BP99" s="2">
        <f t="shared" si="61"/>
        <v>30.808584849878471</v>
      </c>
      <c r="BQ99" s="2">
        <f t="shared" si="61"/>
        <v>10.361484291947132</v>
      </c>
      <c r="BR99" s="11">
        <f t="shared" si="62"/>
        <v>4.742698755316696E-2</v>
      </c>
      <c r="BS99" s="17">
        <f t="shared" si="51"/>
        <v>0.15074166225026334</v>
      </c>
      <c r="BT99" s="17">
        <f t="shared" si="52"/>
        <v>0.3252261523769312</v>
      </c>
      <c r="BU99" s="12">
        <f>(BU$3*tempmid!$I209+BU$4*tempmid!$I209^2+BU$5*tempmid!$I209^6)*(K99/K$56)^$BW$1</f>
        <v>2.8695262626214069</v>
      </c>
      <c r="BV99" s="12">
        <f>(BV$3*tempmid!$I209+BV$4*tempmid!$I209^2+BV$5*tempmid!$I209^6)*(L99/L$56)^$BW$1</f>
        <v>1.1505677284009164</v>
      </c>
      <c r="BW99" s="12">
        <f>(BW$3*tempmid!$I209+BW$4*tempmid!$I209^2+BW$5*tempmid!$I209^6)*(M99/M$56)^$BW$1</f>
        <v>9.1307126284998166E-2</v>
      </c>
      <c r="BX99" s="12"/>
      <c r="BY99" s="12"/>
      <c r="BZ99" s="12"/>
      <c r="CA99" s="19"/>
      <c r="CB99" s="19"/>
      <c r="CC99" s="19"/>
      <c r="CD99" s="19"/>
      <c r="CE99" s="19"/>
      <c r="CF99" s="19"/>
      <c r="CG99" s="19"/>
      <c r="CH99" s="19"/>
    </row>
    <row r="100" spans="1:86" x14ac:dyDescent="0.3">
      <c r="A100" s="2">
        <f t="shared" si="36"/>
        <v>2054</v>
      </c>
      <c r="B100" s="5">
        <f t="shared" si="73"/>
        <v>1155.9242531236955</v>
      </c>
      <c r="C100" s="5">
        <f t="shared" si="73"/>
        <v>2916.8526698096725</v>
      </c>
      <c r="D100" s="5">
        <f t="shared" si="73"/>
        <v>4228.7614067989789</v>
      </c>
      <c r="E100" s="15">
        <f t="shared" si="74"/>
        <v>4.2999816751110336E-4</v>
      </c>
      <c r="F100" s="15">
        <f t="shared" si="74"/>
        <v>8.4712522373067754E-4</v>
      </c>
      <c r="G100" s="15">
        <f t="shared" si="74"/>
        <v>1.7293760101905471E-3</v>
      </c>
      <c r="H100" s="5">
        <f t="shared" si="39"/>
        <v>101178.23455347113</v>
      </c>
      <c r="I100" s="5">
        <f t="shared" si="39"/>
        <v>30181.423983181183</v>
      </c>
      <c r="J100" s="5">
        <f t="shared" si="39"/>
        <v>11856.04882155915</v>
      </c>
      <c r="K100" s="5">
        <f t="shared" si="40"/>
        <v>87530.159766138284</v>
      </c>
      <c r="L100" s="5">
        <f t="shared" si="40"/>
        <v>10347.256923727502</v>
      </c>
      <c r="M100" s="5">
        <f t="shared" si="40"/>
        <v>2803.669368174109</v>
      </c>
      <c r="N100" s="15">
        <f t="shared" si="41"/>
        <v>1.6740661096937393E-2</v>
      </c>
      <c r="O100" s="15">
        <f t="shared" si="41"/>
        <v>2.1154786480675813E-2</v>
      </c>
      <c r="P100" s="15">
        <f t="shared" si="41"/>
        <v>1.9309502614694551E-2</v>
      </c>
      <c r="Q100" s="5">
        <f t="shared" si="42"/>
        <v>8852.0491515004524</v>
      </c>
      <c r="R100" s="5">
        <f t="shared" si="42"/>
        <v>10549.487657513584</v>
      </c>
      <c r="S100" s="5">
        <f t="shared" si="42"/>
        <v>5064.5526829903047</v>
      </c>
      <c r="T100" s="5">
        <f t="shared" si="75"/>
        <v>87.489658132177439</v>
      </c>
      <c r="U100" s="5">
        <f t="shared" si="75"/>
        <v>349.53578278454864</v>
      </c>
      <c r="V100" s="5">
        <f t="shared" si="75"/>
        <v>427.17036334911802</v>
      </c>
      <c r="W100" s="15">
        <f t="shared" si="44"/>
        <v>-1.0734613539272964E-2</v>
      </c>
      <c r="X100" s="15">
        <f t="shared" si="44"/>
        <v>-1.217998157191269E-2</v>
      </c>
      <c r="Y100" s="15">
        <f t="shared" si="44"/>
        <v>-9.7425357312937999E-3</v>
      </c>
      <c r="Z100" s="5">
        <f t="shared" si="48"/>
        <v>13979.050943545342</v>
      </c>
      <c r="AA100" s="5">
        <f t="shared" si="48"/>
        <v>26306.380083450593</v>
      </c>
      <c r="AB100" s="5">
        <f t="shared" si="48"/>
        <v>16735.062738478238</v>
      </c>
      <c r="AC100" s="16">
        <f t="shared" si="70"/>
        <v>1.9362750683062102</v>
      </c>
      <c r="AD100" s="16">
        <f t="shared" si="70"/>
        <v>2.9132252689005118</v>
      </c>
      <c r="AE100" s="16">
        <f t="shared" si="70"/>
        <v>3.6046387700212015</v>
      </c>
      <c r="AF100" s="15">
        <f t="shared" si="56"/>
        <v>-4.0504037456468023E-3</v>
      </c>
      <c r="AG100" s="15">
        <f t="shared" si="56"/>
        <v>2.9673830763510267E-4</v>
      </c>
      <c r="AH100" s="15">
        <f t="shared" si="56"/>
        <v>9.7937136394747881E-3</v>
      </c>
      <c r="AI100" s="1">
        <f t="shared" si="71"/>
        <v>170026.67492213938</v>
      </c>
      <c r="AJ100" s="1">
        <f t="shared" si="71"/>
        <v>48557.431911988315</v>
      </c>
      <c r="AK100" s="1">
        <f t="shared" si="71"/>
        <v>19160.845859774217</v>
      </c>
      <c r="AL100" s="14">
        <f t="shared" si="76"/>
        <v>31.456691341999928</v>
      </c>
      <c r="AM100" s="14">
        <f t="shared" si="76"/>
        <v>5.8395809961252532</v>
      </c>
      <c r="AN100" s="14">
        <f t="shared" si="76"/>
        <v>2.0716773039711396</v>
      </c>
      <c r="AO100" s="11">
        <f t="shared" si="77"/>
        <v>1.3251371573212715E-2</v>
      </c>
      <c r="AP100" s="11">
        <f t="shared" si="77"/>
        <v>1.6693233178935729E-2</v>
      </c>
      <c r="AQ100" s="11">
        <f t="shared" si="77"/>
        <v>1.5142868750071486E-2</v>
      </c>
      <c r="AR100" s="1">
        <f t="shared" si="49"/>
        <v>101178.23455347113</v>
      </c>
      <c r="AS100" s="1">
        <f t="shared" si="47"/>
        <v>30181.423983181183</v>
      </c>
      <c r="AT100" s="1">
        <f t="shared" si="47"/>
        <v>11856.04882155915</v>
      </c>
      <c r="AU100" s="1">
        <f t="shared" si="57"/>
        <v>20235.646910694228</v>
      </c>
      <c r="AV100" s="1">
        <f t="shared" si="57"/>
        <v>6036.2847966362369</v>
      </c>
      <c r="AW100" s="1">
        <f t="shared" si="57"/>
        <v>2371.20976431183</v>
      </c>
      <c r="AX100" s="1">
        <f t="shared" si="58"/>
        <v>70024.127812910621</v>
      </c>
      <c r="AY100" s="1">
        <f t="shared" si="58"/>
        <v>8277.805538982002</v>
      </c>
      <c r="AZ100" s="1">
        <f t="shared" si="58"/>
        <v>2242.9354945392874</v>
      </c>
      <c r="BA100" s="1">
        <f t="shared" si="59"/>
        <v>12896.178910021748</v>
      </c>
      <c r="BB100" s="1">
        <f t="shared" si="59"/>
        <v>26313.899773450019</v>
      </c>
      <c r="BC100" s="1">
        <f t="shared" si="59"/>
        <v>32627.181064195589</v>
      </c>
      <c r="BD100" s="1">
        <f>SUM(BA100:BC100)*BT100*BG$3+BF$3*econlow!BD100+BH$3*econhigh!BD100</f>
        <v>22676.334127082253</v>
      </c>
      <c r="BE100" s="2">
        <f t="shared" si="72"/>
        <v>0.17931493730955578</v>
      </c>
      <c r="BF100" s="2">
        <f t="shared" si="72"/>
        <v>0.13584270515142602</v>
      </c>
      <c r="BG100" s="2">
        <f t="shared" si="72"/>
        <v>7.3108051554487685E-2</v>
      </c>
      <c r="BH100" s="2">
        <f t="shared" si="53"/>
        <v>0.12808816311480359</v>
      </c>
      <c r="BI100" s="2">
        <f t="shared" si="60"/>
        <v>3.2153846742329923E-3</v>
      </c>
      <c r="BJ100" s="2">
        <f t="shared" si="60"/>
        <v>1.8453240542857267E-3</v>
      </c>
      <c r="BK100" s="2">
        <f t="shared" si="60"/>
        <v>5.3447872020936297E-4</v>
      </c>
      <c r="BL100" s="2">
        <f t="shared" si="54"/>
        <v>325.32694474918208</v>
      </c>
      <c r="BM100" s="2">
        <f t="shared" si="54"/>
        <v>55.694507668760366</v>
      </c>
      <c r="BN100" s="2">
        <f t="shared" si="54"/>
        <v>6.336805800886661</v>
      </c>
      <c r="BO100" s="2">
        <f t="shared" si="61"/>
        <v>259.57082293092878</v>
      </c>
      <c r="BP100" s="2">
        <f t="shared" si="61"/>
        <v>31.170584977419477</v>
      </c>
      <c r="BQ100" s="2">
        <f t="shared" si="61"/>
        <v>10.358761625507801</v>
      </c>
      <c r="BR100" s="11">
        <f t="shared" si="62"/>
        <v>4.7256795292733161E-2</v>
      </c>
      <c r="BS100" s="17">
        <f t="shared" si="51"/>
        <v>0.14391615266893412</v>
      </c>
      <c r="BT100" s="17">
        <f t="shared" si="52"/>
        <v>0.31575354599702055</v>
      </c>
      <c r="BU100" s="12">
        <f>(BU$3*tempmid!$I210+BU$4*tempmid!$I210^2+BU$5*tempmid!$I210^6)*(K100/K$56)^$BW$1</f>
        <v>2.8378487998968733</v>
      </c>
      <c r="BV100" s="12">
        <f>(BV$3*tempmid!$I210+BV$4*tempmid!$I210^2+BV$5*tempmid!$I210^6)*(L100/L$56)^$BW$1</f>
        <v>1.1172180585834592</v>
      </c>
      <c r="BW100" s="12">
        <f>(BW$3*tempmid!$I210+BW$4*tempmid!$I210^2+BW$5*tempmid!$I210^6)*(M100/M$56)^$BW$1</f>
        <v>5.7757899459679574E-2</v>
      </c>
      <c r="BX100" s="12"/>
      <c r="BY100" s="12"/>
      <c r="BZ100" s="12"/>
      <c r="CA100" s="19"/>
      <c r="CB100" s="19"/>
      <c r="CC100" s="19"/>
      <c r="CD100" s="19"/>
      <c r="CE100" s="19"/>
      <c r="CF100" s="19"/>
      <c r="CG100" s="19"/>
      <c r="CH100" s="19"/>
    </row>
    <row r="101" spans="1:86" x14ac:dyDescent="0.3">
      <c r="A101" s="2">
        <f t="shared" si="36"/>
        <v>2055</v>
      </c>
      <c r="B101" s="5">
        <f t="shared" si="73"/>
        <v>1156.396446168789</v>
      </c>
      <c r="C101" s="5">
        <f t="shared" si="73"/>
        <v>2919.2000623066492</v>
      </c>
      <c r="D101" s="5">
        <f t="shared" si="73"/>
        <v>4235.7088694022304</v>
      </c>
      <c r="E101" s="15">
        <f t="shared" si="74"/>
        <v>4.0849825913554817E-4</v>
      </c>
      <c r="F101" s="15">
        <f t="shared" si="74"/>
        <v>8.0476896254414365E-4</v>
      </c>
      <c r="G101" s="15">
        <f t="shared" si="74"/>
        <v>1.6429072096810196E-3</v>
      </c>
      <c r="H101" s="5">
        <f t="shared" si="39"/>
        <v>102894.29472914661</v>
      </c>
      <c r="I101" s="5">
        <f t="shared" si="39"/>
        <v>30837.619156987599</v>
      </c>
      <c r="J101" s="5">
        <f t="shared" si="39"/>
        <v>12102.248043946573</v>
      </c>
      <c r="K101" s="5">
        <f t="shared" si="40"/>
        <v>88978.390646254222</v>
      </c>
      <c r="L101" s="5">
        <f t="shared" si="40"/>
        <v>10563.722423539824</v>
      </c>
      <c r="M101" s="5">
        <f t="shared" si="40"/>
        <v>2857.1954345990066</v>
      </c>
      <c r="N101" s="15">
        <f t="shared" si="41"/>
        <v>1.6545507102755153E-2</v>
      </c>
      <c r="O101" s="15">
        <f t="shared" si="41"/>
        <v>2.0920085526816345E-2</v>
      </c>
      <c r="P101" s="15">
        <f t="shared" si="41"/>
        <v>1.9091433188413554E-2</v>
      </c>
      <c r="Q101" s="5">
        <f t="shared" si="42"/>
        <v>8905.5516746979447</v>
      </c>
      <c r="R101" s="5">
        <f t="shared" si="42"/>
        <v>10647.565140424847</v>
      </c>
      <c r="S101" s="5">
        <f t="shared" si="42"/>
        <v>5119.3554959465037</v>
      </c>
      <c r="T101" s="5">
        <f t="shared" si="75"/>
        <v>86.550490463445399</v>
      </c>
      <c r="U101" s="5">
        <f t="shared" si="75"/>
        <v>345.27844339150874</v>
      </c>
      <c r="V101" s="5">
        <f t="shared" si="75"/>
        <v>423.0086408208395</v>
      </c>
      <c r="W101" s="15">
        <f t="shared" si="44"/>
        <v>-1.0734613539272964E-2</v>
      </c>
      <c r="X101" s="15">
        <f t="shared" si="44"/>
        <v>-1.217998157191269E-2</v>
      </c>
      <c r="Y101" s="15">
        <f t="shared" si="44"/>
        <v>-9.7425357312937999E-3</v>
      </c>
      <c r="Z101" s="5">
        <f t="shared" si="48"/>
        <v>14009.568496621692</v>
      </c>
      <c r="AA101" s="5">
        <f t="shared" si="48"/>
        <v>26566.056367394231</v>
      </c>
      <c r="AB101" s="5">
        <f t="shared" si="48"/>
        <v>17086.952611828823</v>
      </c>
      <c r="AC101" s="16">
        <f t="shared" si="70"/>
        <v>1.9284323725169403</v>
      </c>
      <c r="AD101" s="16">
        <f t="shared" si="70"/>
        <v>2.914089734436565</v>
      </c>
      <c r="AE101" s="16">
        <f t="shared" si="70"/>
        <v>3.6399415699085376</v>
      </c>
      <c r="AF101" s="15">
        <f t="shared" si="56"/>
        <v>-4.0504037456468023E-3</v>
      </c>
      <c r="AG101" s="15">
        <f t="shared" si="56"/>
        <v>2.9673830763510267E-4</v>
      </c>
      <c r="AH101" s="15">
        <f t="shared" si="56"/>
        <v>9.7937136394747881E-3</v>
      </c>
      <c r="AI101" s="1">
        <f t="shared" si="71"/>
        <v>173259.65434061969</v>
      </c>
      <c r="AJ101" s="1">
        <f t="shared" si="71"/>
        <v>49737.973517425722</v>
      </c>
      <c r="AK101" s="1">
        <f t="shared" si="71"/>
        <v>19615.971038108626</v>
      </c>
      <c r="AL101" s="14">
        <f t="shared" si="76"/>
        <v>31.869367204382264</v>
      </c>
      <c r="AM101" s="14">
        <f t="shared" si="76"/>
        <v>5.936087668488498</v>
      </c>
      <c r="AN101" s="14">
        <f t="shared" si="76"/>
        <v>2.1027347301026111</v>
      </c>
      <c r="AO101" s="11">
        <f t="shared" si="77"/>
        <v>1.3118857857480588E-2</v>
      </c>
      <c r="AP101" s="11">
        <f t="shared" si="77"/>
        <v>1.6526300847146371E-2</v>
      </c>
      <c r="AQ101" s="11">
        <f t="shared" si="77"/>
        <v>1.4991440062570771E-2</v>
      </c>
      <c r="AR101" s="1">
        <f t="shared" si="49"/>
        <v>102894.29472914661</v>
      </c>
      <c r="AS101" s="1">
        <f t="shared" si="47"/>
        <v>30837.619156987599</v>
      </c>
      <c r="AT101" s="1">
        <f t="shared" si="47"/>
        <v>12102.248043946573</v>
      </c>
      <c r="AU101" s="1">
        <f t="shared" si="57"/>
        <v>20578.858945829325</v>
      </c>
      <c r="AV101" s="1">
        <f t="shared" si="57"/>
        <v>6167.5238313975206</v>
      </c>
      <c r="AW101" s="1">
        <f t="shared" si="57"/>
        <v>2420.4496087893144</v>
      </c>
      <c r="AX101" s="1">
        <f t="shared" si="58"/>
        <v>71182.712517003383</v>
      </c>
      <c r="AY101" s="1">
        <f t="shared" si="58"/>
        <v>8450.9779388318584</v>
      </c>
      <c r="AZ101" s="1">
        <f t="shared" si="58"/>
        <v>2285.7563476792052</v>
      </c>
      <c r="BA101" s="1">
        <f t="shared" si="59"/>
        <v>12920.423582848987</v>
      </c>
      <c r="BB101" s="1">
        <f t="shared" si="59"/>
        <v>26395.51627591997</v>
      </c>
      <c r="BC101" s="1">
        <f t="shared" si="59"/>
        <v>32760.888012688843</v>
      </c>
      <c r="BD101" s="1">
        <f>SUM(BA101:BC101)*BT101*BG$3+BF$3*econlow!BD101+BH$3*econhigh!BD101</f>
        <v>22089.071347693105</v>
      </c>
      <c r="BE101" s="2">
        <f t="shared" si="72"/>
        <v>0.17931493730955578</v>
      </c>
      <c r="BF101" s="2">
        <f t="shared" si="72"/>
        <v>0.13584270515142602</v>
      </c>
      <c r="BG101" s="2">
        <f t="shared" si="72"/>
        <v>7.3108051554487685E-2</v>
      </c>
      <c r="BH101" s="2">
        <f t="shared" si="53"/>
        <v>0.12781467624127293</v>
      </c>
      <c r="BI101" s="2">
        <f t="shared" si="60"/>
        <v>3.2153846742329923E-3</v>
      </c>
      <c r="BJ101" s="2">
        <f t="shared" si="60"/>
        <v>1.8453240542857267E-3</v>
      </c>
      <c r="BK101" s="2">
        <f t="shared" si="60"/>
        <v>5.3447872020936297E-4</v>
      </c>
      <c r="BL101" s="2">
        <f t="shared" si="54"/>
        <v>330.84473833811057</v>
      </c>
      <c r="BM101" s="2">
        <f t="shared" si="54"/>
        <v>56.905400407291552</v>
      </c>
      <c r="BN101" s="2">
        <f t="shared" si="54"/>
        <v>6.4683940461848302</v>
      </c>
      <c r="BO101" s="2">
        <f t="shared" si="61"/>
        <v>263.39831970295273</v>
      </c>
      <c r="BP101" s="2">
        <f t="shared" si="61"/>
        <v>31.536977478193339</v>
      </c>
      <c r="BQ101" s="2">
        <f t="shared" si="61"/>
        <v>10.356109647188239</v>
      </c>
      <c r="BR101" s="11">
        <f t="shared" si="62"/>
        <v>4.7086654056759131E-2</v>
      </c>
      <c r="BS101" s="17">
        <f t="shared" si="51"/>
        <v>0.13742202802198686</v>
      </c>
      <c r="BT101" s="17">
        <f t="shared" si="52"/>
        <v>0.30655684077380635</v>
      </c>
      <c r="BU101" s="12">
        <f>(BU$3*tempmid!$I211+BU$4*tempmid!$I211^2+BU$5*tempmid!$I211^6)*(K101/K$56)^$BW$1</f>
        <v>2.8043480177480489</v>
      </c>
      <c r="BV101" s="12">
        <f>(BV$3*tempmid!$I211+BV$4*tempmid!$I211^2+BV$5*tempmid!$I211^6)*(L101/L$56)^$BW$1</f>
        <v>1.0826450163866106</v>
      </c>
      <c r="BW101" s="12">
        <f>(BW$3*tempmid!$I211+BW$4*tempmid!$I211^2+BW$5*tempmid!$I211^6)*(M101/M$56)^$BW$1</f>
        <v>2.3230742447712508E-2</v>
      </c>
      <c r="BX101" s="12"/>
      <c r="BY101" s="12"/>
      <c r="BZ101" s="12"/>
      <c r="CA101" s="19"/>
      <c r="CB101" s="19"/>
      <c r="CC101" s="19"/>
      <c r="CD101" s="19"/>
      <c r="CE101" s="19"/>
      <c r="CF101" s="19"/>
      <c r="CG101" s="19"/>
      <c r="CH101" s="19"/>
    </row>
    <row r="102" spans="1:86" x14ac:dyDescent="0.3">
      <c r="A102" s="2">
        <f t="shared" si="36"/>
        <v>2056</v>
      </c>
      <c r="B102" s="5">
        <f t="shared" si="73"/>
        <v>1156.8452128071629</v>
      </c>
      <c r="C102" s="5">
        <f t="shared" si="73"/>
        <v>2921.43187983197</v>
      </c>
      <c r="D102" s="5">
        <f t="shared" si="73"/>
        <v>4242.3198022098995</v>
      </c>
      <c r="E102" s="15">
        <f t="shared" si="74"/>
        <v>3.8807334617877077E-4</v>
      </c>
      <c r="F102" s="15">
        <f t="shared" si="74"/>
        <v>7.6453051441693648E-4</v>
      </c>
      <c r="G102" s="15">
        <f t="shared" si="74"/>
        <v>1.5607618491969685E-3</v>
      </c>
      <c r="H102" s="5">
        <f t="shared" si="39"/>
        <v>104617.40466373999</v>
      </c>
      <c r="I102" s="5">
        <f t="shared" si="39"/>
        <v>31499.640882158717</v>
      </c>
      <c r="J102" s="5">
        <f t="shared" si="39"/>
        <v>12349.931162475767</v>
      </c>
      <c r="K102" s="5">
        <f t="shared" si="40"/>
        <v>90433.364382326312</v>
      </c>
      <c r="L102" s="5">
        <f t="shared" si="40"/>
        <v>10782.260952109025</v>
      </c>
      <c r="M102" s="5">
        <f t="shared" si="40"/>
        <v>2911.1268688519117</v>
      </c>
      <c r="N102" s="15">
        <f t="shared" si="41"/>
        <v>1.6351989797798616E-2</v>
      </c>
      <c r="O102" s="15">
        <f t="shared" si="41"/>
        <v>2.0687643976920134E-2</v>
      </c>
      <c r="P102" s="15">
        <f t="shared" si="41"/>
        <v>1.8875654636650419E-2</v>
      </c>
      <c r="Q102" s="5">
        <f t="shared" si="42"/>
        <v>8957.489111645802</v>
      </c>
      <c r="R102" s="5">
        <f t="shared" si="42"/>
        <v>10743.675701500866</v>
      </c>
      <c r="S102" s="5">
        <f t="shared" si="42"/>
        <v>5173.2313455080503</v>
      </c>
      <c r="T102" s="5">
        <f t="shared" si="75"/>
        <v>85.621404396685776</v>
      </c>
      <c r="U102" s="5">
        <f t="shared" si="75"/>
        <v>341.07295831382146</v>
      </c>
      <c r="V102" s="5">
        <f t="shared" si="75"/>
        <v>418.88746402299643</v>
      </c>
      <c r="W102" s="15">
        <f t="shared" si="44"/>
        <v>-1.0734613539272964E-2</v>
      </c>
      <c r="X102" s="15">
        <f t="shared" si="44"/>
        <v>-1.217998157191269E-2</v>
      </c>
      <c r="Y102" s="15">
        <f t="shared" si="44"/>
        <v>-9.7425357312937999E-3</v>
      </c>
      <c r="Z102" s="5">
        <f t="shared" si="48"/>
        <v>14037.156120148014</v>
      </c>
      <c r="AA102" s="5">
        <f t="shared" si="48"/>
        <v>26820.994669297274</v>
      </c>
      <c r="AB102" s="5">
        <f t="shared" si="48"/>
        <v>17441.003659695045</v>
      </c>
      <c r="AC102" s="16">
        <f t="shared" si="70"/>
        <v>1.9206214428120711</v>
      </c>
      <c r="AD102" s="16">
        <f t="shared" si="70"/>
        <v>2.9149544564926586</v>
      </c>
      <c r="AE102" s="16">
        <f t="shared" si="70"/>
        <v>3.6755901153086419</v>
      </c>
      <c r="AF102" s="15">
        <f t="shared" si="56"/>
        <v>-4.0504037456468023E-3</v>
      </c>
      <c r="AG102" s="15">
        <f t="shared" si="56"/>
        <v>2.9673830763510267E-4</v>
      </c>
      <c r="AH102" s="15">
        <f t="shared" si="56"/>
        <v>9.7937136394747881E-3</v>
      </c>
      <c r="AI102" s="1">
        <f t="shared" si="71"/>
        <v>176512.54785238704</v>
      </c>
      <c r="AJ102" s="1">
        <f t="shared" si="71"/>
        <v>50931.699997080672</v>
      </c>
      <c r="AK102" s="1">
        <f t="shared" si="71"/>
        <v>20074.823543087077</v>
      </c>
      <c r="AL102" s="14">
        <f t="shared" si="76"/>
        <v>32.283276005760783</v>
      </c>
      <c r="AM102" s="14">
        <f t="shared" si="76"/>
        <v>6.03320822344633</v>
      </c>
      <c r="AN102" s="14">
        <f t="shared" si="76"/>
        <v>2.1339425215596921</v>
      </c>
      <c r="AO102" s="11">
        <f t="shared" si="77"/>
        <v>1.2987669278905782E-2</v>
      </c>
      <c r="AP102" s="11">
        <f t="shared" si="77"/>
        <v>1.6361037838674906E-2</v>
      </c>
      <c r="AQ102" s="11">
        <f t="shared" si="77"/>
        <v>1.4841525661945064E-2</v>
      </c>
      <c r="AR102" s="1">
        <f t="shared" si="49"/>
        <v>104617.40466373999</v>
      </c>
      <c r="AS102" s="1">
        <f t="shared" si="47"/>
        <v>31499.640882158717</v>
      </c>
      <c r="AT102" s="1">
        <f t="shared" si="47"/>
        <v>12349.931162475767</v>
      </c>
      <c r="AU102" s="1">
        <f t="shared" si="57"/>
        <v>20923.480932748</v>
      </c>
      <c r="AV102" s="1">
        <f t="shared" si="57"/>
        <v>6299.9281764317439</v>
      </c>
      <c r="AW102" s="1">
        <f t="shared" si="57"/>
        <v>2469.9862324951537</v>
      </c>
      <c r="AX102" s="1">
        <f t="shared" si="58"/>
        <v>72346.691505861047</v>
      </c>
      <c r="AY102" s="1">
        <f t="shared" si="58"/>
        <v>8625.8087616872217</v>
      </c>
      <c r="AZ102" s="1">
        <f t="shared" si="58"/>
        <v>2328.901495081529</v>
      </c>
      <c r="BA102" s="1">
        <f t="shared" si="59"/>
        <v>12944.201378586331</v>
      </c>
      <c r="BB102" s="1">
        <f t="shared" si="59"/>
        <v>26475.517331398958</v>
      </c>
      <c r="BC102" s="1">
        <f t="shared" si="59"/>
        <v>32891.350149048747</v>
      </c>
      <c r="BD102" s="1">
        <f>SUM(BA102:BC102)*BT102*BG$3+BF$3*econlow!BD102+BH$3*econhigh!BD102</f>
        <v>21515.190630411944</v>
      </c>
      <c r="BE102" s="2">
        <f t="shared" si="72"/>
        <v>0.17931493730955578</v>
      </c>
      <c r="BF102" s="2">
        <f t="shared" si="72"/>
        <v>0.13584270515142602</v>
      </c>
      <c r="BG102" s="2">
        <f t="shared" si="72"/>
        <v>7.3108051554487685E-2</v>
      </c>
      <c r="BH102" s="2">
        <f t="shared" si="53"/>
        <v>0.12754191901050366</v>
      </c>
      <c r="BI102" s="2">
        <f t="shared" si="60"/>
        <v>3.2153846742329923E-3</v>
      </c>
      <c r="BJ102" s="2">
        <f t="shared" si="60"/>
        <v>1.8453240542857267E-3</v>
      </c>
      <c r="BK102" s="2">
        <f t="shared" si="60"/>
        <v>5.3447872020936297E-4</v>
      </c>
      <c r="BL102" s="2">
        <f t="shared" si="54"/>
        <v>336.3851996138207</v>
      </c>
      <c r="BM102" s="2">
        <f t="shared" si="54"/>
        <v>58.127045021209547</v>
      </c>
      <c r="BN102" s="2">
        <f t="shared" si="54"/>
        <v>6.6007754023937784</v>
      </c>
      <c r="BO102" s="2">
        <f t="shared" si="61"/>
        <v>267.282962420584</v>
      </c>
      <c r="BP102" s="2">
        <f t="shared" si="61"/>
        <v>31.907813125433233</v>
      </c>
      <c r="BQ102" s="2">
        <f t="shared" si="61"/>
        <v>10.35352576878525</v>
      </c>
      <c r="BR102" s="11">
        <f t="shared" si="62"/>
        <v>4.691663559861145E-2</v>
      </c>
      <c r="BS102" s="17">
        <f t="shared" si="51"/>
        <v>0.13124226871727243</v>
      </c>
      <c r="BT102" s="17">
        <f t="shared" si="52"/>
        <v>0.29762800075126827</v>
      </c>
      <c r="BU102" s="12">
        <f>(BU$3*tempmid!$I212+BU$4*tempmid!$I212^2+BU$5*tempmid!$I212^6)*(K102/K$56)^$BW$1</f>
        <v>2.769008234945455</v>
      </c>
      <c r="BV102" s="12">
        <f>(BV$3*tempmid!$I212+BV$4*tempmid!$I212^2+BV$5*tempmid!$I212^6)*(L102/L$56)^$BW$1</f>
        <v>1.0468422085079225</v>
      </c>
      <c r="BW102" s="12">
        <f>(BW$3*tempmid!$I212+BW$4*tempmid!$I212^2+BW$5*tempmid!$I212^6)*(M102/M$56)^$BW$1</f>
        <v>-1.227868729717552E-2</v>
      </c>
      <c r="BX102" s="12"/>
      <c r="BY102" s="12"/>
      <c r="BZ102" s="12"/>
      <c r="CA102" s="19"/>
      <c r="CB102" s="19"/>
      <c r="CC102" s="19"/>
      <c r="CD102" s="19"/>
      <c r="CE102" s="19"/>
      <c r="CF102" s="19"/>
      <c r="CG102" s="19"/>
      <c r="CH102" s="19"/>
    </row>
    <row r="103" spans="1:86" x14ac:dyDescent="0.3">
      <c r="A103" s="2">
        <f t="shared" si="36"/>
        <v>2057</v>
      </c>
      <c r="B103" s="5">
        <f t="shared" si="73"/>
        <v>1157.2717065602706</v>
      </c>
      <c r="C103" s="5">
        <f t="shared" si="73"/>
        <v>2923.5537274589956</v>
      </c>
      <c r="D103" s="5">
        <f t="shared" si="73"/>
        <v>4248.6099905643132</v>
      </c>
      <c r="E103" s="15">
        <f t="shared" si="74"/>
        <v>3.6866967886983222E-4</v>
      </c>
      <c r="F103" s="15">
        <f t="shared" si="74"/>
        <v>7.263039886960896E-4</v>
      </c>
      <c r="G103" s="15">
        <f t="shared" si="74"/>
        <v>1.48272375673712E-3</v>
      </c>
      <c r="H103" s="5">
        <f t="shared" si="39"/>
        <v>106347.22442932936</v>
      </c>
      <c r="I103" s="5">
        <f t="shared" si="39"/>
        <v>32167.389325593209</v>
      </c>
      <c r="J103" s="5">
        <f t="shared" si="39"/>
        <v>12599.060648668379</v>
      </c>
      <c r="K103" s="5">
        <f t="shared" si="40"/>
        <v>91894.776158852546</v>
      </c>
      <c r="L103" s="5">
        <f t="shared" si="40"/>
        <v>11002.838437161705</v>
      </c>
      <c r="M103" s="5">
        <f t="shared" si="40"/>
        <v>2965.4547432335476</v>
      </c>
      <c r="N103" s="15">
        <f t="shared" si="41"/>
        <v>1.616009518730066E-2</v>
      </c>
      <c r="O103" s="15">
        <f t="shared" si="41"/>
        <v>2.0457442648847524E-2</v>
      </c>
      <c r="P103" s="15">
        <f t="shared" si="41"/>
        <v>1.8662145907458072E-2</v>
      </c>
      <c r="Q103" s="5">
        <f t="shared" si="42"/>
        <v>9007.8536261403642</v>
      </c>
      <c r="R103" s="5">
        <f t="shared" si="42"/>
        <v>10837.794864237845</v>
      </c>
      <c r="S103" s="5">
        <f t="shared" si="42"/>
        <v>5226.1714690309118</v>
      </c>
      <c r="T103" s="5">
        <f t="shared" si="75"/>
        <v>84.702291709797549</v>
      </c>
      <c r="U103" s="5">
        <f t="shared" si="75"/>
        <v>336.91869596688139</v>
      </c>
      <c r="V103" s="5">
        <f t="shared" si="75"/>
        <v>414.80643793736135</v>
      </c>
      <c r="W103" s="15">
        <f t="shared" si="44"/>
        <v>-1.0734613539272964E-2</v>
      </c>
      <c r="X103" s="15">
        <f t="shared" si="44"/>
        <v>-1.217998157191269E-2</v>
      </c>
      <c r="Y103" s="15">
        <f t="shared" si="44"/>
        <v>-9.7425357312937999E-3</v>
      </c>
      <c r="Z103" s="5">
        <f t="shared" si="48"/>
        <v>14061.833487349151</v>
      </c>
      <c r="AA103" s="5">
        <f t="shared" si="48"/>
        <v>27071.125826545409</v>
      </c>
      <c r="AB103" s="5">
        <f t="shared" si="48"/>
        <v>17797.161753111181</v>
      </c>
      <c r="AC103" s="16">
        <f t="shared" ref="AC103:AE118" si="78">AC102*(1+AF103)</f>
        <v>1.9128421505261355</v>
      </c>
      <c r="AD103" s="16">
        <f t="shared" si="78"/>
        <v>2.9158194351449116</v>
      </c>
      <c r="AE103" s="16">
        <f t="shared" si="78"/>
        <v>3.711587792354059</v>
      </c>
      <c r="AF103" s="15">
        <f t="shared" si="56"/>
        <v>-4.0504037456468023E-3</v>
      </c>
      <c r="AG103" s="15">
        <f t="shared" si="56"/>
        <v>2.9673830763510267E-4</v>
      </c>
      <c r="AH103" s="15">
        <f t="shared" si="56"/>
        <v>9.7937136394747881E-3</v>
      </c>
      <c r="AI103" s="1">
        <f t="shared" si="71"/>
        <v>179784.77399989634</v>
      </c>
      <c r="AJ103" s="1">
        <f t="shared" si="71"/>
        <v>52138.458173804349</v>
      </c>
      <c r="AK103" s="1">
        <f t="shared" si="71"/>
        <v>20537.327421273523</v>
      </c>
      <c r="AL103" s="14">
        <f t="shared" si="76"/>
        <v>32.698367672643208</v>
      </c>
      <c r="AM103" s="14">
        <f t="shared" si="76"/>
        <v>6.1309306759984157</v>
      </c>
      <c r="AN103" s="14">
        <f t="shared" si="76"/>
        <v>2.1652967746275875</v>
      </c>
      <c r="AO103" s="11">
        <f t="shared" si="77"/>
        <v>1.2857792586116724E-2</v>
      </c>
      <c r="AP103" s="11">
        <f t="shared" si="77"/>
        <v>1.6197427460288155E-2</v>
      </c>
      <c r="AQ103" s="11">
        <f t="shared" si="77"/>
        <v>1.4693110405325614E-2</v>
      </c>
      <c r="AR103" s="1">
        <f t="shared" si="49"/>
        <v>106347.22442932936</v>
      </c>
      <c r="AS103" s="1">
        <f t="shared" si="47"/>
        <v>32167.389325593209</v>
      </c>
      <c r="AT103" s="1">
        <f t="shared" si="47"/>
        <v>12599.060648668379</v>
      </c>
      <c r="AU103" s="1">
        <f t="shared" si="57"/>
        <v>21269.444885865872</v>
      </c>
      <c r="AV103" s="1">
        <f t="shared" si="57"/>
        <v>6433.4778651186425</v>
      </c>
      <c r="AW103" s="1">
        <f t="shared" si="57"/>
        <v>2519.8121297336761</v>
      </c>
      <c r="AX103" s="1">
        <f t="shared" si="58"/>
        <v>73515.820927082052</v>
      </c>
      <c r="AY103" s="1">
        <f t="shared" si="58"/>
        <v>8802.2707497293632</v>
      </c>
      <c r="AZ103" s="1">
        <f t="shared" si="58"/>
        <v>2372.3637945868377</v>
      </c>
      <c r="BA103" s="1">
        <f t="shared" si="59"/>
        <v>12967.525632588609</v>
      </c>
      <c r="BB103" s="1">
        <f t="shared" si="59"/>
        <v>26553.951491620192</v>
      </c>
      <c r="BC103" s="1">
        <f t="shared" si="59"/>
        <v>33018.676348840345</v>
      </c>
      <c r="BD103" s="1">
        <f>SUM(BA103:BC103)*BT103*BG$3+BF$3*econlow!BD103+BH$3*econhigh!BD103</f>
        <v>20954.506269087866</v>
      </c>
      <c r="BE103" s="2">
        <f t="shared" si="72"/>
        <v>0.17931493730955578</v>
      </c>
      <c r="BF103" s="2">
        <f t="shared" si="72"/>
        <v>0.13584270515142602</v>
      </c>
      <c r="BG103" s="2">
        <f t="shared" si="72"/>
        <v>7.3108051554487685E-2</v>
      </c>
      <c r="BH103" s="2">
        <f t="shared" si="53"/>
        <v>0.12726984837611627</v>
      </c>
      <c r="BI103" s="2">
        <f t="shared" si="60"/>
        <v>3.2153846742329923E-3</v>
      </c>
      <c r="BJ103" s="2">
        <f t="shared" si="60"/>
        <v>1.8453240542857267E-3</v>
      </c>
      <c r="BK103" s="2">
        <f t="shared" si="60"/>
        <v>5.3447872020936297E-4</v>
      </c>
      <c r="BL103" s="2">
        <f t="shared" si="54"/>
        <v>341.94723557728213</v>
      </c>
      <c r="BM103" s="2">
        <f t="shared" si="54"/>
        <v>59.359257286091065</v>
      </c>
      <c r="BN103" s="2">
        <f t="shared" si="54"/>
        <v>6.7339298113404222</v>
      </c>
      <c r="BO103" s="2">
        <f t="shared" si="61"/>
        <v>271.2255965588929</v>
      </c>
      <c r="BP103" s="2">
        <f t="shared" si="61"/>
        <v>32.283143387873743</v>
      </c>
      <c r="BQ103" s="2">
        <f t="shared" si="61"/>
        <v>10.351007517026648</v>
      </c>
      <c r="BR103" s="11">
        <f t="shared" si="62"/>
        <v>4.6746808094071363E-2</v>
      </c>
      <c r="BS103" s="17">
        <f t="shared" si="51"/>
        <v>0.12536076345967131</v>
      </c>
      <c r="BT103" s="17">
        <f t="shared" si="52"/>
        <v>0.28895922403035756</v>
      </c>
      <c r="BU103" s="12">
        <f>(BU$3*tempmid!$I213+BU$4*tempmid!$I213^2+BU$5*tempmid!$I213^6)*(K103/K$56)^$BW$1</f>
        <v>2.7318148940231173</v>
      </c>
      <c r="BV103" s="12">
        <f>(BV$3*tempmid!$I213+BV$4*tempmid!$I213^2+BV$5*tempmid!$I213^6)*(L103/L$56)^$BW$1</f>
        <v>1.0098040401698813</v>
      </c>
      <c r="BW103" s="12">
        <f>(BW$3*tempmid!$I213+BW$4*tempmid!$I213^2+BW$5*tempmid!$I213^6)*(M103/M$56)^$BW$1</f>
        <v>-4.8774081247945779E-2</v>
      </c>
      <c r="BX103" s="12"/>
      <c r="BY103" s="12"/>
      <c r="BZ103" s="12"/>
      <c r="CA103" s="19"/>
      <c r="CB103" s="19"/>
      <c r="CC103" s="19"/>
      <c r="CD103" s="19"/>
      <c r="CE103" s="19"/>
      <c r="CF103" s="19"/>
      <c r="CG103" s="19"/>
      <c r="CH103" s="19"/>
    </row>
    <row r="104" spans="1:86" x14ac:dyDescent="0.3">
      <c r="A104" s="2">
        <f t="shared" si="36"/>
        <v>2058</v>
      </c>
      <c r="B104" s="5">
        <f t="shared" si="73"/>
        <v>1157.6770249992721</v>
      </c>
      <c r="C104" s="5">
        <f t="shared" si="73"/>
        <v>2925.5709467557454</v>
      </c>
      <c r="D104" s="5">
        <f t="shared" si="73"/>
        <v>4254.5945297821272</v>
      </c>
      <c r="E104" s="15">
        <f t="shared" si="74"/>
        <v>3.5023619492634061E-4</v>
      </c>
      <c r="F104" s="15">
        <f t="shared" si="74"/>
        <v>6.8998878926128512E-4</v>
      </c>
      <c r="G104" s="15">
        <f t="shared" si="74"/>
        <v>1.4085875689002639E-3</v>
      </c>
      <c r="H104" s="5">
        <f t="shared" si="39"/>
        <v>108083.41088752476</v>
      </c>
      <c r="I104" s="5">
        <f t="shared" si="39"/>
        <v>32840.762458339719</v>
      </c>
      <c r="J104" s="5">
        <f t="shared" si="39"/>
        <v>12849.598801175782</v>
      </c>
      <c r="K104" s="5">
        <f t="shared" si="40"/>
        <v>93362.318292178868</v>
      </c>
      <c r="L104" s="5">
        <f t="shared" si="40"/>
        <v>11225.419945723019</v>
      </c>
      <c r="M104" s="5">
        <f t="shared" si="40"/>
        <v>3020.1700094400758</v>
      </c>
      <c r="N104" s="15">
        <f t="shared" si="41"/>
        <v>1.5969810196713174E-2</v>
      </c>
      <c r="O104" s="15">
        <f t="shared" si="41"/>
        <v>2.0229462591175862E-2</v>
      </c>
      <c r="P104" s="15">
        <f t="shared" si="41"/>
        <v>1.8450885595666211E-2</v>
      </c>
      <c r="Q104" s="5">
        <f t="shared" si="42"/>
        <v>9056.6381492598412</v>
      </c>
      <c r="R104" s="5">
        <f t="shared" si="42"/>
        <v>10929.899423543151</v>
      </c>
      <c r="S104" s="5">
        <f t="shared" si="42"/>
        <v>5278.167653911496</v>
      </c>
      <c r="T104" s="5">
        <f t="shared" si="75"/>
        <v>83.79304534240211</v>
      </c>
      <c r="U104" s="5">
        <f t="shared" si="75"/>
        <v>332.8150324587719</v>
      </c>
      <c r="V104" s="5">
        <f t="shared" si="75"/>
        <v>410.76517139418593</v>
      </c>
      <c r="W104" s="15">
        <f t="shared" si="44"/>
        <v>-1.0734613539272964E-2</v>
      </c>
      <c r="X104" s="15">
        <f t="shared" si="44"/>
        <v>-1.217998157191269E-2</v>
      </c>
      <c r="Y104" s="15">
        <f t="shared" si="44"/>
        <v>-9.7425357312937999E-3</v>
      </c>
      <c r="Z104" s="5">
        <f t="shared" si="48"/>
        <v>14083.621420872843</v>
      </c>
      <c r="AA104" s="5">
        <f t="shared" si="48"/>
        <v>27316.383800696538</v>
      </c>
      <c r="AB104" s="5">
        <f t="shared" si="48"/>
        <v>18155.372531451601</v>
      </c>
      <c r="AC104" s="16">
        <f t="shared" si="78"/>
        <v>1.9050943675148133</v>
      </c>
      <c r="AD104" s="16">
        <f t="shared" si="78"/>
        <v>2.9166846704694662</v>
      </c>
      <c r="AE104" s="16">
        <f t="shared" si="78"/>
        <v>3.7479380203401451</v>
      </c>
      <c r="AF104" s="15">
        <f t="shared" si="56"/>
        <v>-4.0504037456468023E-3</v>
      </c>
      <c r="AG104" s="15">
        <f t="shared" si="56"/>
        <v>2.9673830763510267E-4</v>
      </c>
      <c r="AH104" s="15">
        <f t="shared" si="56"/>
        <v>9.7937136394747881E-3</v>
      </c>
      <c r="AI104" s="1">
        <f t="shared" ref="AI104:AK119" si="79">(1-$AI$5)*AI103+AU103</f>
        <v>183075.74148577257</v>
      </c>
      <c r="AJ104" s="1">
        <f t="shared" si="79"/>
        <v>53358.090221542559</v>
      </c>
      <c r="AK104" s="1">
        <f t="shared" si="79"/>
        <v>21003.406808879849</v>
      </c>
      <c r="AL104" s="14">
        <f t="shared" si="76"/>
        <v>33.114592213788242</v>
      </c>
      <c r="AM104" s="14">
        <f t="shared" si="76"/>
        <v>6.2292429278380697</v>
      </c>
      <c r="AN104" s="14">
        <f t="shared" si="76"/>
        <v>2.1967935697517875</v>
      </c>
      <c r="AO104" s="11">
        <f t="shared" si="77"/>
        <v>1.2729214660255558E-2</v>
      </c>
      <c r="AP104" s="11">
        <f t="shared" si="77"/>
        <v>1.6035453185685274E-2</v>
      </c>
      <c r="AQ104" s="11">
        <f t="shared" si="77"/>
        <v>1.4546179301272357E-2</v>
      </c>
      <c r="AR104" s="1">
        <f t="shared" si="49"/>
        <v>108083.41088752476</v>
      </c>
      <c r="AS104" s="1">
        <f t="shared" si="47"/>
        <v>32840.762458339719</v>
      </c>
      <c r="AT104" s="1">
        <f t="shared" si="47"/>
        <v>12849.598801175782</v>
      </c>
      <c r="AU104" s="1">
        <f t="shared" si="57"/>
        <v>21616.682177504954</v>
      </c>
      <c r="AV104" s="1">
        <f t="shared" si="57"/>
        <v>6568.1524916679446</v>
      </c>
      <c r="AW104" s="1">
        <f t="shared" si="57"/>
        <v>2569.9197602351564</v>
      </c>
      <c r="AX104" s="1">
        <f t="shared" si="58"/>
        <v>74689.854633743089</v>
      </c>
      <c r="AY104" s="1">
        <f t="shared" si="58"/>
        <v>8980.3359565784158</v>
      </c>
      <c r="AZ104" s="1">
        <f t="shared" si="58"/>
        <v>2416.1360075520606</v>
      </c>
      <c r="BA104" s="1">
        <f t="shared" si="59"/>
        <v>12990.409140893415</v>
      </c>
      <c r="BB104" s="1">
        <f t="shared" si="59"/>
        <v>26630.865483695634</v>
      </c>
      <c r="BC104" s="1">
        <f t="shared" si="59"/>
        <v>33142.97166267693</v>
      </c>
      <c r="BD104" s="1">
        <f>SUM(BA104:BC104)*BT104*BG$3+BF$3*econlow!BD104+BH$3*econhigh!BD104</f>
        <v>20406.826066948142</v>
      </c>
      <c r="BE104" s="2">
        <f t="shared" ref="BE104:BG119" si="80">BE103</f>
        <v>0.17931493730955578</v>
      </c>
      <c r="BF104" s="2">
        <f t="shared" si="80"/>
        <v>0.13584270515142602</v>
      </c>
      <c r="BG104" s="2">
        <f t="shared" si="80"/>
        <v>7.3108051554487685E-2</v>
      </c>
      <c r="BH104" s="2">
        <f t="shared" si="53"/>
        <v>0.12699842329945049</v>
      </c>
      <c r="BI104" s="2">
        <f t="shared" si="60"/>
        <v>3.2153846742329923E-3</v>
      </c>
      <c r="BJ104" s="2">
        <f t="shared" si="60"/>
        <v>1.8453240542857267E-3</v>
      </c>
      <c r="BK104" s="2">
        <f t="shared" si="60"/>
        <v>5.3447872020936297E-4</v>
      </c>
      <c r="BL104" s="2">
        <f t="shared" si="54"/>
        <v>347.52974290657448</v>
      </c>
      <c r="BM104" s="2">
        <f t="shared" si="54"/>
        <v>60.601848925457936</v>
      </c>
      <c r="BN104" s="2">
        <f t="shared" si="54"/>
        <v>6.8678371224561969</v>
      </c>
      <c r="BO104" s="2">
        <f t="shared" si="61"/>
        <v>275.22708071058486</v>
      </c>
      <c r="BP104" s="2">
        <f t="shared" si="61"/>
        <v>32.663020435834611</v>
      </c>
      <c r="BQ104" s="2">
        <f t="shared" si="61"/>
        <v>10.348552528828032</v>
      </c>
      <c r="BR104" s="11">
        <f t="shared" si="62"/>
        <v>4.6577236302195207E-2</v>
      </c>
      <c r="BS104" s="17">
        <f t="shared" si="51"/>
        <v>0.11976226007121019</v>
      </c>
      <c r="BT104" s="17">
        <f t="shared" si="52"/>
        <v>0.28054293595180346</v>
      </c>
      <c r="BU104" s="12">
        <f>(BU$3*tempmid!$I214+BU$4*tempmid!$I214^2+BU$5*tempmid!$I214^6)*(K104/K$56)^$BW$1</f>
        <v>2.692754588098913</v>
      </c>
      <c r="BV104" s="12">
        <f>(BV$3*tempmid!$I214+BV$4*tempmid!$I214^2+BV$5*tempmid!$I214^6)*(L104/L$56)^$BW$1</f>
        <v>0.97152572437497076</v>
      </c>
      <c r="BW104" s="12">
        <f>(BW$3*tempmid!$I214+BW$4*tempmid!$I214^2+BW$5*tempmid!$I214^6)*(M104/M$56)^$BW$1</f>
        <v>-8.6258477136616621E-2</v>
      </c>
      <c r="BX104" s="12"/>
      <c r="BY104" s="12"/>
      <c r="BZ104" s="12"/>
      <c r="CA104" s="19"/>
      <c r="CB104" s="19"/>
      <c r="CC104" s="19"/>
      <c r="CD104" s="19"/>
      <c r="CE104" s="19"/>
      <c r="CF104" s="19"/>
      <c r="CG104" s="19"/>
      <c r="CH104" s="19"/>
    </row>
    <row r="105" spans="1:86" x14ac:dyDescent="0.3">
      <c r="A105" s="2">
        <f t="shared" si="36"/>
        <v>2059</v>
      </c>
      <c r="B105" s="5">
        <f t="shared" si="73"/>
        <v>1158.0622123756521</v>
      </c>
      <c r="C105" s="5">
        <f t="shared" si="73"/>
        <v>2927.488627353423</v>
      </c>
      <c r="D105" s="5">
        <f t="shared" si="73"/>
        <v>4260.2878502992216</v>
      </c>
      <c r="E105" s="15">
        <f t="shared" si="74"/>
        <v>3.3272438518002357E-4</v>
      </c>
      <c r="F105" s="15">
        <f t="shared" si="74"/>
        <v>6.5548934979822086E-4</v>
      </c>
      <c r="G105" s="15">
        <f t="shared" si="74"/>
        <v>1.3381581904552506E-3</v>
      </c>
      <c r="H105" s="5">
        <f t="shared" si="39"/>
        <v>109825.61795283142</v>
      </c>
      <c r="I105" s="5">
        <f t="shared" si="39"/>
        <v>33519.656113802754</v>
      </c>
      <c r="J105" s="5">
        <f t="shared" si="39"/>
        <v>13101.507742230129</v>
      </c>
      <c r="K105" s="5">
        <f t="shared" si="40"/>
        <v>94835.680483464574</v>
      </c>
      <c r="L105" s="5">
        <f t="shared" si="40"/>
        <v>11449.969711447173</v>
      </c>
      <c r="M105" s="5">
        <f t="shared" si="40"/>
        <v>3075.2635039226147</v>
      </c>
      <c r="N105" s="15">
        <f t="shared" si="41"/>
        <v>1.5781122601034703E-2</v>
      </c>
      <c r="O105" s="15">
        <f t="shared" si="41"/>
        <v>2.0003685101305235E-2</v>
      </c>
      <c r="P105" s="15">
        <f t="shared" si="41"/>
        <v>1.8241852051485319E-2</v>
      </c>
      <c r="Q105" s="5">
        <f t="shared" si="42"/>
        <v>9103.8363835886285</v>
      </c>
      <c r="R105" s="5">
        <f t="shared" si="42"/>
        <v>11019.96744567401</v>
      </c>
      <c r="S105" s="5">
        <f t="shared" si="42"/>
        <v>5329.2122233251139</v>
      </c>
      <c r="T105" s="5">
        <f t="shared" si="75"/>
        <v>82.893559383372647</v>
      </c>
      <c r="U105" s="5">
        <f t="shared" si="75"/>
        <v>328.76135149656852</v>
      </c>
      <c r="V105" s="5">
        <f t="shared" si="75"/>
        <v>406.76327703470707</v>
      </c>
      <c r="W105" s="15">
        <f t="shared" si="44"/>
        <v>-1.0734613539272964E-2</v>
      </c>
      <c r="X105" s="15">
        <f t="shared" si="44"/>
        <v>-1.217998157191269E-2</v>
      </c>
      <c r="Y105" s="15">
        <f t="shared" si="44"/>
        <v>-9.7425357312937999E-3</v>
      </c>
      <c r="Z105" s="5">
        <f t="shared" si="48"/>
        <v>14102.541876145613</v>
      </c>
      <c r="AA105" s="5">
        <f t="shared" si="48"/>
        <v>27556.705683000273</v>
      </c>
      <c r="AB105" s="5">
        <f t="shared" si="48"/>
        <v>18515.581394588186</v>
      </c>
      <c r="AC105" s="16">
        <f t="shared" si="78"/>
        <v>1.8973779661528207</v>
      </c>
      <c r="AD105" s="16">
        <f t="shared" si="78"/>
        <v>2.9175501625424864</v>
      </c>
      <c r="AE105" s="16">
        <f t="shared" si="78"/>
        <v>3.7846442520498567</v>
      </c>
      <c r="AF105" s="15">
        <f t="shared" si="56"/>
        <v>-4.0504037456468023E-3</v>
      </c>
      <c r="AG105" s="15">
        <f t="shared" si="56"/>
        <v>2.9673830763510267E-4</v>
      </c>
      <c r="AH105" s="15">
        <f t="shared" si="56"/>
        <v>9.7937136394747881E-3</v>
      </c>
      <c r="AI105" s="1">
        <f t="shared" si="79"/>
        <v>186384.84951470027</v>
      </c>
      <c r="AJ105" s="1">
        <f t="shared" si="79"/>
        <v>54590.433691056256</v>
      </c>
      <c r="AK105" s="1">
        <f t="shared" si="79"/>
        <v>21472.98588822702</v>
      </c>
      <c r="AL105" s="14">
        <f t="shared" si="76"/>
        <v>33.531899738937625</v>
      </c>
      <c r="AM105" s="14">
        <f t="shared" si="76"/>
        <v>6.3281327738561624</v>
      </c>
      <c r="AN105" s="14">
        <f t="shared" si="76"/>
        <v>2.2284289733737443</v>
      </c>
      <c r="AO105" s="11">
        <f t="shared" si="77"/>
        <v>1.2601922513653002E-2</v>
      </c>
      <c r="AP105" s="11">
        <f t="shared" si="77"/>
        <v>1.5875098653828423E-2</v>
      </c>
      <c r="AQ105" s="11">
        <f t="shared" si="77"/>
        <v>1.4400717508259633E-2</v>
      </c>
      <c r="AR105" s="1">
        <f t="shared" si="49"/>
        <v>109825.61795283142</v>
      </c>
      <c r="AS105" s="1">
        <f t="shared" si="47"/>
        <v>33519.656113802754</v>
      </c>
      <c r="AT105" s="1">
        <f t="shared" si="47"/>
        <v>13101.507742230129</v>
      </c>
      <c r="AU105" s="1">
        <f t="shared" si="57"/>
        <v>21965.123590566287</v>
      </c>
      <c r="AV105" s="1">
        <f t="shared" si="57"/>
        <v>6703.9312227605515</v>
      </c>
      <c r="AW105" s="1">
        <f t="shared" si="57"/>
        <v>2620.3015484460261</v>
      </c>
      <c r="AX105" s="1">
        <f t="shared" si="58"/>
        <v>75868.544386771653</v>
      </c>
      <c r="AY105" s="1">
        <f t="shared" si="58"/>
        <v>9159.9757691577379</v>
      </c>
      <c r="AZ105" s="1">
        <f t="shared" si="58"/>
        <v>2460.2108031380917</v>
      </c>
      <c r="BA105" s="1">
        <f t="shared" si="59"/>
        <v>13012.864183818987</v>
      </c>
      <c r="BB105" s="1">
        <f t="shared" si="59"/>
        <v>26706.304275139231</v>
      </c>
      <c r="BC105" s="1">
        <f t="shared" si="59"/>
        <v>33264.337408726569</v>
      </c>
      <c r="BD105" s="1">
        <f>SUM(BA105:BC105)*BT105*BG$3+BF$3*econlow!BD105+BH$3*econhigh!BD105</f>
        <v>19871.952237868289</v>
      </c>
      <c r="BE105" s="2">
        <f t="shared" si="80"/>
        <v>0.17931493730955578</v>
      </c>
      <c r="BF105" s="2">
        <f t="shared" si="80"/>
        <v>0.13584270515142602</v>
      </c>
      <c r="BG105" s="2">
        <f t="shared" si="80"/>
        <v>7.3108051554487685E-2</v>
      </c>
      <c r="BH105" s="2">
        <f t="shared" si="53"/>
        <v>0.12672760470140934</v>
      </c>
      <c r="BI105" s="2">
        <f t="shared" si="60"/>
        <v>3.2153846742329923E-3</v>
      </c>
      <c r="BJ105" s="2">
        <f t="shared" si="60"/>
        <v>1.8453240542857267E-3</v>
      </c>
      <c r="BK105" s="2">
        <f t="shared" si="60"/>
        <v>5.3447872020936297E-4</v>
      </c>
      <c r="BL105" s="2">
        <f t="shared" si="54"/>
        <v>353.13160880370197</v>
      </c>
      <c r="BM105" s="2">
        <f t="shared" si="54"/>
        <v>61.854627718185846</v>
      </c>
      <c r="BN105" s="2">
        <f t="shared" si="54"/>
        <v>7.0024770908802196</v>
      </c>
      <c r="BO105" s="2">
        <f t="shared" si="61"/>
        <v>279.28828676632321</v>
      </c>
      <c r="BP105" s="2">
        <f t="shared" si="61"/>
        <v>33.047497147334951</v>
      </c>
      <c r="BQ105" s="2">
        <f t="shared" si="61"/>
        <v>10.346158546665322</v>
      </c>
      <c r="BR105" s="11">
        <f t="shared" si="62"/>
        <v>4.6407981717786678E-2</v>
      </c>
      <c r="BS105" s="17">
        <f t="shared" si="51"/>
        <v>0.11443231891260941</v>
      </c>
      <c r="BT105" s="17">
        <f t="shared" si="52"/>
        <v>0.27237178247747906</v>
      </c>
      <c r="BU105" s="12">
        <f>(BU$3*tempmid!$I215+BU$4*tempmid!$I215^2+BU$5*tempmid!$I215^6)*(K105/K$56)^$BW$1</f>
        <v>2.6518150826888425</v>
      </c>
      <c r="BV105" s="12">
        <f>(BV$3*tempmid!$I215+BV$4*tempmid!$I215^2+BV$5*tempmid!$I215^6)*(L105/L$56)^$BW$1</f>
        <v>0.93200328813318334</v>
      </c>
      <c r="BW105" s="12">
        <f>(BW$3*tempmid!$I215+BW$4*tempmid!$I215^2+BW$5*tempmid!$I215^6)*(M105/M$56)^$BW$1</f>
        <v>-0.12473425818614865</v>
      </c>
      <c r="BX105" s="12"/>
      <c r="BY105" s="12"/>
      <c r="BZ105" s="12"/>
      <c r="CA105" s="19"/>
      <c r="CB105" s="19"/>
      <c r="CC105" s="19"/>
      <c r="CD105" s="19"/>
      <c r="CE105" s="19"/>
      <c r="CF105" s="19"/>
      <c r="CG105" s="19"/>
      <c r="CH105" s="19"/>
    </row>
    <row r="106" spans="1:86" x14ac:dyDescent="0.3">
      <c r="A106" s="2">
        <f t="shared" si="36"/>
        <v>2060</v>
      </c>
      <c r="B106" s="5">
        <f t="shared" ref="B106:D121" si="81">B105*(1+E106)</f>
        <v>1158.4282621363843</v>
      </c>
      <c r="C106" s="5">
        <f t="shared" si="81"/>
        <v>2929.3116180894644</v>
      </c>
      <c r="D106" s="5">
        <f t="shared" si="81"/>
        <v>4265.7037424257678</v>
      </c>
      <c r="E106" s="15">
        <f t="shared" ref="E106:G121" si="82">E105*$E$5</f>
        <v>3.1608816592102238E-4</v>
      </c>
      <c r="F106" s="15">
        <f t="shared" si="82"/>
        <v>6.2271488230830976E-4</v>
      </c>
      <c r="G106" s="15">
        <f t="shared" si="82"/>
        <v>1.271250280932488E-3</v>
      </c>
      <c r="H106" s="5">
        <f t="shared" si="39"/>
        <v>111573.49685885392</v>
      </c>
      <c r="I106" s="5">
        <f t="shared" si="39"/>
        <v>34203.964049051399</v>
      </c>
      <c r="J106" s="5">
        <f t="shared" si="39"/>
        <v>13354.749415933431</v>
      </c>
      <c r="K106" s="5">
        <f t="shared" si="40"/>
        <v>96314.550072430924</v>
      </c>
      <c r="L106" s="5">
        <f t="shared" si="40"/>
        <v>11676.451162734156</v>
      </c>
      <c r="M106" s="5">
        <f t="shared" si="40"/>
        <v>3130.725953401306</v>
      </c>
      <c r="N106" s="15">
        <f t="shared" si="41"/>
        <v>1.5594020957377941E-2</v>
      </c>
      <c r="O106" s="15">
        <f t="shared" si="41"/>
        <v>1.9780091737758632E-2</v>
      </c>
      <c r="P106" s="15">
        <f t="shared" si="41"/>
        <v>1.8035023472930733E-2</v>
      </c>
      <c r="Q106" s="5">
        <f t="shared" si="42"/>
        <v>9149.4428065225657</v>
      </c>
      <c r="R106" s="5">
        <f t="shared" si="42"/>
        <v>11107.978267700753</v>
      </c>
      <c r="S106" s="5">
        <f t="shared" si="42"/>
        <v>5379.2980230094654</v>
      </c>
      <c r="T106" s="5">
        <f t="shared" ref="T106:V121" si="83">T105*(1+W106)</f>
        <v>82.00372905849737</v>
      </c>
      <c r="U106" s="5">
        <f t="shared" si="83"/>
        <v>324.75704429378322</v>
      </c>
      <c r="V106" s="5">
        <f t="shared" si="83"/>
        <v>402.80037127401829</v>
      </c>
      <c r="W106" s="15">
        <f t="shared" si="44"/>
        <v>-1.0734613539272964E-2</v>
      </c>
      <c r="X106" s="15">
        <f t="shared" si="44"/>
        <v>-1.217998157191269E-2</v>
      </c>
      <c r="Y106" s="15">
        <f t="shared" si="44"/>
        <v>-9.7425357312937999E-3</v>
      </c>
      <c r="Z106" s="5">
        <f t="shared" si="48"/>
        <v>14118.617923448308</v>
      </c>
      <c r="AA106" s="5">
        <f t="shared" si="48"/>
        <v>27792.031698943752</v>
      </c>
      <c r="AB106" s="5">
        <f t="shared" si="48"/>
        <v>18877.733497830752</v>
      </c>
      <c r="AC106" s="16">
        <f t="shared" si="78"/>
        <v>1.8896928193318077</v>
      </c>
      <c r="AD106" s="16">
        <f t="shared" si="78"/>
        <v>2.9184159114401598</v>
      </c>
      <c r="AE106" s="16">
        <f t="shared" si="78"/>
        <v>3.8217099740817173</v>
      </c>
      <c r="AF106" s="15">
        <f t="shared" si="56"/>
        <v>-4.0504037456468023E-3</v>
      </c>
      <c r="AG106" s="15">
        <f t="shared" si="56"/>
        <v>2.9673830763510267E-4</v>
      </c>
      <c r="AH106" s="15">
        <f t="shared" si="56"/>
        <v>9.7937136394747881E-3</v>
      </c>
      <c r="AI106" s="1">
        <f t="shared" si="79"/>
        <v>189711.48815379653</v>
      </c>
      <c r="AJ106" s="1">
        <f t="shared" si="79"/>
        <v>55835.321544711187</v>
      </c>
      <c r="AK106" s="1">
        <f t="shared" si="79"/>
        <v>21945.988847850345</v>
      </c>
      <c r="AL106" s="14">
        <f t="shared" ref="AL106:AN121" si="84">AL105*(1+AO106)</f>
        <v>33.95024047716084</v>
      </c>
      <c r="AM106" s="14">
        <f t="shared" si="84"/>
        <v>6.4275879086148588</v>
      </c>
      <c r="AN106" s="14">
        <f t="shared" si="84"/>
        <v>2.260199039745193</v>
      </c>
      <c r="AO106" s="11">
        <f t="shared" ref="AO106:AQ121" si="85">AO$5*AO105</f>
        <v>1.2475903288516471E-2</v>
      </c>
      <c r="AP106" s="11">
        <f t="shared" si="85"/>
        <v>1.5716347667290138E-2</v>
      </c>
      <c r="AQ106" s="11">
        <f t="shared" si="85"/>
        <v>1.4256710333177037E-2</v>
      </c>
      <c r="AR106" s="1">
        <f t="shared" si="49"/>
        <v>111573.49685885392</v>
      </c>
      <c r="AS106" s="1">
        <f t="shared" si="47"/>
        <v>34203.964049051399</v>
      </c>
      <c r="AT106" s="1">
        <f t="shared" si="47"/>
        <v>13354.749415933431</v>
      </c>
      <c r="AU106" s="1">
        <f t="shared" si="57"/>
        <v>22314.699371770785</v>
      </c>
      <c r="AV106" s="1">
        <f t="shared" si="57"/>
        <v>6840.7928098102802</v>
      </c>
      <c r="AW106" s="1">
        <f t="shared" si="57"/>
        <v>2670.9498831866863</v>
      </c>
      <c r="AX106" s="1">
        <f t="shared" si="58"/>
        <v>77051.640057944736</v>
      </c>
      <c r="AY106" s="1">
        <f t="shared" si="58"/>
        <v>9341.160930187325</v>
      </c>
      <c r="AZ106" s="1">
        <f t="shared" si="58"/>
        <v>2504.5807627210447</v>
      </c>
      <c r="BA106" s="1">
        <f t="shared" si="59"/>
        <v>13034.902548627178</v>
      </c>
      <c r="BB106" s="1">
        <f t="shared" si="59"/>
        <v>26780.311137530123</v>
      </c>
      <c r="BC106" s="1">
        <f t="shared" si="59"/>
        <v>33382.871268116054</v>
      </c>
      <c r="BD106" s="1">
        <f>SUM(BA106:BC106)*BT106*BG$3+BF$3*econlow!BD106+BH$3*econhigh!BD106</f>
        <v>19349.682240214472</v>
      </c>
      <c r="BE106" s="2">
        <f t="shared" si="80"/>
        <v>0.17931493730955578</v>
      </c>
      <c r="BF106" s="2">
        <f t="shared" si="80"/>
        <v>0.13584270515142602</v>
      </c>
      <c r="BG106" s="2">
        <f t="shared" si="80"/>
        <v>7.3108051554487685E-2</v>
      </c>
      <c r="BH106" s="2">
        <f t="shared" si="53"/>
        <v>0.1264573554139059</v>
      </c>
      <c r="BI106" s="2">
        <f t="shared" si="60"/>
        <v>3.2153846742329923E-3</v>
      </c>
      <c r="BJ106" s="2">
        <f t="shared" si="60"/>
        <v>1.8453240542857267E-3</v>
      </c>
      <c r="BK106" s="2">
        <f t="shared" si="60"/>
        <v>5.3447872020936297E-4</v>
      </c>
      <c r="BL106" s="2">
        <f t="shared" si="54"/>
        <v>358.75171185054182</v>
      </c>
      <c r="BM106" s="2">
        <f t="shared" si="54"/>
        <v>63.117397611638772</v>
      </c>
      <c r="BN106" s="2">
        <f t="shared" si="54"/>
        <v>7.137829376544838</v>
      </c>
      <c r="BO106" s="2">
        <f t="shared" si="61"/>
        <v>283.41010009805382</v>
      </c>
      <c r="BP106" s="2">
        <f t="shared" si="61"/>
        <v>33.436627114251976</v>
      </c>
      <c r="BQ106" s="2">
        <f t="shared" si="61"/>
        <v>10.343823414071579</v>
      </c>
      <c r="BR106" s="11">
        <f t="shared" si="62"/>
        <v>4.6239102715974284E-2</v>
      </c>
      <c r="BS106" s="17">
        <f t="shared" si="51"/>
        <v>0.10935726878225541</v>
      </c>
      <c r="BT106" s="17">
        <f t="shared" si="52"/>
        <v>0.26443862376454275</v>
      </c>
      <c r="BU106" s="12">
        <f>(BU$3*tempmid!$I216+BU$4*tempmid!$I216^2+BU$5*tempmid!$I216^6)*(K106/K$56)^$BW$1</f>
        <v>2.6089853328115518</v>
      </c>
      <c r="BV106" s="12">
        <f>(BV$3*tempmid!$I216+BV$4*tempmid!$I216^2+BV$5*tempmid!$I216^6)*(L106/L$56)^$BW$1</f>
        <v>0.89123357586231744</v>
      </c>
      <c r="BW106" s="12">
        <f>(BW$3*tempmid!$I216+BW$4*tempmid!$I216^2+BW$5*tempmid!$I216^6)*(M106/M$56)^$BW$1</f>
        <v>-0.16420315412328956</v>
      </c>
      <c r="BX106" s="12"/>
      <c r="BY106" s="12"/>
      <c r="BZ106" s="12"/>
      <c r="CA106" s="19"/>
      <c r="CB106" s="19"/>
      <c r="CC106" s="19"/>
      <c r="CD106" s="19"/>
      <c r="CE106" s="19"/>
      <c r="CF106" s="19"/>
      <c r="CG106" s="19"/>
      <c r="CH106" s="19"/>
    </row>
    <row r="107" spans="1:86" x14ac:dyDescent="0.3">
      <c r="A107" s="2">
        <f t="shared" si="36"/>
        <v>2061</v>
      </c>
      <c r="B107" s="5">
        <f t="shared" si="81"/>
        <v>1158.7761193278775</v>
      </c>
      <c r="C107" s="5">
        <f t="shared" si="81"/>
        <v>2931.0445377319925</v>
      </c>
      <c r="D107" s="5">
        <f t="shared" si="81"/>
        <v>4270.8553806526543</v>
      </c>
      <c r="E107" s="15">
        <f t="shared" si="82"/>
        <v>3.0028375762497126E-4</v>
      </c>
      <c r="F107" s="15">
        <f t="shared" si="82"/>
        <v>5.9157913819289426E-4</v>
      </c>
      <c r="G107" s="15">
        <f t="shared" si="82"/>
        <v>1.2076877668858637E-3</v>
      </c>
      <c r="H107" s="5">
        <f t="shared" si="39"/>
        <v>113326.69642669427</v>
      </c>
      <c r="I107" s="5">
        <f t="shared" si="39"/>
        <v>34893.578009025943</v>
      </c>
      <c r="J107" s="5">
        <f t="shared" si="39"/>
        <v>13609.285588292052</v>
      </c>
      <c r="K107" s="5">
        <f t="shared" si="40"/>
        <v>97798.612291412181</v>
      </c>
      <c r="L107" s="5">
        <f t="shared" si="40"/>
        <v>11904.826951563889</v>
      </c>
      <c r="M107" s="5">
        <f t="shared" si="40"/>
        <v>3186.5479805154018</v>
      </c>
      <c r="N107" s="15">
        <f t="shared" si="41"/>
        <v>1.5408494540702256E-2</v>
      </c>
      <c r="O107" s="15">
        <f t="shared" si="41"/>
        <v>1.9558664327617326E-2</v>
      </c>
      <c r="P107" s="15">
        <f t="shared" si="41"/>
        <v>1.7830377984201728E-2</v>
      </c>
      <c r="Q107" s="5">
        <f t="shared" si="42"/>
        <v>9193.4526726358599</v>
      </c>
      <c r="R107" s="5">
        <f t="shared" si="42"/>
        <v>11193.912496416533</v>
      </c>
      <c r="S107" s="5">
        <f t="shared" si="42"/>
        <v>5428.4184089996861</v>
      </c>
      <c r="T107" s="5">
        <f t="shared" si="83"/>
        <v>81.123450718275151</v>
      </c>
      <c r="U107" s="5">
        <f t="shared" si="83"/>
        <v>320.80150947893611</v>
      </c>
      <c r="V107" s="5">
        <f t="shared" si="83"/>
        <v>398.87607426430276</v>
      </c>
      <c r="W107" s="15">
        <f t="shared" si="44"/>
        <v>-1.0734613539272964E-2</v>
      </c>
      <c r="X107" s="15">
        <f t="shared" si="44"/>
        <v>-1.217998157191269E-2</v>
      </c>
      <c r="Y107" s="15">
        <f t="shared" si="44"/>
        <v>-9.7425357312937999E-3</v>
      </c>
      <c r="Z107" s="5">
        <f t="shared" si="48"/>
        <v>14131.873728712784</v>
      </c>
      <c r="AA107" s="5">
        <f t="shared" si="48"/>
        <v>28022.305211601888</v>
      </c>
      <c r="AB107" s="5">
        <f t="shared" si="48"/>
        <v>19241.773749517077</v>
      </c>
      <c r="AC107" s="16">
        <f t="shared" si="78"/>
        <v>1.8820388004582642</v>
      </c>
      <c r="AD107" s="16">
        <f t="shared" si="78"/>
        <v>2.9192819172386959</v>
      </c>
      <c r="AE107" s="16">
        <f t="shared" si="78"/>
        <v>3.8591387071809984</v>
      </c>
      <c r="AF107" s="15">
        <f t="shared" si="56"/>
        <v>-4.0504037456468023E-3</v>
      </c>
      <c r="AG107" s="15">
        <f t="shared" si="56"/>
        <v>2.9673830763510267E-4</v>
      </c>
      <c r="AH107" s="15">
        <f t="shared" si="56"/>
        <v>9.7937136394747881E-3</v>
      </c>
      <c r="AI107" s="1">
        <f t="shared" si="79"/>
        <v>193055.03871018765</v>
      </c>
      <c r="AJ107" s="1">
        <f t="shared" si="79"/>
        <v>57092.582200050347</v>
      </c>
      <c r="AK107" s="1">
        <f t="shared" si="79"/>
        <v>22422.339846251998</v>
      </c>
      <c r="AL107" s="14">
        <f t="shared" si="84"/>
        <v>34.369564794807623</v>
      </c>
      <c r="AM107" s="14">
        <f t="shared" si="84"/>
        <v>6.5275959327863822</v>
      </c>
      <c r="AN107" s="14">
        <f t="shared" si="84"/>
        <v>2.2920998127201155</v>
      </c>
      <c r="AO107" s="11">
        <f t="shared" si="85"/>
        <v>1.2351144255631306E-2</v>
      </c>
      <c r="AP107" s="11">
        <f t="shared" si="85"/>
        <v>1.5559184190617237E-2</v>
      </c>
      <c r="AQ107" s="11">
        <f t="shared" si="85"/>
        <v>1.4114143229845267E-2</v>
      </c>
      <c r="AR107" s="1">
        <f t="shared" si="49"/>
        <v>113326.69642669427</v>
      </c>
      <c r="AS107" s="1">
        <f t="shared" si="47"/>
        <v>34893.578009025943</v>
      </c>
      <c r="AT107" s="1">
        <f t="shared" si="47"/>
        <v>13609.285588292052</v>
      </c>
      <c r="AU107" s="1">
        <f t="shared" si="57"/>
        <v>22665.339285338854</v>
      </c>
      <c r="AV107" s="1">
        <f t="shared" si="57"/>
        <v>6978.7156018051892</v>
      </c>
      <c r="AW107" s="1">
        <f t="shared" si="57"/>
        <v>2721.8571176584105</v>
      </c>
      <c r="AX107" s="1">
        <f t="shared" si="58"/>
        <v>78238.889833129753</v>
      </c>
      <c r="AY107" s="1">
        <f t="shared" si="58"/>
        <v>9523.8615612511094</v>
      </c>
      <c r="AZ107" s="1">
        <f t="shared" si="58"/>
        <v>2549.2383844123215</v>
      </c>
      <c r="BA107" s="1">
        <f t="shared" si="59"/>
        <v>13056.535551276353</v>
      </c>
      <c r="BB107" s="1">
        <f t="shared" si="59"/>
        <v>26852.927708731815</v>
      </c>
      <c r="BC107" s="1">
        <f t="shared" si="59"/>
        <v>33498.667382501495</v>
      </c>
      <c r="BD107" s="1">
        <f>SUM(BA107:BC107)*BT107*BG$3+BF$3*econlow!BD107+BH$3*econhigh!BD107</f>
        <v>18839.809547253535</v>
      </c>
      <c r="BE107" s="2">
        <f t="shared" si="80"/>
        <v>0.17931493730955578</v>
      </c>
      <c r="BF107" s="2">
        <f t="shared" si="80"/>
        <v>0.13584270515142602</v>
      </c>
      <c r="BG107" s="2">
        <f t="shared" si="80"/>
        <v>7.3108051554487685E-2</v>
      </c>
      <c r="BH107" s="2">
        <f t="shared" si="53"/>
        <v>0.1261876401311415</v>
      </c>
      <c r="BI107" s="2">
        <f t="shared" si="60"/>
        <v>3.2153846742329923E-3</v>
      </c>
      <c r="BJ107" s="2">
        <f t="shared" si="60"/>
        <v>1.8453240542857267E-3</v>
      </c>
      <c r="BK107" s="2">
        <f t="shared" si="60"/>
        <v>5.3447872020936297E-4</v>
      </c>
      <c r="BL107" s="2">
        <f t="shared" si="54"/>
        <v>364.38892287184757</v>
      </c>
      <c r="BM107" s="2">
        <f t="shared" si="54"/>
        <v>64.389958840151024</v>
      </c>
      <c r="BN107" s="2">
        <f t="shared" si="54"/>
        <v>7.2738735441940632</v>
      </c>
      <c r="BO107" s="2">
        <f t="shared" si="61"/>
        <v>287.59341974537602</v>
      </c>
      <c r="BP107" s="2">
        <f t="shared" si="61"/>
        <v>33.83046464853939</v>
      </c>
      <c r="BQ107" s="2">
        <f t="shared" si="61"/>
        <v>10.341545071265298</v>
      </c>
      <c r="BR107" s="11">
        <f t="shared" si="62"/>
        <v>4.6070654689406715E-2</v>
      </c>
      <c r="BS107" s="17">
        <f t="shared" si="51"/>
        <v>0.10452416517254083</v>
      </c>
      <c r="BT107" s="17">
        <f t="shared" si="52"/>
        <v>0.25673652792674051</v>
      </c>
      <c r="BU107" s="12">
        <f>(BU$3*tempmid!$I217+BU$4*tempmid!$I217^2+BU$5*tempmid!$I217^6)*(K107/K$56)^$BW$1</f>
        <v>2.5642554956681614</v>
      </c>
      <c r="BV107" s="12">
        <f>(BV$3*tempmid!$I217+BV$4*tempmid!$I217^2+BV$5*tempmid!$I217^6)*(L107/L$56)^$BW$1</f>
        <v>0.84921425015269425</v>
      </c>
      <c r="BW107" s="12">
        <f>(BW$3*tempmid!$I217+BW$4*tempmid!$I217^2+BW$5*tempmid!$I217^6)*(M107/M$56)^$BW$1</f>
        <v>-0.2046662438581506</v>
      </c>
      <c r="BX107" s="12"/>
      <c r="BY107" s="12"/>
      <c r="BZ107" s="12"/>
      <c r="CA107" s="19"/>
      <c r="CB107" s="19"/>
      <c r="CC107" s="19"/>
      <c r="CD107" s="19"/>
      <c r="CE107" s="19"/>
      <c r="CF107" s="19"/>
      <c r="CG107" s="19"/>
      <c r="CH107" s="19"/>
    </row>
    <row r="108" spans="1:86" x14ac:dyDescent="0.3">
      <c r="A108" s="2">
        <f t="shared" si="36"/>
        <v>2062</v>
      </c>
      <c r="B108" s="5">
        <f t="shared" si="81"/>
        <v>1159.1066828928674</v>
      </c>
      <c r="C108" s="5">
        <f t="shared" si="81"/>
        <v>2932.6917852935467</v>
      </c>
      <c r="D108" s="5">
        <f t="shared" si="81"/>
        <v>4275.75534746014</v>
      </c>
      <c r="E108" s="15">
        <f t="shared" si="82"/>
        <v>2.8526956974372268E-4</v>
      </c>
      <c r="F108" s="15">
        <f t="shared" si="82"/>
        <v>5.6200018128324948E-4</v>
      </c>
      <c r="G108" s="15">
        <f t="shared" si="82"/>
        <v>1.1473033785415704E-3</v>
      </c>
      <c r="H108" s="5">
        <f t="shared" si="39"/>
        <v>115084.86333491519</v>
      </c>
      <c r="I108" s="5">
        <f t="shared" si="39"/>
        <v>35588.387793438604</v>
      </c>
      <c r="J108" s="5">
        <f t="shared" si="39"/>
        <v>13865.077848903105</v>
      </c>
      <c r="K108" s="5">
        <f t="shared" si="40"/>
        <v>99287.550519240802</v>
      </c>
      <c r="L108" s="5">
        <f t="shared" si="40"/>
        <v>12135.058982980168</v>
      </c>
      <c r="M108" s="5">
        <f t="shared" si="40"/>
        <v>3242.720109591668</v>
      </c>
      <c r="N108" s="15">
        <f t="shared" si="41"/>
        <v>1.5224533282660602E-2</v>
      </c>
      <c r="O108" s="15">
        <f t="shared" si="41"/>
        <v>1.933938496989529E-2</v>
      </c>
      <c r="P108" s="15">
        <f t="shared" si="41"/>
        <v>1.7627893701817277E-2</v>
      </c>
      <c r="Q108" s="5">
        <f t="shared" si="42"/>
        <v>9235.8620150956831</v>
      </c>
      <c r="R108" s="5">
        <f t="shared" si="42"/>
        <v>11277.752006623783</v>
      </c>
      <c r="S108" s="5">
        <f t="shared" si="42"/>
        <v>5476.5672362260611</v>
      </c>
      <c r="T108" s="5">
        <f t="shared" si="83"/>
        <v>80.252621825842212</v>
      </c>
      <c r="U108" s="5">
        <f t="shared" si="83"/>
        <v>316.89415300524092</v>
      </c>
      <c r="V108" s="5">
        <f t="shared" si="83"/>
        <v>394.99000985842457</v>
      </c>
      <c r="W108" s="15">
        <f t="shared" si="44"/>
        <v>-1.0734613539272964E-2</v>
      </c>
      <c r="X108" s="15">
        <f t="shared" si="44"/>
        <v>-1.217998157191269E-2</v>
      </c>
      <c r="Y108" s="15">
        <f t="shared" si="44"/>
        <v>-9.7425357312937999E-3</v>
      </c>
      <c r="Z108" s="5">
        <f t="shared" si="48"/>
        <v>14142.334533049745</v>
      </c>
      <c r="AA108" s="5">
        <f t="shared" si="48"/>
        <v>28247.472723592644</v>
      </c>
      <c r="AB108" s="5">
        <f t="shared" si="48"/>
        <v>19607.646811118331</v>
      </c>
      <c r="AC108" s="16">
        <f t="shared" si="78"/>
        <v>1.8744157834514354</v>
      </c>
      <c r="AD108" s="16">
        <f t="shared" si="78"/>
        <v>2.9201481800143272</v>
      </c>
      <c r="AE108" s="16">
        <f t="shared" si="78"/>
        <v>3.896934006574142</v>
      </c>
      <c r="AF108" s="15">
        <f t="shared" si="56"/>
        <v>-4.0504037456468023E-3</v>
      </c>
      <c r="AG108" s="15">
        <f t="shared" si="56"/>
        <v>2.9673830763510267E-4</v>
      </c>
      <c r="AH108" s="15">
        <f t="shared" si="56"/>
        <v>9.7937136394747881E-3</v>
      </c>
      <c r="AI108" s="1">
        <f t="shared" si="79"/>
        <v>196414.87412450774</v>
      </c>
      <c r="AJ108" s="1">
        <f t="shared" si="79"/>
        <v>58362.039581850506</v>
      </c>
      <c r="AK108" s="1">
        <f t="shared" si="79"/>
        <v>22901.96297928521</v>
      </c>
      <c r="AL108" s="14">
        <f t="shared" si="84"/>
        <v>34.78982321306372</v>
      </c>
      <c r="AM108" s="14">
        <f t="shared" si="84"/>
        <v>6.6281443595521274</v>
      </c>
      <c r="AN108" s="14">
        <f t="shared" si="84"/>
        <v>2.3241273275234104</v>
      </c>
      <c r="AO108" s="11">
        <f t="shared" si="85"/>
        <v>1.2227632813074993E-2</v>
      </c>
      <c r="AP108" s="11">
        <f t="shared" si="85"/>
        <v>1.5403592348711064E-2</v>
      </c>
      <c r="AQ108" s="11">
        <f t="shared" si="85"/>
        <v>1.3973001797546814E-2</v>
      </c>
      <c r="AR108" s="1">
        <f t="shared" si="49"/>
        <v>115084.86333491519</v>
      </c>
      <c r="AS108" s="1">
        <f t="shared" si="47"/>
        <v>35588.387793438604</v>
      </c>
      <c r="AT108" s="1">
        <f t="shared" si="47"/>
        <v>13865.077848903105</v>
      </c>
      <c r="AU108" s="1">
        <f t="shared" si="57"/>
        <v>23016.972666983042</v>
      </c>
      <c r="AV108" s="1">
        <f t="shared" si="57"/>
        <v>7117.6775586877211</v>
      </c>
      <c r="AW108" s="1">
        <f t="shared" si="57"/>
        <v>2773.0155697806213</v>
      </c>
      <c r="AX108" s="1">
        <f t="shared" si="58"/>
        <v>79430.040415392636</v>
      </c>
      <c r="AY108" s="1">
        <f t="shared" si="58"/>
        <v>9708.0471863841358</v>
      </c>
      <c r="AZ108" s="1">
        <f t="shared" si="58"/>
        <v>2594.1760876733342</v>
      </c>
      <c r="BA108" s="1">
        <f t="shared" si="59"/>
        <v>13077.77405728972</v>
      </c>
      <c r="BB108" s="1">
        <f t="shared" si="59"/>
        <v>26924.194053599618</v>
      </c>
      <c r="BC108" s="1">
        <f t="shared" si="59"/>
        <v>33611.816453154366</v>
      </c>
      <c r="BD108" s="1">
        <f>SUM(BA108:BC108)*BT108*BG$3+BF$3*econlow!BD108+BH$3*econhigh!BD108</f>
        <v>18342.124357961573</v>
      </c>
      <c r="BE108" s="2">
        <f t="shared" si="80"/>
        <v>0.17931493730955578</v>
      </c>
      <c r="BF108" s="2">
        <f t="shared" si="80"/>
        <v>0.13584270515142602</v>
      </c>
      <c r="BG108" s="2">
        <f t="shared" si="80"/>
        <v>7.3108051554487685E-2</v>
      </c>
      <c r="BH108" s="2">
        <f t="shared" si="53"/>
        <v>0.12591842536091286</v>
      </c>
      <c r="BI108" s="2">
        <f t="shared" si="60"/>
        <v>3.2153846742329923E-3</v>
      </c>
      <c r="BJ108" s="2">
        <f t="shared" si="60"/>
        <v>1.8453240542857267E-3</v>
      </c>
      <c r="BK108" s="2">
        <f t="shared" si="60"/>
        <v>5.3447872020936297E-4</v>
      </c>
      <c r="BL108" s="2">
        <f t="shared" si="54"/>
        <v>370.04210580328476</v>
      </c>
      <c r="BM108" s="2">
        <f t="shared" si="54"/>
        <v>65.672108048480794</v>
      </c>
      <c r="BN108" s="2">
        <f t="shared" si="54"/>
        <v>7.4105890642849195</v>
      </c>
      <c r="BO108" s="2">
        <f t="shared" si="61"/>
        <v>291.83915860501054</v>
      </c>
      <c r="BP108" s="2">
        <f t="shared" si="61"/>
        <v>34.229064788517654</v>
      </c>
      <c r="BQ108" s="2">
        <f t="shared" si="61"/>
        <v>10.339321550914651</v>
      </c>
      <c r="BR108" s="11">
        <f t="shared" si="62"/>
        <v>4.5902690178494215E-2</v>
      </c>
      <c r="BS108" s="17">
        <f t="shared" si="51"/>
        <v>9.9920750767619554E-2</v>
      </c>
      <c r="BT108" s="17">
        <f t="shared" si="52"/>
        <v>0.24925876497741797</v>
      </c>
      <c r="BU108" s="12">
        <f>(BU$3*tempmid!$I218+BU$4*tempmid!$I218^2+BU$5*tempmid!$I218^6)*(K108/K$56)^$BW$1</f>
        <v>2.5176169391718455</v>
      </c>
      <c r="BV108" s="12">
        <f>(BV$3*tempmid!$I218+BV$4*tempmid!$I218^2+BV$5*tempmid!$I218^6)*(L108/L$56)^$BW$1</f>
        <v>0.80594379007965089</v>
      </c>
      <c r="BW108" s="12">
        <f>(BW$3*tempmid!$I218+BW$4*tempmid!$I218^2+BW$5*tempmid!$I218^6)*(M108/M$56)^$BW$1</f>
        <v>-0.24612395972040099</v>
      </c>
      <c r="BX108" s="12"/>
      <c r="BY108" s="12"/>
      <c r="BZ108" s="12"/>
      <c r="CA108" s="19"/>
      <c r="CB108" s="19"/>
      <c r="CC108" s="19"/>
      <c r="CD108" s="19"/>
      <c r="CE108" s="19"/>
      <c r="CF108" s="19"/>
      <c r="CG108" s="19"/>
      <c r="CH108" s="19"/>
    </row>
    <row r="109" spans="1:86" x14ac:dyDescent="0.3">
      <c r="A109" s="2">
        <f t="shared" si="36"/>
        <v>2063</v>
      </c>
      <c r="B109" s="5">
        <f t="shared" si="81"/>
        <v>1159.4208078643476</v>
      </c>
      <c r="C109" s="5">
        <f t="shared" si="81"/>
        <v>2934.2575499427803</v>
      </c>
      <c r="D109" s="5">
        <f t="shared" si="81"/>
        <v>4280.4156565883004</v>
      </c>
      <c r="E109" s="15">
        <f t="shared" si="82"/>
        <v>2.7100609125653652E-4</v>
      </c>
      <c r="F109" s="15">
        <f t="shared" si="82"/>
        <v>5.3390017221908699E-4</v>
      </c>
      <c r="G109" s="15">
        <f t="shared" si="82"/>
        <v>1.0899382096144919E-3</v>
      </c>
      <c r="H109" s="5">
        <f t="shared" si="39"/>
        <v>116847.64239045724</v>
      </c>
      <c r="I109" s="5">
        <f t="shared" si="39"/>
        <v>36288.281326163458</v>
      </c>
      <c r="J109" s="5">
        <f t="shared" si="39"/>
        <v>14122.087614199567</v>
      </c>
      <c r="K109" s="5">
        <f t="shared" si="40"/>
        <v>100781.04653451107</v>
      </c>
      <c r="L109" s="5">
        <f t="shared" si="40"/>
        <v>12367.108445157139</v>
      </c>
      <c r="M109" s="5">
        <f t="shared" si="40"/>
        <v>3299.2327725143305</v>
      </c>
      <c r="N109" s="15">
        <f t="shared" si="41"/>
        <v>1.504212771349267E-2</v>
      </c>
      <c r="O109" s="15">
        <f t="shared" si="41"/>
        <v>1.9122236035475915E-2</v>
      </c>
      <c r="P109" s="15">
        <f t="shared" si="41"/>
        <v>1.7427548790135639E-2</v>
      </c>
      <c r="Q109" s="5">
        <f t="shared" si="42"/>
        <v>9276.6676461150619</v>
      </c>
      <c r="R109" s="5">
        <f t="shared" si="42"/>
        <v>11359.479938735152</v>
      </c>
      <c r="S109" s="5">
        <f t="shared" si="42"/>
        <v>5523.7388478904722</v>
      </c>
      <c r="T109" s="5">
        <f t="shared" si="83"/>
        <v>79.391140945028368</v>
      </c>
      <c r="U109" s="5">
        <f t="shared" si="83"/>
        <v>313.03438806139019</v>
      </c>
      <c r="V109" s="5">
        <f t="shared" si="83"/>
        <v>391.14180557387476</v>
      </c>
      <c r="W109" s="15">
        <f t="shared" si="44"/>
        <v>-1.0734613539272964E-2</v>
      </c>
      <c r="X109" s="15">
        <f t="shared" si="44"/>
        <v>-1.217998157191269E-2</v>
      </c>
      <c r="Y109" s="15">
        <f t="shared" si="44"/>
        <v>-9.7425357312937999E-3</v>
      </c>
      <c r="Z109" s="5">
        <f t="shared" si="48"/>
        <v>14150.026631026145</v>
      </c>
      <c r="AA109" s="5">
        <f t="shared" si="48"/>
        <v>28467.483877458319</v>
      </c>
      <c r="AB109" s="5">
        <f t="shared" si="48"/>
        <v>19975.297099724292</v>
      </c>
      <c r="AC109" s="16">
        <f t="shared" si="78"/>
        <v>1.8668236427412443</v>
      </c>
      <c r="AD109" s="16">
        <f t="shared" si="78"/>
        <v>2.9210146998433082</v>
      </c>
      <c r="AE109" s="16">
        <f t="shared" si="78"/>
        <v>3.9350994623064603</v>
      </c>
      <c r="AF109" s="15">
        <f t="shared" si="56"/>
        <v>-4.0504037456468023E-3</v>
      </c>
      <c r="AG109" s="15">
        <f t="shared" si="56"/>
        <v>2.9673830763510267E-4</v>
      </c>
      <c r="AH109" s="15">
        <f t="shared" si="56"/>
        <v>9.7937136394747881E-3</v>
      </c>
      <c r="AI109" s="1">
        <f t="shared" si="79"/>
        <v>199790.35937904002</v>
      </c>
      <c r="AJ109" s="1">
        <f t="shared" si="79"/>
        <v>59643.513182353177</v>
      </c>
      <c r="AK109" s="1">
        <f t="shared" si="79"/>
        <v>23384.782251137312</v>
      </c>
      <c r="AL109" s="14">
        <f t="shared" si="84"/>
        <v>35.210966425106044</v>
      </c>
      <c r="AM109" s="14">
        <f t="shared" si="84"/>
        <v>6.7292206209576477</v>
      </c>
      <c r="AN109" s="14">
        <f t="shared" si="84"/>
        <v>2.3562776124953704</v>
      </c>
      <c r="AO109" s="11">
        <f t="shared" si="85"/>
        <v>1.2105356484944244E-2</v>
      </c>
      <c r="AP109" s="11">
        <f t="shared" si="85"/>
        <v>1.5249556425223954E-2</v>
      </c>
      <c r="AQ109" s="11">
        <f t="shared" si="85"/>
        <v>1.3833271779571346E-2</v>
      </c>
      <c r="AR109" s="1">
        <f t="shared" si="49"/>
        <v>116847.64239045724</v>
      </c>
      <c r="AS109" s="1">
        <f t="shared" si="47"/>
        <v>36288.281326163458</v>
      </c>
      <c r="AT109" s="1">
        <f t="shared" si="47"/>
        <v>14122.087614199567</v>
      </c>
      <c r="AU109" s="1">
        <f t="shared" si="57"/>
        <v>23369.528478091452</v>
      </c>
      <c r="AV109" s="1">
        <f t="shared" si="57"/>
        <v>7257.656265232692</v>
      </c>
      <c r="AW109" s="1">
        <f t="shared" si="57"/>
        <v>2824.4175228399135</v>
      </c>
      <c r="AX109" s="1">
        <f t="shared" si="58"/>
        <v>80624.837227608863</v>
      </c>
      <c r="AY109" s="1">
        <f t="shared" si="58"/>
        <v>9893.6867561257113</v>
      </c>
      <c r="AZ109" s="1">
        <f t="shared" si="58"/>
        <v>2639.3862180114643</v>
      </c>
      <c r="BA109" s="1">
        <f t="shared" si="59"/>
        <v>13098.62850176501</v>
      </c>
      <c r="BB109" s="1">
        <f t="shared" si="59"/>
        <v>26994.148723123646</v>
      </c>
      <c r="BC109" s="1">
        <f t="shared" si="59"/>
        <v>33722.405840985855</v>
      </c>
      <c r="BD109" s="1">
        <f>SUM(BA109:BC109)*BT109*BG$3+BF$3*econlow!BD109+BH$3*econhigh!BD109</f>
        <v>17856.414251895738</v>
      </c>
      <c r="BE109" s="2">
        <f t="shared" si="80"/>
        <v>0.17931493730955578</v>
      </c>
      <c r="BF109" s="2">
        <f t="shared" si="80"/>
        <v>0.13584270515142602</v>
      </c>
      <c r="BG109" s="2">
        <f t="shared" si="80"/>
        <v>7.3108051554487685E-2</v>
      </c>
      <c r="BH109" s="2">
        <f t="shared" si="53"/>
        <v>0.12564967937611682</v>
      </c>
      <c r="BI109" s="2">
        <f t="shared" si="60"/>
        <v>3.2153846742329923E-3</v>
      </c>
      <c r="BJ109" s="2">
        <f t="shared" si="60"/>
        <v>1.8453240542857267E-3</v>
      </c>
      <c r="BK109" s="2">
        <f t="shared" si="60"/>
        <v>5.3447872020936297E-4</v>
      </c>
      <c r="BL109" s="2">
        <f t="shared" si="54"/>
        <v>375.71011856253352</v>
      </c>
      <c r="BM109" s="2">
        <f t="shared" si="54"/>
        <v>66.963638419856977</v>
      </c>
      <c r="BN109" s="2">
        <f t="shared" si="54"/>
        <v>7.5479553147218805</v>
      </c>
      <c r="BO109" s="2">
        <f t="shared" si="61"/>
        <v>296.14824362340835</v>
      </c>
      <c r="BP109" s="2">
        <f t="shared" si="61"/>
        <v>34.632483305244925</v>
      </c>
      <c r="BQ109" s="2">
        <f t="shared" si="61"/>
        <v>10.337150974041272</v>
      </c>
      <c r="BR109" s="11">
        <f t="shared" si="62"/>
        <v>4.5735258995103861E-2</v>
      </c>
      <c r="BS109" s="17">
        <f t="shared" si="51"/>
        <v>9.553541807084083E-2</v>
      </c>
      <c r="BT109" s="17">
        <f t="shared" si="52"/>
        <v>0.24199880094894949</v>
      </c>
      <c r="BU109" s="12">
        <f>(BU$3*tempmid!$I219+BU$4*tempmid!$I219^2+BU$5*tempmid!$I219^6)*(K109/K$56)^$BW$1</f>
        <v>2.4690622465911658</v>
      </c>
      <c r="BV109" s="12">
        <f>(BV$3*tempmid!$I219+BV$4*tempmid!$I219^2+BV$5*tempmid!$I219^6)*(L109/L$56)^$BW$1</f>
        <v>0.7614214872392403</v>
      </c>
      <c r="BW109" s="12">
        <f>(BW$3*tempmid!$I219+BW$4*tempmid!$I219^2+BW$5*tempmid!$I219^6)*(M109/M$56)^$BW$1</f>
        <v>-0.2885760931459212</v>
      </c>
      <c r="BX109" s="12"/>
      <c r="BY109" s="12"/>
      <c r="BZ109" s="12"/>
      <c r="CA109" s="19"/>
      <c r="CB109" s="19"/>
      <c r="CC109" s="19"/>
      <c r="CD109" s="19"/>
      <c r="CE109" s="19"/>
      <c r="CF109" s="19"/>
      <c r="CG109" s="19"/>
      <c r="CH109" s="19"/>
    </row>
    <row r="110" spans="1:86" x14ac:dyDescent="0.3">
      <c r="A110" s="2">
        <f t="shared" si="36"/>
        <v>2064</v>
      </c>
      <c r="B110" s="5">
        <f t="shared" si="81"/>
        <v>1159.7193074605452</v>
      </c>
      <c r="C110" s="5">
        <f t="shared" si="81"/>
        <v>2935.7458205234675</v>
      </c>
      <c r="D110" s="5">
        <f t="shared" si="81"/>
        <v>4284.8477757365908</v>
      </c>
      <c r="E110" s="15">
        <f t="shared" si="82"/>
        <v>2.5745578669370971E-4</v>
      </c>
      <c r="F110" s="15">
        <f t="shared" si="82"/>
        <v>5.0720516360813262E-4</v>
      </c>
      <c r="G110" s="15">
        <f t="shared" si="82"/>
        <v>1.0354412991337672E-3</v>
      </c>
      <c r="H110" s="5">
        <f t="shared" si="39"/>
        <v>118614.67679992094</v>
      </c>
      <c r="I110" s="5">
        <f t="shared" si="39"/>
        <v>36993.144726914252</v>
      </c>
      <c r="J110" s="5">
        <f t="shared" si="39"/>
        <v>14380.276132161151</v>
      </c>
      <c r="K110" s="5">
        <f t="shared" si="40"/>
        <v>102278.78076778188</v>
      </c>
      <c r="L110" s="5">
        <f t="shared" si="40"/>
        <v>12600.935839982929</v>
      </c>
      <c r="M110" s="5">
        <f t="shared" si="40"/>
        <v>3356.0763146805361</v>
      </c>
      <c r="N110" s="15">
        <f t="shared" si="41"/>
        <v>1.4861268906926073E-2</v>
      </c>
      <c r="O110" s="15">
        <f t="shared" si="41"/>
        <v>1.8907200164267612E-2</v>
      </c>
      <c r="P110" s="15">
        <f t="shared" si="41"/>
        <v>1.7229321507644224E-2</v>
      </c>
      <c r="Q110" s="5">
        <f t="shared" si="42"/>
        <v>9315.8671564397682</v>
      </c>
      <c r="R110" s="5">
        <f t="shared" si="42"/>
        <v>11439.080695634984</v>
      </c>
      <c r="S110" s="5">
        <f t="shared" si="42"/>
        <v>5569.9280655423145</v>
      </c>
      <c r="T110" s="5">
        <f t="shared" si="83"/>
        <v>78.538907728541545</v>
      </c>
      <c r="U110" s="5">
        <f t="shared" si="83"/>
        <v>309.22163498342746</v>
      </c>
      <c r="V110" s="5">
        <f t="shared" si="83"/>
        <v>387.33109255706853</v>
      </c>
      <c r="W110" s="15">
        <f t="shared" si="44"/>
        <v>-1.0734613539272964E-2</v>
      </c>
      <c r="X110" s="15">
        <f t="shared" si="44"/>
        <v>-1.217998157191269E-2</v>
      </c>
      <c r="Y110" s="15">
        <f t="shared" si="44"/>
        <v>-9.7425357312937999E-3</v>
      </c>
      <c r="Z110" s="5">
        <f t="shared" si="48"/>
        <v>14154.97734771768</v>
      </c>
      <c r="AA110" s="5">
        <f t="shared" si="48"/>
        <v>28682.291454312483</v>
      </c>
      <c r="AB110" s="5">
        <f t="shared" si="48"/>
        <v>20344.668792773522</v>
      </c>
      <c r="AC110" s="16">
        <f t="shared" si="78"/>
        <v>1.8592622532662233</v>
      </c>
      <c r="AD110" s="16">
        <f t="shared" si="78"/>
        <v>2.921881476801917</v>
      </c>
      <c r="AE110" s="16">
        <f t="shared" si="78"/>
        <v>3.973638699583141</v>
      </c>
      <c r="AF110" s="15">
        <f t="shared" si="56"/>
        <v>-4.0504037456468023E-3</v>
      </c>
      <c r="AG110" s="15">
        <f t="shared" si="56"/>
        <v>2.9673830763510267E-4</v>
      </c>
      <c r="AH110" s="15">
        <f t="shared" si="56"/>
        <v>9.7937136394747881E-3</v>
      </c>
      <c r="AI110" s="1">
        <f t="shared" si="79"/>
        <v>203180.85191922745</v>
      </c>
      <c r="AJ110" s="1">
        <f t="shared" si="79"/>
        <v>60936.818129350548</v>
      </c>
      <c r="AK110" s="1">
        <f t="shared" si="79"/>
        <v>23870.721548863497</v>
      </c>
      <c r="AL110" s="14">
        <f t="shared" si="84"/>
        <v>35.632945312853799</v>
      </c>
      <c r="AM110" s="14">
        <f t="shared" si="84"/>
        <v>6.8308120742191516</v>
      </c>
      <c r="AN110" s="14">
        <f t="shared" si="84"/>
        <v>2.3885466908111206</v>
      </c>
      <c r="AO110" s="11">
        <f t="shared" si="85"/>
        <v>1.1984302920094801E-2</v>
      </c>
      <c r="AP110" s="11">
        <f t="shared" si="85"/>
        <v>1.5097060860971715E-2</v>
      </c>
      <c r="AQ110" s="11">
        <f t="shared" si="85"/>
        <v>1.3694939061775633E-2</v>
      </c>
      <c r="AR110" s="1">
        <f t="shared" si="49"/>
        <v>118614.67679992094</v>
      </c>
      <c r="AS110" s="1">
        <f t="shared" si="47"/>
        <v>36993.144726914252</v>
      </c>
      <c r="AT110" s="1">
        <f t="shared" si="47"/>
        <v>14380.276132161151</v>
      </c>
      <c r="AU110" s="1">
        <f t="shared" si="57"/>
        <v>23722.935359984189</v>
      </c>
      <c r="AV110" s="1">
        <f t="shared" si="57"/>
        <v>7398.6289453828504</v>
      </c>
      <c r="AW110" s="1">
        <f t="shared" si="57"/>
        <v>2876.0552264322305</v>
      </c>
      <c r="AX110" s="1">
        <f t="shared" si="58"/>
        <v>81823.02461422552</v>
      </c>
      <c r="AY110" s="1">
        <f t="shared" si="58"/>
        <v>10080.748671986345</v>
      </c>
      <c r="AZ110" s="1">
        <f t="shared" si="58"/>
        <v>2684.861051744429</v>
      </c>
      <c r="BA110" s="1">
        <f t="shared" si="59"/>
        <v>13119.108908551758</v>
      </c>
      <c r="BB110" s="1">
        <f t="shared" si="59"/>
        <v>27062.828811967291</v>
      </c>
      <c r="BC110" s="1">
        <f t="shared" si="59"/>
        <v>33830.519666999091</v>
      </c>
      <c r="BD110" s="1">
        <f>SUM(BA110:BC110)*BT110*BG$3+BF$3*econlow!BD110+BH$3*econhigh!BD110</f>
        <v>17382.464791626597</v>
      </c>
      <c r="BE110" s="2">
        <f t="shared" si="80"/>
        <v>0.17931493730955578</v>
      </c>
      <c r="BF110" s="2">
        <f t="shared" si="80"/>
        <v>0.13584270515142602</v>
      </c>
      <c r="BG110" s="2">
        <f t="shared" si="80"/>
        <v>7.3108051554487685E-2</v>
      </c>
      <c r="BH110" s="2">
        <f t="shared" si="53"/>
        <v>0.12538137216659526</v>
      </c>
      <c r="BI110" s="2">
        <f t="shared" si="60"/>
        <v>3.2153846742329923E-3</v>
      </c>
      <c r="BJ110" s="2">
        <f t="shared" si="60"/>
        <v>1.8453240542857267E-3</v>
      </c>
      <c r="BK110" s="2">
        <f t="shared" si="60"/>
        <v>5.3447872020936297E-4</v>
      </c>
      <c r="BL110" s="2">
        <f t="shared" si="54"/>
        <v>381.39181392156547</v>
      </c>
      <c r="BM110" s="2">
        <f t="shared" si="54"/>
        <v>68.264339808248053</v>
      </c>
      <c r="BN110" s="2">
        <f t="shared" si="54"/>
        <v>7.6859515833747398</v>
      </c>
      <c r="BO110" s="2">
        <f t="shared" si="61"/>
        <v>300.52161599256073</v>
      </c>
      <c r="BP110" s="2">
        <f t="shared" si="61"/>
        <v>35.04077670897999</v>
      </c>
      <c r="BQ110" s="2">
        <f t="shared" si="61"/>
        <v>10.335031546065133</v>
      </c>
      <c r="BR110" s="11">
        <f t="shared" si="62"/>
        <v>4.5568408340138616E-2</v>
      </c>
      <c r="BS110" s="17">
        <f t="shared" si="51"/>
        <v>9.1357174054401968E-2</v>
      </c>
      <c r="BT110" s="17">
        <f t="shared" si="52"/>
        <v>0.2349502921834461</v>
      </c>
      <c r="BU110" s="12">
        <f>(BU$3*tempmid!$I220+BU$4*tempmid!$I220^2+BU$5*tempmid!$I220^6)*(K110/K$56)^$BW$1</f>
        <v>2.4185852175611195</v>
      </c>
      <c r="BV110" s="12">
        <f>(BV$3*tempmid!$I220+BV$4*tempmid!$I220^2+BV$5*tempmid!$I220^6)*(L110/L$56)^$BW$1</f>
        <v>0.7156474396749658</v>
      </c>
      <c r="BW110" s="12">
        <f>(BW$3*tempmid!$I220+BW$4*tempmid!$I220^2+BW$5*tempmid!$I220^6)*(M110/M$56)^$BW$1</f>
        <v>-0.33202180171159912</v>
      </c>
      <c r="BX110" s="12"/>
      <c r="BY110" s="12"/>
      <c r="BZ110" s="12"/>
      <c r="CA110" s="19"/>
      <c r="CB110" s="19"/>
      <c r="CC110" s="19"/>
      <c r="CD110" s="19"/>
      <c r="CE110" s="19"/>
      <c r="CF110" s="19"/>
      <c r="CG110" s="19"/>
      <c r="CH110" s="19"/>
    </row>
    <row r="111" spans="1:86" x14ac:dyDescent="0.3">
      <c r="A111" s="2">
        <f t="shared" si="36"/>
        <v>2065</v>
      </c>
      <c r="B111" s="5">
        <f t="shared" si="81"/>
        <v>1160.002955084859</v>
      </c>
      <c r="C111" s="5">
        <f t="shared" si="81"/>
        <v>2937.1603946907176</v>
      </c>
      <c r="D111" s="5">
        <f t="shared" si="81"/>
        <v>4289.0626486667152</v>
      </c>
      <c r="E111" s="15">
        <f t="shared" si="82"/>
        <v>2.4458299735902422E-4</v>
      </c>
      <c r="F111" s="15">
        <f t="shared" si="82"/>
        <v>4.8184490542772595E-4</v>
      </c>
      <c r="G111" s="15">
        <f t="shared" si="82"/>
        <v>9.8366923417707894E-4</v>
      </c>
      <c r="H111" s="5">
        <f t="shared" si="39"/>
        <v>120385.60844064094</v>
      </c>
      <c r="I111" s="5">
        <f t="shared" si="39"/>
        <v>37702.862385010099</v>
      </c>
      <c r="J111" s="5">
        <f t="shared" si="39"/>
        <v>14639.604488398447</v>
      </c>
      <c r="K111" s="5">
        <f t="shared" si="40"/>
        <v>103780.4325522897</v>
      </c>
      <c r="L111" s="5">
        <f t="shared" si="40"/>
        <v>12836.501014096033</v>
      </c>
      <c r="M111" s="5">
        <f t="shared" si="40"/>
        <v>3413.2410010260096</v>
      </c>
      <c r="N111" s="15">
        <f t="shared" si="41"/>
        <v>1.4681948427966107E-2</v>
      </c>
      <c r="O111" s="15">
        <f t="shared" si="41"/>
        <v>1.8694260260071482E-2</v>
      </c>
      <c r="P111" s="15">
        <f t="shared" si="41"/>
        <v>1.7033190245232754E-2</v>
      </c>
      <c r="Q111" s="5">
        <f t="shared" si="42"/>
        <v>9353.4589138686879</v>
      </c>
      <c r="R111" s="5">
        <f t="shared" si="42"/>
        <v>11516.539938754577</v>
      </c>
      <c r="S111" s="5">
        <f t="shared" si="42"/>
        <v>5615.1301797792694</v>
      </c>
      <c r="T111" s="5">
        <f t="shared" si="83"/>
        <v>77.695822906279034</v>
      </c>
      <c r="U111" s="5">
        <f t="shared" si="83"/>
        <v>305.4553211676926</v>
      </c>
      <c r="V111" s="5">
        <f t="shared" si="83"/>
        <v>383.55750554799022</v>
      </c>
      <c r="W111" s="15">
        <f t="shared" si="44"/>
        <v>-1.0734613539272964E-2</v>
      </c>
      <c r="X111" s="15">
        <f t="shared" si="44"/>
        <v>-1.217998157191269E-2</v>
      </c>
      <c r="Y111" s="15">
        <f t="shared" si="44"/>
        <v>-9.7425357312937999E-3</v>
      </c>
      <c r="Z111" s="5">
        <f t="shared" si="48"/>
        <v>14157.215014569352</v>
      </c>
      <c r="AA111" s="5">
        <f t="shared" si="48"/>
        <v>28891.851370612621</v>
      </c>
      <c r="AB111" s="5">
        <f t="shared" si="48"/>
        <v>20715.705834893724</v>
      </c>
      <c r="AC111" s="16">
        <f t="shared" si="78"/>
        <v>1.8517314904714541</v>
      </c>
      <c r="AD111" s="16">
        <f t="shared" si="78"/>
        <v>2.9227485109664535</v>
      </c>
      <c r="AE111" s="16">
        <f t="shared" si="78"/>
        <v>4.0125553791135928</v>
      </c>
      <c r="AF111" s="15">
        <f t="shared" si="56"/>
        <v>-4.0504037456468023E-3</v>
      </c>
      <c r="AG111" s="15">
        <f t="shared" si="56"/>
        <v>2.9673830763510267E-4</v>
      </c>
      <c r="AH111" s="15">
        <f t="shared" si="56"/>
        <v>9.7937136394747881E-3</v>
      </c>
      <c r="AI111" s="1">
        <f t="shared" si="79"/>
        <v>206585.70208728893</v>
      </c>
      <c r="AJ111" s="1">
        <f t="shared" si="79"/>
        <v>62241.765261798348</v>
      </c>
      <c r="AK111" s="1">
        <f t="shared" si="79"/>
        <v>24359.704620409379</v>
      </c>
      <c r="AL111" s="14">
        <f t="shared" si="84"/>
        <v>36.055710963312571</v>
      </c>
      <c r="AM111" s="14">
        <f t="shared" si="84"/>
        <v>6.9329060079773548</v>
      </c>
      <c r="AN111" s="14">
        <f t="shared" si="84"/>
        <v>2.4209305821742162</v>
      </c>
      <c r="AO111" s="11">
        <f t="shared" si="85"/>
        <v>1.1864459890893853E-2</v>
      </c>
      <c r="AP111" s="11">
        <f t="shared" si="85"/>
        <v>1.4946090252361998E-2</v>
      </c>
      <c r="AQ111" s="11">
        <f t="shared" si="85"/>
        <v>1.3557989671157877E-2</v>
      </c>
      <c r="AR111" s="1">
        <f t="shared" si="49"/>
        <v>120385.60844064094</v>
      </c>
      <c r="AS111" s="1">
        <f t="shared" si="47"/>
        <v>37702.862385010099</v>
      </c>
      <c r="AT111" s="1">
        <f t="shared" si="47"/>
        <v>14639.604488398447</v>
      </c>
      <c r="AU111" s="1">
        <f t="shared" si="57"/>
        <v>24077.121688128187</v>
      </c>
      <c r="AV111" s="1">
        <f t="shared" si="57"/>
        <v>7540.5724770020206</v>
      </c>
      <c r="AW111" s="1">
        <f t="shared" si="57"/>
        <v>2927.9208976796895</v>
      </c>
      <c r="AX111" s="1">
        <f t="shared" si="58"/>
        <v>83024.346041831755</v>
      </c>
      <c r="AY111" s="1">
        <f t="shared" si="58"/>
        <v>10269.200811276827</v>
      </c>
      <c r="AZ111" s="1">
        <f t="shared" si="58"/>
        <v>2730.5928008208075</v>
      </c>
      <c r="BA111" s="1">
        <f t="shared" si="59"/>
        <v>13139.224908622593</v>
      </c>
      <c r="BB111" s="1">
        <f t="shared" si="59"/>
        <v>27130.270014373244</v>
      </c>
      <c r="BC111" s="1">
        <f t="shared" si="59"/>
        <v>33936.23891271984</v>
      </c>
      <c r="BD111" s="1">
        <f>SUM(BA111:BC111)*BT111*BG$3+BF$3*econlow!BD111+BH$3*econhigh!BD111</f>
        <v>16920.060076061818</v>
      </c>
      <c r="BE111" s="2">
        <f t="shared" si="80"/>
        <v>0.17931493730955578</v>
      </c>
      <c r="BF111" s="2">
        <f t="shared" si="80"/>
        <v>0.13584270515142602</v>
      </c>
      <c r="BG111" s="2">
        <f t="shared" si="80"/>
        <v>7.3108051554487685E-2</v>
      </c>
      <c r="BH111" s="2">
        <f t="shared" si="53"/>
        <v>0.12511347539144241</v>
      </c>
      <c r="BI111" s="2">
        <f t="shared" si="60"/>
        <v>3.2153846742329923E-3</v>
      </c>
      <c r="BJ111" s="2">
        <f t="shared" si="60"/>
        <v>1.8453240542857267E-3</v>
      </c>
      <c r="BK111" s="2">
        <f t="shared" si="60"/>
        <v>5.3447872020936297E-4</v>
      </c>
      <c r="BL111" s="2">
        <f t="shared" si="54"/>
        <v>387.0860403782508</v>
      </c>
      <c r="BM111" s="2">
        <f t="shared" si="54"/>
        <v>69.573998874483664</v>
      </c>
      <c r="BN111" s="2">
        <f t="shared" si="54"/>
        <v>7.8245570713304478</v>
      </c>
      <c r="BO111" s="2">
        <f t="shared" si="61"/>
        <v>304.96023134904561</v>
      </c>
      <c r="BP111" s="2">
        <f t="shared" si="61"/>
        <v>35.454002255744811</v>
      </c>
      <c r="BQ111" s="2">
        <f t="shared" si="61"/>
        <v>10.332961552991019</v>
      </c>
      <c r="BR111" s="11">
        <f t="shared" si="62"/>
        <v>4.5402182915323025E-2</v>
      </c>
      <c r="BS111" s="17">
        <f t="shared" si="51"/>
        <v>8.7375606728050781E-2</v>
      </c>
      <c r="BT111" s="17">
        <f t="shared" si="52"/>
        <v>0.22810707978975348</v>
      </c>
      <c r="BU111" s="12">
        <f>(BU$3*tempmid!$I221+BU$4*tempmid!$I221^2+BU$5*tempmid!$I221^6)*(K111/K$56)^$BW$1</f>
        <v>2.3661808657061791</v>
      </c>
      <c r="BV111" s="12">
        <f>(BV$3*tempmid!$I221+BV$4*tempmid!$I221^2+BV$5*tempmid!$I221^6)*(L111/L$56)^$BW$1</f>
        <v>0.66862254385604425</v>
      </c>
      <c r="BW111" s="12">
        <f>(BW$3*tempmid!$I221+BW$4*tempmid!$I221^2+BW$5*tempmid!$I221^6)*(M111/M$56)^$BW$1</f>
        <v>-0.37645961741965456</v>
      </c>
      <c r="BX111" s="12"/>
      <c r="BY111" s="12"/>
      <c r="BZ111" s="12"/>
      <c r="CA111" s="19"/>
      <c r="CB111" s="19"/>
      <c r="CC111" s="19"/>
      <c r="CD111" s="19"/>
      <c r="CE111" s="19"/>
      <c r="CF111" s="19"/>
      <c r="CG111" s="19"/>
      <c r="CH111" s="19"/>
    </row>
    <row r="112" spans="1:86" x14ac:dyDescent="0.3">
      <c r="A112" s="2">
        <f t="shared" si="36"/>
        <v>2066</v>
      </c>
      <c r="B112" s="5">
        <f t="shared" si="81"/>
        <v>1160.272486234574</v>
      </c>
      <c r="C112" s="5">
        <f t="shared" si="81"/>
        <v>2938.5048876746932</v>
      </c>
      <c r="D112" s="5">
        <f t="shared" si="81"/>
        <v>4293.0707166891189</v>
      </c>
      <c r="E112" s="15">
        <f t="shared" si="82"/>
        <v>2.3235384749107301E-4</v>
      </c>
      <c r="F112" s="15">
        <f t="shared" si="82"/>
        <v>4.577526601563396E-4</v>
      </c>
      <c r="G112" s="15">
        <f t="shared" si="82"/>
        <v>9.3448577246822489E-4</v>
      </c>
      <c r="H112" s="5">
        <f t="shared" si="39"/>
        <v>122160.07813100332</v>
      </c>
      <c r="I112" s="5">
        <f t="shared" si="39"/>
        <v>38417.317035030581</v>
      </c>
      <c r="J112" s="5">
        <f t="shared" si="39"/>
        <v>14900.033613519237</v>
      </c>
      <c r="K112" s="5">
        <f t="shared" si="40"/>
        <v>105285.68037276206</v>
      </c>
      <c r="L112" s="5">
        <f t="shared" si="40"/>
        <v>13073.763190311072</v>
      </c>
      <c r="M112" s="5">
        <f t="shared" si="40"/>
        <v>3470.7170221063511</v>
      </c>
      <c r="N112" s="15">
        <f t="shared" si="41"/>
        <v>1.4504158283537238E-2</v>
      </c>
      <c r="O112" s="15">
        <f t="shared" si="41"/>
        <v>1.8483399483589569E-2</v>
      </c>
      <c r="P112" s="15">
        <f t="shared" si="41"/>
        <v>1.6839133557537966E-2</v>
      </c>
      <c r="Q112" s="5">
        <f t="shared" si="42"/>
        <v>9389.4420608116852</v>
      </c>
      <c r="R112" s="5">
        <f t="shared" si="42"/>
        <v>11591.844583321337</v>
      </c>
      <c r="S112" s="5">
        <f t="shared" si="42"/>
        <v>5659.3409415030565</v>
      </c>
      <c r="T112" s="5">
        <f t="shared" si="83"/>
        <v>76.861788273764333</v>
      </c>
      <c r="U112" s="5">
        <f t="shared" si="83"/>
        <v>301.73488098482744</v>
      </c>
      <c r="V112" s="5">
        <f t="shared" si="83"/>
        <v>379.820682845183</v>
      </c>
      <c r="W112" s="15">
        <f t="shared" si="44"/>
        <v>-1.0734613539272964E-2</v>
      </c>
      <c r="X112" s="15">
        <f t="shared" si="44"/>
        <v>-1.217998157191269E-2</v>
      </c>
      <c r="Y112" s="15">
        <f t="shared" si="44"/>
        <v>-9.7425357312937999E-3</v>
      </c>
      <c r="Z112" s="5">
        <f t="shared" si="48"/>
        <v>14156.768944102418</v>
      </c>
      <c r="AA112" s="5">
        <f t="shared" si="48"/>
        <v>29096.122672936548</v>
      </c>
      <c r="AB112" s="5">
        <f t="shared" si="48"/>
        <v>21088.351946718598</v>
      </c>
      <c r="AC112" s="16">
        <f t="shared" si="78"/>
        <v>1.8442312303065165</v>
      </c>
      <c r="AD112" s="16">
        <f t="shared" si="78"/>
        <v>2.9236158024132406</v>
      </c>
      <c r="AE112" s="16">
        <f t="shared" si="78"/>
        <v>4.0518531974591658</v>
      </c>
      <c r="AF112" s="15">
        <f t="shared" si="56"/>
        <v>-4.0504037456468023E-3</v>
      </c>
      <c r="AG112" s="15">
        <f t="shared" si="56"/>
        <v>2.9673830763510267E-4</v>
      </c>
      <c r="AH112" s="15">
        <f t="shared" si="56"/>
        <v>9.7937136394747881E-3</v>
      </c>
      <c r="AI112" s="1">
        <f t="shared" si="79"/>
        <v>210004.25356668822</v>
      </c>
      <c r="AJ112" s="1">
        <f t="shared" si="79"/>
        <v>63558.161212620529</v>
      </c>
      <c r="AK112" s="1">
        <f t="shared" si="79"/>
        <v>24851.655056048134</v>
      </c>
      <c r="AL112" s="14">
        <f t="shared" si="84"/>
        <v>36.479214684508833</v>
      </c>
      <c r="AM112" s="14">
        <f t="shared" si="84"/>
        <v>7.0354896484946625</v>
      </c>
      <c r="AN112" s="14">
        <f t="shared" si="84"/>
        <v>2.4534253044836469</v>
      </c>
      <c r="AO112" s="11">
        <f t="shared" si="85"/>
        <v>1.1745815291984913E-2</v>
      </c>
      <c r="AP112" s="11">
        <f t="shared" si="85"/>
        <v>1.4796629349838377E-2</v>
      </c>
      <c r="AQ112" s="11">
        <f t="shared" si="85"/>
        <v>1.3422409774446298E-2</v>
      </c>
      <c r="AR112" s="1">
        <f t="shared" si="49"/>
        <v>122160.07813100332</v>
      </c>
      <c r="AS112" s="1">
        <f t="shared" si="47"/>
        <v>38417.317035030581</v>
      </c>
      <c r="AT112" s="1">
        <f t="shared" si="47"/>
        <v>14900.033613519237</v>
      </c>
      <c r="AU112" s="1">
        <f t="shared" si="57"/>
        <v>24432.015626200664</v>
      </c>
      <c r="AV112" s="1">
        <f t="shared" si="57"/>
        <v>7683.4634070061165</v>
      </c>
      <c r="AW112" s="1">
        <f t="shared" si="57"/>
        <v>2980.0067227038476</v>
      </c>
      <c r="AX112" s="1">
        <f t="shared" si="58"/>
        <v>84228.544298209643</v>
      </c>
      <c r="AY112" s="1">
        <f t="shared" si="58"/>
        <v>10459.010552248859</v>
      </c>
      <c r="AZ112" s="1">
        <f t="shared" si="58"/>
        <v>2776.573617685081</v>
      </c>
      <c r="BA112" s="1">
        <f t="shared" si="59"/>
        <v>13158.985757664879</v>
      </c>
      <c r="BB112" s="1">
        <f t="shared" si="59"/>
        <v>27196.506678418948</v>
      </c>
      <c r="BC112" s="1">
        <f t="shared" si="59"/>
        <v>34039.641520211801</v>
      </c>
      <c r="BD112" s="1">
        <f>SUM(BA112:BC112)*BT112*BG$3+BF$3*econlow!BD112+BH$3*econhigh!BD112</f>
        <v>16468.983247827502</v>
      </c>
      <c r="BE112" s="2">
        <f t="shared" si="80"/>
        <v>0.17931493730955578</v>
      </c>
      <c r="BF112" s="2">
        <f t="shared" si="80"/>
        <v>0.13584270515142602</v>
      </c>
      <c r="BG112" s="2">
        <f t="shared" si="80"/>
        <v>7.3108051554487685E-2</v>
      </c>
      <c r="BH112" s="2">
        <f t="shared" si="53"/>
        <v>0.12484596233187568</v>
      </c>
      <c r="BI112" s="2">
        <f t="shared" si="60"/>
        <v>3.2153846742329923E-3</v>
      </c>
      <c r="BJ112" s="2">
        <f t="shared" si="60"/>
        <v>1.8453240542857267E-3</v>
      </c>
      <c r="BK112" s="2">
        <f t="shared" si="60"/>
        <v>5.3447872020936297E-4</v>
      </c>
      <c r="BL112" s="2">
        <f t="shared" si="54"/>
        <v>392.79164302553301</v>
      </c>
      <c r="BM112" s="2">
        <f t="shared" si="54"/>
        <v>70.892399225862746</v>
      </c>
      <c r="BN112" s="2">
        <f t="shared" si="54"/>
        <v>7.9637508968302519</v>
      </c>
      <c r="BO112" s="2">
        <f t="shared" si="61"/>
        <v>309.46505997636939</v>
      </c>
      <c r="BP112" s="2">
        <f t="shared" si="61"/>
        <v>35.8722179539932</v>
      </c>
      <c r="BQ112" s="2">
        <f t="shared" si="61"/>
        <v>10.330939357736428</v>
      </c>
      <c r="BR112" s="11">
        <f t="shared" si="62"/>
        <v>4.5236625029566352E-2</v>
      </c>
      <c r="BS112" s="17">
        <f t="shared" si="51"/>
        <v>8.3580853527955717E-2</v>
      </c>
      <c r="BT112" s="17">
        <f t="shared" si="52"/>
        <v>0.22146318426189657</v>
      </c>
      <c r="BU112" s="12">
        <f>(BU$3*tempmid!$I222+BU$4*tempmid!$I222^2+BU$5*tempmid!$I222^6)*(K112/K$56)^$BW$1</f>
        <v>2.3118454131099777</v>
      </c>
      <c r="BV112" s="12">
        <f>(BV$3*tempmid!$I222+BV$4*tempmid!$I222^2+BV$5*tempmid!$I222^6)*(L112/L$56)^$BW$1</f>
        <v>0.62034848486066196</v>
      </c>
      <c r="BW112" s="12">
        <f>(BW$3*tempmid!$I222+BW$4*tempmid!$I222^2+BW$5*tempmid!$I222^6)*(M112/M$56)^$BW$1</f>
        <v>-0.42188745613651024</v>
      </c>
      <c r="BX112" s="12"/>
      <c r="BY112" s="12"/>
      <c r="BZ112" s="12"/>
      <c r="CA112" s="19"/>
      <c r="CB112" s="19"/>
      <c r="CC112" s="19"/>
      <c r="CD112" s="19"/>
      <c r="CE112" s="19"/>
      <c r="CF112" s="19"/>
      <c r="CG112" s="19"/>
      <c r="CH112" s="19"/>
    </row>
    <row r="113" spans="1:86" x14ac:dyDescent="0.3">
      <c r="A113" s="2">
        <f t="shared" si="36"/>
        <v>2067</v>
      </c>
      <c r="B113" s="5">
        <f t="shared" si="81"/>
        <v>1160.5286003220729</v>
      </c>
      <c r="C113" s="5">
        <f t="shared" si="81"/>
        <v>2939.7827406824481</v>
      </c>
      <c r="D113" s="5">
        <f t="shared" si="81"/>
        <v>4296.8819395188175</v>
      </c>
      <c r="E113" s="15">
        <f t="shared" si="82"/>
        <v>2.2073615511651934E-4</v>
      </c>
      <c r="F113" s="15">
        <f t="shared" si="82"/>
        <v>4.3486502714852262E-4</v>
      </c>
      <c r="G113" s="15">
        <f t="shared" si="82"/>
        <v>8.8776148384481365E-4</v>
      </c>
      <c r="H113" s="5">
        <f t="shared" si="39"/>
        <v>123937.72589947963</v>
      </c>
      <c r="I113" s="5">
        <f t="shared" si="39"/>
        <v>39136.389834165719</v>
      </c>
      <c r="J113" s="5">
        <f t="shared" si="39"/>
        <v>15161.524291686919</v>
      </c>
      <c r="K113" s="5">
        <f t="shared" si="40"/>
        <v>106794.2021119377</v>
      </c>
      <c r="L113" s="5">
        <f t="shared" si="40"/>
        <v>13312.680999372255</v>
      </c>
      <c r="M113" s="5">
        <f t="shared" si="40"/>
        <v>3528.4945002200293</v>
      </c>
      <c r="N113" s="15">
        <f t="shared" si="41"/>
        <v>1.4327890875898364E-2</v>
      </c>
      <c r="O113" s="15">
        <f t="shared" si="41"/>
        <v>1.8274601243981836E-2</v>
      </c>
      <c r="P113" s="15">
        <f t="shared" si="41"/>
        <v>1.6647130188278458E-2</v>
      </c>
      <c r="Q113" s="5">
        <f t="shared" si="42"/>
        <v>9423.816510892726</v>
      </c>
      <c r="R113" s="5">
        <f t="shared" si="42"/>
        <v>11664.982792749022</v>
      </c>
      <c r="S113" s="5">
        <f t="shared" si="42"/>
        <v>5702.5565536647227</v>
      </c>
      <c r="T113" s="5">
        <f t="shared" si="83"/>
        <v>76.03670668070805</v>
      </c>
      <c r="U113" s="5">
        <f t="shared" si="83"/>
        <v>298.05975569482899</v>
      </c>
      <c r="V113" s="5">
        <f t="shared" si="83"/>
        <v>376.1202662710794</v>
      </c>
      <c r="W113" s="15">
        <f t="shared" si="44"/>
        <v>-1.0734613539272964E-2</v>
      </c>
      <c r="X113" s="15">
        <f t="shared" si="44"/>
        <v>-1.217998157191269E-2</v>
      </c>
      <c r="Y113" s="15">
        <f t="shared" si="44"/>
        <v>-9.7425357312937999E-3</v>
      </c>
      <c r="Z113" s="5">
        <f t="shared" si="48"/>
        <v>14153.669403512229</v>
      </c>
      <c r="AA113" s="5">
        <f t="shared" si="48"/>
        <v>29295.067530657529</v>
      </c>
      <c r="AB113" s="5">
        <f t="shared" si="48"/>
        <v>21462.550635549131</v>
      </c>
      <c r="AC113" s="16">
        <f t="shared" si="78"/>
        <v>1.8367613492234443</v>
      </c>
      <c r="AD113" s="16">
        <f t="shared" si="78"/>
        <v>2.9244833512186239</v>
      </c>
      <c r="AE113" s="16">
        <f t="shared" si="78"/>
        <v>4.0915358873842713</v>
      </c>
      <c r="AF113" s="15">
        <f t="shared" si="56"/>
        <v>-4.0504037456468023E-3</v>
      </c>
      <c r="AG113" s="15">
        <f t="shared" si="56"/>
        <v>2.9673830763510267E-4</v>
      </c>
      <c r="AH113" s="15">
        <f t="shared" si="56"/>
        <v>9.7937136394747881E-3</v>
      </c>
      <c r="AI113" s="1">
        <f t="shared" si="79"/>
        <v>213435.84383622004</v>
      </c>
      <c r="AJ113" s="1">
        <f t="shared" si="79"/>
        <v>64885.808498364589</v>
      </c>
      <c r="AK113" s="1">
        <f t="shared" si="79"/>
        <v>25346.496273147171</v>
      </c>
      <c r="AL113" s="14">
        <f t="shared" si="84"/>
        <v>36.903408021012922</v>
      </c>
      <c r="AM113" s="14">
        <f t="shared" si="84"/>
        <v>7.1385501657918295</v>
      </c>
      <c r="AN113" s="14">
        <f t="shared" si="84"/>
        <v>2.4860268754735442</v>
      </c>
      <c r="AO113" s="11">
        <f t="shared" si="85"/>
        <v>1.1628357139065064E-2</v>
      </c>
      <c r="AP113" s="11">
        <f t="shared" si="85"/>
        <v>1.4648663056339993E-2</v>
      </c>
      <c r="AQ113" s="11">
        <f t="shared" si="85"/>
        <v>1.3288185676701836E-2</v>
      </c>
      <c r="AR113" s="1">
        <f t="shared" si="49"/>
        <v>123937.72589947963</v>
      </c>
      <c r="AS113" s="1">
        <f t="shared" si="47"/>
        <v>39136.389834165719</v>
      </c>
      <c r="AT113" s="1">
        <f t="shared" si="47"/>
        <v>15161.524291686919</v>
      </c>
      <c r="AU113" s="1">
        <f t="shared" si="57"/>
        <v>24787.545179895926</v>
      </c>
      <c r="AV113" s="1">
        <f t="shared" si="57"/>
        <v>7827.2779668331441</v>
      </c>
      <c r="AW113" s="1">
        <f t="shared" si="57"/>
        <v>3032.3048583373838</v>
      </c>
      <c r="AX113" s="1">
        <f t="shared" si="58"/>
        <v>85435.361689550162</v>
      </c>
      <c r="AY113" s="1">
        <f t="shared" si="58"/>
        <v>10650.144799497804</v>
      </c>
      <c r="AZ113" s="1">
        <f t="shared" si="58"/>
        <v>2822.7956001760231</v>
      </c>
      <c r="BA113" s="1">
        <f t="shared" si="59"/>
        <v>13178.400352919087</v>
      </c>
      <c r="BB113" s="1">
        <f t="shared" si="59"/>
        <v>27261.571858612428</v>
      </c>
      <c r="BC113" s="1">
        <f t="shared" si="59"/>
        <v>34140.802491332812</v>
      </c>
      <c r="BD113" s="1">
        <f>SUM(BA113:BC113)*BT113*BG$3+BF$3*econlow!BD113+BH$3*econhigh!BD113</f>
        <v>16029.016957711359</v>
      </c>
      <c r="BE113" s="2">
        <f t="shared" si="80"/>
        <v>0.17931493730955578</v>
      </c>
      <c r="BF113" s="2">
        <f t="shared" si="80"/>
        <v>0.13584270515142602</v>
      </c>
      <c r="BG113" s="2">
        <f t="shared" si="80"/>
        <v>7.3108051554487685E-2</v>
      </c>
      <c r="BH113" s="2">
        <f t="shared" si="53"/>
        <v>0.12457880784475628</v>
      </c>
      <c r="BI113" s="2">
        <f t="shared" si="60"/>
        <v>3.2153846742329923E-3</v>
      </c>
      <c r="BJ113" s="2">
        <f t="shared" si="60"/>
        <v>1.8453240542857267E-3</v>
      </c>
      <c r="BK113" s="2">
        <f t="shared" si="60"/>
        <v>5.3447872020936297E-4</v>
      </c>
      <c r="BL113" s="2">
        <f t="shared" si="54"/>
        <v>398.50746441647618</v>
      </c>
      <c r="BM113" s="2">
        <f t="shared" si="54"/>
        <v>72.219321558889376</v>
      </c>
      <c r="BN113" s="2">
        <f t="shared" si="54"/>
        <v>8.1035120998439929</v>
      </c>
      <c r="BO113" s="2">
        <f t="shared" si="61"/>
        <v>314.03708701065528</v>
      </c>
      <c r="BP113" s="2">
        <f t="shared" si="61"/>
        <v>36.295482571393237</v>
      </c>
      <c r="BQ113" s="2">
        <f t="shared" si="61"/>
        <v>10.328963396599621</v>
      </c>
      <c r="BR113" s="11">
        <f t="shared" si="62"/>
        <v>4.5071774700218253E-2</v>
      </c>
      <c r="BS113" s="17">
        <f t="shared" si="51"/>
        <v>7.9963571431102012E-2</v>
      </c>
      <c r="BT113" s="17">
        <f t="shared" si="52"/>
        <v>0.2150128002542685</v>
      </c>
      <c r="BU113" s="12">
        <f>(BU$3*tempmid!$I223+BU$4*tempmid!$I223^2+BU$5*tempmid!$I223^6)*(K113/K$56)^$BW$1</f>
        <v>2.255576281857163</v>
      </c>
      <c r="BV113" s="12">
        <f>(BV$3*tempmid!$I223+BV$4*tempmid!$I223^2+BV$5*tempmid!$I223^6)*(L113/L$56)^$BW$1</f>
        <v>0.57082772491086231</v>
      </c>
      <c r="BW113" s="12">
        <f>(BW$3*tempmid!$I223+BW$4*tempmid!$I223^2+BW$5*tempmid!$I223^6)*(M113/M$56)^$BW$1</f>
        <v>-0.46830262809473722</v>
      </c>
      <c r="BX113" s="12"/>
      <c r="BY113" s="12"/>
      <c r="BZ113" s="12"/>
      <c r="CA113" s="19"/>
      <c r="CB113" s="19"/>
      <c r="CC113" s="19"/>
      <c r="CD113" s="19"/>
      <c r="CE113" s="19"/>
      <c r="CF113" s="19"/>
      <c r="CG113" s="19"/>
      <c r="CH113" s="19"/>
    </row>
    <row r="114" spans="1:86" x14ac:dyDescent="0.3">
      <c r="A114" s="2">
        <f t="shared" si="36"/>
        <v>2068</v>
      </c>
      <c r="B114" s="5">
        <f t="shared" si="81"/>
        <v>1160.7719624121537</v>
      </c>
      <c r="C114" s="5">
        <f t="shared" si="81"/>
        <v>2940.9972289487187</v>
      </c>
      <c r="D114" s="5">
        <f t="shared" si="81"/>
        <v>4300.5058154910248</v>
      </c>
      <c r="E114" s="15">
        <f t="shared" si="82"/>
        <v>2.0969934736069336E-4</v>
      </c>
      <c r="F114" s="15">
        <f t="shared" si="82"/>
        <v>4.1312177579109647E-4</v>
      </c>
      <c r="G114" s="15">
        <f t="shared" si="82"/>
        <v>8.4337340965257295E-4</v>
      </c>
      <c r="H114" s="5">
        <f t="shared" si="39"/>
        <v>125718.19125186861</v>
      </c>
      <c r="I114" s="5">
        <f t="shared" si="39"/>
        <v>39859.96044106895</v>
      </c>
      <c r="J114" s="5">
        <f t="shared" si="39"/>
        <v>15424.037170282585</v>
      </c>
      <c r="K114" s="5">
        <f t="shared" si="40"/>
        <v>108305.67529441243</v>
      </c>
      <c r="L114" s="5">
        <f t="shared" si="40"/>
        <v>13553.212511974107</v>
      </c>
      <c r="M114" s="5">
        <f t="shared" si="40"/>
        <v>3586.5634955597643</v>
      </c>
      <c r="N114" s="15">
        <f t="shared" si="41"/>
        <v>1.4153138958709288E-2</v>
      </c>
      <c r="O114" s="15">
        <f t="shared" si="41"/>
        <v>1.806784918929516E-2</v>
      </c>
      <c r="P114" s="15">
        <f t="shared" si="41"/>
        <v>1.6457159090403461E-2</v>
      </c>
      <c r="Q114" s="5">
        <f t="shared" si="42"/>
        <v>9456.5829446093321</v>
      </c>
      <c r="R114" s="5">
        <f t="shared" si="42"/>
        <v>11735.943972142577</v>
      </c>
      <c r="S114" s="5">
        <f t="shared" si="42"/>
        <v>5744.7736634385128</v>
      </c>
      <c r="T114" s="5">
        <f t="shared" si="83"/>
        <v>75.220482019691602</v>
      </c>
      <c r="U114" s="5">
        <f t="shared" si="83"/>
        <v>294.42939336313719</v>
      </c>
      <c r="V114" s="5">
        <f t="shared" si="83"/>
        <v>372.45590113766968</v>
      </c>
      <c r="W114" s="15">
        <f t="shared" si="44"/>
        <v>-1.0734613539272964E-2</v>
      </c>
      <c r="X114" s="15">
        <f t="shared" si="44"/>
        <v>-1.217998157191269E-2</v>
      </c>
      <c r="Y114" s="15">
        <f t="shared" si="44"/>
        <v>-9.7425357312937999E-3</v>
      </c>
      <c r="Z114" s="5">
        <f t="shared" si="48"/>
        <v>14147.947587206212</v>
      </c>
      <c r="AA114" s="5">
        <f t="shared" si="48"/>
        <v>29488.651226431051</v>
      </c>
      <c r="AB114" s="5">
        <f t="shared" si="48"/>
        <v>21838.245207729226</v>
      </c>
      <c r="AC114" s="16">
        <f t="shared" si="78"/>
        <v>1.8293217241746904</v>
      </c>
      <c r="AD114" s="16">
        <f t="shared" si="78"/>
        <v>2.9253511574589717</v>
      </c>
      <c r="AE114" s="16">
        <f t="shared" si="78"/>
        <v>4.1316072182109469</v>
      </c>
      <c r="AF114" s="15">
        <f t="shared" si="56"/>
        <v>-4.0504037456468023E-3</v>
      </c>
      <c r="AG114" s="15">
        <f t="shared" si="56"/>
        <v>2.9673830763510267E-4</v>
      </c>
      <c r="AH114" s="15">
        <f t="shared" si="56"/>
        <v>9.7937136394747881E-3</v>
      </c>
      <c r="AI114" s="1">
        <f t="shared" si="79"/>
        <v>216879.80463249399</v>
      </c>
      <c r="AJ114" s="1">
        <f t="shared" si="79"/>
        <v>66224.505615361282</v>
      </c>
      <c r="AK114" s="1">
        <f t="shared" si="79"/>
        <v>25844.151504169837</v>
      </c>
      <c r="AL114" s="14">
        <f t="shared" si="84"/>
        <v>37.328242769048728</v>
      </c>
      <c r="AM114" s="14">
        <f t="shared" si="84"/>
        <v>7.2420746797203996</v>
      </c>
      <c r="AN114" s="14">
        <f t="shared" si="84"/>
        <v>2.5187313143249219</v>
      </c>
      <c r="AO114" s="11">
        <f t="shared" si="85"/>
        <v>1.1512073567674414E-2</v>
      </c>
      <c r="AP114" s="11">
        <f t="shared" si="85"/>
        <v>1.4502176425776593E-2</v>
      </c>
      <c r="AQ114" s="11">
        <f t="shared" si="85"/>
        <v>1.3155303819934818E-2</v>
      </c>
      <c r="AR114" s="1">
        <f t="shared" si="49"/>
        <v>125718.19125186861</v>
      </c>
      <c r="AS114" s="1">
        <f t="shared" si="47"/>
        <v>39859.96044106895</v>
      </c>
      <c r="AT114" s="1">
        <f t="shared" si="47"/>
        <v>15424.037170282585</v>
      </c>
      <c r="AU114" s="1">
        <f t="shared" si="57"/>
        <v>25143.638250373726</v>
      </c>
      <c r="AV114" s="1">
        <f t="shared" si="57"/>
        <v>7971.9920882137903</v>
      </c>
      <c r="AW114" s="1">
        <f t="shared" si="57"/>
        <v>3084.8074340565172</v>
      </c>
      <c r="AX114" s="1">
        <f t="shared" si="58"/>
        <v>86644.54023552993</v>
      </c>
      <c r="AY114" s="1">
        <f t="shared" si="58"/>
        <v>10842.570009579285</v>
      </c>
      <c r="AZ114" s="1">
        <f t="shared" si="58"/>
        <v>2869.2507964478118</v>
      </c>
      <c r="BA114" s="1">
        <f t="shared" si="59"/>
        <v>13197.477249289923</v>
      </c>
      <c r="BB114" s="1">
        <f t="shared" si="59"/>
        <v>27325.4973668276</v>
      </c>
      <c r="BC114" s="1">
        <f t="shared" si="59"/>
        <v>34239.793985934004</v>
      </c>
      <c r="BD114" s="1">
        <f>SUM(BA114:BC114)*BT114*BG$3+BF$3*econlow!BD114+BH$3*econhigh!BD114</f>
        <v>15599.943789014063</v>
      </c>
      <c r="BE114" s="2">
        <f t="shared" si="80"/>
        <v>0.17931493730955578</v>
      </c>
      <c r="BF114" s="2">
        <f t="shared" si="80"/>
        <v>0.13584270515142602</v>
      </c>
      <c r="BG114" s="2">
        <f t="shared" si="80"/>
        <v>7.3108051554487685E-2</v>
      </c>
      <c r="BH114" s="2">
        <f t="shared" si="53"/>
        <v>0.1243119883168286</v>
      </c>
      <c r="BI114" s="2">
        <f t="shared" si="60"/>
        <v>3.2153846742329923E-3</v>
      </c>
      <c r="BJ114" s="2">
        <f t="shared" si="60"/>
        <v>1.8453240542857267E-3</v>
      </c>
      <c r="BK114" s="2">
        <f t="shared" si="60"/>
        <v>5.3447872020936297E-4</v>
      </c>
      <c r="BL114" s="2">
        <f t="shared" si="54"/>
        <v>404.23234542355061</v>
      </c>
      <c r="BM114" s="2">
        <f t="shared" si="54"/>
        <v>73.554543804782043</v>
      </c>
      <c r="BN114" s="2">
        <f t="shared" si="54"/>
        <v>8.2438196472342806</v>
      </c>
      <c r="BO114" s="2">
        <f t="shared" si="61"/>
        <v>318.67731264971621</v>
      </c>
      <c r="BP114" s="2">
        <f t="shared" si="61"/>
        <v>36.723855641728264</v>
      </c>
      <c r="BQ114" s="2">
        <f t="shared" si="61"/>
        <v>10.32703217586598</v>
      </c>
      <c r="BR114" s="11">
        <f t="shared" si="62"/>
        <v>4.4907669749509632E-2</v>
      </c>
      <c r="BS114" s="17">
        <f t="shared" si="51"/>
        <v>7.6514908704753581E-2</v>
      </c>
      <c r="BT114" s="17">
        <f t="shared" si="52"/>
        <v>0.20875029150899854</v>
      </c>
      <c r="BU114" s="12">
        <f>(BU$3*tempmid!$I224+BU$4*tempmid!$I224^2+BU$5*tempmid!$I224^6)*(K114/K$56)^$BW$1</f>
        <v>2.1973720828637817</v>
      </c>
      <c r="BV114" s="12">
        <f>(BV$3*tempmid!$I224+BV$4*tempmid!$I224^2+BV$5*tempmid!$I224^6)*(L114/L$56)^$BW$1</f>
        <v>0.52006349039908262</v>
      </c>
      <c r="BW114" s="12">
        <f>(BW$3*tempmid!$I224+BW$4*tempmid!$I224^2+BW$5*tempmid!$I224^6)*(M114/M$56)^$BW$1</f>
        <v>-0.51570184937010644</v>
      </c>
      <c r="BX114" s="12"/>
      <c r="BY114" s="12"/>
      <c r="BZ114" s="12"/>
      <c r="CA114" s="19"/>
      <c r="CB114" s="19"/>
      <c r="CC114" s="19"/>
      <c r="CD114" s="19"/>
      <c r="CE114" s="19"/>
      <c r="CF114" s="19"/>
      <c r="CG114" s="19"/>
      <c r="CH114" s="19"/>
    </row>
    <row r="115" spans="1:86" x14ac:dyDescent="0.3">
      <c r="A115" s="2">
        <f t="shared" si="36"/>
        <v>2069</v>
      </c>
      <c r="B115" s="5">
        <f t="shared" si="81"/>
        <v>1161.0032048789585</v>
      </c>
      <c r="C115" s="5">
        <f t="shared" si="81"/>
        <v>2942.1514694466478</v>
      </c>
      <c r="D115" s="5">
        <f t="shared" si="81"/>
        <v>4303.951401131224</v>
      </c>
      <c r="E115" s="15">
        <f t="shared" si="82"/>
        <v>1.992143799926587E-4</v>
      </c>
      <c r="F115" s="15">
        <f t="shared" si="82"/>
        <v>3.9246568700154164E-4</v>
      </c>
      <c r="G115" s="15">
        <f t="shared" si="82"/>
        <v>8.0120473916994424E-4</v>
      </c>
      <c r="H115" s="5">
        <f t="shared" si="39"/>
        <v>127501.11343626541</v>
      </c>
      <c r="I115" s="5">
        <f t="shared" si="39"/>
        <v>40587.907096025192</v>
      </c>
      <c r="J115" s="5">
        <f t="shared" si="39"/>
        <v>15687.532770584185</v>
      </c>
      <c r="K115" s="5">
        <f t="shared" si="40"/>
        <v>109819.77732745204</v>
      </c>
      <c r="L115" s="5">
        <f t="shared" si="40"/>
        <v>13795.315270990741</v>
      </c>
      <c r="M115" s="5">
        <f t="shared" si="40"/>
        <v>3644.9140123796406</v>
      </c>
      <c r="N115" s="15">
        <f t="shared" si="41"/>
        <v>1.3979895595717995E-2</v>
      </c>
      <c r="O115" s="15">
        <f t="shared" si="41"/>
        <v>1.7863127196060535E-2</v>
      </c>
      <c r="P115" s="15">
        <f t="shared" si="41"/>
        <v>1.6269199441781845E-2</v>
      </c>
      <c r="Q115" s="5">
        <f t="shared" si="42"/>
        <v>9487.7428040631912</v>
      </c>
      <c r="R115" s="5">
        <f t="shared" si="42"/>
        <v>11804.718760897247</v>
      </c>
      <c r="S115" s="5">
        <f t="shared" si="42"/>
        <v>5785.9893547676611</v>
      </c>
      <c r="T115" s="5">
        <f t="shared" si="83"/>
        <v>74.41301921497238</v>
      </c>
      <c r="U115" s="5">
        <f t="shared" si="83"/>
        <v>290.84324877774475</v>
      </c>
      <c r="V115" s="5">
        <f t="shared" si="83"/>
        <v>368.82723621250472</v>
      </c>
      <c r="W115" s="15">
        <f t="shared" si="44"/>
        <v>-1.0734613539272964E-2</v>
      </c>
      <c r="X115" s="15">
        <f t="shared" si="44"/>
        <v>-1.217998157191269E-2</v>
      </c>
      <c r="Y115" s="15">
        <f t="shared" si="44"/>
        <v>-9.7425357312937999E-3</v>
      </c>
      <c r="Z115" s="5">
        <f t="shared" si="48"/>
        <v>14139.635588335241</v>
      </c>
      <c r="AA115" s="5">
        <f t="shared" si="48"/>
        <v>29676.8421444214</v>
      </c>
      <c r="AB115" s="5">
        <f t="shared" si="48"/>
        <v>22215.378782607648</v>
      </c>
      <c r="AC115" s="16">
        <f t="shared" si="78"/>
        <v>1.8219122326111001</v>
      </c>
      <c r="AD115" s="16">
        <f t="shared" si="78"/>
        <v>2.9262192212106743</v>
      </c>
      <c r="AE115" s="16">
        <f t="shared" si="78"/>
        <v>4.1720709961768918</v>
      </c>
      <c r="AF115" s="15">
        <f t="shared" si="56"/>
        <v>-4.0504037456468023E-3</v>
      </c>
      <c r="AG115" s="15">
        <f t="shared" si="56"/>
        <v>2.9673830763510267E-4</v>
      </c>
      <c r="AH115" s="15">
        <f t="shared" si="56"/>
        <v>9.7937136394747881E-3</v>
      </c>
      <c r="AI115" s="1">
        <f t="shared" si="79"/>
        <v>220335.46241961833</v>
      </c>
      <c r="AJ115" s="1">
        <f t="shared" si="79"/>
        <v>67574.047142038951</v>
      </c>
      <c r="AK115" s="1">
        <f t="shared" si="79"/>
        <v>26344.543787809373</v>
      </c>
      <c r="AL115" s="14">
        <f t="shared" si="84"/>
        <v>37.753670991188933</v>
      </c>
      <c r="AM115" s="14">
        <f t="shared" si="84"/>
        <v>7.3460502659674152</v>
      </c>
      <c r="AN115" s="14">
        <f t="shared" si="84"/>
        <v>2.5515346432488428</v>
      </c>
      <c r="AO115" s="11">
        <f t="shared" si="85"/>
        <v>1.1396952831997669E-2</v>
      </c>
      <c r="AP115" s="11">
        <f t="shared" si="85"/>
        <v>1.4357154661518826E-2</v>
      </c>
      <c r="AQ115" s="11">
        <f t="shared" si="85"/>
        <v>1.302375078173547E-2</v>
      </c>
      <c r="AR115" s="1">
        <f t="shared" si="49"/>
        <v>127501.11343626541</v>
      </c>
      <c r="AS115" s="1">
        <f t="shared" si="47"/>
        <v>40587.907096025192</v>
      </c>
      <c r="AT115" s="1">
        <f t="shared" si="47"/>
        <v>15687.532770584185</v>
      </c>
      <c r="AU115" s="1">
        <f t="shared" si="57"/>
        <v>25500.222687253085</v>
      </c>
      <c r="AV115" s="1">
        <f t="shared" si="57"/>
        <v>8117.5814192050384</v>
      </c>
      <c r="AW115" s="1">
        <f t="shared" si="57"/>
        <v>3137.5065541168369</v>
      </c>
      <c r="AX115" s="1">
        <f t="shared" si="58"/>
        <v>87855.821861961624</v>
      </c>
      <c r="AY115" s="1">
        <f t="shared" si="58"/>
        <v>11036.252216792594</v>
      </c>
      <c r="AZ115" s="1">
        <f t="shared" si="58"/>
        <v>2915.9312099037124</v>
      </c>
      <c r="BA115" s="1">
        <f t="shared" si="59"/>
        <v>13216.224674756093</v>
      </c>
      <c r="BB115" s="1">
        <f t="shared" si="59"/>
        <v>27388.313821584827</v>
      </c>
      <c r="BC115" s="1">
        <f t="shared" si="59"/>
        <v>34336.685418744994</v>
      </c>
      <c r="BD115" s="1">
        <f>SUM(BA115:BC115)*BT115*BG$3+BF$3*econlow!BD115+BH$3*econhigh!BD115</f>
        <v>15181.546644501164</v>
      </c>
      <c r="BE115" s="2">
        <f t="shared" si="80"/>
        <v>0.17931493730955578</v>
      </c>
      <c r="BF115" s="2">
        <f t="shared" si="80"/>
        <v>0.13584270515142602</v>
      </c>
      <c r="BG115" s="2">
        <f t="shared" si="80"/>
        <v>7.3108051554487685E-2</v>
      </c>
      <c r="BH115" s="2">
        <f t="shared" si="53"/>
        <v>0.12404548161973651</v>
      </c>
      <c r="BI115" s="2">
        <f t="shared" si="60"/>
        <v>3.2153846742329923E-3</v>
      </c>
      <c r="BJ115" s="2">
        <f t="shared" si="60"/>
        <v>1.8453240542857267E-3</v>
      </c>
      <c r="BK115" s="2">
        <f t="shared" si="60"/>
        <v>5.3447872020936297E-4</v>
      </c>
      <c r="BL115" s="2">
        <f t="shared" si="54"/>
        <v>409.96512609061006</v>
      </c>
      <c r="BM115" s="2">
        <f t="shared" si="54"/>
        <v>74.897841277409626</v>
      </c>
      <c r="BN115" s="2">
        <f t="shared" si="54"/>
        <v>8.3846524384642773</v>
      </c>
      <c r="BO115" s="2">
        <f t="shared" si="61"/>
        <v>323.38675236557913</v>
      </c>
      <c r="BP115" s="2">
        <f t="shared" si="61"/>
        <v>37.157397471922422</v>
      </c>
      <c r="BQ115" s="2">
        <f t="shared" si="61"/>
        <v>10.325144268550364</v>
      </c>
      <c r="BR115" s="11">
        <f t="shared" si="62"/>
        <v>4.4744345896469334E-2</v>
      </c>
      <c r="BS115" s="17">
        <f t="shared" si="51"/>
        <v>7.3226478204620804E-2</v>
      </c>
      <c r="BT115" s="17">
        <f t="shared" si="52"/>
        <v>0.20267018593106653</v>
      </c>
      <c r="BU115" s="12">
        <f>(BU$3*tempmid!$I225+BU$4*tempmid!$I225^2+BU$5*tempmid!$I225^6)*(K115/K$56)^$BW$1</f>
        <v>2.1372326022038051</v>
      </c>
      <c r="BV115" s="12">
        <f>(BV$3*tempmid!$I225+BV$4*tempmid!$I225^2+BV$5*tempmid!$I225^6)*(L115/L$56)^$BW$1</f>
        <v>0.46805975753999962</v>
      </c>
      <c r="BW115" s="12">
        <f>(BW$3*tempmid!$I225+BW$4*tempmid!$I225^2+BW$5*tempmid!$I225^6)*(M115/M$56)^$BW$1</f>
        <v>-0.56408125424912836</v>
      </c>
      <c r="BX115" s="12"/>
      <c r="BY115" s="12"/>
      <c r="BZ115" s="12"/>
      <c r="CA115" s="19"/>
      <c r="CB115" s="19"/>
      <c r="CC115" s="19"/>
      <c r="CD115" s="19"/>
      <c r="CE115" s="19"/>
      <c r="CF115" s="19"/>
      <c r="CG115" s="19"/>
      <c r="CH115" s="19"/>
    </row>
    <row r="116" spans="1:86" x14ac:dyDescent="0.3">
      <c r="A116" s="2">
        <f t="shared" si="36"/>
        <v>2070</v>
      </c>
      <c r="B116" s="5">
        <f t="shared" si="81"/>
        <v>1161.2229289859065</v>
      </c>
      <c r="C116" s="5">
        <f t="shared" si="81"/>
        <v>2943.2484282694809</v>
      </c>
      <c r="D116" s="5">
        <f t="shared" si="81"/>
        <v>4307.2273300779807</v>
      </c>
      <c r="E116" s="15">
        <f t="shared" si="82"/>
        <v>1.8925366099302576E-4</v>
      </c>
      <c r="F116" s="15">
        <f t="shared" si="82"/>
        <v>3.7284240265146454E-4</v>
      </c>
      <c r="G116" s="15">
        <f t="shared" si="82"/>
        <v>7.6114450221144696E-4</v>
      </c>
      <c r="H116" s="5">
        <f t="shared" si="39"/>
        <v>129286.13170529585</v>
      </c>
      <c r="I116" s="5">
        <f t="shared" si="39"/>
        <v>41320.106702248224</v>
      </c>
      <c r="J116" s="5">
        <f t="shared" si="39"/>
        <v>15951.971499378284</v>
      </c>
      <c r="K116" s="5">
        <f t="shared" si="40"/>
        <v>111336.18573842764</v>
      </c>
      <c r="L116" s="5">
        <f t="shared" si="40"/>
        <v>14038.946323855811</v>
      </c>
      <c r="M116" s="5">
        <f t="shared" si="40"/>
        <v>3703.5360051658754</v>
      </c>
      <c r="N116" s="15">
        <f t="shared" si="41"/>
        <v>1.3808154121949245E-2</v>
      </c>
      <c r="O116" s="15">
        <f t="shared" si="41"/>
        <v>1.7660419358257462E-2</v>
      </c>
      <c r="P116" s="15">
        <f t="shared" si="41"/>
        <v>1.6083230657055303E-2</v>
      </c>
      <c r="Q116" s="5">
        <f t="shared" si="42"/>
        <v>9517.2982867794217</v>
      </c>
      <c r="R116" s="5">
        <f t="shared" si="42"/>
        <v>11871.299024377025</v>
      </c>
      <c r="S116" s="5">
        <f t="shared" si="42"/>
        <v>5826.2011412297024</v>
      </c>
      <c r="T116" s="5">
        <f t="shared" si="83"/>
        <v>73.614224211409152</v>
      </c>
      <c r="U116" s="5">
        <f t="shared" si="83"/>
        <v>287.30078336731663</v>
      </c>
      <c r="V116" s="5">
        <f t="shared" si="83"/>
        <v>365.23392368503005</v>
      </c>
      <c r="W116" s="15">
        <f t="shared" si="44"/>
        <v>-1.0734613539272964E-2</v>
      </c>
      <c r="X116" s="15">
        <f t="shared" si="44"/>
        <v>-1.217998157191269E-2</v>
      </c>
      <c r="Y116" s="15">
        <f t="shared" si="44"/>
        <v>-9.7425357312937999E-3</v>
      </c>
      <c r="Z116" s="5">
        <f t="shared" si="48"/>
        <v>14128.766369376008</v>
      </c>
      <c r="AA116" s="5">
        <f t="shared" si="48"/>
        <v>29859.6117562123</v>
      </c>
      <c r="AB116" s="5">
        <f t="shared" si="48"/>
        <v>22593.894307961084</v>
      </c>
      <c r="AC116" s="16">
        <f t="shared" si="78"/>
        <v>1.8145327524798924</v>
      </c>
      <c r="AD116" s="16">
        <f t="shared" si="78"/>
        <v>2.9270875425501459</v>
      </c>
      <c r="AE116" s="16">
        <f t="shared" si="78"/>
        <v>4.2129310647970062</v>
      </c>
      <c r="AF116" s="15">
        <f t="shared" si="56"/>
        <v>-4.0504037456468023E-3</v>
      </c>
      <c r="AG116" s="15">
        <f t="shared" si="56"/>
        <v>2.9673830763510267E-4</v>
      </c>
      <c r="AH116" s="15">
        <f t="shared" si="56"/>
        <v>9.7937136394747881E-3</v>
      </c>
      <c r="AI116" s="1">
        <f t="shared" si="79"/>
        <v>223802.13886490959</v>
      </c>
      <c r="AJ116" s="1">
        <f t="shared" si="79"/>
        <v>68934.223847040092</v>
      </c>
      <c r="AK116" s="1">
        <f t="shared" si="79"/>
        <v>26847.595963145272</v>
      </c>
      <c r="AL116" s="14">
        <f t="shared" si="84"/>
        <v>38.179645030635058</v>
      </c>
      <c r="AM116" s="14">
        <f t="shared" si="84"/>
        <v>7.4504639619890041</v>
      </c>
      <c r="AN116" s="14">
        <f t="shared" si="84"/>
        <v>2.5844328890404338</v>
      </c>
      <c r="AO116" s="11">
        <f t="shared" si="85"/>
        <v>1.1282983303677692E-2</v>
      </c>
      <c r="AP116" s="11">
        <f t="shared" si="85"/>
        <v>1.4213583114903637E-2</v>
      </c>
      <c r="AQ116" s="11">
        <f t="shared" si="85"/>
        <v>1.2893513273918116E-2</v>
      </c>
      <c r="AR116" s="1">
        <f t="shared" si="49"/>
        <v>129286.13170529585</v>
      </c>
      <c r="AS116" s="1">
        <f t="shared" si="47"/>
        <v>41320.106702248224</v>
      </c>
      <c r="AT116" s="1">
        <f t="shared" si="47"/>
        <v>15951.971499378284</v>
      </c>
      <c r="AU116" s="1">
        <f t="shared" si="57"/>
        <v>25857.226341059169</v>
      </c>
      <c r="AV116" s="1">
        <f t="shared" si="57"/>
        <v>8264.0213404496444</v>
      </c>
      <c r="AW116" s="1">
        <f t="shared" si="57"/>
        <v>3190.394299875657</v>
      </c>
      <c r="AX116" s="1">
        <f t="shared" si="58"/>
        <v>89068.948590742104</v>
      </c>
      <c r="AY116" s="1">
        <f t="shared" si="58"/>
        <v>11231.157059084648</v>
      </c>
      <c r="AZ116" s="1">
        <f t="shared" si="58"/>
        <v>2962.8288041327</v>
      </c>
      <c r="BA116" s="1">
        <f t="shared" si="59"/>
        <v>13234.650545104143</v>
      </c>
      <c r="BB116" s="1">
        <f t="shared" si="59"/>
        <v>27450.050695688496</v>
      </c>
      <c r="BC116" s="1">
        <f t="shared" si="59"/>
        <v>34431.543554725671</v>
      </c>
      <c r="BD116" s="1">
        <f>SUM(BA116:BC116)*BT116*BG$3+BF$3*econlow!BD116+BH$3*econhigh!BD116</f>
        <v>14773.60909849881</v>
      </c>
      <c r="BE116" s="2">
        <f t="shared" si="80"/>
        <v>0.17931493730955578</v>
      </c>
      <c r="BF116" s="2">
        <f t="shared" si="80"/>
        <v>0.13584270515142602</v>
      </c>
      <c r="BG116" s="2">
        <f t="shared" si="80"/>
        <v>7.3108051554487685E-2</v>
      </c>
      <c r="BH116" s="2">
        <f t="shared" si="53"/>
        <v>0.12377926706586187</v>
      </c>
      <c r="BI116" s="2">
        <f t="shared" si="60"/>
        <v>3.2153846742329923E-3</v>
      </c>
      <c r="BJ116" s="2">
        <f t="shared" si="60"/>
        <v>1.8453240542857267E-3</v>
      </c>
      <c r="BK116" s="2">
        <f t="shared" si="60"/>
        <v>5.3447872020936297E-4</v>
      </c>
      <c r="BL116" s="2">
        <f t="shared" si="54"/>
        <v>415.70464647607645</v>
      </c>
      <c r="BM116" s="2">
        <f t="shared" si="54"/>
        <v>76.248986823311526</v>
      </c>
      <c r="BN116" s="2">
        <f t="shared" si="54"/>
        <v>8.5259893118039383</v>
      </c>
      <c r="BO116" s="2">
        <f t="shared" si="61"/>
        <v>328.1664371204966</v>
      </c>
      <c r="BP116" s="2">
        <f t="shared" si="61"/>
        <v>37.596169149193138</v>
      </c>
      <c r="BQ116" s="2">
        <f t="shared" si="61"/>
        <v>10.323298311272906</v>
      </c>
      <c r="BR116" s="11">
        <f t="shared" si="62"/>
        <v>4.4581836844565154E-2</v>
      </c>
      <c r="BS116" s="17">
        <f t="shared" si="51"/>
        <v>7.0090332139378056E-2</v>
      </c>
      <c r="BT116" s="17">
        <f t="shared" si="52"/>
        <v>0.19676717080686071</v>
      </c>
      <c r="BU116" s="12">
        <f>(BU$3*tempmid!$I226+BU$4*tempmid!$I226^2+BU$5*tempmid!$I226^6)*(K116/K$56)^$BW$1</f>
        <v>2.0751587851307107</v>
      </c>
      <c r="BV116" s="12">
        <f>(BV$3*tempmid!$I226+BV$4*tempmid!$I226^2+BV$5*tempmid!$I226^6)*(L116/L$56)^$BW$1</f>
        <v>0.414821236775132</v>
      </c>
      <c r="BW116" s="12">
        <f>(BW$3*tempmid!$I226+BW$4*tempmid!$I226^2+BW$5*tempmid!$I226^6)*(M116/M$56)^$BW$1</f>
        <v>-0.61343640840584224</v>
      </c>
      <c r="BX116" s="12"/>
      <c r="BY116" s="12"/>
      <c r="BZ116" s="12"/>
      <c r="CA116" s="19"/>
      <c r="CB116" s="19"/>
      <c r="CC116" s="19"/>
      <c r="CD116" s="19"/>
      <c r="CE116" s="19"/>
      <c r="CF116" s="19"/>
      <c r="CG116" s="19"/>
      <c r="CH116" s="19"/>
    </row>
    <row r="117" spans="1:86" x14ac:dyDescent="0.3">
      <c r="A117" s="2">
        <f t="shared" si="36"/>
        <v>2071</v>
      </c>
      <c r="B117" s="5">
        <f t="shared" si="81"/>
        <v>1161.4317063919191</v>
      </c>
      <c r="C117" s="5">
        <f t="shared" si="81"/>
        <v>2944.2909276942974</v>
      </c>
      <c r="D117" s="5">
        <f t="shared" si="81"/>
        <v>4310.3418313599414</v>
      </c>
      <c r="E117" s="15">
        <f t="shared" si="82"/>
        <v>1.7979097794337446E-4</v>
      </c>
      <c r="F117" s="15">
        <f t="shared" si="82"/>
        <v>3.542002825188913E-4</v>
      </c>
      <c r="G117" s="15">
        <f t="shared" si="82"/>
        <v>7.2308727710087455E-4</v>
      </c>
      <c r="H117" s="5">
        <f t="shared" si="39"/>
        <v>131072.88557517884</v>
      </c>
      <c r="I117" s="5">
        <f t="shared" si="39"/>
        <v>42056.434908129391</v>
      </c>
      <c r="J117" s="5">
        <f t="shared" si="39"/>
        <v>16217.313661421402</v>
      </c>
      <c r="K117" s="5">
        <f t="shared" si="40"/>
        <v>112854.57840854654</v>
      </c>
      <c r="L117" s="5">
        <f t="shared" si="40"/>
        <v>14284.062255038156</v>
      </c>
      <c r="M117" s="5">
        <f t="shared" si="40"/>
        <v>3762.4193847996348</v>
      </c>
      <c r="N117" s="15">
        <f t="shared" si="41"/>
        <v>1.3637908107308583E-2</v>
      </c>
      <c r="O117" s="15">
        <f t="shared" si="41"/>
        <v>1.7459709975942372E-2</v>
      </c>
      <c r="P117" s="15">
        <f t="shared" si="41"/>
        <v>1.5899232396181961E-2</v>
      </c>
      <c r="Q117" s="5">
        <f t="shared" si="42"/>
        <v>9545.2523386350294</v>
      </c>
      <c r="R117" s="5">
        <f t="shared" si="42"/>
        <v>11935.677844663929</v>
      </c>
      <c r="S117" s="5">
        <f t="shared" si="42"/>
        <v>5865.4069591726666</v>
      </c>
      <c r="T117" s="5">
        <f t="shared" si="83"/>
        <v>72.824003963506286</v>
      </c>
      <c r="U117" s="5">
        <f t="shared" si="83"/>
        <v>283.8014651203066</v>
      </c>
      <c r="V117" s="5">
        <f t="shared" si="83"/>
        <v>361.67561913324801</v>
      </c>
      <c r="W117" s="15">
        <f t="shared" si="44"/>
        <v>-1.0734613539272964E-2</v>
      </c>
      <c r="X117" s="15">
        <f t="shared" si="44"/>
        <v>-1.217998157191269E-2</v>
      </c>
      <c r="Y117" s="15">
        <f t="shared" si="44"/>
        <v>-9.7425357312937999E-3</v>
      </c>
      <c r="Z117" s="5">
        <f t="shared" si="48"/>
        <v>14115.373731824722</v>
      </c>
      <c r="AA117" s="5">
        <f t="shared" si="48"/>
        <v>30036.934604358768</v>
      </c>
      <c r="AB117" s="5">
        <f t="shared" si="48"/>
        <v>22973.734576756266</v>
      </c>
      <c r="AC117" s="16">
        <f t="shared" si="78"/>
        <v>1.8071831622226491</v>
      </c>
      <c r="AD117" s="16">
        <f t="shared" si="78"/>
        <v>2.9279561215538221</v>
      </c>
      <c r="AE117" s="16">
        <f t="shared" si="78"/>
        <v>4.2541913052284759</v>
      </c>
      <c r="AF117" s="15">
        <f t="shared" si="56"/>
        <v>-4.0504037456468023E-3</v>
      </c>
      <c r="AG117" s="15">
        <f t="shared" si="56"/>
        <v>2.9673830763510267E-4</v>
      </c>
      <c r="AH117" s="15">
        <f t="shared" si="56"/>
        <v>9.7937136394747881E-3</v>
      </c>
      <c r="AI117" s="1">
        <f t="shared" si="79"/>
        <v>227279.15131947779</v>
      </c>
      <c r="AJ117" s="1">
        <f t="shared" si="79"/>
        <v>70304.822802785726</v>
      </c>
      <c r="AK117" s="1">
        <f t="shared" si="79"/>
        <v>27353.230666706404</v>
      </c>
      <c r="AL117" s="14">
        <f t="shared" si="84"/>
        <v>38.606117525081849</v>
      </c>
      <c r="AM117" s="14">
        <f t="shared" si="84"/>
        <v>7.5553027728696458</v>
      </c>
      <c r="AN117" s="14">
        <f t="shared" si="84"/>
        <v>2.617422084603223</v>
      </c>
      <c r="AO117" s="11">
        <f t="shared" si="85"/>
        <v>1.1170153470640916E-2</v>
      </c>
      <c r="AP117" s="11">
        <f t="shared" si="85"/>
        <v>1.40714472837546E-2</v>
      </c>
      <c r="AQ117" s="11">
        <f t="shared" si="85"/>
        <v>1.2764578141178935E-2</v>
      </c>
      <c r="AR117" s="1">
        <f t="shared" si="49"/>
        <v>131072.88557517884</v>
      </c>
      <c r="AS117" s="1">
        <f t="shared" si="47"/>
        <v>42056.434908129391</v>
      </c>
      <c r="AT117" s="1">
        <f t="shared" si="47"/>
        <v>16217.313661421402</v>
      </c>
      <c r="AU117" s="1">
        <f t="shared" si="57"/>
        <v>26214.577115035769</v>
      </c>
      <c r="AV117" s="1">
        <f t="shared" si="57"/>
        <v>8411.286981625879</v>
      </c>
      <c r="AW117" s="1">
        <f t="shared" si="57"/>
        <v>3243.4627322842807</v>
      </c>
      <c r="AX117" s="1">
        <f t="shared" si="58"/>
        <v>90283.662726837239</v>
      </c>
      <c r="AY117" s="1">
        <f t="shared" si="58"/>
        <v>11427.249804030525</v>
      </c>
      <c r="AZ117" s="1">
        <f t="shared" si="58"/>
        <v>3009.9355078397075</v>
      </c>
      <c r="BA117" s="1">
        <f t="shared" si="59"/>
        <v>13252.762478011417</v>
      </c>
      <c r="BB117" s="1">
        <f t="shared" si="59"/>
        <v>27510.736362238848</v>
      </c>
      <c r="BC117" s="1">
        <f t="shared" si="59"/>
        <v>34524.432602698151</v>
      </c>
      <c r="BD117" s="1">
        <f>SUM(BA117:BC117)*BT117*BG$3+BF$3*econlow!BD117+BH$3*econhigh!BD117</f>
        <v>14375.915716532574</v>
      </c>
      <c r="BE117" s="2">
        <f t="shared" si="80"/>
        <v>0.17931493730955578</v>
      </c>
      <c r="BF117" s="2">
        <f t="shared" si="80"/>
        <v>0.13584270515142602</v>
      </c>
      <c r="BG117" s="2">
        <f t="shared" si="80"/>
        <v>7.3108051554487685E-2</v>
      </c>
      <c r="BH117" s="2">
        <f t="shared" si="53"/>
        <v>0.12351332536502097</v>
      </c>
      <c r="BI117" s="2">
        <f t="shared" si="60"/>
        <v>3.2153846742329923E-3</v>
      </c>
      <c r="BJ117" s="2">
        <f t="shared" si="60"/>
        <v>1.8453240542857267E-3</v>
      </c>
      <c r="BK117" s="2">
        <f t="shared" si="60"/>
        <v>5.3447872020936297E-4</v>
      </c>
      <c r="BL117" s="2">
        <f t="shared" si="54"/>
        <v>421.44974748592466</v>
      </c>
      <c r="BM117" s="2">
        <f t="shared" si="54"/>
        <v>77.607750973473088</v>
      </c>
      <c r="BN117" s="2">
        <f t="shared" si="54"/>
        <v>8.6678090509903285</v>
      </c>
      <c r="BO117" s="2">
        <f t="shared" si="61"/>
        <v>333.01741358650446</v>
      </c>
      <c r="BP117" s="2">
        <f t="shared" si="61"/>
        <v>38.040232548338132</v>
      </c>
      <c r="BQ117" s="2">
        <f t="shared" si="61"/>
        <v>10.321493001264528</v>
      </c>
      <c r="BR117" s="11">
        <f t="shared" si="62"/>
        <v>4.4420174365332493E-2</v>
      </c>
      <c r="BS117" s="17">
        <f t="shared" si="51"/>
        <v>6.7098938223073432E-2</v>
      </c>
      <c r="BT117" s="17">
        <f t="shared" si="52"/>
        <v>0.19103608816200068</v>
      </c>
      <c r="BU117" s="12">
        <f>(BU$3*tempmid!$I227+BU$4*tempmid!$I227^2+BU$5*tempmid!$I227^6)*(K117/K$56)^$BW$1</f>
        <v>2.0111527179846247</v>
      </c>
      <c r="BV117" s="12">
        <f>(BV$3*tempmid!$I227+BV$4*tempmid!$I227^2+BV$5*tempmid!$I227^6)*(L117/L$56)^$BW$1</f>
        <v>0.36035335605160101</v>
      </c>
      <c r="BW117" s="12">
        <f>(BW$3*tempmid!$I227+BW$4*tempmid!$I227^2+BW$5*tempmid!$I227^6)*(M117/M$56)^$BW$1</f>
        <v>-0.66376232280988035</v>
      </c>
      <c r="BX117" s="12"/>
      <c r="BY117" s="12"/>
      <c r="BZ117" s="12"/>
      <c r="CA117" s="19"/>
      <c r="CB117" s="19"/>
      <c r="CC117" s="19"/>
      <c r="CD117" s="19"/>
      <c r="CE117" s="19"/>
      <c r="CF117" s="19"/>
      <c r="CG117" s="19"/>
      <c r="CH117" s="19"/>
    </row>
    <row r="118" spans="1:86" x14ac:dyDescent="0.3">
      <c r="A118" s="2">
        <f t="shared" si="36"/>
        <v>2072</v>
      </c>
      <c r="B118" s="5">
        <f t="shared" si="81"/>
        <v>1161.6300805871103</v>
      </c>
      <c r="C118" s="5">
        <f t="shared" si="81"/>
        <v>2945.2816529387837</v>
      </c>
      <c r="D118" s="5">
        <f t="shared" si="81"/>
        <v>4313.3027470312427</v>
      </c>
      <c r="E118" s="15">
        <f t="shared" si="82"/>
        <v>1.7080142904620573E-4</v>
      </c>
      <c r="F118" s="15">
        <f t="shared" si="82"/>
        <v>3.364902683929467E-4</v>
      </c>
      <c r="G118" s="15">
        <f t="shared" si="82"/>
        <v>6.8693291324583075E-4</v>
      </c>
      <c r="H118" s="5">
        <f t="shared" si="39"/>
        <v>132861.01508120401</v>
      </c>
      <c r="I118" s="5">
        <f t="shared" si="39"/>
        <v>42796.766190259579</v>
      </c>
      <c r="J118" s="5">
        <f t="shared" si="39"/>
        <v>16483.5194726712</v>
      </c>
      <c r="K118" s="5">
        <f t="shared" si="40"/>
        <v>114374.63380257292</v>
      </c>
      <c r="L118" s="5">
        <f t="shared" si="40"/>
        <v>14530.619218558344</v>
      </c>
      <c r="M118" s="5">
        <f t="shared" si="40"/>
        <v>3821.5540247010176</v>
      </c>
      <c r="N118" s="15">
        <f t="shared" si="41"/>
        <v>1.3469151322541784E-2</v>
      </c>
      <c r="O118" s="15">
        <f t="shared" si="41"/>
        <v>1.7260983543615271E-2</v>
      </c>
      <c r="P118" s="15">
        <f t="shared" si="41"/>
        <v>1.5717184570196885E-2</v>
      </c>
      <c r="Q118" s="5">
        <f t="shared" si="42"/>
        <v>9571.6086459196504</v>
      </c>
      <c r="R118" s="5">
        <f t="shared" si="42"/>
        <v>11997.849510373477</v>
      </c>
      <c r="S118" s="5">
        <f t="shared" si="42"/>
        <v>5903.6051610778031</v>
      </c>
      <c r="T118" s="5">
        <f t="shared" si="83"/>
        <v>72.042266424575558</v>
      </c>
      <c r="U118" s="5">
        <f t="shared" si="83"/>
        <v>280.34476850505945</v>
      </c>
      <c r="V118" s="5">
        <f t="shared" si="83"/>
        <v>358.15198149070454</v>
      </c>
      <c r="W118" s="15">
        <f t="shared" si="44"/>
        <v>-1.0734613539272964E-2</v>
      </c>
      <c r="X118" s="15">
        <f t="shared" si="44"/>
        <v>-1.217998157191269E-2</v>
      </c>
      <c r="Y118" s="15">
        <f t="shared" si="44"/>
        <v>-9.7425357312937999E-3</v>
      </c>
      <c r="Z118" s="5">
        <f t="shared" si="48"/>
        <v>14099.492285065431</v>
      </c>
      <c r="AA118" s="5">
        <f t="shared" si="48"/>
        <v>30208.788283553946</v>
      </c>
      <c r="AB118" s="5">
        <f t="shared" si="48"/>
        <v>23354.842245131098</v>
      </c>
      <c r="AC118" s="16">
        <f t="shared" si="78"/>
        <v>1.7998633407733127</v>
      </c>
      <c r="AD118" s="16">
        <f t="shared" si="78"/>
        <v>2.9288249582981618</v>
      </c>
      <c r="AE118" s="16">
        <f t="shared" si="78"/>
        <v>4.2958556366394269</v>
      </c>
      <c r="AF118" s="15">
        <f t="shared" si="56"/>
        <v>-4.0504037456468023E-3</v>
      </c>
      <c r="AG118" s="15">
        <f t="shared" si="56"/>
        <v>2.9673830763510267E-4</v>
      </c>
      <c r="AH118" s="15">
        <f t="shared" si="56"/>
        <v>9.7937136394747881E-3</v>
      </c>
      <c r="AI118" s="1">
        <f t="shared" si="79"/>
        <v>230765.81330256577</v>
      </c>
      <c r="AJ118" s="1">
        <f t="shared" si="79"/>
        <v>71685.627504133037</v>
      </c>
      <c r="AK118" s="1">
        <f t="shared" si="79"/>
        <v>27861.370332320046</v>
      </c>
      <c r="AL118" s="14">
        <f t="shared" si="84"/>
        <v>39.033041420166008</v>
      </c>
      <c r="AM118" s="14">
        <f t="shared" si="84"/>
        <v>7.6605536771040734</v>
      </c>
      <c r="AN118" s="14">
        <f t="shared" si="84"/>
        <v>2.6504982704433142</v>
      </c>
      <c r="AO118" s="11">
        <f t="shared" si="85"/>
        <v>1.1058451935934506E-2</v>
      </c>
      <c r="AP118" s="11">
        <f t="shared" si="85"/>
        <v>1.3930732810917055E-2</v>
      </c>
      <c r="AQ118" s="11">
        <f t="shared" si="85"/>
        <v>1.2636932359767145E-2</v>
      </c>
      <c r="AR118" s="1">
        <f t="shared" si="49"/>
        <v>132861.01508120401</v>
      </c>
      <c r="AS118" s="1">
        <f t="shared" si="47"/>
        <v>42796.766190259579</v>
      </c>
      <c r="AT118" s="1">
        <f t="shared" si="47"/>
        <v>16483.5194726712</v>
      </c>
      <c r="AU118" s="1">
        <f t="shared" si="57"/>
        <v>26572.203016240805</v>
      </c>
      <c r="AV118" s="1">
        <f t="shared" si="57"/>
        <v>8559.3532380519155</v>
      </c>
      <c r="AW118" s="1">
        <f t="shared" si="57"/>
        <v>3296.7038945342401</v>
      </c>
      <c r="AX118" s="1">
        <f t="shared" si="58"/>
        <v>91499.707042058333</v>
      </c>
      <c r="AY118" s="1">
        <f t="shared" si="58"/>
        <v>11624.495374846676</v>
      </c>
      <c r="AZ118" s="1">
        <f t="shared" si="58"/>
        <v>3057.2432197608141</v>
      </c>
      <c r="BA118" s="1">
        <f t="shared" si="59"/>
        <v>13270.567806502748</v>
      </c>
      <c r="BB118" s="1">
        <f t="shared" si="59"/>
        <v>27570.398139039346</v>
      </c>
      <c r="BC118" s="1">
        <f t="shared" si="59"/>
        <v>34615.414307103296</v>
      </c>
      <c r="BD118" s="1">
        <f>SUM(BA118:BC118)*BT118*BG$3+BF$3*econlow!BD118+BH$3*econhigh!BD118</f>
        <v>13988.252344770297</v>
      </c>
      <c r="BE118" s="2">
        <f t="shared" si="80"/>
        <v>0.17931493730955578</v>
      </c>
      <c r="BF118" s="2">
        <f t="shared" si="80"/>
        <v>0.13584270515142602</v>
      </c>
      <c r="BG118" s="2">
        <f t="shared" si="80"/>
        <v>7.3108051554487685E-2</v>
      </c>
      <c r="BH118" s="2">
        <f t="shared" si="53"/>
        <v>0.1232476385820461</v>
      </c>
      <c r="BI118" s="2">
        <f t="shared" si="60"/>
        <v>3.2153846742329923E-3</v>
      </c>
      <c r="BJ118" s="2">
        <f t="shared" si="60"/>
        <v>1.8453240542857267E-3</v>
      </c>
      <c r="BK118" s="2">
        <f t="shared" si="60"/>
        <v>5.3447872020936297E-4</v>
      </c>
      <c r="BL118" s="2">
        <f t="shared" si="54"/>
        <v>427.19927169514182</v>
      </c>
      <c r="BM118" s="2">
        <f t="shared" si="54"/>
        <v>78.973902096528121</v>
      </c>
      <c r="BN118" s="2">
        <f t="shared" si="54"/>
        <v>8.8100903922994167</v>
      </c>
      <c r="BO118" s="2">
        <f t="shared" si="61"/>
        <v>337.94074436857613</v>
      </c>
      <c r="BP118" s="2">
        <f t="shared" si="61"/>
        <v>38.489650339156206</v>
      </c>
      <c r="BQ118" s="2">
        <f t="shared" si="61"/>
        <v>10.319727093499647</v>
      </c>
      <c r="BR118" s="11">
        <f t="shared" si="62"/>
        <v>4.4259388378204062E-2</v>
      </c>
      <c r="BS118" s="17">
        <f t="shared" si="51"/>
        <v>6.424515714075299E-2</v>
      </c>
      <c r="BT118" s="17">
        <f t="shared" si="52"/>
        <v>0.18547193025436959</v>
      </c>
      <c r="BU118" s="12">
        <f>(BU$3*tempmid!$I228+BU$4*tempmid!$I228^2+BU$5*tempmid!$I228^6)*(K118/K$56)^$BW$1</f>
        <v>1.9452176081672201</v>
      </c>
      <c r="BV118" s="12">
        <f>(BV$3*tempmid!$I228+BV$4*tempmid!$I228^2+BV$5*tempmid!$I228^6)*(L118/L$56)^$BW$1</f>
        <v>0.30466224309066314</v>
      </c>
      <c r="BW118" s="12">
        <f>(BW$3*tempmid!$I228+BW$4*tempmid!$I228^2+BW$5*tempmid!$I228^6)*(M118/M$56)^$BW$1</f>
        <v>-0.71505346829107064</v>
      </c>
      <c r="BX118" s="12"/>
      <c r="BY118" s="12"/>
      <c r="BZ118" s="12"/>
      <c r="CA118" s="19"/>
      <c r="CB118" s="19"/>
      <c r="CC118" s="19"/>
      <c r="CD118" s="19"/>
      <c r="CE118" s="19"/>
      <c r="CF118" s="19"/>
      <c r="CG118" s="19"/>
      <c r="CH118" s="19"/>
    </row>
    <row r="119" spans="1:86" x14ac:dyDescent="0.3">
      <c r="A119" s="2">
        <f t="shared" si="36"/>
        <v>2073</v>
      </c>
      <c r="B119" s="5">
        <f t="shared" si="81"/>
        <v>1161.8185682610083</v>
      </c>
      <c r="C119" s="5">
        <f t="shared" si="81"/>
        <v>2946.2231586219796</v>
      </c>
      <c r="D119" s="5">
        <f t="shared" si="81"/>
        <v>4316.117549171885</v>
      </c>
      <c r="E119" s="15">
        <f t="shared" si="82"/>
        <v>1.6226135759389544E-4</v>
      </c>
      <c r="F119" s="15">
        <f t="shared" si="82"/>
        <v>3.1966575497329933E-4</v>
      </c>
      <c r="G119" s="15">
        <f t="shared" si="82"/>
        <v>6.5258626758353923E-4</v>
      </c>
      <c r="H119" s="5">
        <f t="shared" si="39"/>
        <v>134650.16102923339</v>
      </c>
      <c r="I119" s="5">
        <f t="shared" si="39"/>
        <v>43540.97393705474</v>
      </c>
      <c r="J119" s="5">
        <f t="shared" si="39"/>
        <v>16750.549074209204</v>
      </c>
      <c r="K119" s="5">
        <f t="shared" si="40"/>
        <v>115896.03119424716</v>
      </c>
      <c r="L119" s="5">
        <f t="shared" si="40"/>
        <v>14778.57297049417</v>
      </c>
      <c r="M119" s="5">
        <f t="shared" si="40"/>
        <v>3880.9297669436878</v>
      </c>
      <c r="N119" s="15">
        <f t="shared" si="41"/>
        <v>1.3301877707432741E-2</v>
      </c>
      <c r="O119" s="15">
        <f t="shared" si="41"/>
        <v>1.7064224738553513E-2</v>
      </c>
      <c r="P119" s="15">
        <f t="shared" si="41"/>
        <v>1.5537067344564282E-2</v>
      </c>
      <c r="Q119" s="5">
        <f t="shared" si="42"/>
        <v>9596.3716265539788</v>
      </c>
      <c r="R119" s="5">
        <f t="shared" si="42"/>
        <v>12057.809505537576</v>
      </c>
      <c r="S119" s="5">
        <f t="shared" si="42"/>
        <v>5940.7945091078309</v>
      </c>
      <c r="T119" s="5">
        <f t="shared" si="83"/>
        <v>71.268920536014406</v>
      </c>
      <c r="U119" s="5">
        <f t="shared" si="83"/>
        <v>276.93017439088567</v>
      </c>
      <c r="V119" s="5">
        <f t="shared" si="83"/>
        <v>354.6626730137977</v>
      </c>
      <c r="W119" s="15">
        <f t="shared" si="44"/>
        <v>-1.0734613539272964E-2</v>
      </c>
      <c r="X119" s="15">
        <f t="shared" si="44"/>
        <v>-1.217998157191269E-2</v>
      </c>
      <c r="Y119" s="15">
        <f t="shared" si="44"/>
        <v>-9.7425357312937999E-3</v>
      </c>
      <c r="Z119" s="5">
        <f t="shared" si="48"/>
        <v>14081.157414478566</v>
      </c>
      <c r="AA119" s="5">
        <f t="shared" si="48"/>
        <v>30375.153419394199</v>
      </c>
      <c r="AB119" s="5">
        <f t="shared" si="48"/>
        <v>23737.15985147969</v>
      </c>
      <c r="AC119" s="16">
        <f t="shared" ref="AC119:AE134" si="86">AC118*(1+AF119)</f>
        <v>1.792573167556192</v>
      </c>
      <c r="AD119" s="16">
        <f t="shared" si="86"/>
        <v>2.9296940528596465</v>
      </c>
      <c r="AE119" s="16">
        <f t="shared" si="86"/>
        <v>4.3379280165811975</v>
      </c>
      <c r="AF119" s="15">
        <f t="shared" si="56"/>
        <v>-4.0504037456468023E-3</v>
      </c>
      <c r="AG119" s="15">
        <f t="shared" si="56"/>
        <v>2.9673830763510267E-4</v>
      </c>
      <c r="AH119" s="15">
        <f t="shared" si="56"/>
        <v>9.7937136394747881E-3</v>
      </c>
      <c r="AI119" s="1">
        <f t="shared" si="79"/>
        <v>234261.43498855003</v>
      </c>
      <c r="AJ119" s="1">
        <f t="shared" si="79"/>
        <v>73076.417991771654</v>
      </c>
      <c r="AK119" s="1">
        <f t="shared" si="79"/>
        <v>28371.937193622281</v>
      </c>
      <c r="AL119" s="14">
        <f t="shared" si="84"/>
        <v>39.460369982499671</v>
      </c>
      <c r="AM119" s="14">
        <f t="shared" si="84"/>
        <v>7.7662036322989048</v>
      </c>
      <c r="AN119" s="14">
        <f t="shared" si="84"/>
        <v>2.6836574961329536</v>
      </c>
      <c r="AO119" s="11">
        <f t="shared" si="85"/>
        <v>1.094786741657516E-2</v>
      </c>
      <c r="AP119" s="11">
        <f t="shared" si="85"/>
        <v>1.3791425482807885E-2</v>
      </c>
      <c r="AQ119" s="11">
        <f t="shared" si="85"/>
        <v>1.2510563036169473E-2</v>
      </c>
      <c r="AR119" s="1">
        <f t="shared" si="49"/>
        <v>134650.16102923339</v>
      </c>
      <c r="AS119" s="1">
        <f t="shared" si="47"/>
        <v>43540.97393705474</v>
      </c>
      <c r="AT119" s="1">
        <f t="shared" si="47"/>
        <v>16750.549074209204</v>
      </c>
      <c r="AU119" s="1">
        <f t="shared" si="57"/>
        <v>26930.032205846681</v>
      </c>
      <c r="AV119" s="1">
        <f t="shared" si="57"/>
        <v>8708.1947874109483</v>
      </c>
      <c r="AW119" s="1">
        <f t="shared" si="57"/>
        <v>3350.1098148418409</v>
      </c>
      <c r="AX119" s="1">
        <f t="shared" si="58"/>
        <v>92716.824955397722</v>
      </c>
      <c r="AY119" s="1">
        <f t="shared" si="58"/>
        <v>11822.858376395334</v>
      </c>
      <c r="AZ119" s="1">
        <f t="shared" si="58"/>
        <v>3104.7438135549501</v>
      </c>
      <c r="BA119" s="1">
        <f t="shared" si="59"/>
        <v>13288.073591804929</v>
      </c>
      <c r="BB119" s="1">
        <f t="shared" si="59"/>
        <v>27629.062331425121</v>
      </c>
      <c r="BC119" s="1">
        <f t="shared" si="59"/>
        <v>34704.548037752516</v>
      </c>
      <c r="BD119" s="1">
        <f>SUM(BA119:BC119)*BT119*BG$3+BF$3*econlow!BD119+BH$3*econhigh!BD119</f>
        <v>13610.406371396593</v>
      </c>
      <c r="BE119" s="2">
        <f t="shared" si="80"/>
        <v>0.17931493730955578</v>
      </c>
      <c r="BF119" s="2">
        <f t="shared" si="80"/>
        <v>0.13584270515142602</v>
      </c>
      <c r="BG119" s="2">
        <f t="shared" si="80"/>
        <v>7.3108051554487685E-2</v>
      </c>
      <c r="BH119" s="2">
        <f t="shared" si="53"/>
        <v>0.12298219009527238</v>
      </c>
      <c r="BI119" s="2">
        <f t="shared" si="60"/>
        <v>3.2153846742329923E-3</v>
      </c>
      <c r="BJ119" s="2">
        <f t="shared" si="60"/>
        <v>1.8453240542857267E-3</v>
      </c>
      <c r="BK119" s="2">
        <f t="shared" si="60"/>
        <v>5.3447872020936297E-4</v>
      </c>
      <c r="BL119" s="2">
        <f t="shared" si="54"/>
        <v>432.95206415640155</v>
      </c>
      <c r="BM119" s="2">
        <f t="shared" si="54"/>
        <v>80.347206553075011</v>
      </c>
      <c r="BN119" s="2">
        <f t="shared" si="54"/>
        <v>8.9528120319874649</v>
      </c>
      <c r="BO119" s="2">
        <f t="shared" si="61"/>
        <v>342.93750823142364</v>
      </c>
      <c r="BP119" s="2">
        <f t="shared" si="61"/>
        <v>38.944485994008296</v>
      </c>
      <c r="BQ119" s="2">
        <f t="shared" si="61"/>
        <v>10.317999397951775</v>
      </c>
      <c r="BR119" s="11">
        <f t="shared" si="62"/>
        <v>4.4099507026763768E-2</v>
      </c>
      <c r="BS119" s="17">
        <f t="shared" si="51"/>
        <v>6.1522221256281429E-2</v>
      </c>
      <c r="BT119" s="17">
        <f t="shared" si="52"/>
        <v>0.18006983519841707</v>
      </c>
      <c r="BU119" s="12">
        <f>(BU$3*tempmid!$I229+BU$4*tempmid!$I229^2+BU$5*tempmid!$I229^6)*(K119/K$56)^$BW$1</f>
        <v>1.877357762358546</v>
      </c>
      <c r="BV119" s="12">
        <f>(BV$3*tempmid!$I229+BV$4*tempmid!$I229^2+BV$5*tempmid!$I229^6)*(L119/L$56)^$BW$1</f>
        <v>0.24775470675590913</v>
      </c>
      <c r="BW119" s="12">
        <f>(BW$3*tempmid!$I229+BW$4*tempmid!$I229^2+BW$5*tempmid!$I229^6)*(M119/M$56)^$BW$1</f>
        <v>-0.76730379068901478</v>
      </c>
      <c r="BX119" s="12"/>
      <c r="BY119" s="12"/>
      <c r="BZ119" s="12"/>
      <c r="CA119" s="19"/>
      <c r="CB119" s="19"/>
      <c r="CC119" s="19"/>
      <c r="CD119" s="19"/>
      <c r="CE119" s="19"/>
      <c r="CF119" s="19"/>
      <c r="CG119" s="19"/>
      <c r="CH119" s="19"/>
    </row>
    <row r="120" spans="1:86" x14ac:dyDescent="0.3">
      <c r="A120" s="2">
        <f t="shared" si="36"/>
        <v>2074</v>
      </c>
      <c r="B120" s="5">
        <f t="shared" si="81"/>
        <v>1161.9976606062639</v>
      </c>
      <c r="C120" s="5">
        <f t="shared" si="81"/>
        <v>2947.1178749397845</v>
      </c>
      <c r="D120" s="5">
        <f t="shared" si="81"/>
        <v>4318.7933562616581</v>
      </c>
      <c r="E120" s="15">
        <f t="shared" si="82"/>
        <v>1.5414828971420066E-4</v>
      </c>
      <c r="F120" s="15">
        <f t="shared" si="82"/>
        <v>3.0368246722463436E-4</v>
      </c>
      <c r="G120" s="15">
        <f t="shared" si="82"/>
        <v>6.1995695420436229E-4</v>
      </c>
      <c r="H120" s="5">
        <f t="shared" si="39"/>
        <v>136439.96524285921</v>
      </c>
      <c r="I120" s="5">
        <f t="shared" si="39"/>
        <v>44288.930532818275</v>
      </c>
      <c r="J120" s="5">
        <f t="shared" si="39"/>
        <v>17018.362546779936</v>
      </c>
      <c r="K120" s="5">
        <f t="shared" si="40"/>
        <v>117418.45088713228</v>
      </c>
      <c r="L120" s="5">
        <f t="shared" si="40"/>
        <v>15027.87890142439</v>
      </c>
      <c r="M120" s="5">
        <f t="shared" si="40"/>
        <v>3940.5364283302983</v>
      </c>
      <c r="N120" s="15">
        <f t="shared" si="41"/>
        <v>1.3136081341158956E-2</v>
      </c>
      <c r="O120" s="15">
        <f t="shared" si="41"/>
        <v>1.6869418409204195E-2</v>
      </c>
      <c r="P120" s="15">
        <f t="shared" si="41"/>
        <v>1.5358861140523095E-2</v>
      </c>
      <c r="Q120" s="5">
        <f t="shared" si="42"/>
        <v>9619.5464204932778</v>
      </c>
      <c r="R120" s="5">
        <f t="shared" si="42"/>
        <v>12115.554497560037</v>
      </c>
      <c r="S120" s="5">
        <f t="shared" si="42"/>
        <v>5976.9741688035529</v>
      </c>
      <c r="T120" s="5">
        <f t="shared" si="83"/>
        <v>70.50387621669914</v>
      </c>
      <c r="U120" s="5">
        <f t="shared" si="83"/>
        <v>273.55716997009813</v>
      </c>
      <c r="V120" s="5">
        <f t="shared" si="83"/>
        <v>351.20735924940459</v>
      </c>
      <c r="W120" s="15">
        <f t="shared" si="44"/>
        <v>-1.0734613539272964E-2</v>
      </c>
      <c r="X120" s="15">
        <f t="shared" si="44"/>
        <v>-1.217998157191269E-2</v>
      </c>
      <c r="Y120" s="15">
        <f t="shared" si="44"/>
        <v>-9.7425357312937999E-3</v>
      </c>
      <c r="Z120" s="5">
        <f t="shared" si="48"/>
        <v>14060.405248856952</v>
      </c>
      <c r="AA120" s="5">
        <f t="shared" si="48"/>
        <v>30536.013644740615</v>
      </c>
      <c r="AB120" s="5">
        <f t="shared" si="48"/>
        <v>24120.629836528093</v>
      </c>
      <c r="AC120" s="16">
        <f t="shared" si="86"/>
        <v>1.7853125224839765</v>
      </c>
      <c r="AD120" s="16">
        <f t="shared" si="86"/>
        <v>2.9305634053147807</v>
      </c>
      <c r="AE120" s="16">
        <f t="shared" si="86"/>
        <v>4.3804124413642489</v>
      </c>
      <c r="AF120" s="15">
        <f t="shared" si="56"/>
        <v>-4.0504037456468023E-3</v>
      </c>
      <c r="AG120" s="15">
        <f t="shared" si="56"/>
        <v>2.9673830763510267E-4</v>
      </c>
      <c r="AH120" s="15">
        <f t="shared" si="56"/>
        <v>9.7937136394747881E-3</v>
      </c>
      <c r="AI120" s="1">
        <f t="shared" ref="AI120:AK135" si="87">(1-$AI$5)*AI119+AU119</f>
        <v>237765.32369554171</v>
      </c>
      <c r="AJ120" s="1">
        <f t="shared" si="87"/>
        <v>74476.970980005441</v>
      </c>
      <c r="AK120" s="1">
        <f t="shared" si="87"/>
        <v>28884.853289101895</v>
      </c>
      <c r="AL120" s="14">
        <f t="shared" si="84"/>
        <v>39.888056812289307</v>
      </c>
      <c r="AM120" s="14">
        <f t="shared" si="84"/>
        <v>7.8722395807912759</v>
      </c>
      <c r="AN120" s="14">
        <f t="shared" si="84"/>
        <v>2.7168958217430852</v>
      </c>
      <c r="AO120" s="11">
        <f t="shared" si="85"/>
        <v>1.0838388742409407E-2</v>
      </c>
      <c r="AP120" s="11">
        <f t="shared" si="85"/>
        <v>1.3653511227979807E-2</v>
      </c>
      <c r="AQ120" s="11">
        <f t="shared" si="85"/>
        <v>1.2385457405807777E-2</v>
      </c>
      <c r="AR120" s="1">
        <f t="shared" si="49"/>
        <v>136439.96524285921</v>
      </c>
      <c r="AS120" s="1">
        <f t="shared" si="47"/>
        <v>44288.930532818275</v>
      </c>
      <c r="AT120" s="1">
        <f t="shared" si="47"/>
        <v>17018.362546779936</v>
      </c>
      <c r="AU120" s="1">
        <f t="shared" si="57"/>
        <v>27287.993048571843</v>
      </c>
      <c r="AV120" s="1">
        <f t="shared" si="57"/>
        <v>8857.7861065636553</v>
      </c>
      <c r="AW120" s="1">
        <f t="shared" si="57"/>
        <v>3403.6725093559871</v>
      </c>
      <c r="AX120" s="1">
        <f t="shared" si="58"/>
        <v>93934.760709705821</v>
      </c>
      <c r="AY120" s="1">
        <f t="shared" si="58"/>
        <v>12022.303121139514</v>
      </c>
      <c r="AZ120" s="1">
        <f t="shared" si="58"/>
        <v>3152.429142664239</v>
      </c>
      <c r="BA120" s="1">
        <f t="shared" si="59"/>
        <v>13305.286635622451</v>
      </c>
      <c r="BB120" s="1">
        <f t="shared" si="59"/>
        <v>27686.754273540853</v>
      </c>
      <c r="BC120" s="1">
        <f t="shared" si="59"/>
        <v>34791.890877470381</v>
      </c>
      <c r="BD120" s="1">
        <f>SUM(BA120:BC120)*BT120*BG$3+BF$3*econlow!BD120+BH$3*econhigh!BD120</f>
        <v>13242.166961919695</v>
      </c>
      <c r="BE120" s="2">
        <f t="shared" ref="BE120:BG135" si="88">BE119</f>
        <v>0.17931493730955578</v>
      </c>
      <c r="BF120" s="2">
        <f t="shared" si="88"/>
        <v>0.13584270515142602</v>
      </c>
      <c r="BG120" s="2">
        <f t="shared" si="88"/>
        <v>7.3108051554487685E-2</v>
      </c>
      <c r="BH120" s="2">
        <f t="shared" si="53"/>
        <v>0.1227169645559419</v>
      </c>
      <c r="BI120" s="2">
        <f t="shared" si="60"/>
        <v>3.2153846742329923E-3</v>
      </c>
      <c r="BJ120" s="2">
        <f t="shared" si="60"/>
        <v>1.8453240542857267E-3</v>
      </c>
      <c r="BK120" s="2">
        <f t="shared" si="60"/>
        <v>5.3447872020936297E-4</v>
      </c>
      <c r="BL120" s="2">
        <f t="shared" si="54"/>
        <v>438.70697319477165</v>
      </c>
      <c r="BM120" s="2">
        <f t="shared" si="54"/>
        <v>81.727428850799129</v>
      </c>
      <c r="BN120" s="2">
        <f t="shared" si="54"/>
        <v>9.095952634061895</v>
      </c>
      <c r="BO120" s="2">
        <f t="shared" si="61"/>
        <v>348.00880032999362</v>
      </c>
      <c r="BP120" s="2">
        <f t="shared" si="61"/>
        <v>39.404803795519975</v>
      </c>
      <c r="BQ120" s="2">
        <f t="shared" si="61"/>
        <v>10.316308776968787</v>
      </c>
      <c r="BR120" s="11">
        <f t="shared" si="62"/>
        <v>4.394055675161665E-2</v>
      </c>
      <c r="BS120" s="17">
        <f t="shared" si="51"/>
        <v>5.8923714494871805E-2</v>
      </c>
      <c r="BT120" s="17">
        <f t="shared" si="52"/>
        <v>0.17482508271690977</v>
      </c>
      <c r="BU120" s="12">
        <f>(BU$3*tempmid!$I230+BU$4*tempmid!$I230^2+BU$5*tempmid!$I230^6)*(K120/K$56)^$BW$1</f>
        <v>1.8075785631420054</v>
      </c>
      <c r="BV120" s="12">
        <f>(BV$3*tempmid!$I230+BV$4*tempmid!$I230^2+BV$5*tempmid!$I230^6)*(L120/L$56)^$BW$1</f>
        <v>0.1896382176255226</v>
      </c>
      <c r="BW120" s="12">
        <f>(BW$3*tempmid!$I230+BW$4*tempmid!$I230^2+BW$5*tempmid!$I230^6)*(M120/M$56)^$BW$1</f>
        <v>-0.8205067265192314</v>
      </c>
      <c r="BX120" s="12"/>
      <c r="BY120" s="12"/>
      <c r="BZ120" s="12"/>
      <c r="CA120" s="19"/>
      <c r="CB120" s="19"/>
      <c r="CC120" s="19"/>
      <c r="CD120" s="19"/>
      <c r="CE120" s="19"/>
      <c r="CF120" s="19"/>
      <c r="CG120" s="19"/>
      <c r="CH120" s="19"/>
    </row>
    <row r="121" spans="1:86" x14ac:dyDescent="0.3">
      <c r="A121" s="2">
        <f t="shared" si="36"/>
        <v>2075</v>
      </c>
      <c r="B121" s="5">
        <f t="shared" si="81"/>
        <v>1162.1678245606965</v>
      </c>
      <c r="C121" s="5">
        <f t="shared" si="81"/>
        <v>2947.9681135658748</v>
      </c>
      <c r="D121" s="5">
        <f t="shared" si="81"/>
        <v>4321.3369489378947</v>
      </c>
      <c r="E121" s="15">
        <f t="shared" si="82"/>
        <v>1.4644087522849061E-4</v>
      </c>
      <c r="F121" s="15">
        <f t="shared" si="82"/>
        <v>2.8849834386340264E-4</v>
      </c>
      <c r="G121" s="15">
        <f t="shared" si="82"/>
        <v>5.8895910649414413E-4</v>
      </c>
      <c r="H121" s="5">
        <f t="shared" si="39"/>
        <v>138230.07080587663</v>
      </c>
      <c r="I121" s="5">
        <f t="shared" si="39"/>
        <v>45040.507442078961</v>
      </c>
      <c r="J121" s="5">
        <f t="shared" si="39"/>
        <v>17286.919925873557</v>
      </c>
      <c r="K121" s="5">
        <f t="shared" si="40"/>
        <v>118941.57443063619</v>
      </c>
      <c r="L121" s="5">
        <f t="shared" si="40"/>
        <v>15278.49206876182</v>
      </c>
      <c r="M121" s="5">
        <f t="shared" si="40"/>
        <v>4000.3638064192996</v>
      </c>
      <c r="N121" s="15">
        <f t="shared" si="41"/>
        <v>1.2971756414739355E-2</v>
      </c>
      <c r="O121" s="15">
        <f t="shared" si="41"/>
        <v>1.6676549563736209E-2</v>
      </c>
      <c r="P121" s="15">
        <f t="shared" si="41"/>
        <v>1.5182546634736171E-2</v>
      </c>
      <c r="Q121" s="5">
        <f t="shared" si="42"/>
        <v>9641.1388793456063</v>
      </c>
      <c r="R121" s="5">
        <f t="shared" si="42"/>
        <v>12171.082324254117</v>
      </c>
      <c r="S121" s="5">
        <f t="shared" si="42"/>
        <v>6012.1437028949795</v>
      </c>
      <c r="T121" s="5">
        <f t="shared" si="83"/>
        <v>69.747044352492139</v>
      </c>
      <c r="U121" s="5">
        <f t="shared" si="83"/>
        <v>270.22524868099777</v>
      </c>
      <c r="V121" s="5">
        <f t="shared" si="83"/>
        <v>347.78570900282392</v>
      </c>
      <c r="W121" s="15">
        <f t="shared" si="44"/>
        <v>-1.0734613539272964E-2</v>
      </c>
      <c r="X121" s="15">
        <f t="shared" si="44"/>
        <v>-1.217998157191269E-2</v>
      </c>
      <c r="Y121" s="15">
        <f t="shared" si="44"/>
        <v>-9.7425357312937999E-3</v>
      </c>
      <c r="Z121" s="5">
        <f t="shared" si="48"/>
        <v>14037.272627197775</v>
      </c>
      <c r="AA121" s="5">
        <f t="shared" si="48"/>
        <v>30691.355573685156</v>
      </c>
      <c r="AB121" s="5">
        <f t="shared" si="48"/>
        <v>24505.194564292306</v>
      </c>
      <c r="AC121" s="16">
        <f t="shared" si="86"/>
        <v>1.7780812859557573</v>
      </c>
      <c r="AD121" s="16">
        <f t="shared" si="86"/>
        <v>2.9314330157400912</v>
      </c>
      <c r="AE121" s="16">
        <f t="shared" si="86"/>
        <v>4.423312946437763</v>
      </c>
      <c r="AF121" s="15">
        <f t="shared" si="56"/>
        <v>-4.0504037456468023E-3</v>
      </c>
      <c r="AG121" s="15">
        <f t="shared" si="56"/>
        <v>2.9673830763510267E-4</v>
      </c>
      <c r="AH121" s="15">
        <f t="shared" si="56"/>
        <v>9.7937136394747881E-3</v>
      </c>
      <c r="AI121" s="1">
        <f t="shared" si="87"/>
        <v>241276.78437455939</v>
      </c>
      <c r="AJ121" s="1">
        <f t="shared" si="87"/>
        <v>75887.059988568551</v>
      </c>
      <c r="AK121" s="1">
        <f t="shared" si="87"/>
        <v>29400.040469547694</v>
      </c>
      <c r="AL121" s="14">
        <f t="shared" si="84"/>
        <v>40.316055855541094</v>
      </c>
      <c r="AM121" s="14">
        <f t="shared" si="84"/>
        <v>7.978648455181899</v>
      </c>
      <c r="AN121" s="14">
        <f t="shared" si="84"/>
        <v>2.7502093192445392</v>
      </c>
      <c r="AO121" s="11">
        <f t="shared" si="85"/>
        <v>1.0730004854985313E-2</v>
      </c>
      <c r="AP121" s="11">
        <f t="shared" si="85"/>
        <v>1.3516976115700009E-2</v>
      </c>
      <c r="AQ121" s="11">
        <f t="shared" si="85"/>
        <v>1.2261602831749699E-2</v>
      </c>
      <c r="AR121" s="1">
        <f t="shared" si="49"/>
        <v>138230.07080587663</v>
      </c>
      <c r="AS121" s="1">
        <f t="shared" si="47"/>
        <v>45040.507442078961</v>
      </c>
      <c r="AT121" s="1">
        <f t="shared" si="47"/>
        <v>17286.919925873557</v>
      </c>
      <c r="AU121" s="1">
        <f t="shared" si="57"/>
        <v>27646.014161175328</v>
      </c>
      <c r="AV121" s="1">
        <f t="shared" si="57"/>
        <v>9008.1014884157921</v>
      </c>
      <c r="AW121" s="1">
        <f t="shared" si="57"/>
        <v>3457.3839851747116</v>
      </c>
      <c r="AX121" s="1">
        <f t="shared" si="58"/>
        <v>95153.259544508954</v>
      </c>
      <c r="AY121" s="1">
        <f t="shared" si="58"/>
        <v>12222.793655009456</v>
      </c>
      <c r="AZ121" s="1">
        <f t="shared" si="58"/>
        <v>3200.2910451354392</v>
      </c>
      <c r="BA121" s="1">
        <f t="shared" si="59"/>
        <v>13322.213491857525</v>
      </c>
      <c r="BB121" s="1">
        <f t="shared" si="59"/>
        <v>27743.49836809935</v>
      </c>
      <c r="BC121" s="1">
        <f t="shared" si="59"/>
        <v>34877.497707544739</v>
      </c>
      <c r="BD121" s="1">
        <f>SUM(BA121:BC121)*BT121*BG$3+BF$3*econlow!BD121+BH$3*econhigh!BD121</f>
        <v>12883.325270289561</v>
      </c>
      <c r="BE121" s="2">
        <f t="shared" si="88"/>
        <v>0.17931493730955578</v>
      </c>
      <c r="BF121" s="2">
        <f t="shared" si="88"/>
        <v>0.13584270515142602</v>
      </c>
      <c r="BG121" s="2">
        <f t="shared" si="88"/>
        <v>7.3108051554487685E-2</v>
      </c>
      <c r="BH121" s="2">
        <f t="shared" si="53"/>
        <v>0.12245194784853326</v>
      </c>
      <c r="BI121" s="2">
        <f t="shared" si="60"/>
        <v>3.2153846742329923E-3</v>
      </c>
      <c r="BJ121" s="2">
        <f t="shared" si="60"/>
        <v>1.8453240542857267E-3</v>
      </c>
      <c r="BK121" s="2">
        <f t="shared" si="60"/>
        <v>5.3447872020936297E-4</v>
      </c>
      <c r="BL121" s="2">
        <f t="shared" si="54"/>
        <v>444.4628511873571</v>
      </c>
      <c r="BM121" s="2">
        <f t="shared" si="54"/>
        <v>83.114331800103599</v>
      </c>
      <c r="BN121" s="2">
        <f t="shared" si="54"/>
        <v>9.2394908383426344</v>
      </c>
      <c r="BO121" s="2">
        <f t="shared" si="61"/>
        <v>353.15573244372234</v>
      </c>
      <c r="BP121" s="2">
        <f t="shared" si="61"/>
        <v>39.870668844427932</v>
      </c>
      <c r="BQ121" s="2">
        <f t="shared" si="61"/>
        <v>10.314654142763894</v>
      </c>
      <c r="BR121" s="11">
        <f t="shared" si="62"/>
        <v>4.3782562360079352E-2</v>
      </c>
      <c r="BS121" s="17">
        <f t="shared" si="51"/>
        <v>5.6443553336237941E-2</v>
      </c>
      <c r="BT121" s="17">
        <f t="shared" si="52"/>
        <v>0.16973309001641726</v>
      </c>
      <c r="BU121" s="12">
        <f>(BU$3*tempmid!$I231+BU$4*tempmid!$I231^2+BU$5*tempmid!$I231^6)*(K121/K$56)^$BW$1</f>
        <v>1.7358864441960327</v>
      </c>
      <c r="BV121" s="12">
        <f>(BV$3*tempmid!$I231+BV$4*tempmid!$I231^2+BV$5*tempmid!$I231^6)*(L121/L$56)^$BW$1</f>
        <v>0.13032088786767732</v>
      </c>
      <c r="BW121" s="12">
        <f>(BW$3*tempmid!$I231+BW$4*tempmid!$I231^2+BW$5*tempmid!$I231^6)*(M121/M$56)^$BW$1</f>
        <v>-0.87465521909049981</v>
      </c>
      <c r="BX121" s="12"/>
      <c r="BY121" s="12"/>
      <c r="BZ121" s="12"/>
      <c r="CA121" s="19"/>
      <c r="CB121" s="19"/>
      <c r="CC121" s="19"/>
      <c r="CD121" s="19"/>
      <c r="CE121" s="19"/>
      <c r="CF121" s="19"/>
      <c r="CG121" s="19"/>
      <c r="CH121" s="19"/>
    </row>
    <row r="122" spans="1:86" x14ac:dyDescent="0.3">
      <c r="A122" s="2">
        <f t="shared" ref="A122:A185" si="89">1+A121</f>
        <v>2076</v>
      </c>
      <c r="B122" s="5">
        <f t="shared" ref="B122:D137" si="90">B121*(1+E122)</f>
        <v>1162.3295039904181</v>
      </c>
      <c r="C122" s="5">
        <f t="shared" si="90"/>
        <v>2948.7760732884744</v>
      </c>
      <c r="D122" s="5">
        <f t="shared" si="90"/>
        <v>4323.7547851487852</v>
      </c>
      <c r="E122" s="15">
        <f t="shared" ref="E122:G137" si="91">E121*$E$5</f>
        <v>1.3911883146706607E-4</v>
      </c>
      <c r="F122" s="15">
        <f t="shared" si="91"/>
        <v>2.7407342667023251E-4</v>
      </c>
      <c r="G122" s="15">
        <f t="shared" si="91"/>
        <v>5.5951115116943694E-4</v>
      </c>
      <c r="H122" s="5">
        <f t="shared" ref="H122:J185" si="92">AR122</f>
        <v>140020.12229974824</v>
      </c>
      <c r="I122" s="5">
        <f t="shared" si="92"/>
        <v>45795.575294049362</v>
      </c>
      <c r="J122" s="5">
        <f t="shared" si="92"/>
        <v>17556.181217281635</v>
      </c>
      <c r="K122" s="5">
        <f t="shared" ref="K122:M185" si="93">H122/B122*1000</f>
        <v>120465.08483097279</v>
      </c>
      <c r="L122" s="5">
        <f t="shared" si="93"/>
        <v>15530.367228929033</v>
      </c>
      <c r="M122" s="5">
        <f t="shared" si="93"/>
        <v>4060.4016854941756</v>
      </c>
      <c r="N122" s="15">
        <f t="shared" ref="N122:P185" si="94">K122/K121-1</f>
        <v>1.2808897205451641E-2</v>
      </c>
      <c r="O122" s="15">
        <f t="shared" si="94"/>
        <v>1.648560335886784E-2</v>
      </c>
      <c r="P122" s="15">
        <f t="shared" si="94"/>
        <v>1.5008104757505913E-2</v>
      </c>
      <c r="Q122" s="5">
        <f t="shared" ref="Q122:S185" si="95">T122*H122/1000</f>
        <v>9661.1555552355603</v>
      </c>
      <c r="R122" s="5">
        <f t="shared" si="95"/>
        <v>12224.391979975748</v>
      </c>
      <c r="S122" s="5">
        <f t="shared" si="95"/>
        <v>6046.3030651962708</v>
      </c>
      <c r="T122" s="5">
        <f t="shared" ref="T122:V137" si="96">T121*(1+W122)</f>
        <v>68.998336785861611</v>
      </c>
      <c r="U122" s="5">
        <f t="shared" si="96"/>
        <v>266.93391013179769</v>
      </c>
      <c r="V122" s="5">
        <f t="shared" si="96"/>
        <v>344.39739430603055</v>
      </c>
      <c r="W122" s="15">
        <f t="shared" ref="W122:Y185" si="97">T$5-1</f>
        <v>-1.0734613539272964E-2</v>
      </c>
      <c r="X122" s="15">
        <f t="shared" si="97"/>
        <v>-1.217998157191269E-2</v>
      </c>
      <c r="Y122" s="15">
        <f t="shared" si="97"/>
        <v>-9.7425357312937999E-3</v>
      </c>
      <c r="Z122" s="5">
        <f t="shared" si="48"/>
        <v>14011.7970649404</v>
      </c>
      <c r="AA122" s="5">
        <f t="shared" si="48"/>
        <v>30841.168773140351</v>
      </c>
      <c r="AB122" s="5">
        <f t="shared" si="48"/>
        <v>24890.796343813341</v>
      </c>
      <c r="AC122" s="16">
        <f t="shared" si="86"/>
        <v>1.7708793388550577</v>
      </c>
      <c r="AD122" s="16">
        <f t="shared" si="86"/>
        <v>2.9323028842121275</v>
      </c>
      <c r="AE122" s="16">
        <f t="shared" si="86"/>
        <v>4.4666336067729562</v>
      </c>
      <c r="AF122" s="15">
        <f t="shared" si="56"/>
        <v>-4.0504037456468023E-3</v>
      </c>
      <c r="AG122" s="15">
        <f t="shared" si="56"/>
        <v>2.9673830763510267E-4</v>
      </c>
      <c r="AH122" s="15">
        <f t="shared" si="56"/>
        <v>9.7937136394747881E-3</v>
      </c>
      <c r="AI122" s="1">
        <f t="shared" si="87"/>
        <v>244795.12009827877</v>
      </c>
      <c r="AJ122" s="1">
        <f t="shared" si="87"/>
        <v>77306.455478127493</v>
      </c>
      <c r="AK122" s="1">
        <f t="shared" si="87"/>
        <v>29917.420407767637</v>
      </c>
      <c r="AL122" s="14">
        <f t="shared" ref="AL122:AN137" si="98">AL121*(1+AO122)</f>
        <v>40.744321415854273</v>
      </c>
      <c r="AM122" s="14">
        <f t="shared" si="98"/>
        <v>8.0854171837801161</v>
      </c>
      <c r="AN122" s="14">
        <f t="shared" si="98"/>
        <v>2.7835940738775249</v>
      </c>
      <c r="AO122" s="11">
        <f t="shared" ref="AO122:AQ137" si="99">AO$5*AO121</f>
        <v>1.062270480643546E-2</v>
      </c>
      <c r="AP122" s="11">
        <f t="shared" si="99"/>
        <v>1.3381806354543009E-2</v>
      </c>
      <c r="AQ122" s="11">
        <f t="shared" si="99"/>
        <v>1.2138986803432202E-2</v>
      </c>
      <c r="AR122" s="1">
        <f t="shared" si="49"/>
        <v>140020.12229974824</v>
      </c>
      <c r="AS122" s="1">
        <f t="shared" si="47"/>
        <v>45795.575294049362</v>
      </c>
      <c r="AT122" s="1">
        <f t="shared" si="47"/>
        <v>17556.181217281635</v>
      </c>
      <c r="AU122" s="1">
        <f t="shared" si="57"/>
        <v>28004.024459949651</v>
      </c>
      <c r="AV122" s="1">
        <f t="shared" si="57"/>
        <v>9159.1150588098735</v>
      </c>
      <c r="AW122" s="1">
        <f t="shared" si="57"/>
        <v>3511.2362434563274</v>
      </c>
      <c r="AX122" s="1">
        <f t="shared" si="58"/>
        <v>96372.067864778233</v>
      </c>
      <c r="AY122" s="1">
        <f t="shared" si="58"/>
        <v>12424.293783143225</v>
      </c>
      <c r="AZ122" s="1">
        <f t="shared" si="58"/>
        <v>3248.3213483953405</v>
      </c>
      <c r="BA122" s="1">
        <f t="shared" si="59"/>
        <v>13338.860477796647</v>
      </c>
      <c r="BB122" s="1">
        <f t="shared" si="59"/>
        <v>27799.318124654423</v>
      </c>
      <c r="BC122" s="1">
        <f t="shared" si="59"/>
        <v>34961.421290920662</v>
      </c>
      <c r="BD122" s="1">
        <f>SUM(BA122:BC122)*BT122*BG$3+BF$3*econlow!BD122+BH$3*econhigh!BD122</f>
        <v>12533.674627590401</v>
      </c>
      <c r="BE122" s="2">
        <f t="shared" si="88"/>
        <v>0.17931493730955578</v>
      </c>
      <c r="BF122" s="2">
        <f t="shared" si="88"/>
        <v>0.13584270515142602</v>
      </c>
      <c r="BG122" s="2">
        <f t="shared" si="88"/>
        <v>7.3108051554487685E-2</v>
      </c>
      <c r="BH122" s="2">
        <f t="shared" si="53"/>
        <v>0.12218712705201823</v>
      </c>
      <c r="BI122" s="2">
        <f t="shared" si="60"/>
        <v>3.2153846742329923E-3</v>
      </c>
      <c r="BJ122" s="2">
        <f t="shared" si="60"/>
        <v>1.8453240542857267E-3</v>
      </c>
      <c r="BK122" s="2">
        <f t="shared" si="60"/>
        <v>5.3447872020936297E-4</v>
      </c>
      <c r="BL122" s="2">
        <f t="shared" si="54"/>
        <v>450.21855532683975</v>
      </c>
      <c r="BM122" s="2">
        <f t="shared" si="54"/>
        <v>84.507676669962436</v>
      </c>
      <c r="BN122" s="2">
        <f t="shared" si="54"/>
        <v>9.383405268776345</v>
      </c>
      <c r="BO122" s="2">
        <f t="shared" si="61"/>
        <v>358.37943321458584</v>
      </c>
      <c r="BP122" s="2">
        <f t="shared" si="61"/>
        <v>40.34214706757389</v>
      </c>
      <c r="BQ122" s="2">
        <f t="shared" si="61"/>
        <v>10.313034455018311</v>
      </c>
      <c r="BR122" s="11">
        <f t="shared" si="62"/>
        <v>4.3625547092841915E-2</v>
      </c>
      <c r="BS122" s="17">
        <f t="shared" si="51"/>
        <v>5.4075968857550526E-2</v>
      </c>
      <c r="BT122" s="17">
        <f t="shared" si="52"/>
        <v>0.16478940778292939</v>
      </c>
      <c r="BU122" s="12">
        <f>(BU$3*tempmid!$I232+BU$4*tempmid!$I232^2+BU$5*tempmid!$I232^6)*(K122/K$56)^$BW$1</f>
        <v>1.6622888642034661</v>
      </c>
      <c r="BV122" s="12">
        <f>(BV$3*tempmid!$I232+BV$4*tempmid!$I232^2+BV$5*tempmid!$I232^6)*(L122/L$56)^$BW$1</f>
        <v>6.9811450512909892E-2</v>
      </c>
      <c r="BW122" s="12">
        <f>(BW$3*tempmid!$I232+BW$4*tempmid!$I232^2+BW$5*tempmid!$I232^6)*(M122/M$56)^$BW$1</f>
        <v>-0.92974173501109603</v>
      </c>
      <c r="BX122" s="12"/>
      <c r="BY122" s="12"/>
      <c r="BZ122" s="12"/>
      <c r="CA122" s="19"/>
      <c r="CB122" s="19"/>
      <c r="CC122" s="19"/>
      <c r="CD122" s="19"/>
      <c r="CE122" s="19"/>
      <c r="CF122" s="19"/>
      <c r="CG122" s="19"/>
      <c r="CH122" s="19"/>
    </row>
    <row r="123" spans="1:86" x14ac:dyDescent="0.3">
      <c r="A123" s="2">
        <f t="shared" si="89"/>
        <v>2077</v>
      </c>
      <c r="B123" s="5">
        <f t="shared" si="90"/>
        <v>1162.4831208166743</v>
      </c>
      <c r="C123" s="5">
        <f t="shared" si="90"/>
        <v>2949.5438453932193</v>
      </c>
      <c r="D123" s="5">
        <f t="shared" si="90"/>
        <v>4326.0530147151367</v>
      </c>
      <c r="E123" s="15">
        <f t="shared" si="91"/>
        <v>1.3216288989371277E-4</v>
      </c>
      <c r="F123" s="15">
        <f t="shared" si="91"/>
        <v>2.6036975533672089E-4</v>
      </c>
      <c r="G123" s="15">
        <f t="shared" si="91"/>
        <v>5.3153559361096504E-4</v>
      </c>
      <c r="H123" s="5">
        <f t="shared" si="92"/>
        <v>141809.76603576506</v>
      </c>
      <c r="I123" s="5">
        <f t="shared" si="92"/>
        <v>46554.003967053453</v>
      </c>
      <c r="J123" s="5">
        <f t="shared" si="92"/>
        <v>17826.106413058696</v>
      </c>
      <c r="K123" s="5">
        <f t="shared" si="93"/>
        <v>121988.66675684723</v>
      </c>
      <c r="L123" s="5">
        <f t="shared" si="93"/>
        <v>15783.458869331402</v>
      </c>
      <c r="M123" s="5">
        <f t="shared" si="93"/>
        <v>4120.6398424667741</v>
      </c>
      <c r="N123" s="15">
        <f t="shared" si="94"/>
        <v>1.2647498053167894E-2</v>
      </c>
      <c r="O123" s="15">
        <f t="shared" si="94"/>
        <v>1.6296565089003456E-2</v>
      </c>
      <c r="P123" s="15">
        <f t="shared" si="94"/>
        <v>1.4835516689838846E-2</v>
      </c>
      <c r="Q123" s="5">
        <f t="shared" si="95"/>
        <v>9679.6036889462739</v>
      </c>
      <c r="R123" s="5">
        <f t="shared" si="95"/>
        <v>12275.483600869116</v>
      </c>
      <c r="S123" s="5">
        <f t="shared" si="95"/>
        <v>6079.4525945570886</v>
      </c>
      <c r="T123" s="5">
        <f t="shared" si="96"/>
        <v>68.257666305612787</v>
      </c>
      <c r="U123" s="5">
        <f t="shared" si="96"/>
        <v>263.68266002547381</v>
      </c>
      <c r="V123" s="5">
        <f t="shared" si="96"/>
        <v>341.04209038623958</v>
      </c>
      <c r="W123" s="15">
        <f t="shared" si="97"/>
        <v>-1.0734613539272964E-2</v>
      </c>
      <c r="X123" s="15">
        <f t="shared" si="97"/>
        <v>-1.217998157191269E-2</v>
      </c>
      <c r="Y123" s="15">
        <f t="shared" si="97"/>
        <v>-9.7425357312937999E-3</v>
      </c>
      <c r="Z123" s="5">
        <f t="shared" si="48"/>
        <v>13984.016719719772</v>
      </c>
      <c r="AA123" s="5">
        <f t="shared" si="48"/>
        <v>30985.445732082309</v>
      </c>
      <c r="AB123" s="5">
        <f t="shared" si="48"/>
        <v>25277.377451567649</v>
      </c>
      <c r="AC123" s="16">
        <f t="shared" si="86"/>
        <v>1.7637065625478705</v>
      </c>
      <c r="AD123" s="16">
        <f t="shared" si="86"/>
        <v>2.9331730108074621</v>
      </c>
      <c r="AE123" s="16">
        <f t="shared" si="86"/>
        <v>4.510378537250145</v>
      </c>
      <c r="AF123" s="15">
        <f t="shared" si="56"/>
        <v>-4.0504037456468023E-3</v>
      </c>
      <c r="AG123" s="15">
        <f t="shared" si="56"/>
        <v>2.9673830763510267E-4</v>
      </c>
      <c r="AH123" s="15">
        <f t="shared" si="56"/>
        <v>9.7937136394747881E-3</v>
      </c>
      <c r="AI123" s="1">
        <f t="shared" si="87"/>
        <v>248319.63254840055</v>
      </c>
      <c r="AJ123" s="1">
        <f t="shared" si="87"/>
        <v>78734.924989124615</v>
      </c>
      <c r="AK123" s="1">
        <f t="shared" si="87"/>
        <v>30436.914610447202</v>
      </c>
      <c r="AL123" s="14">
        <f t="shared" si="98"/>
        <v>41.172808165804028</v>
      </c>
      <c r="AM123" s="14">
        <f t="shared" si="98"/>
        <v>8.1925326959586648</v>
      </c>
      <c r="AN123" s="14">
        <f t="shared" si="98"/>
        <v>2.8170461854891471</v>
      </c>
      <c r="AO123" s="11">
        <f t="shared" si="99"/>
        <v>1.0516477758371105E-2</v>
      </c>
      <c r="AP123" s="11">
        <f t="shared" si="99"/>
        <v>1.3247988290997579E-2</v>
      </c>
      <c r="AQ123" s="11">
        <f t="shared" si="99"/>
        <v>1.2017596935397879E-2</v>
      </c>
      <c r="AR123" s="1">
        <f t="shared" si="49"/>
        <v>141809.76603576506</v>
      </c>
      <c r="AS123" s="1">
        <f t="shared" si="47"/>
        <v>46554.003967053453</v>
      </c>
      <c r="AT123" s="1">
        <f t="shared" si="47"/>
        <v>17826.106413058696</v>
      </c>
      <c r="AU123" s="1">
        <f t="shared" si="57"/>
        <v>28361.953207153012</v>
      </c>
      <c r="AV123" s="1">
        <f t="shared" si="57"/>
        <v>9310.8007934106918</v>
      </c>
      <c r="AW123" s="1">
        <f t="shared" si="57"/>
        <v>3565.2212826117393</v>
      </c>
      <c r="AX123" s="1">
        <f t="shared" si="58"/>
        <v>97590.933405477786</v>
      </c>
      <c r="AY123" s="1">
        <f t="shared" si="58"/>
        <v>12626.76709546512</v>
      </c>
      <c r="AZ123" s="1">
        <f t="shared" si="58"/>
        <v>3296.5118739734198</v>
      </c>
      <c r="BA123" s="1">
        <f t="shared" si="59"/>
        <v>13355.233684785502</v>
      </c>
      <c r="BB123" s="1">
        <f t="shared" si="59"/>
        <v>27854.236196423033</v>
      </c>
      <c r="BC123" s="1">
        <f t="shared" si="59"/>
        <v>35043.712353091352</v>
      </c>
      <c r="BD123" s="1">
        <f>SUM(BA123:BC123)*BT123*BG$3+BF$3*econlow!BD123+BH$3*econhigh!BD123</f>
        <v>12193.010709960588</v>
      </c>
      <c r="BE123" s="2">
        <f t="shared" si="88"/>
        <v>0.17931493730955578</v>
      </c>
      <c r="BF123" s="2">
        <f t="shared" si="88"/>
        <v>0.13584270515142602</v>
      </c>
      <c r="BG123" s="2">
        <f t="shared" si="88"/>
        <v>7.3108051554487685E-2</v>
      </c>
      <c r="BH123" s="2">
        <f t="shared" si="53"/>
        <v>0.1219224904020445</v>
      </c>
      <c r="BI123" s="2">
        <f t="shared" si="60"/>
        <v>3.2153846742329923E-3</v>
      </c>
      <c r="BJ123" s="2">
        <f t="shared" si="60"/>
        <v>1.8453240542857267E-3</v>
      </c>
      <c r="BK123" s="2">
        <f t="shared" si="60"/>
        <v>5.3447872020936297E-4</v>
      </c>
      <c r="BL123" s="2">
        <f t="shared" si="54"/>
        <v>455.97294836796527</v>
      </c>
      <c r="BM123" s="2">
        <f t="shared" si="54"/>
        <v>85.907223343716879</v>
      </c>
      <c r="BN123" s="2">
        <f t="shared" si="54"/>
        <v>9.5276745419675297</v>
      </c>
      <c r="BO123" s="2">
        <f t="shared" si="61"/>
        <v>363.68104838901468</v>
      </c>
      <c r="BP123" s="2">
        <f t="shared" si="61"/>
        <v>40.819305226046005</v>
      </c>
      <c r="BQ123" s="2">
        <f t="shared" si="61"/>
        <v>10.311448718592088</v>
      </c>
      <c r="BR123" s="11">
        <f t="shared" si="62"/>
        <v>4.3469532687785167E-2</v>
      </c>
      <c r="BS123" s="17">
        <f t="shared" si="51"/>
        <v>5.1815489768515487E-2</v>
      </c>
      <c r="BT123" s="17">
        <f t="shared" si="52"/>
        <v>0.15998971629410619</v>
      </c>
      <c r="BU123" s="12">
        <f>(BU$3*tempmid!$I233+BU$4*tempmid!$I233^2+BU$5*tempmid!$I233^6)*(K123/K$56)^$BW$1</f>
        <v>1.5867942796222565</v>
      </c>
      <c r="BV123" s="12">
        <f>(BV$3*tempmid!$I233+BV$4*tempmid!$I233^2+BV$5*tempmid!$I233^6)*(L123/L$56)^$BW$1</f>
        <v>8.1192382122992485E-3</v>
      </c>
      <c r="BW123" s="12">
        <f>(BW$3*tempmid!$I233+BW$4*tempmid!$I233^2+BW$5*tempmid!$I233^6)*(M123/M$56)^$BW$1</f>
        <v>-0.98575828102457919</v>
      </c>
      <c r="BX123" s="12"/>
      <c r="BY123" s="12"/>
      <c r="BZ123" s="12"/>
      <c r="CA123" s="19"/>
      <c r="CB123" s="19"/>
      <c r="CC123" s="19"/>
      <c r="CD123" s="19"/>
      <c r="CE123" s="19"/>
      <c r="CF123" s="19"/>
      <c r="CG123" s="19"/>
      <c r="CH123" s="19"/>
    </row>
    <row r="124" spans="1:86" x14ac:dyDescent="0.3">
      <c r="A124" s="2">
        <f t="shared" si="89"/>
        <v>2078</v>
      </c>
      <c r="B124" s="5">
        <f t="shared" si="90"/>
        <v>1162.6290760889392</v>
      </c>
      <c r="C124" s="5">
        <f t="shared" si="90"/>
        <v>2950.27341880213</v>
      </c>
      <c r="D124" s="5">
        <f t="shared" si="90"/>
        <v>4328.2374933144465</v>
      </c>
      <c r="E124" s="15">
        <f t="shared" si="91"/>
        <v>1.2555474539902711E-4</v>
      </c>
      <c r="F124" s="15">
        <f t="shared" si="91"/>
        <v>2.4735126756988485E-4</v>
      </c>
      <c r="G124" s="15">
        <f t="shared" si="91"/>
        <v>5.0495881393041678E-4</v>
      </c>
      <c r="H124" s="5">
        <f t="shared" si="92"/>
        <v>143598.65028162926</v>
      </c>
      <c r="I124" s="5">
        <f t="shared" si="92"/>
        <v>47315.662672779457</v>
      </c>
      <c r="J124" s="5">
        <f t="shared" si="92"/>
        <v>18096.655507824795</v>
      </c>
      <c r="K124" s="5">
        <f t="shared" si="93"/>
        <v>123512.00673966648</v>
      </c>
      <c r="L124" s="5">
        <f t="shared" si="93"/>
        <v>16037.72124008444</v>
      </c>
      <c r="M124" s="5">
        <f t="shared" si="93"/>
        <v>4181.0680527068007</v>
      </c>
      <c r="N124" s="15">
        <f t="shared" si="94"/>
        <v>1.2487553338505153E-2</v>
      </c>
      <c r="O124" s="15">
        <f t="shared" si="94"/>
        <v>1.6109420175769662E-2</v>
      </c>
      <c r="P124" s="15">
        <f t="shared" si="94"/>
        <v>1.4664763859549623E-2</v>
      </c>
      <c r="Q124" s="5">
        <f t="shared" si="95"/>
        <v>9696.4911973733815</v>
      </c>
      <c r="R124" s="5">
        <f t="shared" si="95"/>
        <v>12324.358449245103</v>
      </c>
      <c r="S124" s="5">
        <f t="shared" si="95"/>
        <v>6111.5930088457799</v>
      </c>
      <c r="T124" s="5">
        <f t="shared" si="96"/>
        <v>67.524946636729382</v>
      </c>
      <c r="U124" s="5">
        <f t="shared" si="96"/>
        <v>260.47101008553062</v>
      </c>
      <c r="V124" s="5">
        <f t="shared" si="96"/>
        <v>337.71947563477653</v>
      </c>
      <c r="W124" s="15">
        <f t="shared" si="97"/>
        <v>-1.0734613539272964E-2</v>
      </c>
      <c r="X124" s="15">
        <f t="shared" si="97"/>
        <v>-1.217998157191269E-2</v>
      </c>
      <c r="Y124" s="15">
        <f t="shared" si="97"/>
        <v>-9.7425357312937999E-3</v>
      </c>
      <c r="Z124" s="5">
        <f t="shared" si="48"/>
        <v>13953.970356706042</v>
      </c>
      <c r="AA124" s="5">
        <f t="shared" si="48"/>
        <v>31124.181828484456</v>
      </c>
      <c r="AB124" s="5">
        <f t="shared" si="48"/>
        <v>25664.880154455896</v>
      </c>
      <c r="AC124" s="16">
        <f t="shared" si="86"/>
        <v>1.7565628388807049</v>
      </c>
      <c r="AD124" s="16">
        <f t="shared" si="86"/>
        <v>2.9340433956026901</v>
      </c>
      <c r="AE124" s="16">
        <f t="shared" si="86"/>
        <v>4.5545518930496058</v>
      </c>
      <c r="AF124" s="15">
        <f t="shared" si="56"/>
        <v>-4.0504037456468023E-3</v>
      </c>
      <c r="AG124" s="15">
        <f t="shared" si="56"/>
        <v>2.9673830763510267E-4</v>
      </c>
      <c r="AH124" s="15">
        <f t="shared" si="56"/>
        <v>9.7937136394747881E-3</v>
      </c>
      <c r="AI124" s="1">
        <f t="shared" si="87"/>
        <v>251849.62250071351</v>
      </c>
      <c r="AJ124" s="1">
        <f t="shared" si="87"/>
        <v>80172.233283622845</v>
      </c>
      <c r="AK124" s="1">
        <f t="shared" si="87"/>
        <v>30958.444432014221</v>
      </c>
      <c r="AL124" s="14">
        <f t="shared" si="98"/>
        <v>41.601471157916137</v>
      </c>
      <c r="AM124" s="14">
        <f t="shared" si="98"/>
        <v>8.2999819274160433</v>
      </c>
      <c r="AN124" s="14">
        <f t="shared" si="98"/>
        <v>2.8505617698386994</v>
      </c>
      <c r="AO124" s="11">
        <f t="shared" si="99"/>
        <v>1.0411312980787395E-2</v>
      </c>
      <c r="AP124" s="11">
        <f t="shared" si="99"/>
        <v>1.3115508408087603E-2</v>
      </c>
      <c r="AQ124" s="11">
        <f t="shared" si="99"/>
        <v>1.18974209660439E-2</v>
      </c>
      <c r="AR124" s="1">
        <f t="shared" si="49"/>
        <v>143598.65028162926</v>
      </c>
      <c r="AS124" s="1">
        <f t="shared" si="47"/>
        <v>47315.662672779457</v>
      </c>
      <c r="AT124" s="1">
        <f t="shared" si="47"/>
        <v>18096.655507824795</v>
      </c>
      <c r="AU124" s="1">
        <f t="shared" si="57"/>
        <v>28719.730056325854</v>
      </c>
      <c r="AV124" s="1">
        <f t="shared" si="57"/>
        <v>9463.1325345558926</v>
      </c>
      <c r="AW124" s="1">
        <f t="shared" si="57"/>
        <v>3619.3311015649592</v>
      </c>
      <c r="AX124" s="1">
        <f t="shared" si="58"/>
        <v>98809.605391733188</v>
      </c>
      <c r="AY124" s="1">
        <f t="shared" si="58"/>
        <v>12830.176992067551</v>
      </c>
      <c r="AZ124" s="1">
        <f t="shared" si="58"/>
        <v>3344.8544421654401</v>
      </c>
      <c r="BA124" s="1">
        <f t="shared" si="59"/>
        <v>13371.338988413234</v>
      </c>
      <c r="BB124" s="1">
        <f t="shared" si="59"/>
        <v>27908.274415693617</v>
      </c>
      <c r="BC124" s="1">
        <f t="shared" si="59"/>
        <v>35124.419660654501</v>
      </c>
      <c r="BD124" s="1">
        <f>SUM(BA124:BC124)*BT124*BG$3+BF$3*econlow!BD124+BH$3*econhigh!BD124</f>
        <v>11861.131687288265</v>
      </c>
      <c r="BE124" s="2">
        <f t="shared" si="88"/>
        <v>0.17931493730955578</v>
      </c>
      <c r="BF124" s="2">
        <f t="shared" si="88"/>
        <v>0.13584270515142602</v>
      </c>
      <c r="BG124" s="2">
        <f t="shared" si="88"/>
        <v>7.3108051554487685E-2</v>
      </c>
      <c r="BH124" s="2">
        <f t="shared" si="53"/>
        <v>0.12165802725403864</v>
      </c>
      <c r="BI124" s="2">
        <f t="shared" si="60"/>
        <v>3.2153846742329923E-3</v>
      </c>
      <c r="BJ124" s="2">
        <f t="shared" si="60"/>
        <v>1.8453240542857267E-3</v>
      </c>
      <c r="BK124" s="2">
        <f t="shared" si="60"/>
        <v>5.3447872020936297E-4</v>
      </c>
      <c r="BL124" s="2">
        <f t="shared" si="54"/>
        <v>461.72489935609389</v>
      </c>
      <c r="BM124" s="2">
        <f t="shared" si="54"/>
        <v>87.312730474549213</v>
      </c>
      <c r="BN124" s="2">
        <f t="shared" si="54"/>
        <v>9.6722772758919167</v>
      </c>
      <c r="BO124" s="2">
        <f t="shared" si="61"/>
        <v>369.06174106371748</v>
      </c>
      <c r="BP124" s="2">
        <f t="shared" si="61"/>
        <v>41.30221092347147</v>
      </c>
      <c r="BQ124" s="2">
        <f t="shared" si="61"/>
        <v>10.309895981338991</v>
      </c>
      <c r="BR124" s="11">
        <f t="shared" si="62"/>
        <v>4.3314539441102057E-2</v>
      </c>
      <c r="BS124" s="17">
        <f t="shared" si="51"/>
        <v>4.9656926383895787E-2</v>
      </c>
      <c r="BT124" s="17">
        <f t="shared" si="52"/>
        <v>0.15532982164476328</v>
      </c>
      <c r="BU124" s="12">
        <f>(BU$3*tempmid!$I234+BU$4*tempmid!$I234^2+BU$5*tempmid!$I234^6)*(K124/K$56)^$BW$1</f>
        <v>1.5094121164540344</v>
      </c>
      <c r="BV124" s="12">
        <f>(BV$3*tempmid!$I234+BV$4*tempmid!$I234^2+BV$5*tempmid!$I234^6)*(L124/L$56)^$BW$1</f>
        <v>-5.4745838434596503E-2</v>
      </c>
      <c r="BW124" s="12">
        <f>(BW$3*tempmid!$I234+BW$4*tempmid!$I234^2+BW$5*tempmid!$I234^6)*(M124/M$56)^$BW$1</f>
        <v>-1.0426964211186815</v>
      </c>
      <c r="BX124" s="12"/>
      <c r="BY124" s="12"/>
      <c r="BZ124" s="12"/>
      <c r="CA124" s="19"/>
      <c r="CB124" s="19"/>
      <c r="CC124" s="19"/>
      <c r="CD124" s="19"/>
      <c r="CE124" s="19"/>
      <c r="CF124" s="19"/>
      <c r="CG124" s="19"/>
      <c r="CH124" s="19"/>
    </row>
    <row r="125" spans="1:86" x14ac:dyDescent="0.3">
      <c r="A125" s="2">
        <f t="shared" si="89"/>
        <v>2079</v>
      </c>
      <c r="B125" s="5">
        <f t="shared" si="90"/>
        <v>1162.767751006699</v>
      </c>
      <c r="C125" s="5">
        <f t="shared" si="90"/>
        <v>2950.9666849784571</v>
      </c>
      <c r="D125" s="5">
        <f t="shared" si="90"/>
        <v>4330.3137959019286</v>
      </c>
      <c r="E125" s="15">
        <f t="shared" si="91"/>
        <v>1.1927700812907576E-4</v>
      </c>
      <c r="F125" s="15">
        <f t="shared" si="91"/>
        <v>2.3498370419139061E-4</v>
      </c>
      <c r="G125" s="15">
        <f t="shared" si="91"/>
        <v>4.7971087323389595E-4</v>
      </c>
      <c r="H125" s="5">
        <f t="shared" si="92"/>
        <v>145386.42548220648</v>
      </c>
      <c r="I125" s="5">
        <f t="shared" si="92"/>
        <v>48080.420040217956</v>
      </c>
      <c r="J125" s="5">
        <f t="shared" si="92"/>
        <v>18367.788515346601</v>
      </c>
      <c r="K125" s="5">
        <f t="shared" si="93"/>
        <v>125034.79336809443</v>
      </c>
      <c r="L125" s="5">
        <f t="shared" si="93"/>
        <v>16293.108385454023</v>
      </c>
      <c r="M125" s="5">
        <f t="shared" si="93"/>
        <v>4241.6760957899387</v>
      </c>
      <c r="N125" s="15">
        <f t="shared" si="94"/>
        <v>1.2329057462709736E-2</v>
      </c>
      <c r="O125" s="15">
        <f t="shared" si="94"/>
        <v>1.5924154157965553E-2</v>
      </c>
      <c r="P125" s="15">
        <f t="shared" si="94"/>
        <v>1.4495827936572558E-2</v>
      </c>
      <c r="Q125" s="5">
        <f t="shared" si="95"/>
        <v>9711.8266603258144</v>
      </c>
      <c r="R125" s="5">
        <f t="shared" si="95"/>
        <v>12371.018897115613</v>
      </c>
      <c r="S125" s="5">
        <f t="shared" si="95"/>
        <v>6142.7253989424498</v>
      </c>
      <c r="T125" s="5">
        <f t="shared" si="96"/>
        <v>66.800092430324057</v>
      </c>
      <c r="U125" s="5">
        <f t="shared" si="96"/>
        <v>257.29847798267139</v>
      </c>
      <c r="V125" s="5">
        <f t="shared" si="96"/>
        <v>334.42923157625091</v>
      </c>
      <c r="W125" s="15">
        <f t="shared" si="97"/>
        <v>-1.0734613539272964E-2</v>
      </c>
      <c r="X125" s="15">
        <f t="shared" si="97"/>
        <v>-1.217998157191269E-2</v>
      </c>
      <c r="Y125" s="15">
        <f t="shared" si="97"/>
        <v>-9.7425357312937999E-3</v>
      </c>
      <c r="Z125" s="5">
        <f t="shared" si="48"/>
        <v>13921.697313600458</v>
      </c>
      <c r="AA125" s="5">
        <f t="shared" si="48"/>
        <v>31257.375293989182</v>
      </c>
      <c r="AB125" s="5">
        <f t="shared" si="48"/>
        <v>26053.246733276555</v>
      </c>
      <c r="AC125" s="16">
        <f t="shared" si="86"/>
        <v>1.7494480501786385</v>
      </c>
      <c r="AD125" s="16">
        <f t="shared" si="86"/>
        <v>2.934914038674429</v>
      </c>
      <c r="AE125" s="16">
        <f t="shared" si="86"/>
        <v>4.5991578700462616</v>
      </c>
      <c r="AF125" s="15">
        <f t="shared" si="56"/>
        <v>-4.0504037456468023E-3</v>
      </c>
      <c r="AG125" s="15">
        <f t="shared" si="56"/>
        <v>2.9673830763510267E-4</v>
      </c>
      <c r="AH125" s="15">
        <f t="shared" si="56"/>
        <v>9.7937136394747881E-3</v>
      </c>
      <c r="AI125" s="1">
        <f t="shared" si="87"/>
        <v>255384.39030696801</v>
      </c>
      <c r="AJ125" s="1">
        <f t="shared" si="87"/>
        <v>81618.142489816455</v>
      </c>
      <c r="AK125" s="1">
        <f t="shared" si="87"/>
        <v>31481.931090377759</v>
      </c>
      <c r="AL125" s="14">
        <f t="shared" si="98"/>
        <v>42.030265835235539</v>
      </c>
      <c r="AM125" s="14">
        <f t="shared" si="98"/>
        <v>8.4077518253444836</v>
      </c>
      <c r="AN125" s="14">
        <f t="shared" si="98"/>
        <v>2.8841369598705269</v>
      </c>
      <c r="AO125" s="11">
        <f t="shared" si="99"/>
        <v>1.0307199850979521E-2</v>
      </c>
      <c r="AP125" s="11">
        <f t="shared" si="99"/>
        <v>1.2984353324006727E-2</v>
      </c>
      <c r="AQ125" s="11">
        <f t="shared" si="99"/>
        <v>1.1778446756383461E-2</v>
      </c>
      <c r="AR125" s="1">
        <f t="shared" si="49"/>
        <v>145386.42548220648</v>
      </c>
      <c r="AS125" s="1">
        <f t="shared" si="49"/>
        <v>48080.420040217956</v>
      </c>
      <c r="AT125" s="1">
        <f t="shared" si="49"/>
        <v>18367.788515346601</v>
      </c>
      <c r="AU125" s="1">
        <f t="shared" si="57"/>
        <v>29077.285096441297</v>
      </c>
      <c r="AV125" s="1">
        <f t="shared" si="57"/>
        <v>9616.0840080435919</v>
      </c>
      <c r="AW125" s="1">
        <f t="shared" si="57"/>
        <v>3673.5577030693203</v>
      </c>
      <c r="AX125" s="1">
        <f t="shared" si="58"/>
        <v>100027.83469447555</v>
      </c>
      <c r="AY125" s="1">
        <f t="shared" si="58"/>
        <v>13034.486708363218</v>
      </c>
      <c r="AZ125" s="1">
        <f t="shared" si="58"/>
        <v>3393.3408766319508</v>
      </c>
      <c r="BA125" s="1">
        <f t="shared" si="59"/>
        <v>13387.182058226605</v>
      </c>
      <c r="BB125" s="1">
        <f t="shared" si="59"/>
        <v>27961.453827858197</v>
      </c>
      <c r="BC125" s="1">
        <f t="shared" si="59"/>
        <v>35203.590097515946</v>
      </c>
      <c r="BD125" s="1">
        <f>SUM(BA125:BC125)*BT125*BG$3+BF$3*econlow!BD125+BH$3*econhigh!BD125</f>
        <v>11537.838354131867</v>
      </c>
      <c r="BE125" s="2">
        <f t="shared" si="88"/>
        <v>0.17931493730955578</v>
      </c>
      <c r="BF125" s="2">
        <f t="shared" si="88"/>
        <v>0.13584270515142602</v>
      </c>
      <c r="BG125" s="2">
        <f t="shared" si="88"/>
        <v>7.3108051554487685E-2</v>
      </c>
      <c r="BH125" s="2">
        <f t="shared" si="53"/>
        <v>0.12139372804722069</v>
      </c>
      <c r="BI125" s="2">
        <f t="shared" si="60"/>
        <v>3.2153846742329923E-3</v>
      </c>
      <c r="BJ125" s="2">
        <f t="shared" si="60"/>
        <v>1.8453240542857267E-3</v>
      </c>
      <c r="BK125" s="2">
        <f t="shared" si="60"/>
        <v>5.3447872020936297E-4</v>
      </c>
      <c r="BL125" s="2">
        <f t="shared" si="54"/>
        <v>467.47328433700369</v>
      </c>
      <c r="BM125" s="2">
        <f t="shared" si="54"/>
        <v>88.723955640375706</v>
      </c>
      <c r="BN125" s="2">
        <f t="shared" si="54"/>
        <v>9.8171920987586869</v>
      </c>
      <c r="BO125" s="2">
        <f t="shared" si="61"/>
        <v>374.52269193547045</v>
      </c>
      <c r="BP125" s="2">
        <f t="shared" si="61"/>
        <v>41.790932614460637</v>
      </c>
      <c r="BQ125" s="2">
        <f t="shared" si="61"/>
        <v>10.30837533202148</v>
      </c>
      <c r="BR125" s="11">
        <f t="shared" si="62"/>
        <v>4.3160586265851703E-2</v>
      </c>
      <c r="BS125" s="17">
        <f t="shared" si="51"/>
        <v>4.7595355481671646E-2</v>
      </c>
      <c r="BT125" s="17">
        <f t="shared" si="52"/>
        <v>0.15080565208229443</v>
      </c>
      <c r="BU125" s="12">
        <f>(BU$3*tempmid!$I235+BU$4*tempmid!$I235^2+BU$5*tempmid!$I235^6)*(K125/K$56)^$BW$1</f>
        <v>1.4301527411400199</v>
      </c>
      <c r="BV125" s="12">
        <f>(BV$3*tempmid!$I235+BV$4*tempmid!$I235^2+BV$5*tempmid!$I235^6)*(L125/L$56)^$BW$1</f>
        <v>-0.11877331290283873</v>
      </c>
      <c r="BW125" s="12">
        <f>(BW$3*tempmid!$I235+BW$4*tempmid!$I235^2+BW$5*tempmid!$I235^6)*(M125/M$56)^$BW$1</f>
        <v>-1.1005472938537533</v>
      </c>
      <c r="BX125" s="12"/>
      <c r="BY125" s="12"/>
      <c r="BZ125" s="12"/>
      <c r="CA125" s="19"/>
      <c r="CB125" s="19"/>
      <c r="CC125" s="19"/>
      <c r="CD125" s="19"/>
      <c r="CE125" s="19"/>
      <c r="CF125" s="19"/>
      <c r="CG125" s="19"/>
      <c r="CH125" s="19"/>
    </row>
    <row r="126" spans="1:86" x14ac:dyDescent="0.3">
      <c r="A126" s="2">
        <f t="shared" si="89"/>
        <v>2080</v>
      </c>
      <c r="B126" s="5">
        <f t="shared" si="90"/>
        <v>1162.8995078922637</v>
      </c>
      <c r="C126" s="5">
        <f t="shared" si="90"/>
        <v>2951.6254426069099</v>
      </c>
      <c r="D126" s="5">
        <f t="shared" si="90"/>
        <v>4332.2872295837178</v>
      </c>
      <c r="E126" s="15">
        <f t="shared" si="91"/>
        <v>1.1331315772262197E-4</v>
      </c>
      <c r="F126" s="15">
        <f t="shared" si="91"/>
        <v>2.2323451898182106E-4</v>
      </c>
      <c r="G126" s="15">
        <f t="shared" si="91"/>
        <v>4.557253295722011E-4</v>
      </c>
      <c r="H126" s="5">
        <f t="shared" si="92"/>
        <v>147172.74447421759</v>
      </c>
      <c r="I126" s="5">
        <f t="shared" si="92"/>
        <v>48848.144199153299</v>
      </c>
      <c r="J126" s="5">
        <f t="shared" si="92"/>
        <v>18639.465485338216</v>
      </c>
      <c r="K126" s="5">
        <f t="shared" si="93"/>
        <v>126556.71747678849</v>
      </c>
      <c r="L126" s="5">
        <f t="shared" si="93"/>
        <v>16549.574174970538</v>
      </c>
      <c r="M126" s="5">
        <f t="shared" si="93"/>
        <v>4302.4537611577643</v>
      </c>
      <c r="N126" s="15">
        <f t="shared" si="94"/>
        <v>1.217200482919667E-2</v>
      </c>
      <c r="O126" s="15">
        <f t="shared" si="94"/>
        <v>1.5740752682003922E-2</v>
      </c>
      <c r="P126" s="15">
        <f t="shared" si="94"/>
        <v>1.4328690827701385E-2</v>
      </c>
      <c r="Q126" s="5">
        <f t="shared" si="95"/>
        <v>9725.6193067091226</v>
      </c>
      <c r="R126" s="5">
        <f t="shared" si="95"/>
        <v>12415.468408910105</v>
      </c>
      <c r="S126" s="5">
        <f t="shared" si="95"/>
        <v>6172.8512227229257</v>
      </c>
      <c r="T126" s="5">
        <f t="shared" si="96"/>
        <v>66.083019253696818</v>
      </c>
      <c r="U126" s="5">
        <f t="shared" si="96"/>
        <v>254.16458726236127</v>
      </c>
      <c r="V126" s="5">
        <f t="shared" si="96"/>
        <v>331.17104283803013</v>
      </c>
      <c r="W126" s="15">
        <f t="shared" si="97"/>
        <v>-1.0734613539272964E-2</v>
      </c>
      <c r="X126" s="15">
        <f t="shared" si="97"/>
        <v>-1.217998157191269E-2</v>
      </c>
      <c r="Y126" s="15">
        <f t="shared" si="97"/>
        <v>-9.7425357312937999E-3</v>
      </c>
      <c r="Z126" s="5">
        <f t="shared" ref="Z126:AB189" si="100">Q125*AC126*(1-BE125)</f>
        <v>13887.237465357306</v>
      </c>
      <c r="AA126" s="5">
        <f t="shared" si="100"/>
        <v>31385.027176371426</v>
      </c>
      <c r="AB126" s="5">
        <f t="shared" si="100"/>
        <v>26442.419506594215</v>
      </c>
      <c r="AC126" s="16">
        <f t="shared" si="86"/>
        <v>1.7423620792433805</v>
      </c>
      <c r="AD126" s="16">
        <f t="shared" si="86"/>
        <v>2.9357849400993197</v>
      </c>
      <c r="AE126" s="16">
        <f t="shared" si="86"/>
        <v>4.6442007052082319</v>
      </c>
      <c r="AF126" s="15">
        <f t="shared" si="56"/>
        <v>-4.0504037456468023E-3</v>
      </c>
      <c r="AG126" s="15">
        <f t="shared" si="56"/>
        <v>2.9673830763510267E-4</v>
      </c>
      <c r="AH126" s="15">
        <f t="shared" si="56"/>
        <v>9.7937136394747881E-3</v>
      </c>
      <c r="AI126" s="1">
        <f t="shared" si="87"/>
        <v>258923.23637271253</v>
      </c>
      <c r="AJ126" s="1">
        <f t="shared" si="87"/>
        <v>83072.412248878405</v>
      </c>
      <c r="AK126" s="1">
        <f t="shared" si="87"/>
        <v>32007.295684409302</v>
      </c>
      <c r="AL126" s="14">
        <f t="shared" si="98"/>
        <v>42.459148041491581</v>
      </c>
      <c r="AM126" s="14">
        <f t="shared" si="98"/>
        <v>8.5158293535017098</v>
      </c>
      <c r="AN126" s="14">
        <f t="shared" si="98"/>
        <v>2.9177679069542797</v>
      </c>
      <c r="AO126" s="11">
        <f t="shared" si="99"/>
        <v>1.0204127852469725E-2</v>
      </c>
      <c r="AP126" s="11">
        <f t="shared" si="99"/>
        <v>1.2854509790766659E-2</v>
      </c>
      <c r="AQ126" s="11">
        <f t="shared" si="99"/>
        <v>1.1660662288819627E-2</v>
      </c>
      <c r="AR126" s="1">
        <f t="shared" ref="AR126:AT189" si="101">MAX(0.3*B126,AL126*AI126^$AR$5*B126^(1-$AR$5)*(1-BI125+BU125/100))</f>
        <v>147172.74447421759</v>
      </c>
      <c r="AS126" s="1">
        <f t="shared" si="101"/>
        <v>48848.144199153299</v>
      </c>
      <c r="AT126" s="1">
        <f t="shared" si="101"/>
        <v>18639.465485338216</v>
      </c>
      <c r="AU126" s="1">
        <f t="shared" si="57"/>
        <v>29434.54889484352</v>
      </c>
      <c r="AV126" s="1">
        <f t="shared" si="57"/>
        <v>9769.6288398306606</v>
      </c>
      <c r="AW126" s="1">
        <f t="shared" si="57"/>
        <v>3727.8930970676433</v>
      </c>
      <c r="AX126" s="1">
        <f t="shared" si="58"/>
        <v>101245.37398143079</v>
      </c>
      <c r="AY126" s="1">
        <f t="shared" si="58"/>
        <v>13239.659339976432</v>
      </c>
      <c r="AZ126" s="1">
        <f t="shared" si="58"/>
        <v>3441.9630089262114</v>
      </c>
      <c r="BA126" s="1">
        <f t="shared" si="59"/>
        <v>13402.768366993805</v>
      </c>
      <c r="BB126" s="1">
        <f t="shared" si="59"/>
        <v>28013.794724106927</v>
      </c>
      <c r="BC126" s="1">
        <f t="shared" si="59"/>
        <v>35281.268738734208</v>
      </c>
      <c r="BD126" s="1">
        <f>SUM(BA126:BC126)*BT126*BG$3+BF$3*econlow!BD126+BH$3*econhigh!BD126</f>
        <v>11222.934244220776</v>
      </c>
      <c r="BE126" s="2">
        <f t="shared" si="88"/>
        <v>0.17931493730955578</v>
      </c>
      <c r="BF126" s="2">
        <f t="shared" si="88"/>
        <v>0.13584270515142602</v>
      </c>
      <c r="BG126" s="2">
        <f t="shared" si="88"/>
        <v>7.3108051554487685E-2</v>
      </c>
      <c r="BH126" s="2">
        <f t="shared" si="53"/>
        <v>0.12112958426951947</v>
      </c>
      <c r="BI126" s="2">
        <f t="shared" si="60"/>
        <v>3.2153846742329923E-3</v>
      </c>
      <c r="BJ126" s="2">
        <f t="shared" si="60"/>
        <v>1.8453240542857267E-3</v>
      </c>
      <c r="BK126" s="2">
        <f t="shared" si="60"/>
        <v>5.3447872020936297E-4</v>
      </c>
      <c r="BL126" s="2">
        <f t="shared" si="54"/>
        <v>473.21698704720751</v>
      </c>
      <c r="BM126" s="2">
        <f t="shared" si="54"/>
        <v>90.140655497915375</v>
      </c>
      <c r="BN126" s="2">
        <f t="shared" si="54"/>
        <v>9.962397657990163</v>
      </c>
      <c r="BO126" s="2">
        <f t="shared" si="61"/>
        <v>380.06509955492572</v>
      </c>
      <c r="BP126" s="2">
        <f t="shared" si="61"/>
        <v>42.285539613205486</v>
      </c>
      <c r="BQ126" s="2">
        <f t="shared" si="61"/>
        <v>10.306885898322362</v>
      </c>
      <c r="BR126" s="11">
        <f t="shared" si="62"/>
        <v>4.3007690748106481E-2</v>
      </c>
      <c r="BS126" s="17">
        <f t="shared" si="51"/>
        <v>4.5626105997779588E-2</v>
      </c>
      <c r="BT126" s="17">
        <f t="shared" si="52"/>
        <v>0.14641325444882955</v>
      </c>
      <c r="BU126" s="12">
        <f>(BU$3*tempmid!$I236+BU$4*tempmid!$I236^2+BU$5*tempmid!$I236^6)*(K126/K$56)^$BW$1</f>
        <v>1.3490274307070298</v>
      </c>
      <c r="BV126" s="12">
        <f>(BV$3*tempmid!$I236+BV$4*tempmid!$I236^2+BV$5*tempmid!$I236^6)*(L126/L$56)^$BW$1</f>
        <v>-0.18395218504162136</v>
      </c>
      <c r="BW126" s="12">
        <f>(BW$3*tempmid!$I236+BW$4*tempmid!$I236^2+BW$5*tempmid!$I236^6)*(M126/M$56)^$BW$1</f>
        <v>-1.1593016298599803</v>
      </c>
      <c r="BX126" s="12"/>
      <c r="BY126" s="12"/>
      <c r="BZ126" s="12"/>
      <c r="CA126" s="19"/>
      <c r="CB126" s="19"/>
      <c r="CC126" s="19"/>
      <c r="CD126" s="19"/>
      <c r="CE126" s="19"/>
      <c r="CF126" s="19"/>
      <c r="CG126" s="19"/>
      <c r="CH126" s="19"/>
    </row>
    <row r="127" spans="1:86" x14ac:dyDescent="0.3">
      <c r="A127" s="2">
        <f t="shared" si="89"/>
        <v>2081</v>
      </c>
      <c r="B127" s="5">
        <f t="shared" si="90"/>
        <v>1163.0246911168495</v>
      </c>
      <c r="C127" s="5">
        <f t="shared" si="90"/>
        <v>2952.2514020585104</v>
      </c>
      <c r="D127" s="5">
        <f t="shared" si="90"/>
        <v>4334.162845957946</v>
      </c>
      <c r="E127" s="15">
        <f t="shared" si="91"/>
        <v>1.0764749983649086E-4</v>
      </c>
      <c r="F127" s="15">
        <f t="shared" si="91"/>
        <v>2.1207279303273E-4</v>
      </c>
      <c r="G127" s="15">
        <f t="shared" si="91"/>
        <v>4.3293906309359103E-4</v>
      </c>
      <c r="H127" s="5">
        <f t="shared" si="92"/>
        <v>148957.26269466369</v>
      </c>
      <c r="I127" s="5">
        <f t="shared" si="92"/>
        <v>49618.702863079052</v>
      </c>
      <c r="J127" s="5">
        <f t="shared" si="92"/>
        <v>18911.646520424507</v>
      </c>
      <c r="K127" s="5">
        <f t="shared" si="93"/>
        <v>128077.47232917335</v>
      </c>
      <c r="L127" s="5">
        <f t="shared" si="93"/>
        <v>16807.072334179102</v>
      </c>
      <c r="M127" s="5">
        <f t="shared" si="93"/>
        <v>4363.3908536827521</v>
      </c>
      <c r="N127" s="15">
        <f t="shared" si="94"/>
        <v>1.2016389826670304E-2</v>
      </c>
      <c r="O127" s="15">
        <f t="shared" si="94"/>
        <v>1.5559201492809649E-2</v>
      </c>
      <c r="P127" s="15">
        <f t="shared" si="94"/>
        <v>1.4163334670815875E-2</v>
      </c>
      <c r="Q127" s="5">
        <f t="shared" si="95"/>
        <v>9737.8790001278594</v>
      </c>
      <c r="R127" s="5">
        <f t="shared" si="95"/>
        <v>12457.71152340236</v>
      </c>
      <c r="S127" s="5">
        <f t="shared" si="95"/>
        <v>6201.9722990166683</v>
      </c>
      <c r="T127" s="5">
        <f t="shared" si="96"/>
        <v>65.373643580500044</v>
      </c>
      <c r="U127" s="5">
        <f t="shared" si="96"/>
        <v>251.0688672732729</v>
      </c>
      <c r="V127" s="5">
        <f t="shared" si="96"/>
        <v>327.94459712001077</v>
      </c>
      <c r="W127" s="15">
        <f t="shared" si="97"/>
        <v>-1.0734613539272964E-2</v>
      </c>
      <c r="X127" s="15">
        <f t="shared" si="97"/>
        <v>-1.217998157191269E-2</v>
      </c>
      <c r="Y127" s="15">
        <f t="shared" si="97"/>
        <v>-9.7425357312937999E-3</v>
      </c>
      <c r="Z127" s="5">
        <f t="shared" si="100"/>
        <v>13850.631188700798</v>
      </c>
      <c r="AA127" s="5">
        <f t="shared" si="100"/>
        <v>31507.141299856172</v>
      </c>
      <c r="AB127" s="5">
        <f t="shared" si="100"/>
        <v>26832.340854917897</v>
      </c>
      <c r="AC127" s="16">
        <f t="shared" si="86"/>
        <v>1.7353048093513401</v>
      </c>
      <c r="AD127" s="16">
        <f t="shared" si="86"/>
        <v>2.9366560999540252</v>
      </c>
      <c r="AE127" s="16">
        <f t="shared" si="86"/>
        <v>4.6896846769992884</v>
      </c>
      <c r="AF127" s="15">
        <f t="shared" si="56"/>
        <v>-4.0504037456468023E-3</v>
      </c>
      <c r="AG127" s="15">
        <f t="shared" si="56"/>
        <v>2.9673830763510267E-4</v>
      </c>
      <c r="AH127" s="15">
        <f t="shared" si="56"/>
        <v>9.7937136394747881E-3</v>
      </c>
      <c r="AI127" s="1">
        <f t="shared" si="87"/>
        <v>262465.46163028479</v>
      </c>
      <c r="AJ127" s="1">
        <f t="shared" si="87"/>
        <v>84534.79986382123</v>
      </c>
      <c r="AK127" s="1">
        <f t="shared" si="87"/>
        <v>32534.459213036018</v>
      </c>
      <c r="AL127" s="14">
        <f t="shared" si="98"/>
        <v>42.888074030862676</v>
      </c>
      <c r="AM127" s="14">
        <f t="shared" si="98"/>
        <v>8.6242014971847851</v>
      </c>
      <c r="AN127" s="14">
        <f t="shared" si="98"/>
        <v>2.9514507820924281</v>
      </c>
      <c r="AO127" s="11">
        <f t="shared" si="99"/>
        <v>1.0102086573945028E-2</v>
      </c>
      <c r="AP127" s="11">
        <f t="shared" si="99"/>
        <v>1.2725964692858992E-2</v>
      </c>
      <c r="AQ127" s="11">
        <f t="shared" si="99"/>
        <v>1.1544055665931431E-2</v>
      </c>
      <c r="AR127" s="1">
        <f t="shared" si="101"/>
        <v>148957.26269466369</v>
      </c>
      <c r="AS127" s="1">
        <f t="shared" si="101"/>
        <v>49618.702863079052</v>
      </c>
      <c r="AT127" s="1">
        <f t="shared" si="101"/>
        <v>18911.646520424507</v>
      </c>
      <c r="AU127" s="1">
        <f t="shared" si="57"/>
        <v>29791.452538932739</v>
      </c>
      <c r="AV127" s="1">
        <f t="shared" si="57"/>
        <v>9923.7405726158104</v>
      </c>
      <c r="AW127" s="1">
        <f t="shared" si="57"/>
        <v>3782.3293040849017</v>
      </c>
      <c r="AX127" s="1">
        <f t="shared" si="58"/>
        <v>102461.9778633387</v>
      </c>
      <c r="AY127" s="1">
        <f t="shared" si="58"/>
        <v>13445.657867343281</v>
      </c>
      <c r="AZ127" s="1">
        <f t="shared" si="58"/>
        <v>3490.7126829462013</v>
      </c>
      <c r="BA127" s="1">
        <f t="shared" si="59"/>
        <v>13418.103199537096</v>
      </c>
      <c r="BB127" s="1">
        <f t="shared" si="59"/>
        <v>28065.31667282405</v>
      </c>
      <c r="BC127" s="1">
        <f t="shared" si="59"/>
        <v>35357.498922009887</v>
      </c>
      <c r="BD127" s="1">
        <f>SUM(BA127:BC127)*BT127*BG$3+BF$3*econlow!BD127+BH$3*econhigh!BD127</f>
        <v>10916.225729802756</v>
      </c>
      <c r="BE127" s="2">
        <f t="shared" si="88"/>
        <v>0.17931493730955578</v>
      </c>
      <c r="BF127" s="2">
        <f t="shared" si="88"/>
        <v>0.13584270515142602</v>
      </c>
      <c r="BG127" s="2">
        <f t="shared" si="88"/>
        <v>7.3108051554487685E-2</v>
      </c>
      <c r="BH127" s="2">
        <f t="shared" si="53"/>
        <v>0.12086558842337555</v>
      </c>
      <c r="BI127" s="2">
        <f t="shared" si="60"/>
        <v>3.2153846742329923E-3</v>
      </c>
      <c r="BJ127" s="2">
        <f t="shared" si="60"/>
        <v>1.8453240542857267E-3</v>
      </c>
      <c r="BK127" s="2">
        <f t="shared" si="60"/>
        <v>5.3447872020936297E-4</v>
      </c>
      <c r="BL127" s="2">
        <f t="shared" si="54"/>
        <v>478.95489958411946</v>
      </c>
      <c r="BM127" s="2">
        <f t="shared" si="54"/>
        <v>91.562585935695836</v>
      </c>
      <c r="BN127" s="2">
        <f t="shared" si="54"/>
        <v>10.107872629288343</v>
      </c>
      <c r="BO127" s="2">
        <f t="shared" si="61"/>
        <v>385.69018058450081</v>
      </c>
      <c r="BP127" s="2">
        <f t="shared" si="61"/>
        <v>42.786102102231887</v>
      </c>
      <c r="BQ127" s="2">
        <f t="shared" si="61"/>
        <v>10.305426844948844</v>
      </c>
      <c r="BR127" s="11">
        <f t="shared" si="62"/>
        <v>4.2855869200789848E-2</v>
      </c>
      <c r="BS127" s="17">
        <f t="shared" ref="BS127:BS190" si="102">BS126/(1+BR126)</f>
        <v>4.3744745510988378E-2</v>
      </c>
      <c r="BT127" s="17">
        <f t="shared" ref="BT127:BT190" si="103">BT126/(1+BR$5)</f>
        <v>0.14214879072701897</v>
      </c>
      <c r="BU127" s="12">
        <f>(BU$3*tempmid!$I237+BU$4*tempmid!$I237^2+BU$5*tempmid!$I237^6)*(K127/K$56)^$BW$1</f>
        <v>1.2660483422797066</v>
      </c>
      <c r="BV127" s="12">
        <f>(BV$3*tempmid!$I237+BV$4*tempmid!$I237^2+BV$5*tempmid!$I237^6)*(L127/L$56)^$BW$1</f>
        <v>-0.25027094357998114</v>
      </c>
      <c r="BW127" s="12">
        <f>(BW$3*tempmid!$I237+BW$4*tempmid!$I237^2+BW$5*tempmid!$I237^6)*(M127/M$56)^$BW$1</f>
        <v>-1.2189497694553644</v>
      </c>
      <c r="BX127" s="12"/>
      <c r="BY127" s="12"/>
      <c r="BZ127" s="12"/>
      <c r="CA127" s="19"/>
      <c r="CB127" s="19"/>
      <c r="CC127" s="19"/>
      <c r="CD127" s="19"/>
      <c r="CE127" s="19"/>
      <c r="CF127" s="19"/>
      <c r="CG127" s="19"/>
      <c r="CH127" s="19"/>
    </row>
    <row r="128" spans="1:86" x14ac:dyDescent="0.3">
      <c r="A128" s="2">
        <f t="shared" si="89"/>
        <v>2082</v>
      </c>
      <c r="B128" s="5">
        <f t="shared" si="90"/>
        <v>1163.1436279820839</v>
      </c>
      <c r="C128" s="5">
        <f t="shared" si="90"/>
        <v>2952.8461896490512</v>
      </c>
      <c r="D128" s="5">
        <f t="shared" si="90"/>
        <v>4335.9454529396789</v>
      </c>
      <c r="E128" s="15">
        <f t="shared" si="91"/>
        <v>1.0226512484466631E-4</v>
      </c>
      <c r="F128" s="15">
        <f t="shared" si="91"/>
        <v>2.0146915338109349E-4</v>
      </c>
      <c r="G128" s="15">
        <f t="shared" si="91"/>
        <v>4.1129210993891144E-4</v>
      </c>
      <c r="H128" s="5">
        <f t="shared" si="92"/>
        <v>150739.6383827962</v>
      </c>
      <c r="I128" s="5">
        <f t="shared" si="92"/>
        <v>50391.963411417892</v>
      </c>
      <c r="J128" s="5">
        <f t="shared" si="92"/>
        <v>19184.291793213626</v>
      </c>
      <c r="K128" s="5">
        <f t="shared" si="93"/>
        <v>129596.75379412221</v>
      </c>
      <c r="L128" s="5">
        <f t="shared" si="93"/>
        <v>17065.556474991008</v>
      </c>
      <c r="M128" s="5">
        <f t="shared" si="93"/>
        <v>4424.4771991324487</v>
      </c>
      <c r="N128" s="15">
        <f t="shared" si="94"/>
        <v>1.1862206813733289E-2</v>
      </c>
      <c r="O128" s="15">
        <f t="shared" si="94"/>
        <v>1.5379486425262101E-2</v>
      </c>
      <c r="P128" s="15">
        <f t="shared" si="94"/>
        <v>1.3999741828797818E-2</v>
      </c>
      <c r="Q128" s="5">
        <f t="shared" si="95"/>
        <v>9748.6162239439109</v>
      </c>
      <c r="R128" s="5">
        <f t="shared" si="95"/>
        <v>12497.753834878578</v>
      </c>
      <c r="S128" s="5">
        <f t="shared" si="95"/>
        <v>6230.0908015243831</v>
      </c>
      <c r="T128" s="5">
        <f t="shared" si="96"/>
        <v>64.671882781009202</v>
      </c>
      <c r="U128" s="5">
        <f t="shared" si="96"/>
        <v>248.01085309660346</v>
      </c>
      <c r="V128" s="5">
        <f t="shared" si="96"/>
        <v>324.74958516468433</v>
      </c>
      <c r="W128" s="15">
        <f t="shared" si="97"/>
        <v>-1.0734613539272964E-2</v>
      </c>
      <c r="X128" s="15">
        <f t="shared" si="97"/>
        <v>-1.217998157191269E-2</v>
      </c>
      <c r="Y128" s="15">
        <f t="shared" si="97"/>
        <v>-9.7425357312937999E-3</v>
      </c>
      <c r="Z128" s="5">
        <f t="shared" si="100"/>
        <v>13811.919326505098</v>
      </c>
      <c r="AA128" s="5">
        <f t="shared" si="100"/>
        <v>31623.72422335685</v>
      </c>
      <c r="AB128" s="5">
        <f t="shared" si="100"/>
        <v>27222.953245106874</v>
      </c>
      <c r="AC128" s="16">
        <f t="shared" si="86"/>
        <v>1.7282761242517046</v>
      </c>
      <c r="AD128" s="16">
        <f t="shared" si="86"/>
        <v>2.9375275183152318</v>
      </c>
      <c r="AE128" s="16">
        <f t="shared" si="86"/>
        <v>4.7356141057852525</v>
      </c>
      <c r="AF128" s="15">
        <f t="shared" si="56"/>
        <v>-4.0504037456468023E-3</v>
      </c>
      <c r="AG128" s="15">
        <f t="shared" si="56"/>
        <v>2.9673830763510267E-4</v>
      </c>
      <c r="AH128" s="15">
        <f t="shared" si="56"/>
        <v>9.7937136394747881E-3</v>
      </c>
      <c r="AI128" s="1">
        <f t="shared" si="87"/>
        <v>266010.36800618906</v>
      </c>
      <c r="AJ128" s="1">
        <f t="shared" si="87"/>
        <v>86005.060450054909</v>
      </c>
      <c r="AK128" s="1">
        <f t="shared" si="87"/>
        <v>33063.342595817317</v>
      </c>
      <c r="AL128" s="14">
        <f t="shared" si="98"/>
        <v>43.317000477343711</v>
      </c>
      <c r="AM128" s="14">
        <f t="shared" si="98"/>
        <v>8.7328552681044869</v>
      </c>
      <c r="AN128" s="14">
        <f t="shared" si="98"/>
        <v>2.9851817770949229</v>
      </c>
      <c r="AO128" s="11">
        <f t="shared" si="99"/>
        <v>1.0001065708205577E-2</v>
      </c>
      <c r="AP128" s="11">
        <f t="shared" si="99"/>
        <v>1.2598705045930402E-2</v>
      </c>
      <c r="AQ128" s="11">
        <f t="shared" si="99"/>
        <v>1.1428615109272117E-2</v>
      </c>
      <c r="AR128" s="1">
        <f t="shared" si="101"/>
        <v>150739.6383827962</v>
      </c>
      <c r="AS128" s="1">
        <f t="shared" si="101"/>
        <v>50391.963411417892</v>
      </c>
      <c r="AT128" s="1">
        <f t="shared" si="101"/>
        <v>19184.291793213626</v>
      </c>
      <c r="AU128" s="1">
        <f t="shared" si="57"/>
        <v>30147.92767655924</v>
      </c>
      <c r="AV128" s="1">
        <f t="shared" si="57"/>
        <v>10078.392682283578</v>
      </c>
      <c r="AW128" s="1">
        <f t="shared" si="57"/>
        <v>3836.8583586427253</v>
      </c>
      <c r="AX128" s="1">
        <f t="shared" si="58"/>
        <v>103677.40303529777</v>
      </c>
      <c r="AY128" s="1">
        <f t="shared" si="58"/>
        <v>13652.445179992807</v>
      </c>
      <c r="AZ128" s="1">
        <f t="shared" si="58"/>
        <v>3539.5817593059587</v>
      </c>
      <c r="BA128" s="1">
        <f t="shared" si="59"/>
        <v>13433.191661152841</v>
      </c>
      <c r="BB128" s="1">
        <f t="shared" si="59"/>
        <v>28116.038549724835</v>
      </c>
      <c r="BC128" s="1">
        <f t="shared" si="59"/>
        <v>35432.322316832884</v>
      </c>
      <c r="BD128" s="1">
        <f>SUM(BA128:BC128)*BT128*BG$3+BF$3*econlow!BD128+BH$3*econhigh!BD128</f>
        <v>10617.522107020906</v>
      </c>
      <c r="BE128" s="2">
        <f t="shared" si="88"/>
        <v>0.17931493730955578</v>
      </c>
      <c r="BF128" s="2">
        <f t="shared" si="88"/>
        <v>0.13584270515142602</v>
      </c>
      <c r="BG128" s="2">
        <f t="shared" si="88"/>
        <v>7.3108051554487685E-2</v>
      </c>
      <c r="BH128" s="2">
        <f t="shared" si="53"/>
        <v>0.12060173399241626</v>
      </c>
      <c r="BI128" s="2">
        <f t="shared" si="60"/>
        <v>3.2153846742329923E-3</v>
      </c>
      <c r="BJ128" s="2">
        <f t="shared" si="60"/>
        <v>1.8453240542857267E-3</v>
      </c>
      <c r="BK128" s="2">
        <f t="shared" si="60"/>
        <v>5.3447872020936297E-4</v>
      </c>
      <c r="BL128" s="2">
        <f t="shared" si="54"/>
        <v>484.68592305546622</v>
      </c>
      <c r="BM128" s="2">
        <f t="shared" si="54"/>
        <v>92.989502225775666</v>
      </c>
      <c r="BN128" s="2">
        <f t="shared" si="54"/>
        <v>10.253595725759803</v>
      </c>
      <c r="BO128" s="2">
        <f t="shared" si="61"/>
        <v>391.39917006039622</v>
      </c>
      <c r="BP128" s="2">
        <f t="shared" si="61"/>
        <v>43.292691141309568</v>
      </c>
      <c r="BQ128" s="2">
        <f t="shared" si="61"/>
        <v>10.303997371825854</v>
      </c>
      <c r="BR128" s="11">
        <f t="shared" si="62"/>
        <v>4.2705136715344788E-2</v>
      </c>
      <c r="BS128" s="17">
        <f t="shared" si="102"/>
        <v>4.1947067473967328E-2</v>
      </c>
      <c r="BT128" s="17">
        <f t="shared" si="103"/>
        <v>0.13800853468642618</v>
      </c>
      <c r="BU128" s="12">
        <f>(BU$3*tempmid!$I238+BU$4*tempmid!$I238^2+BU$5*tempmid!$I238^6)*(K128/K$56)^$BW$1</f>
        <v>1.1812284820686962</v>
      </c>
      <c r="BV128" s="12">
        <f>(BV$3*tempmid!$I238+BV$4*tempmid!$I238^2+BV$5*tempmid!$I238^6)*(L128/L$56)^$BW$1</f>
        <v>-0.3177175887728147</v>
      </c>
      <c r="BW128" s="12">
        <f>(BW$3*tempmid!$I238+BW$4*tempmid!$I238^2+BW$5*tempmid!$I238^6)*(M128/M$56)^$BW$1</f>
        <v>-1.2794816803390889</v>
      </c>
      <c r="BX128" s="12"/>
      <c r="BY128" s="12"/>
      <c r="BZ128" s="12"/>
      <c r="CA128" s="19"/>
      <c r="CB128" s="19"/>
      <c r="CC128" s="19"/>
      <c r="CD128" s="19"/>
      <c r="CE128" s="19"/>
      <c r="CF128" s="19"/>
      <c r="CG128" s="19"/>
      <c r="CH128" s="19"/>
    </row>
    <row r="129" spans="1:86" x14ac:dyDescent="0.3">
      <c r="A129" s="2">
        <f t="shared" si="89"/>
        <v>2083</v>
      </c>
      <c r="B129" s="5">
        <f t="shared" si="90"/>
        <v>1163.2566295589952</v>
      </c>
      <c r="C129" s="5">
        <f t="shared" si="90"/>
        <v>2953.4113516998495</v>
      </c>
      <c r="D129" s="5">
        <f t="shared" si="90"/>
        <v>4337.6396260859019</v>
      </c>
      <c r="E129" s="15">
        <f t="shared" si="91"/>
        <v>9.7151868602433E-5</v>
      </c>
      <c r="F129" s="15">
        <f t="shared" si="91"/>
        <v>1.9139569571203881E-4</v>
      </c>
      <c r="G129" s="15">
        <f t="shared" si="91"/>
        <v>3.9072750444196585E-4</v>
      </c>
      <c r="H129" s="5">
        <f t="shared" si="92"/>
        <v>152519.53277546755</v>
      </c>
      <c r="I129" s="5">
        <f t="shared" si="92"/>
        <v>51167.792970928691</v>
      </c>
      <c r="J129" s="5">
        <f t="shared" si="92"/>
        <v>19457.361563427177</v>
      </c>
      <c r="K129" s="5">
        <f t="shared" si="93"/>
        <v>131114.26051643441</v>
      </c>
      <c r="L129" s="5">
        <f t="shared" si="93"/>
        <v>17324.980125602495</v>
      </c>
      <c r="M129" s="5">
        <f t="shared" si="93"/>
        <v>4485.7026495270793</v>
      </c>
      <c r="N129" s="15">
        <f t="shared" si="94"/>
        <v>1.1709450104922414E-2</v>
      </c>
      <c r="O129" s="15">
        <f t="shared" si="94"/>
        <v>1.5201593396128921E-2</v>
      </c>
      <c r="P129" s="15">
        <f t="shared" si="94"/>
        <v>1.38378948831821E-2</v>
      </c>
      <c r="Q129" s="5">
        <f t="shared" si="95"/>
        <v>9757.842065828183</v>
      </c>
      <c r="R129" s="5">
        <f t="shared" si="95"/>
        <v>12535.601973579012</v>
      </c>
      <c r="S129" s="5">
        <f t="shared" si="95"/>
        <v>6257.2092526829474</v>
      </c>
      <c r="T129" s="5">
        <f t="shared" si="96"/>
        <v>63.977655112497906</v>
      </c>
      <c r="U129" s="5">
        <f t="shared" si="96"/>
        <v>244.99008547625249</v>
      </c>
      <c r="V129" s="5">
        <f t="shared" si="96"/>
        <v>321.58570072749455</v>
      </c>
      <c r="W129" s="15">
        <f t="shared" si="97"/>
        <v>-1.0734613539272964E-2</v>
      </c>
      <c r="X129" s="15">
        <f t="shared" si="97"/>
        <v>-1.217998157191269E-2</v>
      </c>
      <c r="Y129" s="15">
        <f t="shared" si="97"/>
        <v>-9.7425357312937999E-3</v>
      </c>
      <c r="Z129" s="5">
        <f t="shared" si="100"/>
        <v>13771.143152104094</v>
      </c>
      <c r="AA129" s="5">
        <f t="shared" si="100"/>
        <v>31734.785196709221</v>
      </c>
      <c r="AB129" s="5">
        <f t="shared" si="100"/>
        <v>27614.199254927167</v>
      </c>
      <c r="AC129" s="16">
        <f t="shared" si="86"/>
        <v>1.7212759081645237</v>
      </c>
      <c r="AD129" s="16">
        <f t="shared" si="86"/>
        <v>2.9383991952596484</v>
      </c>
      <c r="AE129" s="16">
        <f t="shared" si="86"/>
        <v>4.7819933542443707</v>
      </c>
      <c r="AF129" s="15">
        <f t="shared" si="56"/>
        <v>-4.0504037456468023E-3</v>
      </c>
      <c r="AG129" s="15">
        <f t="shared" si="56"/>
        <v>2.9673830763510267E-4</v>
      </c>
      <c r="AH129" s="15">
        <f t="shared" si="56"/>
        <v>9.7937136394747881E-3</v>
      </c>
      <c r="AI129" s="1">
        <f t="shared" si="87"/>
        <v>269557.25888212939</v>
      </c>
      <c r="AJ129" s="1">
        <f t="shared" si="87"/>
        <v>87482.947087332999</v>
      </c>
      <c r="AK129" s="1">
        <f t="shared" si="87"/>
        <v>33593.866694878314</v>
      </c>
      <c r="AL129" s="14">
        <f t="shared" si="98"/>
        <v>43.745884483719436</v>
      </c>
      <c r="AM129" s="14">
        <f t="shared" si="98"/>
        <v>8.8417777091588192</v>
      </c>
      <c r="AN129" s="14">
        <f t="shared" si="98"/>
        <v>3.0189571057209377</v>
      </c>
      <c r="AO129" s="11">
        <f t="shared" si="99"/>
        <v>9.901055051123521E-3</v>
      </c>
      <c r="AP129" s="11">
        <f t="shared" si="99"/>
        <v>1.2472717995471097E-2</v>
      </c>
      <c r="AQ129" s="11">
        <f t="shared" si="99"/>
        <v>1.1314328958179395E-2</v>
      </c>
      <c r="AR129" s="1">
        <f t="shared" si="101"/>
        <v>152519.53277546755</v>
      </c>
      <c r="AS129" s="1">
        <f t="shared" si="101"/>
        <v>51167.792970928691</v>
      </c>
      <c r="AT129" s="1">
        <f t="shared" si="101"/>
        <v>19457.361563427177</v>
      </c>
      <c r="AU129" s="1">
        <f t="shared" si="57"/>
        <v>30503.906555093512</v>
      </c>
      <c r="AV129" s="1">
        <f t="shared" si="57"/>
        <v>10233.558594185739</v>
      </c>
      <c r="AW129" s="1">
        <f t="shared" si="57"/>
        <v>3891.4723126854356</v>
      </c>
      <c r="AX129" s="1">
        <f t="shared" si="58"/>
        <v>104891.40841314754</v>
      </c>
      <c r="AY129" s="1">
        <f t="shared" si="58"/>
        <v>13859.984100481997</v>
      </c>
      <c r="AZ129" s="1">
        <f t="shared" si="58"/>
        <v>3588.5621196216634</v>
      </c>
      <c r="BA129" s="1">
        <f t="shared" si="59"/>
        <v>13448.038685636782</v>
      </c>
      <c r="BB129" s="1">
        <f t="shared" si="59"/>
        <v>28165.97856677285</v>
      </c>
      <c r="BC129" s="1">
        <f t="shared" si="59"/>
        <v>35505.778991308143</v>
      </c>
      <c r="BD129" s="1">
        <f>SUM(BA129:BC129)*BT129*BG$3+BF$3*econlow!BD129+BH$3*econhigh!BD129</f>
        <v>10326.635668423954</v>
      </c>
      <c r="BE129" s="2">
        <f t="shared" si="88"/>
        <v>0.17931493730955578</v>
      </c>
      <c r="BF129" s="2">
        <f t="shared" si="88"/>
        <v>0.13584270515142602</v>
      </c>
      <c r="BG129" s="2">
        <f t="shared" si="88"/>
        <v>7.3108051554487685E-2</v>
      </c>
      <c r="BH129" s="2">
        <f t="shared" si="53"/>
        <v>0.12033801540898653</v>
      </c>
      <c r="BI129" s="2">
        <f t="shared" si="60"/>
        <v>3.2153846742329923E-3</v>
      </c>
      <c r="BJ129" s="2">
        <f t="shared" si="60"/>
        <v>1.8453240542857267E-3</v>
      </c>
      <c r="BK129" s="2">
        <f t="shared" si="60"/>
        <v>5.3447872020936297E-4</v>
      </c>
      <c r="BL129" s="2">
        <f t="shared" si="54"/>
        <v>490.40896820741494</v>
      </c>
      <c r="BM129" s="2">
        <f t="shared" si="54"/>
        <v>94.421159173966842</v>
      </c>
      <c r="BN129" s="2">
        <f t="shared" si="54"/>
        <v>10.399545707071407</v>
      </c>
      <c r="BO129" s="2">
        <f t="shared" si="61"/>
        <v>397.19332165880559</v>
      </c>
      <c r="BP129" s="2">
        <f t="shared" si="61"/>
        <v>43.805378676518309</v>
      </c>
      <c r="BQ129" s="2">
        <f t="shared" si="61"/>
        <v>10.302596712374545</v>
      </c>
      <c r="BR129" s="11">
        <f t="shared" si="62"/>
        <v>4.2555507211329696E-2</v>
      </c>
      <c r="BS129" s="17">
        <f t="shared" si="102"/>
        <v>4.0229079148977803E-2</v>
      </c>
      <c r="BT129" s="17">
        <f t="shared" si="103"/>
        <v>0.13398886862759823</v>
      </c>
      <c r="BU129" s="12">
        <f>(BU$3*tempmid!$I239+BU$4*tempmid!$I239^2+BU$5*tempmid!$I239^6)*(K129/K$56)^$BW$1</f>
        <v>1.0945816739383163</v>
      </c>
      <c r="BV129" s="12">
        <f>(BV$3*tempmid!$I239+BV$4*tempmid!$I239^2+BV$5*tempmid!$I239^6)*(L129/L$56)^$BW$1</f>
        <v>-0.3862796551253932</v>
      </c>
      <c r="BW129" s="12">
        <f>(BW$3*tempmid!$I239+BW$4*tempmid!$I239^2+BW$5*tempmid!$I239^6)*(M129/M$56)^$BW$1</f>
        <v>-1.3408869753175572</v>
      </c>
      <c r="BX129" s="12"/>
      <c r="BY129" s="12"/>
      <c r="BZ129" s="12"/>
      <c r="CA129" s="19"/>
      <c r="CB129" s="19"/>
      <c r="CC129" s="19"/>
      <c r="CD129" s="19"/>
      <c r="CE129" s="19"/>
      <c r="CF129" s="19"/>
      <c r="CG129" s="19"/>
      <c r="CH129" s="19"/>
    </row>
    <row r="130" spans="1:86" x14ac:dyDescent="0.3">
      <c r="A130" s="2">
        <f t="shared" si="89"/>
        <v>2084</v>
      </c>
      <c r="B130" s="5">
        <f t="shared" si="90"/>
        <v>1163.3639914864596</v>
      </c>
      <c r="C130" s="5">
        <f t="shared" si="90"/>
        <v>2953.9483584092131</v>
      </c>
      <c r="D130" s="5">
        <f t="shared" si="90"/>
        <v>4339.249719436858</v>
      </c>
      <c r="E130" s="15">
        <f t="shared" si="91"/>
        <v>9.229427517231135E-5</v>
      </c>
      <c r="F130" s="15">
        <f t="shared" si="91"/>
        <v>1.8182591092643686E-4</v>
      </c>
      <c r="G130" s="15">
        <f t="shared" si="91"/>
        <v>3.7119112921986754E-4</v>
      </c>
      <c r="H130" s="5">
        <f t="shared" si="92"/>
        <v>154296.6102957174</v>
      </c>
      <c r="I130" s="5">
        <f t="shared" si="92"/>
        <v>51946.058496192054</v>
      </c>
      <c r="J130" s="5">
        <f t="shared" si="92"/>
        <v>19730.816195039421</v>
      </c>
      <c r="K130" s="5">
        <f t="shared" si="93"/>
        <v>132629.69408101478</v>
      </c>
      <c r="L130" s="5">
        <f t="shared" si="93"/>
        <v>17585.29675994963</v>
      </c>
      <c r="M130" s="5">
        <f t="shared" si="93"/>
        <v>4547.0570883853297</v>
      </c>
      <c r="N130" s="15">
        <f t="shared" si="94"/>
        <v>1.1558113958095362E-2</v>
      </c>
      <c r="O130" s="15">
        <f t="shared" si="94"/>
        <v>1.5025508396540266E-2</v>
      </c>
      <c r="P130" s="15">
        <f t="shared" si="94"/>
        <v>1.3677776627641469E-2</v>
      </c>
      <c r="Q130" s="5">
        <f t="shared" si="95"/>
        <v>9765.5682018432326</v>
      </c>
      <c r="R130" s="5">
        <f t="shared" si="95"/>
        <v>12571.263585447663</v>
      </c>
      <c r="S130" s="5">
        <f t="shared" si="95"/>
        <v>6283.3305174673596</v>
      </c>
      <c r="T130" s="5">
        <f t="shared" si="96"/>
        <v>63.29087970971635</v>
      </c>
      <c r="U130" s="5">
        <f t="shared" si="96"/>
        <v>242.00611074985042</v>
      </c>
      <c r="V130" s="5">
        <f t="shared" si="96"/>
        <v>318.45264054748378</v>
      </c>
      <c r="W130" s="15">
        <f t="shared" si="97"/>
        <v>-1.0734613539272964E-2</v>
      </c>
      <c r="X130" s="15">
        <f t="shared" si="97"/>
        <v>-1.217998157191269E-2</v>
      </c>
      <c r="Y130" s="15">
        <f t="shared" si="97"/>
        <v>-9.7425357312937999E-3</v>
      </c>
      <c r="Z130" s="5">
        <f t="shared" si="100"/>
        <v>13728.344333596355</v>
      </c>
      <c r="AA130" s="5">
        <f t="shared" si="100"/>
        <v>31840.336114978571</v>
      </c>
      <c r="AB130" s="5">
        <f t="shared" si="100"/>
        <v>28006.021597684517</v>
      </c>
      <c r="AC130" s="16">
        <f t="shared" si="86"/>
        <v>1.7143040457788026</v>
      </c>
      <c r="AD130" s="16">
        <f t="shared" si="86"/>
        <v>2.939271130864006</v>
      </c>
      <c r="AE130" s="16">
        <f t="shared" si="86"/>
        <v>4.8288268277817119</v>
      </c>
      <c r="AF130" s="15">
        <f t="shared" si="56"/>
        <v>-4.0504037456468023E-3</v>
      </c>
      <c r="AG130" s="15">
        <f t="shared" si="56"/>
        <v>2.9673830763510267E-4</v>
      </c>
      <c r="AH130" s="15">
        <f t="shared" si="56"/>
        <v>9.7937136394747881E-3</v>
      </c>
      <c r="AI130" s="1">
        <f t="shared" si="87"/>
        <v>273105.43954900996</v>
      </c>
      <c r="AJ130" s="1">
        <f t="shared" si="87"/>
        <v>88968.21097278544</v>
      </c>
      <c r="AK130" s="1">
        <f t="shared" si="87"/>
        <v>34125.95233807592</v>
      </c>
      <c r="AL130" s="14">
        <f t="shared" si="98"/>
        <v>44.174683590147502</v>
      </c>
      <c r="AM130" s="14">
        <f t="shared" si="98"/>
        <v>8.9509558991043505</v>
      </c>
      <c r="AN130" s="14">
        <f t="shared" si="98"/>
        <v>3.05277300478765</v>
      </c>
      <c r="AO130" s="11">
        <f t="shared" si="99"/>
        <v>9.8020445006122853E-3</v>
      </c>
      <c r="AP130" s="11">
        <f t="shared" si="99"/>
        <v>1.2347990815516387E-2</v>
      </c>
      <c r="AQ130" s="11">
        <f t="shared" si="99"/>
        <v>1.1201185668597602E-2</v>
      </c>
      <c r="AR130" s="1">
        <f t="shared" si="101"/>
        <v>154296.6102957174</v>
      </c>
      <c r="AS130" s="1">
        <f t="shared" si="101"/>
        <v>51946.058496192054</v>
      </c>
      <c r="AT130" s="1">
        <f t="shared" si="101"/>
        <v>19730.816195039421</v>
      </c>
      <c r="AU130" s="1">
        <f t="shared" si="57"/>
        <v>30859.32205914348</v>
      </c>
      <c r="AV130" s="1">
        <f t="shared" si="57"/>
        <v>10389.211699238411</v>
      </c>
      <c r="AW130" s="1">
        <f t="shared" si="57"/>
        <v>3946.1632390078844</v>
      </c>
      <c r="AX130" s="1">
        <f t="shared" si="58"/>
        <v>106103.75526481181</v>
      </c>
      <c r="AY130" s="1">
        <f t="shared" si="58"/>
        <v>14068.237407959701</v>
      </c>
      <c r="AZ130" s="1">
        <f t="shared" si="58"/>
        <v>3637.6456707082639</v>
      </c>
      <c r="BA130" s="1">
        <f t="shared" si="59"/>
        <v>13462.649042931849</v>
      </c>
      <c r="BB130" s="1">
        <f t="shared" si="59"/>
        <v>28215.154299917078</v>
      </c>
      <c r="BC130" s="1">
        <f t="shared" si="59"/>
        <v>35577.907476687498</v>
      </c>
      <c r="BD130" s="1">
        <f>SUM(BA130:BC130)*BT130*BG$3+BF$3*econlow!BD130+BH$3*econhigh!BD130</f>
        <v>10043.381763639305</v>
      </c>
      <c r="BE130" s="2">
        <f t="shared" si="88"/>
        <v>0.17931493730955578</v>
      </c>
      <c r="BF130" s="2">
        <f t="shared" si="88"/>
        <v>0.13584270515142602</v>
      </c>
      <c r="BG130" s="2">
        <f t="shared" si="88"/>
        <v>7.3108051554487685E-2</v>
      </c>
      <c r="BH130" s="2">
        <f t="shared" si="53"/>
        <v>0.12007442802251786</v>
      </c>
      <c r="BI130" s="2">
        <f t="shared" si="60"/>
        <v>3.2153846742329923E-3</v>
      </c>
      <c r="BJ130" s="2">
        <f t="shared" si="60"/>
        <v>1.8453240542857267E-3</v>
      </c>
      <c r="BK130" s="2">
        <f t="shared" si="60"/>
        <v>5.3447872020936297E-4</v>
      </c>
      <c r="BL130" s="2">
        <f t="shared" si="54"/>
        <v>496.12295603095026</v>
      </c>
      <c r="BM130" s="2">
        <f t="shared" si="54"/>
        <v>95.857311268356639</v>
      </c>
      <c r="BN130" s="2">
        <f t="shared" si="54"/>
        <v>10.545701388610842</v>
      </c>
      <c r="BO130" s="2">
        <f t="shared" si="61"/>
        <v>403.07390796637372</v>
      </c>
      <c r="BP130" s="2">
        <f t="shared" si="61"/>
        <v>44.324237549473466</v>
      </c>
      <c r="BQ130" s="2">
        <f t="shared" si="61"/>
        <v>10.301224131872583</v>
      </c>
      <c r="BR130" s="11">
        <f t="shared" si="62"/>
        <v>4.2406993484046501E-2</v>
      </c>
      <c r="BS130" s="17">
        <f t="shared" si="102"/>
        <v>3.858699020888029E-2</v>
      </c>
      <c r="BT130" s="17">
        <f t="shared" si="103"/>
        <v>0.13008628022096916</v>
      </c>
      <c r="BU130" s="12">
        <f>(BU$3*tempmid!$I240+BU$4*tempmid!$I240^2+BU$5*tempmid!$I240^6)*(K130/K$56)^$BW$1</f>
        <v>1.0061225276511616</v>
      </c>
      <c r="BV130" s="12">
        <f>(BV$3*tempmid!$I240+BV$4*tempmid!$I240^2+BV$5*tempmid!$I240^6)*(L130/L$56)^$BW$1</f>
        <v>-0.45594423413862029</v>
      </c>
      <c r="BW130" s="12">
        <f>(BW$3*tempmid!$I240+BW$4*tempmid!$I240^2+BW$5*tempmid!$I240^6)*(M130/M$56)^$BW$1</f>
        <v>-1.4031549300228845</v>
      </c>
      <c r="BX130" s="12"/>
      <c r="BY130" s="12"/>
      <c r="BZ130" s="12"/>
      <c r="CA130" s="19"/>
      <c r="CB130" s="19"/>
      <c r="CC130" s="19"/>
      <c r="CD130" s="19"/>
      <c r="CE130" s="19"/>
      <c r="CF130" s="19"/>
      <c r="CG130" s="19"/>
      <c r="CH130" s="19"/>
    </row>
    <row r="131" spans="1:86" x14ac:dyDescent="0.3">
      <c r="A131" s="2">
        <f t="shared" si="89"/>
        <v>2085</v>
      </c>
      <c r="B131" s="5">
        <f t="shared" si="90"/>
        <v>1163.4659947309976</v>
      </c>
      <c r="C131" s="5">
        <f t="shared" si="90"/>
        <v>2954.4586075427555</v>
      </c>
      <c r="D131" s="5">
        <f t="shared" si="90"/>
        <v>4340.7798758900162</v>
      </c>
      <c r="E131" s="15">
        <f t="shared" si="91"/>
        <v>8.7679561413695777E-5</v>
      </c>
      <c r="F131" s="15">
        <f t="shared" si="91"/>
        <v>1.7273461538011502E-4</v>
      </c>
      <c r="G131" s="15">
        <f t="shared" si="91"/>
        <v>3.5263157275887413E-4</v>
      </c>
      <c r="H131" s="5">
        <f t="shared" si="92"/>
        <v>156070.5387344679</v>
      </c>
      <c r="I131" s="5">
        <f t="shared" si="92"/>
        <v>52726.626849070439</v>
      </c>
      <c r="J131" s="5">
        <f t="shared" si="92"/>
        <v>20004.616173380386</v>
      </c>
      <c r="K131" s="5">
        <f t="shared" si="93"/>
        <v>134142.75917067318</v>
      </c>
      <c r="L131" s="5">
        <f t="shared" si="93"/>
        <v>17846.45982666975</v>
      </c>
      <c r="M131" s="5">
        <f t="shared" si="93"/>
        <v>4608.5304358536996</v>
      </c>
      <c r="N131" s="15">
        <f t="shared" si="94"/>
        <v>1.1408192563078456E-2</v>
      </c>
      <c r="O131" s="15">
        <f t="shared" si="94"/>
        <v>1.4851217484991075E-2</v>
      </c>
      <c r="P131" s="15">
        <f t="shared" si="94"/>
        <v>1.3519370061438885E-2</v>
      </c>
      <c r="Q131" s="5">
        <f t="shared" si="95"/>
        <v>9771.806880094422</v>
      </c>
      <c r="R131" s="5">
        <f t="shared" si="95"/>
        <v>12604.747311225796</v>
      </c>
      <c r="S131" s="5">
        <f t="shared" si="95"/>
        <v>6308.4577971215576</v>
      </c>
      <c r="T131" s="5">
        <f t="shared" si="96"/>
        <v>62.611476575471933</v>
      </c>
      <c r="U131" s="5">
        <f t="shared" si="96"/>
        <v>239.05848078062698</v>
      </c>
      <c r="V131" s="5">
        <f t="shared" si="96"/>
        <v>315.35010431822508</v>
      </c>
      <c r="W131" s="15">
        <f t="shared" si="97"/>
        <v>-1.0734613539272964E-2</v>
      </c>
      <c r="X131" s="15">
        <f t="shared" si="97"/>
        <v>-1.217998157191269E-2</v>
      </c>
      <c r="Y131" s="15">
        <f t="shared" si="97"/>
        <v>-9.7425357312937999E-3</v>
      </c>
      <c r="Z131" s="5">
        <f t="shared" si="100"/>
        <v>13683.564898208904</v>
      </c>
      <c r="AA131" s="5">
        <f t="shared" si="100"/>
        <v>31940.391470923918</v>
      </c>
      <c r="AB131" s="5">
        <f t="shared" si="100"/>
        <v>28398.36314686379</v>
      </c>
      <c r="AC131" s="16">
        <f t="shared" si="86"/>
        <v>1.7073604222506027</v>
      </c>
      <c r="AD131" s="16">
        <f t="shared" si="86"/>
        <v>2.9401433252050593</v>
      </c>
      <c r="AE131" s="16">
        <f t="shared" si="86"/>
        <v>4.8761189749476195</v>
      </c>
      <c r="AF131" s="15">
        <f t="shared" si="56"/>
        <v>-4.0504037456468023E-3</v>
      </c>
      <c r="AG131" s="15">
        <f t="shared" si="56"/>
        <v>2.9673830763510267E-4</v>
      </c>
      <c r="AH131" s="15">
        <f t="shared" si="56"/>
        <v>9.7937136394747881E-3</v>
      </c>
      <c r="AI131" s="1">
        <f t="shared" si="87"/>
        <v>276654.21765325242</v>
      </c>
      <c r="AJ131" s="1">
        <f t="shared" si="87"/>
        <v>90460.601574745306</v>
      </c>
      <c r="AK131" s="1">
        <f t="shared" si="87"/>
        <v>34659.520343276214</v>
      </c>
      <c r="AL131" s="14">
        <f t="shared" si="98"/>
        <v>44.603355782355081</v>
      </c>
      <c r="AM131" s="14">
        <f t="shared" si="98"/>
        <v>9.0603769571242623</v>
      </c>
      <c r="AN131" s="14">
        <f t="shared" si="98"/>
        <v>3.0866257352460522</v>
      </c>
      <c r="AO131" s="11">
        <f t="shared" si="99"/>
        <v>9.7040240556061624E-3</v>
      </c>
      <c r="AP131" s="11">
        <f t="shared" si="99"/>
        <v>1.2224510907361224E-2</v>
      </c>
      <c r="AQ131" s="11">
        <f t="shared" si="99"/>
        <v>1.1089173811911626E-2</v>
      </c>
      <c r="AR131" s="1">
        <f t="shared" si="101"/>
        <v>156070.5387344679</v>
      </c>
      <c r="AS131" s="1">
        <f t="shared" si="101"/>
        <v>52726.626849070439</v>
      </c>
      <c r="AT131" s="1">
        <f t="shared" si="101"/>
        <v>20004.616173380386</v>
      </c>
      <c r="AU131" s="1">
        <f t="shared" si="57"/>
        <v>31214.107746893584</v>
      </c>
      <c r="AV131" s="1">
        <f t="shared" si="57"/>
        <v>10545.325369814089</v>
      </c>
      <c r="AW131" s="1">
        <f t="shared" si="57"/>
        <v>4000.9232346760773</v>
      </c>
      <c r="AX131" s="1">
        <f t="shared" si="58"/>
        <v>107314.20733653853</v>
      </c>
      <c r="AY131" s="1">
        <f t="shared" si="58"/>
        <v>14277.1678613358</v>
      </c>
      <c r="AZ131" s="1">
        <f t="shared" si="58"/>
        <v>3686.8243486829601</v>
      </c>
      <c r="BA131" s="1">
        <f t="shared" si="59"/>
        <v>13477.027346415123</v>
      </c>
      <c r="BB131" s="1">
        <f t="shared" si="59"/>
        <v>28263.582715688051</v>
      </c>
      <c r="BC131" s="1">
        <f t="shared" si="59"/>
        <v>35648.744829640993</v>
      </c>
      <c r="BD131" s="1">
        <f>SUM(BA131:BC131)*BT131*BG$3+BF$3*econlow!BD131+BH$3*econhigh!BD131</f>
        <v>9767.5788491682652</v>
      </c>
      <c r="BE131" s="2">
        <f t="shared" si="88"/>
        <v>0.17931493730955578</v>
      </c>
      <c r="BF131" s="2">
        <f t="shared" si="88"/>
        <v>0.13584270515142602</v>
      </c>
      <c r="BG131" s="2">
        <f t="shared" si="88"/>
        <v>7.3108051554487685E-2</v>
      </c>
      <c r="BH131" s="2">
        <f t="shared" si="53"/>
        <v>0.11981096806871636</v>
      </c>
      <c r="BI131" s="2">
        <f t="shared" si="60"/>
        <v>3.2153846742329923E-3</v>
      </c>
      <c r="BJ131" s="2">
        <f t="shared" si="60"/>
        <v>1.8453240542857267E-3</v>
      </c>
      <c r="BK131" s="2">
        <f t="shared" si="60"/>
        <v>5.3447872020936297E-4</v>
      </c>
      <c r="BL131" s="2">
        <f t="shared" si="54"/>
        <v>501.82681834609468</v>
      </c>
      <c r="BM131" s="2">
        <f t="shared" si="54"/>
        <v>97.29771282593731</v>
      </c>
      <c r="BN131" s="2">
        <f t="shared" si="54"/>
        <v>10.692041650627873</v>
      </c>
      <c r="BO131" s="2">
        <f t="shared" si="61"/>
        <v>409.04222075495659</v>
      </c>
      <c r="BP131" s="2">
        <f t="shared" si="61"/>
        <v>44.849341506711049</v>
      </c>
      <c r="BQ131" s="2">
        <f t="shared" si="61"/>
        <v>10.299878925893266</v>
      </c>
      <c r="BR131" s="11">
        <f t="shared" si="62"/>
        <v>4.225960725030406E-2</v>
      </c>
      <c r="BS131" s="17">
        <f t="shared" si="102"/>
        <v>3.7017201966297861E-2</v>
      </c>
      <c r="BT131" s="17">
        <f t="shared" si="103"/>
        <v>0.12629735943783413</v>
      </c>
      <c r="BU131" s="12">
        <f>(BU$3*tempmid!$I241+BU$4*tempmid!$I241^2+BU$5*tempmid!$I241^6)*(K131/K$56)^$BW$1</f>
        <v>0.91586640688137344</v>
      </c>
      <c r="BV131" s="12">
        <f>(BV$3*tempmid!$I241+BV$4*tempmid!$I241^2+BV$5*tempmid!$I241^6)*(L131/L$56)^$BW$1</f>
        <v>-0.52669799702106557</v>
      </c>
      <c r="BW131" s="12">
        <f>(BW$3*tempmid!$I241+BW$4*tempmid!$I241^2+BW$5*tempmid!$I241^6)*(M131/M$56)^$BW$1</f>
        <v>-1.4662745005861342</v>
      </c>
      <c r="BX131" s="12"/>
      <c r="BY131" s="12"/>
      <c r="BZ131" s="12"/>
      <c r="CA131" s="19"/>
      <c r="CB131" s="19"/>
      <c r="CC131" s="19"/>
      <c r="CD131" s="19"/>
      <c r="CE131" s="19"/>
      <c r="CF131" s="19"/>
      <c r="CG131" s="19"/>
      <c r="CH131" s="19"/>
    </row>
    <row r="132" spans="1:86" x14ac:dyDescent="0.3">
      <c r="A132" s="2">
        <f t="shared" si="89"/>
        <v>2086</v>
      </c>
      <c r="B132" s="5">
        <f t="shared" si="90"/>
        <v>1163.5629063097285</v>
      </c>
      <c r="C132" s="5">
        <f t="shared" si="90"/>
        <v>2954.9434279504244</v>
      </c>
      <c r="D132" s="5">
        <f t="shared" si="90"/>
        <v>4342.2340371229193</v>
      </c>
      <c r="E132" s="15">
        <f t="shared" si="91"/>
        <v>8.3295583343010989E-5</v>
      </c>
      <c r="F132" s="15">
        <f t="shared" si="91"/>
        <v>1.6409788461110926E-4</v>
      </c>
      <c r="G132" s="15">
        <f t="shared" si="91"/>
        <v>3.3499999412093043E-4</v>
      </c>
      <c r="H132" s="5">
        <f t="shared" si="92"/>
        <v>157840.98942522256</v>
      </c>
      <c r="I132" s="5">
        <f t="shared" si="92"/>
        <v>53509.364877045031</v>
      </c>
      <c r="J132" s="5">
        <f t="shared" si="92"/>
        <v>20278.722122158699</v>
      </c>
      <c r="K132" s="5">
        <f t="shared" si="93"/>
        <v>135653.16371748183</v>
      </c>
      <c r="L132" s="5">
        <f t="shared" si="93"/>
        <v>18108.42277754184</v>
      </c>
      <c r="M132" s="5">
        <f t="shared" si="93"/>
        <v>4670.1126537147666</v>
      </c>
      <c r="N132" s="15">
        <f t="shared" si="94"/>
        <v>1.1259680031532104E-2</v>
      </c>
      <c r="O132" s="15">
        <f t="shared" si="94"/>
        <v>1.4678706780860473E-2</v>
      </c>
      <c r="P132" s="15">
        <f t="shared" si="94"/>
        <v>1.3362658382803927E-2</v>
      </c>
      <c r="Q132" s="5">
        <f t="shared" si="95"/>
        <v>9776.5709039872836</v>
      </c>
      <c r="R132" s="5">
        <f t="shared" si="95"/>
        <v>12636.062764926257</v>
      </c>
      <c r="S132" s="5">
        <f t="shared" si="95"/>
        <v>6332.5946228111561</v>
      </c>
      <c r="T132" s="5">
        <f t="shared" si="96"/>
        <v>61.939366571310998</v>
      </c>
      <c r="U132" s="5">
        <f t="shared" si="96"/>
        <v>236.1467528901095</v>
      </c>
      <c r="V132" s="5">
        <f t="shared" si="96"/>
        <v>312.27779465903757</v>
      </c>
      <c r="W132" s="15">
        <f t="shared" si="97"/>
        <v>-1.0734613539272964E-2</v>
      </c>
      <c r="X132" s="15">
        <f t="shared" si="97"/>
        <v>-1.217998157191269E-2</v>
      </c>
      <c r="Y132" s="15">
        <f t="shared" si="97"/>
        <v>-9.7425357312937999E-3</v>
      </c>
      <c r="Z132" s="5">
        <f t="shared" si="100"/>
        <v>13636.847196781622</v>
      </c>
      <c r="AA132" s="5">
        <f t="shared" si="100"/>
        <v>32034.968305706429</v>
      </c>
      <c r="AB132" s="5">
        <f t="shared" si="100"/>
        <v>28791.16696070995</v>
      </c>
      <c r="AC132" s="16">
        <f t="shared" si="86"/>
        <v>1.7004449232011498</v>
      </c>
      <c r="AD132" s="16">
        <f t="shared" si="86"/>
        <v>2.9410157783595854</v>
      </c>
      <c r="AE132" s="16">
        <f t="shared" si="86"/>
        <v>4.9238742878602659</v>
      </c>
      <c r="AF132" s="15">
        <f t="shared" si="56"/>
        <v>-4.0504037456468023E-3</v>
      </c>
      <c r="AG132" s="15">
        <f t="shared" si="56"/>
        <v>2.9673830763510267E-4</v>
      </c>
      <c r="AH132" s="15">
        <f t="shared" si="56"/>
        <v>9.7937136394747881E-3</v>
      </c>
      <c r="AI132" s="1">
        <f t="shared" si="87"/>
        <v>280202.90363482077</v>
      </c>
      <c r="AJ132" s="1">
        <f t="shared" si="87"/>
        <v>91959.866787084873</v>
      </c>
      <c r="AK132" s="1">
        <f t="shared" si="87"/>
        <v>35194.491543624674</v>
      </c>
      <c r="AL132" s="14">
        <f t="shared" si="98"/>
        <v>45.031859499453084</v>
      </c>
      <c r="AM132" s="14">
        <f t="shared" si="98"/>
        <v>9.1700280472920603</v>
      </c>
      <c r="AN132" s="14">
        <f t="shared" si="98"/>
        <v>3.1205115832238106</v>
      </c>
      <c r="AO132" s="11">
        <f t="shared" si="99"/>
        <v>9.6069838150500998E-3</v>
      </c>
      <c r="AP132" s="11">
        <f t="shared" si="99"/>
        <v>1.2102265798287611E-2</v>
      </c>
      <c r="AQ132" s="11">
        <f t="shared" si="99"/>
        <v>1.0978282073792509E-2</v>
      </c>
      <c r="AR132" s="1">
        <f t="shared" si="101"/>
        <v>157840.98942522256</v>
      </c>
      <c r="AS132" s="1">
        <f t="shared" si="101"/>
        <v>53509.364877045031</v>
      </c>
      <c r="AT132" s="1">
        <f t="shared" si="101"/>
        <v>20278.722122158699</v>
      </c>
      <c r="AU132" s="1">
        <f t="shared" si="57"/>
        <v>31568.197885044516</v>
      </c>
      <c r="AV132" s="1">
        <f t="shared" si="57"/>
        <v>10701.872975409007</v>
      </c>
      <c r="AW132" s="1">
        <f t="shared" si="57"/>
        <v>4055.7444244317398</v>
      </c>
      <c r="AX132" s="1">
        <f t="shared" si="58"/>
        <v>108522.53097398546</v>
      </c>
      <c r="AY132" s="1">
        <f t="shared" si="58"/>
        <v>14486.738222033471</v>
      </c>
      <c r="AZ132" s="1">
        <f t="shared" si="58"/>
        <v>3736.0901229718129</v>
      </c>
      <c r="BA132" s="1">
        <f t="shared" si="59"/>
        <v>13491.178059839951</v>
      </c>
      <c r="BB132" s="1">
        <f t="shared" si="59"/>
        <v>28311.280196691991</v>
      </c>
      <c r="BC132" s="1">
        <f t="shared" si="59"/>
        <v>35718.326692305731</v>
      </c>
      <c r="BD132" s="1">
        <f>SUM(BA132:BC132)*BT132*BG$3+BF$3*econlow!BD132+BH$3*econhigh!BD132</f>
        <v>9499.0485281970759</v>
      </c>
      <c r="BE132" s="2">
        <f t="shared" si="88"/>
        <v>0.17931493730955578</v>
      </c>
      <c r="BF132" s="2">
        <f t="shared" si="88"/>
        <v>0.13584270515142602</v>
      </c>
      <c r="BG132" s="2">
        <f t="shared" si="88"/>
        <v>7.3108051554487685E-2</v>
      </c>
      <c r="BH132" s="2">
        <f t="shared" si="53"/>
        <v>0.11954763263955054</v>
      </c>
      <c r="BI132" s="2">
        <f t="shared" si="60"/>
        <v>3.2153846742329923E-3</v>
      </c>
      <c r="BJ132" s="2">
        <f t="shared" si="60"/>
        <v>1.8453240542857267E-3</v>
      </c>
      <c r="BK132" s="2">
        <f t="shared" si="60"/>
        <v>5.3447872020936297E-4</v>
      </c>
      <c r="BL132" s="2">
        <f t="shared" si="54"/>
        <v>507.51949836363247</v>
      </c>
      <c r="BM132" s="2">
        <f t="shared" si="54"/>
        <v>98.742118137163004</v>
      </c>
      <c r="BN132" s="2">
        <f t="shared" si="54"/>
        <v>10.838545447332679</v>
      </c>
      <c r="BO132" s="2">
        <f t="shared" si="61"/>
        <v>415.09957126074971</v>
      </c>
      <c r="BP132" s="2">
        <f t="shared" si="61"/>
        <v>45.380765209233502</v>
      </c>
      <c r="BQ132" s="2">
        <f t="shared" si="61"/>
        <v>10.298560418819164</v>
      </c>
      <c r="BR132" s="11">
        <f t="shared" si="62"/>
        <v>4.2113359192393646E-2</v>
      </c>
      <c r="BS132" s="17">
        <f t="shared" si="102"/>
        <v>3.5516297195817538E-2</v>
      </c>
      <c r="BT132" s="17">
        <f t="shared" si="103"/>
        <v>0.12261879557071274</v>
      </c>
      <c r="BU132" s="12">
        <f>(BU$3*tempmid!$I242+BU$4*tempmid!$I242^2+BU$5*tempmid!$I242^6)*(K132/K$56)^$BW$1</f>
        <v>0.82382939708256342</v>
      </c>
      <c r="BV132" s="12">
        <f>(BV$3*tempmid!$I242+BV$4*tempmid!$I242^2+BV$5*tempmid!$I242^6)*(L132/L$56)^$BW$1</f>
        <v>-0.59852721731755587</v>
      </c>
      <c r="BW132" s="12">
        <f>(BW$3*tempmid!$I242+BW$4*tempmid!$I242^2+BW$5*tempmid!$I242^6)*(M132/M$56)^$BW$1</f>
        <v>-1.5302343412299715</v>
      </c>
      <c r="BX132" s="12"/>
      <c r="BY132" s="12"/>
      <c r="BZ132" s="12"/>
      <c r="CA132" s="19"/>
      <c r="CB132" s="19"/>
      <c r="CC132" s="19"/>
      <c r="CD132" s="19"/>
      <c r="CE132" s="19"/>
      <c r="CF132" s="19"/>
      <c r="CG132" s="19"/>
      <c r="CH132" s="19"/>
    </row>
    <row r="133" spans="1:86" x14ac:dyDescent="0.3">
      <c r="A133" s="2">
        <f t="shared" si="89"/>
        <v>2087</v>
      </c>
      <c r="B133" s="5">
        <f t="shared" si="90"/>
        <v>1163.654979978214</v>
      </c>
      <c r="C133" s="5">
        <f t="shared" si="90"/>
        <v>2955.4040829178134</v>
      </c>
      <c r="D133" s="5">
        <f t="shared" si="90"/>
        <v>4343.6159530809819</v>
      </c>
      <c r="E133" s="15">
        <f t="shared" si="91"/>
        <v>7.9130804175860434E-5</v>
      </c>
      <c r="F133" s="15">
        <f t="shared" si="91"/>
        <v>1.5589299038055378E-4</v>
      </c>
      <c r="G133" s="15">
        <f t="shared" si="91"/>
        <v>3.1824999441488387E-4</v>
      </c>
      <c r="H133" s="5">
        <f t="shared" si="92"/>
        <v>159607.63741168234</v>
      </c>
      <c r="I133" s="5">
        <f t="shared" si="92"/>
        <v>54294.139490337009</v>
      </c>
      <c r="J133" s="5">
        <f t="shared" si="92"/>
        <v>20553.094820364386</v>
      </c>
      <c r="K133" s="5">
        <f t="shared" si="93"/>
        <v>137160.61904764117</v>
      </c>
      <c r="L133" s="5">
        <f t="shared" si="93"/>
        <v>18371.139095379964</v>
      </c>
      <c r="M133" s="5">
        <f t="shared" si="93"/>
        <v>4731.7937502706272</v>
      </c>
      <c r="N133" s="15">
        <f t="shared" si="94"/>
        <v>1.1112570387955323E-2</v>
      </c>
      <c r="O133" s="15">
        <f t="shared" si="94"/>
        <v>1.4507962458439216E-2</v>
      </c>
      <c r="P133" s="15">
        <f t="shared" si="94"/>
        <v>1.3207624982407573E-2</v>
      </c>
      <c r="Q133" s="5">
        <f t="shared" si="95"/>
        <v>9779.8736151285411</v>
      </c>
      <c r="R133" s="5">
        <f t="shared" si="95"/>
        <v>12665.220511726589</v>
      </c>
      <c r="S133" s="5">
        <f t="shared" si="95"/>
        <v>6355.7448491933992</v>
      </c>
      <c r="T133" s="5">
        <f t="shared" si="96"/>
        <v>61.274471408300613</v>
      </c>
      <c r="U133" s="5">
        <f t="shared" si="96"/>
        <v>233.27048979164095</v>
      </c>
      <c r="V133" s="5">
        <f t="shared" si="96"/>
        <v>309.23541708648224</v>
      </c>
      <c r="W133" s="15">
        <f t="shared" si="97"/>
        <v>-1.0734613539272964E-2</v>
      </c>
      <c r="X133" s="15">
        <f t="shared" si="97"/>
        <v>-1.217998157191269E-2</v>
      </c>
      <c r="Y133" s="15">
        <f t="shared" si="97"/>
        <v>-9.7425357312937999E-3</v>
      </c>
      <c r="Z133" s="5">
        <f t="shared" si="100"/>
        <v>13588.233868432189</v>
      </c>
      <c r="AA133" s="5">
        <f t="shared" si="100"/>
        <v>32124.08615793251</v>
      </c>
      <c r="AB133" s="5">
        <f t="shared" si="100"/>
        <v>29184.376306686874</v>
      </c>
      <c r="AC133" s="16">
        <f t="shared" si="86"/>
        <v>1.6935574347149498</v>
      </c>
      <c r="AD133" s="16">
        <f t="shared" si="86"/>
        <v>2.9418884904043838</v>
      </c>
      <c r="AE133" s="16">
        <f t="shared" si="86"/>
        <v>4.9720973026323421</v>
      </c>
      <c r="AF133" s="15">
        <f t="shared" si="56"/>
        <v>-4.0504037456468023E-3</v>
      </c>
      <c r="AG133" s="15">
        <f t="shared" si="56"/>
        <v>2.9673830763510267E-4</v>
      </c>
      <c r="AH133" s="15">
        <f t="shared" si="56"/>
        <v>9.7937136394747881E-3</v>
      </c>
      <c r="AI133" s="1">
        <f t="shared" si="87"/>
        <v>283750.81115638319</v>
      </c>
      <c r="AJ133" s="1">
        <f t="shared" si="87"/>
        <v>93465.753083785385</v>
      </c>
      <c r="AK133" s="1">
        <f t="shared" si="87"/>
        <v>35730.786813693943</v>
      </c>
      <c r="AL133" s="14">
        <f t="shared" si="98"/>
        <v>45.460153641372216</v>
      </c>
      <c r="AM133" s="14">
        <f t="shared" si="98"/>
        <v>9.2798963829300813</v>
      </c>
      <c r="AN133" s="14">
        <f t="shared" si="98"/>
        <v>3.1544268610352266</v>
      </c>
      <c r="AO133" s="11">
        <f t="shared" si="99"/>
        <v>9.5109139768995987E-3</v>
      </c>
      <c r="AP133" s="11">
        <f t="shared" si="99"/>
        <v>1.1981243140304734E-2</v>
      </c>
      <c r="AQ133" s="11">
        <f t="shared" si="99"/>
        <v>1.0868499253054584E-2</v>
      </c>
      <c r="AR133" s="1">
        <f t="shared" si="101"/>
        <v>159607.63741168234</v>
      </c>
      <c r="AS133" s="1">
        <f t="shared" si="101"/>
        <v>54294.139490337009</v>
      </c>
      <c r="AT133" s="1">
        <f t="shared" si="101"/>
        <v>20553.094820364386</v>
      </c>
      <c r="AU133" s="1">
        <f t="shared" si="57"/>
        <v>31921.527482336471</v>
      </c>
      <c r="AV133" s="1">
        <f t="shared" si="57"/>
        <v>10858.827898067402</v>
      </c>
      <c r="AW133" s="1">
        <f t="shared" si="57"/>
        <v>4110.6189640728771</v>
      </c>
      <c r="AX133" s="1">
        <f t="shared" si="58"/>
        <v>109728.49523811294</v>
      </c>
      <c r="AY133" s="1">
        <f t="shared" si="58"/>
        <v>14696.911276303972</v>
      </c>
      <c r="AZ133" s="1">
        <f t="shared" si="58"/>
        <v>3785.435000216502</v>
      </c>
      <c r="BA133" s="1">
        <f t="shared" si="59"/>
        <v>13505.105503948742</v>
      </c>
      <c r="BB133" s="1">
        <f t="shared" si="59"/>
        <v>28358.262566041107</v>
      </c>
      <c r="BC133" s="1">
        <f t="shared" si="59"/>
        <v>35786.68735015484</v>
      </c>
      <c r="BD133" s="1">
        <f>SUM(BA133:BC133)*BT133*BG$3+BF$3*econlow!BD133+BH$3*econhigh!BD133</f>
        <v>9237.6155812555189</v>
      </c>
      <c r="BE133" s="2">
        <f t="shared" si="88"/>
        <v>0.17931493730955578</v>
      </c>
      <c r="BF133" s="2">
        <f t="shared" si="88"/>
        <v>0.13584270515142602</v>
      </c>
      <c r="BG133" s="2">
        <f t="shared" si="88"/>
        <v>7.3108051554487685E-2</v>
      </c>
      <c r="BH133" s="2">
        <f t="shared" si="53"/>
        <v>0.11928441965401919</v>
      </c>
      <c r="BI133" s="2">
        <f t="shared" si="60"/>
        <v>3.2153846742329923E-3</v>
      </c>
      <c r="BJ133" s="2">
        <f t="shared" si="60"/>
        <v>1.8453240542857267E-3</v>
      </c>
      <c r="BK133" s="2">
        <f t="shared" si="60"/>
        <v>5.3447872020936297E-4</v>
      </c>
      <c r="BL133" s="2">
        <f t="shared" si="54"/>
        <v>513.19995122405976</v>
      </c>
      <c r="BM133" s="2">
        <f t="shared" si="54"/>
        <v>100.19028160826348</v>
      </c>
      <c r="BN133" s="2">
        <f t="shared" si="54"/>
        <v>10.985191815930044</v>
      </c>
      <c r="BO133" s="2">
        <f t="shared" si="61"/>
        <v>421.24729046784222</v>
      </c>
      <c r="BP133" s="2">
        <f t="shared" si="61"/>
        <v>45.918584242216632</v>
      </c>
      <c r="BQ133" s="2">
        <f t="shared" si="61"/>
        <v>10.297267962428176</v>
      </c>
      <c r="BR133" s="11">
        <f t="shared" si="62"/>
        <v>4.1968259000378899E-2</v>
      </c>
      <c r="BS133" s="17">
        <f t="shared" si="102"/>
        <v>3.4081030516048265E-2</v>
      </c>
      <c r="BT133" s="17">
        <f t="shared" si="103"/>
        <v>0.11904737434049781</v>
      </c>
      <c r="BU133" s="12">
        <f>(BU$3*tempmid!$I243+BU$4*tempmid!$I243^2+BU$5*tempmid!$I243^6)*(K133/K$56)^$BW$1</f>
        <v>0.73002827329100473</v>
      </c>
      <c r="BV133" s="12">
        <f>(BV$3*tempmid!$I243+BV$4*tempmid!$I243^2+BV$5*tempmid!$I243^6)*(L133/L$56)^$BW$1</f>
        <v>-0.67141779340763819</v>
      </c>
      <c r="BW133" s="12">
        <f>(BW$3*tempmid!$I243+BW$4*tempmid!$I243^2+BW$5*tempmid!$I243^6)*(M133/M$56)^$BW$1</f>
        <v>-1.5950228217477631</v>
      </c>
      <c r="BX133" s="12"/>
      <c r="BY133" s="12"/>
      <c r="BZ133" s="12"/>
      <c r="CA133" s="19"/>
      <c r="CB133" s="19"/>
      <c r="CC133" s="19"/>
      <c r="CD133" s="19"/>
      <c r="CE133" s="19"/>
      <c r="CF133" s="19"/>
      <c r="CG133" s="19"/>
      <c r="CH133" s="19"/>
    </row>
    <row r="134" spans="1:86" x14ac:dyDescent="0.3">
      <c r="A134" s="2">
        <f t="shared" si="89"/>
        <v>2088</v>
      </c>
      <c r="B134" s="5">
        <f t="shared" si="90"/>
        <v>1163.7424568848455</v>
      </c>
      <c r="C134" s="5">
        <f t="shared" si="90"/>
        <v>2955.8417733590686</v>
      </c>
      <c r="D134" s="5">
        <f t="shared" si="90"/>
        <v>4344.9291910461498</v>
      </c>
      <c r="E134" s="15">
        <f t="shared" si="91"/>
        <v>7.5174263967067411E-5</v>
      </c>
      <c r="F134" s="15">
        <f t="shared" si="91"/>
        <v>1.4809834086152609E-4</v>
      </c>
      <c r="G134" s="15">
        <f t="shared" si="91"/>
        <v>3.0233749469413967E-4</v>
      </c>
      <c r="H134" s="5">
        <f t="shared" si="92"/>
        <v>161370.16160820777</v>
      </c>
      <c r="I134" s="5">
        <f t="shared" si="92"/>
        <v>55080.817737728525</v>
      </c>
      <c r="J134" s="5">
        <f t="shared" si="92"/>
        <v>20827.695219012949</v>
      </c>
      <c r="K134" s="5">
        <f t="shared" si="93"/>
        <v>138664.84001981863</v>
      </c>
      <c r="L134" s="5">
        <f t="shared" si="93"/>
        <v>18634.562321356516</v>
      </c>
      <c r="M134" s="5">
        <f t="shared" si="93"/>
        <v>4793.5637850977646</v>
      </c>
      <c r="N134" s="15">
        <f t="shared" si="94"/>
        <v>1.0966857561753862E-2</v>
      </c>
      <c r="O134" s="15">
        <f t="shared" si="94"/>
        <v>1.4338970741492929E-2</v>
      </c>
      <c r="P134" s="15">
        <f t="shared" si="94"/>
        <v>1.3054253436892704E-2</v>
      </c>
      <c r="Q134" s="5">
        <f t="shared" si="95"/>
        <v>9781.728875907871</v>
      </c>
      <c r="R134" s="5">
        <f t="shared" si="95"/>
        <v>12692.232045320172</v>
      </c>
      <c r="S134" s="5">
        <f t="shared" si="95"/>
        <v>6377.912647900569</v>
      </c>
      <c r="T134" s="5">
        <f t="shared" si="96"/>
        <v>60.616713637909278</v>
      </c>
      <c r="U134" s="5">
        <f t="shared" si="96"/>
        <v>230.42925952470773</v>
      </c>
      <c r="V134" s="5">
        <f t="shared" si="96"/>
        <v>306.22267998613563</v>
      </c>
      <c r="W134" s="15">
        <f t="shared" si="97"/>
        <v>-1.0734613539272964E-2</v>
      </c>
      <c r="X134" s="15">
        <f t="shared" si="97"/>
        <v>-1.217998157191269E-2</v>
      </c>
      <c r="Y134" s="15">
        <f t="shared" si="97"/>
        <v>-9.7425357312937999E-3</v>
      </c>
      <c r="Z134" s="5">
        <f t="shared" si="100"/>
        <v>13537.767805459374</v>
      </c>
      <c r="AA134" s="5">
        <f t="shared" si="100"/>
        <v>32207.767011124801</v>
      </c>
      <c r="AB134" s="5">
        <f t="shared" si="100"/>
        <v>29577.934685757053</v>
      </c>
      <c r="AC134" s="16">
        <f t="shared" si="86"/>
        <v>1.6866978433379123</v>
      </c>
      <c r="AD134" s="16">
        <f t="shared" si="86"/>
        <v>2.9427614614162776</v>
      </c>
      <c r="AE134" s="16">
        <f t="shared" si="86"/>
        <v>5.0207925998019283</v>
      </c>
      <c r="AF134" s="15">
        <f t="shared" si="56"/>
        <v>-4.0504037456468023E-3</v>
      </c>
      <c r="AG134" s="15">
        <f t="shared" si="56"/>
        <v>2.9673830763510267E-4</v>
      </c>
      <c r="AH134" s="15">
        <f t="shared" si="56"/>
        <v>9.7937136394747881E-3</v>
      </c>
      <c r="AI134" s="1">
        <f t="shared" si="87"/>
        <v>287297.25752308132</v>
      </c>
      <c r="AJ134" s="1">
        <f t="shared" si="87"/>
        <v>94978.005673474254</v>
      </c>
      <c r="AK134" s="1">
        <f t="shared" si="87"/>
        <v>36268.327096397428</v>
      </c>
      <c r="AL134" s="14">
        <f t="shared" si="98"/>
        <v>45.888197575925354</v>
      </c>
      <c r="AM134" s="14">
        <f t="shared" si="98"/>
        <v>9.3899692308619951</v>
      </c>
      <c r="AN134" s="14">
        <f t="shared" si="98"/>
        <v>3.1883679081583738</v>
      </c>
      <c r="AO134" s="11">
        <f t="shared" si="99"/>
        <v>9.4158048371306025E-3</v>
      </c>
      <c r="AP134" s="11">
        <f t="shared" si="99"/>
        <v>1.1861430708901687E-2</v>
      </c>
      <c r="AQ134" s="11">
        <f t="shared" si="99"/>
        <v>1.0759814260524039E-2</v>
      </c>
      <c r="AR134" s="1">
        <f t="shared" si="101"/>
        <v>161370.16160820777</v>
      </c>
      <c r="AS134" s="1">
        <f t="shared" si="101"/>
        <v>55080.817737728525</v>
      </c>
      <c r="AT134" s="1">
        <f t="shared" si="101"/>
        <v>20827.695219012949</v>
      </c>
      <c r="AU134" s="1">
        <f t="shared" si="57"/>
        <v>32274.032321641556</v>
      </c>
      <c r="AV134" s="1">
        <f t="shared" si="57"/>
        <v>11016.163547545706</v>
      </c>
      <c r="AW134" s="1">
        <f t="shared" si="57"/>
        <v>4165.5390438025897</v>
      </c>
      <c r="AX134" s="1">
        <f t="shared" si="58"/>
        <v>110931.8720158549</v>
      </c>
      <c r="AY134" s="1">
        <f t="shared" si="58"/>
        <v>14907.649857085211</v>
      </c>
      <c r="AZ134" s="1">
        <f t="shared" si="58"/>
        <v>3834.8510280782111</v>
      </c>
      <c r="BA134" s="1">
        <f t="shared" si="59"/>
        <v>13518.813862771136</v>
      </c>
      <c r="BB134" s="1">
        <f t="shared" si="59"/>
        <v>28404.545110758158</v>
      </c>
      <c r="BC134" s="1">
        <f t="shared" si="59"/>
        <v>35853.859787732115</v>
      </c>
      <c r="BD134" s="1">
        <f>SUM(BA134:BC134)*BT134*BG$3+BF$3*econlow!BD134+BH$3*econhigh!BD134</f>
        <v>8983.1079884969586</v>
      </c>
      <c r="BE134" s="2">
        <f t="shared" si="88"/>
        <v>0.17931493730955578</v>
      </c>
      <c r="BF134" s="2">
        <f t="shared" si="88"/>
        <v>0.13584270515142602</v>
      </c>
      <c r="BG134" s="2">
        <f t="shared" si="88"/>
        <v>7.3108051554487685E-2</v>
      </c>
      <c r="BH134" s="2">
        <f t="shared" ref="BH134:BH197" si="104">(BE134*Z134+BF134*AA134+BG134*AB134)/(Z134+AA134+AB134)</f>
        <v>0.11902132782967814</v>
      </c>
      <c r="BI134" s="2">
        <f t="shared" si="60"/>
        <v>3.2153846742329923E-3</v>
      </c>
      <c r="BJ134" s="2">
        <f t="shared" si="60"/>
        <v>1.8453240542857267E-3</v>
      </c>
      <c r="BK134" s="2">
        <f t="shared" si="60"/>
        <v>5.3447872020936297E-4</v>
      </c>
      <c r="BL134" s="2">
        <f t="shared" ref="BL134:BN197" si="105">BI134*AR134</f>
        <v>518.86714451353248</v>
      </c>
      <c r="BM134" s="2">
        <f t="shared" si="105"/>
        <v>101.64195790115836</v>
      </c>
      <c r="BN134" s="2">
        <f t="shared" si="105"/>
        <v>11.131959885568708</v>
      </c>
      <c r="BO134" s="2">
        <f t="shared" si="61"/>
        <v>427.48672939625408</v>
      </c>
      <c r="BP134" s="2">
        <f t="shared" si="61"/>
        <v>46.462875124880547</v>
      </c>
      <c r="BQ134" s="2">
        <f t="shared" si="61"/>
        <v>10.296000934547891</v>
      </c>
      <c r="BR134" s="11">
        <f t="shared" si="62"/>
        <v>4.1824315412770846E-2</v>
      </c>
      <c r="BS134" s="17">
        <f t="shared" si="102"/>
        <v>3.2708319300190768E-2</v>
      </c>
      <c r="BT134" s="17">
        <f t="shared" si="103"/>
        <v>0.11557997508786194</v>
      </c>
      <c r="BU134" s="12">
        <f>(BU$3*tempmid!$I244+BU$4*tempmid!$I244^2+BU$5*tempmid!$I244^6)*(K134/K$56)^$BW$1</f>
        <v>0.63448046793943436</v>
      </c>
      <c r="BV134" s="12">
        <f>(BV$3*tempmid!$I244+BV$4*tempmid!$I244^2+BV$5*tempmid!$I244^6)*(L134/L$56)^$BW$1</f>
        <v>-0.74535527083066688</v>
      </c>
      <c r="BW134" s="12">
        <f>(BW$3*tempmid!$I244+BW$4*tempmid!$I244^2+BW$5*tempmid!$I244^6)*(M134/M$56)^$BW$1</f>
        <v>-1.6606280448383872</v>
      </c>
      <c r="BX134" s="12"/>
      <c r="BY134" s="12"/>
      <c r="BZ134" s="12"/>
      <c r="CA134" s="19"/>
      <c r="CB134" s="19"/>
      <c r="CC134" s="19"/>
      <c r="CD134" s="19"/>
      <c r="CE134" s="19"/>
      <c r="CF134" s="19"/>
      <c r="CG134" s="19"/>
      <c r="CH134" s="19"/>
    </row>
    <row r="135" spans="1:86" x14ac:dyDescent="0.3">
      <c r="A135" s="2">
        <f t="shared" si="89"/>
        <v>2089</v>
      </c>
      <c r="B135" s="5">
        <f t="shared" si="90"/>
        <v>1163.8255661933567</v>
      </c>
      <c r="C135" s="5">
        <f t="shared" si="90"/>
        <v>2956.2576408584277</v>
      </c>
      <c r="D135" s="5">
        <f t="shared" si="90"/>
        <v>4346.1771443020816</v>
      </c>
      <c r="E135" s="15">
        <f t="shared" si="91"/>
        <v>7.1415550768714036E-5</v>
      </c>
      <c r="F135" s="15">
        <f t="shared" si="91"/>
        <v>1.4069342381844977E-4</v>
      </c>
      <c r="G135" s="15">
        <f t="shared" si="91"/>
        <v>2.8722061995943267E-4</v>
      </c>
      <c r="H135" s="5">
        <f t="shared" si="92"/>
        <v>163128.24495307557</v>
      </c>
      <c r="I135" s="5">
        <f t="shared" si="92"/>
        <v>55869.266881001502</v>
      </c>
      <c r="J135" s="5">
        <f t="shared" si="92"/>
        <v>21102.484457695467</v>
      </c>
      <c r="K135" s="5">
        <f t="shared" si="93"/>
        <v>140165.54515693945</v>
      </c>
      <c r="L135" s="5">
        <f t="shared" si="93"/>
        <v>18898.646081732706</v>
      </c>
      <c r="M135" s="5">
        <f t="shared" si="93"/>
        <v>4855.4128736701896</v>
      </c>
      <c r="N135" s="15">
        <f t="shared" si="94"/>
        <v>1.082253538031952E-2</v>
      </c>
      <c r="O135" s="15">
        <f t="shared" si="94"/>
        <v>1.4171717898280534E-2</v>
      </c>
      <c r="P135" s="15">
        <f t="shared" si="94"/>
        <v>1.2902527502544503E-2</v>
      </c>
      <c r="Q135" s="5">
        <f t="shared" si="95"/>
        <v>9782.151051797151</v>
      </c>
      <c r="R135" s="5">
        <f t="shared" si="95"/>
        <v>12717.109764764567</v>
      </c>
      <c r="S135" s="5">
        <f t="shared" si="95"/>
        <v>6399.1025009348641</v>
      </c>
      <c r="T135" s="5">
        <f t="shared" si="96"/>
        <v>59.966016642985544</v>
      </c>
      <c r="U135" s="5">
        <f t="shared" si="96"/>
        <v>227.6226353900673</v>
      </c>
      <c r="V135" s="5">
        <f t="shared" si="96"/>
        <v>303.23929458463817</v>
      </c>
      <c r="W135" s="15">
        <f t="shared" si="97"/>
        <v>-1.0734613539272964E-2</v>
      </c>
      <c r="X135" s="15">
        <f t="shared" si="97"/>
        <v>-1.217998157191269E-2</v>
      </c>
      <c r="Y135" s="15">
        <f t="shared" si="97"/>
        <v>-9.7425357312937999E-3</v>
      </c>
      <c r="Z135" s="5">
        <f t="shared" si="100"/>
        <v>13485.492118540114</v>
      </c>
      <c r="AA135" s="5">
        <f t="shared" si="100"/>
        <v>32286.03523971765</v>
      </c>
      <c r="AB135" s="5">
        <f t="shared" si="100"/>
        <v>29971.785856426319</v>
      </c>
      <c r="AC135" s="16">
        <f t="shared" ref="AC135:AE150" si="106">AC134*(1+AF135)</f>
        <v>1.679866036075482</v>
      </c>
      <c r="AD135" s="16">
        <f t="shared" si="106"/>
        <v>2.9436346914721119</v>
      </c>
      <c r="AE135" s="16">
        <f t="shared" si="106"/>
        <v>5.0699648047675829</v>
      </c>
      <c r="AF135" s="15">
        <f t="shared" ref="AF135:AH198" si="107">AC$5-1</f>
        <v>-4.0504037456468023E-3</v>
      </c>
      <c r="AG135" s="15">
        <f t="shared" si="107"/>
        <v>2.9673830763510267E-4</v>
      </c>
      <c r="AH135" s="15">
        <f t="shared" si="107"/>
        <v>9.7937136394747881E-3</v>
      </c>
      <c r="AI135" s="1">
        <f t="shared" si="87"/>
        <v>290841.56409241474</v>
      </c>
      <c r="AJ135" s="1">
        <f t="shared" si="87"/>
        <v>96496.368653672529</v>
      </c>
      <c r="AK135" s="1">
        <f t="shared" si="87"/>
        <v>36807.033430560274</v>
      </c>
      <c r="AL135" s="14">
        <f t="shared" si="98"/>
        <v>46.315951145500932</v>
      </c>
      <c r="AM135" s="14">
        <f t="shared" si="98"/>
        <v>9.5002339155586775</v>
      </c>
      <c r="AN135" s="14">
        <f t="shared" si="98"/>
        <v>3.2223310921795134</v>
      </c>
      <c r="AO135" s="11">
        <f t="shared" si="99"/>
        <v>9.3216467887592969E-3</v>
      </c>
      <c r="AP135" s="11">
        <f t="shared" si="99"/>
        <v>1.174281640181267E-2</v>
      </c>
      <c r="AQ135" s="11">
        <f t="shared" si="99"/>
        <v>1.0652216117918799E-2</v>
      </c>
      <c r="AR135" s="1">
        <f t="shared" si="101"/>
        <v>163128.24495307557</v>
      </c>
      <c r="AS135" s="1">
        <f t="shared" si="101"/>
        <v>55869.266881001502</v>
      </c>
      <c r="AT135" s="1">
        <f t="shared" si="101"/>
        <v>21102.484457695467</v>
      </c>
      <c r="AU135" s="1">
        <f t="shared" ref="AU135:AW198" si="108">$AU$5*AR135</f>
        <v>32625.648990615115</v>
      </c>
      <c r="AV135" s="1">
        <f t="shared" si="108"/>
        <v>11173.853376200301</v>
      </c>
      <c r="AW135" s="1">
        <f t="shared" si="108"/>
        <v>4220.4968915390937</v>
      </c>
      <c r="AX135" s="1">
        <f t="shared" ref="AX135:AZ198" si="109">(AR135-AU135)/B135*1000</f>
        <v>112132.43612555157</v>
      </c>
      <c r="AY135" s="1">
        <f t="shared" si="109"/>
        <v>15118.916865386167</v>
      </c>
      <c r="AZ135" s="1">
        <f t="shared" si="109"/>
        <v>3884.3302989361518</v>
      </c>
      <c r="BA135" s="1">
        <f t="shared" ref="BA135:BC198" si="110">LN(AX135)*B135</f>
        <v>13532.307189621893</v>
      </c>
      <c r="BB135" s="1">
        <f t="shared" si="110"/>
        <v>28450.142604192282</v>
      </c>
      <c r="BC135" s="1">
        <f t="shared" si="110"/>
        <v>35919.875742301192</v>
      </c>
      <c r="BD135" s="1">
        <f>SUM(BA135:BC135)*BT135*BG$3+BF$3*econlow!BD135+BH$3*econhigh!BD135</f>
        <v>8735.3569443192755</v>
      </c>
      <c r="BE135" s="2">
        <f t="shared" si="88"/>
        <v>0.17931493730955578</v>
      </c>
      <c r="BF135" s="2">
        <f t="shared" si="88"/>
        <v>0.13584270515142602</v>
      </c>
      <c r="BG135" s="2">
        <f t="shared" si="88"/>
        <v>7.3108051554487685E-2</v>
      </c>
      <c r="BH135" s="2">
        <f t="shared" si="104"/>
        <v>0.11875835665490622</v>
      </c>
      <c r="BI135" s="2">
        <f t="shared" ref="BI135:BK198" si="111">BI$5*BE135^2</f>
        <v>3.2153846742329923E-3</v>
      </c>
      <c r="BJ135" s="2">
        <f t="shared" si="111"/>
        <v>1.8453240542857267E-3</v>
      </c>
      <c r="BK135" s="2">
        <f t="shared" si="111"/>
        <v>5.3447872020936297E-4</v>
      </c>
      <c r="BL135" s="2">
        <f t="shared" si="105"/>
        <v>524.52005875664463</v>
      </c>
      <c r="BM135" s="2">
        <f t="shared" si="105"/>
        <v>103.09690207082097</v>
      </c>
      <c r="BN135" s="2">
        <f t="shared" si="105"/>
        <v>11.278828886187046</v>
      </c>
      <c r="BO135" s="2">
        <f t="shared" ref="BO135:BQ198" si="112">2*BI$5*BE135*AR135/Z135*1000</f>
        <v>433.81925939452088</v>
      </c>
      <c r="BP135" s="2">
        <f t="shared" si="112"/>
        <v>47.013715320522522</v>
      </c>
      <c r="BQ135" s="2">
        <f t="shared" si="112"/>
        <v>10.29475873777597</v>
      </c>
      <c r="BR135" s="11">
        <f t="shared" ref="BR135:BR198" si="113">SUM(H135:J135)*SUM(B134:D134)/SUM(H134:J134)/SUM(B135:D135)-1+BR$5</f>
        <v>4.1681536255648827E-2</v>
      </c>
      <c r="BS135" s="17">
        <f t="shared" si="102"/>
        <v>3.1395235085516053E-2</v>
      </c>
      <c r="BT135" s="17">
        <f t="shared" si="103"/>
        <v>0.1122135680464679</v>
      </c>
      <c r="BU135" s="12">
        <f>(BU$3*tempmid!$I245+BU$4*tempmid!$I245^2+BU$5*tempmid!$I245^6)*(K135/K$56)^$BW$1</f>
        <v>0.53720403875173417</v>
      </c>
      <c r="BV135" s="12">
        <f>(BV$3*tempmid!$I245+BV$4*tempmid!$I245^2+BV$5*tempmid!$I245^6)*(L135/L$56)^$BW$1</f>
        <v>-0.82032486439756536</v>
      </c>
      <c r="BW135" s="12">
        <f>(BW$3*tempmid!$I245+BW$4*tempmid!$I245^2+BW$5*tempmid!$I245^6)*(M135/M$56)^$BW$1</f>
        <v>-1.7270378632682248</v>
      </c>
      <c r="BX135" s="12"/>
      <c r="BY135" s="12"/>
      <c r="BZ135" s="12"/>
      <c r="CA135" s="19"/>
      <c r="CB135" s="19"/>
      <c r="CC135" s="19"/>
      <c r="CD135" s="19"/>
      <c r="CE135" s="19"/>
      <c r="CF135" s="19"/>
      <c r="CG135" s="19"/>
      <c r="CH135" s="19"/>
    </row>
    <row r="136" spans="1:86" x14ac:dyDescent="0.3">
      <c r="A136" s="2">
        <f t="shared" si="89"/>
        <v>2090</v>
      </c>
      <c r="B136" s="5">
        <f t="shared" si="90"/>
        <v>1163.9045256749748</v>
      </c>
      <c r="C136" s="5">
        <f t="shared" si="90"/>
        <v>2956.6527705671506</v>
      </c>
      <c r="D136" s="5">
        <f t="shared" si="90"/>
        <v>4347.3630404112291</v>
      </c>
      <c r="E136" s="15">
        <f t="shared" si="91"/>
        <v>6.7844773230278332E-5</v>
      </c>
      <c r="F136" s="15">
        <f t="shared" si="91"/>
        <v>1.3365875262752726E-4</v>
      </c>
      <c r="G136" s="15">
        <f t="shared" si="91"/>
        <v>2.7285958896146101E-4</v>
      </c>
      <c r="H136" s="5">
        <f t="shared" si="92"/>
        <v>164881.57455449531</v>
      </c>
      <c r="I136" s="5">
        <f t="shared" si="92"/>
        <v>56659.354467920879</v>
      </c>
      <c r="J136" s="5">
        <f t="shared" si="92"/>
        <v>21377.423880900973</v>
      </c>
      <c r="K136" s="5">
        <f t="shared" si="93"/>
        <v>141662.45677142352</v>
      </c>
      <c r="L136" s="5">
        <f t="shared" si="93"/>
        <v>19163.344113976691</v>
      </c>
      <c r="M136" s="5">
        <f t="shared" si="93"/>
        <v>4917.3311918479258</v>
      </c>
      <c r="N136" s="15">
        <f t="shared" si="94"/>
        <v>1.0679597563067356E-2</v>
      </c>
      <c r="O136" s="15">
        <f t="shared" si="94"/>
        <v>1.4006190237079386E-2</v>
      </c>
      <c r="P136" s="15">
        <f t="shared" si="94"/>
        <v>1.2752431109104068E-2</v>
      </c>
      <c r="Q136" s="5">
        <f t="shared" si="95"/>
        <v>9781.1549934034902</v>
      </c>
      <c r="R136" s="5">
        <f t="shared" si="95"/>
        <v>12739.866950867397</v>
      </c>
      <c r="S136" s="5">
        <f t="shared" si="95"/>
        <v>6419.3191939736334</v>
      </c>
      <c r="T136" s="5">
        <f t="shared" si="96"/>
        <v>59.322304628833486</v>
      </c>
      <c r="U136" s="5">
        <f t="shared" si="96"/>
        <v>224.85019588566607</v>
      </c>
      <c r="V136" s="5">
        <f t="shared" si="96"/>
        <v>300.28497492201501</v>
      </c>
      <c r="W136" s="15">
        <f t="shared" si="97"/>
        <v>-1.0734613539272964E-2</v>
      </c>
      <c r="X136" s="15">
        <f t="shared" si="97"/>
        <v>-1.217998157191269E-2</v>
      </c>
      <c r="Y136" s="15">
        <f t="shared" si="97"/>
        <v>-9.7425357312937999E-3</v>
      </c>
      <c r="Z136" s="5">
        <f t="shared" si="100"/>
        <v>13431.450102273555</v>
      </c>
      <c r="AA136" s="5">
        <f t="shared" si="100"/>
        <v>32358.917553673971</v>
      </c>
      <c r="AB136" s="5">
        <f t="shared" si="100"/>
        <v>30365.873858503139</v>
      </c>
      <c r="AC136" s="16">
        <f t="shared" si="106"/>
        <v>1.673061900390777</v>
      </c>
      <c r="AD136" s="16">
        <f t="shared" si="106"/>
        <v>2.9445081806487554</v>
      </c>
      <c r="AE136" s="16">
        <f t="shared" si="106"/>
        <v>5.1196185882276923</v>
      </c>
      <c r="AF136" s="15">
        <f t="shared" si="107"/>
        <v>-4.0504037456468023E-3</v>
      </c>
      <c r="AG136" s="15">
        <f t="shared" si="107"/>
        <v>2.9673830763510267E-4</v>
      </c>
      <c r="AH136" s="15">
        <f t="shared" si="107"/>
        <v>9.7937136394747881E-3</v>
      </c>
      <c r="AI136" s="1">
        <f t="shared" ref="AI136:AK151" si="114">(1-$AI$5)*AI135+AU135</f>
        <v>294383.05667378841</v>
      </c>
      <c r="AJ136" s="1">
        <f t="shared" si="114"/>
        <v>98020.585164505581</v>
      </c>
      <c r="AK136" s="1">
        <f t="shared" si="114"/>
        <v>37346.826979043341</v>
      </c>
      <c r="AL136" s="14">
        <f t="shared" si="98"/>
        <v>46.743374673392083</v>
      </c>
      <c r="AM136" s="14">
        <f t="shared" si="98"/>
        <v>9.6106778231769106</v>
      </c>
      <c r="AN136" s="14">
        <f t="shared" si="98"/>
        <v>3.2563128097049252</v>
      </c>
      <c r="AO136" s="11">
        <f t="shared" si="99"/>
        <v>9.2284303208717035E-3</v>
      </c>
      <c r="AP136" s="11">
        <f t="shared" si="99"/>
        <v>1.1625388237794543E-2</v>
      </c>
      <c r="AQ136" s="11">
        <f t="shared" si="99"/>
        <v>1.0545693956739611E-2</v>
      </c>
      <c r="AR136" s="1">
        <f t="shared" si="101"/>
        <v>164881.57455449531</v>
      </c>
      <c r="AS136" s="1">
        <f t="shared" si="101"/>
        <v>56659.354467920879</v>
      </c>
      <c r="AT136" s="1">
        <f t="shared" si="101"/>
        <v>21377.423880900973</v>
      </c>
      <c r="AU136" s="1">
        <f t="shared" si="108"/>
        <v>32976.314910899062</v>
      </c>
      <c r="AV136" s="1">
        <f t="shared" si="108"/>
        <v>11331.870893584177</v>
      </c>
      <c r="AW136" s="1">
        <f t="shared" si="108"/>
        <v>4275.4847761801948</v>
      </c>
      <c r="AX136" s="1">
        <f t="shared" si="109"/>
        <v>113329.96541713881</v>
      </c>
      <c r="AY136" s="1">
        <f t="shared" si="109"/>
        <v>15330.675291181351</v>
      </c>
      <c r="AZ136" s="1">
        <f t="shared" si="109"/>
        <v>3933.8649534783408</v>
      </c>
      <c r="BA136" s="1">
        <f t="shared" si="110"/>
        <v>13545.589412812211</v>
      </c>
      <c r="BB136" s="1">
        <f t="shared" si="110"/>
        <v>28495.069327482579</v>
      </c>
      <c r="BC136" s="1">
        <f t="shared" si="110"/>
        <v>35984.765755459841</v>
      </c>
      <c r="BD136" s="1">
        <f>SUM(BA136:BC136)*BT136*BG$3+BF$3*econlow!BD136+BH$3*econhigh!BD136</f>
        <v>8494.1968649951632</v>
      </c>
      <c r="BE136" s="2">
        <f t="shared" ref="BE136:BG151" si="115">BE135</f>
        <v>0.17931493730955578</v>
      </c>
      <c r="BF136" s="2">
        <f t="shared" si="115"/>
        <v>0.13584270515142602</v>
      </c>
      <c r="BG136" s="2">
        <f t="shared" si="115"/>
        <v>7.3108051554487685E-2</v>
      </c>
      <c r="BH136" s="2">
        <f t="shared" si="104"/>
        <v>0.11849550636188926</v>
      </c>
      <c r="BI136" s="2">
        <f t="shared" si="111"/>
        <v>3.2153846742329923E-3</v>
      </c>
      <c r="BJ136" s="2">
        <f t="shared" si="111"/>
        <v>1.8453240542857267E-3</v>
      </c>
      <c r="BK136" s="2">
        <f t="shared" si="111"/>
        <v>5.3447872020936297E-4</v>
      </c>
      <c r="BL136" s="2">
        <f t="shared" si="105"/>
        <v>530.15768788592868</v>
      </c>
      <c r="BM136" s="2">
        <f t="shared" si="105"/>
        <v>104.55486969995586</v>
      </c>
      <c r="BN136" s="2">
        <f t="shared" si="105"/>
        <v>11.425778157237026</v>
      </c>
      <c r="BO136" s="2">
        <f t="shared" si="112"/>
        <v>440.24627243689127</v>
      </c>
      <c r="BP136" s="2">
        <f t="shared" si="112"/>
        <v>47.571183246715457</v>
      </c>
      <c r="BQ136" s="2">
        <f t="shared" si="112"/>
        <v>10.293540798262965</v>
      </c>
      <c r="BR136" s="11">
        <f t="shared" si="113"/>
        <v>4.1539928480328364E-2</v>
      </c>
      <c r="BS136" s="17">
        <f t="shared" si="102"/>
        <v>3.0138995453799666E-2</v>
      </c>
      <c r="BT136" s="17">
        <f t="shared" si="103"/>
        <v>0.1089452116955999</v>
      </c>
      <c r="BU136" s="12">
        <f>(BU$3*tempmid!$I246+BU$4*tempmid!$I246^2+BU$5*tempmid!$I246^6)*(K136/K$56)^$BW$1</f>
        <v>0.43821763678395226</v>
      </c>
      <c r="BV136" s="12">
        <f>(BV$3*tempmid!$I246+BV$4*tempmid!$I246^2+BV$5*tempmid!$I246^6)*(L136/L$56)^$BW$1</f>
        <v>-0.89631148005240335</v>
      </c>
      <c r="BW136" s="12">
        <f>(BW$3*tempmid!$I246+BW$4*tempmid!$I246^2+BW$5*tempmid!$I246^6)*(M136/M$56)^$BW$1</f>
        <v>-1.7942398968339148</v>
      </c>
      <c r="BX136" s="12"/>
      <c r="BY136" s="12"/>
      <c r="BZ136" s="12"/>
      <c r="CA136" s="19"/>
      <c r="CB136" s="19"/>
      <c r="CC136" s="19"/>
      <c r="CD136" s="19"/>
      <c r="CE136" s="19"/>
      <c r="CF136" s="19"/>
      <c r="CG136" s="19"/>
      <c r="CH136" s="19"/>
    </row>
    <row r="137" spans="1:86" x14ac:dyDescent="0.3">
      <c r="A137" s="2">
        <f t="shared" si="89"/>
        <v>2091</v>
      </c>
      <c r="B137" s="5">
        <f t="shared" si="90"/>
        <v>1163.9795422716506</v>
      </c>
      <c r="C137" s="5">
        <f t="shared" si="90"/>
        <v>2957.0281939623542</v>
      </c>
      <c r="D137" s="5">
        <f t="shared" si="90"/>
        <v>4348.4899491188889</v>
      </c>
      <c r="E137" s="15">
        <f t="shared" si="91"/>
        <v>6.4452534568764416E-5</v>
      </c>
      <c r="F137" s="15">
        <f t="shared" si="91"/>
        <v>1.269758149961509E-4</v>
      </c>
      <c r="G137" s="15">
        <f t="shared" si="91"/>
        <v>2.5921660951338794E-4</v>
      </c>
      <c r="H137" s="5">
        <f t="shared" si="92"/>
        <v>166629.84182936558</v>
      </c>
      <c r="I137" s="5">
        <f t="shared" si="92"/>
        <v>57450.948403692935</v>
      </c>
      <c r="J137" s="5">
        <f t="shared" si="92"/>
        <v>21652.475054081344</v>
      </c>
      <c r="K137" s="5">
        <f t="shared" si="93"/>
        <v>143155.30108387192</v>
      </c>
      <c r="L137" s="5">
        <f t="shared" si="93"/>
        <v>19428.610292250847</v>
      </c>
      <c r="M137" s="5">
        <f t="shared" si="93"/>
        <v>4979.3089802285667</v>
      </c>
      <c r="N137" s="15">
        <f t="shared" si="94"/>
        <v>1.0538037716352422E-2</v>
      </c>
      <c r="O137" s="15">
        <f t="shared" si="94"/>
        <v>1.3842374102163379E-2</v>
      </c>
      <c r="P137" s="15">
        <f t="shared" si="94"/>
        <v>1.2603948353812289E-2</v>
      </c>
      <c r="Q137" s="5">
        <f t="shared" si="95"/>
        <v>9778.7560183116166</v>
      </c>
      <c r="R137" s="5">
        <f t="shared" si="95"/>
        <v>12760.517742149967</v>
      </c>
      <c r="S137" s="5">
        <f t="shared" si="95"/>
        <v>6438.5678095855847</v>
      </c>
      <c r="T137" s="5">
        <f t="shared" si="96"/>
        <v>58.685502614383935</v>
      </c>
      <c r="U137" s="5">
        <f t="shared" si="96"/>
        <v>222.1115246433377</v>
      </c>
      <c r="V137" s="5">
        <f t="shared" si="96"/>
        <v>297.35943782426659</v>
      </c>
      <c r="W137" s="15">
        <f t="shared" si="97"/>
        <v>-1.0734613539272964E-2</v>
      </c>
      <c r="X137" s="15">
        <f t="shared" si="97"/>
        <v>-1.217998157191269E-2</v>
      </c>
      <c r="Y137" s="15">
        <f t="shared" si="97"/>
        <v>-9.7425357312937999E-3</v>
      </c>
      <c r="Z137" s="5">
        <f t="shared" si="100"/>
        <v>13375.68520112292</v>
      </c>
      <c r="AA137" s="5">
        <f t="shared" si="100"/>
        <v>32426.442941823105</v>
      </c>
      <c r="AB137" s="5">
        <f t="shared" si="100"/>
        <v>30760.143036523874</v>
      </c>
      <c r="AC137" s="16">
        <f t="shared" si="106"/>
        <v>1.6662853242027351</v>
      </c>
      <c r="AD137" s="16">
        <f t="shared" si="106"/>
        <v>2.9453819290230987</v>
      </c>
      <c r="AE137" s="16">
        <f t="shared" si="106"/>
        <v>5.1697586666241264</v>
      </c>
      <c r="AF137" s="15">
        <f t="shared" si="107"/>
        <v>-4.0504037456468023E-3</v>
      </c>
      <c r="AG137" s="15">
        <f t="shared" si="107"/>
        <v>2.9673830763510267E-4</v>
      </c>
      <c r="AH137" s="15">
        <f t="shared" si="107"/>
        <v>9.7937136394747881E-3</v>
      </c>
      <c r="AI137" s="1">
        <f t="shared" si="114"/>
        <v>297921.06591730868</v>
      </c>
      <c r="AJ137" s="1">
        <f t="shared" si="114"/>
        <v>99550.397541639191</v>
      </c>
      <c r="AK137" s="1">
        <f t="shared" si="114"/>
        <v>37887.629057319202</v>
      </c>
      <c r="AL137" s="14">
        <f t="shared" si="98"/>
        <v>47.170428969766519</v>
      </c>
      <c r="AM137" s="14">
        <f t="shared" si="98"/>
        <v>9.7212884054904762</v>
      </c>
      <c r="AN137" s="14">
        <f t="shared" si="98"/>
        <v>3.2903094872402985</v>
      </c>
      <c r="AO137" s="11">
        <f t="shared" si="99"/>
        <v>9.1361460176629869E-3</v>
      </c>
      <c r="AP137" s="11">
        <f t="shared" si="99"/>
        <v>1.1509134355416598E-2</v>
      </c>
      <c r="AQ137" s="11">
        <f t="shared" si="99"/>
        <v>1.0440237017172215E-2</v>
      </c>
      <c r="AR137" s="1">
        <f t="shared" si="101"/>
        <v>166629.84182936558</v>
      </c>
      <c r="AS137" s="1">
        <f t="shared" si="101"/>
        <v>57450.948403692935</v>
      </c>
      <c r="AT137" s="1">
        <f t="shared" si="101"/>
        <v>21652.475054081344</v>
      </c>
      <c r="AU137" s="1">
        <f t="shared" si="108"/>
        <v>33325.968365873116</v>
      </c>
      <c r="AV137" s="1">
        <f t="shared" si="108"/>
        <v>11490.189680738587</v>
      </c>
      <c r="AW137" s="1">
        <f t="shared" si="108"/>
        <v>4330.4950108162693</v>
      </c>
      <c r="AX137" s="1">
        <f t="shared" si="109"/>
        <v>114524.24086709754</v>
      </c>
      <c r="AY137" s="1">
        <f t="shared" si="109"/>
        <v>15542.888233800681</v>
      </c>
      <c r="AZ137" s="1">
        <f t="shared" si="109"/>
        <v>3983.4471841828527</v>
      </c>
      <c r="BA137" s="1">
        <f t="shared" si="110"/>
        <v>13558.664341087528</v>
      </c>
      <c r="BB137" s="1">
        <f t="shared" si="110"/>
        <v>28539.339090105164</v>
      </c>
      <c r="BC137" s="1">
        <f t="shared" si="110"/>
        <v>36048.559222772397</v>
      </c>
      <c r="BD137" s="1">
        <f>SUM(BA137:BC137)*BT137*BG$3+BF$3*econlow!BD137+BH$3*econhigh!BD137</f>
        <v>8259.4653899325713</v>
      </c>
      <c r="BE137" s="2">
        <f t="shared" si="115"/>
        <v>0.17931493730955578</v>
      </c>
      <c r="BF137" s="2">
        <f t="shared" si="115"/>
        <v>0.13584270515142602</v>
      </c>
      <c r="BG137" s="2">
        <f t="shared" si="115"/>
        <v>7.3108051554487685E-2</v>
      </c>
      <c r="BH137" s="2">
        <f t="shared" si="104"/>
        <v>0.11823277790030162</v>
      </c>
      <c r="BI137" s="2">
        <f t="shared" si="111"/>
        <v>3.2153846742329923E-3</v>
      </c>
      <c r="BJ137" s="2">
        <f t="shared" si="111"/>
        <v>1.8453240542857267E-3</v>
      </c>
      <c r="BK137" s="2">
        <f t="shared" si="111"/>
        <v>5.3447872020936297E-4</v>
      </c>
      <c r="BL137" s="2">
        <f t="shared" si="105"/>
        <v>535.77903968800968</v>
      </c>
      <c r="BM137" s="2">
        <f t="shared" si="105"/>
        <v>106.01561703086274</v>
      </c>
      <c r="BN137" s="2">
        <f t="shared" si="105"/>
        <v>11.572787156270554</v>
      </c>
      <c r="BO137" s="2">
        <f t="shared" si="112"/>
        <v>446.76918142519463</v>
      </c>
      <c r="BP137" s="2">
        <f t="shared" si="112"/>
        <v>48.135358285671217</v>
      </c>
      <c r="BQ137" s="2">
        <f t="shared" si="112"/>
        <v>10.292346564555668</v>
      </c>
      <c r="BR137" s="11">
        <f t="shared" si="113"/>
        <v>4.1399498199613499E-2</v>
      </c>
      <c r="BS137" s="17">
        <f t="shared" si="102"/>
        <v>2.8936956356319758E-2</v>
      </c>
      <c r="BT137" s="17">
        <f t="shared" si="103"/>
        <v>0.10577205018990281</v>
      </c>
      <c r="BU137" s="12">
        <f>(BU$3*tempmid!$I247+BU$4*tempmid!$I247^2+BU$5*tempmid!$I247^6)*(K137/K$56)^$BW$1</f>
        <v>0.33754047467232179</v>
      </c>
      <c r="BV137" s="12">
        <f>(BV$3*tempmid!$I247+BV$4*tempmid!$I247^2+BV$5*tempmid!$I247^6)*(L137/L$56)^$BW$1</f>
        <v>-0.97329973645004741</v>
      </c>
      <c r="BW137" s="12">
        <f>(BW$3*tempmid!$I247+BW$4*tempmid!$I247^2+BW$5*tempmid!$I247^6)*(M137/M$56)^$BW$1</f>
        <v>-1.862221549101488</v>
      </c>
      <c r="BX137" s="12"/>
      <c r="BY137" s="12"/>
      <c r="BZ137" s="12"/>
      <c r="CA137" s="19"/>
      <c r="CB137" s="19"/>
      <c r="CC137" s="19"/>
      <c r="CD137" s="19"/>
      <c r="CE137" s="19"/>
      <c r="CF137" s="19"/>
      <c r="CG137" s="19"/>
      <c r="CH137" s="19"/>
    </row>
    <row r="138" spans="1:86" x14ac:dyDescent="0.3">
      <c r="A138" s="2">
        <f t="shared" si="89"/>
        <v>2092</v>
      </c>
      <c r="B138" s="5">
        <f t="shared" ref="B138:D153" si="116">B137*(1+E138)</f>
        <v>1164.050812631752</v>
      </c>
      <c r="C138" s="5">
        <f t="shared" si="116"/>
        <v>2957.3848914740047</v>
      </c>
      <c r="D138" s="5">
        <f t="shared" si="116"/>
        <v>4349.5607898989465</v>
      </c>
      <c r="E138" s="15">
        <f t="shared" ref="E138:G153" si="117">E137*$E$5</f>
        <v>6.1229907840326195E-5</v>
      </c>
      <c r="F138" s="15">
        <f t="shared" si="117"/>
        <v>1.2062702424634335E-4</v>
      </c>
      <c r="G138" s="15">
        <f t="shared" si="117"/>
        <v>2.4625577903771852E-4</v>
      </c>
      <c r="H138" s="5">
        <f t="shared" si="92"/>
        <v>168372.74263476644</v>
      </c>
      <c r="I138" s="5">
        <f t="shared" si="92"/>
        <v>58243.917020836008</v>
      </c>
      <c r="J138" s="5">
        <f t="shared" si="92"/>
        <v>21927.599779428554</v>
      </c>
      <c r="K138" s="5">
        <f t="shared" si="93"/>
        <v>144643.8083352219</v>
      </c>
      <c r="L138" s="5">
        <f t="shared" si="93"/>
        <v>19694.398652251981</v>
      </c>
      <c r="M138" s="5">
        <f t="shared" si="93"/>
        <v>5041.3365483594034</v>
      </c>
      <c r="N138" s="15">
        <f t="shared" si="94"/>
        <v>1.0397849329225162E-2</v>
      </c>
      <c r="O138" s="15">
        <f t="shared" si="94"/>
        <v>1.3680255870238245E-2</v>
      </c>
      <c r="P138" s="15">
        <f t="shared" si="94"/>
        <v>1.245706349558362E-2</v>
      </c>
      <c r="Q138" s="5">
        <f t="shared" si="95"/>
        <v>9774.9698927506288</v>
      </c>
      <c r="R138" s="5">
        <f t="shared" si="95"/>
        <v>12779.07711042926</v>
      </c>
      <c r="S138" s="5">
        <f t="shared" si="95"/>
        <v>6456.8537203587402</v>
      </c>
      <c r="T138" s="5">
        <f t="shared" ref="T138:V153" si="118">T137*(1+W138)</f>
        <v>58.055536423460531</v>
      </c>
      <c r="U138" s="5">
        <f t="shared" si="118"/>
        <v>219.4062103662724</v>
      </c>
      <c r="V138" s="5">
        <f t="shared" si="118"/>
        <v>294.46240287622624</v>
      </c>
      <c r="W138" s="15">
        <f t="shared" si="97"/>
        <v>-1.0734613539272964E-2</v>
      </c>
      <c r="X138" s="15">
        <f t="shared" si="97"/>
        <v>-1.217998157191269E-2</v>
      </c>
      <c r="Y138" s="15">
        <f t="shared" si="97"/>
        <v>-9.7425357312937999E-3</v>
      </c>
      <c r="Z138" s="5">
        <f t="shared" si="100"/>
        <v>13318.240975803357</v>
      </c>
      <c r="AA138" s="5">
        <f t="shared" si="100"/>
        <v>32488.64261401974</v>
      </c>
      <c r="AB138" s="5">
        <f t="shared" si="100"/>
        <v>31154.538062801348</v>
      </c>
      <c r="AC138" s="16">
        <f t="shared" si="106"/>
        <v>1.659536195884268</v>
      </c>
      <c r="AD138" s="16">
        <f t="shared" si="106"/>
        <v>2.9462559366720562</v>
      </c>
      <c r="AE138" s="16">
        <f t="shared" si="106"/>
        <v>5.220389802590236</v>
      </c>
      <c r="AF138" s="15">
        <f t="shared" si="107"/>
        <v>-4.0504037456468023E-3</v>
      </c>
      <c r="AG138" s="15">
        <f t="shared" si="107"/>
        <v>2.9673830763510267E-4</v>
      </c>
      <c r="AH138" s="15">
        <f t="shared" si="107"/>
        <v>9.7937136394747881E-3</v>
      </c>
      <c r="AI138" s="1">
        <f t="shared" si="114"/>
        <v>301454.92769145092</v>
      </c>
      <c r="AJ138" s="1">
        <f t="shared" si="114"/>
        <v>101085.54746821387</v>
      </c>
      <c r="AK138" s="1">
        <f t="shared" si="114"/>
        <v>38429.361162403547</v>
      </c>
      <c r="AL138" s="14">
        <f t="shared" ref="AL138:AN153" si="119">AL137*(1+AO138)</f>
        <v>47.59707533728227</v>
      </c>
      <c r="AM138" s="14">
        <f t="shared" si="119"/>
        <v>9.832053183713354</v>
      </c>
      <c r="AN138" s="14">
        <f t="shared" si="119"/>
        <v>3.324317582037871</v>
      </c>
      <c r="AO138" s="11">
        <f t="shared" ref="AO138:AQ153" si="120">AO$5*AO137</f>
        <v>9.0447845574863576E-3</v>
      </c>
      <c r="AP138" s="11">
        <f t="shared" si="120"/>
        <v>1.1394043011862432E-2</v>
      </c>
      <c r="AQ138" s="11">
        <f t="shared" si="120"/>
        <v>1.0335834647000492E-2</v>
      </c>
      <c r="AR138" s="1">
        <f t="shared" si="101"/>
        <v>168372.74263476644</v>
      </c>
      <c r="AS138" s="1">
        <f t="shared" si="101"/>
        <v>58243.917020836008</v>
      </c>
      <c r="AT138" s="1">
        <f t="shared" si="101"/>
        <v>21927.599779428554</v>
      </c>
      <c r="AU138" s="1">
        <f t="shared" si="108"/>
        <v>33674.548526953287</v>
      </c>
      <c r="AV138" s="1">
        <f t="shared" si="108"/>
        <v>11648.783404167203</v>
      </c>
      <c r="AW138" s="1">
        <f t="shared" si="108"/>
        <v>4385.5199558857112</v>
      </c>
      <c r="AX138" s="1">
        <f t="shared" si="109"/>
        <v>115715.04666817751</v>
      </c>
      <c r="AY138" s="1">
        <f t="shared" si="109"/>
        <v>15755.518921801584</v>
      </c>
      <c r="AZ138" s="1">
        <f t="shared" si="109"/>
        <v>4033.0692386875226</v>
      </c>
      <c r="BA138" s="1">
        <f t="shared" si="110"/>
        <v>13571.53566880453</v>
      </c>
      <c r="BB138" s="1">
        <f t="shared" si="110"/>
        <v>28582.965249538607</v>
      </c>
      <c r="BC138" s="1">
        <f t="shared" si="110"/>
        <v>36111.28444147385</v>
      </c>
      <c r="BD138" s="1">
        <f>SUM(BA138:BC138)*BT138*BG$3+BF$3*econlow!BD138+BH$3*econhigh!BD138</f>
        <v>8031.0033771415347</v>
      </c>
      <c r="BE138" s="2">
        <f t="shared" si="115"/>
        <v>0.17931493730955578</v>
      </c>
      <c r="BF138" s="2">
        <f t="shared" si="115"/>
        <v>0.13584270515142602</v>
      </c>
      <c r="BG138" s="2">
        <f t="shared" si="115"/>
        <v>7.3108051554487685E-2</v>
      </c>
      <c r="BH138" s="2">
        <f t="shared" si="104"/>
        <v>0.11797017291166423</v>
      </c>
      <c r="BI138" s="2">
        <f t="shared" si="111"/>
        <v>3.2153846742329923E-3</v>
      </c>
      <c r="BJ138" s="2">
        <f t="shared" si="111"/>
        <v>1.8453240542857267E-3</v>
      </c>
      <c r="BK138" s="2">
        <f t="shared" si="111"/>
        <v>5.3447872020936297E-4</v>
      </c>
      <c r="BL138" s="2">
        <f t="shared" si="105"/>
        <v>541.38313622640396</v>
      </c>
      <c r="BM138" s="2">
        <f t="shared" si="105"/>
        <v>107.47890109437054</v>
      </c>
      <c r="BN138" s="2">
        <f t="shared" si="105"/>
        <v>11.719835467372084</v>
      </c>
      <c r="BO138" s="2">
        <f t="shared" si="112"/>
        <v>453.38942049544863</v>
      </c>
      <c r="BP138" s="2">
        <f t="shared" si="112"/>
        <v>48.70632079477091</v>
      </c>
      <c r="BQ138" s="2">
        <f t="shared" si="112"/>
        <v>10.291175506496915</v>
      </c>
      <c r="BR138" s="11">
        <f t="shared" si="113"/>
        <v>4.1260250722710862E-2</v>
      </c>
      <c r="BS138" s="17">
        <f t="shared" si="102"/>
        <v>2.778660485850664E-2</v>
      </c>
      <c r="BT138" s="17">
        <f t="shared" si="103"/>
        <v>0.10269131086398331</v>
      </c>
      <c r="BU138" s="12">
        <f>(BU$3*tempmid!$I248+BU$4*tempmid!$I248^2+BU$5*tempmid!$I248^6)*(K138/K$56)^$BW$1</f>
        <v>0.23519229514461931</v>
      </c>
      <c r="BV138" s="12">
        <f>(BV$3*tempmid!$I248+BV$4*tempmid!$I248^2+BV$5*tempmid!$I248^6)*(L138/L$56)^$BW$1</f>
        <v>-1.0512739862189056</v>
      </c>
      <c r="BW138" s="12">
        <f>(BW$3*tempmid!$I248+BW$4*tempmid!$I248^2+BW$5*tempmid!$I248^6)*(M138/M$56)^$BW$1</f>
        <v>-1.9309700238994647</v>
      </c>
      <c r="BX138" s="12"/>
      <c r="BY138" s="12"/>
      <c r="BZ138" s="12"/>
      <c r="CA138" s="19"/>
      <c r="CB138" s="19"/>
      <c r="CC138" s="19"/>
      <c r="CD138" s="19"/>
      <c r="CE138" s="19"/>
      <c r="CF138" s="19"/>
      <c r="CG138" s="19"/>
      <c r="CH138" s="19"/>
    </row>
    <row r="139" spans="1:86" x14ac:dyDescent="0.3">
      <c r="A139" s="2">
        <f t="shared" si="89"/>
        <v>2093</v>
      </c>
      <c r="B139" s="5">
        <f t="shared" si="116"/>
        <v>1164.118523619532</v>
      </c>
      <c r="C139" s="5">
        <f t="shared" si="116"/>
        <v>2957.7237949860637</v>
      </c>
      <c r="D139" s="5">
        <f t="shared" si="116"/>
        <v>4350.5783391556952</v>
      </c>
      <c r="E139" s="15">
        <f t="shared" si="117"/>
        <v>5.8168412448309883E-5</v>
      </c>
      <c r="F139" s="15">
        <f t="shared" si="117"/>
        <v>1.1459567303402617E-4</v>
      </c>
      <c r="G139" s="15">
        <f t="shared" si="117"/>
        <v>2.3394299008583258E-4</v>
      </c>
      <c r="H139" s="5">
        <f t="shared" si="92"/>
        <v>170109.97739219863</v>
      </c>
      <c r="I139" s="5">
        <f t="shared" si="92"/>
        <v>59038.129147404696</v>
      </c>
      <c r="J139" s="5">
        <f t="shared" si="92"/>
        <v>22202.760111339667</v>
      </c>
      <c r="K139" s="5">
        <f t="shared" si="93"/>
        <v>146127.71289239923</v>
      </c>
      <c r="L139" s="5">
        <f t="shared" si="93"/>
        <v>19960.663415389292</v>
      </c>
      <c r="M139" s="5">
        <f t="shared" si="93"/>
        <v>5103.4042788087108</v>
      </c>
      <c r="N139" s="15">
        <f t="shared" si="94"/>
        <v>1.0259025769967955E-2</v>
      </c>
      <c r="O139" s="15">
        <f t="shared" si="94"/>
        <v>1.3519821947285848E-2</v>
      </c>
      <c r="P139" s="15">
        <f t="shared" si="94"/>
        <v>1.2311760949485828E-2</v>
      </c>
      <c r="Q139" s="5">
        <f t="shared" si="95"/>
        <v>9769.8128131193207</v>
      </c>
      <c r="R139" s="5">
        <f t="shared" si="95"/>
        <v>12795.560836058607</v>
      </c>
      <c r="S139" s="5">
        <f t="shared" si="95"/>
        <v>6474.1825819428832</v>
      </c>
      <c r="T139" s="5">
        <f t="shared" si="118"/>
        <v>57.432332676139495</v>
      </c>
      <c r="U139" s="5">
        <f t="shared" si="118"/>
        <v>216.733846767248</v>
      </c>
      <c r="V139" s="5">
        <f t="shared" si="118"/>
        <v>291.59359239468199</v>
      </c>
      <c r="W139" s="15">
        <f t="shared" si="97"/>
        <v>-1.0734613539272964E-2</v>
      </c>
      <c r="X139" s="15">
        <f t="shared" si="97"/>
        <v>-1.217998157191269E-2</v>
      </c>
      <c r="Y139" s="15">
        <f t="shared" si="97"/>
        <v>-9.7425357312937999E-3</v>
      </c>
      <c r="Z139" s="5">
        <f t="shared" si="100"/>
        <v>13259.161070161572</v>
      </c>
      <c r="AA139" s="5">
        <f t="shared" si="100"/>
        <v>32545.549942224905</v>
      </c>
      <c r="AB139" s="5">
        <f t="shared" si="100"/>
        <v>31549.003960053466</v>
      </c>
      <c r="AC139" s="16">
        <f t="shared" si="106"/>
        <v>1.652814404260422</v>
      </c>
      <c r="AD139" s="16">
        <f t="shared" si="106"/>
        <v>2.9471302036725642</v>
      </c>
      <c r="AE139" s="16">
        <f t="shared" si="106"/>
        <v>5.2715168054032393</v>
      </c>
      <c r="AF139" s="15">
        <f t="shared" si="107"/>
        <v>-4.0504037456468023E-3</v>
      </c>
      <c r="AG139" s="15">
        <f t="shared" si="107"/>
        <v>2.9673830763510267E-4</v>
      </c>
      <c r="AH139" s="15">
        <f t="shared" si="107"/>
        <v>9.7937136394747881E-3</v>
      </c>
      <c r="AI139" s="1">
        <f t="shared" si="114"/>
        <v>304983.98344925913</v>
      </c>
      <c r="AJ139" s="1">
        <f t="shared" si="114"/>
        <v>102625.77612555969</v>
      </c>
      <c r="AK139" s="1">
        <f t="shared" si="114"/>
        <v>38971.945002048909</v>
      </c>
      <c r="AL139" s="14">
        <f t="shared" si="119"/>
        <v>48.023275576354521</v>
      </c>
      <c r="AM139" s="14">
        <f t="shared" si="119"/>
        <v>9.9429597522148008</v>
      </c>
      <c r="AN139" s="14">
        <f t="shared" si="119"/>
        <v>3.3583335829115106</v>
      </c>
      <c r="AO139" s="11">
        <f t="shared" si="120"/>
        <v>8.9543367119114935E-3</v>
      </c>
      <c r="AP139" s="11">
        <f t="shared" si="120"/>
        <v>1.1280102581743808E-2</v>
      </c>
      <c r="AQ139" s="11">
        <f t="shared" si="120"/>
        <v>1.0232476300530487E-2</v>
      </c>
      <c r="AR139" s="1">
        <f t="shared" si="101"/>
        <v>170109.97739219863</v>
      </c>
      <c r="AS139" s="1">
        <f t="shared" si="101"/>
        <v>59038.129147404696</v>
      </c>
      <c r="AT139" s="1">
        <f t="shared" si="101"/>
        <v>22202.760111339667</v>
      </c>
      <c r="AU139" s="1">
        <f t="shared" si="108"/>
        <v>34021.995478439727</v>
      </c>
      <c r="AV139" s="1">
        <f t="shared" si="108"/>
        <v>11807.62582948094</v>
      </c>
      <c r="AW139" s="1">
        <f t="shared" si="108"/>
        <v>4440.5520222679334</v>
      </c>
      <c r="AX139" s="1">
        <f t="shared" si="109"/>
        <v>116902.17031391939</v>
      </c>
      <c r="AY139" s="1">
        <f t="shared" si="109"/>
        <v>15968.530732311432</v>
      </c>
      <c r="AZ139" s="1">
        <f t="shared" si="109"/>
        <v>4082.7234230469676</v>
      </c>
      <c r="BA139" s="1">
        <f t="shared" si="110"/>
        <v>13584.206980859402</v>
      </c>
      <c r="BB139" s="1">
        <f t="shared" si="110"/>
        <v>28625.960730081624</v>
      </c>
      <c r="BC139" s="1">
        <f t="shared" si="110"/>
        <v>36172.968656300895</v>
      </c>
      <c r="BD139" s="1">
        <f>SUM(BA139:BC139)*BT139*BG$3+BF$3*econlow!BD139+BH$3*econhigh!BD139</f>
        <v>7808.6548934417133</v>
      </c>
      <c r="BE139" s="2">
        <f t="shared" si="115"/>
        <v>0.17931493730955578</v>
      </c>
      <c r="BF139" s="2">
        <f t="shared" si="115"/>
        <v>0.13584270515142602</v>
      </c>
      <c r="BG139" s="2">
        <f t="shared" si="115"/>
        <v>7.3108051554487685E-2</v>
      </c>
      <c r="BH139" s="2">
        <f t="shared" si="104"/>
        <v>0.11770769370435988</v>
      </c>
      <c r="BI139" s="2">
        <f t="shared" si="111"/>
        <v>3.2153846742329923E-3</v>
      </c>
      <c r="BJ139" s="2">
        <f t="shared" si="111"/>
        <v>1.8453240542857267E-3</v>
      </c>
      <c r="BK139" s="2">
        <f t="shared" si="111"/>
        <v>5.3447872020936297E-4</v>
      </c>
      <c r="BL139" s="2">
        <f t="shared" si="105"/>
        <v>546.96901424099633</v>
      </c>
      <c r="BM139" s="2">
        <f t="shared" si="105"/>
        <v>108.94447983573316</v>
      </c>
      <c r="BN139" s="2">
        <f t="shared" si="105"/>
        <v>11.866902809424319</v>
      </c>
      <c r="BO139" s="2">
        <f t="shared" si="112"/>
        <v>460.10844532926922</v>
      </c>
      <c r="BP139" s="2">
        <f t="shared" si="112"/>
        <v>49.284152117261442</v>
      </c>
      <c r="BQ139" s="2">
        <f t="shared" si="112"/>
        <v>10.290027114180832</v>
      </c>
      <c r="BR139" s="11">
        <f t="shared" si="113"/>
        <v>4.1122190588857882E-2</v>
      </c>
      <c r="BS139" s="17">
        <f t="shared" si="102"/>
        <v>2.6685552280729722E-2</v>
      </c>
      <c r="BT139" s="17">
        <f t="shared" si="103"/>
        <v>9.9700301809692526E-2</v>
      </c>
      <c r="BU139" s="12">
        <f>(BU$3*tempmid!$I249+BU$4*tempmid!$I249^2+BU$5*tempmid!$I249^6)*(K139/K$56)^$BW$1</f>
        <v>0.13119333984668791</v>
      </c>
      <c r="BV139" s="12">
        <f>(BV$3*tempmid!$I249+BV$4*tempmid!$I249^2+BV$5*tempmid!$I249^6)*(L139/L$56)^$BW$1</f>
        <v>-1.130218336880666</v>
      </c>
      <c r="BW139" s="12">
        <f>(BW$3*tempmid!$I249+BW$4*tempmid!$I249^2+BW$5*tempmid!$I249^6)*(M139/M$56)^$BW$1</f>
        <v>-2.000472341545398</v>
      </c>
      <c r="BX139" s="12"/>
      <c r="BY139" s="12"/>
      <c r="BZ139" s="12"/>
      <c r="CA139" s="19"/>
      <c r="CB139" s="19"/>
      <c r="CC139" s="19"/>
      <c r="CD139" s="19"/>
      <c r="CE139" s="19"/>
      <c r="CF139" s="19"/>
      <c r="CG139" s="19"/>
      <c r="CH139" s="19"/>
    </row>
    <row r="140" spans="1:86" x14ac:dyDescent="0.3">
      <c r="A140" s="2">
        <f t="shared" si="89"/>
        <v>2094</v>
      </c>
      <c r="B140" s="5">
        <f t="shared" si="116"/>
        <v>1164.1828527996317</v>
      </c>
      <c r="C140" s="5">
        <f t="shared" si="116"/>
        <v>2958.0457902175522</v>
      </c>
      <c r="D140" s="5">
        <f t="shared" si="116"/>
        <v>4351.5452370956973</v>
      </c>
      <c r="E140" s="15">
        <f t="shared" si="117"/>
        <v>5.5259991825894384E-5</v>
      </c>
      <c r="F140" s="15">
        <f t="shared" si="117"/>
        <v>1.0886588938232486E-4</v>
      </c>
      <c r="G140" s="15">
        <f t="shared" si="117"/>
        <v>2.2224584058154093E-4</v>
      </c>
      <c r="H140" s="5">
        <f t="shared" si="92"/>
        <v>171841.25120459392</v>
      </c>
      <c r="I140" s="5">
        <f t="shared" si="92"/>
        <v>59833.454173515922</v>
      </c>
      <c r="J140" s="5">
        <f t="shared" si="92"/>
        <v>22477.918371544085</v>
      </c>
      <c r="K140" s="5">
        <f t="shared" si="93"/>
        <v>147606.75334750841</v>
      </c>
      <c r="L140" s="5">
        <f t="shared" si="93"/>
        <v>20227.359012287441</v>
      </c>
      <c r="M140" s="5">
        <f t="shared" si="93"/>
        <v>5165.5026310943904</v>
      </c>
      <c r="N140" s="15">
        <f t="shared" si="94"/>
        <v>1.0121560283354869E-2</v>
      </c>
      <c r="O140" s="15">
        <f t="shared" si="94"/>
        <v>1.336105876583904E-2</v>
      </c>
      <c r="P140" s="15">
        <f t="shared" si="94"/>
        <v>1.2168025281386274E-2</v>
      </c>
      <c r="Q140" s="5">
        <f t="shared" si="95"/>
        <v>9763.3013874034077</v>
      </c>
      <c r="R140" s="5">
        <f t="shared" si="95"/>
        <v>12809.985482867502</v>
      </c>
      <c r="S140" s="5">
        <f t="shared" si="95"/>
        <v>6490.5603260091666</v>
      </c>
      <c r="T140" s="5">
        <f t="shared" si="118"/>
        <v>56.815818780202179</v>
      </c>
      <c r="U140" s="5">
        <f t="shared" si="118"/>
        <v>214.09403250761318</v>
      </c>
      <c r="V140" s="5">
        <f t="shared" si="118"/>
        <v>288.75273140176046</v>
      </c>
      <c r="W140" s="15">
        <f t="shared" si="97"/>
        <v>-1.0734613539272964E-2</v>
      </c>
      <c r="X140" s="15">
        <f t="shared" si="97"/>
        <v>-1.217998157191269E-2</v>
      </c>
      <c r="Y140" s="15">
        <f t="shared" si="97"/>
        <v>-9.7425357312937999E-3</v>
      </c>
      <c r="Z140" s="5">
        <f t="shared" si="100"/>
        <v>13198.489178590364</v>
      </c>
      <c r="AA140" s="5">
        <f t="shared" si="100"/>
        <v>32597.200400609603</v>
      </c>
      <c r="AB140" s="5">
        <f t="shared" si="100"/>
        <v>31943.486123576491</v>
      </c>
      <c r="AC140" s="16">
        <f t="shared" si="106"/>
        <v>1.6461198386065465</v>
      </c>
      <c r="AD140" s="16">
        <f t="shared" si="106"/>
        <v>2.9480047301015824</v>
      </c>
      <c r="AE140" s="16">
        <f t="shared" si="106"/>
        <v>5.3231445314410379</v>
      </c>
      <c r="AF140" s="15">
        <f t="shared" si="107"/>
        <v>-4.0504037456468023E-3</v>
      </c>
      <c r="AG140" s="15">
        <f t="shared" si="107"/>
        <v>2.9673830763510267E-4</v>
      </c>
      <c r="AH140" s="15">
        <f t="shared" si="107"/>
        <v>9.7937136394747881E-3</v>
      </c>
      <c r="AI140" s="1">
        <f t="shared" si="114"/>
        <v>308507.58058277296</v>
      </c>
      <c r="AJ140" s="1">
        <f t="shared" si="114"/>
        <v>104170.82434248466</v>
      </c>
      <c r="AK140" s="1">
        <f t="shared" si="114"/>
        <v>39515.302524111954</v>
      </c>
      <c r="AL140" s="14">
        <f t="shared" si="119"/>
        <v>48.448991990078916</v>
      </c>
      <c r="AM140" s="14">
        <f t="shared" si="119"/>
        <v>10.053995782126222</v>
      </c>
      <c r="AN140" s="14">
        <f t="shared" si="119"/>
        <v>3.3923540110199641</v>
      </c>
      <c r="AO140" s="11">
        <f t="shared" si="120"/>
        <v>8.864793344792378E-3</v>
      </c>
      <c r="AP140" s="11">
        <f t="shared" si="120"/>
        <v>1.116730155592637E-2</v>
      </c>
      <c r="AQ140" s="11">
        <f t="shared" si="120"/>
        <v>1.0130151537525181E-2</v>
      </c>
      <c r="AR140" s="1">
        <f t="shared" si="101"/>
        <v>171841.25120459392</v>
      </c>
      <c r="AS140" s="1">
        <f t="shared" si="101"/>
        <v>59833.454173515922</v>
      </c>
      <c r="AT140" s="1">
        <f t="shared" si="101"/>
        <v>22477.918371544085</v>
      </c>
      <c r="AU140" s="1">
        <f t="shared" si="108"/>
        <v>34368.250240918787</v>
      </c>
      <c r="AV140" s="1">
        <f t="shared" si="108"/>
        <v>11966.690834703186</v>
      </c>
      <c r="AW140" s="1">
        <f t="shared" si="108"/>
        <v>4495.5836743088175</v>
      </c>
      <c r="AX140" s="1">
        <f t="shared" si="109"/>
        <v>118085.40267800674</v>
      </c>
      <c r="AY140" s="1">
        <f t="shared" si="109"/>
        <v>16181.887209829949</v>
      </c>
      <c r="AZ140" s="1">
        <f t="shared" si="109"/>
        <v>4132.4021048755121</v>
      </c>
      <c r="BA140" s="1">
        <f t="shared" si="110"/>
        <v>13596.68175737893</v>
      </c>
      <c r="BB140" s="1">
        <f t="shared" si="110"/>
        <v>28668.338040856306</v>
      </c>
      <c r="BC140" s="1">
        <f t="shared" si="110"/>
        <v>36233.638103505196</v>
      </c>
      <c r="BD140" s="1">
        <f>SUM(BA140:BC140)*BT140*BG$3+BF$3*econlow!BD140+BH$3*econhigh!BD140</f>
        <v>7592.2671999061613</v>
      </c>
      <c r="BE140" s="2">
        <f t="shared" si="115"/>
        <v>0.17931493730955578</v>
      </c>
      <c r="BF140" s="2">
        <f t="shared" si="115"/>
        <v>0.13584270515142602</v>
      </c>
      <c r="BG140" s="2">
        <f t="shared" si="115"/>
        <v>7.3108051554487685E-2</v>
      </c>
      <c r="BH140" s="2">
        <f t="shared" si="104"/>
        <v>0.11744534322928442</v>
      </c>
      <c r="BI140" s="2">
        <f t="shared" si="111"/>
        <v>3.2153846742329923E-3</v>
      </c>
      <c r="BJ140" s="2">
        <f t="shared" si="111"/>
        <v>1.8453240542857267E-3</v>
      </c>
      <c r="BK140" s="2">
        <f t="shared" si="111"/>
        <v>5.3447872020936297E-4</v>
      </c>
      <c r="BL140" s="2">
        <f t="shared" si="105"/>
        <v>552.53572552427306</v>
      </c>
      <c r="BM140" s="2">
        <f t="shared" si="105"/>
        <v>110.41211223739164</v>
      </c>
      <c r="BN140" s="2">
        <f t="shared" si="105"/>
        <v>12.013969044193411</v>
      </c>
      <c r="BO140" s="2">
        <f t="shared" si="112"/>
        <v>466.92773347014821</v>
      </c>
      <c r="BP140" s="2">
        <f t="shared" si="112"/>
        <v>49.868934593120969</v>
      </c>
      <c r="BQ140" s="2">
        <f t="shared" si="112"/>
        <v>10.288900896959584</v>
      </c>
      <c r="BR140" s="11">
        <f t="shared" si="113"/>
        <v>4.0985321599718877E-2</v>
      </c>
      <c r="BS140" s="17">
        <f t="shared" si="102"/>
        <v>2.5631527713030872E-2</v>
      </c>
      <c r="BT140" s="17">
        <f t="shared" si="103"/>
        <v>9.6796409523973323E-2</v>
      </c>
      <c r="BU140" s="12">
        <f>(BU$3*tempmid!$I250+BU$4*tempmid!$I250^2+BU$5*tempmid!$I250^6)*(K140/K$56)^$BW$1</f>
        <v>2.5564318532019438E-2</v>
      </c>
      <c r="BV140" s="12">
        <f>(BV$3*tempmid!$I250+BV$4*tempmid!$I250^2+BV$5*tempmid!$I250^6)*(L140/L$56)^$BW$1</f>
        <v>-1.2101166714014391</v>
      </c>
      <c r="BW140" s="12">
        <f>(BW$3*tempmid!$I250+BW$4*tempmid!$I250^2+BW$5*tempmid!$I250^6)*(M140/M$56)^$BW$1</f>
        <v>-2.0707153547871466</v>
      </c>
      <c r="BX140" s="12"/>
      <c r="BY140" s="12"/>
      <c r="BZ140" s="12"/>
      <c r="CA140" s="19"/>
      <c r="CB140" s="19"/>
      <c r="CC140" s="19"/>
      <c r="CD140" s="19"/>
      <c r="CE140" s="19"/>
      <c r="CF140" s="19"/>
      <c r="CG140" s="19"/>
      <c r="CH140" s="19"/>
    </row>
    <row r="141" spans="1:86" x14ac:dyDescent="0.3">
      <c r="A141" s="2">
        <f t="shared" si="89"/>
        <v>2095</v>
      </c>
      <c r="B141" s="5">
        <f t="shared" si="116"/>
        <v>1164.243968897815</v>
      </c>
      <c r="C141" s="5">
        <f t="shared" si="116"/>
        <v>2958.3517189890485</v>
      </c>
      <c r="D141" s="5">
        <f t="shared" si="116"/>
        <v>4352.4639942832919</v>
      </c>
      <c r="E141" s="15">
        <f t="shared" si="117"/>
        <v>5.249699223459966E-5</v>
      </c>
      <c r="F141" s="15">
        <f t="shared" si="117"/>
        <v>1.0342259491320861E-4</v>
      </c>
      <c r="G141" s="15">
        <f t="shared" si="117"/>
        <v>2.1113354855246388E-4</v>
      </c>
      <c r="H141" s="5">
        <f t="shared" si="92"/>
        <v>173566.27396613531</v>
      </c>
      <c r="I141" s="5">
        <f t="shared" si="92"/>
        <v>60629.762116129052</v>
      </c>
      <c r="J141" s="5">
        <f t="shared" si="92"/>
        <v>22753.03716387165</v>
      </c>
      <c r="K141" s="5">
        <f t="shared" si="93"/>
        <v>149080.67261061253</v>
      </c>
      <c r="L141" s="5">
        <f t="shared" si="93"/>
        <v>20494.440105603109</v>
      </c>
      <c r="M141" s="5">
        <f t="shared" si="93"/>
        <v>5227.6221454689667</v>
      </c>
      <c r="N141" s="15">
        <f t="shared" si="94"/>
        <v>9.9854459885997393E-3</v>
      </c>
      <c r="O141" s="15">
        <f t="shared" si="94"/>
        <v>1.3203952782635975E-2</v>
      </c>
      <c r="P141" s="15">
        <f t="shared" si="94"/>
        <v>1.2025841202875309E-2</v>
      </c>
      <c r="Q141" s="5">
        <f t="shared" si="95"/>
        <v>9755.4526165172483</v>
      </c>
      <c r="R141" s="5">
        <f t="shared" si="95"/>
        <v>12822.368372840539</v>
      </c>
      <c r="S141" s="5">
        <f t="shared" si="95"/>
        <v>6505.9931531309121</v>
      </c>
      <c r="T141" s="5">
        <f t="shared" si="118"/>
        <v>56.205922922679342</v>
      </c>
      <c r="U141" s="5">
        <f t="shared" si="118"/>
        <v>211.48637113701398</v>
      </c>
      <c r="V141" s="5">
        <f t="shared" si="118"/>
        <v>285.93954759857013</v>
      </c>
      <c r="W141" s="15">
        <f t="shared" si="97"/>
        <v>-1.0734613539272964E-2</v>
      </c>
      <c r="X141" s="15">
        <f t="shared" si="97"/>
        <v>-1.217998157191269E-2</v>
      </c>
      <c r="Y141" s="15">
        <f t="shared" si="97"/>
        <v>-9.7425357312937999E-3</v>
      </c>
      <c r="Z141" s="5">
        <f t="shared" si="100"/>
        <v>13136.26901401854</v>
      </c>
      <c r="AA141" s="5">
        <f t="shared" si="100"/>
        <v>32643.631504782297</v>
      </c>
      <c r="AB141" s="5">
        <f t="shared" si="100"/>
        <v>32337.930342926604</v>
      </c>
      <c r="AC141" s="16">
        <f t="shared" si="106"/>
        <v>1.6394523886464711</v>
      </c>
      <c r="AD141" s="16">
        <f t="shared" si="106"/>
        <v>2.9488795160360928</v>
      </c>
      <c r="AE141" s="16">
        <f t="shared" si="106"/>
        <v>5.3752778846435074</v>
      </c>
      <c r="AF141" s="15">
        <f t="shared" si="107"/>
        <v>-4.0504037456468023E-3</v>
      </c>
      <c r="AG141" s="15">
        <f t="shared" si="107"/>
        <v>2.9673830763510267E-4</v>
      </c>
      <c r="AH141" s="15">
        <f t="shared" si="107"/>
        <v>9.7937136394747881E-3</v>
      </c>
      <c r="AI141" s="1">
        <f t="shared" si="114"/>
        <v>312025.07276541443</v>
      </c>
      <c r="AJ141" s="1">
        <f t="shared" si="114"/>
        <v>105720.43274293937</v>
      </c>
      <c r="AK141" s="1">
        <f t="shared" si="114"/>
        <v>40059.355946009571</v>
      </c>
      <c r="AL141" s="14">
        <f t="shared" si="119"/>
        <v>48.874187388816907</v>
      </c>
      <c r="AM141" s="14">
        <f t="shared" si="119"/>
        <v>10.165149024839828</v>
      </c>
      <c r="AN141" s="14">
        <f t="shared" si="119"/>
        <v>3.426375420618522</v>
      </c>
      <c r="AO141" s="11">
        <f t="shared" si="120"/>
        <v>8.7761454113444541E-3</v>
      </c>
      <c r="AP141" s="11">
        <f t="shared" si="120"/>
        <v>1.1055628540367107E-2</v>
      </c>
      <c r="AQ141" s="11">
        <f t="shared" si="120"/>
        <v>1.0028850022149928E-2</v>
      </c>
      <c r="AR141" s="1">
        <f t="shared" si="101"/>
        <v>173566.27396613531</v>
      </c>
      <c r="AS141" s="1">
        <f t="shared" si="101"/>
        <v>60629.762116129052</v>
      </c>
      <c r="AT141" s="1">
        <f t="shared" si="101"/>
        <v>22753.03716387165</v>
      </c>
      <c r="AU141" s="1">
        <f t="shared" si="108"/>
        <v>34713.254793227061</v>
      </c>
      <c r="AV141" s="1">
        <f t="shared" si="108"/>
        <v>12125.952423225812</v>
      </c>
      <c r="AW141" s="1">
        <f t="shared" si="108"/>
        <v>4550.6074327743299</v>
      </c>
      <c r="AX141" s="1">
        <f t="shared" si="109"/>
        <v>119264.53808849001</v>
      </c>
      <c r="AY141" s="1">
        <f t="shared" si="109"/>
        <v>16395.552084482486</v>
      </c>
      <c r="AZ141" s="1">
        <f t="shared" si="109"/>
        <v>4182.0977163751731</v>
      </c>
      <c r="BA141" s="1">
        <f t="shared" si="110"/>
        <v>13608.963378185568</v>
      </c>
      <c r="BB141" s="1">
        <f t="shared" si="110"/>
        <v>28710.109293028927</v>
      </c>
      <c r="BC141" s="1">
        <f t="shared" si="110"/>
        <v>36293.31805310466</v>
      </c>
      <c r="BD141" s="1">
        <f>SUM(BA141:BC141)*BT141*BG$3+BF$3*econlow!BD141+BH$3*econhigh!BD141</f>
        <v>7381.6907330002341</v>
      </c>
      <c r="BE141" s="2">
        <f t="shared" si="115"/>
        <v>0.17931493730955578</v>
      </c>
      <c r="BF141" s="2">
        <f t="shared" si="115"/>
        <v>0.13584270515142602</v>
      </c>
      <c r="BG141" s="2">
        <f t="shared" si="115"/>
        <v>7.3108051554487685E-2</v>
      </c>
      <c r="BH141" s="2">
        <f t="shared" si="104"/>
        <v>0.11718312505611503</v>
      </c>
      <c r="BI141" s="2">
        <f t="shared" si="111"/>
        <v>3.2153846742329923E-3</v>
      </c>
      <c r="BJ141" s="2">
        <f t="shared" si="111"/>
        <v>1.8453240542857267E-3</v>
      </c>
      <c r="BK141" s="2">
        <f t="shared" si="111"/>
        <v>5.3447872020936297E-4</v>
      </c>
      <c r="BL141" s="2">
        <f t="shared" si="105"/>
        <v>558.08233727443633</v>
      </c>
      <c r="BM141" s="2">
        <f t="shared" si="105"/>
        <v>111.88155843851442</v>
      </c>
      <c r="BN141" s="2">
        <f t="shared" si="105"/>
        <v>12.161014184222193</v>
      </c>
      <c r="BO141" s="2">
        <f t="shared" si="112"/>
        <v>473.84878464467187</v>
      </c>
      <c r="BP141" s="2">
        <f t="shared" si="112"/>
        <v>50.460751570093095</v>
      </c>
      <c r="BQ141" s="2">
        <f t="shared" si="112"/>
        <v>10.287796382500101</v>
      </c>
      <c r="BR141" s="11">
        <f t="shared" si="113"/>
        <v>4.0849646850613403E-2</v>
      </c>
      <c r="BS141" s="17">
        <f t="shared" si="102"/>
        <v>2.4622371882863821E-2</v>
      </c>
      <c r="BT141" s="17">
        <f t="shared" si="103"/>
        <v>9.3977096625216819E-2</v>
      </c>
      <c r="BU141" s="12">
        <f>(BU$3*tempmid!$I251+BU$4*tempmid!$I251^2+BU$5*tempmid!$I251^6)*(K141/K$56)^$BW$1</f>
        <v>-8.1673621341838143E-2</v>
      </c>
      <c r="BV141" s="12">
        <f>(BV$3*tempmid!$I251+BV$4*tempmid!$I251^2+BV$5*tempmid!$I251^6)*(L141/L$56)^$BW$1</f>
        <v>-1.2909526683513248</v>
      </c>
      <c r="BW141" s="12">
        <f>(BW$3*tempmid!$I251+BW$4*tempmid!$I251^2+BW$5*tempmid!$I251^6)*(M141/M$56)^$BW$1</f>
        <v>-2.1416857644419305</v>
      </c>
      <c r="BX141" s="12"/>
      <c r="BY141" s="12"/>
      <c r="BZ141" s="12"/>
      <c r="CA141" s="19"/>
      <c r="CB141" s="19"/>
      <c r="CC141" s="19"/>
      <c r="CD141" s="19"/>
      <c r="CE141" s="19"/>
      <c r="CF141" s="19"/>
      <c r="CG141" s="19"/>
      <c r="CH141" s="19"/>
    </row>
    <row r="142" spans="1:86" x14ac:dyDescent="0.3">
      <c r="A142" s="2">
        <f t="shared" si="89"/>
        <v>2096</v>
      </c>
      <c r="B142" s="5">
        <f t="shared" si="116"/>
        <v>1164.3020322390798</v>
      </c>
      <c r="C142" s="5">
        <f t="shared" si="116"/>
        <v>2958.6423813799202</v>
      </c>
      <c r="D142" s="5">
        <f t="shared" si="116"/>
        <v>4353.3369978929486</v>
      </c>
      <c r="E142" s="15">
        <f t="shared" si="117"/>
        <v>4.9872142622869677E-5</v>
      </c>
      <c r="F142" s="15">
        <f t="shared" si="117"/>
        <v>9.8251465167548176E-5</v>
      </c>
      <c r="G142" s="15">
        <f t="shared" si="117"/>
        <v>2.0057687112484069E-4</v>
      </c>
      <c r="H142" s="5">
        <f t="shared" si="92"/>
        <v>175284.76046493754</v>
      </c>
      <c r="I142" s="5">
        <f t="shared" si="92"/>
        <v>61426.923682037981</v>
      </c>
      <c r="J142" s="5">
        <f t="shared" si="92"/>
        <v>23028.079388641829</v>
      </c>
      <c r="K142" s="5">
        <f t="shared" si="93"/>
        <v>150549.21799616361</v>
      </c>
      <c r="L142" s="5">
        <f t="shared" si="93"/>
        <v>20761.86161214532</v>
      </c>
      <c r="M142" s="5">
        <f t="shared" si="93"/>
        <v>5289.7534465601011</v>
      </c>
      <c r="N142" s="15">
        <f t="shared" si="94"/>
        <v>9.8506758779308701E-3</v>
      </c>
      <c r="O142" s="15">
        <f t="shared" si="94"/>
        <v>1.30484904766488E-2</v>
      </c>
      <c r="P142" s="15">
        <f t="shared" si="94"/>
        <v>1.188519356644524E-2</v>
      </c>
      <c r="Q142" s="5">
        <f t="shared" si="95"/>
        <v>9746.283875601559</v>
      </c>
      <c r="R142" s="5">
        <f t="shared" si="95"/>
        <v>12832.727560575184</v>
      </c>
      <c r="S142" s="5">
        <f t="shared" si="95"/>
        <v>6520.4875255901543</v>
      </c>
      <c r="T142" s="5">
        <f t="shared" si="118"/>
        <v>55.602574061486216</v>
      </c>
      <c r="U142" s="5">
        <f t="shared" si="118"/>
        <v>208.91047103385446</v>
      </c>
      <c r="V142" s="5">
        <f t="shared" si="118"/>
        <v>283.15377133910107</v>
      </c>
      <c r="W142" s="15">
        <f t="shared" si="97"/>
        <v>-1.0734613539272964E-2</v>
      </c>
      <c r="X142" s="15">
        <f t="shared" si="97"/>
        <v>-1.217998157191269E-2</v>
      </c>
      <c r="Y142" s="15">
        <f t="shared" si="97"/>
        <v>-9.7425357312937999E-3</v>
      </c>
      <c r="Z142" s="5">
        <f t="shared" si="100"/>
        <v>13072.5442765142</v>
      </c>
      <c r="AA142" s="5">
        <f t="shared" si="100"/>
        <v>32684.882750240475</v>
      </c>
      <c r="AB142" s="5">
        <f t="shared" si="100"/>
        <v>32732.282823079007</v>
      </c>
      <c r="AC142" s="16">
        <f t="shared" si="106"/>
        <v>1.6328119445506879</v>
      </c>
      <c r="AD142" s="16">
        <f t="shared" si="106"/>
        <v>2.9497545615531013</v>
      </c>
      <c r="AE142" s="16">
        <f t="shared" si="106"/>
        <v>5.4279218169783077</v>
      </c>
      <c r="AF142" s="15">
        <f t="shared" si="107"/>
        <v>-4.0504037456468023E-3</v>
      </c>
      <c r="AG142" s="15">
        <f t="shared" si="107"/>
        <v>2.9673830763510267E-4</v>
      </c>
      <c r="AH142" s="15">
        <f t="shared" si="107"/>
        <v>9.7937136394747881E-3</v>
      </c>
      <c r="AI142" s="1">
        <f t="shared" si="114"/>
        <v>315535.82028210006</v>
      </c>
      <c r="AJ142" s="1">
        <f t="shared" si="114"/>
        <v>107274.34189187126</v>
      </c>
      <c r="AK142" s="1">
        <f t="shared" si="114"/>
        <v>40604.027784182952</v>
      </c>
      <c r="AL142" s="14">
        <f t="shared" si="119"/>
        <v>49.298825094448603</v>
      </c>
      <c r="AM142" s="14">
        <f t="shared" si="119"/>
        <v>10.276407315399169</v>
      </c>
      <c r="AN142" s="14">
        <f t="shared" si="119"/>
        <v>3.4603943997793563</v>
      </c>
      <c r="AO142" s="11">
        <f t="shared" si="120"/>
        <v>8.6883839572310089E-3</v>
      </c>
      <c r="AP142" s="11">
        <f t="shared" si="120"/>
        <v>1.0945072254963436E-2</v>
      </c>
      <c r="AQ142" s="11">
        <f t="shared" si="120"/>
        <v>9.9285615219284282E-3</v>
      </c>
      <c r="AR142" s="1">
        <f t="shared" si="101"/>
        <v>175284.76046493754</v>
      </c>
      <c r="AS142" s="1">
        <f t="shared" si="101"/>
        <v>61426.923682037981</v>
      </c>
      <c r="AT142" s="1">
        <f t="shared" si="101"/>
        <v>23028.079388641829</v>
      </c>
      <c r="AU142" s="1">
        <f t="shared" si="108"/>
        <v>35056.952092987507</v>
      </c>
      <c r="AV142" s="1">
        <f t="shared" si="108"/>
        <v>12285.384736407597</v>
      </c>
      <c r="AW142" s="1">
        <f t="shared" si="108"/>
        <v>4605.6158777283663</v>
      </c>
      <c r="AX142" s="1">
        <f t="shared" si="109"/>
        <v>120439.37439693089</v>
      </c>
      <c r="AY142" s="1">
        <f t="shared" si="109"/>
        <v>16609.489289716254</v>
      </c>
      <c r="AZ142" s="1">
        <f t="shared" si="109"/>
        <v>4231.8027572480805</v>
      </c>
      <c r="BA142" s="1">
        <f t="shared" si="110"/>
        <v>13621.055127047101</v>
      </c>
      <c r="BB142" s="1">
        <f t="shared" si="110"/>
        <v>28751.286216279765</v>
      </c>
      <c r="BC142" s="1">
        <f t="shared" si="110"/>
        <v>36352.032849428717</v>
      </c>
      <c r="BD142" s="1">
        <f>SUM(BA142:BC142)*BT142*BG$3+BF$3*econlow!BD142+BH$3*econhigh!BD142</f>
        <v>7176.7790818406975</v>
      </c>
      <c r="BE142" s="2">
        <f t="shared" si="115"/>
        <v>0.17931493730955578</v>
      </c>
      <c r="BF142" s="2">
        <f t="shared" si="115"/>
        <v>0.13584270515142602</v>
      </c>
      <c r="BG142" s="2">
        <f t="shared" si="115"/>
        <v>7.3108051554487685E-2</v>
      </c>
      <c r="BH142" s="2">
        <f t="shared" si="104"/>
        <v>0.11692104335017565</v>
      </c>
      <c r="BI142" s="2">
        <f t="shared" si="111"/>
        <v>3.2153846742329923E-3</v>
      </c>
      <c r="BJ142" s="2">
        <f t="shared" si="111"/>
        <v>1.8453240542857267E-3</v>
      </c>
      <c r="BK142" s="2">
        <f t="shared" si="111"/>
        <v>5.3447872020936297E-4</v>
      </c>
      <c r="BL142" s="2">
        <f t="shared" si="105"/>
        <v>563.60793242556133</v>
      </c>
      <c r="BM142" s="2">
        <f t="shared" si="105"/>
        <v>113.35257985123825</v>
      </c>
      <c r="BN142" s="2">
        <f t="shared" si="105"/>
        <v>12.308018400520893</v>
      </c>
      <c r="BO142" s="2">
        <f t="shared" si="112"/>
        <v>480.87312108874215</v>
      </c>
      <c r="BP142" s="2">
        <f t="shared" si="112"/>
        <v>51.059687414891165</v>
      </c>
      <c r="BQ142" s="2">
        <f t="shared" si="112"/>
        <v>10.286713115888309</v>
      </c>
      <c r="BR142" s="11">
        <f t="shared" si="113"/>
        <v>4.0715168760603743E-2</v>
      </c>
      <c r="BS142" s="17">
        <f t="shared" si="102"/>
        <v>2.3656031356080878E-2</v>
      </c>
      <c r="BT142" s="17">
        <f t="shared" si="103"/>
        <v>9.1239899636132826E-2</v>
      </c>
      <c r="BU142" s="12">
        <f>(BU$3*tempmid!$I252+BU$4*tempmid!$I252^2+BU$5*tempmid!$I252^6)*(K142/K$56)^$BW$1</f>
        <v>-0.19049892456992684</v>
      </c>
      <c r="BV142" s="12">
        <f>(BV$3*tempmid!$I252+BV$4*tempmid!$I252^2+BV$5*tempmid!$I252^6)*(L142/L$56)^$BW$1</f>
        <v>-1.3727098216517213</v>
      </c>
      <c r="BW142" s="12">
        <f>(BW$3*tempmid!$I252+BW$4*tempmid!$I252^2+BW$5*tempmid!$I252^6)*(M142/M$56)^$BW$1</f>
        <v>-2.2133701347178527</v>
      </c>
      <c r="BX142" s="12"/>
      <c r="BY142" s="12"/>
      <c r="BZ142" s="12"/>
      <c r="CA142" s="19"/>
      <c r="CB142" s="19"/>
      <c r="CC142" s="19"/>
      <c r="CD142" s="19"/>
      <c r="CE142" s="19"/>
      <c r="CF142" s="19"/>
      <c r="CG142" s="19"/>
      <c r="CH142" s="19"/>
    </row>
    <row r="143" spans="1:86" x14ac:dyDescent="0.3">
      <c r="A143" s="2">
        <f t="shared" si="89"/>
        <v>2097</v>
      </c>
      <c r="B143" s="5">
        <f t="shared" si="116"/>
        <v>1164.3571951642373</v>
      </c>
      <c r="C143" s="5">
        <f t="shared" si="116"/>
        <v>2958.9185377813533</v>
      </c>
      <c r="D143" s="5">
        <f t="shared" si="116"/>
        <v>4354.1665176712386</v>
      </c>
      <c r="E143" s="15">
        <f t="shared" si="117"/>
        <v>4.737853549172619E-5</v>
      </c>
      <c r="F143" s="15">
        <f t="shared" si="117"/>
        <v>9.3338891909170766E-5</v>
      </c>
      <c r="G143" s="15">
        <f t="shared" si="117"/>
        <v>1.9054802756859865E-4</v>
      </c>
      <c r="H143" s="5">
        <f t="shared" si="92"/>
        <v>176996.43047864802</v>
      </c>
      <c r="I143" s="5">
        <f t="shared" si="92"/>
        <v>62224.810329037617</v>
      </c>
      <c r="J143" s="5">
        <f t="shared" si="92"/>
        <v>23303.008256654797</v>
      </c>
      <c r="K143" s="5">
        <f t="shared" si="93"/>
        <v>152012.14130315222</v>
      </c>
      <c r="L143" s="5">
        <f t="shared" si="93"/>
        <v>21029.578724291212</v>
      </c>
      <c r="M143" s="5">
        <f t="shared" si="93"/>
        <v>5351.8872468658055</v>
      </c>
      <c r="N143" s="15">
        <f t="shared" si="94"/>
        <v>9.717242815740823E-3</v>
      </c>
      <c r="O143" s="15">
        <f t="shared" si="94"/>
        <v>1.2894658347461618E-2</v>
      </c>
      <c r="P143" s="15">
        <f t="shared" si="94"/>
        <v>1.1746067360872914E-2</v>
      </c>
      <c r="Q143" s="5">
        <f t="shared" si="95"/>
        <v>9735.8128953076084</v>
      </c>
      <c r="R143" s="5">
        <f t="shared" si="95"/>
        <v>12841.081807557417</v>
      </c>
      <c r="S143" s="5">
        <f t="shared" si="95"/>
        <v>6534.0501601146916</v>
      </c>
      <c r="T143" s="5">
        <f t="shared" si="118"/>
        <v>55.005701917147356</v>
      </c>
      <c r="U143" s="5">
        <f t="shared" si="118"/>
        <v>206.3659453464825</v>
      </c>
      <c r="V143" s="5">
        <f t="shared" si="118"/>
        <v>280.39513560437928</v>
      </c>
      <c r="W143" s="15">
        <f t="shared" si="97"/>
        <v>-1.0734613539272964E-2</v>
      </c>
      <c r="X143" s="15">
        <f t="shared" si="97"/>
        <v>-1.217998157191269E-2</v>
      </c>
      <c r="Y143" s="15">
        <f t="shared" si="97"/>
        <v>-9.7425357312937999E-3</v>
      </c>
      <c r="Z143" s="5">
        <f t="shared" si="100"/>
        <v>13007.358622536596</v>
      </c>
      <c r="AA143" s="5">
        <f t="shared" si="100"/>
        <v>32720.995550145934</v>
      </c>
      <c r="AB143" s="5">
        <f t="shared" si="100"/>
        <v>33126.490205036309</v>
      </c>
      <c r="AC143" s="16">
        <f t="shared" si="106"/>
        <v>1.626198396934543</v>
      </c>
      <c r="AD143" s="16">
        <f t="shared" si="106"/>
        <v>2.9506298667296353</v>
      </c>
      <c r="AE143" s="16">
        <f t="shared" si="106"/>
        <v>5.4810813289112508</v>
      </c>
      <c r="AF143" s="15">
        <f t="shared" si="107"/>
        <v>-4.0504037456468023E-3</v>
      </c>
      <c r="AG143" s="15">
        <f t="shared" si="107"/>
        <v>2.9673830763510267E-4</v>
      </c>
      <c r="AH143" s="15">
        <f t="shared" si="107"/>
        <v>9.7937136394747881E-3</v>
      </c>
      <c r="AI143" s="1">
        <f t="shared" si="114"/>
        <v>319039.19034687756</v>
      </c>
      <c r="AJ143" s="1">
        <f t="shared" si="114"/>
        <v>108832.29243909172</v>
      </c>
      <c r="AK143" s="1">
        <f t="shared" si="114"/>
        <v>41149.240883493025</v>
      </c>
      <c r="AL143" s="14">
        <f t="shared" si="119"/>
        <v>49.722868944298938</v>
      </c>
      <c r="AM143" s="14">
        <f t="shared" si="119"/>
        <v>10.387758575781763</v>
      </c>
      <c r="AN143" s="14">
        <f t="shared" si="119"/>
        <v>3.4944075710808185</v>
      </c>
      <c r="AO143" s="11">
        <f t="shared" si="120"/>
        <v>8.6015001176586985E-3</v>
      </c>
      <c r="AP143" s="11">
        <f t="shared" si="120"/>
        <v>1.0835621532413801E-2</v>
      </c>
      <c r="AQ143" s="11">
        <f t="shared" si="120"/>
        <v>9.8292759067091437E-3</v>
      </c>
      <c r="AR143" s="1">
        <f t="shared" si="101"/>
        <v>176996.43047864802</v>
      </c>
      <c r="AS143" s="1">
        <f t="shared" si="101"/>
        <v>62224.810329037617</v>
      </c>
      <c r="AT143" s="1">
        <f t="shared" si="101"/>
        <v>23303.008256654797</v>
      </c>
      <c r="AU143" s="1">
        <f t="shared" si="108"/>
        <v>35399.286095729607</v>
      </c>
      <c r="AV143" s="1">
        <f t="shared" si="108"/>
        <v>12444.962065807524</v>
      </c>
      <c r="AW143" s="1">
        <f t="shared" si="108"/>
        <v>4660.6016513309596</v>
      </c>
      <c r="AX143" s="1">
        <f t="shared" si="109"/>
        <v>121609.71304252179</v>
      </c>
      <c r="AY143" s="1">
        <f t="shared" si="109"/>
        <v>16823.662979432971</v>
      </c>
      <c r="AZ143" s="1">
        <f t="shared" si="109"/>
        <v>4281.5097974926448</v>
      </c>
      <c r="BA143" s="1">
        <f t="shared" si="110"/>
        <v>13632.9601957211</v>
      </c>
      <c r="BB143" s="1">
        <f t="shared" si="110"/>
        <v>28791.880174552152</v>
      </c>
      <c r="BC143" s="1">
        <f t="shared" si="110"/>
        <v>36409.805950012953</v>
      </c>
      <c r="BD143" s="1">
        <f>SUM(BA143:BC143)*BT143*BG$3+BF$3*econlow!BD143+BH$3*econhigh!BD143</f>
        <v>6977.3889619682295</v>
      </c>
      <c r="BE143" s="2">
        <f t="shared" si="115"/>
        <v>0.17931493730955578</v>
      </c>
      <c r="BF143" s="2">
        <f t="shared" si="115"/>
        <v>0.13584270515142602</v>
      </c>
      <c r="BG143" s="2">
        <f t="shared" si="115"/>
        <v>7.3108051554487685E-2</v>
      </c>
      <c r="BH143" s="2">
        <f t="shared" si="104"/>
        <v>0.11665910284988126</v>
      </c>
      <c r="BI143" s="2">
        <f t="shared" si="111"/>
        <v>3.2153846742329923E-3</v>
      </c>
      <c r="BJ143" s="2">
        <f t="shared" si="111"/>
        <v>1.8453240542857267E-3</v>
      </c>
      <c r="BK143" s="2">
        <f t="shared" si="111"/>
        <v>5.3447872020936297E-4</v>
      </c>
      <c r="BL143" s="2">
        <f t="shared" si="105"/>
        <v>569.11160995499017</v>
      </c>
      <c r="BM143" s="2">
        <f t="shared" si="105"/>
        <v>114.82493927354005</v>
      </c>
      <c r="BN143" s="2">
        <f t="shared" si="105"/>
        <v>12.454962030045074</v>
      </c>
      <c r="BO143" s="2">
        <f t="shared" si="112"/>
        <v>488.00228787886823</v>
      </c>
      <c r="BP143" s="2">
        <f t="shared" si="112"/>
        <v>51.665827524573388</v>
      </c>
      <c r="BQ143" s="2">
        <f t="shared" si="112"/>
        <v>10.285650658777987</v>
      </c>
      <c r="BR143" s="11">
        <f t="shared" si="113"/>
        <v>4.0581889101501262E-2</v>
      </c>
      <c r="BS143" s="17">
        <f t="shared" si="102"/>
        <v>2.2730553052525446E-2</v>
      </c>
      <c r="BT143" s="17">
        <f t="shared" si="103"/>
        <v>8.8582426831196923E-2</v>
      </c>
      <c r="BU143" s="12">
        <f>(BU$3*tempmid!$I253+BU$4*tempmid!$I253^2+BU$5*tempmid!$I253^6)*(K143/K$56)^$BW$1</f>
        <v>-0.30088965767314707</v>
      </c>
      <c r="BV143" s="12">
        <f>(BV$3*tempmid!$I253+BV$4*tempmid!$I253^2+BV$5*tempmid!$I253^6)*(L143/L$56)^$BW$1</f>
        <v>-1.4553714598920433</v>
      </c>
      <c r="BW143" s="12">
        <f>(BW$3*tempmid!$I253+BW$4*tempmid!$I253^2+BW$5*tempmid!$I253^6)*(M143/M$56)^$BW$1</f>
        <v>-2.2857549082042277</v>
      </c>
      <c r="BX143" s="12"/>
      <c r="BY143" s="12"/>
      <c r="BZ143" s="12"/>
      <c r="CA143" s="19"/>
      <c r="CB143" s="19"/>
      <c r="CC143" s="19"/>
      <c r="CD143" s="19"/>
      <c r="CE143" s="19"/>
      <c r="CF143" s="19"/>
      <c r="CG143" s="19"/>
      <c r="CH143" s="19"/>
    </row>
    <row r="144" spans="1:86" x14ac:dyDescent="0.3">
      <c r="A144" s="2">
        <f t="shared" si="89"/>
        <v>2098</v>
      </c>
      <c r="B144" s="5">
        <f t="shared" si="116"/>
        <v>1164.4096024259986</v>
      </c>
      <c r="C144" s="5">
        <f t="shared" si="116"/>
        <v>2959.1809108500406</v>
      </c>
      <c r="D144" s="5">
        <f t="shared" si="116"/>
        <v>4354.9547116208032</v>
      </c>
      <c r="E144" s="15">
        <f t="shared" si="117"/>
        <v>4.5009608717139881E-5</v>
      </c>
      <c r="F144" s="15">
        <f t="shared" si="117"/>
        <v>8.8671947313712221E-5</v>
      </c>
      <c r="G144" s="15">
        <f t="shared" si="117"/>
        <v>1.8102062619016873E-4</v>
      </c>
      <c r="H144" s="5">
        <f t="shared" si="92"/>
        <v>178701.0088630465</v>
      </c>
      <c r="I144" s="5">
        <f t="shared" si="92"/>
        <v>63023.294325232899</v>
      </c>
      <c r="J144" s="5">
        <f t="shared" si="92"/>
        <v>23577.787302769812</v>
      </c>
      <c r="K144" s="5">
        <f t="shared" si="93"/>
        <v>153469.19888905968</v>
      </c>
      <c r="L144" s="5">
        <f t="shared" si="93"/>
        <v>21297.546930690736</v>
      </c>
      <c r="M144" s="5">
        <f t="shared" si="93"/>
        <v>5414.0143501044031</v>
      </c>
      <c r="N144" s="15">
        <f t="shared" si="94"/>
        <v>9.5851395383064197E-3</v>
      </c>
      <c r="O144" s="15">
        <f t="shared" si="94"/>
        <v>1.2742442913989294E-2</v>
      </c>
      <c r="P144" s="15">
        <f t="shared" si="94"/>
        <v>1.1608447706924485E-2</v>
      </c>
      <c r="Q144" s="5">
        <f t="shared" si="95"/>
        <v>9724.0577430976064</v>
      </c>
      <c r="R144" s="5">
        <f t="shared" si="95"/>
        <v>12847.450556293921</v>
      </c>
      <c r="S144" s="5">
        <f t="shared" si="95"/>
        <v>6546.6880205517082</v>
      </c>
      <c r="T144" s="5">
        <f t="shared" si="118"/>
        <v>54.41523696461033</v>
      </c>
      <c r="U144" s="5">
        <f t="shared" si="118"/>
        <v>203.85241193509199</v>
      </c>
      <c r="V144" s="5">
        <f t="shared" si="118"/>
        <v>277.66337597687266</v>
      </c>
      <c r="W144" s="15">
        <f t="shared" si="97"/>
        <v>-1.0734613539272964E-2</v>
      </c>
      <c r="X144" s="15">
        <f t="shared" si="97"/>
        <v>-1.217998157191269E-2</v>
      </c>
      <c r="Y144" s="15">
        <f t="shared" si="97"/>
        <v>-9.7425357312937999E-3</v>
      </c>
      <c r="Z144" s="5">
        <f t="shared" si="100"/>
        <v>12940.755634869121</v>
      </c>
      <c r="AA144" s="5">
        <f t="shared" si="100"/>
        <v>32752.013172522304</v>
      </c>
      <c r="AB144" s="5">
        <f t="shared" si="100"/>
        <v>33520.499585858794</v>
      </c>
      <c r="AC144" s="16">
        <f t="shared" si="106"/>
        <v>1.6196116368564346</v>
      </c>
      <c r="AD144" s="16">
        <f t="shared" si="106"/>
        <v>2.9515054316427465</v>
      </c>
      <c r="AE144" s="16">
        <f t="shared" si="106"/>
        <v>5.5347614698812793</v>
      </c>
      <c r="AF144" s="15">
        <f t="shared" si="107"/>
        <v>-4.0504037456468023E-3</v>
      </c>
      <c r="AG144" s="15">
        <f t="shared" si="107"/>
        <v>2.9673830763510267E-4</v>
      </c>
      <c r="AH144" s="15">
        <f t="shared" si="107"/>
        <v>9.7937136394747881E-3</v>
      </c>
      <c r="AI144" s="1">
        <f t="shared" si="114"/>
        <v>322534.55740791943</v>
      </c>
      <c r="AJ144" s="1">
        <f t="shared" si="114"/>
        <v>110394.02526099008</v>
      </c>
      <c r="AK144" s="1">
        <f t="shared" si="114"/>
        <v>41694.91844647468</v>
      </c>
      <c r="AL144" s="14">
        <f t="shared" si="119"/>
        <v>50.146283294742908</v>
      </c>
      <c r="AM144" s="14">
        <f t="shared" si="119"/>
        <v>10.499190818074046</v>
      </c>
      <c r="AN144" s="14">
        <f t="shared" si="119"/>
        <v>3.5284115922659987</v>
      </c>
      <c r="AO144" s="11">
        <f t="shared" si="120"/>
        <v>8.5154851164821119E-3</v>
      </c>
      <c r="AP144" s="11">
        <f t="shared" si="120"/>
        <v>1.0727265317089663E-2</v>
      </c>
      <c r="AQ144" s="11">
        <f t="shared" si="120"/>
        <v>9.7309831476420517E-3</v>
      </c>
      <c r="AR144" s="1">
        <f t="shared" si="101"/>
        <v>178701.0088630465</v>
      </c>
      <c r="AS144" s="1">
        <f t="shared" si="101"/>
        <v>63023.294325232899</v>
      </c>
      <c r="AT144" s="1">
        <f t="shared" si="101"/>
        <v>23577.787302769812</v>
      </c>
      <c r="AU144" s="1">
        <f t="shared" si="108"/>
        <v>35740.201772609304</v>
      </c>
      <c r="AV144" s="1">
        <f t="shared" si="108"/>
        <v>12604.65886504658</v>
      </c>
      <c r="AW144" s="1">
        <f t="shared" si="108"/>
        <v>4715.5574605539623</v>
      </c>
      <c r="AX144" s="1">
        <f t="shared" si="109"/>
        <v>122775.35911124777</v>
      </c>
      <c r="AY144" s="1">
        <f t="shared" si="109"/>
        <v>17038.03754455259</v>
      </c>
      <c r="AZ144" s="1">
        <f t="shared" si="109"/>
        <v>4331.2114800835225</v>
      </c>
      <c r="BA144" s="1">
        <f t="shared" si="110"/>
        <v>13644.681687803914</v>
      </c>
      <c r="BB144" s="1">
        <f t="shared" si="110"/>
        <v>28831.902181110265</v>
      </c>
      <c r="BC144" s="1">
        <f t="shared" si="110"/>
        <v>36466.659962898484</v>
      </c>
      <c r="BD144" s="1">
        <f>SUM(BA144:BC144)*BT144*BG$3+BF$3*econlow!BD144+BH$3*econhigh!BD144</f>
        <v>6783.3801859970417</v>
      </c>
      <c r="BE144" s="2">
        <f t="shared" si="115"/>
        <v>0.17931493730955578</v>
      </c>
      <c r="BF144" s="2">
        <f t="shared" si="115"/>
        <v>0.13584270515142602</v>
      </c>
      <c r="BG144" s="2">
        <f t="shared" si="115"/>
        <v>7.3108051554487685E-2</v>
      </c>
      <c r="BH144" s="2">
        <f t="shared" si="104"/>
        <v>0.1163973088447416</v>
      </c>
      <c r="BI144" s="2">
        <f t="shared" si="111"/>
        <v>3.2153846742329923E-3</v>
      </c>
      <c r="BJ144" s="2">
        <f t="shared" si="111"/>
        <v>1.8453240542857267E-3</v>
      </c>
      <c r="BK144" s="2">
        <f t="shared" si="111"/>
        <v>5.3447872020936297E-4</v>
      </c>
      <c r="BL144" s="2">
        <f t="shared" si="105"/>
        <v>574.5924851682139</v>
      </c>
      <c r="BM144" s="2">
        <f t="shared" si="105"/>
        <v>116.2984009986814</v>
      </c>
      <c r="BN144" s="2">
        <f t="shared" si="105"/>
        <v>12.601825582952976</v>
      </c>
      <c r="BO144" s="2">
        <f t="shared" si="112"/>
        <v>495.23785326861457</v>
      </c>
      <c r="BP144" s="2">
        <f t="shared" si="112"/>
        <v>52.279258338090322</v>
      </c>
      <c r="BQ144" s="2">
        <f t="shared" si="112"/>
        <v>10.284608588583353</v>
      </c>
      <c r="BR144" s="11">
        <f t="shared" si="113"/>
        <v>4.044980902585113E-2</v>
      </c>
      <c r="BS144" s="17">
        <f t="shared" si="102"/>
        <v>2.1844079058643162E-2</v>
      </c>
      <c r="BT144" s="17">
        <f t="shared" si="103"/>
        <v>8.6002356146793121E-2</v>
      </c>
      <c r="BU144" s="12">
        <f>(BU$3*tempmid!$I254+BU$4*tempmid!$I254^2+BU$5*tempmid!$I254^6)*(K144/K$56)^$BW$1</f>
        <v>-0.41282353785510345</v>
      </c>
      <c r="BV144" s="12">
        <f>(BV$3*tempmid!$I254+BV$4*tempmid!$I254^2+BV$5*tempmid!$I254^6)*(L144/L$56)^$BW$1</f>
        <v>-1.53892076519957</v>
      </c>
      <c r="BW144" s="12">
        <f>(BW$3*tempmid!$I254+BW$4*tempmid!$I254^2+BW$5*tempmid!$I254^6)*(M144/M$56)^$BW$1</f>
        <v>-2.3588264205185077</v>
      </c>
      <c r="BX144" s="12"/>
      <c r="BY144" s="12"/>
      <c r="BZ144" s="12"/>
      <c r="CA144" s="19"/>
      <c r="CB144" s="19"/>
      <c r="CC144" s="19"/>
      <c r="CD144" s="19"/>
      <c r="CE144" s="19"/>
      <c r="CF144" s="19"/>
      <c r="CG144" s="19"/>
      <c r="CH144" s="19"/>
    </row>
    <row r="145" spans="1:86" x14ac:dyDescent="0.3">
      <c r="A145" s="2">
        <f t="shared" si="89"/>
        <v>2099</v>
      </c>
      <c r="B145" s="5">
        <f t="shared" si="116"/>
        <v>1164.4593915655607</v>
      </c>
      <c r="C145" s="5">
        <f t="shared" si="116"/>
        <v>2959.4301873671679</v>
      </c>
      <c r="D145" s="5">
        <f t="shared" si="116"/>
        <v>4355.7036314182842</v>
      </c>
      <c r="E145" s="15">
        <f t="shared" si="117"/>
        <v>4.2759128281282883E-5</v>
      </c>
      <c r="F145" s="15">
        <f t="shared" si="117"/>
        <v>8.42383499480266E-5</v>
      </c>
      <c r="G145" s="15">
        <f t="shared" si="117"/>
        <v>1.7196959488066028E-4</v>
      </c>
      <c r="H145" s="5">
        <f t="shared" si="92"/>
        <v>180398.22563372209</v>
      </c>
      <c r="I145" s="5">
        <f t="shared" si="92"/>
        <v>63822.248806461605</v>
      </c>
      <c r="J145" s="5">
        <f t="shared" si="92"/>
        <v>23852.380399055146</v>
      </c>
      <c r="K145" s="5">
        <f t="shared" si="93"/>
        <v>154920.15173769623</v>
      </c>
      <c r="L145" s="5">
        <f t="shared" si="93"/>
        <v>21565.722036254734</v>
      </c>
      <c r="M145" s="5">
        <f t="shared" si="93"/>
        <v>5476.1256544188809</v>
      </c>
      <c r="N145" s="15">
        <f t="shared" si="94"/>
        <v>9.4543586539825863E-3</v>
      </c>
      <c r="O145" s="15">
        <f t="shared" si="94"/>
        <v>1.2591830713496233E-2</v>
      </c>
      <c r="P145" s="15">
        <f t="shared" si="94"/>
        <v>1.1472319853248925E-2</v>
      </c>
      <c r="Q145" s="5">
        <f t="shared" si="95"/>
        <v>9711.0368045895284</v>
      </c>
      <c r="R145" s="5">
        <f t="shared" si="95"/>
        <v>12851.853904338444</v>
      </c>
      <c r="S145" s="5">
        <f t="shared" si="95"/>
        <v>6558.4083104836</v>
      </c>
      <c r="T145" s="5">
        <f t="shared" si="118"/>
        <v>53.83111042514728</v>
      </c>
      <c r="U145" s="5">
        <f t="shared" si="118"/>
        <v>201.36949331433263</v>
      </c>
      <c r="V145" s="5">
        <f t="shared" si="118"/>
        <v>274.95823061514631</v>
      </c>
      <c r="W145" s="15">
        <f t="shared" si="97"/>
        <v>-1.0734613539272964E-2</v>
      </c>
      <c r="X145" s="15">
        <f t="shared" si="97"/>
        <v>-1.217998157191269E-2</v>
      </c>
      <c r="Y145" s="15">
        <f t="shared" si="97"/>
        <v>-9.7425357312937999E-3</v>
      </c>
      <c r="Z145" s="5">
        <f t="shared" si="100"/>
        <v>12872.778793263655</v>
      </c>
      <c r="AA145" s="5">
        <f t="shared" si="100"/>
        <v>32777.980676972067</v>
      </c>
      <c r="AB145" s="5">
        <f t="shared" si="100"/>
        <v>33914.258538095644</v>
      </c>
      <c r="AC145" s="16">
        <f t="shared" si="106"/>
        <v>1.6130515558160181</v>
      </c>
      <c r="AD145" s="16">
        <f t="shared" si="106"/>
        <v>2.9523812563695078</v>
      </c>
      <c r="AE145" s="16">
        <f t="shared" si="106"/>
        <v>5.5889673387800949</v>
      </c>
      <c r="AF145" s="15">
        <f t="shared" si="107"/>
        <v>-4.0504037456468023E-3</v>
      </c>
      <c r="AG145" s="15">
        <f t="shared" si="107"/>
        <v>2.9673830763510267E-4</v>
      </c>
      <c r="AH145" s="15">
        <f t="shared" si="107"/>
        <v>9.7937136394747881E-3</v>
      </c>
      <c r="AI145" s="1">
        <f t="shared" si="114"/>
        <v>326021.30343973683</v>
      </c>
      <c r="AJ145" s="1">
        <f t="shared" si="114"/>
        <v>111959.28159993766</v>
      </c>
      <c r="AK145" s="1">
        <f t="shared" si="114"/>
        <v>42240.984062381176</v>
      </c>
      <c r="AL145" s="14">
        <f t="shared" si="119"/>
        <v>50.569033024495752</v>
      </c>
      <c r="AM145" s="14">
        <f t="shared" si="119"/>
        <v>10.610692147539076</v>
      </c>
      <c r="AN145" s="14">
        <f t="shared" si="119"/>
        <v>3.5624031568708614</v>
      </c>
      <c r="AO145" s="11">
        <f t="shared" si="120"/>
        <v>8.4303302653172905E-3</v>
      </c>
      <c r="AP145" s="11">
        <f t="shared" si="120"/>
        <v>1.0619992663918767E-2</v>
      </c>
      <c r="AQ145" s="11">
        <f t="shared" si="120"/>
        <v>9.6336733161656307E-3</v>
      </c>
      <c r="AR145" s="1">
        <f t="shared" si="101"/>
        <v>180398.22563372209</v>
      </c>
      <c r="AS145" s="1">
        <f t="shared" si="101"/>
        <v>63822.248806461605</v>
      </c>
      <c r="AT145" s="1">
        <f t="shared" si="101"/>
        <v>23852.380399055146</v>
      </c>
      <c r="AU145" s="1">
        <f t="shared" si="108"/>
        <v>36079.645126744421</v>
      </c>
      <c r="AV145" s="1">
        <f t="shared" si="108"/>
        <v>12764.449761292322</v>
      </c>
      <c r="AW145" s="1">
        <f t="shared" si="108"/>
        <v>4770.4760798110292</v>
      </c>
      <c r="AX145" s="1">
        <f t="shared" si="109"/>
        <v>123936.12139015699</v>
      </c>
      <c r="AY145" s="1">
        <f t="shared" si="109"/>
        <v>17252.577629003783</v>
      </c>
      <c r="AZ145" s="1">
        <f t="shared" si="109"/>
        <v>4380.9005235351042</v>
      </c>
      <c r="BA145" s="1">
        <f t="shared" si="110"/>
        <v>13656.22262239349</v>
      </c>
      <c r="BB145" s="1">
        <f t="shared" si="110"/>
        <v>28871.362912934055</v>
      </c>
      <c r="BC145" s="1">
        <f t="shared" si="110"/>
        <v>36522.616682390675</v>
      </c>
      <c r="BD145" s="1">
        <f>SUM(BA145:BC145)*BT145*BG$3+BF$3*econlow!BD145+BH$3*econhigh!BD145</f>
        <v>6594.6156314776617</v>
      </c>
      <c r="BE145" s="2">
        <f t="shared" si="115"/>
        <v>0.17931493730955578</v>
      </c>
      <c r="BF145" s="2">
        <f t="shared" si="115"/>
        <v>0.13584270515142602</v>
      </c>
      <c r="BG145" s="2">
        <f t="shared" si="115"/>
        <v>7.3108051554487685E-2</v>
      </c>
      <c r="BH145" s="2">
        <f t="shared" si="104"/>
        <v>0.11613566715390751</v>
      </c>
      <c r="BI145" s="2">
        <f t="shared" si="111"/>
        <v>3.2153846742329923E-3</v>
      </c>
      <c r="BJ145" s="2">
        <f t="shared" si="111"/>
        <v>1.8453240542857267E-3</v>
      </c>
      <c r="BK145" s="2">
        <f t="shared" si="111"/>
        <v>5.3447872020936297E-4</v>
      </c>
      <c r="BL145" s="2">
        <f t="shared" si="105"/>
        <v>580.04968996149535</v>
      </c>
      <c r="BM145" s="2">
        <f t="shared" si="105"/>
        <v>117.77273092117211</v>
      </c>
      <c r="BN145" s="2">
        <f t="shared" si="105"/>
        <v>12.748589749633888</v>
      </c>
      <c r="BO145" s="2">
        <f t="shared" si="112"/>
        <v>502.58140903025196</v>
      </c>
      <c r="BP145" s="2">
        <f t="shared" si="112"/>
        <v>52.900067348004825</v>
      </c>
      <c r="BQ145" s="2">
        <f t="shared" si="112"/>
        <v>10.283586497712022</v>
      </c>
      <c r="BR145" s="11">
        <f t="shared" si="113"/>
        <v>4.0318929093889649E-2</v>
      </c>
      <c r="BS145" s="17">
        <f t="shared" si="102"/>
        <v>2.0994841720520151E-2</v>
      </c>
      <c r="BT145" s="17">
        <f t="shared" si="103"/>
        <v>8.3497433152226325E-2</v>
      </c>
      <c r="BU145" s="12">
        <f>(BU$3*tempmid!$I255+BU$4*tempmid!$I255^2+BU$5*tempmid!$I255^6)*(K145/K$56)^$BW$1</f>
        <v>-0.52627796141281635</v>
      </c>
      <c r="BV145" s="12">
        <f>(BV$3*tempmid!$I255+BV$4*tempmid!$I255^2+BV$5*tempmid!$I255^6)*(L145/L$56)^$BW$1</f>
        <v>-1.6233407916482925</v>
      </c>
      <c r="BW145" s="12">
        <f>(BW$3*tempmid!$I255+BW$4*tempmid!$I255^2+BW$5*tempmid!$I255^6)*(M145/M$56)^$BW$1</f>
        <v>-2.4325709145991246</v>
      </c>
      <c r="BX145" s="12"/>
      <c r="BY145" s="12"/>
      <c r="BZ145" s="12"/>
      <c r="CA145" s="19"/>
      <c r="CB145" s="19"/>
      <c r="CC145" s="19"/>
      <c r="CD145" s="19"/>
      <c r="CE145" s="19"/>
      <c r="CF145" s="19"/>
      <c r="CG145" s="19"/>
      <c r="CH145" s="19"/>
    </row>
    <row r="146" spans="1:86" x14ac:dyDescent="0.3">
      <c r="A146" s="2">
        <f t="shared" si="89"/>
        <v>2100</v>
      </c>
      <c r="B146" s="5">
        <f t="shared" si="116"/>
        <v>1164.5066932706379</v>
      </c>
      <c r="C146" s="5">
        <f t="shared" si="116"/>
        <v>2959.6670200071494</v>
      </c>
      <c r="D146" s="5">
        <f t="shared" si="116"/>
        <v>4356.4152275777533</v>
      </c>
      <c r="E146" s="15">
        <f t="shared" si="117"/>
        <v>4.0621171867218736E-5</v>
      </c>
      <c r="F146" s="15">
        <f t="shared" si="117"/>
        <v>8.0026432450625273E-5</v>
      </c>
      <c r="G146" s="15">
        <f t="shared" si="117"/>
        <v>1.6337111513662725E-4</v>
      </c>
      <c r="H146" s="5">
        <f t="shared" si="92"/>
        <v>182087.81604092492</v>
      </c>
      <c r="I146" s="5">
        <f t="shared" si="92"/>
        <v>64621.547831807962</v>
      </c>
      <c r="J146" s="5">
        <f t="shared" si="92"/>
        <v>24126.751767497753</v>
      </c>
      <c r="K146" s="5">
        <f t="shared" si="93"/>
        <v>156364.76552102281</v>
      </c>
      <c r="L146" s="5">
        <f t="shared" si="93"/>
        <v>21834.060181422661</v>
      </c>
      <c r="M146" s="5">
        <f t="shared" si="93"/>
        <v>5538.2121554360356</v>
      </c>
      <c r="N146" s="15">
        <f t="shared" si="94"/>
        <v>9.3248926438733726E-3</v>
      </c>
      <c r="O146" s="15">
        <f t="shared" si="94"/>
        <v>1.2442808300914487E-2</v>
      </c>
      <c r="P146" s="15">
        <f t="shared" si="94"/>
        <v>1.1337669172557296E-2</v>
      </c>
      <c r="Q146" s="5">
        <f t="shared" si="95"/>
        <v>9696.7687649738345</v>
      </c>
      <c r="R146" s="5">
        <f t="shared" si="95"/>
        <v>12854.312578249364</v>
      </c>
      <c r="S146" s="5">
        <f t="shared" si="95"/>
        <v>6569.2184657926528</v>
      </c>
      <c r="T146" s="5">
        <f t="shared" si="118"/>
        <v>53.253254258343397</v>
      </c>
      <c r="U146" s="5">
        <f t="shared" si="118"/>
        <v>198.91681659661867</v>
      </c>
      <c r="V146" s="5">
        <f t="shared" si="118"/>
        <v>272.27944022876494</v>
      </c>
      <c r="W146" s="15">
        <f t="shared" si="97"/>
        <v>-1.0734613539272964E-2</v>
      </c>
      <c r="X146" s="15">
        <f t="shared" si="97"/>
        <v>-1.217998157191269E-2</v>
      </c>
      <c r="Y146" s="15">
        <f t="shared" si="97"/>
        <v>-9.7425357312937999E-3</v>
      </c>
      <c r="Z146" s="5">
        <f t="shared" si="100"/>
        <v>12803.471445823461</v>
      </c>
      <c r="AA146" s="5">
        <f t="shared" si="100"/>
        <v>32798.944851008579</v>
      </c>
      <c r="AB146" s="5">
        <f t="shared" si="100"/>
        <v>34307.715128594915</v>
      </c>
      <c r="AC146" s="16">
        <f t="shared" si="106"/>
        <v>1.6065180457524195</v>
      </c>
      <c r="AD146" s="16">
        <f t="shared" si="106"/>
        <v>2.9532573409870166</v>
      </c>
      <c r="AE146" s="16">
        <f t="shared" si="106"/>
        <v>5.643704084436485</v>
      </c>
      <c r="AF146" s="15">
        <f t="shared" si="107"/>
        <v>-4.0504037456468023E-3</v>
      </c>
      <c r="AG146" s="15">
        <f t="shared" si="107"/>
        <v>2.9673830763510267E-4</v>
      </c>
      <c r="AH146" s="15">
        <f t="shared" si="107"/>
        <v>9.7937136394747881E-3</v>
      </c>
      <c r="AI146" s="1">
        <f t="shared" si="114"/>
        <v>329498.81822250754</v>
      </c>
      <c r="AJ146" s="1">
        <f t="shared" si="114"/>
        <v>113527.80320123621</v>
      </c>
      <c r="AK146" s="1">
        <f t="shared" si="114"/>
        <v>42787.361735954088</v>
      </c>
      <c r="AL146" s="14">
        <f t="shared" si="119"/>
        <v>50.991083537594044</v>
      </c>
      <c r="AM146" s="14">
        <f t="shared" si="119"/>
        <v>10.722250765577382</v>
      </c>
      <c r="AN146" s="14">
        <f t="shared" si="119"/>
        <v>3.5963789948222948</v>
      </c>
      <c r="AO146" s="11">
        <f t="shared" si="120"/>
        <v>8.346026962664118E-3</v>
      </c>
      <c r="AP146" s="11">
        <f t="shared" si="120"/>
        <v>1.0513792737279579E-2</v>
      </c>
      <c r="AQ146" s="11">
        <f t="shared" si="120"/>
        <v>9.5373365830039736E-3</v>
      </c>
      <c r="AR146" s="1">
        <f t="shared" si="101"/>
        <v>182087.81604092492</v>
      </c>
      <c r="AS146" s="1">
        <f t="shared" si="101"/>
        <v>64621.547831807962</v>
      </c>
      <c r="AT146" s="1">
        <f t="shared" si="101"/>
        <v>24126.751767497753</v>
      </c>
      <c r="AU146" s="1">
        <f t="shared" si="108"/>
        <v>36417.563208184984</v>
      </c>
      <c r="AV146" s="1">
        <f t="shared" si="108"/>
        <v>12924.309566361593</v>
      </c>
      <c r="AW146" s="1">
        <f t="shared" si="108"/>
        <v>4825.3503534995507</v>
      </c>
      <c r="AX146" s="1">
        <f t="shared" si="109"/>
        <v>125091.81241681824</v>
      </c>
      <c r="AY146" s="1">
        <f t="shared" si="109"/>
        <v>17467.248145138128</v>
      </c>
      <c r="AZ146" s="1">
        <f t="shared" si="109"/>
        <v>4430.5697243488285</v>
      </c>
      <c r="BA146" s="1">
        <f t="shared" si="110"/>
        <v>13667.585937574957</v>
      </c>
      <c r="BB146" s="1">
        <f t="shared" si="110"/>
        <v>28910.272724478855</v>
      </c>
      <c r="BC146" s="1">
        <f t="shared" si="110"/>
        <v>36577.697123330967</v>
      </c>
      <c r="BD146" s="1">
        <f>SUM(BA146:BC146)*BT146*BG$3+BF$3*econlow!BD146+BH$3*econhigh!BD146</f>
        <v>6410.9612062833012</v>
      </c>
      <c r="BE146" s="2">
        <f t="shared" si="115"/>
        <v>0.17931493730955578</v>
      </c>
      <c r="BF146" s="2">
        <f t="shared" si="115"/>
        <v>0.13584270515142602</v>
      </c>
      <c r="BG146" s="2">
        <f t="shared" si="115"/>
        <v>7.3108051554487685E-2</v>
      </c>
      <c r="BH146" s="2">
        <f t="shared" si="104"/>
        <v>0.11587418410524136</v>
      </c>
      <c r="BI146" s="2">
        <f t="shared" si="111"/>
        <v>3.2153846742329923E-3</v>
      </c>
      <c r="BJ146" s="2">
        <f t="shared" si="111"/>
        <v>1.8453240542857267E-3</v>
      </c>
      <c r="BK146" s="2">
        <f t="shared" si="111"/>
        <v>5.3447872020936297E-4</v>
      </c>
      <c r="BL146" s="2">
        <f t="shared" si="105"/>
        <v>585.48237306254646</v>
      </c>
      <c r="BM146" s="2">
        <f t="shared" si="105"/>
        <v>119.24769663921089</v>
      </c>
      <c r="BN146" s="2">
        <f t="shared" si="105"/>
        <v>12.895235407501186</v>
      </c>
      <c r="BO146" s="2">
        <f t="shared" si="112"/>
        <v>510.03457080170665</v>
      </c>
      <c r="BP146" s="2">
        <f t="shared" si="112"/>
        <v>53.528343112385983</v>
      </c>
      <c r="BQ146" s="2">
        <f t="shared" si="112"/>
        <v>10.282583992837253</v>
      </c>
      <c r="BR146" s="11">
        <f t="shared" si="113"/>
        <v>4.0189249299562996E-2</v>
      </c>
      <c r="BS146" s="17">
        <f t="shared" si="102"/>
        <v>2.018115900169817E-2</v>
      </c>
      <c r="BT146" s="17">
        <f t="shared" si="103"/>
        <v>8.1065469079831379E-2</v>
      </c>
      <c r="BU146" s="12">
        <f>(BU$3*tempmid!$I256+BU$4*tempmid!$I256^2+BU$5*tempmid!$I256^6)*(K146/K$56)^$BW$1</f>
        <v>-0.641230031574612</v>
      </c>
      <c r="BV146" s="12">
        <f>(BV$3*tempmid!$I256+BV$4*tempmid!$I256^2+BV$5*tempmid!$I256^6)*(L146/L$56)^$BW$1</f>
        <v>-1.7086144831944563</v>
      </c>
      <c r="BW146" s="12">
        <f>(BW$3*tempmid!$I256+BW$4*tempmid!$I256^2+BW$5*tempmid!$I256^6)*(M146/M$56)^$BW$1</f>
        <v>-2.50697455463491</v>
      </c>
      <c r="BX146" s="12"/>
      <c r="BY146" s="12"/>
      <c r="BZ146" s="12"/>
      <c r="CA146" s="19"/>
      <c r="CB146" s="19"/>
      <c r="CC146" s="19"/>
      <c r="CD146" s="19"/>
      <c r="CE146" s="19"/>
      <c r="CF146" s="19"/>
      <c r="CG146" s="19"/>
      <c r="CH146" s="19"/>
    </row>
    <row r="147" spans="1:86" x14ac:dyDescent="0.3">
      <c r="A147" s="2">
        <f t="shared" si="89"/>
        <v>2101</v>
      </c>
      <c r="B147" s="5">
        <f t="shared" si="116"/>
        <v>1164.5516317158392</v>
      </c>
      <c r="C147" s="5">
        <f t="shared" si="116"/>
        <v>2959.8920290203596</v>
      </c>
      <c r="D147" s="5">
        <f t="shared" si="116"/>
        <v>4357.0913543707948</v>
      </c>
      <c r="E147" s="15">
        <f t="shared" si="117"/>
        <v>3.8590113273857797E-5</v>
      </c>
      <c r="F147" s="15">
        <f t="shared" si="117"/>
        <v>7.6025110828094008E-5</v>
      </c>
      <c r="G147" s="15">
        <f t="shared" si="117"/>
        <v>1.5520255937979588E-4</v>
      </c>
      <c r="H147" s="5">
        <f t="shared" si="92"/>
        <v>183769.52063769609</v>
      </c>
      <c r="I147" s="5">
        <f t="shared" si="92"/>
        <v>65421.066437188412</v>
      </c>
      <c r="J147" s="5">
        <f t="shared" si="92"/>
        <v>24400.865992261297</v>
      </c>
      <c r="K147" s="5">
        <f t="shared" si="93"/>
        <v>157802.81065506028</v>
      </c>
      <c r="L147" s="5">
        <f t="shared" si="93"/>
        <v>22102.51786070755</v>
      </c>
      <c r="M147" s="5">
        <f t="shared" si="93"/>
        <v>5600.2649491807624</v>
      </c>
      <c r="N147" s="15">
        <f t="shared" si="94"/>
        <v>9.1967338629375117E-3</v>
      </c>
      <c r="O147" s="15">
        <f t="shared" si="94"/>
        <v>1.2295362248442743E-2</v>
      </c>
      <c r="P147" s="15">
        <f t="shared" si="94"/>
        <v>1.1204481158024748E-2</v>
      </c>
      <c r="Q147" s="5">
        <f t="shared" si="95"/>
        <v>9681.2725905283824</v>
      </c>
      <c r="R147" s="5">
        <f t="shared" si="95"/>
        <v>12854.847907514744</v>
      </c>
      <c r="S147" s="5">
        <f t="shared" si="95"/>
        <v>6579.1261471811777</v>
      </c>
      <c r="T147" s="5">
        <f t="shared" si="118"/>
        <v>52.681601154171439</v>
      </c>
      <c r="U147" s="5">
        <f t="shared" si="118"/>
        <v>196.49401343612831</v>
      </c>
      <c r="V147" s="5">
        <f t="shared" si="118"/>
        <v>269.62674805343954</v>
      </c>
      <c r="W147" s="15">
        <f t="shared" si="97"/>
        <v>-1.0734613539272964E-2</v>
      </c>
      <c r="X147" s="15">
        <f t="shared" si="97"/>
        <v>-1.217998157191269E-2</v>
      </c>
      <c r="Y147" s="15">
        <f t="shared" si="97"/>
        <v>-9.7425357312937999E-3</v>
      </c>
      <c r="Z147" s="5">
        <f t="shared" si="100"/>
        <v>12732.876781149629</v>
      </c>
      <c r="AA147" s="5">
        <f t="shared" si="100"/>
        <v>32814.954146096599</v>
      </c>
      <c r="AB147" s="5">
        <f t="shared" si="100"/>
        <v>34700.817936675085</v>
      </c>
      <c r="AC147" s="16">
        <f t="shared" si="106"/>
        <v>1.6000109990424547</v>
      </c>
      <c r="AD147" s="16">
        <f t="shared" si="106"/>
        <v>2.9541336855723919</v>
      </c>
      <c r="AE147" s="16">
        <f t="shared" si="106"/>
        <v>5.6989769061053899</v>
      </c>
      <c r="AF147" s="15">
        <f t="shared" si="107"/>
        <v>-4.0504037456468023E-3</v>
      </c>
      <c r="AG147" s="15">
        <f t="shared" si="107"/>
        <v>2.9673830763510267E-4</v>
      </c>
      <c r="AH147" s="15">
        <f t="shared" si="107"/>
        <v>9.7937136394747881E-3</v>
      </c>
      <c r="AI147" s="1">
        <f t="shared" si="114"/>
        <v>332966.49960844178</v>
      </c>
      <c r="AJ147" s="1">
        <f t="shared" si="114"/>
        <v>115099.33244747418</v>
      </c>
      <c r="AK147" s="1">
        <f t="shared" si="114"/>
        <v>43333.975915858231</v>
      </c>
      <c r="AL147" s="14">
        <f t="shared" si="119"/>
        <v>51.412400766073652</v>
      </c>
      <c r="AM147" s="14">
        <f t="shared" si="119"/>
        <v>10.833854972581534</v>
      </c>
      <c r="AN147" s="14">
        <f t="shared" si="119"/>
        <v>3.6303358730064237</v>
      </c>
      <c r="AO147" s="11">
        <f t="shared" si="120"/>
        <v>8.2625666930374771E-3</v>
      </c>
      <c r="AP147" s="11">
        <f t="shared" si="120"/>
        <v>1.0408654809906782E-2</v>
      </c>
      <c r="AQ147" s="11">
        <f t="shared" si="120"/>
        <v>9.4419632171739345E-3</v>
      </c>
      <c r="AR147" s="1">
        <f t="shared" si="101"/>
        <v>183769.52063769609</v>
      </c>
      <c r="AS147" s="1">
        <f t="shared" si="101"/>
        <v>65421.066437188412</v>
      </c>
      <c r="AT147" s="1">
        <f t="shared" si="101"/>
        <v>24400.865992261297</v>
      </c>
      <c r="AU147" s="1">
        <f t="shared" si="108"/>
        <v>36753.904127539216</v>
      </c>
      <c r="AV147" s="1">
        <f t="shared" si="108"/>
        <v>13084.213287437684</v>
      </c>
      <c r="AW147" s="1">
        <f t="shared" si="108"/>
        <v>4880.1731984522594</v>
      </c>
      <c r="AX147" s="1">
        <f t="shared" si="109"/>
        <v>126242.24852404823</v>
      </c>
      <c r="AY147" s="1">
        <f t="shared" si="109"/>
        <v>17682.014288566043</v>
      </c>
      <c r="AZ147" s="1">
        <f t="shared" si="109"/>
        <v>4480.2119593446096</v>
      </c>
      <c r="BA147" s="1">
        <f t="shared" si="110"/>
        <v>13678.774493737506</v>
      </c>
      <c r="BB147" s="1">
        <f t="shared" si="110"/>
        <v>28948.64166082627</v>
      </c>
      <c r="BC147" s="1">
        <f t="shared" si="110"/>
        <v>36631.921553934968</v>
      </c>
      <c r="BD147" s="1">
        <f>SUM(BA147:BC147)*BT147*BG$3+BF$3*econlow!BD147+BH$3*econhigh!BD147</f>
        <v>6232.2858118062595</v>
      </c>
      <c r="BE147" s="2">
        <f t="shared" si="115"/>
        <v>0.17931493730955578</v>
      </c>
      <c r="BF147" s="2">
        <f t="shared" si="115"/>
        <v>0.13584270515142602</v>
      </c>
      <c r="BG147" s="2">
        <f t="shared" si="115"/>
        <v>7.3108051554487685E-2</v>
      </c>
      <c r="BH147" s="2">
        <f t="shared" si="104"/>
        <v>0.11561286651489534</v>
      </c>
      <c r="BI147" s="2">
        <f t="shared" si="111"/>
        <v>3.2153846742329923E-3</v>
      </c>
      <c r="BJ147" s="2">
        <f t="shared" si="111"/>
        <v>1.8453240542857267E-3</v>
      </c>
      <c r="BK147" s="2">
        <f t="shared" si="111"/>
        <v>5.3447872020936297E-4</v>
      </c>
      <c r="BL147" s="2">
        <f t="shared" si="105"/>
        <v>590.88970024959156</v>
      </c>
      <c r="BM147" s="2">
        <f t="shared" si="105"/>
        <v>120.7230675535684</v>
      </c>
      <c r="BN147" s="2">
        <f t="shared" si="105"/>
        <v>13.041743627543985</v>
      </c>
      <c r="BO147" s="2">
        <f t="shared" si="112"/>
        <v>517.59897843887495</v>
      </c>
      <c r="BP147" s="2">
        <f t="shared" si="112"/>
        <v>54.164175266878814</v>
      </c>
      <c r="BQ147" s="2">
        <f t="shared" si="112"/>
        <v>10.281600694207217</v>
      </c>
      <c r="BR147" s="11">
        <f t="shared" si="113"/>
        <v>4.0060769095627807E-2</v>
      </c>
      <c r="BS147" s="17">
        <f t="shared" si="102"/>
        <v>1.9401430091002814E-2</v>
      </c>
      <c r="BT147" s="17">
        <f t="shared" si="103"/>
        <v>7.870433891245765E-2</v>
      </c>
      <c r="BU147" s="12">
        <f>(BU$3*tempmid!$I257+BU$4*tempmid!$I257^2+BU$5*tempmid!$I257^6)*(K147/K$56)^$BW$1</f>
        <v>-0.75765658574160755</v>
      </c>
      <c r="BV147" s="12">
        <f>(BV$3*tempmid!$I257+BV$4*tempmid!$I257^2+BV$5*tempmid!$I257^6)*(L147/L$56)^$BW$1</f>
        <v>-1.7947246911284234</v>
      </c>
      <c r="BW147" s="12">
        <f>(BW$3*tempmid!$I257+BW$4*tempmid!$I257^2+BW$5*tempmid!$I257^6)*(M147/M$56)^$BW$1</f>
        <v>-2.5820234396230908</v>
      </c>
      <c r="BX147" s="12"/>
      <c r="BY147" s="12"/>
      <c r="BZ147" s="12"/>
      <c r="CA147" s="19"/>
      <c r="CB147" s="19"/>
      <c r="CC147" s="19"/>
      <c r="CD147" s="19"/>
      <c r="CE147" s="19"/>
      <c r="CF147" s="19"/>
      <c r="CG147" s="19"/>
      <c r="CH147" s="19"/>
    </row>
    <row r="148" spans="1:86" x14ac:dyDescent="0.3">
      <c r="A148" s="2">
        <f t="shared" si="89"/>
        <v>2102</v>
      </c>
      <c r="B148" s="5">
        <f t="shared" si="116"/>
        <v>1164.5943248862513</v>
      </c>
      <c r="C148" s="5">
        <f t="shared" si="116"/>
        <v>2960.1058038339274</v>
      </c>
      <c r="D148" s="5">
        <f t="shared" si="116"/>
        <v>4357.7337745139621</v>
      </c>
      <c r="E148" s="15">
        <f t="shared" si="117"/>
        <v>3.6660607610164905E-5</v>
      </c>
      <c r="F148" s="15">
        <f t="shared" si="117"/>
        <v>7.2223855286689307E-5</v>
      </c>
      <c r="G148" s="15">
        <f t="shared" si="117"/>
        <v>1.4744243141080607E-4</v>
      </c>
      <c r="H148" s="5">
        <f t="shared" si="92"/>
        <v>185443.08534138446</v>
      </c>
      <c r="I148" s="5">
        <f t="shared" si="92"/>
        <v>66220.68068699431</v>
      </c>
      <c r="J148" s="5">
        <f t="shared" si="92"/>
        <v>24674.688031483784</v>
      </c>
      <c r="K148" s="5">
        <f t="shared" si="93"/>
        <v>159234.06234999222</v>
      </c>
      <c r="L148" s="5">
        <f t="shared" si="93"/>
        <v>22371.051940516896</v>
      </c>
      <c r="M148" s="5">
        <f t="shared" si="93"/>
        <v>5662.2752348463191</v>
      </c>
      <c r="N148" s="15">
        <f t="shared" si="94"/>
        <v>9.0698745414650173E-3</v>
      </c>
      <c r="O148" s="15">
        <f t="shared" si="94"/>
        <v>1.2149479145393105E-2</v>
      </c>
      <c r="P148" s="15">
        <f t="shared" si="94"/>
        <v>1.1072741419962284E-2</v>
      </c>
      <c r="Q148" s="5">
        <f t="shared" si="95"/>
        <v>9664.5675102564383</v>
      </c>
      <c r="R148" s="5">
        <f t="shared" si="95"/>
        <v>12853.481798479856</v>
      </c>
      <c r="S148" s="5">
        <f t="shared" si="95"/>
        <v>6588.1392326542446</v>
      </c>
      <c r="T148" s="5">
        <f t="shared" si="118"/>
        <v>52.116084525151294</v>
      </c>
      <c r="U148" s="5">
        <f t="shared" si="118"/>
        <v>194.1007199734851</v>
      </c>
      <c r="V148" s="5">
        <f t="shared" si="118"/>
        <v>266.99989982641637</v>
      </c>
      <c r="W148" s="15">
        <f t="shared" si="97"/>
        <v>-1.0734613539272964E-2</v>
      </c>
      <c r="X148" s="15">
        <f t="shared" si="97"/>
        <v>-1.217998157191269E-2</v>
      </c>
      <c r="Y148" s="15">
        <f t="shared" si="97"/>
        <v>-9.7425357312937999E-3</v>
      </c>
      <c r="Z148" s="5">
        <f t="shared" si="100"/>
        <v>12661.037801273567</v>
      </c>
      <c r="AA148" s="5">
        <f t="shared" si="100"/>
        <v>32826.058613493806</v>
      </c>
      <c r="AB148" s="5">
        <f t="shared" si="100"/>
        <v>35093.516071642356</v>
      </c>
      <c r="AC148" s="16">
        <f t="shared" si="106"/>
        <v>1.593530308498857</v>
      </c>
      <c r="AD148" s="16">
        <f t="shared" si="106"/>
        <v>2.9550102902027766</v>
      </c>
      <c r="AE148" s="16">
        <f t="shared" si="106"/>
        <v>5.7547910539617657</v>
      </c>
      <c r="AF148" s="15">
        <f t="shared" si="107"/>
        <v>-4.0504037456468023E-3</v>
      </c>
      <c r="AG148" s="15">
        <f t="shared" si="107"/>
        <v>2.9673830763510267E-4</v>
      </c>
      <c r="AH148" s="15">
        <f t="shared" si="107"/>
        <v>9.7937136394747881E-3</v>
      </c>
      <c r="AI148" s="1">
        <f t="shared" si="114"/>
        <v>336423.75377513678</v>
      </c>
      <c r="AJ148" s="1">
        <f t="shared" si="114"/>
        <v>116673.61249016445</v>
      </c>
      <c r="AK148" s="1">
        <f t="shared" si="114"/>
        <v>43880.751522724662</v>
      </c>
      <c r="AL148" s="14">
        <f t="shared" si="119"/>
        <v>51.832951172350725</v>
      </c>
      <c r="AM148" s="14">
        <f t="shared" si="119"/>
        <v>10.945493170685026</v>
      </c>
      <c r="AN148" s="14">
        <f t="shared" si="119"/>
        <v>3.6642705958075479</v>
      </c>
      <c r="AO148" s="11">
        <f t="shared" si="120"/>
        <v>8.1799410261071022E-3</v>
      </c>
      <c r="AP148" s="11">
        <f t="shared" si="120"/>
        <v>1.0304568261807714E-2</v>
      </c>
      <c r="AQ148" s="11">
        <f t="shared" si="120"/>
        <v>9.3475435850021958E-3</v>
      </c>
      <c r="AR148" s="1">
        <f t="shared" si="101"/>
        <v>185443.08534138446</v>
      </c>
      <c r="AS148" s="1">
        <f t="shared" si="101"/>
        <v>66220.68068699431</v>
      </c>
      <c r="AT148" s="1">
        <f t="shared" si="101"/>
        <v>24674.688031483784</v>
      </c>
      <c r="AU148" s="1">
        <f t="shared" si="108"/>
        <v>37088.617068276893</v>
      </c>
      <c r="AV148" s="1">
        <f t="shared" si="108"/>
        <v>13244.136137398862</v>
      </c>
      <c r="AW148" s="1">
        <f t="shared" si="108"/>
        <v>4934.9376062967567</v>
      </c>
      <c r="AX148" s="1">
        <f t="shared" si="109"/>
        <v>127387.24987999379</v>
      </c>
      <c r="AY148" s="1">
        <f t="shared" si="109"/>
        <v>17896.841552413516</v>
      </c>
      <c r="AZ148" s="1">
        <f t="shared" si="109"/>
        <v>4529.820187877056</v>
      </c>
      <c r="BA148" s="1">
        <f t="shared" si="110"/>
        <v>13689.791076730671</v>
      </c>
      <c r="BB148" s="1">
        <f t="shared" si="110"/>
        <v>28986.479470252085</v>
      </c>
      <c r="BC148" s="1">
        <f t="shared" si="110"/>
        <v>36685.309527248923</v>
      </c>
      <c r="BD148" s="1">
        <f>SUM(BA148:BC148)*BT148*BG$3+BF$3*econlow!BD148+BH$3*econhigh!BD148</f>
        <v>6058.4613042285764</v>
      </c>
      <c r="BE148" s="2">
        <f t="shared" si="115"/>
        <v>0.17931493730955578</v>
      </c>
      <c r="BF148" s="2">
        <f t="shared" si="115"/>
        <v>0.13584270515142602</v>
      </c>
      <c r="BG148" s="2">
        <f t="shared" si="115"/>
        <v>7.3108051554487685E-2</v>
      </c>
      <c r="BH148" s="2">
        <f t="shared" si="104"/>
        <v>0.11535172166738106</v>
      </c>
      <c r="BI148" s="2">
        <f t="shared" si="111"/>
        <v>3.2153846742329923E-3</v>
      </c>
      <c r="BJ148" s="2">
        <f t="shared" si="111"/>
        <v>1.8453240542857267E-3</v>
      </c>
      <c r="BK148" s="2">
        <f t="shared" si="111"/>
        <v>5.3447872020936297E-4</v>
      </c>
      <c r="BL148" s="2">
        <f t="shared" si="105"/>
        <v>596.27085454916846</v>
      </c>
      <c r="BM148" s="2">
        <f t="shared" si="105"/>
        <v>122.19861496288486</v>
      </c>
      <c r="BN148" s="2">
        <f t="shared" si="105"/>
        <v>13.188095680632738</v>
      </c>
      <c r="BO148" s="2">
        <f t="shared" si="112"/>
        <v>525.27629637336815</v>
      </c>
      <c r="BP148" s="2">
        <f t="shared" si="112"/>
        <v>54.807654536949379</v>
      </c>
      <c r="BQ148" s="2">
        <f t="shared" si="112"/>
        <v>10.280636234989801</v>
      </c>
      <c r="BR148" s="11">
        <f t="shared" si="113"/>
        <v>3.9933487417848051E-2</v>
      </c>
      <c r="BS148" s="17">
        <f t="shared" si="102"/>
        <v>1.8654131246458889E-2</v>
      </c>
      <c r="BT148" s="17">
        <f t="shared" si="103"/>
        <v>7.6411979526657917E-2</v>
      </c>
      <c r="BU148" s="12">
        <f>(BU$3*tempmid!$I258+BU$4*tempmid!$I258^2+BU$5*tempmid!$I258^6)*(K148/K$56)^$BW$1</f>
        <v>-0.87553422211181087</v>
      </c>
      <c r="BV148" s="12">
        <f>(BV$3*tempmid!$I258+BV$4*tempmid!$I258^2+BV$5*tempmid!$I258^6)*(L148/L$56)^$BW$1</f>
        <v>-1.8816541910340834</v>
      </c>
      <c r="BW148" s="12">
        <f>(BW$3*tempmid!$I258+BW$4*tempmid!$I258^2+BW$5*tempmid!$I258^6)*(M148/M$56)^$BW$1</f>
        <v>-2.657703616549083</v>
      </c>
      <c r="BX148" s="12"/>
      <c r="BY148" s="12"/>
      <c r="BZ148" s="12"/>
      <c r="CA148" s="19"/>
      <c r="CB148" s="19"/>
      <c r="CC148" s="19"/>
      <c r="CD148" s="19"/>
      <c r="CE148" s="19"/>
      <c r="CF148" s="19"/>
      <c r="CG148" s="19"/>
      <c r="CH148" s="19"/>
    </row>
    <row r="149" spans="1:86" x14ac:dyDescent="0.3">
      <c r="A149" s="2">
        <f t="shared" si="89"/>
        <v>2103</v>
      </c>
      <c r="B149" s="5">
        <f t="shared" si="116"/>
        <v>1164.6348848850425</v>
      </c>
      <c r="C149" s="5">
        <f t="shared" si="116"/>
        <v>2960.3089045744769</v>
      </c>
      <c r="D149" s="5">
        <f t="shared" si="116"/>
        <v>4358.3441636339594</v>
      </c>
      <c r="E149" s="15">
        <f t="shared" si="117"/>
        <v>3.4827577229656655E-5</v>
      </c>
      <c r="F149" s="15">
        <f t="shared" si="117"/>
        <v>6.8612662522354835E-5</v>
      </c>
      <c r="G149" s="15">
        <f t="shared" si="117"/>
        <v>1.4007030984026575E-4</v>
      </c>
      <c r="H149" s="5">
        <f t="shared" si="92"/>
        <v>187108.26148867051</v>
      </c>
      <c r="I149" s="5">
        <f t="shared" si="92"/>
        <v>67020.267723780591</v>
      </c>
      <c r="J149" s="5">
        <f t="shared" si="92"/>
        <v>24948.183228605962</v>
      </c>
      <c r="K149" s="5">
        <f t="shared" si="93"/>
        <v>160658.30065457759</v>
      </c>
      <c r="L149" s="5">
        <f t="shared" si="93"/>
        <v>22639.619676249386</v>
      </c>
      <c r="M149" s="5">
        <f t="shared" si="93"/>
        <v>5724.2343174212119</v>
      </c>
      <c r="N149" s="15">
        <f t="shared" si="94"/>
        <v>8.9443067869168225E-3</v>
      </c>
      <c r="O149" s="15">
        <f t="shared" si="94"/>
        <v>1.200514559827548E-2</v>
      </c>
      <c r="P149" s="15">
        <f t="shared" si="94"/>
        <v>1.0942435682672169E-2</v>
      </c>
      <c r="Q149" s="5">
        <f t="shared" si="95"/>
        <v>9646.6729976717288</v>
      </c>
      <c r="R149" s="5">
        <f t="shared" si="95"/>
        <v>12850.236708311411</v>
      </c>
      <c r="S149" s="5">
        <f t="shared" si="95"/>
        <v>6596.2658099719256</v>
      </c>
      <c r="T149" s="5">
        <f t="shared" si="118"/>
        <v>51.556638498593713</v>
      </c>
      <c r="U149" s="5">
        <f t="shared" si="118"/>
        <v>191.73657678111306</v>
      </c>
      <c r="V149" s="5">
        <f t="shared" si="118"/>
        <v>264.39864376210562</v>
      </c>
      <c r="W149" s="15">
        <f t="shared" si="97"/>
        <v>-1.0734613539272964E-2</v>
      </c>
      <c r="X149" s="15">
        <f t="shared" si="97"/>
        <v>-1.217998157191269E-2</v>
      </c>
      <c r="Y149" s="15">
        <f t="shared" si="97"/>
        <v>-9.7425357312937999E-3</v>
      </c>
      <c r="Z149" s="5">
        <f t="shared" si="100"/>
        <v>12587.997295395176</v>
      </c>
      <c r="AA149" s="5">
        <f t="shared" si="100"/>
        <v>32832.30983998211</v>
      </c>
      <c r="AB149" s="5">
        <f t="shared" si="100"/>
        <v>35485.759189641154</v>
      </c>
      <c r="AC149" s="16">
        <f t="shared" si="106"/>
        <v>1.5870758673685115</v>
      </c>
      <c r="AD149" s="16">
        <f t="shared" si="106"/>
        <v>2.9558871549553358</v>
      </c>
      <c r="AE149" s="16">
        <f t="shared" si="106"/>
        <v>5.8111518295992788</v>
      </c>
      <c r="AF149" s="15">
        <f t="shared" si="107"/>
        <v>-4.0504037456468023E-3</v>
      </c>
      <c r="AG149" s="15">
        <f t="shared" si="107"/>
        <v>2.9673830763510267E-4</v>
      </c>
      <c r="AH149" s="15">
        <f t="shared" si="107"/>
        <v>9.7937136394747881E-3</v>
      </c>
      <c r="AI149" s="1">
        <f t="shared" si="114"/>
        <v>339869.99546590005</v>
      </c>
      <c r="AJ149" s="1">
        <f t="shared" si="114"/>
        <v>118250.38737854687</v>
      </c>
      <c r="AK149" s="1">
        <f t="shared" si="114"/>
        <v>44427.613976748951</v>
      </c>
      <c r="AL149" s="14">
        <f t="shared" si="119"/>
        <v>52.252701751311655</v>
      </c>
      <c r="AM149" s="14">
        <f t="shared" si="119"/>
        <v>11.057153866406136</v>
      </c>
      <c r="AN149" s="14">
        <f t="shared" si="119"/>
        <v>3.6981800056180854</v>
      </c>
      <c r="AO149" s="11">
        <f t="shared" si="120"/>
        <v>8.0981416158460318E-3</v>
      </c>
      <c r="AP149" s="11">
        <f t="shared" si="120"/>
        <v>1.0201522579189637E-2</v>
      </c>
      <c r="AQ149" s="11">
        <f t="shared" si="120"/>
        <v>9.254068149152174E-3</v>
      </c>
      <c r="AR149" s="1">
        <f t="shared" si="101"/>
        <v>187108.26148867051</v>
      </c>
      <c r="AS149" s="1">
        <f t="shared" si="101"/>
        <v>67020.267723780591</v>
      </c>
      <c r="AT149" s="1">
        <f t="shared" si="101"/>
        <v>24948.183228605962</v>
      </c>
      <c r="AU149" s="1">
        <f t="shared" si="108"/>
        <v>37421.652297734101</v>
      </c>
      <c r="AV149" s="1">
        <f t="shared" si="108"/>
        <v>13404.05354475612</v>
      </c>
      <c r="AW149" s="1">
        <f t="shared" si="108"/>
        <v>4989.6366457211925</v>
      </c>
      <c r="AX149" s="1">
        <f t="shared" si="109"/>
        <v>128526.64052366205</v>
      </c>
      <c r="AY149" s="1">
        <f t="shared" si="109"/>
        <v>18111.695740999508</v>
      </c>
      <c r="AZ149" s="1">
        <f t="shared" si="109"/>
        <v>4579.3874539369699</v>
      </c>
      <c r="BA149" s="1">
        <f t="shared" si="110"/>
        <v>13700.638400867778</v>
      </c>
      <c r="BB149" s="1">
        <f t="shared" si="110"/>
        <v>29023.795616235893</v>
      </c>
      <c r="BC149" s="1">
        <f t="shared" si="110"/>
        <v>36737.879911275471</v>
      </c>
      <c r="BD149" s="1">
        <f>SUM(BA149:BC149)*BT149*BG$3+BF$3*econlow!BD149+BH$3*econhigh!BD149</f>
        <v>5889.3624541103572</v>
      </c>
      <c r="BE149" s="2">
        <f t="shared" si="115"/>
        <v>0.17931493730955578</v>
      </c>
      <c r="BF149" s="2">
        <f t="shared" si="115"/>
        <v>0.13584270515142602</v>
      </c>
      <c r="BG149" s="2">
        <f t="shared" si="115"/>
        <v>7.3108051554487685E-2</v>
      </c>
      <c r="BH149" s="2">
        <f t="shared" si="104"/>
        <v>0.1150907572961142</v>
      </c>
      <c r="BI149" s="2">
        <f t="shared" si="111"/>
        <v>3.2153846742329923E-3</v>
      </c>
      <c r="BJ149" s="2">
        <f t="shared" si="111"/>
        <v>1.8453240542857267E-3</v>
      </c>
      <c r="BK149" s="2">
        <f t="shared" si="111"/>
        <v>5.3447872020936297E-4</v>
      </c>
      <c r="BL149" s="2">
        <f t="shared" si="105"/>
        <v>601.62503641305034</v>
      </c>
      <c r="BM149" s="2">
        <f t="shared" si="105"/>
        <v>123.67411215536163</v>
      </c>
      <c r="BN149" s="2">
        <f t="shared" si="105"/>
        <v>13.334273043574008</v>
      </c>
      <c r="BO149" s="2">
        <f t="shared" si="112"/>
        <v>533.06821397577426</v>
      </c>
      <c r="BP149" s="2">
        <f t="shared" si="112"/>
        <v>55.458872750307364</v>
      </c>
      <c r="BQ149" s="2">
        <f t="shared" si="112"/>
        <v>10.279690260650579</v>
      </c>
      <c r="BR149" s="11">
        <f t="shared" si="113"/>
        <v>3.9807402708343015E-2</v>
      </c>
      <c r="BS149" s="17">
        <f t="shared" si="102"/>
        <v>1.793781186215769E-2</v>
      </c>
      <c r="BT149" s="17">
        <f t="shared" si="103"/>
        <v>7.4186387889959141E-2</v>
      </c>
      <c r="BU149" s="12">
        <f>(BU$3*tempmid!$I259+BU$4*tempmid!$I259^2+BU$5*tempmid!$I259^6)*(K149/K$56)^$BW$1</f>
        <v>-0.99483932566873223</v>
      </c>
      <c r="BV149" s="12">
        <f>(BV$3*tempmid!$I259+BV$4*tempmid!$I259^2+BV$5*tempmid!$I259^6)*(L149/L$56)^$BW$1</f>
        <v>-1.9693856992487848</v>
      </c>
      <c r="BW149" s="12">
        <f>(BW$3*tempmid!$I259+BW$4*tempmid!$I259^2+BW$5*tempmid!$I259^6)*(M149/M$56)^$BW$1</f>
        <v>-2.7340010931825569</v>
      </c>
      <c r="BX149" s="12"/>
      <c r="BY149" s="12"/>
      <c r="BZ149" s="12"/>
      <c r="CA149" s="19"/>
      <c r="CB149" s="19"/>
      <c r="CC149" s="19"/>
      <c r="CD149" s="19"/>
      <c r="CE149" s="19"/>
      <c r="CF149" s="19"/>
      <c r="CG149" s="19"/>
      <c r="CH149" s="19"/>
    </row>
    <row r="150" spans="1:86" x14ac:dyDescent="0.3">
      <c r="A150" s="2">
        <f t="shared" si="89"/>
        <v>2104</v>
      </c>
      <c r="B150" s="5">
        <f t="shared" si="116"/>
        <v>1164.6734182258704</v>
      </c>
      <c r="C150" s="5">
        <f t="shared" si="116"/>
        <v>2960.5018635165166</v>
      </c>
      <c r="D150" s="5">
        <f t="shared" si="116"/>
        <v>4358.9241145204805</v>
      </c>
      <c r="E150" s="15">
        <f t="shared" si="117"/>
        <v>3.3086198368173824E-5</v>
      </c>
      <c r="F150" s="15">
        <f t="shared" si="117"/>
        <v>6.5182029396237086E-5</v>
      </c>
      <c r="G150" s="15">
        <f t="shared" si="117"/>
        <v>1.3306679434825245E-4</v>
      </c>
      <c r="H150" s="5">
        <f t="shared" si="92"/>
        <v>188764.80588422797</v>
      </c>
      <c r="I150" s="5">
        <f t="shared" si="92"/>
        <v>67819.705815993992</v>
      </c>
      <c r="J150" s="5">
        <f t="shared" si="92"/>
        <v>25221.317323225307</v>
      </c>
      <c r="K150" s="5">
        <f t="shared" si="93"/>
        <v>162075.31049499748</v>
      </c>
      <c r="L150" s="5">
        <f t="shared" si="93"/>
        <v>22908.178728668998</v>
      </c>
      <c r="M150" s="5">
        <f t="shared" si="93"/>
        <v>5786.1336101740944</v>
      </c>
      <c r="N150" s="15">
        <f t="shared" si="94"/>
        <v>8.8200225861130299E-3</v>
      </c>
      <c r="O150" s="15">
        <f t="shared" si="94"/>
        <v>1.1862348231112207E-2</v>
      </c>
      <c r="P150" s="15">
        <f t="shared" si="94"/>
        <v>1.0813549781583331E-2</v>
      </c>
      <c r="Q150" s="5">
        <f t="shared" si="95"/>
        <v>9627.6087527535237</v>
      </c>
      <c r="R150" s="5">
        <f t="shared" si="95"/>
        <v>12845.135619031607</v>
      </c>
      <c r="S150" s="5">
        <f t="shared" si="95"/>
        <v>6603.5141690786777</v>
      </c>
      <c r="T150" s="5">
        <f t="shared" si="118"/>
        <v>51.003197908927305</v>
      </c>
      <c r="U150" s="5">
        <f t="shared" si="118"/>
        <v>189.40122880925747</v>
      </c>
      <c r="V150" s="5">
        <f t="shared" si="118"/>
        <v>261.82273052794767</v>
      </c>
      <c r="W150" s="15">
        <f t="shared" si="97"/>
        <v>-1.0734613539272964E-2</v>
      </c>
      <c r="X150" s="15">
        <f t="shared" si="97"/>
        <v>-1.217998157191269E-2</v>
      </c>
      <c r="Y150" s="15">
        <f t="shared" si="97"/>
        <v>-9.7425357312937999E-3</v>
      </c>
      <c r="Z150" s="5">
        <f t="shared" si="100"/>
        <v>12513.797814444284</v>
      </c>
      <c r="AA150" s="5">
        <f t="shared" si="100"/>
        <v>32833.760883576353</v>
      </c>
      <c r="AB150" s="5">
        <f t="shared" si="100"/>
        <v>35877.49750982524</v>
      </c>
      <c r="AC150" s="16">
        <f t="shared" si="106"/>
        <v>1.5806475693306965</v>
      </c>
      <c r="AD150" s="16">
        <f t="shared" si="106"/>
        <v>2.9567642799072575</v>
      </c>
      <c r="AE150" s="16">
        <f t="shared" si="106"/>
        <v>5.8680645865338841</v>
      </c>
      <c r="AF150" s="15">
        <f t="shared" si="107"/>
        <v>-4.0504037456468023E-3</v>
      </c>
      <c r="AG150" s="15">
        <f t="shared" si="107"/>
        <v>2.9673830763510267E-4</v>
      </c>
      <c r="AH150" s="15">
        <f t="shared" si="107"/>
        <v>9.7937136394747881E-3</v>
      </c>
      <c r="AI150" s="1">
        <f t="shared" si="114"/>
        <v>343304.64821704419</v>
      </c>
      <c r="AJ150" s="1">
        <f t="shared" si="114"/>
        <v>119829.4021854483</v>
      </c>
      <c r="AK150" s="1">
        <f t="shared" si="114"/>
        <v>44974.489224795252</v>
      </c>
      <c r="AL150" s="14">
        <f t="shared" si="119"/>
        <v>52.671620032118419</v>
      </c>
      <c r="AM150" s="14">
        <f t="shared" si="119"/>
        <v>11.168825673187555</v>
      </c>
      <c r="AN150" s="14">
        <f t="shared" si="119"/>
        <v>3.7320609833199088</v>
      </c>
      <c r="AO150" s="11">
        <f t="shared" si="120"/>
        <v>8.0171601996875709E-3</v>
      </c>
      <c r="AP150" s="11">
        <f t="shared" si="120"/>
        <v>1.0099507353397741E-2</v>
      </c>
      <c r="AQ150" s="11">
        <f t="shared" si="120"/>
        <v>9.1615274676606524E-3</v>
      </c>
      <c r="AR150" s="1">
        <f t="shared" si="101"/>
        <v>188764.80588422797</v>
      </c>
      <c r="AS150" s="1">
        <f t="shared" si="101"/>
        <v>67819.705815993992</v>
      </c>
      <c r="AT150" s="1">
        <f t="shared" si="101"/>
        <v>25221.317323225307</v>
      </c>
      <c r="AU150" s="1">
        <f t="shared" si="108"/>
        <v>37752.961176845594</v>
      </c>
      <c r="AV150" s="1">
        <f t="shared" si="108"/>
        <v>13563.941163198799</v>
      </c>
      <c r="AW150" s="1">
        <f t="shared" si="108"/>
        <v>5044.2634646450615</v>
      </c>
      <c r="AX150" s="1">
        <f t="shared" si="109"/>
        <v>129660.24839599797</v>
      </c>
      <c r="AY150" s="1">
        <f t="shared" si="109"/>
        <v>18326.5429829352</v>
      </c>
      <c r="AZ150" s="1">
        <f t="shared" si="109"/>
        <v>4628.9068881392759</v>
      </c>
      <c r="BA150" s="1">
        <f t="shared" si="110"/>
        <v>13711.319111784029</v>
      </c>
      <c r="BB150" s="1">
        <f t="shared" si="110"/>
        <v>29060.599288936319</v>
      </c>
      <c r="BC150" s="1">
        <f t="shared" si="110"/>
        <v>36789.650917818653</v>
      </c>
      <c r="BD150" s="1">
        <f>SUM(BA150:BC150)*BT150*BG$3+BF$3*econlow!BD150+BH$3*econhigh!BD150</f>
        <v>5724.8669045200095</v>
      </c>
      <c r="BE150" s="2">
        <f t="shared" si="115"/>
        <v>0.17931493730955578</v>
      </c>
      <c r="BF150" s="2">
        <f t="shared" si="115"/>
        <v>0.13584270515142602</v>
      </c>
      <c r="BG150" s="2">
        <f t="shared" si="115"/>
        <v>7.3108051554487685E-2</v>
      </c>
      <c r="BH150" s="2">
        <f t="shared" si="104"/>
        <v>0.11482998156442009</v>
      </c>
      <c r="BI150" s="2">
        <f t="shared" si="111"/>
        <v>3.2153846742329923E-3</v>
      </c>
      <c r="BJ150" s="2">
        <f t="shared" si="111"/>
        <v>1.8453240542857267E-3</v>
      </c>
      <c r="BK150" s="2">
        <f t="shared" si="111"/>
        <v>5.3447872020936297E-4</v>
      </c>
      <c r="BL150" s="2">
        <f t="shared" si="105"/>
        <v>606.95146387471243</v>
      </c>
      <c r="BM150" s="2">
        <f t="shared" si="105"/>
        <v>125.14933449683531</v>
      </c>
      <c r="BN150" s="2">
        <f t="shared" si="105"/>
        <v>13.480257404911699</v>
      </c>
      <c r="BO150" s="2">
        <f t="shared" si="112"/>
        <v>540.97644592452525</v>
      </c>
      <c r="BP150" s="2">
        <f t="shared" si="112"/>
        <v>56.117922849507195</v>
      </c>
      <c r="BQ150" s="2">
        <f t="shared" si="112"/>
        <v>10.278762428363308</v>
      </c>
      <c r="BR150" s="11">
        <f t="shared" si="113"/>
        <v>3.9682512938131714E-2</v>
      </c>
      <c r="BS150" s="17">
        <f t="shared" si="102"/>
        <v>1.7251090745685999E-2</v>
      </c>
      <c r="BT150" s="17">
        <f t="shared" si="103"/>
        <v>7.2025619310639943E-2</v>
      </c>
      <c r="BU150" s="12">
        <f>(BU$3*tempmid!$I260+BU$4*tempmid!$I260^2+BU$5*tempmid!$I260^6)*(K150/K$56)^$BW$1</f>
        <v>-1.1155480935187625</v>
      </c>
      <c r="BV150" s="12">
        <f>(BV$3*tempmid!$I260+BV$4*tempmid!$I260^2+BV$5*tempmid!$I260^6)*(L150/L$56)^$BW$1</f>
        <v>-2.0579018888181908</v>
      </c>
      <c r="BW150" s="12">
        <f>(BW$3*tempmid!$I260+BW$4*tempmid!$I260^2+BW$5*tempmid!$I260^6)*(M150/M$56)^$BW$1</f>
        <v>-2.8109018504852727</v>
      </c>
      <c r="BX150" s="12"/>
      <c r="BY150" s="12"/>
      <c r="BZ150" s="12"/>
      <c r="CA150" s="19"/>
      <c r="CB150" s="19"/>
      <c r="CC150" s="19"/>
      <c r="CD150" s="19"/>
      <c r="CE150" s="19"/>
      <c r="CF150" s="19"/>
      <c r="CG150" s="19"/>
      <c r="CH150" s="19"/>
    </row>
    <row r="151" spans="1:86" x14ac:dyDescent="0.3">
      <c r="A151" s="2">
        <f t="shared" si="89"/>
        <v>2105</v>
      </c>
      <c r="B151" s="5">
        <f t="shared" si="116"/>
        <v>1164.7100261108324</v>
      </c>
      <c r="C151" s="5">
        <f t="shared" si="116"/>
        <v>2960.6851864600371</v>
      </c>
      <c r="D151" s="5">
        <f t="shared" si="116"/>
        <v>4359.4751411762709</v>
      </c>
      <c r="E151" s="15">
        <f t="shared" si="117"/>
        <v>3.143188844976513E-5</v>
      </c>
      <c r="F151" s="15">
        <f t="shared" si="117"/>
        <v>6.1922927926425227E-5</v>
      </c>
      <c r="G151" s="15">
        <f t="shared" si="117"/>
        <v>1.2641345463083981E-4</v>
      </c>
      <c r="H151" s="5">
        <f t="shared" si="92"/>
        <v>190412.48084314857</v>
      </c>
      <c r="I151" s="5">
        <f t="shared" si="92"/>
        <v>68618.874403737253</v>
      </c>
      <c r="J151" s="5">
        <f t="shared" si="92"/>
        <v>25494.056461469721</v>
      </c>
      <c r="K151" s="5">
        <f t="shared" si="93"/>
        <v>163484.88170825547</v>
      </c>
      <c r="L151" s="5">
        <f t="shared" si="93"/>
        <v>23176.68717955855</v>
      </c>
      <c r="M151" s="5">
        <f t="shared" si="93"/>
        <v>5847.9646369977763</v>
      </c>
      <c r="N151" s="15">
        <f t="shared" si="94"/>
        <v>8.6970138076736259E-3</v>
      </c>
      <c r="O151" s="15">
        <f t="shared" si="94"/>
        <v>1.1721073685946104E-2</v>
      </c>
      <c r="P151" s="15">
        <f t="shared" si="94"/>
        <v>1.0686069660569286E-2</v>
      </c>
      <c r="Q151" s="5">
        <f t="shared" si="95"/>
        <v>9607.3946840928584</v>
      </c>
      <c r="R151" s="5">
        <f t="shared" si="95"/>
        <v>12838.202011653966</v>
      </c>
      <c r="S151" s="5">
        <f t="shared" si="95"/>
        <v>6609.8927945170681</v>
      </c>
      <c r="T151" s="5">
        <f t="shared" si="118"/>
        <v>50.455698290107918</v>
      </c>
      <c r="U151" s="5">
        <f t="shared" si="118"/>
        <v>187.09432533266309</v>
      </c>
      <c r="V151" s="5">
        <f t="shared" si="118"/>
        <v>259.27191322051425</v>
      </c>
      <c r="W151" s="15">
        <f t="shared" si="97"/>
        <v>-1.0734613539272964E-2</v>
      </c>
      <c r="X151" s="15">
        <f t="shared" si="97"/>
        <v>-1.217998157191269E-2</v>
      </c>
      <c r="Y151" s="15">
        <f t="shared" si="97"/>
        <v>-9.7425357312937999E-3</v>
      </c>
      <c r="Z151" s="5">
        <f t="shared" si="100"/>
        <v>12438.481646480783</v>
      </c>
      <c r="AA151" s="5">
        <f t="shared" si="100"/>
        <v>32830.466209294835</v>
      </c>
      <c r="AB151" s="5">
        <f t="shared" si="100"/>
        <v>36268.681829842477</v>
      </c>
      <c r="AC151" s="16">
        <f t="shared" ref="AC151:AE166" si="121">AC150*(1+AF151)</f>
        <v>1.5742453084953318</v>
      </c>
      <c r="AD151" s="16">
        <f t="shared" si="121"/>
        <v>2.9576416651357533</v>
      </c>
      <c r="AE151" s="16">
        <f t="shared" si="121"/>
        <v>5.9255347307123403</v>
      </c>
      <c r="AF151" s="15">
        <f t="shared" si="107"/>
        <v>-4.0504037456468023E-3</v>
      </c>
      <c r="AG151" s="15">
        <f t="shared" si="107"/>
        <v>2.9673830763510267E-4</v>
      </c>
      <c r="AH151" s="15">
        <f t="shared" si="107"/>
        <v>9.7937136394747881E-3</v>
      </c>
      <c r="AI151" s="1">
        <f t="shared" si="114"/>
        <v>346727.14457218535</v>
      </c>
      <c r="AJ151" s="1">
        <f t="shared" si="114"/>
        <v>121410.40313010228</v>
      </c>
      <c r="AK151" s="1">
        <f t="shared" si="114"/>
        <v>45521.303766960787</v>
      </c>
      <c r="AL151" s="14">
        <f t="shared" si="119"/>
        <v>53.089674079735246</v>
      </c>
      <c r="AM151" s="14">
        <f t="shared" si="119"/>
        <v>11.28049731383258</v>
      </c>
      <c r="AN151" s="14">
        <f t="shared" si="119"/>
        <v>3.7659104487374822</v>
      </c>
      <c r="AO151" s="11">
        <f t="shared" si="120"/>
        <v>7.9369885976906945E-3</v>
      </c>
      <c r="AP151" s="11">
        <f t="shared" si="120"/>
        <v>9.9985122798637634E-3</v>
      </c>
      <c r="AQ151" s="11">
        <f t="shared" si="120"/>
        <v>9.0699121929840466E-3</v>
      </c>
      <c r="AR151" s="1">
        <f t="shared" si="101"/>
        <v>190412.48084314857</v>
      </c>
      <c r="AS151" s="1">
        <f t="shared" si="101"/>
        <v>68618.874403737253</v>
      </c>
      <c r="AT151" s="1">
        <f t="shared" si="101"/>
        <v>25494.056461469721</v>
      </c>
      <c r="AU151" s="1">
        <f t="shared" si="108"/>
        <v>38082.496168629717</v>
      </c>
      <c r="AV151" s="1">
        <f t="shared" si="108"/>
        <v>13723.774880747451</v>
      </c>
      <c r="AW151" s="1">
        <f t="shared" si="108"/>
        <v>5098.8112922939445</v>
      </c>
      <c r="AX151" s="1">
        <f t="shared" si="109"/>
        <v>130787.90536660438</v>
      </c>
      <c r="AY151" s="1">
        <f t="shared" si="109"/>
        <v>18541.349743646839</v>
      </c>
      <c r="AZ151" s="1">
        <f t="shared" si="109"/>
        <v>4678.3717095982211</v>
      </c>
      <c r="BA151" s="1">
        <f t="shared" si="110"/>
        <v>13721.835789156257</v>
      </c>
      <c r="BB151" s="1">
        <f t="shared" si="110"/>
        <v>29096.899416154956</v>
      </c>
      <c r="BC151" s="1">
        <f t="shared" si="110"/>
        <v>36840.640130096894</v>
      </c>
      <c r="BD151" s="1">
        <f>SUM(BA151:BC151)*BT151*BG$3+BF$3*econlow!BD151+BH$3*econhigh!BD151</f>
        <v>5564.8551279126232</v>
      </c>
      <c r="BE151" s="2">
        <f t="shared" si="115"/>
        <v>0.17931493730955578</v>
      </c>
      <c r="BF151" s="2">
        <f t="shared" si="115"/>
        <v>0.13584270515142602</v>
      </c>
      <c r="BG151" s="2">
        <f t="shared" si="115"/>
        <v>7.3108051554487685E-2</v>
      </c>
      <c r="BH151" s="2">
        <f t="shared" si="104"/>
        <v>0.11456940304698379</v>
      </c>
      <c r="BI151" s="2">
        <f t="shared" si="111"/>
        <v>3.2153846742329923E-3</v>
      </c>
      <c r="BJ151" s="2">
        <f t="shared" si="111"/>
        <v>1.8453240542857267E-3</v>
      </c>
      <c r="BK151" s="2">
        <f t="shared" si="111"/>
        <v>5.3447872020936297E-4</v>
      </c>
      <c r="BL151" s="2">
        <f t="shared" si="105"/>
        <v>612.2493726857432</v>
      </c>
      <c r="BM151" s="2">
        <f t="shared" si="105"/>
        <v>126.6240595152275</v>
      </c>
      <c r="BN151" s="2">
        <f t="shared" si="105"/>
        <v>13.626030670471577</v>
      </c>
      <c r="BO151" s="2">
        <f t="shared" si="112"/>
        <v>549.00273258041068</v>
      </c>
      <c r="BP151" s="2">
        <f t="shared" si="112"/>
        <v>56.78489890472882</v>
      </c>
      <c r="BQ151" s="2">
        <f t="shared" si="112"/>
        <v>10.277852406450378</v>
      </c>
      <c r="BR151" s="11">
        <f t="shared" si="113"/>
        <v>3.9558815628853522E-2</v>
      </c>
      <c r="BS151" s="17">
        <f t="shared" si="102"/>
        <v>1.659265259442962E-2</v>
      </c>
      <c r="BT151" s="17">
        <f t="shared" si="103"/>
        <v>6.9927785738485376E-2</v>
      </c>
      <c r="BU151" s="12">
        <f>(BU$3*tempmid!$I261+BU$4*tempmid!$I261^2+BU$5*tempmid!$I261^6)*(K151/K$56)^$BW$1</f>
        <v>-1.237636559564026</v>
      </c>
      <c r="BV151" s="12">
        <f>(BV$3*tempmid!$I261+BV$4*tempmid!$I261^2+BV$5*tempmid!$I261^6)*(L151/L$56)^$BW$1</f>
        <v>-2.1471854049419674</v>
      </c>
      <c r="BW151" s="12">
        <f>(BW$3*tempmid!$I261+BW$4*tempmid!$I261^2+BW$5*tempmid!$I261^6)*(M151/M$56)^$BW$1</f>
        <v>-2.8883918546273302</v>
      </c>
      <c r="BX151" s="12"/>
      <c r="BY151" s="12"/>
      <c r="BZ151" s="12"/>
      <c r="CA151" s="19"/>
      <c r="CB151" s="19"/>
      <c r="CC151" s="19"/>
      <c r="CD151" s="19"/>
      <c r="CE151" s="19"/>
      <c r="CF151" s="19"/>
      <c r="CG151" s="19"/>
      <c r="CH151" s="19"/>
    </row>
    <row r="152" spans="1:86" x14ac:dyDescent="0.3">
      <c r="A152" s="2">
        <f t="shared" si="89"/>
        <v>2106</v>
      </c>
      <c r="B152" s="5">
        <f t="shared" si="116"/>
        <v>1164.7448046946683</v>
      </c>
      <c r="C152" s="5">
        <f t="shared" si="116"/>
        <v>2960.85935404068</v>
      </c>
      <c r="D152" s="5">
        <f t="shared" si="116"/>
        <v>4359.9986826735958</v>
      </c>
      <c r="E152" s="15">
        <f t="shared" si="117"/>
        <v>2.9860294027276873E-5</v>
      </c>
      <c r="F152" s="15">
        <f t="shared" si="117"/>
        <v>5.8826781530103961E-5</v>
      </c>
      <c r="G152" s="15">
        <f t="shared" si="117"/>
        <v>1.2009278189929781E-4</v>
      </c>
      <c r="H152" s="5">
        <f t="shared" si="92"/>
        <v>192051.05422727694</v>
      </c>
      <c r="I152" s="5">
        <f t="shared" si="92"/>
        <v>69417.654142569634</v>
      </c>
      <c r="J152" s="5">
        <f t="shared" si="92"/>
        <v>25766.367205887742</v>
      </c>
      <c r="K152" s="5">
        <f t="shared" si="93"/>
        <v>164886.8090702685</v>
      </c>
      <c r="L152" s="5">
        <f t="shared" si="93"/>
        <v>23445.103546656301</v>
      </c>
      <c r="M152" s="5">
        <f t="shared" si="93"/>
        <v>5909.7190346139141</v>
      </c>
      <c r="N152" s="15">
        <f t="shared" si="94"/>
        <v>8.5752722047707231E-3</v>
      </c>
      <c r="O152" s="15">
        <f t="shared" si="94"/>
        <v>1.1581308623541675E-2</v>
      </c>
      <c r="P152" s="15">
        <f t="shared" si="94"/>
        <v>1.0559981369490767E-2</v>
      </c>
      <c r="Q152" s="5">
        <f t="shared" si="95"/>
        <v>9586.0508912507048</v>
      </c>
      <c r="R152" s="5">
        <f t="shared" si="95"/>
        <v>12829.459840451746</v>
      </c>
      <c r="S152" s="5">
        <f t="shared" si="95"/>
        <v>6615.4103578334316</v>
      </c>
      <c r="T152" s="5">
        <f t="shared" si="118"/>
        <v>49.914075868109457</v>
      </c>
      <c r="U152" s="5">
        <f t="shared" si="118"/>
        <v>184.81551989790182</v>
      </c>
      <c r="V152" s="5">
        <f t="shared" si="118"/>
        <v>256.74594734184251</v>
      </c>
      <c r="W152" s="15">
        <f t="shared" si="97"/>
        <v>-1.0734613539272964E-2</v>
      </c>
      <c r="X152" s="15">
        <f t="shared" si="97"/>
        <v>-1.217998157191269E-2</v>
      </c>
      <c r="Y152" s="15">
        <f t="shared" si="97"/>
        <v>-9.7425357312937999E-3</v>
      </c>
      <c r="Z152" s="5">
        <f t="shared" si="100"/>
        <v>12362.090792945752</v>
      </c>
      <c r="AA152" s="5">
        <f t="shared" si="100"/>
        <v>32822.481625073982</v>
      </c>
      <c r="AB152" s="5">
        <f t="shared" si="100"/>
        <v>36659.26354062467</v>
      </c>
      <c r="AC152" s="16">
        <f t="shared" si="121"/>
        <v>1.5678689794012355</v>
      </c>
      <c r="AD152" s="16">
        <f t="shared" si="121"/>
        <v>2.958519310718057</v>
      </c>
      <c r="AE152" s="16">
        <f t="shared" si="121"/>
        <v>5.9835677210256994</v>
      </c>
      <c r="AF152" s="15">
        <f t="shared" si="107"/>
        <v>-4.0504037456468023E-3</v>
      </c>
      <c r="AG152" s="15">
        <f t="shared" si="107"/>
        <v>2.9673830763510267E-4</v>
      </c>
      <c r="AH152" s="15">
        <f t="shared" si="107"/>
        <v>9.7937136394747881E-3</v>
      </c>
      <c r="AI152" s="1">
        <f t="shared" ref="AI152:AK167" si="122">(1-$AI$5)*AI151+AU151</f>
        <v>350136.92628359655</v>
      </c>
      <c r="AJ152" s="1">
        <f t="shared" si="122"/>
        <v>122993.13769783951</v>
      </c>
      <c r="AK152" s="1">
        <f t="shared" si="122"/>
        <v>46067.984682558657</v>
      </c>
      <c r="AL152" s="14">
        <f t="shared" si="119"/>
        <v>53.506832496182966</v>
      </c>
      <c r="AM152" s="14">
        <f t="shared" si="119"/>
        <v>11.39215762283875</v>
      </c>
      <c r="AN152" s="14">
        <f t="shared" si="119"/>
        <v>3.7997253610632056</v>
      </c>
      <c r="AO152" s="11">
        <f t="shared" si="120"/>
        <v>7.8576187117137871E-3</v>
      </c>
      <c r="AP152" s="11">
        <f t="shared" si="120"/>
        <v>9.8985271570651255E-3</v>
      </c>
      <c r="AQ152" s="11">
        <f t="shared" si="120"/>
        <v>8.9792130710542057E-3</v>
      </c>
      <c r="AR152" s="1">
        <f t="shared" si="101"/>
        <v>192051.05422727694</v>
      </c>
      <c r="AS152" s="1">
        <f t="shared" si="101"/>
        <v>69417.654142569634</v>
      </c>
      <c r="AT152" s="1">
        <f t="shared" si="101"/>
        <v>25766.367205887742</v>
      </c>
      <c r="AU152" s="1">
        <f t="shared" si="108"/>
        <v>38410.210845455389</v>
      </c>
      <c r="AV152" s="1">
        <f t="shared" si="108"/>
        <v>13883.530828513927</v>
      </c>
      <c r="AW152" s="1">
        <f t="shared" si="108"/>
        <v>5153.2734411775491</v>
      </c>
      <c r="AX152" s="1">
        <f t="shared" si="109"/>
        <v>131909.4472562148</v>
      </c>
      <c r="AY152" s="1">
        <f t="shared" si="109"/>
        <v>18756.082837325041</v>
      </c>
      <c r="AZ152" s="1">
        <f t="shared" si="109"/>
        <v>4727.7752276911315</v>
      </c>
      <c r="BA152" s="1">
        <f t="shared" si="110"/>
        <v>13732.190949291145</v>
      </c>
      <c r="BB152" s="1">
        <f t="shared" si="110"/>
        <v>29132.704673811055</v>
      </c>
      <c r="BC152" s="1">
        <f t="shared" si="110"/>
        <v>36890.864529171435</v>
      </c>
      <c r="BD152" s="1">
        <f>SUM(BA152:BC152)*BT152*BG$3+BF$3*econlow!BD152+BH$3*econhigh!BD152</f>
        <v>5409.2103819461108</v>
      </c>
      <c r="BE152" s="2">
        <f t="shared" ref="BE152:BG167" si="123">BE151</f>
        <v>0.17931493730955578</v>
      </c>
      <c r="BF152" s="2">
        <f t="shared" si="123"/>
        <v>0.13584270515142602</v>
      </c>
      <c r="BG152" s="2">
        <f t="shared" si="123"/>
        <v>7.3108051554487685E-2</v>
      </c>
      <c r="BH152" s="2">
        <f t="shared" si="104"/>
        <v>0.11430903071173233</v>
      </c>
      <c r="BI152" s="2">
        <f t="shared" si="111"/>
        <v>3.2153846742329923E-3</v>
      </c>
      <c r="BJ152" s="2">
        <f t="shared" si="111"/>
        <v>1.8453240542857267E-3</v>
      </c>
      <c r="BK152" s="2">
        <f t="shared" si="111"/>
        <v>5.3447872020936297E-4</v>
      </c>
      <c r="BL152" s="2">
        <f t="shared" si="105"/>
        <v>617.51801643267561</v>
      </c>
      <c r="BM152" s="2">
        <f t="shared" si="105"/>
        <v>128.09806698137098</v>
      </c>
      <c r="BN152" s="2">
        <f t="shared" si="105"/>
        <v>13.77157496864738</v>
      </c>
      <c r="BO152" s="2">
        <f t="shared" si="112"/>
        <v>557.14884036686726</v>
      </c>
      <c r="BP152" s="2">
        <f t="shared" si="112"/>
        <v>57.459896126739011</v>
      </c>
      <c r="BQ152" s="2">
        <f t="shared" si="112"/>
        <v>10.276959873852411</v>
      </c>
      <c r="BR152" s="11">
        <f t="shared" si="113"/>
        <v>3.9436307873758042E-2</v>
      </c>
      <c r="BS152" s="17">
        <f t="shared" si="102"/>
        <v>1.59612446597284E-2</v>
      </c>
      <c r="BT152" s="17">
        <f t="shared" si="103"/>
        <v>6.7891054115034349E-2</v>
      </c>
      <c r="BU152" s="12">
        <f>(BU$3*tempmid!$I262+BU$4*tempmid!$I262^2+BU$5*tempmid!$I262^6)*(K152/K$56)^$BW$1</f>
        <v>-1.3610806184996189</v>
      </c>
      <c r="BV152" s="12">
        <f>(BV$3*tempmid!$I262+BV$4*tempmid!$I262^2+BV$5*tempmid!$I262^6)*(L152/L$56)^$BW$1</f>
        <v>-2.2372188799074961</v>
      </c>
      <c r="BW152" s="12">
        <f>(BW$3*tempmid!$I262+BW$4*tempmid!$I262^2+BW$5*tempmid!$I262^6)*(M152/M$56)^$BW$1</f>
        <v>-2.9664570686094338</v>
      </c>
      <c r="BX152" s="12"/>
      <c r="BY152" s="12"/>
      <c r="BZ152" s="12"/>
      <c r="CA152" s="19"/>
      <c r="CB152" s="19"/>
      <c r="CC152" s="19"/>
      <c r="CD152" s="19"/>
      <c r="CE152" s="19"/>
      <c r="CF152" s="19"/>
      <c r="CG152" s="19"/>
      <c r="CH152" s="19"/>
    </row>
    <row r="153" spans="1:86" x14ac:dyDescent="0.3">
      <c r="A153" s="2">
        <f t="shared" si="89"/>
        <v>2107</v>
      </c>
      <c r="B153" s="5">
        <f t="shared" si="116"/>
        <v>1164.7778453358867</v>
      </c>
      <c r="C153" s="5">
        <f t="shared" si="116"/>
        <v>2961.0248229757231</v>
      </c>
      <c r="D153" s="5">
        <f t="shared" si="116"/>
        <v>4360.4961068259317</v>
      </c>
      <c r="E153" s="15">
        <f t="shared" si="117"/>
        <v>2.8367279325913028E-5</v>
      </c>
      <c r="F153" s="15">
        <f t="shared" si="117"/>
        <v>5.5885442453598761E-5</v>
      </c>
      <c r="G153" s="15">
        <f t="shared" si="117"/>
        <v>1.1408814280433292E-4</v>
      </c>
      <c r="H153" s="5">
        <f t="shared" si="92"/>
        <v>193680.29947559565</v>
      </c>
      <c r="I153" s="5">
        <f t="shared" si="92"/>
        <v>70215.926945347601</v>
      </c>
      <c r="J153" s="5">
        <f t="shared" si="92"/>
        <v>26038.216544852596</v>
      </c>
      <c r="K153" s="5">
        <f t="shared" si="93"/>
        <v>166280.8923187787</v>
      </c>
      <c r="L153" s="5">
        <f t="shared" si="93"/>
        <v>23713.386797880041</v>
      </c>
      <c r="M153" s="5">
        <f t="shared" si="93"/>
        <v>5971.3885546399879</v>
      </c>
      <c r="N153" s="15">
        <f t="shared" si="94"/>
        <v>8.454789418091524E-3</v>
      </c>
      <c r="O153" s="15">
        <f t="shared" si="94"/>
        <v>1.1443039724258419E-2</v>
      </c>
      <c r="P153" s="15">
        <f t="shared" si="94"/>
        <v>1.0435271061935092E-2</v>
      </c>
      <c r="Q153" s="5">
        <f t="shared" si="95"/>
        <v>9563.5976473470673</v>
      </c>
      <c r="R153" s="5">
        <f t="shared" si="95"/>
        <v>12818.933507388627</v>
      </c>
      <c r="S153" s="5">
        <f t="shared" si="95"/>
        <v>6620.0757099829143</v>
      </c>
      <c r="T153" s="5">
        <f t="shared" si="118"/>
        <v>49.378267553495348</v>
      </c>
      <c r="U153" s="5">
        <f t="shared" si="118"/>
        <v>182.56447027134192</v>
      </c>
      <c r="V153" s="5">
        <f t="shared" si="118"/>
        <v>254.24459077599974</v>
      </c>
      <c r="W153" s="15">
        <f t="shared" si="97"/>
        <v>-1.0734613539272964E-2</v>
      </c>
      <c r="X153" s="15">
        <f t="shared" si="97"/>
        <v>-1.217998157191269E-2</v>
      </c>
      <c r="Y153" s="15">
        <f t="shared" si="97"/>
        <v>-9.7425357312937999E-3</v>
      </c>
      <c r="Z153" s="5">
        <f t="shared" si="100"/>
        <v>12284.666945774739</v>
      </c>
      <c r="AA153" s="5">
        <f t="shared" si="100"/>
        <v>32809.864217905953</v>
      </c>
      <c r="AB153" s="5">
        <f t="shared" si="100"/>
        <v>37049.194640478367</v>
      </c>
      <c r="AC153" s="16">
        <f t="shared" si="121"/>
        <v>1.5615184770143853</v>
      </c>
      <c r="AD153" s="16">
        <f t="shared" si="121"/>
        <v>2.9593972167314253</v>
      </c>
      <c r="AE153" s="16">
        <f t="shared" si="121"/>
        <v>6.0421690698278301</v>
      </c>
      <c r="AF153" s="15">
        <f t="shared" si="107"/>
        <v>-4.0504037456468023E-3</v>
      </c>
      <c r="AG153" s="15">
        <f t="shared" si="107"/>
        <v>2.9673830763510267E-4</v>
      </c>
      <c r="AH153" s="15">
        <f t="shared" si="107"/>
        <v>9.7937136394747881E-3</v>
      </c>
      <c r="AI153" s="1">
        <f t="shared" si="122"/>
        <v>353533.44450069231</v>
      </c>
      <c r="AJ153" s="1">
        <f t="shared" si="122"/>
        <v>124577.35475656949</v>
      </c>
      <c r="AK153" s="1">
        <f t="shared" si="122"/>
        <v>46614.459655480343</v>
      </c>
      <c r="AL153" s="14">
        <f t="shared" si="119"/>
        <v>53.923064421527243</v>
      </c>
      <c r="AM153" s="14">
        <f t="shared" si="119"/>
        <v>11.503795548629913</v>
      </c>
      <c r="AN153" s="14">
        <f t="shared" si="119"/>
        <v>3.8335027192553954</v>
      </c>
      <c r="AO153" s="11">
        <f t="shared" si="120"/>
        <v>7.779042524596649E-3</v>
      </c>
      <c r="AP153" s="11">
        <f t="shared" si="120"/>
        <v>9.7995418854944748E-3</v>
      </c>
      <c r="AQ153" s="11">
        <f t="shared" si="120"/>
        <v>8.8894209403436644E-3</v>
      </c>
      <c r="AR153" s="1">
        <f t="shared" si="101"/>
        <v>193680.29947559565</v>
      </c>
      <c r="AS153" s="1">
        <f t="shared" si="101"/>
        <v>70215.926945347601</v>
      </c>
      <c r="AT153" s="1">
        <f t="shared" si="101"/>
        <v>26038.216544852596</v>
      </c>
      <c r="AU153" s="1">
        <f t="shared" si="108"/>
        <v>38736.059895119128</v>
      </c>
      <c r="AV153" s="1">
        <f t="shared" si="108"/>
        <v>14043.18538906952</v>
      </c>
      <c r="AW153" s="1">
        <f t="shared" si="108"/>
        <v>5207.6433089705197</v>
      </c>
      <c r="AX153" s="1">
        <f t="shared" si="109"/>
        <v>133024.71385502294</v>
      </c>
      <c r="AY153" s="1">
        <f t="shared" si="109"/>
        <v>18970.709438304035</v>
      </c>
      <c r="AZ153" s="1">
        <f t="shared" si="109"/>
        <v>4777.1108437119901</v>
      </c>
      <c r="BA153" s="1">
        <f t="shared" si="110"/>
        <v>13742.387047588338</v>
      </c>
      <c r="BB153" s="1">
        <f t="shared" si="110"/>
        <v>29168.023495948331</v>
      </c>
      <c r="BC153" s="1">
        <f t="shared" si="110"/>
        <v>36940.340519236423</v>
      </c>
      <c r="BD153" s="1">
        <f>SUM(BA153:BC153)*BT153*BG$3+BF$3*econlow!BD153+BH$3*econhigh!BD153</f>
        <v>5257.818664409263</v>
      </c>
      <c r="BE153" s="2">
        <f t="shared" si="123"/>
        <v>0.17931493730955578</v>
      </c>
      <c r="BF153" s="2">
        <f t="shared" si="123"/>
        <v>0.13584270515142602</v>
      </c>
      <c r="BG153" s="2">
        <f t="shared" si="123"/>
        <v>7.3108051554487685E-2</v>
      </c>
      <c r="BH153" s="2">
        <f t="shared" si="104"/>
        <v>0.11404887390213429</v>
      </c>
      <c r="BI153" s="2">
        <f t="shared" si="111"/>
        <v>3.2153846742329923E-3</v>
      </c>
      <c r="BJ153" s="2">
        <f t="shared" si="111"/>
        <v>1.8453240542857267E-3</v>
      </c>
      <c r="BK153" s="2">
        <f t="shared" si="111"/>
        <v>5.3447872020936297E-4</v>
      </c>
      <c r="BL153" s="2">
        <f t="shared" si="105"/>
        <v>622.75666663468655</v>
      </c>
      <c r="BM153" s="2">
        <f t="shared" si="105"/>
        <v>129.57113898621924</v>
      </c>
      <c r="BN153" s="2">
        <f t="shared" si="105"/>
        <v>13.916872655427076</v>
      </c>
      <c r="BO153" s="2">
        <f t="shared" si="112"/>
        <v>565.41656215608816</v>
      </c>
      <c r="BP153" s="2">
        <f t="shared" si="112"/>
        <v>58.143010880035241</v>
      </c>
      <c r="BQ153" s="2">
        <f t="shared" si="112"/>
        <v>10.27608451962517</v>
      </c>
      <c r="BR153" s="11">
        <f t="shared" si="113"/>
        <v>3.9314986357933818E-2</v>
      </c>
      <c r="BS153" s="17">
        <f t="shared" si="102"/>
        <v>1.5355673588484008E-2</v>
      </c>
      <c r="BT153" s="17">
        <f t="shared" si="103"/>
        <v>6.5913644771878013E-2</v>
      </c>
      <c r="BU153" s="12">
        <f>(BU$3*tempmid!$I263+BU$4*tempmid!$I263^2+BU$5*tempmid!$I263^6)*(K153/K$56)^$BW$1</f>
        <v>-1.4858560491262907</v>
      </c>
      <c r="BV153" s="12">
        <f>(BV$3*tempmid!$I263+BV$4*tempmid!$I263^2+BV$5*tempmid!$I263^6)*(L153/L$56)^$BW$1</f>
        <v>-2.3279849475101169</v>
      </c>
      <c r="BW153" s="12">
        <f>(BW$3*tempmid!$I263+BW$4*tempmid!$I263^2+BW$5*tempmid!$I263^6)*(M153/M$56)^$BW$1</f>
        <v>-3.0450834634897226</v>
      </c>
      <c r="BX153" s="12"/>
      <c r="BY153" s="12"/>
      <c r="BZ153" s="12"/>
      <c r="CA153" s="19"/>
      <c r="CB153" s="19"/>
      <c r="CC153" s="19"/>
      <c r="CD153" s="19"/>
      <c r="CE153" s="19"/>
      <c r="CF153" s="19"/>
      <c r="CG153" s="19"/>
      <c r="CH153" s="19"/>
    </row>
    <row r="154" spans="1:86" x14ac:dyDescent="0.3">
      <c r="A154" s="2">
        <f t="shared" si="89"/>
        <v>2108</v>
      </c>
      <c r="B154" s="5">
        <f t="shared" ref="B154:D169" si="124">B153*(1+E154)</f>
        <v>1164.8092348354535</v>
      </c>
      <c r="C154" s="5">
        <f t="shared" si="124"/>
        <v>2961.1820272489535</v>
      </c>
      <c r="D154" s="5">
        <f t="shared" si="124"/>
        <v>4360.9687136833381</v>
      </c>
      <c r="E154" s="15">
        <f t="shared" ref="E154:G169" si="125">E153*$E$5</f>
        <v>2.6948915359617375E-5</v>
      </c>
      <c r="F154" s="15">
        <f t="shared" si="125"/>
        <v>5.309117033091882E-5</v>
      </c>
      <c r="G154" s="15">
        <f t="shared" si="125"/>
        <v>1.0838373566411626E-4</v>
      </c>
      <c r="H154" s="5">
        <f t="shared" si="92"/>
        <v>195299.99562880976</v>
      </c>
      <c r="I154" s="5">
        <f t="shared" si="92"/>
        <v>71013.576022112567</v>
      </c>
      <c r="J154" s="5">
        <f t="shared" si="92"/>
        <v>26309.571901479238</v>
      </c>
      <c r="K154" s="5">
        <f t="shared" si="93"/>
        <v>167666.9361712253</v>
      </c>
      <c r="L154" s="5">
        <f t="shared" si="93"/>
        <v>23981.496364844137</v>
      </c>
      <c r="M154" s="5">
        <f t="shared" si="93"/>
        <v>6032.9650655204514</v>
      </c>
      <c r="N154" s="15">
        <f t="shared" si="94"/>
        <v>8.3355569790268813E-3</v>
      </c>
      <c r="O154" s="15">
        <f t="shared" si="94"/>
        <v>1.1306253689079337E-2</v>
      </c>
      <c r="P154" s="15">
        <f t="shared" si="94"/>
        <v>1.0311924993160249E-2</v>
      </c>
      <c r="Q154" s="5">
        <f t="shared" si="95"/>
        <v>9540.0553818990011</v>
      </c>
      <c r="R154" s="5">
        <f t="shared" si="95"/>
        <v>12806.64783674007</v>
      </c>
      <c r="S154" s="5">
        <f t="shared" si="95"/>
        <v>6623.89787374146</v>
      </c>
      <c r="T154" s="5">
        <f t="shared" ref="T154:V169" si="126">T153*(1+W154)</f>
        <v>48.848210934069755</v>
      </c>
      <c r="U154" s="5">
        <f t="shared" si="126"/>
        <v>180.34083838775098</v>
      </c>
      <c r="V154" s="5">
        <f t="shared" si="126"/>
        <v>251.7676037658764</v>
      </c>
      <c r="W154" s="15">
        <f t="shared" si="97"/>
        <v>-1.0734613539272964E-2</v>
      </c>
      <c r="X154" s="15">
        <f t="shared" si="97"/>
        <v>-1.217998157191269E-2</v>
      </c>
      <c r="Y154" s="15">
        <f t="shared" si="97"/>
        <v>-9.7425357312937999E-3</v>
      </c>
      <c r="Z154" s="5">
        <f t="shared" si="100"/>
        <v>12206.251465381436</v>
      </c>
      <c r="AA154" s="5">
        <f t="shared" si="100"/>
        <v>32792.672290276103</v>
      </c>
      <c r="AB154" s="5">
        <f t="shared" si="100"/>
        <v>37438.427748472852</v>
      </c>
      <c r="AC154" s="16">
        <f t="shared" si="121"/>
        <v>1.5551936967261895</v>
      </c>
      <c r="AD154" s="16">
        <f t="shared" si="121"/>
        <v>2.9602753832531383</v>
      </c>
      <c r="AE154" s="16">
        <f t="shared" si="121"/>
        <v>6.101344343459016</v>
      </c>
      <c r="AF154" s="15">
        <f t="shared" si="107"/>
        <v>-4.0504037456468023E-3</v>
      </c>
      <c r="AG154" s="15">
        <f t="shared" si="107"/>
        <v>2.9673830763510267E-4</v>
      </c>
      <c r="AH154" s="15">
        <f t="shared" si="107"/>
        <v>9.7937136394747881E-3</v>
      </c>
      <c r="AI154" s="1">
        <f t="shared" si="122"/>
        <v>356916.15994574217</v>
      </c>
      <c r="AJ154" s="1">
        <f t="shared" si="122"/>
        <v>126162.80466998207</v>
      </c>
      <c r="AK154" s="1">
        <f t="shared" si="122"/>
        <v>47160.656998902828</v>
      </c>
      <c r="AL154" s="14">
        <f t="shared" ref="AL154:AN169" si="127">AL153*(1+AO154)</f>
        <v>54.338339534606952</v>
      </c>
      <c r="AM154" s="14">
        <f t="shared" si="127"/>
        <v>11.615400155687666</v>
      </c>
      <c r="AN154" s="14">
        <f t="shared" si="127"/>
        <v>3.8672395624093343</v>
      </c>
      <c r="AO154" s="11">
        <f t="shared" ref="AO154:AQ169" si="128">AO$5*AO153</f>
        <v>7.7012520993506826E-3</v>
      </c>
      <c r="AP154" s="11">
        <f t="shared" si="128"/>
        <v>9.7015464666395292E-3</v>
      </c>
      <c r="AQ154" s="11">
        <f t="shared" si="128"/>
        <v>8.800526730940228E-3</v>
      </c>
      <c r="AR154" s="1">
        <f t="shared" si="101"/>
        <v>195299.99562880976</v>
      </c>
      <c r="AS154" s="1">
        <f t="shared" si="101"/>
        <v>71013.576022112567</v>
      </c>
      <c r="AT154" s="1">
        <f t="shared" si="101"/>
        <v>26309.571901479238</v>
      </c>
      <c r="AU154" s="1">
        <f t="shared" si="108"/>
        <v>39059.999125761955</v>
      </c>
      <c r="AV154" s="1">
        <f t="shared" si="108"/>
        <v>14202.715204422515</v>
      </c>
      <c r="AW154" s="1">
        <f t="shared" si="108"/>
        <v>5261.9143802958479</v>
      </c>
      <c r="AX154" s="1">
        <f t="shared" si="109"/>
        <v>134133.54893698025</v>
      </c>
      <c r="AY154" s="1">
        <f t="shared" si="109"/>
        <v>19185.19709187531</v>
      </c>
      <c r="AZ154" s="1">
        <f t="shared" si="109"/>
        <v>4826.3720524163609</v>
      </c>
      <c r="BA154" s="1">
        <f t="shared" si="110"/>
        <v>13752.426480884591</v>
      </c>
      <c r="BB154" s="1">
        <f t="shared" si="110"/>
        <v>29202.864084294364</v>
      </c>
      <c r="BC154" s="1">
        <f t="shared" si="110"/>
        <v>36989.083951815657</v>
      </c>
      <c r="BD154" s="1">
        <f>SUM(BA154:BC154)*BT154*BG$3+BF$3*econlow!BD154+BH$3*econhigh!BD154</f>
        <v>5110.568667421473</v>
      </c>
      <c r="BE154" s="2">
        <f t="shared" si="123"/>
        <v>0.17931493730955578</v>
      </c>
      <c r="BF154" s="2">
        <f t="shared" si="123"/>
        <v>0.13584270515142602</v>
      </c>
      <c r="BG154" s="2">
        <f t="shared" si="123"/>
        <v>7.3108051554487685E-2</v>
      </c>
      <c r="BH154" s="2">
        <f t="shared" si="104"/>
        <v>0.11378894231990437</v>
      </c>
      <c r="BI154" s="2">
        <f t="shared" si="111"/>
        <v>3.2153846742329923E-3</v>
      </c>
      <c r="BJ154" s="2">
        <f t="shared" si="111"/>
        <v>1.8453240542857267E-3</v>
      </c>
      <c r="BK154" s="2">
        <f t="shared" si="111"/>
        <v>5.3447872020936297E-4</v>
      </c>
      <c r="BL154" s="2">
        <f t="shared" si="105"/>
        <v>627.96461282264534</v>
      </c>
      <c r="BM154" s="2">
        <f t="shared" si="105"/>
        <v>131.04306001445244</v>
      </c>
      <c r="BN154" s="2">
        <f t="shared" si="105"/>
        <v>14.061906319158838</v>
      </c>
      <c r="BO154" s="2">
        <f t="shared" si="112"/>
        <v>573.80771766104499</v>
      </c>
      <c r="BP154" s="2">
        <f t="shared" si="112"/>
        <v>58.834340696172596</v>
      </c>
      <c r="BQ154" s="2">
        <f t="shared" si="112"/>
        <v>10.275226042462766</v>
      </c>
      <c r="BR154" s="11">
        <f t="shared" si="113"/>
        <v>3.9194847377839154E-2</v>
      </c>
      <c r="BS154" s="17">
        <f t="shared" si="102"/>
        <v>1.4774802432412542E-2</v>
      </c>
      <c r="BT154" s="17">
        <f t="shared" si="103"/>
        <v>6.3993829875609726E-2</v>
      </c>
      <c r="BU154" s="12">
        <f>(BU$3*tempmid!$I264+BU$4*tempmid!$I264^2+BU$5*tempmid!$I264^6)*(K154/K$56)^$BW$1</f>
        <v>-1.611938536971619</v>
      </c>
      <c r="BV154" s="12">
        <f>(BV$3*tempmid!$I264+BV$4*tempmid!$I264^2+BV$5*tempmid!$I264^6)*(L154/L$56)^$BW$1</f>
        <v>-2.4194662569595411</v>
      </c>
      <c r="BW154" s="12">
        <f>(BW$3*tempmid!$I264+BW$4*tempmid!$I264^2+BW$5*tempmid!$I264^6)*(M154/M$56)^$BW$1</f>
        <v>-3.1242570292145855</v>
      </c>
      <c r="BX154" s="12"/>
      <c r="BY154" s="12"/>
      <c r="BZ154" s="12"/>
      <c r="CA154" s="19"/>
      <c r="CB154" s="19"/>
      <c r="CC154" s="19"/>
      <c r="CD154" s="19"/>
      <c r="CE154" s="19"/>
      <c r="CF154" s="19"/>
      <c r="CG154" s="19"/>
      <c r="CH154" s="19"/>
    </row>
    <row r="155" spans="1:86" x14ac:dyDescent="0.3">
      <c r="A155" s="2">
        <f t="shared" si="89"/>
        <v>2109</v>
      </c>
      <c r="B155" s="5">
        <f t="shared" si="124"/>
        <v>1164.8390556636591</v>
      </c>
      <c r="C155" s="5">
        <f t="shared" si="124"/>
        <v>2961.3313792373738</v>
      </c>
      <c r="D155" s="5">
        <f t="shared" si="124"/>
        <v>4361.4177388596263</v>
      </c>
      <c r="E155" s="15">
        <f t="shared" si="125"/>
        <v>2.5601469591636505E-5</v>
      </c>
      <c r="F155" s="15">
        <f t="shared" si="125"/>
        <v>5.0436611814372876E-5</v>
      </c>
      <c r="G155" s="15">
        <f t="shared" si="125"/>
        <v>1.0296454888091045E-4</v>
      </c>
      <c r="H155" s="5">
        <f t="shared" si="92"/>
        <v>196909.92734828836</v>
      </c>
      <c r="I155" s="5">
        <f t="shared" si="92"/>
        <v>71810.485918035061</v>
      </c>
      <c r="J155" s="5">
        <f t="shared" si="92"/>
        <v>26580.401142053532</v>
      </c>
      <c r="K155" s="5">
        <f t="shared" si="93"/>
        <v>169044.75033771966</v>
      </c>
      <c r="L155" s="5">
        <f t="shared" si="93"/>
        <v>24249.392155675698</v>
      </c>
      <c r="M155" s="5">
        <f t="shared" si="93"/>
        <v>6094.4405543238499</v>
      </c>
      <c r="N155" s="15">
        <f t="shared" si="94"/>
        <v>8.2175663130583665E-3</v>
      </c>
      <c r="O155" s="15">
        <f t="shared" si="94"/>
        <v>1.1170937240775558E-2</v>
      </c>
      <c r="P155" s="15">
        <f t="shared" si="94"/>
        <v>1.0189929518197083E-2</v>
      </c>
      <c r="Q155" s="5">
        <f t="shared" si="95"/>
        <v>9515.444663924618</v>
      </c>
      <c r="R155" s="5">
        <f t="shared" si="95"/>
        <v>12792.628049932384</v>
      </c>
      <c r="S155" s="5">
        <f t="shared" si="95"/>
        <v>6626.8860361319976</v>
      </c>
      <c r="T155" s="5">
        <f t="shared" si="126"/>
        <v>48.323844267607626</v>
      </c>
      <c r="U155" s="5">
        <f t="shared" si="126"/>
        <v>178.1442902995249</v>
      </c>
      <c r="V155" s="5">
        <f t="shared" si="126"/>
        <v>249.31474889020512</v>
      </c>
      <c r="W155" s="15">
        <f t="shared" si="97"/>
        <v>-1.0734613539272964E-2</v>
      </c>
      <c r="X155" s="15">
        <f t="shared" si="97"/>
        <v>-1.217998157191269E-2</v>
      </c>
      <c r="Y155" s="15">
        <f t="shared" si="97"/>
        <v>-9.7425357312937999E-3</v>
      </c>
      <c r="Z155" s="5">
        <f t="shared" si="100"/>
        <v>12126.885359518084</v>
      </c>
      <c r="AA155" s="5">
        <f t="shared" si="100"/>
        <v>32770.965296973351</v>
      </c>
      <c r="AB155" s="5">
        <f t="shared" si="100"/>
        <v>37826.916117124354</v>
      </c>
      <c r="AC155" s="16">
        <f t="shared" si="121"/>
        <v>1.5488945343517635</v>
      </c>
      <c r="AD155" s="16">
        <f t="shared" si="121"/>
        <v>2.9611538103604986</v>
      </c>
      <c r="AE155" s="16">
        <f t="shared" si="121"/>
        <v>6.1610991627746827</v>
      </c>
      <c r="AF155" s="15">
        <f t="shared" si="107"/>
        <v>-4.0504037456468023E-3</v>
      </c>
      <c r="AG155" s="15">
        <f t="shared" si="107"/>
        <v>2.9673830763510267E-4</v>
      </c>
      <c r="AH155" s="15">
        <f t="shared" si="107"/>
        <v>9.7937136394747881E-3</v>
      </c>
      <c r="AI155" s="1">
        <f t="shared" si="122"/>
        <v>360284.54307692993</v>
      </c>
      <c r="AJ155" s="1">
        <f t="shared" si="122"/>
        <v>127749.23940740639</v>
      </c>
      <c r="AK155" s="1">
        <f t="shared" si="122"/>
        <v>47706.505679308393</v>
      </c>
      <c r="AL155" s="14">
        <f t="shared" si="127"/>
        <v>54.752628053508914</v>
      </c>
      <c r="AM155" s="14">
        <f t="shared" si="127"/>
        <v>11.726960626583294</v>
      </c>
      <c r="AN155" s="14">
        <f t="shared" si="127"/>
        <v>3.9009329701018278</v>
      </c>
      <c r="AO155" s="11">
        <f t="shared" si="128"/>
        <v>7.6242395783571761E-3</v>
      </c>
      <c r="AP155" s="11">
        <f t="shared" si="128"/>
        <v>9.6045310019731347E-3</v>
      </c>
      <c r="AQ155" s="11">
        <f t="shared" si="128"/>
        <v>8.7125214636308256E-3</v>
      </c>
      <c r="AR155" s="1">
        <f t="shared" si="101"/>
        <v>196909.92734828836</v>
      </c>
      <c r="AS155" s="1">
        <f t="shared" si="101"/>
        <v>71810.485918035061</v>
      </c>
      <c r="AT155" s="1">
        <f t="shared" si="101"/>
        <v>26580.401142053532</v>
      </c>
      <c r="AU155" s="1">
        <f t="shared" si="108"/>
        <v>39381.985469657673</v>
      </c>
      <c r="AV155" s="1">
        <f t="shared" si="108"/>
        <v>14362.097183607013</v>
      </c>
      <c r="AW155" s="1">
        <f t="shared" si="108"/>
        <v>5316.0802284107067</v>
      </c>
      <c r="AX155" s="1">
        <f t="shared" si="109"/>
        <v>135235.80027017571</v>
      </c>
      <c r="AY155" s="1">
        <f t="shared" si="109"/>
        <v>19399.513724540557</v>
      </c>
      <c r="AZ155" s="1">
        <f t="shared" si="109"/>
        <v>4875.5524434590798</v>
      </c>
      <c r="BA155" s="1">
        <f t="shared" si="110"/>
        <v>13762.311589684863</v>
      </c>
      <c r="BB155" s="1">
        <f t="shared" si="110"/>
        <v>29237.234417392305</v>
      </c>
      <c r="BC155" s="1">
        <f t="shared" si="110"/>
        <v>37037.110148909422</v>
      </c>
      <c r="BD155" s="1">
        <f>SUM(BA155:BC155)*BT155*BG$3+BF$3*econlow!BD155+BH$3*econhigh!BD155</f>
        <v>4967.3517310505631</v>
      </c>
      <c r="BE155" s="2">
        <f t="shared" si="123"/>
        <v>0.17931493730955578</v>
      </c>
      <c r="BF155" s="2">
        <f t="shared" si="123"/>
        <v>0.13584270515142602</v>
      </c>
      <c r="BG155" s="2">
        <f t="shared" si="123"/>
        <v>7.3108051554487685E-2</v>
      </c>
      <c r="BH155" s="2">
        <f t="shared" si="104"/>
        <v>0.11352924600810008</v>
      </c>
      <c r="BI155" s="2">
        <f t="shared" si="111"/>
        <v>3.2153846742329923E-3</v>
      </c>
      <c r="BJ155" s="2">
        <f t="shared" si="111"/>
        <v>1.8453240542857267E-3</v>
      </c>
      <c r="BK155" s="2">
        <f t="shared" si="111"/>
        <v>5.3447872020936297E-4</v>
      </c>
      <c r="BL155" s="2">
        <f t="shared" si="105"/>
        <v>633.14116260001833</v>
      </c>
      <c r="BM155" s="2">
        <f t="shared" si="105"/>
        <v>132.51361701449653</v>
      </c>
      <c r="BN155" s="2">
        <f t="shared" si="105"/>
        <v>14.206658785056261</v>
      </c>
      <c r="BO155" s="2">
        <f t="shared" si="112"/>
        <v>582.32415383352259</v>
      </c>
      <c r="BP155" s="2">
        <f t="shared" si="112"/>
        <v>59.533984287275246</v>
      </c>
      <c r="BQ155" s="2">
        <f t="shared" si="112"/>
        <v>10.274384150245343</v>
      </c>
      <c r="BR155" s="11">
        <f t="shared" si="113"/>
        <v>3.9075886860152592E-2</v>
      </c>
      <c r="BS155" s="17">
        <f t="shared" si="102"/>
        <v>1.4217547815689463E-2</v>
      </c>
      <c r="BT155" s="17">
        <f t="shared" si="103"/>
        <v>6.2129931918067691E-2</v>
      </c>
      <c r="BU155" s="12">
        <f>(BU$3*tempmid!$I265+BU$4*tempmid!$I265^2+BU$5*tempmid!$I265^6)*(K155/K$56)^$BW$1</f>
        <v>-1.7393036962145103</v>
      </c>
      <c r="BV155" s="12">
        <f>(BV$3*tempmid!$I265+BV$4*tempmid!$I265^2+BV$5*tempmid!$I265^6)*(L155/L$56)^$BW$1</f>
        <v>-2.5116454862732032</v>
      </c>
      <c r="BW155" s="12">
        <f>(BW$3*tempmid!$I265+BW$4*tempmid!$I265^2+BW$5*tempmid!$I265^6)*(M155/M$56)^$BW$1</f>
        <v>-3.2039637850537601</v>
      </c>
      <c r="BX155" s="12"/>
      <c r="BY155" s="12"/>
      <c r="BZ155" s="12"/>
      <c r="CA155" s="19"/>
      <c r="CB155" s="19"/>
      <c r="CC155" s="19"/>
      <c r="CD155" s="19"/>
      <c r="CE155" s="19"/>
      <c r="CF155" s="19"/>
      <c r="CG155" s="19"/>
      <c r="CH155" s="19"/>
    </row>
    <row r="156" spans="1:86" x14ac:dyDescent="0.3">
      <c r="A156" s="2">
        <f t="shared" si="89"/>
        <v>2110</v>
      </c>
      <c r="B156" s="5">
        <f t="shared" si="124"/>
        <v>1164.8673861757386</v>
      </c>
      <c r="C156" s="5">
        <f t="shared" si="124"/>
        <v>2961.4732707825406</v>
      </c>
      <c r="D156" s="5">
        <f t="shared" si="124"/>
        <v>4361.8443566990909</v>
      </c>
      <c r="E156" s="15">
        <f t="shared" si="125"/>
        <v>2.4321396112054679E-5</v>
      </c>
      <c r="F156" s="15">
        <f t="shared" si="125"/>
        <v>4.7914781223654231E-5</v>
      </c>
      <c r="G156" s="15">
        <f t="shared" si="125"/>
        <v>9.7816321436864918E-5</v>
      </c>
      <c r="H156" s="5">
        <f t="shared" si="92"/>
        <v>198509.88492951469</v>
      </c>
      <c r="I156" s="5">
        <f t="shared" si="92"/>
        <v>72606.542549429301</v>
      </c>
      <c r="J156" s="5">
        <f t="shared" si="92"/>
        <v>26850.672583975673</v>
      </c>
      <c r="K156" s="5">
        <f t="shared" si="93"/>
        <v>170414.14952926355</v>
      </c>
      <c r="L156" s="5">
        <f t="shared" si="93"/>
        <v>24517.0345671375</v>
      </c>
      <c r="M156" s="5">
        <f t="shared" si="93"/>
        <v>6155.8071284082753</v>
      </c>
      <c r="N156" s="15">
        <f t="shared" si="94"/>
        <v>8.100808743294774E-3</v>
      </c>
      <c r="O156" s="15">
        <f t="shared" si="94"/>
        <v>1.1037077125215955E-2</v>
      </c>
      <c r="P156" s="15">
        <f t="shared" si="94"/>
        <v>1.0069271090171972E-2</v>
      </c>
      <c r="Q156" s="5">
        <f t="shared" si="95"/>
        <v>9489.7861853285212</v>
      </c>
      <c r="R156" s="5">
        <f t="shared" si="95"/>
        <v>12776.899740625662</v>
      </c>
      <c r="S156" s="5">
        <f t="shared" si="95"/>
        <v>6629.0495408724564</v>
      </c>
      <c r="T156" s="5">
        <f t="shared" si="126"/>
        <v>47.80510647466285</v>
      </c>
      <c r="U156" s="5">
        <f t="shared" si="126"/>
        <v>175.97449612653523</v>
      </c>
      <c r="V156" s="5">
        <f t="shared" si="126"/>
        <v>246.88579104080375</v>
      </c>
      <c r="W156" s="15">
        <f t="shared" si="97"/>
        <v>-1.0734613539272964E-2</v>
      </c>
      <c r="X156" s="15">
        <f t="shared" si="97"/>
        <v>-1.217998157191269E-2</v>
      </c>
      <c r="Y156" s="15">
        <f t="shared" si="97"/>
        <v>-9.7425357312937999E-3</v>
      </c>
      <c r="Z156" s="5">
        <f t="shared" si="100"/>
        <v>12046.609263017321</v>
      </c>
      <c r="AA156" s="5">
        <f t="shared" si="100"/>
        <v>32744.803782343854</v>
      </c>
      <c r="AB156" s="5">
        <f t="shared" si="100"/>
        <v>38214.613644375524</v>
      </c>
      <c r="AC156" s="16">
        <f t="shared" si="121"/>
        <v>1.5426208861282134</v>
      </c>
      <c r="AD156" s="16">
        <f t="shared" si="121"/>
        <v>2.9620324981308324</v>
      </c>
      <c r="AE156" s="16">
        <f t="shared" si="121"/>
        <v>6.2214392036793056</v>
      </c>
      <c r="AF156" s="15">
        <f t="shared" si="107"/>
        <v>-4.0504037456468023E-3</v>
      </c>
      <c r="AG156" s="15">
        <f t="shared" si="107"/>
        <v>2.9673830763510267E-4</v>
      </c>
      <c r="AH156" s="15">
        <f t="shared" si="107"/>
        <v>9.7937136394747881E-3</v>
      </c>
      <c r="AI156" s="1">
        <f t="shared" si="122"/>
        <v>363638.07423889462</v>
      </c>
      <c r="AJ156" s="1">
        <f t="shared" si="122"/>
        <v>129336.41265027276</v>
      </c>
      <c r="AK156" s="1">
        <f t="shared" si="122"/>
        <v>48251.935339788259</v>
      </c>
      <c r="AL156" s="14">
        <f t="shared" si="127"/>
        <v>55.165900735795297</v>
      </c>
      <c r="AM156" s="14">
        <f t="shared" si="127"/>
        <v>11.838466263911261</v>
      </c>
      <c r="AN156" s="14">
        <f t="shared" si="127"/>
        <v>3.9345800627097236</v>
      </c>
      <c r="AO156" s="11">
        <f t="shared" si="128"/>
        <v>7.5479971825736045E-3</v>
      </c>
      <c r="AP156" s="11">
        <f t="shared" si="128"/>
        <v>9.5084856919534031E-3</v>
      </c>
      <c r="AQ156" s="11">
        <f t="shared" si="128"/>
        <v>8.6253962489945164E-3</v>
      </c>
      <c r="AR156" s="1">
        <f t="shared" si="101"/>
        <v>198509.88492951469</v>
      </c>
      <c r="AS156" s="1">
        <f t="shared" si="101"/>
        <v>72606.542549429301</v>
      </c>
      <c r="AT156" s="1">
        <f t="shared" si="101"/>
        <v>26850.672583975673</v>
      </c>
      <c r="AU156" s="1">
        <f t="shared" si="108"/>
        <v>39701.97698590294</v>
      </c>
      <c r="AV156" s="1">
        <f t="shared" si="108"/>
        <v>14521.308509885861</v>
      </c>
      <c r="AW156" s="1">
        <f t="shared" si="108"/>
        <v>5370.1345167951349</v>
      </c>
      <c r="AX156" s="1">
        <f t="shared" si="109"/>
        <v>136331.31962341085</v>
      </c>
      <c r="AY156" s="1">
        <f t="shared" si="109"/>
        <v>19613.627653710002</v>
      </c>
      <c r="AZ156" s="1">
        <f t="shared" si="109"/>
        <v>4924.6457027266206</v>
      </c>
      <c r="BA156" s="1">
        <f t="shared" si="110"/>
        <v>13772.044660285899</v>
      </c>
      <c r="BB156" s="1">
        <f t="shared" si="110"/>
        <v>29271.142259323817</v>
      </c>
      <c r="BC156" s="1">
        <f t="shared" si="110"/>
        <v>37084.433925133999</v>
      </c>
      <c r="BD156" s="1">
        <f>SUM(BA156:BC156)*BT156*BG$3+BF$3*econlow!BD156+BH$3*econhigh!BD156</f>
        <v>4828.0617964827816</v>
      </c>
      <c r="BE156" s="2">
        <f t="shared" si="123"/>
        <v>0.17931493730955578</v>
      </c>
      <c r="BF156" s="2">
        <f t="shared" si="123"/>
        <v>0.13584270515142602</v>
      </c>
      <c r="BG156" s="2">
        <f t="shared" si="123"/>
        <v>7.3108051554487685E-2</v>
      </c>
      <c r="BH156" s="2">
        <f t="shared" si="104"/>
        <v>0.11326979533459897</v>
      </c>
      <c r="BI156" s="2">
        <f t="shared" si="111"/>
        <v>3.2153846742329923E-3</v>
      </c>
      <c r="BJ156" s="2">
        <f t="shared" si="111"/>
        <v>1.8453240542857267E-3</v>
      </c>
      <c r="BK156" s="2">
        <f t="shared" si="111"/>
        <v>5.3447872020936297E-4</v>
      </c>
      <c r="BL156" s="2">
        <f t="shared" si="105"/>
        <v>638.28564168611638</v>
      </c>
      <c r="BM156" s="2">
        <f t="shared" si="105"/>
        <v>133.982599464982</v>
      </c>
      <c r="BN156" s="2">
        <f t="shared" si="105"/>
        <v>14.351113119443946</v>
      </c>
      <c r="BO156" s="2">
        <f t="shared" si="112"/>
        <v>590.96774526822094</v>
      </c>
      <c r="BP156" s="2">
        <f t="shared" si="112"/>
        <v>60.242041559734766</v>
      </c>
      <c r="BQ156" s="2">
        <f t="shared" si="112"/>
        <v>10.273558559610766</v>
      </c>
      <c r="BR156" s="11">
        <f t="shared" si="113"/>
        <v>3.8958100379942157E-2</v>
      </c>
      <c r="BS156" s="17">
        <f t="shared" si="102"/>
        <v>1.368287725225884E-2</v>
      </c>
      <c r="BT156" s="17">
        <f t="shared" si="103"/>
        <v>6.0320322250551152E-2</v>
      </c>
      <c r="BU156" s="12">
        <f>(BU$3*tempmid!$I266+BU$4*tempmid!$I266^2+BU$5*tempmid!$I266^6)*(K156/K$56)^$BW$1</f>
        <v>-1.8679270909097287</v>
      </c>
      <c r="BV156" s="12">
        <f>(BV$3*tempmid!$I266+BV$4*tempmid!$I266^2+BV$5*tempmid!$I266^6)*(L156/L$56)^$BW$1</f>
        <v>-2.6045053551583024</v>
      </c>
      <c r="BW156" s="12">
        <f>(BW$3*tempmid!$I266+BW$4*tempmid!$I266^2+BW$5*tempmid!$I266^6)*(M156/M$56)^$BW$1</f>
        <v>-3.2841897896406782</v>
      </c>
      <c r="BX156" s="12"/>
      <c r="BY156" s="12"/>
      <c r="BZ156" s="12"/>
      <c r="CA156" s="19"/>
      <c r="CB156" s="19"/>
      <c r="CC156" s="19"/>
      <c r="CD156" s="19"/>
      <c r="CE156" s="19"/>
      <c r="CF156" s="19"/>
      <c r="CG156" s="19"/>
      <c r="CH156" s="19"/>
    </row>
    <row r="157" spans="1:86" x14ac:dyDescent="0.3">
      <c r="A157" s="2">
        <f t="shared" si="89"/>
        <v>2111</v>
      </c>
      <c r="B157" s="5">
        <f t="shared" si="124"/>
        <v>1164.8943008167998</v>
      </c>
      <c r="C157" s="5">
        <f t="shared" si="124"/>
        <v>2961.6080742092163</v>
      </c>
      <c r="D157" s="5">
        <f t="shared" si="124"/>
        <v>4362.2496832902607</v>
      </c>
      <c r="E157" s="15">
        <f t="shared" si="125"/>
        <v>2.3105326306451945E-5</v>
      </c>
      <c r="F157" s="15">
        <f t="shared" si="125"/>
        <v>4.5519042162471515E-5</v>
      </c>
      <c r="G157" s="15">
        <f t="shared" si="125"/>
        <v>9.2925505365021663E-5</v>
      </c>
      <c r="H157" s="5">
        <f t="shared" si="92"/>
        <v>200099.66431021152</v>
      </c>
      <c r="I157" s="5">
        <f t="shared" si="92"/>
        <v>73401.633237852409</v>
      </c>
      <c r="J157" s="5">
        <f t="shared" si="92"/>
        <v>27120.355003218356</v>
      </c>
      <c r="K157" s="5">
        <f t="shared" si="93"/>
        <v>171774.9534613619</v>
      </c>
      <c r="L157" s="5">
        <f t="shared" si="93"/>
        <v>24784.384496065199</v>
      </c>
      <c r="M157" s="5">
        <f t="shared" si="93"/>
        <v>6217.0570169570437</v>
      </c>
      <c r="N157" s="15">
        <f t="shared" si="94"/>
        <v>7.9852754941847071E-3</v>
      </c>
      <c r="O157" s="15">
        <f t="shared" si="94"/>
        <v>1.0904660112771358E-2</v>
      </c>
      <c r="P157" s="15">
        <f t="shared" si="94"/>
        <v>9.9499362587414097E-3</v>
      </c>
      <c r="Q157" s="5">
        <f t="shared" si="95"/>
        <v>9463.1007445834839</v>
      </c>
      <c r="R157" s="5">
        <f t="shared" si="95"/>
        <v>12759.48885006497</v>
      </c>
      <c r="S157" s="5">
        <f t="shared" si="95"/>
        <v>6630.3978808524862</v>
      </c>
      <c r="T157" s="5">
        <f t="shared" si="126"/>
        <v>47.291937131453551</v>
      </c>
      <c r="U157" s="5">
        <f t="shared" si="126"/>
        <v>173.83113000658741</v>
      </c>
      <c r="V157" s="5">
        <f t="shared" si="126"/>
        <v>244.48049740003998</v>
      </c>
      <c r="W157" s="15">
        <f t="shared" si="97"/>
        <v>-1.0734613539272964E-2</v>
      </c>
      <c r="X157" s="15">
        <f t="shared" si="97"/>
        <v>-1.217998157191269E-2</v>
      </c>
      <c r="Y157" s="15">
        <f t="shared" si="97"/>
        <v>-9.7425357312937999E-3</v>
      </c>
      <c r="Z157" s="5">
        <f t="shared" si="100"/>
        <v>11965.463418417643</v>
      </c>
      <c r="AA157" s="5">
        <f t="shared" si="100"/>
        <v>32714.249318055834</v>
      </c>
      <c r="AB157" s="5">
        <f t="shared" si="100"/>
        <v>38601.474884873285</v>
      </c>
      <c r="AC157" s="16">
        <f t="shared" si="121"/>
        <v>1.5363726487129266</v>
      </c>
      <c r="AD157" s="16">
        <f t="shared" si="121"/>
        <v>2.9629114466414879</v>
      </c>
      <c r="AE157" s="16">
        <f t="shared" si="121"/>
        <v>6.2823701976655428</v>
      </c>
      <c r="AF157" s="15">
        <f t="shared" si="107"/>
        <v>-4.0504037456468023E-3</v>
      </c>
      <c r="AG157" s="15">
        <f t="shared" si="107"/>
        <v>2.9673830763510267E-4</v>
      </c>
      <c r="AH157" s="15">
        <f t="shared" si="107"/>
        <v>9.7937136394747881E-3</v>
      </c>
      <c r="AI157" s="1">
        <f t="shared" si="122"/>
        <v>366976.24380090809</v>
      </c>
      <c r="AJ157" s="1">
        <f t="shared" si="122"/>
        <v>130924.07989513135</v>
      </c>
      <c r="AK157" s="1">
        <f t="shared" si="122"/>
        <v>48796.87632260457</v>
      </c>
      <c r="AL157" s="14">
        <f t="shared" si="127"/>
        <v>55.578128878489942</v>
      </c>
      <c r="AM157" s="14">
        <f t="shared" si="127"/>
        <v>11.949906492125484</v>
      </c>
      <c r="AN157" s="14">
        <f t="shared" si="127"/>
        <v>3.9681780017028463</v>
      </c>
      <c r="AO157" s="11">
        <f t="shared" si="128"/>
        <v>7.4725172107478685E-3</v>
      </c>
      <c r="AP157" s="11">
        <f t="shared" si="128"/>
        <v>9.413400835033869E-3</v>
      </c>
      <c r="AQ157" s="11">
        <f t="shared" si="128"/>
        <v>8.5391422865045714E-3</v>
      </c>
      <c r="AR157" s="1">
        <f t="shared" si="101"/>
        <v>200099.66431021152</v>
      </c>
      <c r="AS157" s="1">
        <f t="shared" si="101"/>
        <v>73401.633237852409</v>
      </c>
      <c r="AT157" s="1">
        <f t="shared" si="101"/>
        <v>27120.355003218356</v>
      </c>
      <c r="AU157" s="1">
        <f t="shared" si="108"/>
        <v>40019.932862042304</v>
      </c>
      <c r="AV157" s="1">
        <f t="shared" si="108"/>
        <v>14680.326647570482</v>
      </c>
      <c r="AW157" s="1">
        <f t="shared" si="108"/>
        <v>5424.0710006436711</v>
      </c>
      <c r="AX157" s="1">
        <f t="shared" si="109"/>
        <v>137419.96276908953</v>
      </c>
      <c r="AY157" s="1">
        <f t="shared" si="109"/>
        <v>19827.507596852156</v>
      </c>
      <c r="AZ157" s="1">
        <f t="shared" si="109"/>
        <v>4973.6456135656354</v>
      </c>
      <c r="BA157" s="1">
        <f t="shared" si="110"/>
        <v>13781.627926797652</v>
      </c>
      <c r="BB157" s="1">
        <f t="shared" si="110"/>
        <v>29304.595168041393</v>
      </c>
      <c r="BC157" s="1">
        <f t="shared" si="110"/>
        <v>37131.069608894468</v>
      </c>
      <c r="BD157" s="1">
        <f>SUM(BA157:BC157)*BT157*BG$3+BF$3*econlow!BD157+BH$3*econhigh!BD157</f>
        <v>4692.5953588675347</v>
      </c>
      <c r="BE157" s="2">
        <f t="shared" si="123"/>
        <v>0.17931493730955578</v>
      </c>
      <c r="BF157" s="2">
        <f t="shared" si="123"/>
        <v>0.13584270515142602</v>
      </c>
      <c r="BG157" s="2">
        <f t="shared" si="123"/>
        <v>7.3108051554487685E-2</v>
      </c>
      <c r="BH157" s="2">
        <f t="shared" si="104"/>
        <v>0.11301060097594488</v>
      </c>
      <c r="BI157" s="2">
        <f t="shared" si="111"/>
        <v>3.2153846742329923E-3</v>
      </c>
      <c r="BJ157" s="2">
        <f t="shared" si="111"/>
        <v>1.8453240542857267E-3</v>
      </c>
      <c r="BK157" s="2">
        <f t="shared" si="111"/>
        <v>5.3447872020936297E-4</v>
      </c>
      <c r="BL157" s="2">
        <f t="shared" si="105"/>
        <v>643.39739394222056</v>
      </c>
      <c r="BM157" s="2">
        <f t="shared" si="105"/>
        <v>135.44979943766776</v>
      </c>
      <c r="BN157" s="2">
        <f t="shared" si="105"/>
        <v>14.495252633743741</v>
      </c>
      <c r="BO157" s="2">
        <f t="shared" si="112"/>
        <v>599.7403946130446</v>
      </c>
      <c r="BP157" s="2">
        <f t="shared" si="112"/>
        <v>60.958613628095115</v>
      </c>
      <c r="BQ157" s="2">
        <f t="shared" si="112"/>
        <v>10.272748995548149</v>
      </c>
      <c r="BR157" s="11">
        <f t="shared" si="113"/>
        <v>3.8841483178223751E-2</v>
      </c>
      <c r="BS157" s="17">
        <f t="shared" si="102"/>
        <v>1.3169806604573443E-2</v>
      </c>
      <c r="BT157" s="17">
        <f t="shared" si="103"/>
        <v>5.8563419660729275E-2</v>
      </c>
      <c r="BU157" s="12">
        <f>(BU$3*tempmid!$I267+BU$4*tempmid!$I267^2+BU$5*tempmid!$I267^6)*(K157/K$56)^$BW$1</f>
        <v>-1.997784255510672</v>
      </c>
      <c r="BV157" s="12">
        <f>(BV$3*tempmid!$I267+BV$4*tempmid!$I267^2+BV$5*tempmid!$I267^6)*(L157/L$56)^$BW$1</f>
        <v>-2.6980286373852587</v>
      </c>
      <c r="BW157" s="12">
        <f>(BW$3*tempmid!$I267+BW$4*tempmid!$I267^2+BW$5*tempmid!$I267^6)*(M157/M$56)^$BW$1</f>
        <v>-3.3649211506198857</v>
      </c>
      <c r="BX157" s="12"/>
      <c r="BY157" s="12"/>
      <c r="BZ157" s="12"/>
      <c r="CA157" s="19"/>
      <c r="CB157" s="19"/>
      <c r="CC157" s="19"/>
      <c r="CD157" s="19"/>
      <c r="CE157" s="19"/>
      <c r="CF157" s="19"/>
      <c r="CG157" s="19"/>
      <c r="CH157" s="19"/>
    </row>
    <row r="158" spans="1:86" x14ac:dyDescent="0.3">
      <c r="A158" s="2">
        <f t="shared" si="89"/>
        <v>2112</v>
      </c>
      <c r="B158" s="5">
        <f t="shared" si="124"/>
        <v>1164.9198703165862</v>
      </c>
      <c r="C158" s="5">
        <f t="shared" si="124"/>
        <v>2961.7361432938751</v>
      </c>
      <c r="D158" s="5">
        <f t="shared" si="124"/>
        <v>4362.6347793337909</v>
      </c>
      <c r="E158" s="15">
        <f t="shared" si="125"/>
        <v>2.1950059991129345E-5</v>
      </c>
      <c r="F158" s="15">
        <f t="shared" si="125"/>
        <v>4.3243090054347937E-5</v>
      </c>
      <c r="G158" s="15">
        <f t="shared" si="125"/>
        <v>8.8279230096770575E-5</v>
      </c>
      <c r="H158" s="5">
        <f t="shared" si="92"/>
        <v>201679.06707330063</v>
      </c>
      <c r="I158" s="5">
        <f t="shared" si="92"/>
        <v>74195.646742307581</v>
      </c>
      <c r="J158" s="5">
        <f t="shared" si="92"/>
        <v>27389.417641303698</v>
      </c>
      <c r="K158" s="5">
        <f t="shared" si="93"/>
        <v>173126.98685317385</v>
      </c>
      <c r="L158" s="5">
        <f t="shared" si="93"/>
        <v>25051.403350128072</v>
      </c>
      <c r="M158" s="5">
        <f t="shared" si="93"/>
        <v>6278.1825723872034</v>
      </c>
      <c r="N158" s="15">
        <f t="shared" si="94"/>
        <v>7.8709576953317484E-3</v>
      </c>
      <c r="O158" s="15">
        <f t="shared" si="94"/>
        <v>1.0773672999838446E-2</v>
      </c>
      <c r="P158" s="15">
        <f t="shared" si="94"/>
        <v>9.8319116687268782E-3</v>
      </c>
      <c r="Q158" s="5">
        <f t="shared" si="95"/>
        <v>9435.4092307216815</v>
      </c>
      <c r="R158" s="5">
        <f t="shared" si="95"/>
        <v>12740.42164272332</v>
      </c>
      <c r="S158" s="5">
        <f t="shared" si="95"/>
        <v>6630.9406906462791</v>
      </c>
      <c r="T158" s="5">
        <f t="shared" si="126"/>
        <v>46.784276462823804</v>
      </c>
      <c r="U158" s="5">
        <f t="shared" si="126"/>
        <v>171.71387004648241</v>
      </c>
      <c r="V158" s="5">
        <f t="shared" si="126"/>
        <v>242.09863741851561</v>
      </c>
      <c r="W158" s="15">
        <f t="shared" si="97"/>
        <v>-1.0734613539272964E-2</v>
      </c>
      <c r="X158" s="15">
        <f t="shared" si="97"/>
        <v>-1.217998157191269E-2</v>
      </c>
      <c r="Y158" s="15">
        <f t="shared" si="97"/>
        <v>-9.7425357312937999E-3</v>
      </c>
      <c r="Z158" s="5">
        <f t="shared" si="100"/>
        <v>11883.487657473437</v>
      </c>
      <c r="AA158" s="5">
        <f t="shared" si="100"/>
        <v>32679.364441439237</v>
      </c>
      <c r="AB158" s="5">
        <f t="shared" si="100"/>
        <v>38987.455060546148</v>
      </c>
      <c r="AC158" s="16">
        <f t="shared" si="121"/>
        <v>1.5301497191818705</v>
      </c>
      <c r="AD158" s="16">
        <f t="shared" si="121"/>
        <v>2.963790655969837</v>
      </c>
      <c r="AE158" s="16">
        <f t="shared" si="121"/>
        <v>6.34389793235865</v>
      </c>
      <c r="AF158" s="15">
        <f t="shared" si="107"/>
        <v>-4.0504037456468023E-3</v>
      </c>
      <c r="AG158" s="15">
        <f t="shared" si="107"/>
        <v>2.9673830763510267E-4</v>
      </c>
      <c r="AH158" s="15">
        <f t="shared" si="107"/>
        <v>9.7937136394747881E-3</v>
      </c>
      <c r="AI158" s="1">
        <f t="shared" si="122"/>
        <v>370298.55228285957</v>
      </c>
      <c r="AJ158" s="1">
        <f t="shared" si="122"/>
        <v>132511.99855318869</v>
      </c>
      <c r="AK158" s="1">
        <f t="shared" si="122"/>
        <v>49341.259690987783</v>
      </c>
      <c r="AL158" s="14">
        <f t="shared" si="127"/>
        <v>55.989284317829764</v>
      </c>
      <c r="AM158" s="14">
        <f t="shared" si="127"/>
        <v>12.061270859279519</v>
      </c>
      <c r="AN158" s="14">
        <f t="shared" si="127"/>
        <v>4.0017239899118175</v>
      </c>
      <c r="AO158" s="11">
        <f t="shared" si="128"/>
        <v>7.3977920386403898E-3</v>
      </c>
      <c r="AP158" s="11">
        <f t="shared" si="128"/>
        <v>9.3192668266835303E-3</v>
      </c>
      <c r="AQ158" s="11">
        <f t="shared" si="128"/>
        <v>8.4537508636395257E-3</v>
      </c>
      <c r="AR158" s="1">
        <f t="shared" si="101"/>
        <v>201679.06707330063</v>
      </c>
      <c r="AS158" s="1">
        <f t="shared" si="101"/>
        <v>74195.646742307581</v>
      </c>
      <c r="AT158" s="1">
        <f t="shared" si="101"/>
        <v>27389.417641303698</v>
      </c>
      <c r="AU158" s="1">
        <f t="shared" si="108"/>
        <v>40335.81341466013</v>
      </c>
      <c r="AV158" s="1">
        <f t="shared" si="108"/>
        <v>14839.129348461516</v>
      </c>
      <c r="AW158" s="1">
        <f t="shared" si="108"/>
        <v>5477.8835282607397</v>
      </c>
      <c r="AX158" s="1">
        <f t="shared" si="109"/>
        <v>138501.5894825391</v>
      </c>
      <c r="AY158" s="1">
        <f t="shared" si="109"/>
        <v>20041.122680102457</v>
      </c>
      <c r="AZ158" s="1">
        <f t="shared" si="109"/>
        <v>5022.5460579097626</v>
      </c>
      <c r="BA158" s="1">
        <f t="shared" si="110"/>
        <v>13791.063573067617</v>
      </c>
      <c r="BB158" s="1">
        <f t="shared" si="110"/>
        <v>29337.600503327518</v>
      </c>
      <c r="BC158" s="1">
        <f t="shared" si="110"/>
        <v>37177.031062630747</v>
      </c>
      <c r="BD158" s="1">
        <f>SUM(BA158:BC158)*BT158*BG$3+BF$3*econlow!BD158+BH$3*econhigh!BD158</f>
        <v>4560.8514199487836</v>
      </c>
      <c r="BE158" s="2">
        <f t="shared" si="123"/>
        <v>0.17931493730955578</v>
      </c>
      <c r="BF158" s="2">
        <f t="shared" si="123"/>
        <v>0.13584270515142602</v>
      </c>
      <c r="BG158" s="2">
        <f t="shared" si="123"/>
        <v>7.3108051554487685E-2</v>
      </c>
      <c r="BH158" s="2">
        <f t="shared" si="104"/>
        <v>0.11275167390155237</v>
      </c>
      <c r="BI158" s="2">
        <f t="shared" si="111"/>
        <v>3.2153846742329923E-3</v>
      </c>
      <c r="BJ158" s="2">
        <f t="shared" si="111"/>
        <v>1.8453240542857267E-3</v>
      </c>
      <c r="BK158" s="2">
        <f t="shared" si="111"/>
        <v>5.3447872020936297E-4</v>
      </c>
      <c r="BL158" s="2">
        <f t="shared" si="105"/>
        <v>648.4757813810985</v>
      </c>
      <c r="BM158" s="2">
        <f t="shared" si="105"/>
        <v>136.9150116568666</v>
      </c>
      <c r="BN158" s="2">
        <f t="shared" si="105"/>
        <v>14.639060888203749</v>
      </c>
      <c r="BO158" s="2">
        <f t="shared" si="112"/>
        <v>608.64403298564093</v>
      </c>
      <c r="BP158" s="2">
        <f t="shared" si="112"/>
        <v>61.683802829127259</v>
      </c>
      <c r="BQ158" s="2">
        <f t="shared" si="112"/>
        <v>10.271955191013051</v>
      </c>
      <c r="BR158" s="11">
        <f t="shared" si="113"/>
        <v>3.8726030178877408E-2</v>
      </c>
      <c r="BS158" s="17">
        <f t="shared" si="102"/>
        <v>1.267739767599753E-2</v>
      </c>
      <c r="BT158" s="17">
        <f t="shared" si="103"/>
        <v>5.6857688990999293E-2</v>
      </c>
      <c r="BU158" s="12">
        <f>(BU$3*tempmid!$I268+BU$4*tempmid!$I268^2+BU$5*tempmid!$I268^6)*(K158/K$56)^$BW$1</f>
        <v>-2.1288507146902931</v>
      </c>
      <c r="BV158" s="12">
        <f>(BV$3*tempmid!$I268+BV$4*tempmid!$I268^2+BV$5*tempmid!$I268^6)*(L158/L$56)^$BW$1</f>
        <v>-2.7921981726562008</v>
      </c>
      <c r="BW158" s="12">
        <f>(BW$3*tempmid!$I268+BW$4*tempmid!$I268^2+BW$5*tempmid!$I268^6)*(M158/M$56)^$BW$1</f>
        <v>-3.446144033903928</v>
      </c>
      <c r="BX158" s="12"/>
      <c r="BY158" s="12"/>
      <c r="BZ158" s="12"/>
      <c r="CA158" s="19"/>
      <c r="CB158" s="19"/>
      <c r="CC158" s="19"/>
      <c r="CD158" s="19"/>
      <c r="CE158" s="19"/>
      <c r="CF158" s="19"/>
      <c r="CG158" s="19"/>
      <c r="CH158" s="19"/>
    </row>
    <row r="159" spans="1:86" x14ac:dyDescent="0.3">
      <c r="A159" s="2">
        <f t="shared" si="89"/>
        <v>2113</v>
      </c>
      <c r="B159" s="5">
        <f t="shared" si="124"/>
        <v>1164.9441618745725</v>
      </c>
      <c r="C159" s="5">
        <f t="shared" si="124"/>
        <v>2961.8578141854987</v>
      </c>
      <c r="D159" s="5">
        <f t="shared" si="124"/>
        <v>4363.0006528713284</v>
      </c>
      <c r="E159" s="15">
        <f t="shared" si="125"/>
        <v>2.0852556991572876E-5</v>
      </c>
      <c r="F159" s="15">
        <f t="shared" si="125"/>
        <v>4.1080935551630536E-5</v>
      </c>
      <c r="G159" s="15">
        <f t="shared" si="125"/>
        <v>8.3865268591932045E-5</v>
      </c>
      <c r="H159" s="5">
        <f t="shared" si="92"/>
        <v>203247.90044486441</v>
      </c>
      <c r="I159" s="5">
        <f t="shared" si="92"/>
        <v>74988.473289570466</v>
      </c>
      <c r="J159" s="5">
        <f t="shared" si="92"/>
        <v>27657.830211802197</v>
      </c>
      <c r="K159" s="5">
        <f t="shared" si="93"/>
        <v>174470.07942235412</v>
      </c>
      <c r="L159" s="5">
        <f t="shared" si="93"/>
        <v>25318.053057922381</v>
      </c>
      <c r="M159" s="5">
        <f t="shared" si="93"/>
        <v>6339.176271633225</v>
      </c>
      <c r="N159" s="15">
        <f t="shared" si="94"/>
        <v>7.7578463854357516E-3</v>
      </c>
      <c r="O159" s="15">
        <f t="shared" si="94"/>
        <v>1.0644102610441131E-2</v>
      </c>
      <c r="P159" s="15">
        <f t="shared" si="94"/>
        <v>9.7151840588842742E-3</v>
      </c>
      <c r="Q159" s="5">
        <f t="shared" si="95"/>
        <v>9406.7326076478785</v>
      </c>
      <c r="R159" s="5">
        <f t="shared" si="95"/>
        <v>12719.724682258318</v>
      </c>
      <c r="S159" s="5">
        <f t="shared" si="95"/>
        <v>6630.6877390682939</v>
      </c>
      <c r="T159" s="5">
        <f t="shared" si="126"/>
        <v>46.282065335280883</v>
      </c>
      <c r="U159" s="5">
        <f t="shared" si="126"/>
        <v>169.62239827367443</v>
      </c>
      <c r="V159" s="5">
        <f t="shared" si="126"/>
        <v>239.73998279296816</v>
      </c>
      <c r="W159" s="15">
        <f t="shared" si="97"/>
        <v>-1.0734613539272964E-2</v>
      </c>
      <c r="X159" s="15">
        <f t="shared" si="97"/>
        <v>-1.217998157191269E-2</v>
      </c>
      <c r="Y159" s="15">
        <f t="shared" si="97"/>
        <v>-9.7425357312937999E-3</v>
      </c>
      <c r="Z159" s="5">
        <f t="shared" si="100"/>
        <v>11800.721383548371</v>
      </c>
      <c r="AA159" s="5">
        <f t="shared" si="100"/>
        <v>32640.21259446182</v>
      </c>
      <c r="AB159" s="5">
        <f t="shared" si="100"/>
        <v>39372.510070486933</v>
      </c>
      <c r="AC159" s="16">
        <f t="shared" si="121"/>
        <v>1.5239519950278959</v>
      </c>
      <c r="AD159" s="16">
        <f t="shared" si="121"/>
        <v>2.9646701261932744</v>
      </c>
      <c r="AE159" s="16">
        <f t="shared" si="121"/>
        <v>6.4060282520662266</v>
      </c>
      <c r="AF159" s="15">
        <f t="shared" si="107"/>
        <v>-4.0504037456468023E-3</v>
      </c>
      <c r="AG159" s="15">
        <f t="shared" si="107"/>
        <v>2.9673830763510267E-4</v>
      </c>
      <c r="AH159" s="15">
        <f t="shared" si="107"/>
        <v>9.7937136394747881E-3</v>
      </c>
      <c r="AI159" s="1">
        <f t="shared" si="122"/>
        <v>373604.51046923373</v>
      </c>
      <c r="AJ159" s="1">
        <f t="shared" si="122"/>
        <v>134099.92804633133</v>
      </c>
      <c r="AK159" s="1">
        <f t="shared" si="122"/>
        <v>49885.017250149744</v>
      </c>
      <c r="AL159" s="14">
        <f t="shared" si="127"/>
        <v>56.39933942878762</v>
      </c>
      <c r="AM159" s="14">
        <f t="shared" si="127"/>
        <v>12.172549038671983</v>
      </c>
      <c r="AN159" s="14">
        <f t="shared" si="127"/>
        <v>4.0352152717712233</v>
      </c>
      <c r="AO159" s="11">
        <f t="shared" si="128"/>
        <v>7.3238141182539861E-3</v>
      </c>
      <c r="AP159" s="11">
        <f t="shared" si="128"/>
        <v>9.2260741584166955E-3</v>
      </c>
      <c r="AQ159" s="11">
        <f t="shared" si="128"/>
        <v>8.3692133550031297E-3</v>
      </c>
      <c r="AR159" s="1">
        <f t="shared" si="101"/>
        <v>203247.90044486441</v>
      </c>
      <c r="AS159" s="1">
        <f t="shared" si="101"/>
        <v>74988.473289570466</v>
      </c>
      <c r="AT159" s="1">
        <f t="shared" si="101"/>
        <v>27657.830211802197</v>
      </c>
      <c r="AU159" s="1">
        <f t="shared" si="108"/>
        <v>40649.580088972885</v>
      </c>
      <c r="AV159" s="1">
        <f t="shared" si="108"/>
        <v>14997.694657914093</v>
      </c>
      <c r="AW159" s="1">
        <f t="shared" si="108"/>
        <v>5531.5660423604395</v>
      </c>
      <c r="AX159" s="1">
        <f t="shared" si="109"/>
        <v>139576.06353788331</v>
      </c>
      <c r="AY159" s="1">
        <f t="shared" si="109"/>
        <v>20254.442446337904</v>
      </c>
      <c r="AZ159" s="1">
        <f t="shared" si="109"/>
        <v>5071.3410173065804</v>
      </c>
      <c r="BA159" s="1">
        <f t="shared" si="110"/>
        <v>13800.35373451291</v>
      </c>
      <c r="BB159" s="1">
        <f t="shared" si="110"/>
        <v>29370.165434397364</v>
      </c>
      <c r="BC159" s="1">
        <f t="shared" si="110"/>
        <v>37222.331702175092</v>
      </c>
      <c r="BD159" s="1">
        <f>SUM(BA159:BC159)*BT159*BG$3+BF$3*econlow!BD159+BH$3*econhigh!BD159</f>
        <v>4432.7314405851812</v>
      </c>
      <c r="BE159" s="2">
        <f t="shared" si="123"/>
        <v>0.17931493730955578</v>
      </c>
      <c r="BF159" s="2">
        <f t="shared" si="123"/>
        <v>0.13584270515142602</v>
      </c>
      <c r="BG159" s="2">
        <f t="shared" si="123"/>
        <v>7.3108051554487685E-2</v>
      </c>
      <c r="BH159" s="2">
        <f t="shared" si="104"/>
        <v>0.11249302535825884</v>
      </c>
      <c r="BI159" s="2">
        <f t="shared" si="111"/>
        <v>3.2153846742329923E-3</v>
      </c>
      <c r="BJ159" s="2">
        <f t="shared" si="111"/>
        <v>1.8453240542857267E-3</v>
      </c>
      <c r="BK159" s="2">
        <f t="shared" si="111"/>
        <v>5.3447872020936297E-4</v>
      </c>
      <c r="BL159" s="2">
        <f t="shared" si="105"/>
        <v>653.52018416044996</v>
      </c>
      <c r="BM159" s="2">
        <f t="shared" si="105"/>
        <v>138.37803355540709</v>
      </c>
      <c r="BN159" s="2">
        <f t="shared" si="105"/>
        <v>14.782521695371893</v>
      </c>
      <c r="BO159" s="2">
        <f t="shared" si="112"/>
        <v>617.68062039629137</v>
      </c>
      <c r="BP159" s="2">
        <f t="shared" si="112"/>
        <v>62.417712736093577</v>
      </c>
      <c r="BQ159" s="2">
        <f t="shared" si="112"/>
        <v>10.271176886562646</v>
      </c>
      <c r="BR159" s="11">
        <f t="shared" si="113"/>
        <v>3.8611736004982883E-2</v>
      </c>
      <c r="BS159" s="17">
        <f t="shared" si="102"/>
        <v>1.220475592954417E-2</v>
      </c>
      <c r="BT159" s="17">
        <f t="shared" si="103"/>
        <v>5.5201639797086692E-2</v>
      </c>
      <c r="BU159" s="12">
        <f>(BU$3*tempmid!$I269+BU$4*tempmid!$I269^2+BU$5*tempmid!$I269^6)*(K159/K$56)^$BW$1</f>
        <v>-2.2611020024612691</v>
      </c>
      <c r="BV159" s="12">
        <f>(BV$3*tempmid!$I269+BV$4*tempmid!$I269^2+BV$5*tempmid!$I269^6)*(L159/L$56)^$BW$1</f>
        <v>-2.8869968779728339</v>
      </c>
      <c r="BW159" s="12">
        <f>(BW$3*tempmid!$I269+BW$4*tempmid!$I269^2+BW$5*tempmid!$I269^6)*(M159/M$56)^$BW$1</f>
        <v>-3.5278446725427419</v>
      </c>
      <c r="BX159" s="12"/>
      <c r="BY159" s="12"/>
      <c r="BZ159" s="12"/>
      <c r="CA159" s="19"/>
      <c r="CB159" s="19"/>
      <c r="CC159" s="19"/>
      <c r="CD159" s="19"/>
      <c r="CE159" s="19"/>
      <c r="CF159" s="19"/>
      <c r="CG159" s="19"/>
      <c r="CH159" s="19"/>
    </row>
    <row r="160" spans="1:86" x14ac:dyDescent="0.3">
      <c r="A160" s="2">
        <f t="shared" si="89"/>
        <v>2114</v>
      </c>
      <c r="B160" s="5">
        <f t="shared" si="124"/>
        <v>1164.9672393358735</v>
      </c>
      <c r="C160" s="5">
        <f t="shared" si="124"/>
        <v>2961.9734062809771</v>
      </c>
      <c r="D160" s="5">
        <f t="shared" si="124"/>
        <v>4363.3482618818671</v>
      </c>
      <c r="E160" s="15">
        <f t="shared" si="125"/>
        <v>1.9809929141994232E-5</v>
      </c>
      <c r="F160" s="15">
        <f t="shared" si="125"/>
        <v>3.9026888774049008E-5</v>
      </c>
      <c r="G160" s="15">
        <f t="shared" si="125"/>
        <v>7.9672005162335436E-5</v>
      </c>
      <c r="H160" s="5">
        <f t="shared" si="92"/>
        <v>204805.97728727545</v>
      </c>
      <c r="I160" s="5">
        <f t="shared" si="92"/>
        <v>75780.004602662695</v>
      </c>
      <c r="J160" s="5">
        <f t="shared" si="92"/>
        <v>27925.562906357882</v>
      </c>
      <c r="K160" s="5">
        <f t="shared" si="93"/>
        <v>175804.06587573365</v>
      </c>
      <c r="L160" s="5">
        <f t="shared" si="93"/>
        <v>25584.296078407835</v>
      </c>
      <c r="M160" s="5">
        <f t="shared" si="93"/>
        <v>6400.0307173083347</v>
      </c>
      <c r="N160" s="15">
        <f t="shared" si="94"/>
        <v>7.6459325163156233E-3</v>
      </c>
      <c r="O160" s="15">
        <f t="shared" si="94"/>
        <v>1.0515935797920317E-2</v>
      </c>
      <c r="P160" s="15">
        <f t="shared" si="94"/>
        <v>9.5997402608005711E-3</v>
      </c>
      <c r="Q160" s="5">
        <f t="shared" si="95"/>
        <v>9377.091898785804</v>
      </c>
      <c r="R160" s="5">
        <f t="shared" si="95"/>
        <v>12697.424807803447</v>
      </c>
      <c r="S160" s="5">
        <f t="shared" si="95"/>
        <v>6629.6489217785811</v>
      </c>
      <c r="T160" s="5">
        <f t="shared" si="126"/>
        <v>45.785245250107259</v>
      </c>
      <c r="U160" s="5">
        <f t="shared" si="126"/>
        <v>167.55640058851745</v>
      </c>
      <c r="V160" s="5">
        <f t="shared" si="126"/>
        <v>237.40430744438791</v>
      </c>
      <c r="W160" s="15">
        <f t="shared" si="97"/>
        <v>-1.0734613539272964E-2</v>
      </c>
      <c r="X160" s="15">
        <f t="shared" si="97"/>
        <v>-1.217998157191269E-2</v>
      </c>
      <c r="Y160" s="15">
        <f t="shared" si="97"/>
        <v>-9.7425357312937999E-3</v>
      </c>
      <c r="Z160" s="5">
        <f t="shared" si="100"/>
        <v>11717.203554889415</v>
      </c>
      <c r="AA160" s="5">
        <f t="shared" si="100"/>
        <v>32596.858063399228</v>
      </c>
      <c r="AB160" s="5">
        <f t="shared" si="100"/>
        <v>39756.596500145664</v>
      </c>
      <c r="AC160" s="16">
        <f t="shared" si="121"/>
        <v>1.5177793741590491</v>
      </c>
      <c r="AD160" s="16">
        <f t="shared" si="121"/>
        <v>2.9655498573892172</v>
      </c>
      <c r="AE160" s="16">
        <f t="shared" si="121"/>
        <v>6.4687670583333485</v>
      </c>
      <c r="AF160" s="15">
        <f t="shared" si="107"/>
        <v>-4.0504037456468023E-3</v>
      </c>
      <c r="AG160" s="15">
        <f t="shared" si="107"/>
        <v>2.9673830763510267E-4</v>
      </c>
      <c r="AH160" s="15">
        <f t="shared" si="107"/>
        <v>9.7937136394747881E-3</v>
      </c>
      <c r="AI160" s="1">
        <f t="shared" si="122"/>
        <v>376893.63951128325</v>
      </c>
      <c r="AJ160" s="1">
        <f t="shared" si="122"/>
        <v>135687.62989961228</v>
      </c>
      <c r="AK160" s="1">
        <f t="shared" si="122"/>
        <v>50428.08156749521</v>
      </c>
      <c r="AL160" s="14">
        <f t="shared" si="127"/>
        <v>56.808267124372684</v>
      </c>
      <c r="AM160" s="14">
        <f t="shared" si="127"/>
        <v>12.283730830398458</v>
      </c>
      <c r="AN160" s="14">
        <f t="shared" si="127"/>
        <v>4.0686491335386155</v>
      </c>
      <c r="AO160" s="11">
        <f t="shared" si="128"/>
        <v>7.2505759770714459E-3</v>
      </c>
      <c r="AP160" s="11">
        <f t="shared" si="128"/>
        <v>9.1338134168325279E-3</v>
      </c>
      <c r="AQ160" s="11">
        <f t="shared" si="128"/>
        <v>8.2855212214530977E-3</v>
      </c>
      <c r="AR160" s="1">
        <f t="shared" si="101"/>
        <v>204805.97728727545</v>
      </c>
      <c r="AS160" s="1">
        <f t="shared" si="101"/>
        <v>75780.004602662695</v>
      </c>
      <c r="AT160" s="1">
        <f t="shared" si="101"/>
        <v>27925.562906357882</v>
      </c>
      <c r="AU160" s="1">
        <f t="shared" si="108"/>
        <v>40961.195457455091</v>
      </c>
      <c r="AV160" s="1">
        <f t="shared" si="108"/>
        <v>15156.00092053254</v>
      </c>
      <c r="AW160" s="1">
        <f t="shared" si="108"/>
        <v>5585.1125812715763</v>
      </c>
      <c r="AX160" s="1">
        <f t="shared" si="109"/>
        <v>140643.25270058692</v>
      </c>
      <c r="AY160" s="1">
        <f t="shared" si="109"/>
        <v>20467.436862726267</v>
      </c>
      <c r="AZ160" s="1">
        <f t="shared" si="109"/>
        <v>5120.0245738466683</v>
      </c>
      <c r="BA160" s="1">
        <f t="shared" si="110"/>
        <v>13809.500499864715</v>
      </c>
      <c r="BB160" s="1">
        <f t="shared" si="110"/>
        <v>29402.296947161081</v>
      </c>
      <c r="BC160" s="1">
        <f t="shared" si="110"/>
        <v>37266.984515257951</v>
      </c>
      <c r="BD160" s="1">
        <f>SUM(BA160:BC160)*BT160*BG$3+BF$3*econlow!BD160+BH$3*econhigh!BD160</f>
        <v>4308.1392932518684</v>
      </c>
      <c r="BE160" s="2">
        <f t="shared" si="123"/>
        <v>0.17931493730955578</v>
      </c>
      <c r="BF160" s="2">
        <f t="shared" si="123"/>
        <v>0.13584270515142602</v>
      </c>
      <c r="BG160" s="2">
        <f t="shared" si="123"/>
        <v>7.3108051554487685E-2</v>
      </c>
      <c r="BH160" s="2">
        <f t="shared" si="104"/>
        <v>0.11223466685521484</v>
      </c>
      <c r="BI160" s="2">
        <f t="shared" si="111"/>
        <v>3.2153846742329923E-3</v>
      </c>
      <c r="BJ160" s="2">
        <f t="shared" si="111"/>
        <v>1.8453240542857267E-3</v>
      </c>
      <c r="BK160" s="2">
        <f t="shared" si="111"/>
        <v>5.3447872020936297E-4</v>
      </c>
      <c r="BL160" s="2">
        <f t="shared" si="105"/>
        <v>658.53000056081578</v>
      </c>
      <c r="BM160" s="2">
        <f t="shared" si="105"/>
        <v>139.83866532717656</v>
      </c>
      <c r="BN160" s="2">
        <f t="shared" si="105"/>
        <v>14.925619123316219</v>
      </c>
      <c r="BO160" s="2">
        <f t="shared" si="112"/>
        <v>626.85214617724034</v>
      </c>
      <c r="BP160" s="2">
        <f t="shared" si="112"/>
        <v>63.160448173204905</v>
      </c>
      <c r="BQ160" s="2">
        <f t="shared" si="112"/>
        <v>10.270413830009925</v>
      </c>
      <c r="BR160" s="11">
        <f t="shared" si="113"/>
        <v>3.8498594994570395E-2</v>
      </c>
      <c r="BS160" s="17">
        <f t="shared" si="102"/>
        <v>1.1751028326032333E-2</v>
      </c>
      <c r="BT160" s="17">
        <f t="shared" si="103"/>
        <v>5.3593825045715235E-2</v>
      </c>
      <c r="BU160" s="12">
        <f>(BU$3*tempmid!$I270+BU$4*tempmid!$I270^2+BU$5*tempmid!$I270^6)*(K160/K$56)^$BW$1</f>
        <v>-2.3945136805980658</v>
      </c>
      <c r="BV160" s="12">
        <f>(BV$3*tempmid!$I270+BV$4*tempmid!$I270^2+BV$5*tempmid!$I270^6)*(L160/L$56)^$BW$1</f>
        <v>-2.9824077585088737</v>
      </c>
      <c r="BW160" s="12">
        <f>(BW$3*tempmid!$I270+BW$4*tempmid!$I270^2+BW$5*tempmid!$I270^6)*(M160/M$56)^$BW$1</f>
        <v>-3.6100093752091955</v>
      </c>
      <c r="BX160" s="12"/>
      <c r="BY160" s="12"/>
      <c r="BZ160" s="12"/>
      <c r="CA160" s="19"/>
      <c r="CB160" s="19"/>
      <c r="CC160" s="19"/>
      <c r="CD160" s="19"/>
      <c r="CE160" s="19"/>
      <c r="CF160" s="19"/>
      <c r="CG160" s="19"/>
      <c r="CH160" s="19"/>
    </row>
    <row r="161" spans="1:86" x14ac:dyDescent="0.3">
      <c r="A161" s="2">
        <f t="shared" si="89"/>
        <v>2115</v>
      </c>
      <c r="B161" s="5">
        <f t="shared" si="124"/>
        <v>1164.9891633584143</v>
      </c>
      <c r="C161" s="5">
        <f t="shared" si="124"/>
        <v>2962.0832230573214</v>
      </c>
      <c r="D161" s="5">
        <f t="shared" si="124"/>
        <v>4363.678516751851</v>
      </c>
      <c r="E161" s="15">
        <f t="shared" si="125"/>
        <v>1.8819432684894519E-5</v>
      </c>
      <c r="F161" s="15">
        <f t="shared" si="125"/>
        <v>3.7075544335346559E-5</v>
      </c>
      <c r="G161" s="15">
        <f t="shared" si="125"/>
        <v>7.5688404904218658E-5</v>
      </c>
      <c r="H161" s="5">
        <f t="shared" si="92"/>
        <v>206353.11608766482</v>
      </c>
      <c r="I161" s="5">
        <f t="shared" si="92"/>
        <v>76570.133927496528</v>
      </c>
      <c r="J161" s="5">
        <f t="shared" si="92"/>
        <v>28192.586400245742</v>
      </c>
      <c r="K161" s="5">
        <f t="shared" si="93"/>
        <v>177128.78589599321</v>
      </c>
      <c r="L161" s="5">
        <f t="shared" si="93"/>
        <v>25850.095409697664</v>
      </c>
      <c r="M161" s="5">
        <f t="shared" si="93"/>
        <v>6460.7386387462811</v>
      </c>
      <c r="N161" s="15">
        <f t="shared" si="94"/>
        <v>7.5352069570218116E-3</v>
      </c>
      <c r="O161" s="15">
        <f t="shared" si="94"/>
        <v>1.0389159446686946E-2</v>
      </c>
      <c r="P161" s="15">
        <f t="shared" si="94"/>
        <v>9.48556719794591E-3</v>
      </c>
      <c r="Q161" s="5">
        <f t="shared" si="95"/>
        <v>9346.5081720680209</v>
      </c>
      <c r="R161" s="5">
        <f t="shared" si="95"/>
        <v>12673.549110613319</v>
      </c>
      <c r="S161" s="5">
        <f t="shared" si="95"/>
        <v>6627.8342539444402</v>
      </c>
      <c r="T161" s="5">
        <f t="shared" si="126"/>
        <v>45.293758336546524</v>
      </c>
      <c r="U161" s="5">
        <f t="shared" si="126"/>
        <v>165.51556671709329</v>
      </c>
      <c r="V161" s="5">
        <f t="shared" si="126"/>
        <v>235.09138749634789</v>
      </c>
      <c r="W161" s="15">
        <f t="shared" si="97"/>
        <v>-1.0734613539272964E-2</v>
      </c>
      <c r="X161" s="15">
        <f t="shared" si="97"/>
        <v>-1.217998157191269E-2</v>
      </c>
      <c r="Y161" s="15">
        <f t="shared" si="97"/>
        <v>-9.7425357312937999E-3</v>
      </c>
      <c r="Z161" s="5">
        <f t="shared" si="100"/>
        <v>11632.972668777187</v>
      </c>
      <c r="AA161" s="5">
        <f t="shared" si="100"/>
        <v>32549.365919254269</v>
      </c>
      <c r="AB161" s="5">
        <f t="shared" si="100"/>
        <v>40139.671629839169</v>
      </c>
      <c r="AC161" s="16">
        <f t="shared" si="121"/>
        <v>1.5116317548968898</v>
      </c>
      <c r="AD161" s="16">
        <f t="shared" si="121"/>
        <v>2.9664298496351065</v>
      </c>
      <c r="AE161" s="16">
        <f t="shared" si="121"/>
        <v>6.5321203105031334</v>
      </c>
      <c r="AF161" s="15">
        <f t="shared" si="107"/>
        <v>-4.0504037456468023E-3</v>
      </c>
      <c r="AG161" s="15">
        <f t="shared" si="107"/>
        <v>2.9673830763510267E-4</v>
      </c>
      <c r="AH161" s="15">
        <f t="shared" si="107"/>
        <v>9.7937136394747881E-3</v>
      </c>
      <c r="AI161" s="1">
        <f t="shared" si="122"/>
        <v>380165.47101761005</v>
      </c>
      <c r="AJ161" s="1">
        <f t="shared" si="122"/>
        <v>137274.86783018359</v>
      </c>
      <c r="AK161" s="1">
        <f t="shared" si="122"/>
        <v>50970.385992017269</v>
      </c>
      <c r="AL161" s="14">
        <f t="shared" si="127"/>
        <v>57.216040854714606</v>
      </c>
      <c r="AM161" s="14">
        <f t="shared" si="127"/>
        <v>12.394806162811236</v>
      </c>
      <c r="AN161" s="14">
        <f t="shared" si="127"/>
        <v>4.1020229034898099</v>
      </c>
      <c r="AO161" s="11">
        <f t="shared" si="128"/>
        <v>7.1780702173007312E-3</v>
      </c>
      <c r="AP161" s="11">
        <f t="shared" si="128"/>
        <v>9.0424752826642023E-3</v>
      </c>
      <c r="AQ161" s="11">
        <f t="shared" si="128"/>
        <v>8.2026660092385673E-3</v>
      </c>
      <c r="AR161" s="1">
        <f t="shared" si="101"/>
        <v>206353.11608766482</v>
      </c>
      <c r="AS161" s="1">
        <f t="shared" si="101"/>
        <v>76570.133927496528</v>
      </c>
      <c r="AT161" s="1">
        <f t="shared" si="101"/>
        <v>28192.586400245742</v>
      </c>
      <c r="AU161" s="1">
        <f t="shared" si="108"/>
        <v>41270.623217532964</v>
      </c>
      <c r="AV161" s="1">
        <f t="shared" si="108"/>
        <v>15314.026785499307</v>
      </c>
      <c r="AW161" s="1">
        <f t="shared" si="108"/>
        <v>5638.5172800491491</v>
      </c>
      <c r="AX161" s="1">
        <f t="shared" si="109"/>
        <v>141703.02871679456</v>
      </c>
      <c r="AY161" s="1">
        <f t="shared" si="109"/>
        <v>20680.076327758128</v>
      </c>
      <c r="AZ161" s="1">
        <f t="shared" si="109"/>
        <v>5168.5909109970244</v>
      </c>
      <c r="BA161" s="1">
        <f t="shared" si="110"/>
        <v>13818.505912829471</v>
      </c>
      <c r="BB161" s="1">
        <f t="shared" si="110"/>
        <v>29434.001851161076</v>
      </c>
      <c r="BC161" s="1">
        <f t="shared" si="110"/>
        <v>37311.002079198253</v>
      </c>
      <c r="BD161" s="1">
        <f>SUM(BA161:BC161)*BT161*BG$3+BF$3*econlow!BD161+BH$3*econhigh!BD161</f>
        <v>4186.9812146083932</v>
      </c>
      <c r="BE161" s="2">
        <f t="shared" si="123"/>
        <v>0.17931493730955578</v>
      </c>
      <c r="BF161" s="2">
        <f t="shared" si="123"/>
        <v>0.13584270515142602</v>
      </c>
      <c r="BG161" s="2">
        <f t="shared" si="123"/>
        <v>7.3108051554487685E-2</v>
      </c>
      <c r="BH161" s="2">
        <f t="shared" si="104"/>
        <v>0.111976610149103</v>
      </c>
      <c r="BI161" s="2">
        <f t="shared" si="111"/>
        <v>3.2153846742329923E-3</v>
      </c>
      <c r="BJ161" s="2">
        <f t="shared" si="111"/>
        <v>1.8453240542857267E-3</v>
      </c>
      <c r="BK161" s="2">
        <f t="shared" si="111"/>
        <v>5.3447872020936297E-4</v>
      </c>
      <c r="BL161" s="2">
        <f t="shared" si="105"/>
        <v>663.50464694849904</v>
      </c>
      <c r="BM161" s="2">
        <f t="shared" si="105"/>
        <v>141.29670997628898</v>
      </c>
      <c r="BN161" s="2">
        <f t="shared" si="105"/>
        <v>15.068337498595236</v>
      </c>
      <c r="BO161" s="2">
        <f t="shared" si="112"/>
        <v>636.16062941856171</v>
      </c>
      <c r="BP161" s="2">
        <f t="shared" si="112"/>
        <v>63.912115230270643</v>
      </c>
      <c r="BQ161" s="2">
        <f t="shared" si="112"/>
        <v>10.2696657760963</v>
      </c>
      <c r="BR161" s="11">
        <f t="shared" si="113"/>
        <v>3.8386601215821353E-2</v>
      </c>
      <c r="BS161" s="17">
        <f t="shared" si="102"/>
        <v>1.1315401275139685E-2</v>
      </c>
      <c r="BT161" s="17">
        <f t="shared" si="103"/>
        <v>5.2032839850208963E-2</v>
      </c>
      <c r="BU161" s="12">
        <f>(BU$3*tempmid!$I271+BU$4*tempmid!$I271^2+BU$5*tempmid!$I271^6)*(K161/K$56)^$BW$1</f>
        <v>-2.5290613563646289</v>
      </c>
      <c r="BV161" s="12">
        <f>(BV$3*tempmid!$I271+BV$4*tempmid!$I271^2+BV$5*tempmid!$I271^6)*(L161/L$56)^$BW$1</f>
        <v>-3.0784139179928576</v>
      </c>
      <c r="BW161" s="12">
        <f>(BW$3*tempmid!$I271+BW$4*tempmid!$I271^2+BW$5*tempmid!$I271^6)*(M161/M$56)^$BW$1</f>
        <v>-3.6926245343049389</v>
      </c>
      <c r="BX161" s="12"/>
      <c r="BY161" s="12"/>
      <c r="BZ161" s="12"/>
      <c r="CA161" s="19"/>
      <c r="CB161" s="19"/>
      <c r="CC161" s="19"/>
      <c r="CD161" s="19"/>
      <c r="CE161" s="19"/>
      <c r="CF161" s="19"/>
      <c r="CG161" s="19"/>
      <c r="CH161" s="19"/>
    </row>
    <row r="162" spans="1:86" x14ac:dyDescent="0.3">
      <c r="A162" s="2">
        <f t="shared" si="89"/>
        <v>2116</v>
      </c>
      <c r="B162" s="5">
        <f t="shared" si="124"/>
        <v>1165.009991571796</v>
      </c>
      <c r="C162" s="5">
        <f t="shared" si="124"/>
        <v>2962.1875528627902</v>
      </c>
      <c r="D162" s="5">
        <f t="shared" si="124"/>
        <v>4363.9922826249767</v>
      </c>
      <c r="E162" s="15">
        <f t="shared" si="125"/>
        <v>1.7878461050649794E-5</v>
      </c>
      <c r="F162" s="15">
        <f t="shared" si="125"/>
        <v>3.5221767118579231E-5</v>
      </c>
      <c r="G162" s="15">
        <f t="shared" si="125"/>
        <v>7.1903984659007724E-5</v>
      </c>
      <c r="H162" s="5">
        <f t="shared" si="92"/>
        <v>207889.14094189819</v>
      </c>
      <c r="I162" s="5">
        <f t="shared" si="92"/>
        <v>77358.756057717823</v>
      </c>
      <c r="J162" s="5">
        <f t="shared" si="92"/>
        <v>28458.871857466518</v>
      </c>
      <c r="K162" s="5">
        <f t="shared" si="93"/>
        <v>178444.08412448075</v>
      </c>
      <c r="L162" s="5">
        <f t="shared" si="93"/>
        <v>26115.414597213759</v>
      </c>
      <c r="M162" s="5">
        <f t="shared" si="93"/>
        <v>6521.2928929260788</v>
      </c>
      <c r="N162" s="15">
        <f t="shared" si="94"/>
        <v>7.4256604980054153E-3</v>
      </c>
      <c r="O162" s="15">
        <f t="shared" si="94"/>
        <v>1.0263760474035211E-2</v>
      </c>
      <c r="P162" s="15">
        <f t="shared" si="94"/>
        <v>9.3726518848236129E-3</v>
      </c>
      <c r="Q162" s="5">
        <f t="shared" si="95"/>
        <v>9315.002525278469</v>
      </c>
      <c r="R162" s="5">
        <f t="shared" si="95"/>
        <v>12648.124911081246</v>
      </c>
      <c r="S162" s="5">
        <f t="shared" si="95"/>
        <v>6625.2538629645469</v>
      </c>
      <c r="T162" s="5">
        <f t="shared" si="126"/>
        <v>44.807547345062474</v>
      </c>
      <c r="U162" s="5">
        <f t="shared" si="126"/>
        <v>163.4995901646144</v>
      </c>
      <c r="V162" s="5">
        <f t="shared" si="126"/>
        <v>232.80100125354528</v>
      </c>
      <c r="W162" s="15">
        <f t="shared" si="97"/>
        <v>-1.0734613539272964E-2</v>
      </c>
      <c r="X162" s="15">
        <f t="shared" si="97"/>
        <v>-1.217998157191269E-2</v>
      </c>
      <c r="Y162" s="15">
        <f t="shared" si="97"/>
        <v>-9.7425357312937999E-3</v>
      </c>
      <c r="Z162" s="5">
        <f t="shared" si="100"/>
        <v>11548.066746546872</v>
      </c>
      <c r="AA162" s="5">
        <f t="shared" si="100"/>
        <v>32497.801958976735</v>
      </c>
      <c r="AB162" s="5">
        <f t="shared" si="100"/>
        <v>40521.693442585936</v>
      </c>
      <c r="AC162" s="16">
        <f t="shared" si="121"/>
        <v>1.5055090359748169</v>
      </c>
      <c r="AD162" s="16">
        <f t="shared" si="121"/>
        <v>2.9673101030084053</v>
      </c>
      <c r="AE162" s="16">
        <f t="shared" si="121"/>
        <v>6.5960940262827981</v>
      </c>
      <c r="AF162" s="15">
        <f t="shared" si="107"/>
        <v>-4.0504037456468023E-3</v>
      </c>
      <c r="AG162" s="15">
        <f t="shared" si="107"/>
        <v>2.9673830763510267E-4</v>
      </c>
      <c r="AH162" s="15">
        <f t="shared" si="107"/>
        <v>9.7937136394747881E-3</v>
      </c>
      <c r="AI162" s="1">
        <f t="shared" si="122"/>
        <v>383419.54713338206</v>
      </c>
      <c r="AJ162" s="1">
        <f t="shared" si="122"/>
        <v>138861.40783266455</v>
      </c>
      <c r="AK162" s="1">
        <f t="shared" si="122"/>
        <v>51511.864672864693</v>
      </c>
      <c r="AL162" s="14">
        <f t="shared" si="127"/>
        <v>57.622634605937584</v>
      </c>
      <c r="AM162" s="14">
        <f t="shared" si="127"/>
        <v>12.505765093888263</v>
      </c>
      <c r="AN162" s="14">
        <f t="shared" si="127"/>
        <v>4.1353339520909884</v>
      </c>
      <c r="AO162" s="11">
        <f t="shared" si="128"/>
        <v>7.1062895151277235E-3</v>
      </c>
      <c r="AP162" s="11">
        <f t="shared" si="128"/>
        <v>8.9520505298375606E-3</v>
      </c>
      <c r="AQ162" s="11">
        <f t="shared" si="128"/>
        <v>8.1206393491461814E-3</v>
      </c>
      <c r="AR162" s="1">
        <f t="shared" si="101"/>
        <v>207889.14094189819</v>
      </c>
      <c r="AS162" s="1">
        <f t="shared" si="101"/>
        <v>77358.756057717823</v>
      </c>
      <c r="AT162" s="1">
        <f t="shared" si="101"/>
        <v>28458.871857466518</v>
      </c>
      <c r="AU162" s="1">
        <f t="shared" si="108"/>
        <v>41577.828188379644</v>
      </c>
      <c r="AV162" s="1">
        <f t="shared" si="108"/>
        <v>15471.751211543566</v>
      </c>
      <c r="AW162" s="1">
        <f t="shared" si="108"/>
        <v>5691.774371493304</v>
      </c>
      <c r="AX162" s="1">
        <f t="shared" si="109"/>
        <v>142755.26729958461</v>
      </c>
      <c r="AY162" s="1">
        <f t="shared" si="109"/>
        <v>20892.331677771006</v>
      </c>
      <c r="AZ162" s="1">
        <f t="shared" si="109"/>
        <v>5217.0343143408636</v>
      </c>
      <c r="BA162" s="1">
        <f t="shared" si="110"/>
        <v>13827.371973670972</v>
      </c>
      <c r="BB162" s="1">
        <f t="shared" si="110"/>
        <v>29465.286786198965</v>
      </c>
      <c r="BC162" s="1">
        <f t="shared" si="110"/>
        <v>37354.396577812171</v>
      </c>
      <c r="BD162" s="1">
        <f>SUM(BA162:BC162)*BT162*BG$3+BF$3*econlow!BD162+BH$3*econhigh!BD162</f>
        <v>4069.1657582093781</v>
      </c>
      <c r="BE162" s="2">
        <f t="shared" si="123"/>
        <v>0.17931493730955578</v>
      </c>
      <c r="BF162" s="2">
        <f t="shared" si="123"/>
        <v>0.13584270515142602</v>
      </c>
      <c r="BG162" s="2">
        <f t="shared" si="123"/>
        <v>7.3108051554487685E-2</v>
      </c>
      <c r="BH162" s="2">
        <f t="shared" si="104"/>
        <v>0.11171886722967628</v>
      </c>
      <c r="BI162" s="2">
        <f t="shared" si="111"/>
        <v>3.2153846742329923E-3</v>
      </c>
      <c r="BJ162" s="2">
        <f t="shared" si="111"/>
        <v>1.8453240542857267E-3</v>
      </c>
      <c r="BK162" s="2">
        <f t="shared" si="111"/>
        <v>5.3447872020936297E-4</v>
      </c>
      <c r="BL162" s="2">
        <f t="shared" si="105"/>
        <v>668.44355772404197</v>
      </c>
      <c r="BM162" s="2">
        <f t="shared" si="105"/>
        <v>142.75197336292837</v>
      </c>
      <c r="BN162" s="2">
        <f t="shared" si="105"/>
        <v>15.210661408980961</v>
      </c>
      <c r="BO162" s="2">
        <f t="shared" si="112"/>
        <v>645.60811941064878</v>
      </c>
      <c r="BP162" s="2">
        <f t="shared" si="112"/>
        <v>64.672821277544287</v>
      </c>
      <c r="BQ162" s="2">
        <f t="shared" si="112"/>
        <v>10.268932486181145</v>
      </c>
      <c r="BR162" s="11">
        <f t="shared" si="113"/>
        <v>3.8275748481728405E-2</v>
      </c>
      <c r="BS162" s="17">
        <f t="shared" si="102"/>
        <v>1.0897098693194576E-2</v>
      </c>
      <c r="BT162" s="17">
        <f t="shared" si="103"/>
        <v>5.0517320242921319E-2</v>
      </c>
      <c r="BU162" s="12">
        <f>(BU$3*tempmid!$I272+BU$4*tempmid!$I272^2+BU$5*tempmid!$I272^6)*(K162/K$56)^$BW$1</f>
        <v>-2.6647206995526282</v>
      </c>
      <c r="BV162" s="12">
        <f>(BV$3*tempmid!$I272+BV$4*tempmid!$I272^2+BV$5*tempmid!$I272^6)*(L162/L$56)^$BW$1</f>
        <v>-3.1749985686077591</v>
      </c>
      <c r="BW162" s="12">
        <f>(BW$3*tempmid!$I272+BW$4*tempmid!$I272^2+BW$5*tempmid!$I272^6)*(M162/M$56)^$BW$1</f>
        <v>-3.7756766336911998</v>
      </c>
      <c r="BX162" s="12"/>
      <c r="BY162" s="12"/>
      <c r="BZ162" s="12"/>
      <c r="CA162" s="19"/>
      <c r="CB162" s="19"/>
      <c r="CC162" s="19"/>
      <c r="CD162" s="19"/>
      <c r="CE162" s="19"/>
      <c r="CF162" s="19"/>
      <c r="CG162" s="19"/>
      <c r="CH162" s="19"/>
    </row>
    <row r="163" spans="1:86" x14ac:dyDescent="0.3">
      <c r="A163" s="2">
        <f t="shared" si="89"/>
        <v>2117</v>
      </c>
      <c r="B163" s="5">
        <f t="shared" si="124"/>
        <v>1165.0297787282659</v>
      </c>
      <c r="C163" s="5">
        <f t="shared" si="124"/>
        <v>2962.2866696689312</v>
      </c>
      <c r="D163" s="5">
        <f t="shared" si="124"/>
        <v>4364.2903816374119</v>
      </c>
      <c r="E163" s="15">
        <f t="shared" si="125"/>
        <v>1.6984537998117304E-5</v>
      </c>
      <c r="F163" s="15">
        <f t="shared" si="125"/>
        <v>3.3460678762650268E-5</v>
      </c>
      <c r="G163" s="15">
        <f t="shared" si="125"/>
        <v>6.8308785426057333E-5</v>
      </c>
      <c r="H163" s="5">
        <f t="shared" si="92"/>
        <v>209413.88153422737</v>
      </c>
      <c r="I163" s="5">
        <f t="shared" si="92"/>
        <v>78145.767357775723</v>
      </c>
      <c r="J163" s="5">
        <f t="shared" si="92"/>
        <v>28724.390935385865</v>
      </c>
      <c r="K163" s="5">
        <f t="shared" si="93"/>
        <v>179749.8101403222</v>
      </c>
      <c r="L163" s="5">
        <f t="shared" si="93"/>
        <v>26380.217741218607</v>
      </c>
      <c r="M163" s="5">
        <f t="shared" si="93"/>
        <v>6581.6864652825716</v>
      </c>
      <c r="N163" s="15">
        <f t="shared" si="94"/>
        <v>7.3172838553201558E-3</v>
      </c>
      <c r="O163" s="15">
        <f t="shared" si="94"/>
        <v>1.013972583200351E-2</v>
      </c>
      <c r="P163" s="15">
        <f t="shared" si="94"/>
        <v>9.2609814262452073E-3</v>
      </c>
      <c r="Q163" s="5">
        <f t="shared" si="95"/>
        <v>9282.5960717557227</v>
      </c>
      <c r="R163" s="5">
        <f t="shared" si="95"/>
        <v>12621.17973614599</v>
      </c>
      <c r="S163" s="5">
        <f t="shared" si="95"/>
        <v>6621.9179812617886</v>
      </c>
      <c r="T163" s="5">
        <f t="shared" si="126"/>
        <v>44.326555640670556</v>
      </c>
      <c r="U163" s="5">
        <f t="shared" si="126"/>
        <v>161.50816816939411</v>
      </c>
      <c r="V163" s="5">
        <f t="shared" si="126"/>
        <v>230.53292918055163</v>
      </c>
      <c r="W163" s="15">
        <f t="shared" si="97"/>
        <v>-1.0734613539272964E-2</v>
      </c>
      <c r="X163" s="15">
        <f t="shared" si="97"/>
        <v>-1.217998157191269E-2</v>
      </c>
      <c r="Y163" s="15">
        <f t="shared" si="97"/>
        <v>-9.7425357312937999E-3</v>
      </c>
      <c r="Z163" s="5">
        <f t="shared" si="100"/>
        <v>11462.523319472488</v>
      </c>
      <c r="AA163" s="5">
        <f t="shared" si="100"/>
        <v>32442.232647532528</v>
      </c>
      <c r="AB163" s="5">
        <f t="shared" si="100"/>
        <v>40902.620631274025</v>
      </c>
      <c r="AC163" s="16">
        <f t="shared" si="121"/>
        <v>1.4994111165363995</v>
      </c>
      <c r="AD163" s="16">
        <f t="shared" si="121"/>
        <v>2.9681906175866004</v>
      </c>
      <c r="AE163" s="16">
        <f t="shared" si="121"/>
        <v>6.6606942823152622</v>
      </c>
      <c r="AF163" s="15">
        <f t="shared" si="107"/>
        <v>-4.0504037456468023E-3</v>
      </c>
      <c r="AG163" s="15">
        <f t="shared" si="107"/>
        <v>2.9673830763510267E-4</v>
      </c>
      <c r="AH163" s="15">
        <f t="shared" si="107"/>
        <v>9.7937136394747881E-3</v>
      </c>
      <c r="AI163" s="1">
        <f t="shared" si="122"/>
        <v>386655.42060842353</v>
      </c>
      <c r="AJ163" s="1">
        <f t="shared" si="122"/>
        <v>140447.01826094167</v>
      </c>
      <c r="AK163" s="1">
        <f t="shared" si="122"/>
        <v>52052.452577071526</v>
      </c>
      <c r="AL163" s="14">
        <f t="shared" si="127"/>
        <v>58.02802289883045</v>
      </c>
      <c r="AM163" s="14">
        <f t="shared" si="127"/>
        <v>12.616597812512683</v>
      </c>
      <c r="AN163" s="14">
        <f t="shared" si="127"/>
        <v>4.1685796921480671</v>
      </c>
      <c r="AO163" s="11">
        <f t="shared" si="128"/>
        <v>7.0352266199764464E-3</v>
      </c>
      <c r="AP163" s="11">
        <f t="shared" si="128"/>
        <v>8.8625300245391853E-3</v>
      </c>
      <c r="AQ163" s="11">
        <f t="shared" si="128"/>
        <v>8.0394329556547194E-3</v>
      </c>
      <c r="AR163" s="1">
        <f t="shared" si="101"/>
        <v>209413.88153422737</v>
      </c>
      <c r="AS163" s="1">
        <f t="shared" si="101"/>
        <v>78145.767357775723</v>
      </c>
      <c r="AT163" s="1">
        <f t="shared" si="101"/>
        <v>28724.390935385865</v>
      </c>
      <c r="AU163" s="1">
        <f t="shared" si="108"/>
        <v>41882.776306845481</v>
      </c>
      <c r="AV163" s="1">
        <f t="shared" si="108"/>
        <v>15629.153471555146</v>
      </c>
      <c r="AW163" s="1">
        <f t="shared" si="108"/>
        <v>5744.8781870771736</v>
      </c>
      <c r="AX163" s="1">
        <f t="shared" si="109"/>
        <v>143799.84811225775</v>
      </c>
      <c r="AY163" s="1">
        <f t="shared" si="109"/>
        <v>21104.174192974886</v>
      </c>
      <c r="AZ163" s="1">
        <f t="shared" si="109"/>
        <v>5265.3491722260569</v>
      </c>
      <c r="BA163" s="1">
        <f t="shared" si="110"/>
        <v>13836.100640717361</v>
      </c>
      <c r="BB163" s="1">
        <f t="shared" si="110"/>
        <v>29496.158228666322</v>
      </c>
      <c r="BC163" s="1">
        <f t="shared" si="110"/>
        <v>37397.179817574011</v>
      </c>
      <c r="BD163" s="1">
        <f>SUM(BA163:BC163)*BT163*BG$3+BF$3*econlow!BD163+BH$3*econhigh!BD163</f>
        <v>3954.6037474273107</v>
      </c>
      <c r="BE163" s="2">
        <f t="shared" si="123"/>
        <v>0.17931493730955578</v>
      </c>
      <c r="BF163" s="2">
        <f t="shared" si="123"/>
        <v>0.13584270515142602</v>
      </c>
      <c r="BG163" s="2">
        <f t="shared" si="123"/>
        <v>7.3108051554487685E-2</v>
      </c>
      <c r="BH163" s="2">
        <f t="shared" si="104"/>
        <v>0.11146145030560833</v>
      </c>
      <c r="BI163" s="2">
        <f t="shared" si="111"/>
        <v>3.2153846742329923E-3</v>
      </c>
      <c r="BJ163" s="2">
        <f t="shared" si="111"/>
        <v>1.8453240542857267E-3</v>
      </c>
      <c r="BK163" s="2">
        <f t="shared" si="111"/>
        <v>5.3447872020936297E-4</v>
      </c>
      <c r="BL163" s="2">
        <f t="shared" si="105"/>
        <v>673.34618525679809</v>
      </c>
      <c r="BM163" s="2">
        <f t="shared" si="105"/>
        <v>144.20426424591989</v>
      </c>
      <c r="BN163" s="2">
        <f t="shared" si="105"/>
        <v>15.352575705938463</v>
      </c>
      <c r="BO163" s="2">
        <f t="shared" si="112"/>
        <v>655.19669609341906</v>
      </c>
      <c r="BP163" s="2">
        <f t="shared" si="112"/>
        <v>65.442674980765545</v>
      </c>
      <c r="BQ163" s="2">
        <f t="shared" si="112"/>
        <v>10.268213727947822</v>
      </c>
      <c r="BR163" s="11">
        <f t="shared" si="113"/>
        <v>3.8166030364223918E-2</v>
      </c>
      <c r="BS163" s="17">
        <f t="shared" si="102"/>
        <v>1.0495380161897659E-2</v>
      </c>
      <c r="BT163" s="17">
        <f t="shared" si="103"/>
        <v>4.9045941983418759E-2</v>
      </c>
      <c r="BU163" s="12">
        <f>(BU$3*tempmid!$I273+BU$4*tempmid!$I273^2+BU$5*tempmid!$I273^6)*(K163/K$56)^$BW$1</f>
        <v>-2.8014674588362389</v>
      </c>
      <c r="BV163" s="12">
        <f>(BV$3*tempmid!$I273+BV$4*tempmid!$I273^2+BV$5*tempmid!$I273^6)*(L163/L$56)^$BW$1</f>
        <v>-3.2721450404144732</v>
      </c>
      <c r="BW163" s="12">
        <f>(BW$3*tempmid!$I273+BW$4*tempmid!$I273^2+BW$5*tempmid!$I273^6)*(M163/M$56)^$BW$1</f>
        <v>-3.8591522560496405</v>
      </c>
      <c r="BX163" s="12"/>
      <c r="BY163" s="12"/>
      <c r="BZ163" s="12"/>
      <c r="CA163" s="19"/>
      <c r="CB163" s="19"/>
      <c r="CC163" s="19"/>
      <c r="CD163" s="19"/>
      <c r="CE163" s="19"/>
      <c r="CF163" s="19"/>
      <c r="CG163" s="19"/>
      <c r="CH163" s="19"/>
    </row>
    <row r="164" spans="1:86" x14ac:dyDescent="0.3">
      <c r="A164" s="2">
        <f t="shared" si="89"/>
        <v>2118</v>
      </c>
      <c r="B164" s="5">
        <f t="shared" si="124"/>
        <v>1165.0485768461842</v>
      </c>
      <c r="C164" s="5">
        <f t="shared" si="124"/>
        <v>2962.3808337854553</v>
      </c>
      <c r="D164" s="5">
        <f t="shared" si="124"/>
        <v>4364.5735950438666</v>
      </c>
      <c r="E164" s="15">
        <f t="shared" si="125"/>
        <v>1.6135311098211439E-5</v>
      </c>
      <c r="F164" s="15">
        <f t="shared" si="125"/>
        <v>3.1787644824517755E-5</v>
      </c>
      <c r="G164" s="15">
        <f t="shared" si="125"/>
        <v>6.4893346154754468E-5</v>
      </c>
      <c r="H164" s="5">
        <f t="shared" si="92"/>
        <v>210927.1731127926</v>
      </c>
      <c r="I164" s="5">
        <f t="shared" si="92"/>
        <v>78931.065784249877</v>
      </c>
      <c r="J164" s="5">
        <f t="shared" si="92"/>
        <v>28989.115788925526</v>
      </c>
      <c r="K164" s="5">
        <f t="shared" si="93"/>
        <v>181045.81843598123</v>
      </c>
      <c r="L164" s="5">
        <f t="shared" si="93"/>
        <v>26644.469503736436</v>
      </c>
      <c r="M164" s="5">
        <f t="shared" si="93"/>
        <v>6641.9124704057531</v>
      </c>
      <c r="N164" s="15">
        <f t="shared" si="94"/>
        <v>7.2100676748827475E-3</v>
      </c>
      <c r="O164" s="15">
        <f t="shared" si="94"/>
        <v>1.0017042509279372E-2</v>
      </c>
      <c r="P164" s="15">
        <f t="shared" si="94"/>
        <v>9.1505430167275748E-3</v>
      </c>
      <c r="Q164" s="5">
        <f t="shared" si="95"/>
        <v>9249.3099264644352</v>
      </c>
      <c r="R164" s="5">
        <f t="shared" si="95"/>
        <v>12592.741297103583</v>
      </c>
      <c r="S164" s="5">
        <f t="shared" si="95"/>
        <v>6617.8369391507513</v>
      </c>
      <c r="T164" s="5">
        <f t="shared" si="126"/>
        <v>43.850727196340877</v>
      </c>
      <c r="U164" s="5">
        <f t="shared" si="126"/>
        <v>159.54100165737751</v>
      </c>
      <c r="V164" s="5">
        <f t="shared" si="126"/>
        <v>228.28695388077028</v>
      </c>
      <c r="W164" s="15">
        <f t="shared" si="97"/>
        <v>-1.0734613539272964E-2</v>
      </c>
      <c r="X164" s="15">
        <f t="shared" si="97"/>
        <v>-1.217998157191269E-2</v>
      </c>
      <c r="Y164" s="15">
        <f t="shared" si="97"/>
        <v>-9.7425357312937999E-3</v>
      </c>
      <c r="Z164" s="5">
        <f t="shared" si="100"/>
        <v>11376.379415505748</v>
      </c>
      <c r="AA164" s="5">
        <f t="shared" si="100"/>
        <v>32382.725060867266</v>
      </c>
      <c r="AB164" s="5">
        <f t="shared" si="100"/>
        <v>41282.412605172336</v>
      </c>
      <c r="AC164" s="16">
        <f t="shared" si="121"/>
        <v>1.493337896133716</v>
      </c>
      <c r="AD164" s="16">
        <f t="shared" si="121"/>
        <v>2.9690713934472015</v>
      </c>
      <c r="AE164" s="16">
        <f t="shared" si="121"/>
        <v>6.7259272147563447</v>
      </c>
      <c r="AF164" s="15">
        <f t="shared" si="107"/>
        <v>-4.0504037456468023E-3</v>
      </c>
      <c r="AG164" s="15">
        <f t="shared" si="107"/>
        <v>2.9673830763510267E-4</v>
      </c>
      <c r="AH164" s="15">
        <f t="shared" si="107"/>
        <v>9.7937136394747881E-3</v>
      </c>
      <c r="AI164" s="1">
        <f t="shared" si="122"/>
        <v>389872.65485442668</v>
      </c>
      <c r="AJ164" s="1">
        <f t="shared" si="122"/>
        <v>142031.46990640264</v>
      </c>
      <c r="AK164" s="1">
        <f t="shared" si="122"/>
        <v>52592.085506441545</v>
      </c>
      <c r="AL164" s="14">
        <f t="shared" si="127"/>
        <v>58.432180787318877</v>
      </c>
      <c r="AM164" s="14">
        <f t="shared" si="127"/>
        <v>12.727294639664404</v>
      </c>
      <c r="AN164" s="14">
        <f t="shared" si="127"/>
        <v>4.2017575789338419</v>
      </c>
      <c r="AO164" s="11">
        <f t="shared" si="128"/>
        <v>6.9648743537766818E-3</v>
      </c>
      <c r="AP164" s="11">
        <f t="shared" si="128"/>
        <v>8.7739047242937941E-3</v>
      </c>
      <c r="AQ164" s="11">
        <f t="shared" si="128"/>
        <v>7.9590386260981714E-3</v>
      </c>
      <c r="AR164" s="1">
        <f t="shared" si="101"/>
        <v>210927.1731127926</v>
      </c>
      <c r="AS164" s="1">
        <f t="shared" si="101"/>
        <v>78931.065784249877</v>
      </c>
      <c r="AT164" s="1">
        <f t="shared" si="101"/>
        <v>28989.115788925526</v>
      </c>
      <c r="AU164" s="1">
        <f t="shared" si="108"/>
        <v>42185.434622558525</v>
      </c>
      <c r="AV164" s="1">
        <f t="shared" si="108"/>
        <v>15786.213156849975</v>
      </c>
      <c r="AW164" s="1">
        <f t="shared" si="108"/>
        <v>5797.8231577851056</v>
      </c>
      <c r="AX164" s="1">
        <f t="shared" si="109"/>
        <v>144836.65474878499</v>
      </c>
      <c r="AY164" s="1">
        <f t="shared" si="109"/>
        <v>21315.575602989149</v>
      </c>
      <c r="AZ164" s="1">
        <f t="shared" si="109"/>
        <v>5313.5299763246021</v>
      </c>
      <c r="BA164" s="1">
        <f t="shared" si="110"/>
        <v>13844.693831796812</v>
      </c>
      <c r="BB164" s="1">
        <f t="shared" si="110"/>
        <v>29526.622497592776</v>
      </c>
      <c r="BC164" s="1">
        <f t="shared" si="110"/>
        <v>37439.363243060929</v>
      </c>
      <c r="BD164" s="1">
        <f>SUM(BA164:BC164)*BT164*BG$3+BF$3*econlow!BD164+BH$3*econhigh!BD164</f>
        <v>3843.20822865012</v>
      </c>
      <c r="BE164" s="2">
        <f t="shared" si="123"/>
        <v>0.17931493730955578</v>
      </c>
      <c r="BF164" s="2">
        <f t="shared" si="123"/>
        <v>0.13584270515142602</v>
      </c>
      <c r="BG164" s="2">
        <f t="shared" si="123"/>
        <v>7.3108051554487685E-2</v>
      </c>
      <c r="BH164" s="2">
        <f t="shared" si="104"/>
        <v>0.1112043717906466</v>
      </c>
      <c r="BI164" s="2">
        <f t="shared" si="111"/>
        <v>3.2153846742329923E-3</v>
      </c>
      <c r="BJ164" s="2">
        <f t="shared" si="111"/>
        <v>1.8453240542857267E-3</v>
      </c>
      <c r="BK164" s="2">
        <f t="shared" si="111"/>
        <v>5.3447872020936297E-4</v>
      </c>
      <c r="BL164" s="2">
        <f t="shared" si="105"/>
        <v>678.21199980616257</v>
      </c>
      <c r="BM164" s="2">
        <f t="shared" si="105"/>
        <v>145.65339432208538</v>
      </c>
      <c r="BN164" s="2">
        <f t="shared" si="105"/>
        <v>15.494065506865953</v>
      </c>
      <c r="BO164" s="2">
        <f t="shared" si="112"/>
        <v>664.92847051235231</v>
      </c>
      <c r="BP164" s="2">
        <f t="shared" si="112"/>
        <v>66.221786316401548</v>
      </c>
      <c r="BQ164" s="2">
        <f t="shared" si="112"/>
        <v>10.267509275125288</v>
      </c>
      <c r="BR164" s="11">
        <f t="shared" si="113"/>
        <v>3.8057440207825505E-2</v>
      </c>
      <c r="BS164" s="17">
        <f t="shared" si="102"/>
        <v>1.0109539182490418E-2</v>
      </c>
      <c r="BT164" s="17">
        <f t="shared" si="103"/>
        <v>4.7617419401377432E-2</v>
      </c>
      <c r="BU164" s="12">
        <f>(BU$3*tempmid!$I274+BU$4*tempmid!$I274^2+BU$5*tempmid!$I274^6)*(K164/K$56)^$BW$1</f>
        <v>-2.9392774774503052</v>
      </c>
      <c r="BV164" s="12">
        <f>(BV$3*tempmid!$I274+BV$4*tempmid!$I274^2+BV$5*tempmid!$I274^6)*(L164/L$56)^$BW$1</f>
        <v>-3.3698367903066009</v>
      </c>
      <c r="BW164" s="12">
        <f>(BW$3*tempmid!$I274+BW$4*tempmid!$I274^2+BW$5*tempmid!$I274^6)*(M164/M$56)^$BW$1</f>
        <v>-3.9430380898787347</v>
      </c>
      <c r="BX164" s="12"/>
      <c r="BY164" s="12"/>
      <c r="BZ164" s="12"/>
      <c r="CA164" s="19"/>
      <c r="CB164" s="19"/>
      <c r="CC164" s="19"/>
      <c r="CD164" s="19"/>
      <c r="CE164" s="19"/>
      <c r="CF164" s="19"/>
      <c r="CG164" s="19"/>
      <c r="CH164" s="19"/>
    </row>
    <row r="165" spans="1:86" x14ac:dyDescent="0.3">
      <c r="A165" s="2">
        <f t="shared" si="89"/>
        <v>2119</v>
      </c>
      <c r="B165" s="5">
        <f t="shared" si="124"/>
        <v>1165.0664353463546</v>
      </c>
      <c r="C165" s="5">
        <f t="shared" si="124"/>
        <v>2962.4702925397455</v>
      </c>
      <c r="D165" s="5">
        <f t="shared" si="124"/>
        <v>4364.8426652397311</v>
      </c>
      <c r="E165" s="15">
        <f t="shared" si="125"/>
        <v>1.5328545543300865E-5</v>
      </c>
      <c r="F165" s="15">
        <f t="shared" si="125"/>
        <v>3.0198262583291866E-5</v>
      </c>
      <c r="G165" s="15">
        <f t="shared" si="125"/>
        <v>6.1648678847016743E-5</v>
      </c>
      <c r="H165" s="5">
        <f t="shared" si="92"/>
        <v>212428.85646114164</v>
      </c>
      <c r="I165" s="5">
        <f t="shared" si="92"/>
        <v>79714.550905465279</v>
      </c>
      <c r="J165" s="5">
        <f t="shared" si="92"/>
        <v>29253.019074313121</v>
      </c>
      <c r="K165" s="5">
        <f t="shared" si="93"/>
        <v>182331.96838941646</v>
      </c>
      <c r="L165" s="5">
        <f t="shared" si="93"/>
        <v>26908.135114875859</v>
      </c>
      <c r="M165" s="5">
        <f t="shared" si="93"/>
        <v>6701.964152631479</v>
      </c>
      <c r="N165" s="15">
        <f t="shared" si="94"/>
        <v>7.1040025367392623E-3</v>
      </c>
      <c r="O165" s="15">
        <f t="shared" si="94"/>
        <v>9.8956975331201402E-3</v>
      </c>
      <c r="P165" s="15">
        <f t="shared" si="94"/>
        <v>9.0413239399491641E-3</v>
      </c>
      <c r="Q165" s="5">
        <f t="shared" si="95"/>
        <v>9215.1651924410544</v>
      </c>
      <c r="R165" s="5">
        <f t="shared" si="95"/>
        <v>12562.837467838377</v>
      </c>
      <c r="S165" s="5">
        <f t="shared" si="95"/>
        <v>6613.021157785266</v>
      </c>
      <c r="T165" s="5">
        <f t="shared" si="126"/>
        <v>43.380006586472071</v>
      </c>
      <c r="U165" s="5">
        <f t="shared" si="126"/>
        <v>157.59779519722616</v>
      </c>
      <c r="V165" s="5">
        <f t="shared" si="126"/>
        <v>226.06286007559865</v>
      </c>
      <c r="W165" s="15">
        <f t="shared" si="97"/>
        <v>-1.0734613539272964E-2</v>
      </c>
      <c r="X165" s="15">
        <f t="shared" si="97"/>
        <v>-1.217998157191269E-2</v>
      </c>
      <c r="Y165" s="15">
        <f t="shared" si="97"/>
        <v>-9.7425357312937999E-3</v>
      </c>
      <c r="Z165" s="5">
        <f t="shared" si="100"/>
        <v>11289.671546860076</v>
      </c>
      <c r="AA165" s="5">
        <f t="shared" si="100"/>
        <v>32319.346829807084</v>
      </c>
      <c r="AB165" s="5">
        <f t="shared" si="100"/>
        <v>41661.029495796101</v>
      </c>
      <c r="AC165" s="16">
        <f t="shared" si="121"/>
        <v>1.4872892747256998</v>
      </c>
      <c r="AD165" s="16">
        <f t="shared" si="121"/>
        <v>2.9699524306677407</v>
      </c>
      <c r="AE165" s="16">
        <f t="shared" si="121"/>
        <v>6.7917990198576188</v>
      </c>
      <c r="AF165" s="15">
        <f t="shared" si="107"/>
        <v>-4.0504037456468023E-3</v>
      </c>
      <c r="AG165" s="15">
        <f t="shared" si="107"/>
        <v>2.9673830763510267E-4</v>
      </c>
      <c r="AH165" s="15">
        <f t="shared" si="107"/>
        <v>9.7937136394747881E-3</v>
      </c>
      <c r="AI165" s="1">
        <f t="shared" si="122"/>
        <v>393070.82399154257</v>
      </c>
      <c r="AJ165" s="1">
        <f t="shared" si="122"/>
        <v>143614.53607261233</v>
      </c>
      <c r="AK165" s="1">
        <f t="shared" si="122"/>
        <v>53130.700113582498</v>
      </c>
      <c r="AL165" s="14">
        <f t="shared" si="127"/>
        <v>58.835083856745705</v>
      </c>
      <c r="AM165" s="14">
        <f t="shared" si="127"/>
        <v>12.837846029525171</v>
      </c>
      <c r="AN165" s="14">
        <f t="shared" si="127"/>
        <v>4.234865110293395</v>
      </c>
      <c r="AO165" s="11">
        <f t="shared" si="128"/>
        <v>6.8952256102389146E-3</v>
      </c>
      <c r="AP165" s="11">
        <f t="shared" si="128"/>
        <v>8.6861656770508555E-3</v>
      </c>
      <c r="AQ165" s="11">
        <f t="shared" si="128"/>
        <v>7.879448239837189E-3</v>
      </c>
      <c r="AR165" s="1">
        <f t="shared" si="101"/>
        <v>212428.85646114164</v>
      </c>
      <c r="AS165" s="1">
        <f t="shared" si="101"/>
        <v>79714.550905465279</v>
      </c>
      <c r="AT165" s="1">
        <f t="shared" si="101"/>
        <v>29253.019074313121</v>
      </c>
      <c r="AU165" s="1">
        <f t="shared" si="108"/>
        <v>42485.771292228332</v>
      </c>
      <c r="AV165" s="1">
        <f t="shared" si="108"/>
        <v>15942.910181093057</v>
      </c>
      <c r="AW165" s="1">
        <f t="shared" si="108"/>
        <v>5850.6038148626249</v>
      </c>
      <c r="AX165" s="1">
        <f t="shared" si="109"/>
        <v>145865.57471153315</v>
      </c>
      <c r="AY165" s="1">
        <f t="shared" si="109"/>
        <v>21526.508091900683</v>
      </c>
      <c r="AZ165" s="1">
        <f t="shared" si="109"/>
        <v>5361.5713221051828</v>
      </c>
      <c r="BA165" s="1">
        <f t="shared" si="110"/>
        <v>13853.153425605477</v>
      </c>
      <c r="BB165" s="1">
        <f t="shared" si="110"/>
        <v>29556.685760424338</v>
      </c>
      <c r="BC165" s="1">
        <f t="shared" si="110"/>
        <v>37480.957951712458</v>
      </c>
      <c r="BD165" s="1">
        <f>SUM(BA165:BC165)*BT165*BG$3+BF$3*econlow!BD165+BH$3*econhigh!BD165</f>
        <v>3734.8944248100179</v>
      </c>
      <c r="BE165" s="2">
        <f t="shared" si="123"/>
        <v>0.17931493730955578</v>
      </c>
      <c r="BF165" s="2">
        <f t="shared" si="123"/>
        <v>0.13584270515142602</v>
      </c>
      <c r="BG165" s="2">
        <f t="shared" si="123"/>
        <v>7.3108051554487685E-2</v>
      </c>
      <c r="BH165" s="2">
        <f t="shared" si="104"/>
        <v>0.11094764429006117</v>
      </c>
      <c r="BI165" s="2">
        <f t="shared" si="111"/>
        <v>3.2153846742329923E-3</v>
      </c>
      <c r="BJ165" s="2">
        <f t="shared" si="111"/>
        <v>1.8453240542857267E-3</v>
      </c>
      <c r="BK165" s="2">
        <f t="shared" si="111"/>
        <v>5.3447872020936297E-4</v>
      </c>
      <c r="BL165" s="2">
        <f t="shared" si="105"/>
        <v>683.04048942999498</v>
      </c>
      <c r="BM165" s="2">
        <f t="shared" si="105"/>
        <v>147.09917826243912</v>
      </c>
      <c r="BN165" s="2">
        <f t="shared" si="105"/>
        <v>15.635116197098961</v>
      </c>
      <c r="BO165" s="2">
        <f t="shared" si="112"/>
        <v>674.80558528143229</v>
      </c>
      <c r="BP165" s="2">
        <f t="shared" si="112"/>
        <v>67.010266587086818</v>
      </c>
      <c r="BQ165" s="2">
        <f t="shared" si="112"/>
        <v>10.266818907224069</v>
      </c>
      <c r="BR165" s="11">
        <f t="shared" si="113"/>
        <v>3.7949971142771294E-2</v>
      </c>
      <c r="BS165" s="17">
        <f t="shared" si="102"/>
        <v>9.738901520195669E-3</v>
      </c>
      <c r="BT165" s="17">
        <f t="shared" si="103"/>
        <v>4.6230504273181969E-2</v>
      </c>
      <c r="BU165" s="12">
        <f>(BU$3*tempmid!$I275+BU$4*tempmid!$I275^2+BU$5*tempmid!$I275^6)*(K165/K$56)^$BW$1</f>
        <v>-3.0781267081998296</v>
      </c>
      <c r="BV165" s="12">
        <f>(BV$3*tempmid!$I275+BV$4*tempmid!$I275^2+BV$5*tempmid!$I275^6)*(L165/L$56)^$BW$1</f>
        <v>-3.4680574105046551</v>
      </c>
      <c r="BW165" s="12">
        <f>(BW$3*tempmid!$I275+BW$4*tempmid!$I275^2+BW$5*tempmid!$I275^6)*(M165/M$56)^$BW$1</f>
        <v>-4.0273209361316189</v>
      </c>
      <c r="BX165" s="12"/>
      <c r="BY165" s="12"/>
      <c r="BZ165" s="12"/>
      <c r="CA165" s="19"/>
      <c r="CB165" s="19"/>
      <c r="CC165" s="19"/>
      <c r="CD165" s="19"/>
      <c r="CE165" s="19"/>
      <c r="CF165" s="19"/>
      <c r="CG165" s="19"/>
      <c r="CH165" s="19"/>
    </row>
    <row r="166" spans="1:86" x14ac:dyDescent="0.3">
      <c r="A166" s="2">
        <f t="shared" si="89"/>
        <v>2120</v>
      </c>
      <c r="B166" s="5">
        <f t="shared" si="124"/>
        <v>1165.0834011815741</v>
      </c>
      <c r="C166" s="5">
        <f t="shared" si="124"/>
        <v>2962.5552809227452</v>
      </c>
      <c r="D166" s="5">
        <f t="shared" si="124"/>
        <v>4365.0982976842333</v>
      </c>
      <c r="E166" s="15">
        <f t="shared" si="125"/>
        <v>1.4562118266135821E-5</v>
      </c>
      <c r="F166" s="15">
        <f t="shared" si="125"/>
        <v>2.868834945412727E-5</v>
      </c>
      <c r="G166" s="15">
        <f t="shared" si="125"/>
        <v>5.8566244904665905E-5</v>
      </c>
      <c r="H166" s="5">
        <f t="shared" si="92"/>
        <v>213918.77786593803</v>
      </c>
      <c r="I166" s="5">
        <f t="shared" si="92"/>
        <v>80496.123919430582</v>
      </c>
      <c r="J166" s="5">
        <f t="shared" si="92"/>
        <v>29516.073952399889</v>
      </c>
      <c r="K166" s="5">
        <f t="shared" si="93"/>
        <v>183608.12423298744</v>
      </c>
      <c r="L166" s="5">
        <f t="shared" si="93"/>
        <v>27171.180378567824</v>
      </c>
      <c r="M166" s="5">
        <f t="shared" si="93"/>
        <v>6761.8348865267762</v>
      </c>
      <c r="N166" s="15">
        <f t="shared" si="94"/>
        <v>6.9990789593485925E-3</v>
      </c>
      <c r="O166" s="15">
        <f t="shared" si="94"/>
        <v>9.7756779713262798E-3</v>
      </c>
      <c r="P166" s="15">
        <f t="shared" si="94"/>
        <v>8.9333115683392084E-3</v>
      </c>
      <c r="Q166" s="5">
        <f t="shared" si="95"/>
        <v>9180.1829476192779</v>
      </c>
      <c r="R166" s="5">
        <f t="shared" si="95"/>
        <v>12531.496263487097</v>
      </c>
      <c r="S166" s="5">
        <f t="shared" si="95"/>
        <v>6607.4811421916311</v>
      </c>
      <c r="T166" s="5">
        <f t="shared" si="126"/>
        <v>42.914338980435176</v>
      </c>
      <c r="U166" s="5">
        <f t="shared" si="126"/>
        <v>155.67825695594988</v>
      </c>
      <c r="V166" s="5">
        <f t="shared" si="126"/>
        <v>223.86043458379365</v>
      </c>
      <c r="W166" s="15">
        <f t="shared" si="97"/>
        <v>-1.0734613539272964E-2</v>
      </c>
      <c r="X166" s="15">
        <f t="shared" si="97"/>
        <v>-1.217998157191269E-2</v>
      </c>
      <c r="Y166" s="15">
        <f t="shared" si="97"/>
        <v>-9.7425357312937999E-3</v>
      </c>
      <c r="Z166" s="5">
        <f t="shared" si="100"/>
        <v>11202.435698428524</v>
      </c>
      <c r="AA166" s="5">
        <f t="shared" si="100"/>
        <v>32252.166084935117</v>
      </c>
      <c r="AB166" s="5">
        <f t="shared" si="100"/>
        <v>42038.432162136647</v>
      </c>
      <c r="AC166" s="16">
        <f t="shared" si="121"/>
        <v>1.4812651526764906</v>
      </c>
      <c r="AD166" s="16">
        <f t="shared" si="121"/>
        <v>2.9708337293257738</v>
      </c>
      <c r="AE166" s="16">
        <f t="shared" si="121"/>
        <v>6.8583159545549695</v>
      </c>
      <c r="AF166" s="15">
        <f t="shared" si="107"/>
        <v>-4.0504037456468023E-3</v>
      </c>
      <c r="AG166" s="15">
        <f t="shared" si="107"/>
        <v>2.9673830763510267E-4</v>
      </c>
      <c r="AH166" s="15">
        <f t="shared" si="107"/>
        <v>9.7937136394747881E-3</v>
      </c>
      <c r="AI166" s="1">
        <f t="shared" si="122"/>
        <v>396249.51288461662</v>
      </c>
      <c r="AJ166" s="1">
        <f t="shared" si="122"/>
        <v>145195.99264644415</v>
      </c>
      <c r="AK166" s="1">
        <f t="shared" si="122"/>
        <v>53668.233917086873</v>
      </c>
      <c r="AL166" s="14">
        <f t="shared" si="127"/>
        <v>59.236708221965394</v>
      </c>
      <c r="AM166" s="14">
        <f t="shared" si="127"/>
        <v>12.948242570498605</v>
      </c>
      <c r="AN166" s="14">
        <f t="shared" si="127"/>
        <v>4.267899826728252</v>
      </c>
      <c r="AO166" s="11">
        <f t="shared" si="128"/>
        <v>6.8262733541365255E-3</v>
      </c>
      <c r="AP166" s="11">
        <f t="shared" si="128"/>
        <v>8.5993040202803472E-3</v>
      </c>
      <c r="AQ166" s="11">
        <f t="shared" si="128"/>
        <v>7.8006537574388168E-3</v>
      </c>
      <c r="AR166" s="1">
        <f t="shared" si="101"/>
        <v>213918.77786593803</v>
      </c>
      <c r="AS166" s="1">
        <f t="shared" si="101"/>
        <v>80496.123919430582</v>
      </c>
      <c r="AT166" s="1">
        <f t="shared" si="101"/>
        <v>29516.073952399889</v>
      </c>
      <c r="AU166" s="1">
        <f t="shared" si="108"/>
        <v>42783.755573187605</v>
      </c>
      <c r="AV166" s="1">
        <f t="shared" si="108"/>
        <v>16099.224783886117</v>
      </c>
      <c r="AW166" s="1">
        <f t="shared" si="108"/>
        <v>5903.2147904799785</v>
      </c>
      <c r="AX166" s="1">
        <f t="shared" si="109"/>
        <v>146886.49938638997</v>
      </c>
      <c r="AY166" s="1">
        <f t="shared" si="109"/>
        <v>21736.944302854259</v>
      </c>
      <c r="AZ166" s="1">
        <f t="shared" si="109"/>
        <v>5409.4679092214201</v>
      </c>
      <c r="BA166" s="1">
        <f t="shared" si="110"/>
        <v>13861.48126301113</v>
      </c>
      <c r="BB166" s="1">
        <f t="shared" si="110"/>
        <v>29586.354038544334</v>
      </c>
      <c r="BC166" s="1">
        <f t="shared" si="110"/>
        <v>37521.974707934438</v>
      </c>
      <c r="BD166" s="1">
        <f>SUM(BA166:BC166)*BT166*BG$3+BF$3*econlow!BD166+BH$3*econhigh!BD166</f>
        <v>3629.5796892943381</v>
      </c>
      <c r="BE166" s="2">
        <f t="shared" si="123"/>
        <v>0.17931493730955578</v>
      </c>
      <c r="BF166" s="2">
        <f t="shared" si="123"/>
        <v>0.13584270515142602</v>
      </c>
      <c r="BG166" s="2">
        <f t="shared" si="123"/>
        <v>7.3108051554487685E-2</v>
      </c>
      <c r="BH166" s="2">
        <f t="shared" si="104"/>
        <v>0.1106912805873829</v>
      </c>
      <c r="BI166" s="2">
        <f t="shared" si="111"/>
        <v>3.2153846742329923E-3</v>
      </c>
      <c r="BJ166" s="2">
        <f t="shared" si="111"/>
        <v>1.8453240542857267E-3</v>
      </c>
      <c r="BK166" s="2">
        <f t="shared" si="111"/>
        <v>5.3447872020936297E-4</v>
      </c>
      <c r="BL166" s="2">
        <f t="shared" si="105"/>
        <v>687.83115988078896</v>
      </c>
      <c r="BM166" s="2">
        <f t="shared" si="105"/>
        <v>148.54143374528991</v>
      </c>
      <c r="BN166" s="2">
        <f t="shared" si="105"/>
        <v>15.775713431683606</v>
      </c>
      <c r="BO166" s="2">
        <f t="shared" si="112"/>
        <v>684.83021505311444</v>
      </c>
      <c r="BP166" s="2">
        <f t="shared" si="112"/>
        <v>67.808228437267516</v>
      </c>
      <c r="BQ166" s="2">
        <f t="shared" si="112"/>
        <v>10.266142409286497</v>
      </c>
      <c r="BR166" s="11">
        <f t="shared" si="113"/>
        <v>3.784361609770201E-2</v>
      </c>
      <c r="BS166" s="17">
        <f t="shared" si="102"/>
        <v>9.3828236340459132E-3</v>
      </c>
      <c r="BT166" s="17">
        <f t="shared" si="103"/>
        <v>4.4883984731244629E-2</v>
      </c>
      <c r="BU166" s="12">
        <f>(BU$3*tempmid!$I276+BU$4*tempmid!$I276^2+BU$5*tempmid!$I276^6)*(K166/K$56)^$BW$1</f>
        <v>-3.2179912278092857</v>
      </c>
      <c r="BV166" s="12">
        <f>(BV$3*tempmid!$I276+BV$4*tempmid!$I276^2+BV$5*tempmid!$I276^6)*(L166/L$56)^$BW$1</f>
        <v>-3.566790636597966</v>
      </c>
      <c r="BW166" s="12">
        <f>(BW$3*tempmid!$I276+BW$4*tempmid!$I276^2+BW$5*tempmid!$I276^6)*(M166/M$56)^$BW$1</f>
        <v>-4.1119877145015673</v>
      </c>
      <c r="BX166" s="12"/>
      <c r="BY166" s="12"/>
      <c r="BZ166" s="12"/>
      <c r="CA166" s="19"/>
      <c r="CB166" s="19"/>
      <c r="CC166" s="19"/>
      <c r="CD166" s="19"/>
      <c r="CE166" s="19"/>
      <c r="CF166" s="19"/>
      <c r="CG166" s="19"/>
      <c r="CH166" s="19"/>
    </row>
    <row r="167" spans="1:86" x14ac:dyDescent="0.3">
      <c r="A167" s="2">
        <f t="shared" si="89"/>
        <v>2121</v>
      </c>
      <c r="B167" s="5">
        <f t="shared" si="124"/>
        <v>1165.0995189597381</v>
      </c>
      <c r="C167" s="5">
        <f t="shared" si="124"/>
        <v>2962.6360222028625</v>
      </c>
      <c r="D167" s="5">
        <f t="shared" si="124"/>
        <v>4365.3411627293717</v>
      </c>
      <c r="E167" s="15">
        <f t="shared" si="125"/>
        <v>1.3834012352829029E-5</v>
      </c>
      <c r="F167" s="15">
        <f t="shared" si="125"/>
        <v>2.7253931981420906E-5</v>
      </c>
      <c r="G167" s="15">
        <f t="shared" si="125"/>
        <v>5.5637932659432604E-5</v>
      </c>
      <c r="H167" s="5">
        <f t="shared" si="92"/>
        <v>215396.78908102587</v>
      </c>
      <c r="I167" s="5">
        <f t="shared" si="92"/>
        <v>81275.687670131374</v>
      </c>
      <c r="J167" s="5">
        <f t="shared" si="92"/>
        <v>29778.254091554292</v>
      </c>
      <c r="K167" s="5">
        <f t="shared" si="93"/>
        <v>184874.15501925827</v>
      </c>
      <c r="L167" s="5">
        <f t="shared" si="93"/>
        <v>27433.571677731437</v>
      </c>
      <c r="M167" s="5">
        <f t="shared" si="93"/>
        <v>6821.5181772725027</v>
      </c>
      <c r="N167" s="15">
        <f t="shared" si="94"/>
        <v>6.8952874038641365E-3</v>
      </c>
      <c r="O167" s="15">
        <f t="shared" si="94"/>
        <v>9.6569709341955967E-3</v>
      </c>
      <c r="P167" s="15">
        <f t="shared" si="94"/>
        <v>8.8264933627184572E-3</v>
      </c>
      <c r="Q167" s="5">
        <f t="shared" si="95"/>
        <v>9144.3842320396852</v>
      </c>
      <c r="R167" s="5">
        <f t="shared" si="95"/>
        <v>12498.745819547525</v>
      </c>
      <c r="S167" s="5">
        <f t="shared" si="95"/>
        <v>6601.227474392459</v>
      </c>
      <c r="T167" s="5">
        <f t="shared" si="126"/>
        <v>42.453670136186844</v>
      </c>
      <c r="U167" s="5">
        <f t="shared" si="126"/>
        <v>153.78209865507893</v>
      </c>
      <c r="V167" s="5">
        <f t="shared" si="126"/>
        <v>221.67946630103808</v>
      </c>
      <c r="W167" s="15">
        <f t="shared" si="97"/>
        <v>-1.0734613539272964E-2</v>
      </c>
      <c r="X167" s="15">
        <f t="shared" si="97"/>
        <v>-1.217998157191269E-2</v>
      </c>
      <c r="Y167" s="15">
        <f t="shared" si="97"/>
        <v>-9.7425357312937999E-3</v>
      </c>
      <c r="Z167" s="5">
        <f t="shared" si="100"/>
        <v>11114.70731702372</v>
      </c>
      <c r="AA167" s="5">
        <f t="shared" si="100"/>
        <v>32181.251402481023</v>
      </c>
      <c r="AB167" s="5">
        <f t="shared" si="100"/>
        <v>42414.582195268878</v>
      </c>
      <c r="AC167" s="16">
        <f t="shared" ref="AC167:AE182" si="129">AC166*(1+AF167)</f>
        <v>1.4752654307537936</v>
      </c>
      <c r="AD167" s="16">
        <f t="shared" si="129"/>
        <v>2.9717152894988792</v>
      </c>
      <c r="AE167" s="16">
        <f t="shared" si="129"/>
        <v>6.9254843370629224</v>
      </c>
      <c r="AF167" s="15">
        <f t="shared" si="107"/>
        <v>-4.0504037456468023E-3</v>
      </c>
      <c r="AG167" s="15">
        <f t="shared" si="107"/>
        <v>2.9673830763510267E-4</v>
      </c>
      <c r="AH167" s="15">
        <f t="shared" si="107"/>
        <v>9.7937136394747881E-3</v>
      </c>
      <c r="AI167" s="1">
        <f t="shared" si="122"/>
        <v>399408.3171693426</v>
      </c>
      <c r="AJ167" s="1">
        <f t="shared" si="122"/>
        <v>146775.61816568585</v>
      </c>
      <c r="AK167" s="1">
        <f t="shared" si="122"/>
        <v>54204.625315858168</v>
      </c>
      <c r="AL167" s="14">
        <f t="shared" si="127"/>
        <v>59.637030525258531</v>
      </c>
      <c r="AM167" s="14">
        <f t="shared" si="127"/>
        <v>13.058474986146738</v>
      </c>
      <c r="AN167" s="14">
        <f t="shared" si="127"/>
        <v>4.3008593114597948</v>
      </c>
      <c r="AO167" s="11">
        <f t="shared" si="128"/>
        <v>6.7580106205951604E-3</v>
      </c>
      <c r="AP167" s="11">
        <f t="shared" si="128"/>
        <v>8.5133109800775431E-3</v>
      </c>
      <c r="AQ167" s="11">
        <f t="shared" si="128"/>
        <v>7.7226472198644288E-3</v>
      </c>
      <c r="AR167" s="1">
        <f t="shared" si="101"/>
        <v>215396.78908102587</v>
      </c>
      <c r="AS167" s="1">
        <f t="shared" si="101"/>
        <v>81275.687670131374</v>
      </c>
      <c r="AT167" s="1">
        <f t="shared" si="101"/>
        <v>29778.254091554292</v>
      </c>
      <c r="AU167" s="1">
        <f t="shared" si="108"/>
        <v>43079.357816205178</v>
      </c>
      <c r="AV167" s="1">
        <f t="shared" si="108"/>
        <v>16255.137534026275</v>
      </c>
      <c r="AW167" s="1">
        <f t="shared" si="108"/>
        <v>5955.650818310859</v>
      </c>
      <c r="AX167" s="1">
        <f t="shared" si="109"/>
        <v>147899.32401540663</v>
      </c>
      <c r="AY167" s="1">
        <f t="shared" si="109"/>
        <v>21946.857342185151</v>
      </c>
      <c r="AZ167" s="1">
        <f t="shared" si="109"/>
        <v>5457.2145418180016</v>
      </c>
      <c r="BA167" s="1">
        <f t="shared" si="110"/>
        <v>13869.679148295772</v>
      </c>
      <c r="BB167" s="1">
        <f t="shared" si="110"/>
        <v>29615.633212548826</v>
      </c>
      <c r="BC167" s="1">
        <f t="shared" si="110"/>
        <v>37562.423956575854</v>
      </c>
      <c r="BD167" s="1">
        <f>SUM(BA167:BC167)*BT167*BG$3+BF$3*econlow!BD167+BH$3*econhigh!BD167</f>
        <v>3527.1834602838194</v>
      </c>
      <c r="BE167" s="2">
        <f t="shared" si="123"/>
        <v>0.17931493730955578</v>
      </c>
      <c r="BF167" s="2">
        <f t="shared" si="123"/>
        <v>0.13584270515142602</v>
      </c>
      <c r="BG167" s="2">
        <f t="shared" si="123"/>
        <v>7.3108051554487685E-2</v>
      </c>
      <c r="BH167" s="2">
        <f t="shared" si="104"/>
        <v>0.1104352936314226</v>
      </c>
      <c r="BI167" s="2">
        <f t="shared" si="111"/>
        <v>3.2153846742329923E-3</v>
      </c>
      <c r="BJ167" s="2">
        <f t="shared" si="111"/>
        <v>1.8453240542857267E-3</v>
      </c>
      <c r="BK167" s="2">
        <f t="shared" si="111"/>
        <v>5.3447872020936297E-4</v>
      </c>
      <c r="BL167" s="2">
        <f t="shared" si="105"/>
        <v>692.58353449012691</v>
      </c>
      <c r="BM167" s="2">
        <f t="shared" si="105"/>
        <v>149.97998148630728</v>
      </c>
      <c r="BN167" s="2">
        <f t="shared" si="105"/>
        <v>15.915843136923165</v>
      </c>
      <c r="BO167" s="2">
        <f t="shared" si="112"/>
        <v>695.004566995407</v>
      </c>
      <c r="BP167" s="2">
        <f t="shared" si="112"/>
        <v>68.615785869047102</v>
      </c>
      <c r="BQ167" s="2">
        <f t="shared" si="112"/>
        <v>10.265479571649871</v>
      </c>
      <c r="BR167" s="11">
        <f t="shared" si="113"/>
        <v>3.7738367811869206E-2</v>
      </c>
      <c r="BS167" s="17">
        <f t="shared" si="102"/>
        <v>9.0406911874887121E-3</v>
      </c>
      <c r="BT167" s="17">
        <f t="shared" si="103"/>
        <v>4.3576684205091872E-2</v>
      </c>
      <c r="BU167" s="12">
        <f>(BU$3*tempmid!$I277+BU$4*tempmid!$I277^2+BU$5*tempmid!$I277^6)*(K167/K$56)^$BW$1</f>
        <v>-3.3588472506211811</v>
      </c>
      <c r="BV167" s="12">
        <f>(BV$3*tempmid!$I277+BV$4*tempmid!$I277^2+BV$5*tempmid!$I277^6)*(L167/L$56)^$BW$1</f>
        <v>-3.6660203551431394</v>
      </c>
      <c r="BW167" s="12">
        <f>(BW$3*tempmid!$I277+BW$4*tempmid!$I277^2+BW$5*tempmid!$I277^6)*(M167/M$56)^$BW$1</f>
        <v>-4.1970254693616269</v>
      </c>
      <c r="BX167" s="12"/>
      <c r="BY167" s="12"/>
      <c r="BZ167" s="12"/>
      <c r="CA167" s="19"/>
      <c r="CB167" s="19"/>
      <c r="CC167" s="19"/>
      <c r="CD167" s="19"/>
      <c r="CE167" s="19"/>
      <c r="CF167" s="19"/>
      <c r="CG167" s="19"/>
      <c r="CH167" s="19"/>
    </row>
    <row r="168" spans="1:86" x14ac:dyDescent="0.3">
      <c r="A168" s="2">
        <f t="shared" si="89"/>
        <v>2122</v>
      </c>
      <c r="B168" s="5">
        <f t="shared" si="124"/>
        <v>1165.1148310608187</v>
      </c>
      <c r="C168" s="5">
        <f t="shared" si="124"/>
        <v>2962.7127285094657</v>
      </c>
      <c r="D168" s="5">
        <f t="shared" si="124"/>
        <v>4365.5718973591365</v>
      </c>
      <c r="E168" s="15">
        <f t="shared" si="125"/>
        <v>1.3142311735187577E-5</v>
      </c>
      <c r="F168" s="15">
        <f t="shared" si="125"/>
        <v>2.5891235382349859E-5</v>
      </c>
      <c r="G168" s="15">
        <f t="shared" si="125"/>
        <v>5.2856036026460972E-5</v>
      </c>
      <c r="H168" s="5">
        <f t="shared" si="92"/>
        <v>216862.74728802039</v>
      </c>
      <c r="I168" s="5">
        <f t="shared" si="92"/>
        <v>82053.146662215702</v>
      </c>
      <c r="J168" s="5">
        <f t="shared" si="92"/>
        <v>30039.53367014102</v>
      </c>
      <c r="K168" s="5">
        <f t="shared" si="93"/>
        <v>186129.93458384721</v>
      </c>
      <c r="L168" s="5">
        <f t="shared" si="93"/>
        <v>27695.275978881848</v>
      </c>
      <c r="M168" s="5">
        <f t="shared" si="93"/>
        <v>6881.0076609465123</v>
      </c>
      <c r="N168" s="15">
        <f t="shared" si="94"/>
        <v>6.7926182784074918E-3</v>
      </c>
      <c r="O168" s="15">
        <f t="shared" si="94"/>
        <v>9.5395635765080922E-3</v>
      </c>
      <c r="P168" s="15">
        <f t="shared" si="94"/>
        <v>8.7208568720396062E-3</v>
      </c>
      <c r="Q168" s="5">
        <f t="shared" si="95"/>
        <v>9107.7900354472458</v>
      </c>
      <c r="R168" s="5">
        <f t="shared" si="95"/>
        <v>12464.614371443027</v>
      </c>
      <c r="S168" s="5">
        <f t="shared" si="95"/>
        <v>6594.2708066260911</v>
      </c>
      <c r="T168" s="5">
        <f t="shared" si="126"/>
        <v>41.997946393951104</v>
      </c>
      <c r="U168" s="5">
        <f t="shared" si="126"/>
        <v>151.90903552737001</v>
      </c>
      <c r="V168" s="5">
        <f t="shared" si="126"/>
        <v>219.51974617970606</v>
      </c>
      <c r="W168" s="15">
        <f t="shared" si="97"/>
        <v>-1.0734613539272964E-2</v>
      </c>
      <c r="X168" s="15">
        <f t="shared" si="97"/>
        <v>-1.217998157191269E-2</v>
      </c>
      <c r="Y168" s="15">
        <f t="shared" si="97"/>
        <v>-9.7425357312937999E-3</v>
      </c>
      <c r="Z168" s="5">
        <f t="shared" si="100"/>
        <v>11026.521301426734</v>
      </c>
      <c r="AA168" s="5">
        <f t="shared" si="100"/>
        <v>32106.671751255781</v>
      </c>
      <c r="AB168" s="5">
        <f t="shared" si="100"/>
        <v>42789.441922348022</v>
      </c>
      <c r="AC168" s="16">
        <f t="shared" si="129"/>
        <v>1.4692900101272452</v>
      </c>
      <c r="AD168" s="16">
        <f t="shared" si="129"/>
        <v>2.9725971112646583</v>
      </c>
      <c r="AE168" s="16">
        <f t="shared" si="129"/>
        <v>6.9933105474747848</v>
      </c>
      <c r="AF168" s="15">
        <f t="shared" si="107"/>
        <v>-4.0504037456468023E-3</v>
      </c>
      <c r="AG168" s="15">
        <f t="shared" si="107"/>
        <v>2.9673830763510267E-4</v>
      </c>
      <c r="AH168" s="15">
        <f t="shared" si="107"/>
        <v>9.7937136394747881E-3</v>
      </c>
      <c r="AI168" s="1">
        <f t="shared" ref="AI168:AK183" si="130">(1-$AI$5)*AI167+AU167</f>
        <v>402546.84326861351</v>
      </c>
      <c r="AJ168" s="1">
        <f t="shared" si="130"/>
        <v>148353.19388314354</v>
      </c>
      <c r="AK168" s="1">
        <f t="shared" si="130"/>
        <v>54739.813602583214</v>
      </c>
      <c r="AL168" s="14">
        <f t="shared" si="127"/>
        <v>60.036027934072273</v>
      </c>
      <c r="AM168" s="14">
        <f t="shared" si="127"/>
        <v>13.168534136044544</v>
      </c>
      <c r="AN168" s="14">
        <f t="shared" si="127"/>
        <v>4.3337411904724208</v>
      </c>
      <c r="AO168" s="11">
        <f t="shared" si="128"/>
        <v>6.690430514389209E-3</v>
      </c>
      <c r="AP168" s="11">
        <f t="shared" si="128"/>
        <v>8.4281778702767676E-3</v>
      </c>
      <c r="AQ168" s="11">
        <f t="shared" si="128"/>
        <v>7.6454207476657843E-3</v>
      </c>
      <c r="AR168" s="1">
        <f t="shared" si="101"/>
        <v>216862.74728802039</v>
      </c>
      <c r="AS168" s="1">
        <f t="shared" si="101"/>
        <v>82053.146662215702</v>
      </c>
      <c r="AT168" s="1">
        <f t="shared" si="101"/>
        <v>30039.53367014102</v>
      </c>
      <c r="AU168" s="1">
        <f t="shared" si="108"/>
        <v>43372.54945760408</v>
      </c>
      <c r="AV168" s="1">
        <f t="shared" si="108"/>
        <v>16410.629332443143</v>
      </c>
      <c r="AW168" s="1">
        <f t="shared" si="108"/>
        <v>6007.9067340282045</v>
      </c>
      <c r="AX168" s="1">
        <f t="shared" si="109"/>
        <v>148903.94766707777</v>
      </c>
      <c r="AY168" s="1">
        <f t="shared" si="109"/>
        <v>22156.220783105477</v>
      </c>
      <c r="AZ168" s="1">
        <f t="shared" si="109"/>
        <v>5504.80612875721</v>
      </c>
      <c r="BA168" s="1">
        <f t="shared" si="110"/>
        <v>13877.748850340298</v>
      </c>
      <c r="BB168" s="1">
        <f t="shared" si="110"/>
        <v>29644.529027287783</v>
      </c>
      <c r="BC168" s="1">
        <f t="shared" si="110"/>
        <v>37602.315835805959</v>
      </c>
      <c r="BD168" s="1">
        <f>SUM(BA168:BC168)*BT168*BG$3+BF$3*econlow!BD168+BH$3*econhigh!BD168</f>
        <v>3427.6272155588954</v>
      </c>
      <c r="BE168" s="2">
        <f t="shared" ref="BE168:BG183" si="131">BE167</f>
        <v>0.17931493730955578</v>
      </c>
      <c r="BF168" s="2">
        <f t="shared" si="131"/>
        <v>0.13584270515142602</v>
      </c>
      <c r="BG168" s="2">
        <f t="shared" si="131"/>
        <v>7.3108051554487685E-2</v>
      </c>
      <c r="BH168" s="2">
        <f t="shared" si="104"/>
        <v>0.11017969652356656</v>
      </c>
      <c r="BI168" s="2">
        <f t="shared" si="111"/>
        <v>3.2153846742329923E-3</v>
      </c>
      <c r="BJ168" s="2">
        <f t="shared" si="111"/>
        <v>1.8453240542857267E-3</v>
      </c>
      <c r="BK168" s="2">
        <f t="shared" si="111"/>
        <v>5.3447872020936297E-4</v>
      </c>
      <c r="BL168" s="2">
        <f t="shared" si="105"/>
        <v>697.29715404196315</v>
      </c>
      <c r="BM168" s="2">
        <f t="shared" si="105"/>
        <v>151.41464526562123</v>
      </c>
      <c r="BN168" s="2">
        <f t="shared" si="105"/>
        <v>16.055491511703039</v>
      </c>
      <c r="BO168" s="2">
        <f t="shared" si="112"/>
        <v>705.33088127617941</v>
      </c>
      <c r="BP168" s="2">
        <f t="shared" si="112"/>
        <v>69.433054258239167</v>
      </c>
      <c r="BQ168" s="2">
        <f t="shared" si="112"/>
        <v>10.264830189722314</v>
      </c>
      <c r="BR168" s="11">
        <f t="shared" si="113"/>
        <v>3.7634218846918283E-2</v>
      </c>
      <c r="BS168" s="17">
        <f t="shared" si="102"/>
        <v>8.7119176354166477E-3</v>
      </c>
      <c r="BT168" s="17">
        <f t="shared" si="103"/>
        <v>4.2307460393293077E-2</v>
      </c>
      <c r="BU168" s="12">
        <f>(BU$3*tempmid!$I278+BU$4*tempmid!$I278^2+BU$5*tempmid!$I278^6)*(K168/K$56)^$BW$1</f>
        <v>-3.5006711416538701</v>
      </c>
      <c r="BV168" s="12">
        <f>(BV$3*tempmid!$I278+BV$4*tempmid!$I278^2+BV$5*tempmid!$I278^6)*(L168/L$56)^$BW$1</f>
        <v>-3.765730610828145</v>
      </c>
      <c r="BW168" s="12">
        <f>(BW$3*tempmid!$I278+BW$4*tempmid!$I278^2+BW$5*tempmid!$I278^6)*(M168/M$56)^$BW$1</f>
        <v>-4.2824213753651952</v>
      </c>
      <c r="BX168" s="12"/>
      <c r="BY168" s="12"/>
      <c r="BZ168" s="12"/>
      <c r="CA168" s="19"/>
      <c r="CB168" s="19"/>
      <c r="CC168" s="19"/>
      <c r="CD168" s="19"/>
      <c r="CE168" s="19"/>
      <c r="CF168" s="19"/>
      <c r="CG168" s="19"/>
      <c r="CH168" s="19"/>
    </row>
    <row r="169" spans="1:86" x14ac:dyDescent="0.3">
      <c r="A169" s="2">
        <f t="shared" si="89"/>
        <v>2123</v>
      </c>
      <c r="B169" s="5">
        <f t="shared" si="124"/>
        <v>1165.12937774802</v>
      </c>
      <c r="C169" s="5">
        <f t="shared" si="124"/>
        <v>2962.7856013874584</v>
      </c>
      <c r="D169" s="5">
        <f t="shared" si="124"/>
        <v>4365.791106843345</v>
      </c>
      <c r="E169" s="15">
        <f t="shared" si="125"/>
        <v>1.2485196148428198E-5</v>
      </c>
      <c r="F169" s="15">
        <f t="shared" si="125"/>
        <v>2.4596673613232366E-5</v>
      </c>
      <c r="G169" s="15">
        <f t="shared" si="125"/>
        <v>5.0213234225137924E-5</v>
      </c>
      <c r="H169" s="5">
        <f t="shared" si="92"/>
        <v>218316.51505358884</v>
      </c>
      <c r="I169" s="5">
        <f t="shared" si="92"/>
        <v>82828.407074108705</v>
      </c>
      <c r="J169" s="5">
        <f t="shared" si="92"/>
        <v>30299.887378594383</v>
      </c>
      <c r="K169" s="5">
        <f t="shared" si="93"/>
        <v>187375.34150546812</v>
      </c>
      <c r="L169" s="5">
        <f t="shared" si="93"/>
        <v>27956.260836194342</v>
      </c>
      <c r="M169" s="5">
        <f t="shared" si="93"/>
        <v>6940.2971047101946</v>
      </c>
      <c r="N169" s="15">
        <f t="shared" si="94"/>
        <v>6.6910619423223849E-3</v>
      </c>
      <c r="O169" s="15">
        <f t="shared" si="94"/>
        <v>9.4234430995199236E-3</v>
      </c>
      <c r="P169" s="15">
        <f t="shared" si="94"/>
        <v>8.6163897331756889E-3</v>
      </c>
      <c r="Q169" s="5">
        <f t="shared" si="95"/>
        <v>9070.4212852794553</v>
      </c>
      <c r="R169" s="5">
        <f t="shared" si="95"/>
        <v>12429.130234552829</v>
      </c>
      <c r="S169" s="5">
        <f t="shared" si="95"/>
        <v>6586.6218546660757</v>
      </c>
      <c r="T169" s="5">
        <f t="shared" si="126"/>
        <v>41.547114669968934</v>
      </c>
      <c r="U169" s="5">
        <f t="shared" si="126"/>
        <v>150.05878627403962</v>
      </c>
      <c r="V169" s="5">
        <f t="shared" si="126"/>
        <v>217.38106720882573</v>
      </c>
      <c r="W169" s="15">
        <f t="shared" si="97"/>
        <v>-1.0734613539272964E-2</v>
      </c>
      <c r="X169" s="15">
        <f t="shared" si="97"/>
        <v>-1.217998157191269E-2</v>
      </c>
      <c r="Y169" s="15">
        <f t="shared" si="97"/>
        <v>-9.7425357312937999E-3</v>
      </c>
      <c r="Z169" s="5">
        <f t="shared" si="100"/>
        <v>10937.911993230968</v>
      </c>
      <c r="AA169" s="5">
        <f t="shared" si="100"/>
        <v>32028.496440662733</v>
      </c>
      <c r="AB169" s="5">
        <f t="shared" si="100"/>
        <v>43162.974410009585</v>
      </c>
      <c r="AC169" s="16">
        <f t="shared" si="129"/>
        <v>1.4633387923667844</v>
      </c>
      <c r="AD169" s="16">
        <f t="shared" si="129"/>
        <v>2.9734791947007362</v>
      </c>
      <c r="AE169" s="16">
        <f t="shared" si="129"/>
        <v>7.0618010283686719</v>
      </c>
      <c r="AF169" s="15">
        <f t="shared" si="107"/>
        <v>-4.0504037456468023E-3</v>
      </c>
      <c r="AG169" s="15">
        <f t="shared" si="107"/>
        <v>2.9673830763510267E-4</v>
      </c>
      <c r="AH169" s="15">
        <f t="shared" si="107"/>
        <v>9.7937136394747881E-3</v>
      </c>
      <c r="AI169" s="1">
        <f t="shared" si="130"/>
        <v>405664.70839935623</v>
      </c>
      <c r="AJ169" s="1">
        <f t="shared" si="130"/>
        <v>149928.50382727233</v>
      </c>
      <c r="AK169" s="1">
        <f t="shared" si="130"/>
        <v>55273.738976353095</v>
      </c>
      <c r="AL169" s="14">
        <f t="shared" si="127"/>
        <v>60.433678138592583</v>
      </c>
      <c r="AM169" s="14">
        <f t="shared" si="127"/>
        <v>13.278411016554045</v>
      </c>
      <c r="AN169" s="14">
        <f t="shared" si="127"/>
        <v>4.3665431325369468</v>
      </c>
      <c r="AO169" s="11">
        <f t="shared" si="128"/>
        <v>6.6235262092453166E-3</v>
      </c>
      <c r="AP169" s="11">
        <f t="shared" si="128"/>
        <v>8.3438960915740001E-3</v>
      </c>
      <c r="AQ169" s="11">
        <f t="shared" si="128"/>
        <v>7.5689665401891268E-3</v>
      </c>
      <c r="AR169" s="1">
        <f t="shared" si="101"/>
        <v>218316.51505358884</v>
      </c>
      <c r="AS169" s="1">
        <f t="shared" si="101"/>
        <v>82828.407074108705</v>
      </c>
      <c r="AT169" s="1">
        <f t="shared" si="101"/>
        <v>30299.887378594383</v>
      </c>
      <c r="AU169" s="1">
        <f t="shared" si="108"/>
        <v>43663.303010717769</v>
      </c>
      <c r="AV169" s="1">
        <f t="shared" si="108"/>
        <v>16565.681414821742</v>
      </c>
      <c r="AW169" s="1">
        <f t="shared" si="108"/>
        <v>6059.977475718877</v>
      </c>
      <c r="AX169" s="1">
        <f t="shared" si="109"/>
        <v>149900.27320437451</v>
      </c>
      <c r="AY169" s="1">
        <f t="shared" si="109"/>
        <v>22365.008668955474</v>
      </c>
      <c r="AZ169" s="1">
        <f t="shared" si="109"/>
        <v>5552.2376837681559</v>
      </c>
      <c r="BA169" s="1">
        <f t="shared" si="110"/>
        <v>13885.692103754134</v>
      </c>
      <c r="BB169" s="1">
        <f t="shared" si="110"/>
        <v>29673.047096682876</v>
      </c>
      <c r="BC169" s="1">
        <f t="shared" si="110"/>
        <v>37641.660189418079</v>
      </c>
      <c r="BD169" s="1">
        <f>SUM(BA169:BC169)*BT169*BG$3+BF$3*econlow!BD169+BH$3*econhigh!BD169</f>
        <v>3330.8344278100631</v>
      </c>
      <c r="BE169" s="2">
        <f t="shared" si="131"/>
        <v>0.17931493730955578</v>
      </c>
      <c r="BF169" s="2">
        <f t="shared" si="131"/>
        <v>0.13584270515142602</v>
      </c>
      <c r="BG169" s="2">
        <f t="shared" si="131"/>
        <v>7.3108051554487685E-2</v>
      </c>
      <c r="BH169" s="2">
        <f t="shared" si="104"/>
        <v>0.10992450250534085</v>
      </c>
      <c r="BI169" s="2">
        <f t="shared" si="111"/>
        <v>3.2153846742329923E-3</v>
      </c>
      <c r="BJ169" s="2">
        <f t="shared" si="111"/>
        <v>1.8453240542857267E-3</v>
      </c>
      <c r="BK169" s="2">
        <f t="shared" si="111"/>
        <v>5.3447872020936297E-4</v>
      </c>
      <c r="BL169" s="2">
        <f t="shared" si="105"/>
        <v>701.97157663526593</v>
      </c>
      <c r="BM169" s="2">
        <f t="shared" si="105"/>
        <v>152.84525195202283</v>
      </c>
      <c r="BN169" s="2">
        <f t="shared" si="105"/>
        <v>16.194645028598956</v>
      </c>
      <c r="BO169" s="2">
        <f t="shared" si="112"/>
        <v>715.81143155479265</v>
      </c>
      <c r="BP169" s="2">
        <f t="shared" si="112"/>
        <v>70.260150370628025</v>
      </c>
      <c r="BQ169" s="2">
        <f t="shared" si="112"/>
        <v>10.264194063770301</v>
      </c>
      <c r="BR169" s="11">
        <f t="shared" si="113"/>
        <v>3.7531161598227641E-2</v>
      </c>
      <c r="BS169" s="17">
        <f t="shared" si="102"/>
        <v>8.3959428835123188E-3</v>
      </c>
      <c r="BT169" s="17">
        <f t="shared" si="103"/>
        <v>4.1075204265333086E-2</v>
      </c>
      <c r="BU169" s="12">
        <f>(BU$3*tempmid!$I279+BU$4*tempmid!$I279^2+BU$5*tempmid!$I279^6)*(K169/K$56)^$BW$1</f>
        <v>-3.6434394290292462</v>
      </c>
      <c r="BV169" s="12">
        <f>(BV$3*tempmid!$I279+BV$4*tempmid!$I279^2+BV$5*tempmid!$I279^6)*(L169/L$56)^$BW$1</f>
        <v>-3.8659056132113863</v>
      </c>
      <c r="BW169" s="12">
        <f>(BW$3*tempmid!$I279+BW$4*tempmid!$I279^2+BW$5*tempmid!$I279^6)*(M169/M$56)^$BW$1</f>
        <v>-4.3681627427145733</v>
      </c>
      <c r="BX169" s="12"/>
      <c r="BY169" s="12"/>
      <c r="BZ169" s="12"/>
      <c r="CA169" s="19"/>
      <c r="CB169" s="19"/>
      <c r="CC169" s="19"/>
      <c r="CD169" s="19"/>
      <c r="CE169" s="19"/>
      <c r="CF169" s="19"/>
      <c r="CG169" s="19"/>
      <c r="CH169" s="19"/>
    </row>
    <row r="170" spans="1:86" x14ac:dyDescent="0.3">
      <c r="A170" s="2">
        <f t="shared" si="89"/>
        <v>2124</v>
      </c>
      <c r="B170" s="5">
        <f t="shared" ref="B170:D185" si="132">B169*(1+E170)</f>
        <v>1165.1431972733985</v>
      </c>
      <c r="C170" s="5">
        <f t="shared" si="132"/>
        <v>2962.8548323243604</v>
      </c>
      <c r="D170" s="5">
        <f t="shared" si="132"/>
        <v>4365.9993663101995</v>
      </c>
      <c r="E170" s="15">
        <f t="shared" ref="E170:G185" si="133">E169*$E$5</f>
        <v>1.1860936341006788E-5</v>
      </c>
      <c r="F170" s="15">
        <f t="shared" si="133"/>
        <v>2.3366839932570747E-5</v>
      </c>
      <c r="G170" s="15">
        <f t="shared" si="133"/>
        <v>4.7702572513881028E-5</v>
      </c>
      <c r="H170" s="5">
        <f t="shared" si="92"/>
        <v>219757.96028358807</v>
      </c>
      <c r="I170" s="5">
        <f t="shared" si="92"/>
        <v>83601.376769590992</v>
      </c>
      <c r="J170" s="5">
        <f t="shared" si="92"/>
        <v>30559.290421096099</v>
      </c>
      <c r="K170" s="5">
        <f t="shared" si="93"/>
        <v>188610.2590633092</v>
      </c>
      <c r="L170" s="5">
        <f t="shared" si="93"/>
        <v>28216.494395037807</v>
      </c>
      <c r="M170" s="5">
        <f t="shared" si="93"/>
        <v>6999.3804069015277</v>
      </c>
      <c r="N170" s="15">
        <f t="shared" si="94"/>
        <v>6.5906087104050659E-3</v>
      </c>
      <c r="O170" s="15">
        <f t="shared" si="94"/>
        <v>9.3085967529158431E-3</v>
      </c>
      <c r="P170" s="15">
        <f t="shared" si="94"/>
        <v>8.5130796707875156E-3</v>
      </c>
      <c r="Q170" s="5">
        <f t="shared" si="95"/>
        <v>9032.2988350472042</v>
      </c>
      <c r="R170" s="5">
        <f t="shared" si="95"/>
        <v>12392.321784716303</v>
      </c>
      <c r="S170" s="5">
        <f t="shared" si="95"/>
        <v>6578.2913912450658</v>
      </c>
      <c r="T170" s="5">
        <f t="shared" ref="T170:V185" si="134">T169*(1+W170)</f>
        <v>41.101122450314961</v>
      </c>
      <c r="U170" s="5">
        <f t="shared" si="134"/>
        <v>148.23107302251825</v>
      </c>
      <c r="V170" s="5">
        <f t="shared" si="134"/>
        <v>215.26322439423697</v>
      </c>
      <c r="W170" s="15">
        <f t="shared" si="97"/>
        <v>-1.0734613539272964E-2</v>
      </c>
      <c r="X170" s="15">
        <f t="shared" si="97"/>
        <v>-1.217998157191269E-2</v>
      </c>
      <c r="Y170" s="15">
        <f t="shared" si="97"/>
        <v>-9.7425357312937999E-3</v>
      </c>
      <c r="Z170" s="5">
        <f t="shared" si="100"/>
        <v>10848.913168466204</v>
      </c>
      <c r="AA170" s="5">
        <f t="shared" si="100"/>
        <v>31946.795069812692</v>
      </c>
      <c r="AB170" s="5">
        <f t="shared" si="100"/>
        <v>43535.14346718559</v>
      </c>
      <c r="AC170" s="16">
        <f t="shared" si="129"/>
        <v>1.4574116794410317</v>
      </c>
      <c r="AD170" s="16">
        <f t="shared" si="129"/>
        <v>2.97436153988476</v>
      </c>
      <c r="AE170" s="16">
        <f t="shared" si="129"/>
        <v>7.1309622854194634</v>
      </c>
      <c r="AF170" s="15">
        <f t="shared" si="107"/>
        <v>-4.0504037456468023E-3</v>
      </c>
      <c r="AG170" s="15">
        <f t="shared" si="107"/>
        <v>2.9673830763510267E-4</v>
      </c>
      <c r="AH170" s="15">
        <f t="shared" si="107"/>
        <v>9.7937136394747881E-3</v>
      </c>
      <c r="AI170" s="1">
        <f t="shared" si="130"/>
        <v>408761.54057013843</v>
      </c>
      <c r="AJ170" s="1">
        <f t="shared" si="130"/>
        <v>151501.33485936685</v>
      </c>
      <c r="AK170" s="1">
        <f t="shared" si="130"/>
        <v>55806.342554436669</v>
      </c>
      <c r="AL170" s="14">
        <f t="shared" ref="AL170:AN185" si="135">AL169*(1+AO170)</f>
        <v>60.829959349153931</v>
      </c>
      <c r="AM170" s="14">
        <f t="shared" si="135"/>
        <v>13.388096761519549</v>
      </c>
      <c r="AN170" s="14">
        <f t="shared" si="135"/>
        <v>4.3992628492147468</v>
      </c>
      <c r="AO170" s="11">
        <f t="shared" ref="AO170:AQ185" si="136">AO$5*AO169</f>
        <v>6.5572909471528634E-3</v>
      </c>
      <c r="AP170" s="11">
        <f t="shared" si="136"/>
        <v>8.2604571306582608E-3</v>
      </c>
      <c r="AQ170" s="11">
        <f t="shared" si="136"/>
        <v>7.4932768747872358E-3</v>
      </c>
      <c r="AR170" s="1">
        <f t="shared" si="101"/>
        <v>219757.96028358807</v>
      </c>
      <c r="AS170" s="1">
        <f t="shared" si="101"/>
        <v>83601.376769590992</v>
      </c>
      <c r="AT170" s="1">
        <f t="shared" si="101"/>
        <v>30559.290421096099</v>
      </c>
      <c r="AU170" s="1">
        <f t="shared" si="108"/>
        <v>43951.592056717614</v>
      </c>
      <c r="AV170" s="1">
        <f t="shared" si="108"/>
        <v>16720.275353918198</v>
      </c>
      <c r="AW170" s="1">
        <f t="shared" si="108"/>
        <v>6111.8580842192205</v>
      </c>
      <c r="AX170" s="1">
        <f t="shared" si="109"/>
        <v>150888.20725064736</v>
      </c>
      <c r="AY170" s="1">
        <f t="shared" si="109"/>
        <v>22573.195516030242</v>
      </c>
      <c r="AZ170" s="1">
        <f t="shared" si="109"/>
        <v>5599.5043255212222</v>
      </c>
      <c r="BA170" s="1">
        <f t="shared" si="110"/>
        <v>13893.510609952684</v>
      </c>
      <c r="BB170" s="1">
        <f t="shared" si="110"/>
        <v>29701.192908332214</v>
      </c>
      <c r="BC170" s="1">
        <f t="shared" si="110"/>
        <v>37680.466578585278</v>
      </c>
      <c r="BD170" s="1">
        <f>SUM(BA170:BC170)*BT170*BG$3+BF$3*econlow!BD170+BH$3*econhigh!BD170</f>
        <v>3236.7305204841991</v>
      </c>
      <c r="BE170" s="2">
        <f t="shared" si="131"/>
        <v>0.17931493730955578</v>
      </c>
      <c r="BF170" s="2">
        <f t="shared" si="131"/>
        <v>0.13584270515142602</v>
      </c>
      <c r="BG170" s="2">
        <f t="shared" si="131"/>
        <v>7.3108051554487685E-2</v>
      </c>
      <c r="BH170" s="2">
        <f t="shared" si="104"/>
        <v>0.10966972494624029</v>
      </c>
      <c r="BI170" s="2">
        <f t="shared" si="111"/>
        <v>3.2153846742329923E-3</v>
      </c>
      <c r="BJ170" s="2">
        <f t="shared" si="111"/>
        <v>1.8453240542857267E-3</v>
      </c>
      <c r="BK170" s="2">
        <f t="shared" si="111"/>
        <v>5.3447872020936297E-4</v>
      </c>
      <c r="BL170" s="2">
        <f t="shared" si="105"/>
        <v>706.60637753655169</v>
      </c>
      <c r="BM170" s="2">
        <f t="shared" si="105"/>
        <v>154.27163152433022</v>
      </c>
      <c r="BN170" s="2">
        <f t="shared" si="105"/>
        <v>16.333290434773687</v>
      </c>
      <c r="BO170" s="2">
        <f t="shared" si="112"/>
        <v>726.44852548116694</v>
      </c>
      <c r="BP170" s="2">
        <f t="shared" si="112"/>
        <v>71.097192378436674</v>
      </c>
      <c r="BQ170" s="2">
        <f t="shared" si="112"/>
        <v>10.263570998717485</v>
      </c>
      <c r="BR170" s="11">
        <f t="shared" si="113"/>
        <v>3.7429188305842159E-2</v>
      </c>
      <c r="BS170" s="17">
        <f t="shared" si="102"/>
        <v>8.0922320160284056E-3</v>
      </c>
      <c r="BT170" s="17">
        <f t="shared" si="103"/>
        <v>3.9878839092556392E-2</v>
      </c>
      <c r="BU170" s="12">
        <f>(BU$3*tempmid!$I280+BU$4*tempmid!$I280^2+BU$5*tempmid!$I280^6)*(K170/K$56)^$BW$1</f>
        <v>-3.7871288157814877</v>
      </c>
      <c r="BV170" s="12">
        <f>(BV$3*tempmid!$I280+BV$4*tempmid!$I280^2+BV$5*tempmid!$I280^6)*(L170/L$56)^$BW$1</f>
        <v>-3.966529743045466</v>
      </c>
      <c r="BW170" s="12">
        <f>(BW$3*tempmid!$I280+BW$4*tempmid!$I280^2+BW$5*tempmid!$I280^6)*(M170/M$56)^$BW$1</f>
        <v>-4.4542370221047163</v>
      </c>
      <c r="BX170" s="12"/>
      <c r="BY170" s="12"/>
      <c r="BZ170" s="12"/>
      <c r="CA170" s="19"/>
      <c r="CB170" s="19"/>
      <c r="CC170" s="19"/>
      <c r="CD170" s="19"/>
      <c r="CE170" s="19"/>
      <c r="CF170" s="19"/>
      <c r="CG170" s="19"/>
      <c r="CH170" s="19"/>
    </row>
    <row r="171" spans="1:86" x14ac:dyDescent="0.3">
      <c r="A171" s="2">
        <f t="shared" si="89"/>
        <v>2125</v>
      </c>
      <c r="B171" s="5">
        <f t="shared" si="132"/>
        <v>1165.1563259782249</v>
      </c>
      <c r="C171" s="5">
        <f t="shared" si="132"/>
        <v>2962.9206032512398</v>
      </c>
      <c r="D171" s="5">
        <f t="shared" si="132"/>
        <v>4366.1972222414979</v>
      </c>
      <c r="E171" s="15">
        <f t="shared" si="133"/>
        <v>1.1267889523956449E-5</v>
      </c>
      <c r="F171" s="15">
        <f t="shared" si="133"/>
        <v>2.2198497935942207E-5</v>
      </c>
      <c r="G171" s="15">
        <f t="shared" si="133"/>
        <v>4.5317443888186977E-5</v>
      </c>
      <c r="H171" s="5">
        <f t="shared" si="92"/>
        <v>221186.95617422066</v>
      </c>
      <c r="I171" s="5">
        <f t="shared" si="92"/>
        <v>84371.965307883424</v>
      </c>
      <c r="J171" s="5">
        <f t="shared" si="92"/>
        <v>30817.718516867426</v>
      </c>
      <c r="K171" s="5">
        <f t="shared" si="93"/>
        <v>189834.57519189088</v>
      </c>
      <c r="L171" s="5">
        <f t="shared" si="93"/>
        <v>28475.945394993472</v>
      </c>
      <c r="M171" s="5">
        <f t="shared" si="93"/>
        <v>7058.2515970376553</v>
      </c>
      <c r="N171" s="15">
        <f t="shared" si="94"/>
        <v>6.4912488570980642E-3</v>
      </c>
      <c r="O171" s="15">
        <f t="shared" si="94"/>
        <v>9.1950118368102629E-3</v>
      </c>
      <c r="P171" s="15">
        <f t="shared" si="94"/>
        <v>8.4109144972430716E-3</v>
      </c>
      <c r="Q171" s="5">
        <f t="shared" si="95"/>
        <v>8993.4434531096595</v>
      </c>
      <c r="R171" s="5">
        <f t="shared" si="95"/>
        <v>12354.217439219599</v>
      </c>
      <c r="S171" s="5">
        <f t="shared" si="95"/>
        <v>6569.2902395871461</v>
      </c>
      <c r="T171" s="5">
        <f t="shared" si="134"/>
        <v>40.659917784780497</v>
      </c>
      <c r="U171" s="5">
        <f t="shared" si="134"/>
        <v>146.42562128471914</v>
      </c>
      <c r="V171" s="5">
        <f t="shared" si="134"/>
        <v>213.16601473894261</v>
      </c>
      <c r="W171" s="15">
        <f t="shared" si="97"/>
        <v>-1.0734613539272964E-2</v>
      </c>
      <c r="X171" s="15">
        <f t="shared" si="97"/>
        <v>-1.217998157191269E-2</v>
      </c>
      <c r="Y171" s="15">
        <f t="shared" si="97"/>
        <v>-9.7425357312937999E-3</v>
      </c>
      <c r="Z171" s="5">
        <f t="shared" si="100"/>
        <v>10759.558029987278</v>
      </c>
      <c r="AA171" s="5">
        <f t="shared" si="100"/>
        <v>31861.637477766799</v>
      </c>
      <c r="AB171" s="5">
        <f t="shared" si="100"/>
        <v>43905.913647351685</v>
      </c>
      <c r="AC171" s="16">
        <f t="shared" si="129"/>
        <v>1.4515085737156743</v>
      </c>
      <c r="AD171" s="16">
        <f t="shared" si="129"/>
        <v>2.9752441468944002</v>
      </c>
      <c r="AE171" s="16">
        <f t="shared" si="129"/>
        <v>7.2008008880167562</v>
      </c>
      <c r="AF171" s="15">
        <f t="shared" si="107"/>
        <v>-4.0504037456468023E-3</v>
      </c>
      <c r="AG171" s="15">
        <f t="shared" si="107"/>
        <v>2.9673830763510267E-4</v>
      </c>
      <c r="AH171" s="15">
        <f t="shared" si="107"/>
        <v>9.7937136394747881E-3</v>
      </c>
      <c r="AI171" s="1">
        <f t="shared" si="130"/>
        <v>411836.97856984218</v>
      </c>
      <c r="AJ171" s="1">
        <f t="shared" si="130"/>
        <v>153071.47672734837</v>
      </c>
      <c r="AK171" s="1">
        <f t="shared" si="130"/>
        <v>56337.566383212223</v>
      </c>
      <c r="AL171" s="14">
        <f t="shared" si="135"/>
        <v>61.22485029349226</v>
      </c>
      <c r="AM171" s="14">
        <f t="shared" si="135"/>
        <v>13.49758264288559</v>
      </c>
      <c r="AN171" s="14">
        <f t="shared" si="135"/>
        <v>4.4318980948431372</v>
      </c>
      <c r="AO171" s="11">
        <f t="shared" si="136"/>
        <v>6.4917180376813351E-3</v>
      </c>
      <c r="AP171" s="11">
        <f t="shared" si="136"/>
        <v>8.1778525593516789E-3</v>
      </c>
      <c r="AQ171" s="11">
        <f t="shared" si="136"/>
        <v>7.4183441060393634E-3</v>
      </c>
      <c r="AR171" s="1">
        <f t="shared" si="101"/>
        <v>221186.95617422066</v>
      </c>
      <c r="AS171" s="1">
        <f t="shared" si="101"/>
        <v>84371.965307883424</v>
      </c>
      <c r="AT171" s="1">
        <f t="shared" si="101"/>
        <v>30817.718516867426</v>
      </c>
      <c r="AU171" s="1">
        <f t="shared" si="108"/>
        <v>44237.391234844137</v>
      </c>
      <c r="AV171" s="1">
        <f t="shared" si="108"/>
        <v>16874.393061576684</v>
      </c>
      <c r="AW171" s="1">
        <f t="shared" si="108"/>
        <v>6163.5437033734852</v>
      </c>
      <c r="AX171" s="1">
        <f t="shared" si="109"/>
        <v>151867.6601535127</v>
      </c>
      <c r="AY171" s="1">
        <f t="shared" si="109"/>
        <v>22780.756315994779</v>
      </c>
      <c r="AZ171" s="1">
        <f t="shared" si="109"/>
        <v>5646.6012776301241</v>
      </c>
      <c r="BA171" s="1">
        <f t="shared" si="110"/>
        <v>13901.206038185232</v>
      </c>
      <c r="BB171" s="1">
        <f t="shared" si="110"/>
        <v>29728.97182791193</v>
      </c>
      <c r="BC171" s="1">
        <f t="shared" si="110"/>
        <v>37718.744293092161</v>
      </c>
      <c r="BD171" s="1">
        <f>SUM(BA171:BC171)*BT171*BG$3+BF$3*econlow!BD171+BH$3*econhigh!BD171</f>
        <v>3145.2428241949356</v>
      </c>
      <c r="BE171" s="2">
        <f t="shared" si="131"/>
        <v>0.17931493730955578</v>
      </c>
      <c r="BF171" s="2">
        <f t="shared" si="131"/>
        <v>0.13584270515142602</v>
      </c>
      <c r="BG171" s="2">
        <f t="shared" si="131"/>
        <v>7.3108051554487685E-2</v>
      </c>
      <c r="BH171" s="2">
        <f t="shared" si="104"/>
        <v>0.10941537733181531</v>
      </c>
      <c r="BI171" s="2">
        <f t="shared" si="111"/>
        <v>3.2153846742329923E-3</v>
      </c>
      <c r="BJ171" s="2">
        <f t="shared" si="111"/>
        <v>1.8453240542857267E-3</v>
      </c>
      <c r="BK171" s="2">
        <f t="shared" si="111"/>
        <v>5.3447872020936297E-4</v>
      </c>
      <c r="BL171" s="2">
        <f t="shared" si="105"/>
        <v>711.20114902283365</v>
      </c>
      <c r="BM171" s="2">
        <f t="shared" si="105"/>
        <v>155.69361708999813</v>
      </c>
      <c r="BN171" s="2">
        <f t="shared" si="105"/>
        <v>16.471414752667691</v>
      </c>
      <c r="BO171" s="2">
        <f t="shared" si="112"/>
        <v>737.24450520238952</v>
      </c>
      <c r="BP171" s="2">
        <f t="shared" si="112"/>
        <v>71.944299877009868</v>
      </c>
      <c r="BQ171" s="2">
        <f t="shared" si="112"/>
        <v>10.262960803954167</v>
      </c>
      <c r="BR171" s="11">
        <f t="shared" si="113"/>
        <v>3.7328291065006319E-2</v>
      </c>
      <c r="BS171" s="17">
        <f t="shared" si="102"/>
        <v>7.8002740883387914E-3</v>
      </c>
      <c r="BT171" s="17">
        <f t="shared" si="103"/>
        <v>3.8717319507336305E-2</v>
      </c>
      <c r="BU171" s="12">
        <f>(BU$3*tempmid!$I281+BU$4*tempmid!$I281^2+BU$5*tempmid!$I281^6)*(K171/K$56)^$BW$1</f>
        <v>-3.9317161910584963</v>
      </c>
      <c r="BV171" s="12">
        <f>(BV$3*tempmid!$I281+BV$4*tempmid!$I281^2+BV$5*tempmid!$I281^6)*(L171/L$56)^$BW$1</f>
        <v>-4.0675875581953598</v>
      </c>
      <c r="BW171" s="12">
        <f>(BW$3*tempmid!$I281+BW$4*tempmid!$I281^2+BW$5*tempmid!$I281^6)*(M171/M$56)^$BW$1</f>
        <v>-4.5406318093495868</v>
      </c>
      <c r="BX171" s="12"/>
      <c r="BY171" s="12"/>
      <c r="BZ171" s="12"/>
      <c r="CA171" s="19"/>
      <c r="CB171" s="19"/>
      <c r="CC171" s="19"/>
      <c r="CD171" s="19"/>
      <c r="CE171" s="19"/>
      <c r="CF171" s="19"/>
      <c r="CG171" s="19"/>
      <c r="CH171" s="19"/>
    </row>
    <row r="172" spans="1:86" x14ac:dyDescent="0.3">
      <c r="A172" s="2">
        <f t="shared" si="89"/>
        <v>2126</v>
      </c>
      <c r="B172" s="5">
        <f t="shared" si="132"/>
        <v>1165.1687983883462</v>
      </c>
      <c r="C172" s="5">
        <f t="shared" si="132"/>
        <v>2962.9830870187907</v>
      </c>
      <c r="D172" s="5">
        <f t="shared" si="132"/>
        <v>4366.3851938942407</v>
      </c>
      <c r="E172" s="15">
        <f t="shared" si="133"/>
        <v>1.0704495047758627E-5</v>
      </c>
      <c r="F172" s="15">
        <f t="shared" si="133"/>
        <v>2.1088573039145095E-5</v>
      </c>
      <c r="G172" s="15">
        <f t="shared" si="133"/>
        <v>4.3051571693777623E-5</v>
      </c>
      <c r="H172" s="5">
        <f t="shared" si="92"/>
        <v>222603.38116037109</v>
      </c>
      <c r="I172" s="5">
        <f t="shared" si="92"/>
        <v>85140.08395227218</v>
      </c>
      <c r="J172" s="5">
        <f t="shared" si="92"/>
        <v>31075.147901086086</v>
      </c>
      <c r="K172" s="5">
        <f t="shared" si="93"/>
        <v>191048.18243354492</v>
      </c>
      <c r="L172" s="5">
        <f t="shared" si="93"/>
        <v>28734.583172371727</v>
      </c>
      <c r="M172" s="5">
        <f t="shared" si="93"/>
        <v>7116.9048357300662</v>
      </c>
      <c r="N172" s="15">
        <f t="shared" si="94"/>
        <v>6.3929726206477522E-3</v>
      </c>
      <c r="O172" s="15">
        <f t="shared" si="94"/>
        <v>9.082675703673937E-3</v>
      </c>
      <c r="P172" s="15">
        <f t="shared" si="94"/>
        <v>8.3098821125939804E-3</v>
      </c>
      <c r="Q172" s="5">
        <f t="shared" si="95"/>
        <v>8953.8758118437327</v>
      </c>
      <c r="R172" s="5">
        <f t="shared" si="95"/>
        <v>12314.845638270501</v>
      </c>
      <c r="S172" s="5">
        <f t="shared" si="95"/>
        <v>6559.6292670523999</v>
      </c>
      <c r="T172" s="5">
        <f t="shared" si="134"/>
        <v>40.223449280822265</v>
      </c>
      <c r="U172" s="5">
        <f t="shared" si="134"/>
        <v>144.6421599158154</v>
      </c>
      <c r="V172" s="5">
        <f t="shared" si="134"/>
        <v>211.08923722365097</v>
      </c>
      <c r="W172" s="15">
        <f t="shared" si="97"/>
        <v>-1.0734613539272964E-2</v>
      </c>
      <c r="X172" s="15">
        <f t="shared" si="97"/>
        <v>-1.217998157191269E-2</v>
      </c>
      <c r="Y172" s="15">
        <f t="shared" si="97"/>
        <v>-9.7425357312937999E-3</v>
      </c>
      <c r="Z172" s="5">
        <f t="shared" si="100"/>
        <v>10669.879200611078</v>
      </c>
      <c r="AA172" s="5">
        <f t="shared" si="100"/>
        <v>31773.093694930929</v>
      </c>
      <c r="AB172" s="5">
        <f t="shared" si="100"/>
        <v>44275.250250219513</v>
      </c>
      <c r="AC172" s="16">
        <f t="shared" si="129"/>
        <v>1.4456293779518579</v>
      </c>
      <c r="AD172" s="16">
        <f t="shared" si="129"/>
        <v>2.976127015807351</v>
      </c>
      <c r="AE172" s="16">
        <f t="shared" si="129"/>
        <v>7.271323469888868</v>
      </c>
      <c r="AF172" s="15">
        <f t="shared" si="107"/>
        <v>-4.0504037456468023E-3</v>
      </c>
      <c r="AG172" s="15">
        <f t="shared" si="107"/>
        <v>2.9673830763510267E-4</v>
      </c>
      <c r="AH172" s="15">
        <f t="shared" si="107"/>
        <v>9.7937136394747881E-3</v>
      </c>
      <c r="AI172" s="1">
        <f t="shared" si="130"/>
        <v>414890.67194770207</v>
      </c>
      <c r="AJ172" s="1">
        <f t="shared" si="130"/>
        <v>154638.72211619021</v>
      </c>
      <c r="AK172" s="1">
        <f t="shared" si="130"/>
        <v>56867.35344826449</v>
      </c>
      <c r="AL172" s="14">
        <f t="shared" si="135"/>
        <v>61.618330213846818</v>
      </c>
      <c r="AM172" s="14">
        <f t="shared" si="135"/>
        <v>13.60686007123916</v>
      </c>
      <c r="AN172" s="14">
        <f t="shared" si="135"/>
        <v>4.4644466665024787</v>
      </c>
      <c r="AO172" s="11">
        <f t="shared" si="136"/>
        <v>6.4268008573045215E-3</v>
      </c>
      <c r="AP172" s="11">
        <f t="shared" si="136"/>
        <v>8.0960740337581612E-3</v>
      </c>
      <c r="AQ172" s="11">
        <f t="shared" si="136"/>
        <v>7.3441606649789701E-3</v>
      </c>
      <c r="AR172" s="1">
        <f t="shared" si="101"/>
        <v>222603.38116037109</v>
      </c>
      <c r="AS172" s="1">
        <f t="shared" si="101"/>
        <v>85140.08395227218</v>
      </c>
      <c r="AT172" s="1">
        <f t="shared" si="101"/>
        <v>31075.147901086086</v>
      </c>
      <c r="AU172" s="1">
        <f t="shared" si="108"/>
        <v>44520.67623207422</v>
      </c>
      <c r="AV172" s="1">
        <f t="shared" si="108"/>
        <v>17028.016790454436</v>
      </c>
      <c r="AW172" s="1">
        <f t="shared" si="108"/>
        <v>6215.0295802172177</v>
      </c>
      <c r="AX172" s="1">
        <f t="shared" si="109"/>
        <v>152838.54594683595</v>
      </c>
      <c r="AY172" s="1">
        <f t="shared" si="109"/>
        <v>22987.666537897381</v>
      </c>
      <c r="AZ172" s="1">
        <f t="shared" si="109"/>
        <v>5693.5238685840523</v>
      </c>
      <c r="BA172" s="1">
        <f t="shared" si="110"/>
        <v>13908.780026515824</v>
      </c>
      <c r="BB172" s="1">
        <f t="shared" si="110"/>
        <v>29756.38910338403</v>
      </c>
      <c r="BC172" s="1">
        <f t="shared" si="110"/>
        <v>37756.50236206621</v>
      </c>
      <c r="BD172" s="1">
        <f>SUM(BA172:BC172)*BT172*BG$3+BF$3*econlow!BD172+BH$3*econhigh!BD172</f>
        <v>3056.3005337216023</v>
      </c>
      <c r="BE172" s="2">
        <f t="shared" si="131"/>
        <v>0.17931493730955578</v>
      </c>
      <c r="BF172" s="2">
        <f t="shared" si="131"/>
        <v>0.13584270515142602</v>
      </c>
      <c r="BG172" s="2">
        <f t="shared" si="131"/>
        <v>7.3108051554487685E-2</v>
      </c>
      <c r="BH172" s="2">
        <f t="shared" si="104"/>
        <v>0.10916147325201293</v>
      </c>
      <c r="BI172" s="2">
        <f t="shared" si="111"/>
        <v>3.2153846742329923E-3</v>
      </c>
      <c r="BJ172" s="2">
        <f t="shared" si="111"/>
        <v>1.8453240542857267E-3</v>
      </c>
      <c r="BK172" s="2">
        <f t="shared" si="111"/>
        <v>5.3447872020936297E-4</v>
      </c>
      <c r="BL172" s="2">
        <f t="shared" si="105"/>
        <v>715.75550021550248</v>
      </c>
      <c r="BM172" s="2">
        <f t="shared" si="105"/>
        <v>157.11104490103403</v>
      </c>
      <c r="BN172" s="2">
        <f t="shared" si="105"/>
        <v>16.609005280489164</v>
      </c>
      <c r="BO172" s="2">
        <f t="shared" si="112"/>
        <v>748.20174787697772</v>
      </c>
      <c r="BP172" s="2">
        <f t="shared" si="112"/>
        <v>72.801593901706525</v>
      </c>
      <c r="BQ172" s="2">
        <f t="shared" si="112"/>
        <v>10.262363293156847</v>
      </c>
      <c r="BR172" s="11">
        <f t="shared" si="113"/>
        <v>3.7228461836301657E-2</v>
      </c>
      <c r="BS172" s="17">
        <f t="shared" si="102"/>
        <v>7.519580980800581E-3</v>
      </c>
      <c r="BT172" s="17">
        <f t="shared" si="103"/>
        <v>3.75896305896469E-2</v>
      </c>
      <c r="BU172" s="12">
        <f>(BU$3*tempmid!$I282+BU$4*tempmid!$I282^2+BU$5*tempmid!$I282^6)*(K172/K$56)^$BW$1</f>
        <v>-4.077178640728099</v>
      </c>
      <c r="BV172" s="12">
        <f>(BV$3*tempmid!$I282+BV$4*tempmid!$I282^2+BV$5*tempmid!$I282^6)*(L172/L$56)^$BW$1</f>
        <v>-4.1690637991611821</v>
      </c>
      <c r="BW172" s="12">
        <f>(BW$3*tempmid!$I282+BW$4*tempmid!$I282^2+BW$5*tempmid!$I282^6)*(M172/M$56)^$BW$1</f>
        <v>-4.6273348496986841</v>
      </c>
      <c r="BX172" s="12"/>
      <c r="BY172" s="12"/>
      <c r="BZ172" s="12"/>
      <c r="CA172" s="19"/>
      <c r="CB172" s="19"/>
      <c r="CC172" s="19"/>
      <c r="CD172" s="19"/>
      <c r="CE172" s="19"/>
      <c r="CF172" s="19"/>
      <c r="CG172" s="19"/>
      <c r="CH172" s="19"/>
    </row>
    <row r="173" spans="1:86" x14ac:dyDescent="0.3">
      <c r="A173" s="2">
        <f t="shared" si="89"/>
        <v>2127</v>
      </c>
      <c r="B173" s="5">
        <f t="shared" si="132"/>
        <v>1165.1806473047968</v>
      </c>
      <c r="C173" s="5">
        <f t="shared" si="132"/>
        <v>2963.042447849773</v>
      </c>
      <c r="D173" s="5">
        <f t="shared" si="132"/>
        <v>4366.5637746521979</v>
      </c>
      <c r="E173" s="15">
        <f t="shared" si="133"/>
        <v>1.0169270295370694E-5</v>
      </c>
      <c r="F173" s="15">
        <f t="shared" si="133"/>
        <v>2.0034144387187839E-5</v>
      </c>
      <c r="G173" s="15">
        <f t="shared" si="133"/>
        <v>4.089899310908874E-5</v>
      </c>
      <c r="H173" s="5">
        <f t="shared" si="92"/>
        <v>224007.11886127898</v>
      </c>
      <c r="I173" s="5">
        <f t="shared" si="92"/>
        <v>85905.64567731705</v>
      </c>
      <c r="J173" s="5">
        <f t="shared" si="92"/>
        <v>31331.555325437479</v>
      </c>
      <c r="K173" s="5">
        <f t="shared" si="93"/>
        <v>192250.97788865137</v>
      </c>
      <c r="L173" s="5">
        <f t="shared" si="93"/>
        <v>28992.377662242823</v>
      </c>
      <c r="M173" s="5">
        <f t="shared" si="93"/>
        <v>7175.3344145152387</v>
      </c>
      <c r="N173" s="15">
        <f t="shared" si="94"/>
        <v>6.2957702072083954E-3</v>
      </c>
      <c r="O173" s="15">
        <f t="shared" si="94"/>
        <v>8.9715757602832902E-3</v>
      </c>
      <c r="P173" s="15">
        <f t="shared" si="94"/>
        <v>8.2099705045695082E-3</v>
      </c>
      <c r="Q173" s="5">
        <f t="shared" si="95"/>
        <v>8913.6164772080519</v>
      </c>
      <c r="R173" s="5">
        <f t="shared" si="95"/>
        <v>12274.234826967599</v>
      </c>
      <c r="S173" s="5">
        <f t="shared" si="95"/>
        <v>6549.319378896982</v>
      </c>
      <c r="T173" s="5">
        <f t="shared" si="134"/>
        <v>39.791666097576091</v>
      </c>
      <c r="U173" s="5">
        <f t="shared" si="134"/>
        <v>142.88042107351913</v>
      </c>
      <c r="V173" s="5">
        <f t="shared" si="134"/>
        <v>209.03269278750798</v>
      </c>
      <c r="W173" s="15">
        <f t="shared" si="97"/>
        <v>-1.0734613539272964E-2</v>
      </c>
      <c r="X173" s="15">
        <f t="shared" si="97"/>
        <v>-1.217998157191269E-2</v>
      </c>
      <c r="Y173" s="15">
        <f t="shared" si="97"/>
        <v>-9.7425357312937999E-3</v>
      </c>
      <c r="Z173" s="5">
        <f t="shared" si="100"/>
        <v>10579.908716985012</v>
      </c>
      <c r="AA173" s="5">
        <f t="shared" si="100"/>
        <v>31681.233895619287</v>
      </c>
      <c r="AB173" s="5">
        <f t="shared" si="100"/>
        <v>44643.119322889674</v>
      </c>
      <c r="AC173" s="16">
        <f t="shared" si="129"/>
        <v>1.4397739953045845</v>
      </c>
      <c r="AD173" s="16">
        <f t="shared" si="129"/>
        <v>2.9770101467013288</v>
      </c>
      <c r="AE173" s="16">
        <f t="shared" si="129"/>
        <v>7.3425367297329514</v>
      </c>
      <c r="AF173" s="15">
        <f t="shared" si="107"/>
        <v>-4.0504037456468023E-3</v>
      </c>
      <c r="AG173" s="15">
        <f t="shared" si="107"/>
        <v>2.9673830763510267E-4</v>
      </c>
      <c r="AH173" s="15">
        <f t="shared" si="107"/>
        <v>9.7937136394747881E-3</v>
      </c>
      <c r="AI173" s="1">
        <f t="shared" si="130"/>
        <v>417922.28098500607</v>
      </c>
      <c r="AJ173" s="1">
        <f t="shared" si="130"/>
        <v>156202.86669502564</v>
      </c>
      <c r="AK173" s="1">
        <f t="shared" si="130"/>
        <v>57395.647683655261</v>
      </c>
      <c r="AL173" s="14">
        <f t="shared" si="135"/>
        <v>62.010378863916408</v>
      </c>
      <c r="AM173" s="14">
        <f t="shared" si="135"/>
        <v>13.715920596277861</v>
      </c>
      <c r="AN173" s="14">
        <f t="shared" si="135"/>
        <v>4.4969064039655127</v>
      </c>
      <c r="AO173" s="11">
        <f t="shared" si="136"/>
        <v>6.3625328487314763E-3</v>
      </c>
      <c r="AP173" s="11">
        <f t="shared" si="136"/>
        <v>8.0151132934205803E-3</v>
      </c>
      <c r="AQ173" s="11">
        <f t="shared" si="136"/>
        <v>7.2707190583291802E-3</v>
      </c>
      <c r="AR173" s="1">
        <f t="shared" si="101"/>
        <v>224007.11886127898</v>
      </c>
      <c r="AS173" s="1">
        <f t="shared" si="101"/>
        <v>85905.64567731705</v>
      </c>
      <c r="AT173" s="1">
        <f t="shared" si="101"/>
        <v>31331.555325437479</v>
      </c>
      <c r="AU173" s="1">
        <f t="shared" si="108"/>
        <v>44801.423772255803</v>
      </c>
      <c r="AV173" s="1">
        <f t="shared" si="108"/>
        <v>17181.129135463412</v>
      </c>
      <c r="AW173" s="1">
        <f t="shared" si="108"/>
        <v>6266.311065087496</v>
      </c>
      <c r="AX173" s="1">
        <f t="shared" si="109"/>
        <v>153800.78231092109</v>
      </c>
      <c r="AY173" s="1">
        <f t="shared" si="109"/>
        <v>23193.902129794256</v>
      </c>
      <c r="AZ173" s="1">
        <f t="shared" si="109"/>
        <v>5740.2675316121913</v>
      </c>
      <c r="BA173" s="1">
        <f t="shared" si="110"/>
        <v>13916.23418275953</v>
      </c>
      <c r="BB173" s="1">
        <f t="shared" si="110"/>
        <v>29783.44986901954</v>
      </c>
      <c r="BC173" s="1">
        <f t="shared" si="110"/>
        <v>37793.749564230675</v>
      </c>
      <c r="BD173" s="1">
        <f>SUM(BA173:BC173)*BT173*BG$3+BF$3*econlow!BD173+BH$3*econhigh!BD173</f>
        <v>2969.8346656180574</v>
      </c>
      <c r="BE173" s="2">
        <f t="shared" si="131"/>
        <v>0.17931493730955578</v>
      </c>
      <c r="BF173" s="2">
        <f t="shared" si="131"/>
        <v>0.13584270515142602</v>
      </c>
      <c r="BG173" s="2">
        <f t="shared" si="131"/>
        <v>7.3108051554487685E-2</v>
      </c>
      <c r="BH173" s="2">
        <f t="shared" si="104"/>
        <v>0.10890802638976618</v>
      </c>
      <c r="BI173" s="2">
        <f t="shared" si="111"/>
        <v>3.2153846742329923E-3</v>
      </c>
      <c r="BJ173" s="2">
        <f t="shared" si="111"/>
        <v>1.8453240542857267E-3</v>
      </c>
      <c r="BK173" s="2">
        <f t="shared" si="111"/>
        <v>5.3447872020936297E-4</v>
      </c>
      <c r="BL173" s="2">
        <f t="shared" si="105"/>
        <v>720.26905690564467</v>
      </c>
      <c r="BM173" s="2">
        <f t="shared" si="105"/>
        <v>158.5237543672998</v>
      </c>
      <c r="BN173" s="2">
        <f t="shared" si="105"/>
        <v>16.746049592508676</v>
      </c>
      <c r="BO173" s="2">
        <f t="shared" si="112"/>
        <v>759.32266619690074</v>
      </c>
      <c r="BP173" s="2">
        <f t="shared" si="112"/>
        <v>73.669196945010881</v>
      </c>
      <c r="BQ173" s="2">
        <f t="shared" si="112"/>
        <v>10.261778284117</v>
      </c>
      <c r="BR173" s="11">
        <f t="shared" si="113"/>
        <v>3.7129692455412283E-2</v>
      </c>
      <c r="BS173" s="17">
        <f t="shared" si="102"/>
        <v>7.2496863106590514E-3</v>
      </c>
      <c r="BT173" s="17">
        <f t="shared" si="103"/>
        <v>3.649478698023971E-2</v>
      </c>
      <c r="BU173" s="12">
        <f>(BU$3*tempmid!$I283+BU$4*tempmid!$I283^2+BU$5*tempmid!$I283^6)*(K173/K$56)^$BW$1</f>
        <v>-4.2234934574014655</v>
      </c>
      <c r="BV173" s="12">
        <f>(BV$3*tempmid!$I283+BV$4*tempmid!$I283^2+BV$5*tempmid!$I283^6)*(L173/L$56)^$BW$1</f>
        <v>-4.2709433942155464</v>
      </c>
      <c r="BW173" s="12">
        <f>(BW$3*tempmid!$I283+BW$4*tempmid!$I283^2+BW$5*tempmid!$I283^6)*(M173/M$56)^$BW$1</f>
        <v>-4.7143340418514628</v>
      </c>
      <c r="BX173" s="12"/>
      <c r="BY173" s="12"/>
      <c r="BZ173" s="12"/>
      <c r="CA173" s="19"/>
      <c r="CB173" s="19"/>
      <c r="CC173" s="19"/>
      <c r="CD173" s="19"/>
      <c r="CE173" s="19"/>
      <c r="CF173" s="19"/>
      <c r="CG173" s="19"/>
      <c r="CH173" s="19"/>
    </row>
    <row r="174" spans="1:86" x14ac:dyDescent="0.3">
      <c r="A174" s="2">
        <f t="shared" si="89"/>
        <v>2128</v>
      </c>
      <c r="B174" s="5">
        <f t="shared" si="132"/>
        <v>1165.1919038898948</v>
      </c>
      <c r="C174" s="5">
        <f t="shared" si="132"/>
        <v>2963.0988417689873</v>
      </c>
      <c r="D174" s="5">
        <f t="shared" si="132"/>
        <v>4366.733433310842</v>
      </c>
      <c r="E174" s="15">
        <f t="shared" si="133"/>
        <v>9.6608067806021595E-6</v>
      </c>
      <c r="F174" s="15">
        <f t="shared" si="133"/>
        <v>1.9032437167828447E-5</v>
      </c>
      <c r="G174" s="15">
        <f t="shared" si="133"/>
        <v>3.8854043453634304E-5</v>
      </c>
      <c r="H174" s="5">
        <f t="shared" si="92"/>
        <v>225398.05802370521</v>
      </c>
      <c r="I174" s="5">
        <f t="shared" si="92"/>
        <v>86668.565174681673</v>
      </c>
      <c r="J174" s="5">
        <f t="shared" si="92"/>
        <v>31586.918058312545</v>
      </c>
      <c r="K174" s="5">
        <f t="shared" si="93"/>
        <v>193442.86316376968</v>
      </c>
      <c r="L174" s="5">
        <f t="shared" si="93"/>
        <v>29249.299399995729</v>
      </c>
      <c r="M174" s="5">
        <f t="shared" si="93"/>
        <v>7233.5347556041343</v>
      </c>
      <c r="N174" s="15">
        <f t="shared" si="94"/>
        <v>6.1996317948960211E-3</v>
      </c>
      <c r="O174" s="15">
        <f t="shared" si="94"/>
        <v>8.8616994696333329E-3</v>
      </c>
      <c r="P174" s="15">
        <f t="shared" si="94"/>
        <v>8.1111677486640499E-3</v>
      </c>
      <c r="Q174" s="5">
        <f t="shared" si="95"/>
        <v>8872.6858987006144</v>
      </c>
      <c r="R174" s="5">
        <f t="shared" si="95"/>
        <v>12232.413437768268</v>
      </c>
      <c r="S174" s="5">
        <f t="shared" si="95"/>
        <v>6538.3715121522855</v>
      </c>
      <c r="T174" s="5">
        <f t="shared" si="134"/>
        <v>39.364517939934821</v>
      </c>
      <c r="U174" s="5">
        <f t="shared" si="134"/>
        <v>141.14014017785655</v>
      </c>
      <c r="V174" s="5">
        <f t="shared" si="134"/>
        <v>206.99618430901714</v>
      </c>
      <c r="W174" s="15">
        <f t="shared" si="97"/>
        <v>-1.0734613539272964E-2</v>
      </c>
      <c r="X174" s="15">
        <f t="shared" si="97"/>
        <v>-1.217998157191269E-2</v>
      </c>
      <c r="Y174" s="15">
        <f t="shared" si="97"/>
        <v>-9.7425357312937999E-3</v>
      </c>
      <c r="Z174" s="5">
        <f t="shared" si="100"/>
        <v>10489.678024169431</v>
      </c>
      <c r="AA174" s="5">
        <f t="shared" si="100"/>
        <v>31586.128351805412</v>
      </c>
      <c r="AB174" s="5">
        <f t="shared" si="100"/>
        <v>45009.487660478888</v>
      </c>
      <c r="AC174" s="16">
        <f t="shared" si="129"/>
        <v>1.433942329321118</v>
      </c>
      <c r="AD174" s="16">
        <f t="shared" si="129"/>
        <v>2.9778935396540733</v>
      </c>
      <c r="AE174" s="16">
        <f t="shared" si="129"/>
        <v>7.4144474318512819</v>
      </c>
      <c r="AF174" s="15">
        <f t="shared" si="107"/>
        <v>-4.0504037456468023E-3</v>
      </c>
      <c r="AG174" s="15">
        <f t="shared" si="107"/>
        <v>2.9673830763510267E-4</v>
      </c>
      <c r="AH174" s="15">
        <f t="shared" si="107"/>
        <v>9.7937136394747881E-3</v>
      </c>
      <c r="AI174" s="1">
        <f t="shared" si="130"/>
        <v>420931.47665876127</v>
      </c>
      <c r="AJ174" s="1">
        <f t="shared" si="130"/>
        <v>157763.7091609865</v>
      </c>
      <c r="AK174" s="1">
        <f t="shared" si="130"/>
        <v>57922.39398037723</v>
      </c>
      <c r="AL174" s="14">
        <f t="shared" si="135"/>
        <v>62.400976505675523</v>
      </c>
      <c r="AM174" s="14">
        <f t="shared" si="135"/>
        <v>13.82475590720556</v>
      </c>
      <c r="AN174" s="14">
        <f t="shared" si="135"/>
        <v>4.5292751896293995</v>
      </c>
      <c r="AO174" s="11">
        <f t="shared" si="136"/>
        <v>6.2989075202441614E-3</v>
      </c>
      <c r="AP174" s="11">
        <f t="shared" si="136"/>
        <v>7.9349621604863745E-3</v>
      </c>
      <c r="AQ174" s="11">
        <f t="shared" si="136"/>
        <v>7.198011867745888E-3</v>
      </c>
      <c r="AR174" s="1">
        <f t="shared" si="101"/>
        <v>225398.05802370521</v>
      </c>
      <c r="AS174" s="1">
        <f t="shared" si="101"/>
        <v>86668.565174681673</v>
      </c>
      <c r="AT174" s="1">
        <f t="shared" si="101"/>
        <v>31586.918058312545</v>
      </c>
      <c r="AU174" s="1">
        <f t="shared" si="108"/>
        <v>45079.611604741047</v>
      </c>
      <c r="AV174" s="1">
        <f t="shared" si="108"/>
        <v>17333.713034936336</v>
      </c>
      <c r="AW174" s="1">
        <f t="shared" si="108"/>
        <v>6317.3836116625098</v>
      </c>
      <c r="AX174" s="1">
        <f t="shared" si="109"/>
        <v>154754.29053101575</v>
      </c>
      <c r="AY174" s="1">
        <f t="shared" si="109"/>
        <v>23399.439519996584</v>
      </c>
      <c r="AZ174" s="1">
        <f t="shared" si="109"/>
        <v>5786.8278044833069</v>
      </c>
      <c r="BA174" s="1">
        <f t="shared" si="110"/>
        <v>13923.570085376359</v>
      </c>
      <c r="BB174" s="1">
        <f t="shared" si="110"/>
        <v>29810.159149245603</v>
      </c>
      <c r="BC174" s="1">
        <f t="shared" si="110"/>
        <v>37830.494437700778</v>
      </c>
      <c r="BD174" s="1">
        <f>SUM(BA174:BC174)*BT174*BG$3+BF$3*econlow!BD174+BH$3*econhigh!BD174</f>
        <v>2885.7780164497085</v>
      </c>
      <c r="BE174" s="2">
        <f t="shared" si="131"/>
        <v>0.17931493730955578</v>
      </c>
      <c r="BF174" s="2">
        <f t="shared" si="131"/>
        <v>0.13584270515142602</v>
      </c>
      <c r="BG174" s="2">
        <f t="shared" si="131"/>
        <v>7.3108051554487685E-2</v>
      </c>
      <c r="BH174" s="2">
        <f t="shared" si="104"/>
        <v>0.10865505050982836</v>
      </c>
      <c r="BI174" s="2">
        <f t="shared" si="111"/>
        <v>3.2153846742329923E-3</v>
      </c>
      <c r="BJ174" s="2">
        <f t="shared" si="111"/>
        <v>1.8453240542857267E-3</v>
      </c>
      <c r="BK174" s="2">
        <f t="shared" si="111"/>
        <v>5.3447872020936297E-4</v>
      </c>
      <c r="BL174" s="2">
        <f t="shared" si="105"/>
        <v>724.74146137130049</v>
      </c>
      <c r="BM174" s="2">
        <f t="shared" si="105"/>
        <v>159.93158806727033</v>
      </c>
      <c r="BN174" s="2">
        <f t="shared" si="105"/>
        <v>16.882535539164905</v>
      </c>
      <c r="BO174" s="2">
        <f t="shared" si="112"/>
        <v>770.60970891747729</v>
      </c>
      <c r="BP174" s="2">
        <f t="shared" si="112"/>
        <v>74.547232973860119</v>
      </c>
      <c r="BQ174" s="2">
        <f t="shared" si="112"/>
        <v>10.261205598579444</v>
      </c>
      <c r="BR174" s="11">
        <f t="shared" si="113"/>
        <v>3.7031974642525584E-2</v>
      </c>
      <c r="BS174" s="17">
        <f t="shared" si="102"/>
        <v>6.9901443989086503E-3</v>
      </c>
      <c r="BT174" s="17">
        <f t="shared" si="103"/>
        <v>3.5431832019650202E-2</v>
      </c>
      <c r="BU174" s="12">
        <f>(BU$3*tempmid!$I284+BU$4*tempmid!$I284^2+BU$5*tempmid!$I284^6)*(K174/K$56)^$BW$1</f>
        <v>-4.3706381498865268</v>
      </c>
      <c r="BV174" s="12">
        <f>(BV$3*tempmid!$I284+BV$4*tempmid!$I284^2+BV$5*tempmid!$I284^6)*(L174/L$56)^$BW$1</f>
        <v>-4.373211464165891</v>
      </c>
      <c r="BW174" s="12">
        <f>(BW$3*tempmid!$I284+BW$4*tempmid!$I284^2+BW$5*tempmid!$I284^6)*(M174/M$56)^$BW$1</f>
        <v>-4.801617441677414</v>
      </c>
      <c r="BX174" s="12"/>
      <c r="BY174" s="12"/>
      <c r="BZ174" s="12"/>
      <c r="CA174" s="19"/>
      <c r="CB174" s="19"/>
      <c r="CC174" s="19"/>
      <c r="CD174" s="19"/>
      <c r="CE174" s="19"/>
      <c r="CF174" s="19"/>
      <c r="CG174" s="19"/>
      <c r="CH174" s="19"/>
    </row>
    <row r="175" spans="1:86" x14ac:dyDescent="0.3">
      <c r="A175" s="2">
        <f t="shared" si="89"/>
        <v>2129</v>
      </c>
      <c r="B175" s="5">
        <f t="shared" si="132"/>
        <v>1165.2025977490482</v>
      </c>
      <c r="C175" s="5">
        <f t="shared" si="132"/>
        <v>2963.1524170118887</v>
      </c>
      <c r="D175" s="5">
        <f t="shared" si="132"/>
        <v>4366.8946152988819</v>
      </c>
      <c r="E175" s="15">
        <f t="shared" si="133"/>
        <v>9.1777664415720506E-6</v>
      </c>
      <c r="F175" s="15">
        <f t="shared" si="133"/>
        <v>1.8080815309437025E-5</v>
      </c>
      <c r="G175" s="15">
        <f t="shared" si="133"/>
        <v>3.6911341280952588E-5</v>
      </c>
      <c r="H175" s="5">
        <f t="shared" si="92"/>
        <v>226776.0924627471</v>
      </c>
      <c r="I175" s="5">
        <f t="shared" si="92"/>
        <v>87428.758857624925</v>
      </c>
      <c r="J175" s="5">
        <f t="shared" si="92"/>
        <v>31841.213884661</v>
      </c>
      <c r="K175" s="5">
        <f t="shared" si="93"/>
        <v>194623.74431779998</v>
      </c>
      <c r="L175" s="5">
        <f t="shared" si="93"/>
        <v>29505.319522439586</v>
      </c>
      <c r="M175" s="5">
        <f t="shared" si="93"/>
        <v>7291.5004115531428</v>
      </c>
      <c r="N175" s="15">
        <f t="shared" si="94"/>
        <v>6.1045475377945468E-3</v>
      </c>
      <c r="O175" s="15">
        <f t="shared" si="94"/>
        <v>8.7530343528123833E-3</v>
      </c>
      <c r="P175" s="15">
        <f t="shared" si="94"/>
        <v>8.0134620081973029E-3</v>
      </c>
      <c r="Q175" s="5">
        <f t="shared" si="95"/>
        <v>8831.1043997089328</v>
      </c>
      <c r="R175" s="5">
        <f t="shared" si="95"/>
        <v>12189.409873458973</v>
      </c>
      <c r="S175" s="5">
        <f t="shared" si="95"/>
        <v>6526.7966296257036</v>
      </c>
      <c r="T175" s="5">
        <f t="shared" si="134"/>
        <v>38.941955052689842</v>
      </c>
      <c r="U175" s="5">
        <f t="shared" si="134"/>
        <v>139.42105587143308</v>
      </c>
      <c r="V175" s="5">
        <f t="shared" si="134"/>
        <v>204.97951658714507</v>
      </c>
      <c r="W175" s="15">
        <f t="shared" si="97"/>
        <v>-1.0734613539272964E-2</v>
      </c>
      <c r="X175" s="15">
        <f t="shared" si="97"/>
        <v>-1.217998157191269E-2</v>
      </c>
      <c r="Y175" s="15">
        <f t="shared" si="97"/>
        <v>-9.7425357312937999E-3</v>
      </c>
      <c r="Z175" s="5">
        <f t="shared" si="100"/>
        <v>10399.217970915999</v>
      </c>
      <c r="AA175" s="5">
        <f t="shared" si="100"/>
        <v>31487.847388074646</v>
      </c>
      <c r="AB175" s="5">
        <f t="shared" si="100"/>
        <v>45374.322806239448</v>
      </c>
      <c r="AC175" s="16">
        <f t="shared" si="129"/>
        <v>1.4281342839393942</v>
      </c>
      <c r="AD175" s="16">
        <f t="shared" si="129"/>
        <v>2.9787771947433477</v>
      </c>
      <c r="AE175" s="16">
        <f t="shared" si="129"/>
        <v>7.4870624067937728</v>
      </c>
      <c r="AF175" s="15">
        <f t="shared" si="107"/>
        <v>-4.0504037456468023E-3</v>
      </c>
      <c r="AG175" s="15">
        <f t="shared" si="107"/>
        <v>2.9673830763510267E-4</v>
      </c>
      <c r="AH175" s="15">
        <f t="shared" si="107"/>
        <v>9.7937136394747881E-3</v>
      </c>
      <c r="AI175" s="1">
        <f t="shared" si="130"/>
        <v>423917.94059762615</v>
      </c>
      <c r="AJ175" s="1">
        <f t="shared" si="130"/>
        <v>159321.0512798242</v>
      </c>
      <c r="AK175" s="1">
        <f t="shared" si="130"/>
        <v>58447.538194002016</v>
      </c>
      <c r="AL175" s="14">
        <f t="shared" si="135"/>
        <v>62.790103906055883</v>
      </c>
      <c r="AM175" s="14">
        <f t="shared" si="135"/>
        <v>13.933357833057181</v>
      </c>
      <c r="AN175" s="14">
        <f t="shared" si="135"/>
        <v>4.5615509484309662</v>
      </c>
      <c r="AO175" s="11">
        <f t="shared" si="136"/>
        <v>6.2359184450417196E-3</v>
      </c>
      <c r="AP175" s="11">
        <f t="shared" si="136"/>
        <v>7.8556125388815103E-3</v>
      </c>
      <c r="AQ175" s="11">
        <f t="shared" si="136"/>
        <v>7.1260317490684294E-3</v>
      </c>
      <c r="AR175" s="1">
        <f t="shared" si="101"/>
        <v>226776.0924627471</v>
      </c>
      <c r="AS175" s="1">
        <f t="shared" si="101"/>
        <v>87428.758857624925</v>
      </c>
      <c r="AT175" s="1">
        <f t="shared" si="101"/>
        <v>31841.213884661</v>
      </c>
      <c r="AU175" s="1">
        <f t="shared" si="108"/>
        <v>45355.218492549422</v>
      </c>
      <c r="AV175" s="1">
        <f t="shared" si="108"/>
        <v>17485.751771524985</v>
      </c>
      <c r="AW175" s="1">
        <f t="shared" si="108"/>
        <v>6368.2427769322003</v>
      </c>
      <c r="AX175" s="1">
        <f t="shared" si="109"/>
        <v>155698.99545423998</v>
      </c>
      <c r="AY175" s="1">
        <f t="shared" si="109"/>
        <v>23604.255617951669</v>
      </c>
      <c r="AZ175" s="1">
        <f t="shared" si="109"/>
        <v>5833.2003292425152</v>
      </c>
      <c r="BA175" s="1">
        <f t="shared" si="110"/>
        <v>13930.789284325043</v>
      </c>
      <c r="BB175" s="1">
        <f t="shared" si="110"/>
        <v>29836.521862324716</v>
      </c>
      <c r="BC175" s="1">
        <f t="shared" si="110"/>
        <v>37866.745289343395</v>
      </c>
      <c r="BD175" s="1">
        <f>SUM(BA175:BC175)*BT175*BG$3+BF$3*econlow!BD175+BH$3*econhigh!BD175</f>
        <v>2804.0651216743017</v>
      </c>
      <c r="BE175" s="2">
        <f t="shared" si="131"/>
        <v>0.17931493730955578</v>
      </c>
      <c r="BF175" s="2">
        <f t="shared" si="131"/>
        <v>0.13584270515142602</v>
      </c>
      <c r="BG175" s="2">
        <f t="shared" si="131"/>
        <v>7.3108051554487685E-2</v>
      </c>
      <c r="BH175" s="2">
        <f t="shared" si="104"/>
        <v>0.1084025594478475</v>
      </c>
      <c r="BI175" s="2">
        <f t="shared" si="111"/>
        <v>3.2153846742329923E-3</v>
      </c>
      <c r="BJ175" s="2">
        <f t="shared" si="111"/>
        <v>1.8453240542857267E-3</v>
      </c>
      <c r="BK175" s="2">
        <f t="shared" si="111"/>
        <v>5.3447872020936297E-4</v>
      </c>
      <c r="BL175" s="2">
        <f t="shared" si="105"/>
        <v>729.17237218716105</v>
      </c>
      <c r="BM175" s="2">
        <f t="shared" si="105"/>
        <v>161.33439175632157</v>
      </c>
      <c r="BN175" s="2">
        <f t="shared" si="105"/>
        <v>17.01845124698621</v>
      </c>
      <c r="BO175" s="2">
        <f t="shared" si="112"/>
        <v>782.0653613952793</v>
      </c>
      <c r="BP175" s="2">
        <f t="shared" si="112"/>
        <v>75.435827447191343</v>
      </c>
      <c r="BQ175" s="2">
        <f t="shared" si="112"/>
        <v>10.260645062088559</v>
      </c>
      <c r="BR175" s="11">
        <f t="shared" si="113"/>
        <v>3.6935300011380096E-2</v>
      </c>
      <c r="BS175" s="17">
        <f t="shared" si="102"/>
        <v>6.7405292891940163E-3</v>
      </c>
      <c r="BT175" s="17">
        <f t="shared" si="103"/>
        <v>3.4399836912281746E-2</v>
      </c>
      <c r="BU175" s="12">
        <f>(BU$3*tempmid!$I285+BU$4*tempmid!$I285^2+BU$5*tempmid!$I285^6)*(K175/K$56)^$BW$1</f>
        <v>-4.5185904520843749</v>
      </c>
      <c r="BV175" s="12">
        <f>(BV$3*tempmid!$I285+BV$4*tempmid!$I285^2+BV$5*tempmid!$I285^6)*(L175/L$56)^$BW$1</f>
        <v>-4.4758533267521123</v>
      </c>
      <c r="BW175" s="12">
        <f>(BW$3*tempmid!$I285+BW$4*tempmid!$I285^2+BW$5*tempmid!$I285^6)*(M175/M$56)^$BW$1</f>
        <v>-4.8891732656497187</v>
      </c>
      <c r="BX175" s="12"/>
      <c r="BY175" s="12"/>
      <c r="BZ175" s="12"/>
      <c r="CA175" s="19"/>
      <c r="CB175" s="19"/>
      <c r="CC175" s="19"/>
      <c r="CD175" s="19"/>
      <c r="CE175" s="19"/>
      <c r="CF175" s="19"/>
      <c r="CG175" s="19"/>
      <c r="CH175" s="19"/>
    </row>
    <row r="176" spans="1:86" x14ac:dyDescent="0.3">
      <c r="A176" s="2">
        <f t="shared" si="89"/>
        <v>2130</v>
      </c>
      <c r="B176" s="5">
        <f t="shared" si="132"/>
        <v>1165.2127570084824</v>
      </c>
      <c r="C176" s="5">
        <f t="shared" si="132"/>
        <v>2963.2033144128955</v>
      </c>
      <c r="D176" s="5">
        <f t="shared" si="132"/>
        <v>4367.047743839491</v>
      </c>
      <c r="E176" s="15">
        <f t="shared" si="133"/>
        <v>8.7188781194934471E-6</v>
      </c>
      <c r="F176" s="15">
        <f t="shared" si="133"/>
        <v>1.7176774543965172E-5</v>
      </c>
      <c r="G176" s="15">
        <f t="shared" si="133"/>
        <v>3.5065774216904959E-5</v>
      </c>
      <c r="H176" s="5">
        <f t="shared" si="92"/>
        <v>228141.12100044676</v>
      </c>
      <c r="I176" s="5">
        <f t="shared" si="92"/>
        <v>88186.144864195536</v>
      </c>
      <c r="J176" s="5">
        <f t="shared" si="92"/>
        <v>32094.421105512418</v>
      </c>
      <c r="K176" s="5">
        <f t="shared" si="93"/>
        <v>195793.53180629993</v>
      </c>
      <c r="L176" s="5">
        <f t="shared" si="93"/>
        <v>29760.409768463021</v>
      </c>
      <c r="M176" s="5">
        <f t="shared" si="93"/>
        <v>7349.2260648598103</v>
      </c>
      <c r="N176" s="15">
        <f t="shared" si="94"/>
        <v>6.0105075698770882E-3</v>
      </c>
      <c r="O176" s="15">
        <f t="shared" si="94"/>
        <v>8.6455679908645777E-3</v>
      </c>
      <c r="P176" s="15">
        <f t="shared" si="94"/>
        <v>7.9168415344532672E-3</v>
      </c>
      <c r="Q176" s="5">
        <f t="shared" si="95"/>
        <v>8788.8921682504915</v>
      </c>
      <c r="R176" s="5">
        <f t="shared" si="95"/>
        <v>12145.252490630926</v>
      </c>
      <c r="S176" s="5">
        <f t="shared" si="95"/>
        <v>6514.6057140260182</v>
      </c>
      <c r="T176" s="5">
        <f t="shared" si="134"/>
        <v>38.523928214735477</v>
      </c>
      <c r="U176" s="5">
        <f t="shared" si="134"/>
        <v>137.72290998018241</v>
      </c>
      <c r="V176" s="5">
        <f t="shared" si="134"/>
        <v>202.98249632261147</v>
      </c>
      <c r="W176" s="15">
        <f t="shared" si="97"/>
        <v>-1.0734613539272964E-2</v>
      </c>
      <c r="X176" s="15">
        <f t="shared" si="97"/>
        <v>-1.217998157191269E-2</v>
      </c>
      <c r="Y176" s="15">
        <f t="shared" si="97"/>
        <v>-9.7425357312937999E-3</v>
      </c>
      <c r="Z176" s="5">
        <f t="shared" si="100"/>
        <v>10308.558805623816</v>
      </c>
      <c r="AA176" s="5">
        <f t="shared" si="100"/>
        <v>31386.461337789784</v>
      </c>
      <c r="AB176" s="5">
        <f t="shared" si="100"/>
        <v>45737.593051183598</v>
      </c>
      <c r="AC176" s="16">
        <f t="shared" si="129"/>
        <v>1.4223497634864395</v>
      </c>
      <c r="AD176" s="16">
        <f t="shared" si="129"/>
        <v>2.9796611120469381</v>
      </c>
      <c r="AE176" s="16">
        <f t="shared" si="129"/>
        <v>7.5603885520067875</v>
      </c>
      <c r="AF176" s="15">
        <f t="shared" si="107"/>
        <v>-4.0504037456468023E-3</v>
      </c>
      <c r="AG176" s="15">
        <f t="shared" si="107"/>
        <v>2.9673830763510267E-4</v>
      </c>
      <c r="AH176" s="15">
        <f t="shared" si="107"/>
        <v>9.7937136394747881E-3</v>
      </c>
      <c r="AI176" s="1">
        <f t="shared" si="130"/>
        <v>426881.36503041297</v>
      </c>
      <c r="AJ176" s="1">
        <f t="shared" si="130"/>
        <v>160874.69792336677</v>
      </c>
      <c r="AK176" s="1">
        <f t="shared" si="130"/>
        <v>58971.027151534021</v>
      </c>
      <c r="AL176" s="14">
        <f t="shared" si="135"/>
        <v>63.177742333498607</v>
      </c>
      <c r="AM176" s="14">
        <f t="shared" si="135"/>
        <v>14.041718342954248</v>
      </c>
      <c r="AN176" s="14">
        <f t="shared" si="135"/>
        <v>4.5937316477456438</v>
      </c>
      <c r="AO176" s="11">
        <f t="shared" si="136"/>
        <v>6.1735592605913023E-3</v>
      </c>
      <c r="AP176" s="11">
        <f t="shared" si="136"/>
        <v>7.777056413492695E-3</v>
      </c>
      <c r="AQ176" s="11">
        <f t="shared" si="136"/>
        <v>7.0547714315777454E-3</v>
      </c>
      <c r="AR176" s="1">
        <f t="shared" si="101"/>
        <v>228141.12100044676</v>
      </c>
      <c r="AS176" s="1">
        <f t="shared" si="101"/>
        <v>88186.144864195536</v>
      </c>
      <c r="AT176" s="1">
        <f t="shared" si="101"/>
        <v>32094.421105512418</v>
      </c>
      <c r="AU176" s="1">
        <f t="shared" si="108"/>
        <v>45628.224200089353</v>
      </c>
      <c r="AV176" s="1">
        <f t="shared" si="108"/>
        <v>17637.228972839108</v>
      </c>
      <c r="AW176" s="1">
        <f t="shared" si="108"/>
        <v>6418.8842211024839</v>
      </c>
      <c r="AX176" s="1">
        <f t="shared" si="109"/>
        <v>156634.82544503998</v>
      </c>
      <c r="AY176" s="1">
        <f t="shared" si="109"/>
        <v>23808.327814770419</v>
      </c>
      <c r="AZ176" s="1">
        <f t="shared" si="109"/>
        <v>5879.3808518878495</v>
      </c>
      <c r="BA176" s="1">
        <f t="shared" si="110"/>
        <v>13937.893301878656</v>
      </c>
      <c r="BB176" s="1">
        <f t="shared" si="110"/>
        <v>29862.542823873955</v>
      </c>
      <c r="BC176" s="1">
        <f t="shared" si="110"/>
        <v>37902.510203720114</v>
      </c>
      <c r="BD176" s="1">
        <f>SUM(BA176:BC176)*BT176*BG$3+BF$3*econlow!BD176+BH$3*econhigh!BD176</f>
        <v>2724.6322151795212</v>
      </c>
      <c r="BE176" s="2">
        <f t="shared" si="131"/>
        <v>0.17931493730955578</v>
      </c>
      <c r="BF176" s="2">
        <f t="shared" si="131"/>
        <v>0.13584270515142602</v>
      </c>
      <c r="BG176" s="2">
        <f t="shared" si="131"/>
        <v>7.3108051554487685E-2</v>
      </c>
      <c r="BH176" s="2">
        <f t="shared" si="104"/>
        <v>0.10815056709967739</v>
      </c>
      <c r="BI176" s="2">
        <f t="shared" si="111"/>
        <v>3.2153846742329923E-3</v>
      </c>
      <c r="BJ176" s="2">
        <f t="shared" si="111"/>
        <v>1.8453240542857267E-3</v>
      </c>
      <c r="BK176" s="2">
        <f t="shared" si="111"/>
        <v>5.3447872020936297E-4</v>
      </c>
      <c r="BL176" s="2">
        <f t="shared" si="105"/>
        <v>733.56146402717116</v>
      </c>
      <c r="BM176" s="2">
        <f t="shared" si="105"/>
        <v>162.73201437262571</v>
      </c>
      <c r="BN176" s="2">
        <f t="shared" si="105"/>
        <v>17.153785118334646</v>
      </c>
      <c r="BO176" s="2">
        <f t="shared" si="112"/>
        <v>793.69214613412294</v>
      </c>
      <c r="BP176" s="2">
        <f t="shared" si="112"/>
        <v>76.335107333711562</v>
      </c>
      <c r="BQ176" s="2">
        <f t="shared" si="112"/>
        <v>10.260096503843112</v>
      </c>
      <c r="BR176" s="11">
        <f t="shared" si="113"/>
        <v>3.6839660077964992E-2</v>
      </c>
      <c r="BS176" s="17">
        <f t="shared" si="102"/>
        <v>6.5004338159960805E-3</v>
      </c>
      <c r="BT176" s="17">
        <f t="shared" si="103"/>
        <v>3.3397899914836646E-2</v>
      </c>
      <c r="BU176" s="12">
        <f>(BU$3*tempmid!$I286+BU$4*tempmid!$I286^2+BU$5*tempmid!$I286^6)*(K176/K$56)^$BW$1</f>
        <v>-4.6673283313420173</v>
      </c>
      <c r="BV176" s="12">
        <f>(BV$3*tempmid!$I286+BV$4*tempmid!$I286^2+BV$5*tempmid!$I286^6)*(L176/L$56)^$BW$1</f>
        <v>-4.5788545006899106</v>
      </c>
      <c r="BW176" s="12">
        <f>(BW$3*tempmid!$I286+BW$4*tempmid!$I286^2+BW$5*tempmid!$I286^6)*(M176/M$56)^$BW$1</f>
        <v>-4.9769898940004165</v>
      </c>
      <c r="BX176" s="12"/>
      <c r="BY176" s="12"/>
      <c r="BZ176" s="12"/>
      <c r="CA176" s="19"/>
      <c r="CB176" s="19"/>
      <c r="CC176" s="19"/>
      <c r="CD176" s="19"/>
      <c r="CE176" s="19"/>
      <c r="CF176" s="19"/>
      <c r="CG176" s="19"/>
      <c r="CH176" s="19"/>
    </row>
    <row r="177" spans="1:86" x14ac:dyDescent="0.3">
      <c r="A177" s="2">
        <f t="shared" si="89"/>
        <v>2131</v>
      </c>
      <c r="B177" s="5">
        <f t="shared" si="132"/>
        <v>1165.2224083890935</v>
      </c>
      <c r="C177" s="5">
        <f t="shared" si="132"/>
        <v>2963.251667774392</v>
      </c>
      <c r="D177" s="5">
        <f t="shared" si="132"/>
        <v>4367.1932210541618</v>
      </c>
      <c r="E177" s="15">
        <f t="shared" si="133"/>
        <v>8.2829342135187741E-6</v>
      </c>
      <c r="F177" s="15">
        <f t="shared" si="133"/>
        <v>1.6317935816766913E-5</v>
      </c>
      <c r="G177" s="15">
        <f t="shared" si="133"/>
        <v>3.3312485506059708E-5</v>
      </c>
      <c r="H177" s="5">
        <f t="shared" si="92"/>
        <v>229493.04740234467</v>
      </c>
      <c r="I177" s="5">
        <f t="shared" si="92"/>
        <v>88940.643059169102</v>
      </c>
      <c r="J177" s="5">
        <f t="shared" si="92"/>
        <v>32346.518537175292</v>
      </c>
      <c r="K177" s="5">
        <f t="shared" si="93"/>
        <v>196952.14042408962</v>
      </c>
      <c r="L177" s="5">
        <f t="shared" si="93"/>
        <v>30014.542479265594</v>
      </c>
      <c r="M177" s="5">
        <f t="shared" si="93"/>
        <v>7406.7065274861889</v>
      </c>
      <c r="N177" s="15">
        <f t="shared" si="94"/>
        <v>5.9175020088810815E-3</v>
      </c>
      <c r="O177" s="15">
        <f t="shared" si="94"/>
        <v>8.5392880266008664E-3</v>
      </c>
      <c r="P177" s="15">
        <f t="shared" si="94"/>
        <v>7.8212946668247962E-3</v>
      </c>
      <c r="Q177" s="5">
        <f t="shared" si="95"/>
        <v>8746.0692481011683</v>
      </c>
      <c r="R177" s="5">
        <f t="shared" si="95"/>
        <v>12099.969583662769</v>
      </c>
      <c r="S177" s="5">
        <f t="shared" si="95"/>
        <v>6501.8097622156483</v>
      </c>
      <c r="T177" s="5">
        <f t="shared" si="134"/>
        <v>38.110388733335597</v>
      </c>
      <c r="U177" s="5">
        <f t="shared" si="134"/>
        <v>136.0454474745936</v>
      </c>
      <c r="V177" s="5">
        <f t="shared" si="134"/>
        <v>201.00493209936121</v>
      </c>
      <c r="W177" s="15">
        <f t="shared" si="97"/>
        <v>-1.0734613539272964E-2</v>
      </c>
      <c r="X177" s="15">
        <f t="shared" si="97"/>
        <v>-1.217998157191269E-2</v>
      </c>
      <c r="Y177" s="15">
        <f t="shared" si="97"/>
        <v>-9.7425357312937999E-3</v>
      </c>
      <c r="Z177" s="5">
        <f t="shared" si="100"/>
        <v>10217.730172954256</v>
      </c>
      <c r="AA177" s="5">
        <f t="shared" si="100"/>
        <v>31282.040500480205</v>
      </c>
      <c r="AB177" s="5">
        <f t="shared" si="100"/>
        <v>46099.267433230845</v>
      </c>
      <c r="AC177" s="16">
        <f t="shared" si="129"/>
        <v>1.4165886726767942</v>
      </c>
      <c r="AD177" s="16">
        <f t="shared" si="129"/>
        <v>2.9805452916426529</v>
      </c>
      <c r="AE177" s="16">
        <f t="shared" si="129"/>
        <v>7.6344328324883053</v>
      </c>
      <c r="AF177" s="15">
        <f t="shared" si="107"/>
        <v>-4.0504037456468023E-3</v>
      </c>
      <c r="AG177" s="15">
        <f t="shared" si="107"/>
        <v>2.9673830763510267E-4</v>
      </c>
      <c r="AH177" s="15">
        <f t="shared" si="107"/>
        <v>9.7937136394747881E-3</v>
      </c>
      <c r="AI177" s="1">
        <f t="shared" si="130"/>
        <v>429821.452727461</v>
      </c>
      <c r="AJ177" s="1">
        <f t="shared" si="130"/>
        <v>162424.45710386921</v>
      </c>
      <c r="AK177" s="1">
        <f t="shared" si="130"/>
        <v>59492.808657483103</v>
      </c>
      <c r="AL177" s="14">
        <f t="shared" si="135"/>
        <v>63.563873554382361</v>
      </c>
      <c r="AM177" s="14">
        <f t="shared" si="135"/>
        <v>14.149829546292825</v>
      </c>
      <c r="AN177" s="14">
        <f t="shared" si="135"/>
        <v>4.6258152972705657</v>
      </c>
      <c r="AO177" s="11">
        <f t="shared" si="136"/>
        <v>6.111823667985389E-3</v>
      </c>
      <c r="AP177" s="11">
        <f t="shared" si="136"/>
        <v>7.6992858493577683E-3</v>
      </c>
      <c r="AQ177" s="11">
        <f t="shared" si="136"/>
        <v>6.984223717261968E-3</v>
      </c>
      <c r="AR177" s="1">
        <f t="shared" si="101"/>
        <v>229493.04740234467</v>
      </c>
      <c r="AS177" s="1">
        <f t="shared" si="101"/>
        <v>88940.643059169102</v>
      </c>
      <c r="AT177" s="1">
        <f t="shared" si="101"/>
        <v>32346.518537175292</v>
      </c>
      <c r="AU177" s="1">
        <f t="shared" si="108"/>
        <v>45898.609480468935</v>
      </c>
      <c r="AV177" s="1">
        <f t="shared" si="108"/>
        <v>17788.128611833821</v>
      </c>
      <c r="AW177" s="1">
        <f t="shared" si="108"/>
        <v>6469.3037074350586</v>
      </c>
      <c r="AX177" s="1">
        <f t="shared" si="109"/>
        <v>157561.7123392717</v>
      </c>
      <c r="AY177" s="1">
        <f t="shared" si="109"/>
        <v>24011.633983412477</v>
      </c>
      <c r="AZ177" s="1">
        <f t="shared" si="109"/>
        <v>5925.3652219889509</v>
      </c>
      <c r="BA177" s="1">
        <f t="shared" si="110"/>
        <v>13944.883633404121</v>
      </c>
      <c r="BB177" s="1">
        <f t="shared" si="110"/>
        <v>29888.226750231661</v>
      </c>
      <c r="BC177" s="1">
        <f t="shared" si="110"/>
        <v>37937.797051632289</v>
      </c>
      <c r="BD177" s="1">
        <f>SUM(BA177:BC177)*BT177*BG$3+BF$3*econlow!BD177+BH$3*econhigh!BD177</f>
        <v>2647.4171894881388</v>
      </c>
      <c r="BE177" s="2">
        <f t="shared" si="131"/>
        <v>0.17931493730955578</v>
      </c>
      <c r="BF177" s="2">
        <f t="shared" si="131"/>
        <v>0.13584270515142602</v>
      </c>
      <c r="BG177" s="2">
        <f t="shared" si="131"/>
        <v>7.3108051554487685E-2</v>
      </c>
      <c r="BH177" s="2">
        <f t="shared" si="104"/>
        <v>0.10789908741092129</v>
      </c>
      <c r="BI177" s="2">
        <f t="shared" si="111"/>
        <v>3.2153846742329923E-3</v>
      </c>
      <c r="BJ177" s="2">
        <f t="shared" si="111"/>
        <v>1.8453240542857267E-3</v>
      </c>
      <c r="BK177" s="2">
        <f t="shared" si="111"/>
        <v>5.3447872020936297E-4</v>
      </c>
      <c r="BL177" s="2">
        <f t="shared" si="105"/>
        <v>737.90842746052465</v>
      </c>
      <c r="BM177" s="2">
        <f t="shared" si="105"/>
        <v>164.12430804072559</v>
      </c>
      <c r="BN177" s="2">
        <f t="shared" si="105"/>
        <v>17.288525830977886</v>
      </c>
      <c r="BO177" s="2">
        <f t="shared" si="112"/>
        <v>805.49262333930244</v>
      </c>
      <c r="BP177" s="2">
        <f t="shared" si="112"/>
        <v>77.245201129890916</v>
      </c>
      <c r="BQ177" s="2">
        <f t="shared" si="112"/>
        <v>10.259559756558446</v>
      </c>
      <c r="BR177" s="11">
        <f t="shared" si="113"/>
        <v>3.674504626889627E-2</v>
      </c>
      <c r="BS177" s="17">
        <f t="shared" si="102"/>
        <v>6.2694687195002565E-3</v>
      </c>
      <c r="BT177" s="17">
        <f t="shared" si="103"/>
        <v>3.242514554838509E-2</v>
      </c>
      <c r="BU177" s="12">
        <f>(BU$3*tempmid!$I287+BU$4*tempmid!$I287^2+BU$5*tempmid!$I287^6)*(K177/K$56)^$BW$1</f>
        <v>-4.8168299962748762</v>
      </c>
      <c r="BV177" s="12">
        <f>(BV$3*tempmid!$I287+BV$4*tempmid!$I287^2+BV$5*tempmid!$I287^6)*(L177/L$56)^$BW$1</f>
        <v>-4.6822007093703171</v>
      </c>
      <c r="BW177" s="12">
        <f>(BW$3*tempmid!$I287+BW$4*tempmid!$I287^2+BW$5*tempmid!$I287^6)*(M177/M$56)^$BW$1</f>
        <v>-5.0650558736050773</v>
      </c>
      <c r="BX177" s="12"/>
      <c r="BY177" s="12"/>
      <c r="BZ177" s="12"/>
      <c r="CA177" s="19"/>
      <c r="CB177" s="19"/>
      <c r="CC177" s="19"/>
      <c r="CD177" s="19"/>
      <c r="CE177" s="19"/>
      <c r="CF177" s="19"/>
      <c r="CG177" s="19"/>
      <c r="CH177" s="19"/>
    </row>
    <row r="178" spans="1:86" x14ac:dyDescent="0.3">
      <c r="A178" s="2">
        <f t="shared" si="89"/>
        <v>2132</v>
      </c>
      <c r="B178" s="5">
        <f t="shared" si="132"/>
        <v>1165.2315772766187</v>
      </c>
      <c r="C178" s="5">
        <f t="shared" si="132"/>
        <v>2963.2976042173896</v>
      </c>
      <c r="D178" s="5">
        <f t="shared" si="132"/>
        <v>4367.3314290119961</v>
      </c>
      <c r="E178" s="15">
        <f t="shared" si="133"/>
        <v>7.8687875028428348E-6</v>
      </c>
      <c r="F178" s="15">
        <f t="shared" si="133"/>
        <v>1.5502039025928565E-5</v>
      </c>
      <c r="G178" s="15">
        <f t="shared" si="133"/>
        <v>3.1646861230756722E-5</v>
      </c>
      <c r="H178" s="5">
        <f t="shared" si="92"/>
        <v>230831.78031212263</v>
      </c>
      <c r="I178" s="5">
        <f t="shared" si="92"/>
        <v>89692.175034768923</v>
      </c>
      <c r="J178" s="5">
        <f t="shared" si="92"/>
        <v>32597.485510125138</v>
      </c>
      <c r="K178" s="5">
        <f t="shared" si="93"/>
        <v>198099.48924626902</v>
      </c>
      <c r="L178" s="5">
        <f t="shared" si="93"/>
        <v>30267.690598176261</v>
      </c>
      <c r="M178" s="5">
        <f t="shared" si="93"/>
        <v>7463.9367403127308</v>
      </c>
      <c r="N178" s="15">
        <f t="shared" si="94"/>
        <v>5.8255209601116853E-3</v>
      </c>
      <c r="O178" s="15">
        <f t="shared" si="94"/>
        <v>8.4341821663795891E-3</v>
      </c>
      <c r="P178" s="15">
        <f t="shared" si="94"/>
        <v>7.7268098329752455E-3</v>
      </c>
      <c r="Q178" s="5">
        <f t="shared" si="95"/>
        <v>8702.6555303086698</v>
      </c>
      <c r="R178" s="5">
        <f t="shared" si="95"/>
        <v>12053.589369211481</v>
      </c>
      <c r="S178" s="5">
        <f t="shared" si="95"/>
        <v>6488.4197795919308</v>
      </c>
      <c r="T178" s="5">
        <f t="shared" si="134"/>
        <v>37.701288438451776</v>
      </c>
      <c r="U178" s="5">
        <f t="shared" si="134"/>
        <v>134.38841643141043</v>
      </c>
      <c r="V178" s="5">
        <f t="shared" si="134"/>
        <v>199.04663436621689</v>
      </c>
      <c r="W178" s="15">
        <f t="shared" si="97"/>
        <v>-1.0734613539272964E-2</v>
      </c>
      <c r="X178" s="15">
        <f t="shared" si="97"/>
        <v>-1.217998157191269E-2</v>
      </c>
      <c r="Y178" s="15">
        <f t="shared" si="97"/>
        <v>-9.7425357312937999E-3</v>
      </c>
      <c r="Z178" s="5">
        <f t="shared" si="100"/>
        <v>10126.761111085603</v>
      </c>
      <c r="AA178" s="5">
        <f t="shared" si="100"/>
        <v>31174.655100461558</v>
      </c>
      <c r="AB178" s="5">
        <f t="shared" si="100"/>
        <v>46459.315735893018</v>
      </c>
      <c r="AC178" s="16">
        <f t="shared" si="129"/>
        <v>1.4108509166109433</v>
      </c>
      <c r="AD178" s="16">
        <f t="shared" si="129"/>
        <v>2.9814297336083246</v>
      </c>
      <c r="AE178" s="16">
        <f t="shared" si="129"/>
        <v>7.7092022814495005</v>
      </c>
      <c r="AF178" s="15">
        <f t="shared" si="107"/>
        <v>-4.0504037456468023E-3</v>
      </c>
      <c r="AG178" s="15">
        <f t="shared" si="107"/>
        <v>2.9673830763510267E-4</v>
      </c>
      <c r="AH178" s="15">
        <f t="shared" si="107"/>
        <v>9.7937136394747881E-3</v>
      </c>
      <c r="AI178" s="1">
        <f t="shared" si="130"/>
        <v>432737.91693518381</v>
      </c>
      <c r="AJ178" s="1">
        <f t="shared" si="130"/>
        <v>163970.14000531612</v>
      </c>
      <c r="AK178" s="1">
        <f t="shared" si="130"/>
        <v>60012.83149916985</v>
      </c>
      <c r="AL178" s="14">
        <f t="shared" si="135"/>
        <v>63.948479829332676</v>
      </c>
      <c r="AM178" s="14">
        <f t="shared" si="135"/>
        <v>14.257683692865456</v>
      </c>
      <c r="AN178" s="14">
        <f t="shared" si="135"/>
        <v>4.6577999488923272</v>
      </c>
      <c r="AO178" s="11">
        <f t="shared" si="136"/>
        <v>6.0507054313055347E-3</v>
      </c>
      <c r="AP178" s="11">
        <f t="shared" si="136"/>
        <v>7.6222929908641903E-3</v>
      </c>
      <c r="AQ178" s="11">
        <f t="shared" si="136"/>
        <v>6.9143814800893483E-3</v>
      </c>
      <c r="AR178" s="1">
        <f t="shared" si="101"/>
        <v>230831.78031212263</v>
      </c>
      <c r="AS178" s="1">
        <f t="shared" si="101"/>
        <v>89692.175034768923</v>
      </c>
      <c r="AT178" s="1">
        <f t="shared" si="101"/>
        <v>32597.485510125138</v>
      </c>
      <c r="AU178" s="1">
        <f t="shared" si="108"/>
        <v>46166.356062424529</v>
      </c>
      <c r="AV178" s="1">
        <f t="shared" si="108"/>
        <v>17938.435006953787</v>
      </c>
      <c r="AW178" s="1">
        <f t="shared" si="108"/>
        <v>6519.4971020250277</v>
      </c>
      <c r="AX178" s="1">
        <f t="shared" si="109"/>
        <v>158479.59139701523</v>
      </c>
      <c r="AY178" s="1">
        <f t="shared" si="109"/>
        <v>24214.152478541007</v>
      </c>
      <c r="AZ178" s="1">
        <f t="shared" si="109"/>
        <v>5971.149392250185</v>
      </c>
      <c r="BA178" s="1">
        <f t="shared" si="110"/>
        <v>13951.761748107387</v>
      </c>
      <c r="BB178" s="1">
        <f t="shared" si="110"/>
        <v>29913.57826167886</v>
      </c>
      <c r="BC178" s="1">
        <f t="shared" si="110"/>
        <v>37972.613498286264</v>
      </c>
      <c r="BD178" s="1">
        <f>SUM(BA178:BC178)*BT178*BG$3+BF$3*econlow!BD178+BH$3*econhigh!BD178</f>
        <v>2572.3595566393451</v>
      </c>
      <c r="BE178" s="2">
        <f t="shared" si="131"/>
        <v>0.17931493730955578</v>
      </c>
      <c r="BF178" s="2">
        <f t="shared" si="131"/>
        <v>0.13584270515142602</v>
      </c>
      <c r="BG178" s="2">
        <f t="shared" si="131"/>
        <v>7.3108051554487685E-2</v>
      </c>
      <c r="BH178" s="2">
        <f t="shared" si="104"/>
        <v>0.10764813436670531</v>
      </c>
      <c r="BI178" s="2">
        <f t="shared" si="111"/>
        <v>3.2153846742329923E-3</v>
      </c>
      <c r="BJ178" s="2">
        <f t="shared" si="111"/>
        <v>1.8453240542857267E-3</v>
      </c>
      <c r="BK178" s="2">
        <f t="shared" si="111"/>
        <v>5.3447872020936297E-4</v>
      </c>
      <c r="BL178" s="2">
        <f t="shared" si="105"/>
        <v>742.21296874151608</v>
      </c>
      <c r="BM178" s="2">
        <f t="shared" si="105"/>
        <v>165.51112807286484</v>
      </c>
      <c r="BN178" s="2">
        <f t="shared" si="105"/>
        <v>17.422662337494938</v>
      </c>
      <c r="BO178" s="2">
        <f t="shared" si="112"/>
        <v>817.46939148017839</v>
      </c>
      <c r="BP178" s="2">
        <f t="shared" si="112"/>
        <v>78.166238878182924</v>
      </c>
      <c r="BQ178" s="2">
        <f t="shared" si="112"/>
        <v>10.259034656335912</v>
      </c>
      <c r="BR178" s="11">
        <f t="shared" si="113"/>
        <v>3.6651449929472529E-2</v>
      </c>
      <c r="BS178" s="17">
        <f t="shared" si="102"/>
        <v>6.0472618046869065E-3</v>
      </c>
      <c r="BT178" s="17">
        <f t="shared" si="103"/>
        <v>3.148072383338358E-2</v>
      </c>
      <c r="BU178" s="12">
        <f>(BU$3*tempmid!$I288+BU$4*tempmid!$I288^2+BU$5*tempmid!$I288^6)*(K178/K$56)^$BW$1</f>
        <v>-4.9670739040726621</v>
      </c>
      <c r="BV178" s="12">
        <f>(BV$3*tempmid!$I288+BV$4*tempmid!$I288^2+BV$5*tempmid!$I288^6)*(L178/L$56)^$BW$1</f>
        <v>-4.7858778842258616</v>
      </c>
      <c r="BW178" s="12">
        <f>(BW$3*tempmid!$I288+BW$4*tempmid!$I288^2+BW$5*tempmid!$I288^6)*(M178/M$56)^$BW$1</f>
        <v>-5.1533599206050216</v>
      </c>
      <c r="BX178" s="12"/>
      <c r="BY178" s="12"/>
      <c r="BZ178" s="12"/>
      <c r="CA178" s="19"/>
      <c r="CB178" s="19"/>
      <c r="CC178" s="19"/>
      <c r="CD178" s="19"/>
      <c r="CE178" s="19"/>
      <c r="CF178" s="19"/>
      <c r="CG178" s="19"/>
      <c r="CH178" s="19"/>
    </row>
    <row r="179" spans="1:86" x14ac:dyDescent="0.3">
      <c r="A179" s="2">
        <f t="shared" si="89"/>
        <v>2133</v>
      </c>
      <c r="B179" s="5">
        <f t="shared" si="132"/>
        <v>1165.2402877883083</v>
      </c>
      <c r="C179" s="5">
        <f t="shared" si="132"/>
        <v>2963.3412445147405</v>
      </c>
      <c r="D179" s="5">
        <f t="shared" si="132"/>
        <v>4367.4627307270948</v>
      </c>
      <c r="E179" s="15">
        <f t="shared" si="133"/>
        <v>7.4753481277006928E-6</v>
      </c>
      <c r="F179" s="15">
        <f t="shared" si="133"/>
        <v>1.4726937074632135E-5</v>
      </c>
      <c r="G179" s="15">
        <f t="shared" si="133"/>
        <v>3.0064518169218883E-5</v>
      </c>
      <c r="H179" s="5">
        <f t="shared" si="92"/>
        <v>232157.23318447129</v>
      </c>
      <c r="I179" s="5">
        <f t="shared" si="92"/>
        <v>90440.664110211976</v>
      </c>
      <c r="J179" s="5">
        <f t="shared" si="92"/>
        <v>32847.301867592687</v>
      </c>
      <c r="K179" s="5">
        <f t="shared" si="93"/>
        <v>199235.50156776575</v>
      </c>
      <c r="L179" s="5">
        <f t="shared" si="93"/>
        <v>30519.827670073824</v>
      </c>
      <c r="M179" s="5">
        <f t="shared" si="93"/>
        <v>7520.9117725257092</v>
      </c>
      <c r="N179" s="15">
        <f t="shared" si="94"/>
        <v>5.7345545201505921E-3</v>
      </c>
      <c r="O179" s="15">
        <f t="shared" si="94"/>
        <v>8.3302381818570748E-3</v>
      </c>
      <c r="P179" s="15">
        <f t="shared" si="94"/>
        <v>7.6333755490258781E-3</v>
      </c>
      <c r="Q179" s="5">
        <f t="shared" si="95"/>
        <v>8658.6707450872254</v>
      </c>
      <c r="R179" s="5">
        <f t="shared" si="95"/>
        <v>12006.139971211873</v>
      </c>
      <c r="S179" s="5">
        <f t="shared" si="95"/>
        <v>6474.4467745993688</v>
      </c>
      <c r="T179" s="5">
        <f t="shared" si="134"/>
        <v>37.296579677132335</v>
      </c>
      <c r="U179" s="5">
        <f t="shared" si="134"/>
        <v>132.75156799579733</v>
      </c>
      <c r="V179" s="5">
        <f t="shared" si="134"/>
        <v>197.10741541871025</v>
      </c>
      <c r="W179" s="15">
        <f t="shared" si="97"/>
        <v>-1.0734613539272964E-2</v>
      </c>
      <c r="X179" s="15">
        <f t="shared" si="97"/>
        <v>-1.217998157191269E-2</v>
      </c>
      <c r="Y179" s="15">
        <f t="shared" si="97"/>
        <v>-9.7425357312937999E-3</v>
      </c>
      <c r="Z179" s="5">
        <f t="shared" si="100"/>
        <v>10035.68004958826</v>
      </c>
      <c r="AA179" s="5">
        <f t="shared" si="100"/>
        <v>31064.375246691568</v>
      </c>
      <c r="AB179" s="5">
        <f t="shared" si="100"/>
        <v>46817.708486512973</v>
      </c>
      <c r="AC179" s="16">
        <f t="shared" si="129"/>
        <v>1.405136400773753</v>
      </c>
      <c r="AD179" s="16">
        <f t="shared" si="129"/>
        <v>2.9823144380218087</v>
      </c>
      <c r="AE179" s="16">
        <f t="shared" si="129"/>
        <v>7.7847040009828028</v>
      </c>
      <c r="AF179" s="15">
        <f t="shared" si="107"/>
        <v>-4.0504037456468023E-3</v>
      </c>
      <c r="AG179" s="15">
        <f t="shared" si="107"/>
        <v>2.9673830763510267E-4</v>
      </c>
      <c r="AH179" s="15">
        <f t="shared" si="107"/>
        <v>9.7937136394747881E-3</v>
      </c>
      <c r="AI179" s="1">
        <f t="shared" si="130"/>
        <v>435630.48130409</v>
      </c>
      <c r="AJ179" s="1">
        <f t="shared" si="130"/>
        <v>165511.56101173829</v>
      </c>
      <c r="AK179" s="1">
        <f t="shared" si="130"/>
        <v>60531.045451277896</v>
      </c>
      <c r="AL179" s="14">
        <f t="shared" si="135"/>
        <v>64.331543909417491</v>
      </c>
      <c r="AM179" s="14">
        <f t="shared" si="135"/>
        <v>14.365273172918762</v>
      </c>
      <c r="AN179" s="14">
        <f t="shared" si="135"/>
        <v>4.6896836965398636</v>
      </c>
      <c r="AO179" s="11">
        <f t="shared" si="136"/>
        <v>5.9901983769924793E-3</v>
      </c>
      <c r="AP179" s="11">
        <f t="shared" si="136"/>
        <v>7.5460700609555481E-3</v>
      </c>
      <c r="AQ179" s="11">
        <f t="shared" si="136"/>
        <v>6.8452376652884551E-3</v>
      </c>
      <c r="AR179" s="1">
        <f t="shared" si="101"/>
        <v>232157.23318447129</v>
      </c>
      <c r="AS179" s="1">
        <f t="shared" si="101"/>
        <v>90440.664110211976</v>
      </c>
      <c r="AT179" s="1">
        <f t="shared" si="101"/>
        <v>32847.301867592687</v>
      </c>
      <c r="AU179" s="1">
        <f t="shared" si="108"/>
        <v>46431.446636894259</v>
      </c>
      <c r="AV179" s="1">
        <f t="shared" si="108"/>
        <v>18088.132822042397</v>
      </c>
      <c r="AW179" s="1">
        <f t="shared" si="108"/>
        <v>6569.4603735185374</v>
      </c>
      <c r="AX179" s="1">
        <f t="shared" si="109"/>
        <v>159388.4012542126</v>
      </c>
      <c r="AY179" s="1">
        <f t="shared" si="109"/>
        <v>24415.862136059062</v>
      </c>
      <c r="AZ179" s="1">
        <f t="shared" si="109"/>
        <v>6016.7294180205672</v>
      </c>
      <c r="BA179" s="1">
        <f t="shared" si="110"/>
        <v>13958.529089746087</v>
      </c>
      <c r="BB179" s="1">
        <f t="shared" si="110"/>
        <v>29938.601885522065</v>
      </c>
      <c r="BC179" s="1">
        <f t="shared" si="110"/>
        <v>38006.967011095723</v>
      </c>
      <c r="BD179" s="1">
        <f>SUM(BA179:BC179)*BT179*BG$3+BF$3*econlow!BD179+BH$3*econhigh!BD179</f>
        <v>2499.4004097529332</v>
      </c>
      <c r="BE179" s="2">
        <f t="shared" si="131"/>
        <v>0.17931493730955578</v>
      </c>
      <c r="BF179" s="2">
        <f t="shared" si="131"/>
        <v>0.13584270515142602</v>
      </c>
      <c r="BG179" s="2">
        <f t="shared" si="131"/>
        <v>7.3108051554487685E-2</v>
      </c>
      <c r="BH179" s="2">
        <f t="shared" si="104"/>
        <v>0.10739772198167805</v>
      </c>
      <c r="BI179" s="2">
        <f t="shared" si="111"/>
        <v>3.2153846742329923E-3</v>
      </c>
      <c r="BJ179" s="2">
        <f t="shared" si="111"/>
        <v>1.8453240542857267E-3</v>
      </c>
      <c r="BK179" s="2">
        <f t="shared" si="111"/>
        <v>5.3447872020936297E-4</v>
      </c>
      <c r="BL179" s="2">
        <f t="shared" si="105"/>
        <v>746.47480959368409</v>
      </c>
      <c r="BM179" s="2">
        <f t="shared" si="105"/>
        <v>166.89233296814999</v>
      </c>
      <c r="BN179" s="2">
        <f t="shared" si="105"/>
        <v>17.556183864521557</v>
      </c>
      <c r="BO179" s="2">
        <f t="shared" si="112"/>
        <v>829.62508786121259</v>
      </c>
      <c r="BP179" s="2">
        <f t="shared" si="112"/>
        <v>79.098352185474198</v>
      </c>
      <c r="BQ179" s="2">
        <f t="shared" si="112"/>
        <v>10.258521042539153</v>
      </c>
      <c r="BR179" s="11">
        <f t="shared" si="113"/>
        <v>3.6558862331407677E-2</v>
      </c>
      <c r="BS179" s="17">
        <f t="shared" si="102"/>
        <v>5.8334571423194603E-3</v>
      </c>
      <c r="BT179" s="17">
        <f t="shared" si="103"/>
        <v>3.0563809546974349E-2</v>
      </c>
      <c r="BU179" s="12">
        <f>(BU$3*tempmid!$I289+BU$4*tempmid!$I289^2+BU$5*tempmid!$I289^6)*(K179/K$56)^$BW$1</f>
        <v>-5.1180387673023962</v>
      </c>
      <c r="BV179" s="12">
        <f>(BV$3*tempmid!$I289+BV$4*tempmid!$I289^2+BV$5*tempmid!$I289^6)*(L179/L$56)^$BW$1</f>
        <v>-4.8898721677738228</v>
      </c>
      <c r="BW179" s="12">
        <f>(BW$3*tempmid!$I289+BW$4*tempmid!$I289^2+BW$5*tempmid!$I289^6)*(M179/M$56)^$BW$1</f>
        <v>-5.2418909227750854</v>
      </c>
      <c r="BX179" s="12"/>
      <c r="BY179" s="12"/>
      <c r="BZ179" s="12"/>
      <c r="CA179" s="19"/>
      <c r="CB179" s="19"/>
      <c r="CC179" s="19"/>
      <c r="CD179" s="19"/>
      <c r="CE179" s="19"/>
      <c r="CF179" s="19"/>
      <c r="CG179" s="19"/>
      <c r="CH179" s="19"/>
    </row>
    <row r="180" spans="1:86" x14ac:dyDescent="0.3">
      <c r="A180" s="2">
        <f t="shared" si="89"/>
        <v>2134</v>
      </c>
      <c r="B180" s="5">
        <f t="shared" si="132"/>
        <v>1165.2485628362717</v>
      </c>
      <c r="C180" s="5">
        <f t="shared" si="132"/>
        <v>2963.3827034077776</v>
      </c>
      <c r="D180" s="5">
        <f t="shared" si="132"/>
        <v>4367.5874711065853</v>
      </c>
      <c r="E180" s="15">
        <f t="shared" si="133"/>
        <v>7.1015807213156576E-6</v>
      </c>
      <c r="F180" s="15">
        <f t="shared" si="133"/>
        <v>1.3990590220900528E-5</v>
      </c>
      <c r="G180" s="15">
        <f t="shared" si="133"/>
        <v>2.8561292260757936E-5</v>
      </c>
      <c r="H180" s="5">
        <f t="shared" si="92"/>
        <v>233469.32421632577</v>
      </c>
      <c r="I180" s="5">
        <f t="shared" si="92"/>
        <v>91186.035330118728</v>
      </c>
      <c r="J180" s="5">
        <f t="shared" si="92"/>
        <v>33095.94796386356</v>
      </c>
      <c r="K180" s="5">
        <f t="shared" si="93"/>
        <v>200360.10484153705</v>
      </c>
      <c r="L180" s="5">
        <f t="shared" si="93"/>
        <v>30770.927840423123</v>
      </c>
      <c r="M180" s="5">
        <f t="shared" si="93"/>
        <v>7577.6268209410964</v>
      </c>
      <c r="N180" s="15">
        <f t="shared" si="94"/>
        <v>5.6445927805131024E-3</v>
      </c>
      <c r="O180" s="15">
        <f t="shared" si="94"/>
        <v>8.2274439116678533E-3</v>
      </c>
      <c r="P180" s="15">
        <f t="shared" si="94"/>
        <v>7.5409804197636987E-3</v>
      </c>
      <c r="Q180" s="5">
        <f t="shared" si="95"/>
        <v>8614.1344540898535</v>
      </c>
      <c r="R180" s="5">
        <f t="shared" si="95"/>
        <v>11957.649406383864</v>
      </c>
      <c r="S180" s="5">
        <f t="shared" si="95"/>
        <v>6459.9017533745564</v>
      </c>
      <c r="T180" s="5">
        <f t="shared" si="134"/>
        <v>36.896215307961619</v>
      </c>
      <c r="U180" s="5">
        <f t="shared" si="134"/>
        <v>131.13465634396601</v>
      </c>
      <c r="V180" s="5">
        <f t="shared" si="134"/>
        <v>195.18708938109049</v>
      </c>
      <c r="W180" s="15">
        <f t="shared" si="97"/>
        <v>-1.0734613539272964E-2</v>
      </c>
      <c r="X180" s="15">
        <f t="shared" si="97"/>
        <v>-1.217998157191269E-2</v>
      </c>
      <c r="Y180" s="15">
        <f t="shared" si="97"/>
        <v>-9.7425357312937999E-3</v>
      </c>
      <c r="Z180" s="5">
        <f t="shared" si="100"/>
        <v>9944.5148079006376</v>
      </c>
      <c r="AA180" s="5">
        <f t="shared" si="100"/>
        <v>30951.270893865651</v>
      </c>
      <c r="AB180" s="5">
        <f t="shared" si="100"/>
        <v>47174.416954073095</v>
      </c>
      <c r="AC180" s="16">
        <f t="shared" si="129"/>
        <v>1.3994450310329143</v>
      </c>
      <c r="AD180" s="16">
        <f t="shared" si="129"/>
        <v>2.9831994049609829</v>
      </c>
      <c r="AE180" s="16">
        <f t="shared" si="129"/>
        <v>7.8609451627365017</v>
      </c>
      <c r="AF180" s="15">
        <f t="shared" si="107"/>
        <v>-4.0504037456468023E-3</v>
      </c>
      <c r="AG180" s="15">
        <f t="shared" si="107"/>
        <v>2.9673830763510267E-4</v>
      </c>
      <c r="AH180" s="15">
        <f t="shared" si="107"/>
        <v>9.7937136394747881E-3</v>
      </c>
      <c r="AI180" s="1">
        <f t="shared" si="130"/>
        <v>438498.87981057528</v>
      </c>
      <c r="AJ180" s="1">
        <f t="shared" si="130"/>
        <v>167048.53773260684</v>
      </c>
      <c r="AK180" s="1">
        <f t="shared" si="130"/>
        <v>61047.401279668644</v>
      </c>
      <c r="AL180" s="14">
        <f t="shared" si="135"/>
        <v>64.713049032233954</v>
      </c>
      <c r="AM180" s="14">
        <f t="shared" si="135"/>
        <v>14.472590517148298</v>
      </c>
      <c r="AN180" s="14">
        <f t="shared" si="135"/>
        <v>4.7214646760229293</v>
      </c>
      <c r="AO180" s="11">
        <f t="shared" si="136"/>
        <v>5.9302963932225542E-3</v>
      </c>
      <c r="AP180" s="11">
        <f t="shared" si="136"/>
        <v>7.4706093603459922E-3</v>
      </c>
      <c r="AQ180" s="11">
        <f t="shared" si="136"/>
        <v>6.7767852886355708E-3</v>
      </c>
      <c r="AR180" s="1">
        <f t="shared" si="101"/>
        <v>233469.32421632577</v>
      </c>
      <c r="AS180" s="1">
        <f t="shared" si="101"/>
        <v>91186.035330118728</v>
      </c>
      <c r="AT180" s="1">
        <f t="shared" si="101"/>
        <v>33095.94796386356</v>
      </c>
      <c r="AU180" s="1">
        <f t="shared" si="108"/>
        <v>46693.864843265153</v>
      </c>
      <c r="AV180" s="1">
        <f t="shared" si="108"/>
        <v>18237.207066023748</v>
      </c>
      <c r="AW180" s="1">
        <f t="shared" si="108"/>
        <v>6619.1895927727128</v>
      </c>
      <c r="AX180" s="1">
        <f t="shared" si="109"/>
        <v>160288.08387322963</v>
      </c>
      <c r="AY180" s="1">
        <f t="shared" si="109"/>
        <v>24616.742272338499</v>
      </c>
      <c r="AZ180" s="1">
        <f t="shared" si="109"/>
        <v>6062.1014567528773</v>
      </c>
      <c r="BA180" s="1">
        <f t="shared" si="110"/>
        <v>13965.187077311291</v>
      </c>
      <c r="BB180" s="1">
        <f t="shared" si="110"/>
        <v>29963.302059044076</v>
      </c>
      <c r="BC180" s="1">
        <f t="shared" si="110"/>
        <v>38040.864867138109</v>
      </c>
      <c r="BD180" s="1">
        <f>SUM(BA180:BC180)*BT180*BG$3+BF$3*econlow!BD180+BH$3*econhigh!BD180</f>
        <v>2428.4823852812447</v>
      </c>
      <c r="BE180" s="2">
        <f t="shared" si="131"/>
        <v>0.17931493730955578</v>
      </c>
      <c r="BF180" s="2">
        <f t="shared" si="131"/>
        <v>0.13584270515142602</v>
      </c>
      <c r="BG180" s="2">
        <f t="shared" si="131"/>
        <v>7.3108051554487685E-2</v>
      </c>
      <c r="BH180" s="2">
        <f t="shared" si="104"/>
        <v>0.1071478642902334</v>
      </c>
      <c r="BI180" s="2">
        <f t="shared" si="111"/>
        <v>3.2153846742329923E-3</v>
      </c>
      <c r="BJ180" s="2">
        <f t="shared" si="111"/>
        <v>1.8453240542857267E-3</v>
      </c>
      <c r="BK180" s="2">
        <f t="shared" si="111"/>
        <v>5.3447872020936297E-4</v>
      </c>
      <c r="BL180" s="2">
        <f t="shared" si="105"/>
        <v>750.69368698870744</v>
      </c>
      <c r="BM180" s="2">
        <f t="shared" si="105"/>
        <v>168.26778440961621</v>
      </c>
      <c r="BN180" s="2">
        <f t="shared" si="105"/>
        <v>17.689079911841468</v>
      </c>
      <c r="BO180" s="2">
        <f t="shared" si="112"/>
        <v>841.96238920162511</v>
      </c>
      <c r="BP180" s="2">
        <f t="shared" si="112"/>
        <v>80.041674241763374</v>
      </c>
      <c r="BQ180" s="2">
        <f t="shared" si="112"/>
        <v>10.258018757676959</v>
      </c>
      <c r="BR180" s="11">
        <f t="shared" si="113"/>
        <v>3.6467274680274747E-2</v>
      </c>
      <c r="BS180" s="17">
        <f t="shared" si="102"/>
        <v>5.6277143096330907E-3</v>
      </c>
      <c r="BT180" s="17">
        <f t="shared" si="103"/>
        <v>2.9673601501916842E-2</v>
      </c>
      <c r="BU180" s="12">
        <f>(BU$3*tempmid!$I290+BU$4*tempmid!$I290^2+BU$5*tempmid!$I290^6)*(K180/K$56)^$BW$1</f>
        <v>-5.2697035602223696</v>
      </c>
      <c r="BV180" s="12">
        <f>(BV$3*tempmid!$I290+BV$4*tempmid!$I290^2+BV$5*tempmid!$I290^6)*(L180/L$56)^$BW$1</f>
        <v>-4.9941699163470421</v>
      </c>
      <c r="BW180" s="12">
        <f>(BW$3*tempmid!$I290+BW$4*tempmid!$I290^2+BW$5*tempmid!$I290^6)*(M180/M$56)^$BW$1</f>
        <v>-5.330637941644965</v>
      </c>
      <c r="BX180" s="12"/>
      <c r="BY180" s="12"/>
      <c r="BZ180" s="12"/>
      <c r="CA180" s="19"/>
      <c r="CB180" s="19"/>
      <c r="CC180" s="19"/>
      <c r="CD180" s="19"/>
      <c r="CE180" s="19"/>
      <c r="CF180" s="19"/>
      <c r="CG180" s="19"/>
      <c r="CH180" s="19"/>
    </row>
    <row r="181" spans="1:86" x14ac:dyDescent="0.3">
      <c r="A181" s="2">
        <f t="shared" si="89"/>
        <v>2135</v>
      </c>
      <c r="B181" s="5">
        <f t="shared" si="132"/>
        <v>1165.2564241876646</v>
      </c>
      <c r="C181" s="5">
        <f t="shared" si="132"/>
        <v>2963.4220899071952</v>
      </c>
      <c r="D181" s="5">
        <f t="shared" si="132"/>
        <v>4367.7059778517105</v>
      </c>
      <c r="E181" s="15">
        <f t="shared" si="133"/>
        <v>6.7465016852498745E-6</v>
      </c>
      <c r="F181" s="15">
        <f t="shared" si="133"/>
        <v>1.3291060709855502E-5</v>
      </c>
      <c r="G181" s="15">
        <f t="shared" si="133"/>
        <v>2.7133227647720037E-5</v>
      </c>
      <c r="H181" s="5">
        <f t="shared" si="92"/>
        <v>234767.97627660126</v>
      </c>
      <c r="I181" s="5">
        <f t="shared" si="92"/>
        <v>91928.215461829182</v>
      </c>
      <c r="J181" s="5">
        <f t="shared" si="92"/>
        <v>33343.404662299617</v>
      </c>
      <c r="K181" s="5">
        <f t="shared" si="93"/>
        <v>201473.23061554035</v>
      </c>
      <c r="L181" s="5">
        <f t="shared" si="93"/>
        <v>31020.965853942216</v>
      </c>
      <c r="M181" s="5">
        <f t="shared" si="93"/>
        <v>7634.0772092676034</v>
      </c>
      <c r="N181" s="15">
        <f t="shared" si="94"/>
        <v>5.5556258312186024E-3</v>
      </c>
      <c r="O181" s="15">
        <f t="shared" si="94"/>
        <v>8.1257872630875472E-3</v>
      </c>
      <c r="P181" s="15">
        <f t="shared" si="94"/>
        <v>7.4496131388397391E-3</v>
      </c>
      <c r="Q181" s="5">
        <f t="shared" si="95"/>
        <v>8569.0660430537264</v>
      </c>
      <c r="R181" s="5">
        <f t="shared" si="95"/>
        <v>11908.14557024663</v>
      </c>
      <c r="S181" s="5">
        <f t="shared" si="95"/>
        <v>6444.7957145250803</v>
      </c>
      <c r="T181" s="5">
        <f t="shared" si="134"/>
        <v>36.500148695568846</v>
      </c>
      <c r="U181" s="5">
        <f t="shared" si="134"/>
        <v>129.53743864625741</v>
      </c>
      <c r="V181" s="5">
        <f t="shared" si="134"/>
        <v>193.28547218850798</v>
      </c>
      <c r="W181" s="15">
        <f t="shared" si="97"/>
        <v>-1.0734613539272964E-2</v>
      </c>
      <c r="X181" s="15">
        <f t="shared" si="97"/>
        <v>-1.217998157191269E-2</v>
      </c>
      <c r="Y181" s="15">
        <f t="shared" si="97"/>
        <v>-9.7425357312937999E-3</v>
      </c>
      <c r="Z181" s="5">
        <f t="shared" si="100"/>
        <v>9853.2925943864066</v>
      </c>
      <c r="AA181" s="5">
        <f t="shared" si="100"/>
        <v>30835.411804752897</v>
      </c>
      <c r="AB181" s="5">
        <f t="shared" si="100"/>
        <v>47529.413146589955</v>
      </c>
      <c r="AC181" s="16">
        <f t="shared" si="129"/>
        <v>1.3937767136373918</v>
      </c>
      <c r="AD181" s="16">
        <f t="shared" si="129"/>
        <v>2.9840846345037493</v>
      </c>
      <c r="AE181" s="16">
        <f t="shared" si="129"/>
        <v>7.9379330085959579</v>
      </c>
      <c r="AF181" s="15">
        <f t="shared" si="107"/>
        <v>-4.0504037456468023E-3</v>
      </c>
      <c r="AG181" s="15">
        <f t="shared" si="107"/>
        <v>2.9673830763510267E-4</v>
      </c>
      <c r="AH181" s="15">
        <f t="shared" si="107"/>
        <v>9.7937136394747881E-3</v>
      </c>
      <c r="AI181" s="1">
        <f t="shared" si="130"/>
        <v>441342.85667278292</v>
      </c>
      <c r="AJ181" s="1">
        <f t="shared" si="130"/>
        <v>168580.8910253699</v>
      </c>
      <c r="AK181" s="1">
        <f t="shared" si="130"/>
        <v>61561.85074447449</v>
      </c>
      <c r="AL181" s="14">
        <f t="shared" si="135"/>
        <v>65.092978917891543</v>
      </c>
      <c r="AM181" s="14">
        <f t="shared" si="135"/>
        <v>14.579628396632302</v>
      </c>
      <c r="AN181" s="14">
        <f t="shared" si="135"/>
        <v>4.7531410648566412</v>
      </c>
      <c r="AO181" s="11">
        <f t="shared" si="136"/>
        <v>5.8709934292903287E-3</v>
      </c>
      <c r="AP181" s="11">
        <f t="shared" si="136"/>
        <v>7.3959032667425323E-3</v>
      </c>
      <c r="AQ181" s="11">
        <f t="shared" si="136"/>
        <v>6.7090174357492148E-3</v>
      </c>
      <c r="AR181" s="1">
        <f t="shared" si="101"/>
        <v>234767.97627660126</v>
      </c>
      <c r="AS181" s="1">
        <f t="shared" si="101"/>
        <v>91928.215461829182</v>
      </c>
      <c r="AT181" s="1">
        <f t="shared" si="101"/>
        <v>33343.404662299617</v>
      </c>
      <c r="AU181" s="1">
        <f t="shared" si="108"/>
        <v>46953.595255320251</v>
      </c>
      <c r="AV181" s="1">
        <f t="shared" si="108"/>
        <v>18385.643092365837</v>
      </c>
      <c r="AW181" s="1">
        <f t="shared" si="108"/>
        <v>6668.6809324599235</v>
      </c>
      <c r="AX181" s="1">
        <f t="shared" si="109"/>
        <v>161178.58449243227</v>
      </c>
      <c r="AY181" s="1">
        <f t="shared" si="109"/>
        <v>24816.772683153777</v>
      </c>
      <c r="AZ181" s="1">
        <f t="shared" si="109"/>
        <v>6107.2617674140829</v>
      </c>
      <c r="BA181" s="1">
        <f t="shared" si="110"/>
        <v>13971.737105680026</v>
      </c>
      <c r="BB181" s="1">
        <f t="shared" si="110"/>
        <v>29987.683132328988</v>
      </c>
      <c r="BC181" s="1">
        <f t="shared" si="110"/>
        <v>38074.314160280366</v>
      </c>
      <c r="BD181" s="1">
        <f>SUM(BA181:BC181)*BT181*BG$3+BF$3*econlow!BD181+BH$3*econhigh!BD181</f>
        <v>2359.5496259521806</v>
      </c>
      <c r="BE181" s="2">
        <f t="shared" si="131"/>
        <v>0.17931493730955578</v>
      </c>
      <c r="BF181" s="2">
        <f t="shared" si="131"/>
        <v>0.13584270515142602</v>
      </c>
      <c r="BG181" s="2">
        <f t="shared" si="131"/>
        <v>7.3108051554487685E-2</v>
      </c>
      <c r="BH181" s="2">
        <f t="shared" si="104"/>
        <v>0.10689857533695399</v>
      </c>
      <c r="BI181" s="2">
        <f t="shared" si="111"/>
        <v>3.2153846742329923E-3</v>
      </c>
      <c r="BJ181" s="2">
        <f t="shared" si="111"/>
        <v>1.8453240542857267E-3</v>
      </c>
      <c r="BK181" s="2">
        <f t="shared" si="111"/>
        <v>5.3447872020936297E-4</v>
      </c>
      <c r="BL181" s="2">
        <f t="shared" si="105"/>
        <v>754.86935292047838</v>
      </c>
      <c r="BM181" s="2">
        <f t="shared" si="105"/>
        <v>169.63734725927446</v>
      </c>
      <c r="BN181" s="2">
        <f t="shared" si="105"/>
        <v>17.821340251328806</v>
      </c>
      <c r="BO181" s="2">
        <f t="shared" si="112"/>
        <v>854.48401222376492</v>
      </c>
      <c r="BP181" s="2">
        <f t="shared" si="112"/>
        <v>80.996339839075461</v>
      </c>
      <c r="BQ181" s="2">
        <f t="shared" si="112"/>
        <v>10.257527647291974</v>
      </c>
      <c r="BR181" s="11">
        <f t="shared" si="113"/>
        <v>3.6376678122657297E-2</v>
      </c>
      <c r="BS181" s="17">
        <f t="shared" si="102"/>
        <v>5.4297076686469483E-3</v>
      </c>
      <c r="BT181" s="17">
        <f t="shared" si="103"/>
        <v>2.8809321846521206E-2</v>
      </c>
      <c r="BU181" s="12">
        <f>(BU$3*tempmid!$I291+BU$4*tempmid!$I291^2+BU$5*tempmid!$I291^6)*(K181/K$56)^$BW$1</f>
        <v>-5.4220475246208579</v>
      </c>
      <c r="BV181" s="12">
        <f>(BV$3*tempmid!$I291+BV$4*tempmid!$I291^2+BV$5*tempmid!$I291^6)*(L181/L$56)^$BW$1</f>
        <v>-5.0987577025225859</v>
      </c>
      <c r="BW181" s="12">
        <f>(BW$3*tempmid!$I291+BW$4*tempmid!$I291^2+BW$5*tempmid!$I291^6)*(M181/M$56)^$BW$1</f>
        <v>-5.419590214382155</v>
      </c>
      <c r="BX181" s="12"/>
      <c r="BY181" s="12"/>
      <c r="BZ181" s="12"/>
      <c r="CA181" s="19"/>
      <c r="CB181" s="19"/>
      <c r="CC181" s="19"/>
      <c r="CD181" s="19"/>
      <c r="CE181" s="19"/>
      <c r="CF181" s="19"/>
      <c r="CG181" s="19"/>
      <c r="CH181" s="19"/>
    </row>
    <row r="182" spans="1:86" x14ac:dyDescent="0.3">
      <c r="A182" s="2">
        <f t="shared" si="89"/>
        <v>2136</v>
      </c>
      <c r="B182" s="5">
        <f t="shared" si="132"/>
        <v>1165.2638925218728</v>
      </c>
      <c r="C182" s="5">
        <f t="shared" si="132"/>
        <v>2963.4595075789557</v>
      </c>
      <c r="D182" s="5">
        <f t="shared" si="132"/>
        <v>4367.8185623142754</v>
      </c>
      <c r="E182" s="15">
        <f t="shared" si="133"/>
        <v>6.4091766009873806E-6</v>
      </c>
      <c r="F182" s="15">
        <f t="shared" si="133"/>
        <v>1.2626507674362726E-5</v>
      </c>
      <c r="G182" s="15">
        <f t="shared" si="133"/>
        <v>2.5776566265334033E-5</v>
      </c>
      <c r="H182" s="5">
        <f t="shared" si="92"/>
        <v>236053.11683455578</v>
      </c>
      <c r="I182" s="5">
        <f t="shared" si="92"/>
        <v>92667.132991664839</v>
      </c>
      <c r="J182" s="5">
        <f t="shared" si="92"/>
        <v>33589.653333093622</v>
      </c>
      <c r="K182" s="5">
        <f t="shared" si="93"/>
        <v>202574.81446858175</v>
      </c>
      <c r="L182" s="5">
        <f t="shared" si="93"/>
        <v>31269.917052914516</v>
      </c>
      <c r="M182" s="5">
        <f t="shared" si="93"/>
        <v>7690.2583873118228</v>
      </c>
      <c r="N182" s="15">
        <f t="shared" si="94"/>
        <v>5.4676437642651177E-3</v>
      </c>
      <c r="O182" s="15">
        <f t="shared" si="94"/>
        <v>8.0252562136347017E-3</v>
      </c>
      <c r="P182" s="15">
        <f t="shared" si="94"/>
        <v>7.3592624889904368E-3</v>
      </c>
      <c r="Q182" s="5">
        <f t="shared" si="95"/>
        <v>8523.4847148137414</v>
      </c>
      <c r="R182" s="5">
        <f t="shared" si="95"/>
        <v>11857.65622363761</v>
      </c>
      <c r="S182" s="5">
        <f t="shared" si="95"/>
        <v>6429.1396440436938</v>
      </c>
      <c r="T182" s="5">
        <f t="shared" si="134"/>
        <v>36.108333705195918</v>
      </c>
      <c r="U182" s="5">
        <f t="shared" si="134"/>
        <v>127.95967503067322</v>
      </c>
      <c r="V182" s="5">
        <f t="shared" si="134"/>
        <v>191.40238156937144</v>
      </c>
      <c r="W182" s="15">
        <f t="shared" si="97"/>
        <v>-1.0734613539272964E-2</v>
      </c>
      <c r="X182" s="15">
        <f t="shared" si="97"/>
        <v>-1.217998157191269E-2</v>
      </c>
      <c r="Y182" s="15">
        <f t="shared" si="97"/>
        <v>-9.7425357312937999E-3</v>
      </c>
      <c r="Z182" s="5">
        <f t="shared" si="100"/>
        <v>9762.040005953173</v>
      </c>
      <c r="AA182" s="5">
        <f t="shared" si="100"/>
        <v>30716.867513772668</v>
      </c>
      <c r="AB182" s="5">
        <f t="shared" si="100"/>
        <v>47882.669808109968</v>
      </c>
      <c r="AC182" s="16">
        <f t="shared" si="129"/>
        <v>1.3881313552158796</v>
      </c>
      <c r="AD182" s="16">
        <f t="shared" si="129"/>
        <v>2.9849701267280317</v>
      </c>
      <c r="AE182" s="16">
        <f t="shared" si="129"/>
        <v>8.0156748513714806</v>
      </c>
      <c r="AF182" s="15">
        <f t="shared" si="107"/>
        <v>-4.0504037456468023E-3</v>
      </c>
      <c r="AG182" s="15">
        <f t="shared" si="107"/>
        <v>2.9673830763510267E-4</v>
      </c>
      <c r="AH182" s="15">
        <f t="shared" si="107"/>
        <v>9.7937136394747881E-3</v>
      </c>
      <c r="AI182" s="1">
        <f t="shared" si="130"/>
        <v>444162.16626082489</v>
      </c>
      <c r="AJ182" s="1">
        <f t="shared" si="130"/>
        <v>170108.44501519875</v>
      </c>
      <c r="AK182" s="1">
        <f t="shared" si="130"/>
        <v>62074.346602486963</v>
      </c>
      <c r="AL182" s="14">
        <f t="shared" si="135"/>
        <v>65.471317764896213</v>
      </c>
      <c r="AM182" s="14">
        <f t="shared" si="135"/>
        <v>14.68637962270598</v>
      </c>
      <c r="AN182" s="14">
        <f t="shared" si="135"/>
        <v>4.7847110820725529</v>
      </c>
      <c r="AO182" s="11">
        <f t="shared" si="136"/>
        <v>5.8122834949974255E-3</v>
      </c>
      <c r="AP182" s="11">
        <f t="shared" si="136"/>
        <v>7.3219442340751069E-3</v>
      </c>
      <c r="AQ182" s="11">
        <f t="shared" si="136"/>
        <v>6.6419272613917222E-3</v>
      </c>
      <c r="AR182" s="1">
        <f t="shared" si="101"/>
        <v>236053.11683455578</v>
      </c>
      <c r="AS182" s="1">
        <f t="shared" si="101"/>
        <v>92667.132991664839</v>
      </c>
      <c r="AT182" s="1">
        <f t="shared" si="101"/>
        <v>33589.653333093622</v>
      </c>
      <c r="AU182" s="1">
        <f t="shared" si="108"/>
        <v>47210.623366911161</v>
      </c>
      <c r="AV182" s="1">
        <f t="shared" si="108"/>
        <v>18533.426598332968</v>
      </c>
      <c r="AW182" s="1">
        <f t="shared" si="108"/>
        <v>6717.9306666187249</v>
      </c>
      <c r="AX182" s="1">
        <f t="shared" si="109"/>
        <v>162059.8515748654</v>
      </c>
      <c r="AY182" s="1">
        <f t="shared" si="109"/>
        <v>25015.933642331609</v>
      </c>
      <c r="AZ182" s="1">
        <f t="shared" si="109"/>
        <v>6152.2067098494581</v>
      </c>
      <c r="BA182" s="1">
        <f t="shared" si="110"/>
        <v>13978.180546239964</v>
      </c>
      <c r="BB182" s="1">
        <f t="shared" si="110"/>
        <v>30011.749370967245</v>
      </c>
      <c r="BC182" s="1">
        <f t="shared" si="110"/>
        <v>38107.32180798953</v>
      </c>
      <c r="BD182" s="1">
        <f>SUM(BA182:BC182)*BT182*BG$3+BF$3*econlow!BD182+BH$3*econhigh!BD182</f>
        <v>2292.5477444050571</v>
      </c>
      <c r="BE182" s="2">
        <f t="shared" si="131"/>
        <v>0.17931493730955578</v>
      </c>
      <c r="BF182" s="2">
        <f t="shared" si="131"/>
        <v>0.13584270515142602</v>
      </c>
      <c r="BG182" s="2">
        <f t="shared" si="131"/>
        <v>7.3108051554487685E-2</v>
      </c>
      <c r="BH182" s="2">
        <f t="shared" si="104"/>
        <v>0.1066498691672725</v>
      </c>
      <c r="BI182" s="2">
        <f t="shared" si="111"/>
        <v>3.2153846742329923E-3</v>
      </c>
      <c r="BJ182" s="2">
        <f t="shared" si="111"/>
        <v>1.8453240542857267E-3</v>
      </c>
      <c r="BK182" s="2">
        <f t="shared" si="111"/>
        <v>5.3447872020936297E-4</v>
      </c>
      <c r="BL182" s="2">
        <f t="shared" si="105"/>
        <v>759.00157417476066</v>
      </c>
      <c r="BM182" s="2">
        <f t="shared" si="105"/>
        <v>171.00088955121359</v>
      </c>
      <c r="BN182" s="2">
        <f t="shared" si="105"/>
        <v>17.952954925748042</v>
      </c>
      <c r="BO182" s="2">
        <f t="shared" si="112"/>
        <v>867.19271425031798</v>
      </c>
      <c r="BP182" s="2">
        <f t="shared" si="112"/>
        <v>81.962485390611519</v>
      </c>
      <c r="BQ182" s="2">
        <f t="shared" si="112"/>
        <v>10.257047559855385</v>
      </c>
      <c r="BR182" s="11">
        <f t="shared" si="113"/>
        <v>3.6287063753006804E-2</v>
      </c>
      <c r="BS182" s="17">
        <f t="shared" si="102"/>
        <v>5.2391256801364756E-3</v>
      </c>
      <c r="BT182" s="17">
        <f t="shared" si="103"/>
        <v>2.7970215384972043E-2</v>
      </c>
      <c r="BU182" s="12">
        <f>(BU$3*tempmid!$I292+BU$4*tempmid!$I292^2+BU$5*tempmid!$I292^6)*(K182/K$56)^$BW$1</f>
        <v>-5.5750501751935797</v>
      </c>
      <c r="BV182" s="12">
        <f>(BV$3*tempmid!$I292+BV$4*tempmid!$I292^2+BV$5*tempmid!$I292^6)*(L182/L$56)^$BW$1</f>
        <v>-5.203622317258664</v>
      </c>
      <c r="BW182" s="12">
        <f>(BW$3*tempmid!$I292+BW$4*tempmid!$I292^2+BW$5*tempmid!$I292^6)*(M182/M$56)^$BW$1</f>
        <v>-5.5087371554444173</v>
      </c>
      <c r="BX182" s="12"/>
      <c r="BY182" s="12"/>
      <c r="BZ182" s="12"/>
      <c r="CA182" s="19"/>
      <c r="CB182" s="19"/>
      <c r="CC182" s="19"/>
      <c r="CD182" s="19"/>
      <c r="CE182" s="19"/>
      <c r="CF182" s="19"/>
      <c r="CG182" s="19"/>
      <c r="CH182" s="19"/>
    </row>
    <row r="183" spans="1:86" x14ac:dyDescent="0.3">
      <c r="A183" s="2">
        <f t="shared" si="89"/>
        <v>2137</v>
      </c>
      <c r="B183" s="5">
        <f t="shared" si="132"/>
        <v>1165.2709874848429</v>
      </c>
      <c r="C183" s="5">
        <f t="shared" si="132"/>
        <v>2963.49505481596</v>
      </c>
      <c r="D183" s="5">
        <f t="shared" si="132"/>
        <v>4367.9255203106513</v>
      </c>
      <c r="E183" s="15">
        <f t="shared" si="133"/>
        <v>6.0887177709380116E-6</v>
      </c>
      <c r="F183" s="15">
        <f t="shared" si="133"/>
        <v>1.1995182290644589E-5</v>
      </c>
      <c r="G183" s="15">
        <f t="shared" si="133"/>
        <v>2.448773795206733E-5</v>
      </c>
      <c r="H183" s="5">
        <f t="shared" si="92"/>
        <v>237324.67788691097</v>
      </c>
      <c r="I183" s="5">
        <f t="shared" si="92"/>
        <v>93402.718120176796</v>
      </c>
      <c r="J183" s="5">
        <f t="shared" si="92"/>
        <v>33834.67585076797</v>
      </c>
      <c r="K183" s="5">
        <f t="shared" si="93"/>
        <v>203664.79594515602</v>
      </c>
      <c r="L183" s="5">
        <f t="shared" si="93"/>
        <v>31517.757375160298</v>
      </c>
      <c r="M183" s="5">
        <f t="shared" si="93"/>
        <v>7746.1659301282252</v>
      </c>
      <c r="N183" s="15">
        <f t="shared" si="94"/>
        <v>5.3806366770401404E-3</v>
      </c>
      <c r="O183" s="15">
        <f t="shared" si="94"/>
        <v>7.9258388126322021E-3</v>
      </c>
      <c r="P183" s="15">
        <f t="shared" si="94"/>
        <v>7.2699173422630103E-3</v>
      </c>
      <c r="Q183" s="5">
        <f t="shared" si="95"/>
        <v>8477.4094826793335</v>
      </c>
      <c r="R183" s="5">
        <f t="shared" si="95"/>
        <v>11806.208979733821</v>
      </c>
      <c r="S183" s="5">
        <f t="shared" si="95"/>
        <v>6412.9445103587386</v>
      </c>
      <c r="T183" s="5">
        <f t="shared" si="134"/>
        <v>35.720724697323533</v>
      </c>
      <c r="U183" s="5">
        <f t="shared" si="134"/>
        <v>126.40112854685169</v>
      </c>
      <c r="V183" s="5">
        <f t="shared" si="134"/>
        <v>189.53763702787711</v>
      </c>
      <c r="W183" s="15">
        <f t="shared" si="97"/>
        <v>-1.0734613539272964E-2</v>
      </c>
      <c r="X183" s="15">
        <f t="shared" si="97"/>
        <v>-1.217998157191269E-2</v>
      </c>
      <c r="Y183" s="15">
        <f t="shared" si="97"/>
        <v>-9.7425357312937999E-3</v>
      </c>
      <c r="Z183" s="5">
        <f t="shared" si="100"/>
        <v>9670.7830282125797</v>
      </c>
      <c r="AA183" s="5">
        <f t="shared" si="100"/>
        <v>30595.707291809322</v>
      </c>
      <c r="AB183" s="5">
        <f t="shared" si="100"/>
        <v>48234.160415322913</v>
      </c>
      <c r="AC183" s="16">
        <f t="shared" ref="AC183:AE198" si="137">AC182*(1+AF183)</f>
        <v>1.3825088627752635</v>
      </c>
      <c r="AD183" s="16">
        <f t="shared" si="137"/>
        <v>2.9858558817117782</v>
      </c>
      <c r="AE183" s="16">
        <f t="shared" si="137"/>
        <v>8.0941780754929518</v>
      </c>
      <c r="AF183" s="15">
        <f t="shared" si="107"/>
        <v>-4.0504037456468023E-3</v>
      </c>
      <c r="AG183" s="15">
        <f t="shared" si="107"/>
        <v>2.9673830763510267E-4</v>
      </c>
      <c r="AH183" s="15">
        <f t="shared" si="107"/>
        <v>9.7937136394747881E-3</v>
      </c>
      <c r="AI183" s="1">
        <f t="shared" si="130"/>
        <v>446956.57300165354</v>
      </c>
      <c r="AJ183" s="1">
        <f t="shared" si="130"/>
        <v>171631.02711201186</v>
      </c>
      <c r="AK183" s="1">
        <f t="shared" si="130"/>
        <v>62584.84260885699</v>
      </c>
      <c r="AL183" s="14">
        <f t="shared" si="135"/>
        <v>65.848050245940456</v>
      </c>
      <c r="AM183" s="14">
        <f t="shared" si="135"/>
        <v>14.792837146777911</v>
      </c>
      <c r="AN183" s="14">
        <f t="shared" si="135"/>
        <v>4.8161729880167146</v>
      </c>
      <c r="AO183" s="11">
        <f t="shared" si="136"/>
        <v>5.7541606600474511E-3</v>
      </c>
      <c r="AP183" s="11">
        <f t="shared" si="136"/>
        <v>7.2487247917343558E-3</v>
      </c>
      <c r="AQ183" s="11">
        <f t="shared" si="136"/>
        <v>6.5755079887778048E-3</v>
      </c>
      <c r="AR183" s="1">
        <f t="shared" si="101"/>
        <v>237324.67788691097</v>
      </c>
      <c r="AS183" s="1">
        <f t="shared" si="101"/>
        <v>93402.718120176796</v>
      </c>
      <c r="AT183" s="1">
        <f t="shared" si="101"/>
        <v>33834.67585076797</v>
      </c>
      <c r="AU183" s="1">
        <f t="shared" si="108"/>
        <v>47464.935577382195</v>
      </c>
      <c r="AV183" s="1">
        <f t="shared" si="108"/>
        <v>18680.543624035359</v>
      </c>
      <c r="AW183" s="1">
        <f t="shared" si="108"/>
        <v>6766.9351701535943</v>
      </c>
      <c r="AX183" s="1">
        <f t="shared" si="109"/>
        <v>162931.83675612483</v>
      </c>
      <c r="AY183" s="1">
        <f t="shared" si="109"/>
        <v>25214.20590012824</v>
      </c>
      <c r="AZ183" s="1">
        <f t="shared" si="109"/>
        <v>6196.9327441025807</v>
      </c>
      <c r="BA183" s="1">
        <f t="shared" si="110"/>
        <v>13984.51874748778</v>
      </c>
      <c r="BB183" s="1">
        <f t="shared" si="110"/>
        <v>30035.504958646517</v>
      </c>
      <c r="BC183" s="1">
        <f t="shared" si="110"/>
        <v>38139.894557842301</v>
      </c>
      <c r="BD183" s="1">
        <f>SUM(BA183:BC183)*BT183*BG$3+BF$3*econlow!BD183+BH$3*econhigh!BD183</f>
        <v>2227.4237875198073</v>
      </c>
      <c r="BE183" s="2">
        <f t="shared" si="131"/>
        <v>0.17931493730955578</v>
      </c>
      <c r="BF183" s="2">
        <f t="shared" si="131"/>
        <v>0.13584270515142602</v>
      </c>
      <c r="BG183" s="2">
        <f t="shared" si="131"/>
        <v>7.3108051554487685E-2</v>
      </c>
      <c r="BH183" s="2">
        <f t="shared" si="104"/>
        <v>0.10640175981834842</v>
      </c>
      <c r="BI183" s="2">
        <f t="shared" si="111"/>
        <v>3.2153846742329923E-3</v>
      </c>
      <c r="BJ183" s="2">
        <f t="shared" si="111"/>
        <v>1.8453240542857267E-3</v>
      </c>
      <c r="BK183" s="2">
        <f t="shared" si="111"/>
        <v>5.3447872020936297E-4</v>
      </c>
      <c r="BL183" s="2">
        <f t="shared" si="105"/>
        <v>763.09013209485511</v>
      </c>
      <c r="BM183" s="2">
        <f t="shared" si="105"/>
        <v>172.35828248283156</v>
      </c>
      <c r="BN183" s="2">
        <f t="shared" si="105"/>
        <v>18.083914247417106</v>
      </c>
      <c r="BO183" s="2">
        <f t="shared" si="112"/>
        <v>880.09129381051616</v>
      </c>
      <c r="BP183" s="2">
        <f t="shared" si="112"/>
        <v>82.94024895013699</v>
      </c>
      <c r="BQ183" s="2">
        <f t="shared" si="112"/>
        <v>10.256578346667027</v>
      </c>
      <c r="BR183" s="11">
        <f t="shared" si="113"/>
        <v>3.619842262023984E-2</v>
      </c>
      <c r="BS183" s="17">
        <f t="shared" si="102"/>
        <v>5.0556702514094028E-3</v>
      </c>
      <c r="BT183" s="17">
        <f t="shared" si="103"/>
        <v>2.7155548917448584E-2</v>
      </c>
      <c r="BU183" s="12">
        <f>(BU$3*tempmid!$I293+BU$4*tempmid!$I293^2+BU$5*tempmid!$I293^6)*(K183/K$56)^$BW$1</f>
        <v>-5.7286913044736423</v>
      </c>
      <c r="BV183" s="12">
        <f>(BV$3*tempmid!$I293+BV$4*tempmid!$I293^2+BV$5*tempmid!$I293^6)*(L183/L$56)^$BW$1</f>
        <v>-5.3087507717499376</v>
      </c>
      <c r="BW183" s="12">
        <f>(BW$3*tempmid!$I293+BW$4*tempmid!$I293^2+BW$5*tempmid!$I293^6)*(M183/M$56)^$BW$1</f>
        <v>-5.5980683580097095</v>
      </c>
      <c r="BX183" s="12"/>
      <c r="BY183" s="12"/>
      <c r="BZ183" s="12"/>
      <c r="CA183" s="19"/>
      <c r="CB183" s="19"/>
      <c r="CC183" s="19"/>
      <c r="CD183" s="19"/>
      <c r="CE183" s="19"/>
      <c r="CF183" s="19"/>
      <c r="CG183" s="19"/>
      <c r="CH183" s="19"/>
    </row>
    <row r="184" spans="1:86" x14ac:dyDescent="0.3">
      <c r="A184" s="2">
        <f t="shared" si="89"/>
        <v>2138</v>
      </c>
      <c r="B184" s="5">
        <f t="shared" si="132"/>
        <v>1165.2777277407038</v>
      </c>
      <c r="C184" s="5">
        <f t="shared" si="132"/>
        <v>2963.5288250961903</v>
      </c>
      <c r="D184" s="5">
        <f t="shared" si="132"/>
        <v>4368.0271328954095</v>
      </c>
      <c r="E184" s="15">
        <f t="shared" si="133"/>
        <v>5.7842818823911106E-6</v>
      </c>
      <c r="F184" s="15">
        <f t="shared" si="133"/>
        <v>1.139542317611236E-5</v>
      </c>
      <c r="G184" s="15">
        <f t="shared" si="133"/>
        <v>2.3263351054463962E-5</v>
      </c>
      <c r="H184" s="5">
        <f t="shared" si="92"/>
        <v>238582.59588385289</v>
      </c>
      <c r="I184" s="5">
        <f t="shared" si="92"/>
        <v>94134.902756418494</v>
      </c>
      <c r="J184" s="5">
        <f t="shared" si="92"/>
        <v>34078.454591427682</v>
      </c>
      <c r="K184" s="5">
        <f t="shared" si="93"/>
        <v>204743.11848938215</v>
      </c>
      <c r="L184" s="5">
        <f t="shared" si="93"/>
        <v>31764.463351681105</v>
      </c>
      <c r="M184" s="5">
        <f t="shared" si="93"/>
        <v>7801.7955371166136</v>
      </c>
      <c r="N184" s="15">
        <f t="shared" si="94"/>
        <v>5.2945946756379758E-3</v>
      </c>
      <c r="O184" s="15">
        <f t="shared" si="94"/>
        <v>7.8275231827007463E-3</v>
      </c>
      <c r="P184" s="15">
        <f t="shared" si="94"/>
        <v>7.1815666602261796E-3</v>
      </c>
      <c r="Q184" s="5">
        <f t="shared" si="95"/>
        <v>8430.8591641689873</v>
      </c>
      <c r="R184" s="5">
        <f t="shared" si="95"/>
        <v>11753.831291572144</v>
      </c>
      <c r="S184" s="5">
        <f t="shared" si="95"/>
        <v>6396.221259521406</v>
      </c>
      <c r="T184" s="5">
        <f t="shared" si="134"/>
        <v>35.337276522355005</v>
      </c>
      <c r="U184" s="5">
        <f t="shared" si="134"/>
        <v>124.86156513048208</v>
      </c>
      <c r="V184" s="5">
        <f t="shared" si="134"/>
        <v>187.69105982670803</v>
      </c>
      <c r="W184" s="15">
        <f t="shared" si="97"/>
        <v>-1.0734613539272964E-2</v>
      </c>
      <c r="X184" s="15">
        <f t="shared" si="97"/>
        <v>-1.217998157191269E-2</v>
      </c>
      <c r="Y184" s="15">
        <f t="shared" si="97"/>
        <v>-9.7425357312937999E-3</v>
      </c>
      <c r="Z184" s="5">
        <f t="shared" si="100"/>
        <v>9579.5470361622138</v>
      </c>
      <c r="AA184" s="5">
        <f t="shared" si="100"/>
        <v>30472.000112261092</v>
      </c>
      <c r="AB184" s="5">
        <f t="shared" si="100"/>
        <v>48583.859173808771</v>
      </c>
      <c r="AC184" s="16">
        <f t="shared" si="137"/>
        <v>1.3769091436990888</v>
      </c>
      <c r="AD184" s="16">
        <f t="shared" si="137"/>
        <v>2.9867418995329595</v>
      </c>
      <c r="AE184" s="16">
        <f t="shared" si="137"/>
        <v>8.1734501377112441</v>
      </c>
      <c r="AF184" s="15">
        <f t="shared" si="107"/>
        <v>-4.0504037456468023E-3</v>
      </c>
      <c r="AG184" s="15">
        <f t="shared" si="107"/>
        <v>2.9673830763510267E-4</v>
      </c>
      <c r="AH184" s="15">
        <f t="shared" si="107"/>
        <v>9.7937136394747881E-3</v>
      </c>
      <c r="AI184" s="1">
        <f t="shared" ref="AI184:AK199" si="138">(1-$AI$5)*AI183+AU183</f>
        <v>449725.85127887042</v>
      </c>
      <c r="AJ184" s="1">
        <f t="shared" si="138"/>
        <v>173148.46802484605</v>
      </c>
      <c r="AK184" s="1">
        <f t="shared" si="138"/>
        <v>63093.293518124883</v>
      </c>
      <c r="AL184" s="14">
        <f t="shared" si="135"/>
        <v>66.223161503603805</v>
      </c>
      <c r="AM184" s="14">
        <f t="shared" si="135"/>
        <v>14.898994060090189</v>
      </c>
      <c r="AN184" s="14">
        <f t="shared" si="135"/>
        <v>4.8475250841351736</v>
      </c>
      <c r="AO184" s="11">
        <f t="shared" si="136"/>
        <v>5.6966190534469769E-3</v>
      </c>
      <c r="AP184" s="11">
        <f t="shared" si="136"/>
        <v>7.1762375438170125E-3</v>
      </c>
      <c r="AQ184" s="11">
        <f t="shared" si="136"/>
        <v>6.5097529088900263E-3</v>
      </c>
      <c r="AR184" s="1">
        <f t="shared" si="101"/>
        <v>238582.59588385289</v>
      </c>
      <c r="AS184" s="1">
        <f t="shared" si="101"/>
        <v>94134.902756418494</v>
      </c>
      <c r="AT184" s="1">
        <f t="shared" si="101"/>
        <v>34078.454591427682</v>
      </c>
      <c r="AU184" s="1">
        <f t="shared" si="108"/>
        <v>47716.519176770584</v>
      </c>
      <c r="AV184" s="1">
        <f t="shared" si="108"/>
        <v>18826.980551283701</v>
      </c>
      <c r="AW184" s="1">
        <f t="shared" si="108"/>
        <v>6815.690918285537</v>
      </c>
      <c r="AX184" s="1">
        <f t="shared" si="109"/>
        <v>163794.49479150571</v>
      </c>
      <c r="AY184" s="1">
        <f t="shared" si="109"/>
        <v>25411.570681344881</v>
      </c>
      <c r="AZ184" s="1">
        <f t="shared" si="109"/>
        <v>6241.4364296932899</v>
      </c>
      <c r="BA184" s="1">
        <f t="shared" si="110"/>
        <v>13990.753035602533</v>
      </c>
      <c r="BB184" s="1">
        <f t="shared" si="110"/>
        <v>30058.953999633573</v>
      </c>
      <c r="BC184" s="1">
        <f t="shared" si="110"/>
        <v>38172.038993747527</v>
      </c>
      <c r="BD184" s="1">
        <f>SUM(BA184:BC184)*BT184*BG$3+BF$3*econlow!BD184+BH$3*econhigh!BD184</f>
        <v>2164.1262014387366</v>
      </c>
      <c r="BE184" s="2">
        <f t="shared" ref="BE184:BG199" si="139">BE183</f>
        <v>0.17931493730955578</v>
      </c>
      <c r="BF184" s="2">
        <f t="shared" si="139"/>
        <v>0.13584270515142602</v>
      </c>
      <c r="BG184" s="2">
        <f t="shared" si="139"/>
        <v>7.3108051554487685E-2</v>
      </c>
      <c r="BH184" s="2">
        <f t="shared" si="104"/>
        <v>0.10615426131015801</v>
      </c>
      <c r="BI184" s="2">
        <f t="shared" si="111"/>
        <v>3.2153846742329923E-3</v>
      </c>
      <c r="BJ184" s="2">
        <f t="shared" si="111"/>
        <v>1.8453240542857267E-3</v>
      </c>
      <c r="BK184" s="2">
        <f t="shared" si="111"/>
        <v>5.3447872020936297E-4</v>
      </c>
      <c r="BL184" s="2">
        <f t="shared" si="105"/>
        <v>767.13482234366393</v>
      </c>
      <c r="BM184" s="2">
        <f t="shared" si="105"/>
        <v>173.7094004042668</v>
      </c>
      <c r="BN184" s="2">
        <f t="shared" si="105"/>
        <v>18.214208796739157</v>
      </c>
      <c r="BO184" s="2">
        <f t="shared" si="112"/>
        <v>893.18259125544989</v>
      </c>
      <c r="BP184" s="2">
        <f t="shared" si="112"/>
        <v>83.929770231609865</v>
      </c>
      <c r="BQ184" s="2">
        <f t="shared" si="112"/>
        <v>10.256119861760446</v>
      </c>
      <c r="BR184" s="11">
        <f t="shared" si="113"/>
        <v>3.6110745734062782E-2</v>
      </c>
      <c r="BS184" s="17">
        <f t="shared" si="102"/>
        <v>4.8790561161298675E-3</v>
      </c>
      <c r="BT184" s="17">
        <f t="shared" si="103"/>
        <v>2.6364610599464645E-2</v>
      </c>
      <c r="BU184" s="12">
        <f>(BU$3*tempmid!$I294+BU$4*tempmid!$I294^2+BU$5*tempmid!$I294^6)*(K184/K$56)^$BW$1</f>
        <v>-5.8829509873279182</v>
      </c>
      <c r="BV184" s="12">
        <f>(BV$3*tempmid!$I294+BV$4*tempmid!$I294^2+BV$5*tempmid!$I294^6)*(L184/L$56)^$BW$1</f>
        <v>-5.4141302990114522</v>
      </c>
      <c r="BW184" s="12">
        <f>(BW$3*tempmid!$I294+BW$4*tempmid!$I294^2+BW$5*tempmid!$I294^6)*(M184/M$56)^$BW$1</f>
        <v>-5.6875735951914077</v>
      </c>
      <c r="BX184" s="12"/>
      <c r="BY184" s="12"/>
      <c r="BZ184" s="12"/>
      <c r="CA184" s="19"/>
      <c r="CB184" s="19"/>
      <c r="CC184" s="19"/>
      <c r="CD184" s="19"/>
      <c r="CE184" s="19"/>
      <c r="CF184" s="19"/>
      <c r="CG184" s="19"/>
      <c r="CH184" s="19"/>
    </row>
    <row r="185" spans="1:86" x14ac:dyDescent="0.3">
      <c r="A185" s="2">
        <f t="shared" si="89"/>
        <v>2139</v>
      </c>
      <c r="B185" s="5">
        <f t="shared" si="132"/>
        <v>1165.28413102081</v>
      </c>
      <c r="C185" s="5">
        <f t="shared" si="132"/>
        <v>2963.560907227994</v>
      </c>
      <c r="D185" s="5">
        <f t="shared" si="132"/>
        <v>4368.1236670965873</v>
      </c>
      <c r="E185" s="15">
        <f t="shared" si="133"/>
        <v>5.4950677882715551E-6</v>
      </c>
      <c r="F185" s="15">
        <f t="shared" si="133"/>
        <v>1.0825652017306742E-5</v>
      </c>
      <c r="G185" s="15">
        <f t="shared" si="133"/>
        <v>2.2100183501740762E-5</v>
      </c>
      <c r="H185" s="5">
        <f t="shared" si="92"/>
        <v>239826.81165402915</v>
      </c>
      <c r="I185" s="5">
        <f t="shared" si="92"/>
        <v>94863.620511284607</v>
      </c>
      <c r="J185" s="5">
        <f t="shared" si="92"/>
        <v>34320.972429779475</v>
      </c>
      <c r="K185" s="5">
        <f t="shared" si="93"/>
        <v>205809.72937813587</v>
      </c>
      <c r="L185" s="5">
        <f t="shared" si="93"/>
        <v>32010.012103991663</v>
      </c>
      <c r="M185" s="5">
        <f t="shared" si="93"/>
        <v>7857.1430310699061</v>
      </c>
      <c r="N185" s="15">
        <f t="shared" si="94"/>
        <v>5.2095078780829418E-3</v>
      </c>
      <c r="O185" s="15">
        <f t="shared" si="94"/>
        <v>7.7302975212254488E-3</v>
      </c>
      <c r="P185" s="15">
        <f t="shared" si="94"/>
        <v>7.0941994942035347E-3</v>
      </c>
      <c r="Q185" s="5">
        <f t="shared" si="95"/>
        <v>8383.8523750965487</v>
      </c>
      <c r="R185" s="5">
        <f t="shared" si="95"/>
        <v>11700.550440065104</v>
      </c>
      <c r="S185" s="5">
        <f t="shared" si="95"/>
        <v>6378.9808105306365</v>
      </c>
      <c r="T185" s="5">
        <f t="shared" si="134"/>
        <v>34.957944515357099</v>
      </c>
      <c r="U185" s="5">
        <f t="shared" si="134"/>
        <v>123.34075356815264</v>
      </c>
      <c r="V185" s="5">
        <f t="shared" si="134"/>
        <v>185.86247296990192</v>
      </c>
      <c r="W185" s="15">
        <f t="shared" si="97"/>
        <v>-1.0734613539272964E-2</v>
      </c>
      <c r="X185" s="15">
        <f t="shared" si="97"/>
        <v>-1.217998157191269E-2</v>
      </c>
      <c r="Y185" s="15">
        <f t="shared" si="97"/>
        <v>-9.7425357312937999E-3</v>
      </c>
      <c r="Z185" s="5">
        <f t="shared" si="100"/>
        <v>9488.3567953693455</v>
      </c>
      <c r="AA185" s="5">
        <f t="shared" si="100"/>
        <v>30345.814618317097</v>
      </c>
      <c r="AB185" s="5">
        <f t="shared" si="100"/>
        <v>48931.741013932704</v>
      </c>
      <c r="AC185" s="16">
        <f t="shared" si="137"/>
        <v>1.3713321057460346</v>
      </c>
      <c r="AD185" s="16">
        <f t="shared" si="137"/>
        <v>2.9876281802695699</v>
      </c>
      <c r="AE185" s="16">
        <f t="shared" si="137"/>
        <v>8.2534985678065134</v>
      </c>
      <c r="AF185" s="15">
        <f t="shared" si="107"/>
        <v>-4.0504037456468023E-3</v>
      </c>
      <c r="AG185" s="15">
        <f t="shared" si="107"/>
        <v>2.9673830763510267E-4</v>
      </c>
      <c r="AH185" s="15">
        <f t="shared" si="107"/>
        <v>9.7937136394747881E-3</v>
      </c>
      <c r="AI185" s="1">
        <f t="shared" si="138"/>
        <v>452469.78532775398</v>
      </c>
      <c r="AJ185" s="1">
        <f t="shared" si="138"/>
        <v>174660.60177364515</v>
      </c>
      <c r="AK185" s="1">
        <f t="shared" si="138"/>
        <v>63599.655084597936</v>
      </c>
      <c r="AL185" s="14">
        <f t="shared" si="135"/>
        <v>66.596637145968728</v>
      </c>
      <c r="AM185" s="14">
        <f t="shared" si="135"/>
        <v>15.004843593423924</v>
      </c>
      <c r="AN185" s="14">
        <f t="shared" si="135"/>
        <v>4.8787657127473665</v>
      </c>
      <c r="AO185" s="11">
        <f t="shared" si="136"/>
        <v>5.6396528629125073E-3</v>
      </c>
      <c r="AP185" s="11">
        <f t="shared" si="136"/>
        <v>7.104475168378842E-3</v>
      </c>
      <c r="AQ185" s="11">
        <f t="shared" si="136"/>
        <v>6.444655379801126E-3</v>
      </c>
      <c r="AR185" s="1">
        <f t="shared" si="101"/>
        <v>239826.81165402915</v>
      </c>
      <c r="AS185" s="1">
        <f t="shared" si="101"/>
        <v>94863.620511284607</v>
      </c>
      <c r="AT185" s="1">
        <f t="shared" si="101"/>
        <v>34320.972429779475</v>
      </c>
      <c r="AU185" s="1">
        <f t="shared" si="108"/>
        <v>47965.36233080583</v>
      </c>
      <c r="AV185" s="1">
        <f t="shared" si="108"/>
        <v>18972.724102256921</v>
      </c>
      <c r="AW185" s="1">
        <f t="shared" si="108"/>
        <v>6864.1944859558953</v>
      </c>
      <c r="AX185" s="1">
        <f t="shared" si="109"/>
        <v>164647.78350250871</v>
      </c>
      <c r="AY185" s="1">
        <f t="shared" si="109"/>
        <v>25608.00968319333</v>
      </c>
      <c r="AZ185" s="1">
        <f t="shared" si="109"/>
        <v>6285.7144248559252</v>
      </c>
      <c r="BA185" s="1">
        <f t="shared" si="110"/>
        <v>13996.884714995287</v>
      </c>
      <c r="BB185" s="1">
        <f t="shared" si="110"/>
        <v>30082.100521152501</v>
      </c>
      <c r="BC185" s="1">
        <f t="shared" si="110"/>
        <v>38203.761541894753</v>
      </c>
      <c r="BD185" s="1">
        <f>SUM(BA185:BC185)*BT185*BG$3+BF$3*econlow!BD185+BH$3*econhigh!BD185</f>
        <v>2102.6047972789779</v>
      </c>
      <c r="BE185" s="2">
        <f t="shared" si="139"/>
        <v>0.17931493730955578</v>
      </c>
      <c r="BF185" s="2">
        <f t="shared" si="139"/>
        <v>0.13584270515142602</v>
      </c>
      <c r="BG185" s="2">
        <f t="shared" si="139"/>
        <v>7.3108051554487685E-2</v>
      </c>
      <c r="BH185" s="2">
        <f t="shared" si="104"/>
        <v>0.10590738763679507</v>
      </c>
      <c r="BI185" s="2">
        <f t="shared" si="111"/>
        <v>3.2153846742329923E-3</v>
      </c>
      <c r="BJ185" s="2">
        <f t="shared" si="111"/>
        <v>1.8453240542857267E-3</v>
      </c>
      <c r="BK185" s="2">
        <f t="shared" si="111"/>
        <v>5.3447872020936297E-4</v>
      </c>
      <c r="BL185" s="2">
        <f t="shared" si="105"/>
        <v>771.13545466252776</v>
      </c>
      <c r="BM185" s="2">
        <f t="shared" si="105"/>
        <v>175.05412080610634</v>
      </c>
      <c r="BN185" s="2">
        <f t="shared" si="105"/>
        <v>18.343829420609364</v>
      </c>
      <c r="BO185" s="2">
        <f t="shared" si="112"/>
        <v>906.4694893826213</v>
      </c>
      <c r="BP185" s="2">
        <f t="shared" si="112"/>
        <v>84.931190629054598</v>
      </c>
      <c r="BQ185" s="2">
        <f t="shared" si="112"/>
        <v>10.25567196181318</v>
      </c>
      <c r="BR185" s="11">
        <f t="shared" si="113"/>
        <v>3.6024024071040522E-2</v>
      </c>
      <c r="BS185" s="17">
        <f t="shared" si="102"/>
        <v>4.7090102445305291E-3</v>
      </c>
      <c r="BT185" s="17">
        <f t="shared" si="103"/>
        <v>2.5596709319868585E-2</v>
      </c>
      <c r="BU185" s="12">
        <f>(BU$3*tempmid!$I295+BU$4*tempmid!$I295^2+BU$5*tempmid!$I295^6)*(K185/K$56)^$BW$1</f>
        <v>-6.0378095850335747</v>
      </c>
      <c r="BV185" s="12">
        <f>(BV$3*tempmid!$I295+BV$4*tempmid!$I295^2+BV$5*tempmid!$I295^6)*(L185/L$56)^$BW$1</f>
        <v>-5.5197483552011173</v>
      </c>
      <c r="BW185" s="12">
        <f>(BW$3*tempmid!$I295+BW$4*tempmid!$I295^2+BW$5*tempmid!$I295^6)*(M185/M$56)^$BW$1</f>
        <v>-5.7772428210466389</v>
      </c>
      <c r="BX185" s="12"/>
      <c r="BY185" s="12"/>
      <c r="BZ185" s="12"/>
      <c r="CA185" s="19"/>
      <c r="CB185" s="19"/>
      <c r="CC185" s="19"/>
      <c r="CD185" s="19"/>
      <c r="CE185" s="19"/>
      <c r="CF185" s="19"/>
      <c r="CG185" s="19"/>
      <c r="CH185" s="19"/>
    </row>
    <row r="186" spans="1:86" x14ac:dyDescent="0.3">
      <c r="A186" s="2">
        <f t="shared" ref="A186:A249" si="140">1+A185</f>
        <v>2140</v>
      </c>
      <c r="B186" s="5">
        <f t="shared" ref="B186:D201" si="141">B185*(1+E186)</f>
        <v>1165.2902141703378</v>
      </c>
      <c r="C186" s="5">
        <f t="shared" si="141"/>
        <v>2963.5913855831523</v>
      </c>
      <c r="D186" s="5">
        <f t="shared" si="141"/>
        <v>4368.2153766144584</v>
      </c>
      <c r="E186" s="15">
        <f t="shared" ref="E186:G201" si="142">E185*$E$5</f>
        <v>5.2203143988579772E-6</v>
      </c>
      <c r="F186" s="15">
        <f t="shared" si="142"/>
        <v>1.0284369416441405E-5</v>
      </c>
      <c r="G186" s="15">
        <f t="shared" si="142"/>
        <v>2.0995174326653724E-5</v>
      </c>
      <c r="H186" s="5">
        <f t="shared" ref="H186:J249" si="143">AR186</f>
        <v>241057.27032866271</v>
      </c>
      <c r="I186" s="5">
        <f t="shared" si="143"/>
        <v>95588.806689953635</v>
      </c>
      <c r="J186" s="5">
        <f t="shared" si="143"/>
        <v>34562.212735926245</v>
      </c>
      <c r="K186" s="5">
        <f t="shared" ref="K186:M249" si="144">H186/B186*1000</f>
        <v>206864.57965348181</v>
      </c>
      <c r="L186" s="5">
        <f t="shared" si="144"/>
        <v>32254.381341152544</v>
      </c>
      <c r="M186" s="5">
        <f t="shared" si="144"/>
        <v>7912.2043571746553</v>
      </c>
      <c r="N186" s="15">
        <f t="shared" ref="N186:P249" si="145">K186/K185-1</f>
        <v>5.1253664174828462E-3</v>
      </c>
      <c r="O186" s="15">
        <f t="shared" si="145"/>
        <v>7.6341501017553881E-3</v>
      </c>
      <c r="P186" s="15">
        <f t="shared" si="145"/>
        <v>7.007804985478483E-3</v>
      </c>
      <c r="Q186" s="5">
        <f t="shared" ref="Q186:S249" si="146">T186*H186/1000</f>
        <v>8336.4075240034635</v>
      </c>
      <c r="R186" s="5">
        <f t="shared" si="146"/>
        <v>11646.393522507617</v>
      </c>
      <c r="S186" s="5">
        <f t="shared" si="146"/>
        <v>6361.2340507957215</v>
      </c>
      <c r="T186" s="5">
        <f t="shared" ref="T186:V201" si="147">T185*(1+W186)</f>
        <v>34.582684490857396</v>
      </c>
      <c r="U186" s="5">
        <f t="shared" si="147"/>
        <v>121.83846546262671</v>
      </c>
      <c r="V186" s="5">
        <f t="shared" si="147"/>
        <v>184.05170118588603</v>
      </c>
      <c r="W186" s="15">
        <f t="shared" ref="W186:Y249" si="148">T$5-1</f>
        <v>-1.0734613539272964E-2</v>
      </c>
      <c r="X186" s="15">
        <f t="shared" si="148"/>
        <v>-1.217998157191269E-2</v>
      </c>
      <c r="Y186" s="15">
        <f t="shared" si="148"/>
        <v>-9.7425357312937999E-3</v>
      </c>
      <c r="Z186" s="5">
        <f t="shared" si="100"/>
        <v>9397.2364636366583</v>
      </c>
      <c r="AA186" s="5">
        <f t="shared" si="100"/>
        <v>30217.219091456256</v>
      </c>
      <c r="AB186" s="5">
        <f t="shared" si="100"/>
        <v>49277.781586405275</v>
      </c>
      <c r="AC186" s="16">
        <f t="shared" si="137"/>
        <v>1.365777657048395</v>
      </c>
      <c r="AD186" s="16">
        <f t="shared" si="137"/>
        <v>2.9885147239996259</v>
      </c>
      <c r="AE186" s="16">
        <f t="shared" si="137"/>
        <v>8.3343309693034264</v>
      </c>
      <c r="AF186" s="15">
        <f t="shared" si="107"/>
        <v>-4.0504037456468023E-3</v>
      </c>
      <c r="AG186" s="15">
        <f t="shared" si="107"/>
        <v>2.9673830763510267E-4</v>
      </c>
      <c r="AH186" s="15">
        <f t="shared" si="107"/>
        <v>9.7937136394747881E-3</v>
      </c>
      <c r="AI186" s="1">
        <f t="shared" si="138"/>
        <v>455188.16912578442</v>
      </c>
      <c r="AJ186" s="1">
        <f t="shared" si="138"/>
        <v>176167.26569853758</v>
      </c>
      <c r="AK186" s="1">
        <f t="shared" si="138"/>
        <v>64103.884062094039</v>
      </c>
      <c r="AL186" s="14">
        <f t="shared" ref="AL186:AN201" si="149">AL185*(1+AO186)</f>
        <v>66.968463242155934</v>
      </c>
      <c r="AM186" s="14">
        <f t="shared" si="149"/>
        <v>15.110379116751664</v>
      </c>
      <c r="AN186" s="14">
        <f t="shared" si="149"/>
        <v>4.9098932568078393</v>
      </c>
      <c r="AO186" s="11">
        <f t="shared" ref="AO186:AQ201" si="150">AO$5*AO185</f>
        <v>5.5832563342833822E-3</v>
      </c>
      <c r="AP186" s="11">
        <f t="shared" si="150"/>
        <v>7.0334304166950537E-3</v>
      </c>
      <c r="AQ186" s="11">
        <f t="shared" si="150"/>
        <v>6.3802088260031149E-3</v>
      </c>
      <c r="AR186" s="1">
        <f t="shared" si="101"/>
        <v>241057.27032866271</v>
      </c>
      <c r="AS186" s="1">
        <f t="shared" si="101"/>
        <v>95588.806689953635</v>
      </c>
      <c r="AT186" s="1">
        <f t="shared" si="101"/>
        <v>34562.212735926245</v>
      </c>
      <c r="AU186" s="1">
        <f t="shared" si="108"/>
        <v>48211.454065732541</v>
      </c>
      <c r="AV186" s="1">
        <f t="shared" si="108"/>
        <v>19117.761337990727</v>
      </c>
      <c r="AW186" s="1">
        <f t="shared" si="108"/>
        <v>6912.4425471852492</v>
      </c>
      <c r="AX186" s="1">
        <f t="shared" si="109"/>
        <v>165491.66372278542</v>
      </c>
      <c r="AY186" s="1">
        <f t="shared" si="109"/>
        <v>25803.505072922031</v>
      </c>
      <c r="AZ186" s="1">
        <f t="shared" si="109"/>
        <v>6329.7634857397243</v>
      </c>
      <c r="BA186" s="1">
        <f t="shared" si="110"/>
        <v>14002.915068836264</v>
      </c>
      <c r="BB186" s="1">
        <f t="shared" si="110"/>
        <v>30104.94847566403</v>
      </c>
      <c r="BC186" s="1">
        <f t="shared" si="110"/>
        <v>38235.068476441396</v>
      </c>
      <c r="BD186" s="1">
        <f>SUM(BA186:BC186)*BT186*BG$3+BF$3*econlow!BD186+BH$3*econhigh!BD186</f>
        <v>2042.8107175327532</v>
      </c>
      <c r="BE186" s="2">
        <f t="shared" si="139"/>
        <v>0.17931493730955578</v>
      </c>
      <c r="BF186" s="2">
        <f t="shared" si="139"/>
        <v>0.13584270515142602</v>
      </c>
      <c r="BG186" s="2">
        <f t="shared" si="139"/>
        <v>7.3108051554487685E-2</v>
      </c>
      <c r="BH186" s="2">
        <f t="shared" si="104"/>
        <v>0.10566115275798101</v>
      </c>
      <c r="BI186" s="2">
        <f t="shared" si="111"/>
        <v>3.2153846742329923E-3</v>
      </c>
      <c r="BJ186" s="2">
        <f t="shared" si="111"/>
        <v>1.8453240542857267E-3</v>
      </c>
      <c r="BK186" s="2">
        <f t="shared" si="111"/>
        <v>5.3447872020936297E-4</v>
      </c>
      <c r="BL186" s="2">
        <f t="shared" si="105"/>
        <v>775.09185262722156</v>
      </c>
      <c r="BM186" s="2">
        <f t="shared" si="105"/>
        <v>176.39232430543984</v>
      </c>
      <c r="BN186" s="2">
        <f t="shared" si="105"/>
        <v>18.472767230701606</v>
      </c>
      <c r="BO186" s="2">
        <f t="shared" si="112"/>
        <v>919.95491406989629</v>
      </c>
      <c r="BP186" s="2">
        <f t="shared" si="112"/>
        <v>85.944653236680381</v>
      </c>
      <c r="BQ186" s="2">
        <f t="shared" si="112"/>
        <v>10.255234506061255</v>
      </c>
      <c r="BR186" s="11">
        <f t="shared" si="113"/>
        <v>3.5938248580419135E-2</v>
      </c>
      <c r="BS186" s="17">
        <f t="shared" si="102"/>
        <v>4.5452712824424141E-3</v>
      </c>
      <c r="BT186" s="17">
        <f t="shared" si="103"/>
        <v>2.4851174096959791E-2</v>
      </c>
      <c r="BU186" s="12">
        <f>(BU$3*tempmid!$I296+BU$4*tempmid!$I296^2+BU$5*tempmid!$I296^6)*(K186/K$56)^$BW$1</f>
        <v>-6.1932477489484654</v>
      </c>
      <c r="BV186" s="12">
        <f>(BV$3*tempmid!$I296+BV$4*tempmid!$I296^2+BV$5*tempmid!$I296^6)*(L186/L$56)^$BW$1</f>
        <v>-5.6255926206907256</v>
      </c>
      <c r="BW186" s="12">
        <f>(BW$3*tempmid!$I296+BW$4*tempmid!$I296^2+BW$5*tempmid!$I296^6)*(M186/M$56)^$BW$1</f>
        <v>-5.867066171385388</v>
      </c>
      <c r="BX186" s="12"/>
      <c r="BY186" s="12"/>
      <c r="BZ186" s="12"/>
      <c r="CA186" s="19"/>
      <c r="CB186" s="19"/>
      <c r="CC186" s="19"/>
      <c r="CD186" s="19"/>
      <c r="CE186" s="19"/>
      <c r="CF186" s="19"/>
      <c r="CG186" s="19"/>
      <c r="CH186" s="19"/>
    </row>
    <row r="187" spans="1:86" x14ac:dyDescent="0.3">
      <c r="A187" s="2">
        <f t="shared" si="140"/>
        <v>2141</v>
      </c>
      <c r="B187" s="5">
        <f t="shared" si="141"/>
        <v>1165.2959931925573</v>
      </c>
      <c r="C187" s="5">
        <f t="shared" si="141"/>
        <v>2963.6203403183304</v>
      </c>
      <c r="D187" s="5">
        <f t="shared" si="141"/>
        <v>4368.3025024856197</v>
      </c>
      <c r="E187" s="15">
        <f t="shared" si="142"/>
        <v>4.9592986789150782E-6</v>
      </c>
      <c r="F187" s="15">
        <f t="shared" si="142"/>
        <v>9.7701509456193339E-6</v>
      </c>
      <c r="G187" s="15">
        <f t="shared" si="142"/>
        <v>1.9945415610321037E-5</v>
      </c>
      <c r="H187" s="5">
        <f t="shared" si="143"/>
        <v>242273.92126489116</v>
      </c>
      <c r="I187" s="5">
        <f t="shared" si="143"/>
        <v>96310.398283472779</v>
      </c>
      <c r="J187" s="5">
        <f t="shared" si="143"/>
        <v>34802.159371948292</v>
      </c>
      <c r="K187" s="5">
        <f t="shared" si="144"/>
        <v>207907.6240544981</v>
      </c>
      <c r="L187" s="5">
        <f t="shared" si="144"/>
        <v>32497.54935651704</v>
      </c>
      <c r="M187" s="5">
        <f t="shared" si="144"/>
        <v>7966.9755819670045</v>
      </c>
      <c r="N187" s="15">
        <f t="shared" si="145"/>
        <v>5.0421604450772151E-3</v>
      </c>
      <c r="O187" s="15">
        <f t="shared" si="145"/>
        <v>7.5390692753496413E-3</v>
      </c>
      <c r="P187" s="15">
        <f t="shared" si="145"/>
        <v>6.922372365506968E-3</v>
      </c>
      <c r="Q187" s="5">
        <f t="shared" si="146"/>
        <v>8288.5428069304544</v>
      </c>
      <c r="R187" s="5">
        <f t="shared" si="146"/>
        <v>11591.387441569908</v>
      </c>
      <c r="S187" s="5">
        <f t="shared" si="146"/>
        <v>6342.9918317369238</v>
      </c>
      <c r="T187" s="5">
        <f t="shared" si="147"/>
        <v>34.211452737697435</v>
      </c>
      <c r="U187" s="5">
        <f t="shared" si="147"/>
        <v>120.35447519854181</v>
      </c>
      <c r="V187" s="5">
        <f t="shared" si="147"/>
        <v>182.25857091067712</v>
      </c>
      <c r="W187" s="15">
        <f t="shared" si="148"/>
        <v>-1.0734613539272964E-2</v>
      </c>
      <c r="X187" s="15">
        <f t="shared" si="148"/>
        <v>-1.217998157191269E-2</v>
      </c>
      <c r="Y187" s="15">
        <f t="shared" si="148"/>
        <v>-9.7425357312937999E-3</v>
      </c>
      <c r="Z187" s="5">
        <f t="shared" si="100"/>
        <v>9306.2095931304575</v>
      </c>
      <c r="AA187" s="5">
        <f t="shared" si="100"/>
        <v>30086.281421158765</v>
      </c>
      <c r="AB187" s="5">
        <f t="shared" si="100"/>
        <v>49621.957257521361</v>
      </c>
      <c r="AC187" s="16">
        <f t="shared" si="137"/>
        <v>1.3602457061105655</v>
      </c>
      <c r="AD187" s="16">
        <f t="shared" si="137"/>
        <v>2.9894015308011683</v>
      </c>
      <c r="AE187" s="16">
        <f t="shared" si="137"/>
        <v>8.4159550201933904</v>
      </c>
      <c r="AF187" s="15">
        <f t="shared" si="107"/>
        <v>-4.0504037456468023E-3</v>
      </c>
      <c r="AG187" s="15">
        <f t="shared" si="107"/>
        <v>2.9673830763510267E-4</v>
      </c>
      <c r="AH187" s="15">
        <f t="shared" si="107"/>
        <v>9.7937136394747881E-3</v>
      </c>
      <c r="AI187" s="1">
        <f t="shared" si="138"/>
        <v>457880.80627893854</v>
      </c>
      <c r="AJ187" s="1">
        <f t="shared" si="138"/>
        <v>177668.30046667455</v>
      </c>
      <c r="AK187" s="1">
        <f t="shared" si="138"/>
        <v>64605.938203069891</v>
      </c>
      <c r="AL187" s="14">
        <f t="shared" si="149"/>
        <v>67.338626317783991</v>
      </c>
      <c r="AM187" s="14">
        <f t="shared" si="149"/>
        <v>15.215594138838345</v>
      </c>
      <c r="AN187" s="14">
        <f t="shared" si="149"/>
        <v>4.9409061396567395</v>
      </c>
      <c r="AO187" s="11">
        <f t="shared" si="150"/>
        <v>5.5274237709405484E-3</v>
      </c>
      <c r="AP187" s="11">
        <f t="shared" si="150"/>
        <v>6.9630961125281034E-3</v>
      </c>
      <c r="AQ187" s="11">
        <f t="shared" si="150"/>
        <v>6.3164067377430837E-3</v>
      </c>
      <c r="AR187" s="1">
        <f t="shared" si="101"/>
        <v>242273.92126489116</v>
      </c>
      <c r="AS187" s="1">
        <f t="shared" si="101"/>
        <v>96310.398283472779</v>
      </c>
      <c r="AT187" s="1">
        <f t="shared" si="101"/>
        <v>34802.159371948292</v>
      </c>
      <c r="AU187" s="1">
        <f t="shared" si="108"/>
        <v>48454.784252978236</v>
      </c>
      <c r="AV187" s="1">
        <f t="shared" si="108"/>
        <v>19262.079656694557</v>
      </c>
      <c r="AW187" s="1">
        <f t="shared" si="108"/>
        <v>6960.4318743896583</v>
      </c>
      <c r="AX187" s="1">
        <f t="shared" si="109"/>
        <v>166326.0992435985</v>
      </c>
      <c r="AY187" s="1">
        <f t="shared" si="109"/>
        <v>25998.039485213638</v>
      </c>
      <c r="AZ187" s="1">
        <f t="shared" si="109"/>
        <v>6373.5804655736029</v>
      </c>
      <c r="BA187" s="1">
        <f t="shared" si="110"/>
        <v>14008.845359560664</v>
      </c>
      <c r="BB187" s="1">
        <f t="shared" si="110"/>
        <v>30127.501743050616</v>
      </c>
      <c r="BC187" s="1">
        <f t="shared" si="110"/>
        <v>38265.965924950586</v>
      </c>
      <c r="BD187" s="1">
        <f>SUM(BA187:BC187)*BT187*BG$3+BF$3*econlow!BD187+BH$3*econhigh!BD187</f>
        <v>1984.6964031516611</v>
      </c>
      <c r="BE187" s="2">
        <f t="shared" si="139"/>
        <v>0.17931493730955578</v>
      </c>
      <c r="BF187" s="2">
        <f t="shared" si="139"/>
        <v>0.13584270515142602</v>
      </c>
      <c r="BG187" s="2">
        <f t="shared" si="139"/>
        <v>7.3108051554487685E-2</v>
      </c>
      <c r="BH187" s="2">
        <f t="shared" si="104"/>
        <v>0.10541557059078163</v>
      </c>
      <c r="BI187" s="2">
        <f t="shared" si="111"/>
        <v>3.2153846742329923E-3</v>
      </c>
      <c r="BJ187" s="2">
        <f t="shared" si="111"/>
        <v>1.8453240542857267E-3</v>
      </c>
      <c r="BK187" s="2">
        <f t="shared" si="111"/>
        <v>5.3447872020936297E-4</v>
      </c>
      <c r="BL187" s="2">
        <f t="shared" si="105"/>
        <v>779.0038534014617</v>
      </c>
      <c r="BM187" s="2">
        <f t="shared" si="105"/>
        <v>177.72389463033107</v>
      </c>
      <c r="BN187" s="2">
        <f t="shared" si="105"/>
        <v>18.60101360164121</v>
      </c>
      <c r="BO187" s="2">
        <f t="shared" si="112"/>
        <v>933.64183491897006</v>
      </c>
      <c r="BP187" s="2">
        <f t="shared" si="112"/>
        <v>86.970302869249096</v>
      </c>
      <c r="BQ187" s="2">
        <f t="shared" si="112"/>
        <v>10.254807356218269</v>
      </c>
      <c r="BR187" s="11">
        <f t="shared" si="113"/>
        <v>3.5853410189703866E-2</v>
      </c>
      <c r="BS187" s="17">
        <f t="shared" si="102"/>
        <v>4.3875890176571352E-3</v>
      </c>
      <c r="BT187" s="17">
        <f t="shared" si="103"/>
        <v>2.412735349219397E-2</v>
      </c>
      <c r="BU187" s="12">
        <f>(BU$3*tempmid!$I297+BU$4*tempmid!$I297^2+BU$5*tempmid!$I297^6)*(K187/K$56)^$BW$1</f>
        <v>-6.3492464237889861</v>
      </c>
      <c r="BV187" s="12">
        <f>(BV$3*tempmid!$I297+BV$4*tempmid!$I297^2+BV$5*tempmid!$I297^6)*(L187/L$56)^$BW$1</f>
        <v>-5.7316510008951909</v>
      </c>
      <c r="BW187" s="12">
        <f>(BW$3*tempmid!$I297+BW$4*tempmid!$I297^2+BW$5*tempmid!$I297^6)*(M187/M$56)^$BW$1</f>
        <v>-5.9570339643879793</v>
      </c>
      <c r="BX187" s="12"/>
      <c r="BY187" s="12"/>
      <c r="BZ187" s="12"/>
      <c r="CA187" s="19"/>
      <c r="CB187" s="19"/>
      <c r="CC187" s="19"/>
      <c r="CD187" s="19"/>
      <c r="CE187" s="19"/>
      <c r="CF187" s="19"/>
      <c r="CG187" s="19"/>
      <c r="CH187" s="19"/>
    </row>
    <row r="188" spans="1:86" x14ac:dyDescent="0.3">
      <c r="A188" s="2">
        <f t="shared" si="140"/>
        <v>2142</v>
      </c>
      <c r="B188" s="5">
        <f t="shared" si="141"/>
        <v>1165.3014832908927</v>
      </c>
      <c r="C188" s="5">
        <f t="shared" si="141"/>
        <v>2963.6478475854969</v>
      </c>
      <c r="D188" s="5">
        <f t="shared" si="141"/>
        <v>4368.3852737140969</v>
      </c>
      <c r="E188" s="15">
        <f t="shared" si="142"/>
        <v>4.7113337449693239E-6</v>
      </c>
      <c r="F188" s="15">
        <f t="shared" si="142"/>
        <v>9.2816433983383671E-6</v>
      </c>
      <c r="G188" s="15">
        <f t="shared" si="142"/>
        <v>1.8948144829804984E-5</v>
      </c>
      <c r="H188" s="5">
        <f t="shared" si="143"/>
        <v>243476.71796843936</v>
      </c>
      <c r="I188" s="5">
        <f t="shared" si="143"/>
        <v>97028.333959522715</v>
      </c>
      <c r="J188" s="5">
        <f t="shared" si="143"/>
        <v>35040.79668828148</v>
      </c>
      <c r="K188" s="5">
        <f t="shared" si="144"/>
        <v>208938.82094858759</v>
      </c>
      <c r="L188" s="5">
        <f t="shared" si="144"/>
        <v>32739.495024205495</v>
      </c>
      <c r="M188" s="5">
        <f t="shared" si="144"/>
        <v>8021.4528922466179</v>
      </c>
      <c r="N188" s="15">
        <f t="shared" si="145"/>
        <v>4.9598801332035869E-3</v>
      </c>
      <c r="O188" s="15">
        <f t="shared" si="145"/>
        <v>7.4450434718682512E-3</v>
      </c>
      <c r="P188" s="15">
        <f t="shared" si="145"/>
        <v>6.8378909561266354E-3</v>
      </c>
      <c r="Q188" s="5">
        <f t="shared" si="146"/>
        <v>8240.2762025221091</v>
      </c>
      <c r="R188" s="5">
        <f t="shared" si="146"/>
        <v>11535.558894771219</v>
      </c>
      <c r="S188" s="5">
        <f t="shared" si="146"/>
        <v>6324.2649645240572</v>
      </c>
      <c r="T188" s="5">
        <f t="shared" si="147"/>
        <v>33.844206013941154</v>
      </c>
      <c r="U188" s="5">
        <f t="shared" si="147"/>
        <v>118.88855990852635</v>
      </c>
      <c r="V188" s="5">
        <f t="shared" si="147"/>
        <v>180.48291027124532</v>
      </c>
      <c r="W188" s="15">
        <f t="shared" si="148"/>
        <v>-1.0734613539272964E-2</v>
      </c>
      <c r="X188" s="15">
        <f t="shared" si="148"/>
        <v>-1.217998157191269E-2</v>
      </c>
      <c r="Y188" s="15">
        <f t="shared" si="148"/>
        <v>-9.7425357312937999E-3</v>
      </c>
      <c r="Z188" s="5">
        <f t="shared" si="100"/>
        <v>9215.2991329516808</v>
      </c>
      <c r="AA188" s="5">
        <f t="shared" si="100"/>
        <v>29953.069075820633</v>
      </c>
      <c r="AB188" s="5">
        <f t="shared" si="100"/>
        <v>49964.24510409408</v>
      </c>
      <c r="AC188" s="16">
        <f t="shared" si="137"/>
        <v>1.3547361618075353</v>
      </c>
      <c r="AD188" s="16">
        <f t="shared" si="137"/>
        <v>2.99028860075226</v>
      </c>
      <c r="AE188" s="16">
        <f t="shared" si="137"/>
        <v>8.4983784736638643</v>
      </c>
      <c r="AF188" s="15">
        <f t="shared" si="107"/>
        <v>-4.0504037456468023E-3</v>
      </c>
      <c r="AG188" s="15">
        <f t="shared" si="107"/>
        <v>2.9673830763510267E-4</v>
      </c>
      <c r="AH188" s="15">
        <f t="shared" si="107"/>
        <v>9.7937136394747881E-3</v>
      </c>
      <c r="AI188" s="1">
        <f t="shared" si="138"/>
        <v>460547.50990402291</v>
      </c>
      <c r="AJ188" s="1">
        <f t="shared" si="138"/>
        <v>179163.55007670165</v>
      </c>
      <c r="AK188" s="1">
        <f t="shared" si="138"/>
        <v>65105.77625715256</v>
      </c>
      <c r="AL188" s="14">
        <f t="shared" si="149"/>
        <v>67.707113350357275</v>
      </c>
      <c r="AM188" s="14">
        <f t="shared" si="149"/>
        <v>15.320482306792314</v>
      </c>
      <c r="AN188" s="14">
        <f t="shared" si="149"/>
        <v>4.9718028247595125</v>
      </c>
      <c r="AO188" s="11">
        <f t="shared" si="150"/>
        <v>5.4721495332311432E-3</v>
      </c>
      <c r="AP188" s="11">
        <f t="shared" si="150"/>
        <v>6.8934651514028222E-3</v>
      </c>
      <c r="AQ188" s="11">
        <f t="shared" si="150"/>
        <v>6.2532426703656527E-3</v>
      </c>
      <c r="AR188" s="1">
        <f t="shared" si="101"/>
        <v>243476.71796843936</v>
      </c>
      <c r="AS188" s="1">
        <f t="shared" si="101"/>
        <v>97028.333959522715</v>
      </c>
      <c r="AT188" s="1">
        <f t="shared" si="101"/>
        <v>35040.79668828148</v>
      </c>
      <c r="AU188" s="1">
        <f t="shared" si="108"/>
        <v>48695.343593687874</v>
      </c>
      <c r="AV188" s="1">
        <f t="shared" si="108"/>
        <v>19405.666791904543</v>
      </c>
      <c r="AW188" s="1">
        <f t="shared" si="108"/>
        <v>7008.159337656296</v>
      </c>
      <c r="AX188" s="1">
        <f t="shared" si="109"/>
        <v>167151.05675887008</v>
      </c>
      <c r="AY188" s="1">
        <f t="shared" si="109"/>
        <v>26191.596019364399</v>
      </c>
      <c r="AZ188" s="1">
        <f t="shared" si="109"/>
        <v>6417.1623137972947</v>
      </c>
      <c r="BA188" s="1">
        <f t="shared" si="110"/>
        <v>14014.676829354206</v>
      </c>
      <c r="BB188" s="1">
        <f t="shared" si="110"/>
        <v>30149.764132711731</v>
      </c>
      <c r="BC188" s="1">
        <f t="shared" si="110"/>
        <v>38296.459873591259</v>
      </c>
      <c r="BD188" s="1">
        <f>SUM(BA188:BC188)*BT188*BG$3+BF$3*econlow!BD188+BH$3*econhigh!BD188</f>
        <v>1928.2155613103698</v>
      </c>
      <c r="BE188" s="2">
        <f t="shared" si="139"/>
        <v>0.17931493730955578</v>
      </c>
      <c r="BF188" s="2">
        <f t="shared" si="139"/>
        <v>0.13584270515142602</v>
      </c>
      <c r="BG188" s="2">
        <f t="shared" si="139"/>
        <v>7.3108051554487685E-2</v>
      </c>
      <c r="BH188" s="2">
        <f t="shared" si="104"/>
        <v>0.10517065500152945</v>
      </c>
      <c r="BI188" s="2">
        <f t="shared" si="111"/>
        <v>3.2153846742329923E-3</v>
      </c>
      <c r="BJ188" s="2">
        <f t="shared" si="111"/>
        <v>1.8453240542857267E-3</v>
      </c>
      <c r="BK188" s="2">
        <f t="shared" si="111"/>
        <v>5.3447872020936297E-4</v>
      </c>
      <c r="BL188" s="2">
        <f t="shared" si="105"/>
        <v>782.8713074882686</v>
      </c>
      <c r="BM188" s="2">
        <f t="shared" si="105"/>
        <v>179.04871860277592</v>
      </c>
      <c r="BN188" s="2">
        <f t="shared" si="105"/>
        <v>18.728560169069169</v>
      </c>
      <c r="BO188" s="2">
        <f t="shared" si="112"/>
        <v>947.53326590849395</v>
      </c>
      <c r="BP188" s="2">
        <f t="shared" si="112"/>
        <v>88.008286082693701</v>
      </c>
      <c r="BQ188" s="2">
        <f t="shared" si="112"/>
        <v>10.25439037639855</v>
      </c>
      <c r="BR188" s="11">
        <f t="shared" si="113"/>
        <v>3.576949981000685E-2</v>
      </c>
      <c r="BS188" s="17">
        <f t="shared" si="102"/>
        <v>4.2357238722162448E-3</v>
      </c>
      <c r="BT188" s="17">
        <f t="shared" si="103"/>
        <v>2.3424615040965019E-2</v>
      </c>
      <c r="BU188" s="12">
        <f>(BU$3*tempmid!$I298+BU$4*tempmid!$I298^2+BU$5*tempmid!$I298^6)*(K188/K$56)^$BW$1</f>
        <v>-6.5057868505288701</v>
      </c>
      <c r="BV188" s="12">
        <f>(BV$3*tempmid!$I298+BV$4*tempmid!$I298^2+BV$5*tempmid!$I298^6)*(L188/L$56)^$BW$1</f>
        <v>-5.8379116268697411</v>
      </c>
      <c r="BW188" s="12">
        <f>(BW$3*tempmid!$I298+BW$4*tempmid!$I298^2+BW$5*tempmid!$I298^6)*(M188/M$56)^$BW$1</f>
        <v>-6.0471367010384878</v>
      </c>
      <c r="BX188" s="12"/>
      <c r="BY188" s="12"/>
      <c r="BZ188" s="12"/>
      <c r="CA188" s="19"/>
      <c r="CB188" s="19"/>
      <c r="CC188" s="19"/>
      <c r="CD188" s="19"/>
      <c r="CE188" s="19"/>
      <c r="CF188" s="19"/>
      <c r="CG188" s="19"/>
      <c r="CH188" s="19"/>
    </row>
    <row r="189" spans="1:86" x14ac:dyDescent="0.3">
      <c r="A189" s="2">
        <f t="shared" si="140"/>
        <v>2143</v>
      </c>
      <c r="B189" s="5">
        <f t="shared" si="141"/>
        <v>1165.3066989088838</v>
      </c>
      <c r="C189" s="5">
        <f t="shared" si="141"/>
        <v>2963.6739797318528</v>
      </c>
      <c r="D189" s="5">
        <f t="shared" si="141"/>
        <v>4368.4639078710934</v>
      </c>
      <c r="E189" s="15">
        <f t="shared" si="142"/>
        <v>4.4757670577208579E-6</v>
      </c>
      <c r="F189" s="15">
        <f t="shared" si="142"/>
        <v>8.8175612284214485E-6</v>
      </c>
      <c r="G189" s="15">
        <f t="shared" si="142"/>
        <v>1.8000737588314733E-5</v>
      </c>
      <c r="H189" s="5">
        <f t="shared" si="143"/>
        <v>244665.61801573081</v>
      </c>
      <c r="I189" s="5">
        <f t="shared" si="143"/>
        <v>97742.554052401654</v>
      </c>
      <c r="J189" s="5">
        <f t="shared" si="143"/>
        <v>35278.10951990202</v>
      </c>
      <c r="K189" s="5">
        <f t="shared" si="144"/>
        <v>209958.1322623645</v>
      </c>
      <c r="L189" s="5">
        <f t="shared" si="144"/>
        <v>32980.197795320659</v>
      </c>
      <c r="M189" s="5">
        <f t="shared" si="144"/>
        <v>8075.6325939509225</v>
      </c>
      <c r="N189" s="15">
        <f t="shared" si="145"/>
        <v>4.8785156781741001E-3</v>
      </c>
      <c r="O189" s="15">
        <f t="shared" si="145"/>
        <v>7.352061201225224E-3</v>
      </c>
      <c r="P189" s="15">
        <f t="shared" si="145"/>
        <v>6.7543501697395758E-3</v>
      </c>
      <c r="Q189" s="5">
        <f t="shared" si="146"/>
        <v>8191.6254674576185</v>
      </c>
      <c r="R189" s="5">
        <f t="shared" si="146"/>
        <v>11478.934364428784</v>
      </c>
      <c r="S189" s="5">
        <f t="shared" si="146"/>
        <v>6305.0642159526897</v>
      </c>
      <c r="T189" s="5">
        <f t="shared" si="147"/>
        <v>33.480901541837959</v>
      </c>
      <c r="U189" s="5">
        <f t="shared" si="147"/>
        <v>117.44049943972925</v>
      </c>
      <c r="V189" s="5">
        <f t="shared" si="147"/>
        <v>178.72454906903982</v>
      </c>
      <c r="W189" s="15">
        <f t="shared" si="148"/>
        <v>-1.0734613539272964E-2</v>
      </c>
      <c r="X189" s="15">
        <f t="shared" si="148"/>
        <v>-1.217998157191269E-2</v>
      </c>
      <c r="Y189" s="15">
        <f t="shared" si="148"/>
        <v>-9.7425357312937999E-3</v>
      </c>
      <c r="Z189" s="5">
        <f t="shared" si="100"/>
        <v>9124.5274321303768</v>
      </c>
      <c r="AA189" s="5">
        <f t="shared" si="100"/>
        <v>29817.649074859601</v>
      </c>
      <c r="AB189" s="5">
        <f t="shared" si="100"/>
        <v>50304.622908098681</v>
      </c>
      <c r="AC189" s="16">
        <f t="shared" si="137"/>
        <v>1.3492489333833868</v>
      </c>
      <c r="AD189" s="16">
        <f t="shared" si="137"/>
        <v>2.9911759339309878</v>
      </c>
      <c r="AE189" s="16">
        <f t="shared" si="137"/>
        <v>8.5816091588348051</v>
      </c>
      <c r="AF189" s="15">
        <f t="shared" si="107"/>
        <v>-4.0504037456468023E-3</v>
      </c>
      <c r="AG189" s="15">
        <f t="shared" si="107"/>
        <v>2.9673830763510267E-4</v>
      </c>
      <c r="AH189" s="15">
        <f t="shared" si="107"/>
        <v>9.7937136394747881E-3</v>
      </c>
      <c r="AI189" s="1">
        <f t="shared" si="138"/>
        <v>463188.10250730847</v>
      </c>
      <c r="AJ189" s="1">
        <f t="shared" si="138"/>
        <v>180652.86186093604</v>
      </c>
      <c r="AK189" s="1">
        <f t="shared" si="138"/>
        <v>65603.357969093602</v>
      </c>
      <c r="AL189" s="14">
        <f t="shared" si="149"/>
        <v>68.073911764586697</v>
      </c>
      <c r="AM189" s="14">
        <f t="shared" si="149"/>
        <v>15.425037405568027</v>
      </c>
      <c r="AN189" s="14">
        <f t="shared" si="149"/>
        <v>5.0025818154362192</v>
      </c>
      <c r="AO189" s="11">
        <f t="shared" si="150"/>
        <v>5.4174280378988318E-3</v>
      </c>
      <c r="AP189" s="11">
        <f t="shared" si="150"/>
        <v>6.8245304998887941E-3</v>
      </c>
      <c r="AQ189" s="11">
        <f t="shared" si="150"/>
        <v>6.1907102436619963E-3</v>
      </c>
      <c r="AR189" s="1">
        <f t="shared" si="101"/>
        <v>244665.61801573081</v>
      </c>
      <c r="AS189" s="1">
        <f t="shared" si="101"/>
        <v>97742.554052401654</v>
      </c>
      <c r="AT189" s="1">
        <f t="shared" si="101"/>
        <v>35278.10951990202</v>
      </c>
      <c r="AU189" s="1">
        <f t="shared" si="108"/>
        <v>48933.123603146167</v>
      </c>
      <c r="AV189" s="1">
        <f t="shared" si="108"/>
        <v>19548.510810480333</v>
      </c>
      <c r="AW189" s="1">
        <f t="shared" si="108"/>
        <v>7055.6219039804046</v>
      </c>
      <c r="AX189" s="1">
        <f t="shared" si="109"/>
        <v>167966.50580989159</v>
      </c>
      <c r="AY189" s="1">
        <f t="shared" si="109"/>
        <v>26384.158236256524</v>
      </c>
      <c r="AZ189" s="1">
        <f t="shared" si="109"/>
        <v>6460.506075160738</v>
      </c>
      <c r="BA189" s="1">
        <f t="shared" si="110"/>
        <v>14020.410700619468</v>
      </c>
      <c r="BB189" s="1">
        <f t="shared" si="110"/>
        <v>30171.739385573681</v>
      </c>
      <c r="BC189" s="1">
        <f t="shared" si="110"/>
        <v>38326.556172111283</v>
      </c>
      <c r="BD189" s="1">
        <f>SUM(BA189:BC189)*BT189*BG$3+BF$3*econlow!BD189+BH$3*econhigh!BD189</f>
        <v>1873.3231338443557</v>
      </c>
      <c r="BE189" s="2">
        <f t="shared" si="139"/>
        <v>0.17931493730955578</v>
      </c>
      <c r="BF189" s="2">
        <f t="shared" si="139"/>
        <v>0.13584270515142602</v>
      </c>
      <c r="BG189" s="2">
        <f t="shared" si="139"/>
        <v>7.3108051554487685E-2</v>
      </c>
      <c r="BH189" s="2">
        <f t="shared" si="104"/>
        <v>0.10492641979794924</v>
      </c>
      <c r="BI189" s="2">
        <f t="shared" si="111"/>
        <v>3.2153846742329923E-3</v>
      </c>
      <c r="BJ189" s="2">
        <f t="shared" si="111"/>
        <v>1.8453240542857267E-3</v>
      </c>
      <c r="BK189" s="2">
        <f t="shared" si="111"/>
        <v>5.3447872020936297E-4</v>
      </c>
      <c r="BL189" s="2">
        <f t="shared" si="105"/>
        <v>786.69407847952436</v>
      </c>
      <c r="BM189" s="2">
        <f t="shared" si="105"/>
        <v>180.36668612021961</v>
      </c>
      <c r="BN189" s="2">
        <f t="shared" si="105"/>
        <v>18.855398827602976</v>
      </c>
      <c r="BO189" s="2">
        <f t="shared" si="112"/>
        <v>961.63226605701152</v>
      </c>
      <c r="BP189" s="2">
        <f t="shared" si="112"/>
        <v>89.05875119499332</v>
      </c>
      <c r="BQ189" s="2">
        <f t="shared" si="112"/>
        <v>10.253983433044048</v>
      </c>
      <c r="BR189" s="11">
        <f t="shared" si="113"/>
        <v>3.5686508341167017E-2</v>
      </c>
      <c r="BS189" s="17">
        <f t="shared" si="102"/>
        <v>4.0894464192981275E-3</v>
      </c>
      <c r="BT189" s="17">
        <f t="shared" si="103"/>
        <v>2.2742344699966038E-2</v>
      </c>
      <c r="BU189" s="12">
        <f>(BU$3*tempmid!$I299+BU$4*tempmid!$I299^2+BU$5*tempmid!$I299^6)*(K189/K$56)^$BW$1</f>
        <v>-6.6628505689322832</v>
      </c>
      <c r="BV189" s="12">
        <f>(BV$3*tempmid!$I299+BV$4*tempmid!$I299^2+BV$5*tempmid!$I299^6)*(L189/L$56)^$BW$1</f>
        <v>-5.9443628556844184</v>
      </c>
      <c r="BW189" s="12">
        <f>(BW$3*tempmid!$I299+BW$4*tempmid!$I299^2+BW$5*tempmid!$I299^6)*(M189/M$56)^$BW$1</f>
        <v>-6.1373650653814256</v>
      </c>
      <c r="BX189" s="12"/>
      <c r="BY189" s="12"/>
      <c r="BZ189" s="12"/>
      <c r="CA189" s="19"/>
      <c r="CB189" s="19"/>
      <c r="CC189" s="19"/>
      <c r="CD189" s="19"/>
      <c r="CE189" s="19"/>
      <c r="CF189" s="19"/>
      <c r="CG189" s="19"/>
      <c r="CH189" s="19"/>
    </row>
    <row r="190" spans="1:86" x14ac:dyDescent="0.3">
      <c r="A190" s="2">
        <f t="shared" si="140"/>
        <v>2144</v>
      </c>
      <c r="B190" s="5">
        <f t="shared" si="141"/>
        <v>1165.3116537681524</v>
      </c>
      <c r="C190" s="5">
        <f t="shared" si="141"/>
        <v>2963.6988054897915</v>
      </c>
      <c r="D190" s="5">
        <f t="shared" si="141"/>
        <v>4368.5386116649388</v>
      </c>
      <c r="E190" s="15">
        <f t="shared" si="142"/>
        <v>4.2519787048348144E-6</v>
      </c>
      <c r="F190" s="15">
        <f t="shared" si="142"/>
        <v>8.3766831670003763E-6</v>
      </c>
      <c r="G190" s="15">
        <f t="shared" si="142"/>
        <v>1.7100700708898994E-5</v>
      </c>
      <c r="H190" s="5">
        <f t="shared" si="143"/>
        <v>245840.58297553987</v>
      </c>
      <c r="I190" s="5">
        <f t="shared" si="143"/>
        <v>98453.00055226266</v>
      </c>
      <c r="J190" s="5">
        <f t="shared" si="143"/>
        <v>35514.083182328315</v>
      </c>
      <c r="K190" s="5">
        <f t="shared" si="144"/>
        <v>210965.52341220446</v>
      </c>
      <c r="L190" s="5">
        <f t="shared" si="144"/>
        <v>33219.637693916055</v>
      </c>
      <c r="M190" s="5">
        <f t="shared" si="144"/>
        <v>8129.5111109921445</v>
      </c>
      <c r="N190" s="15">
        <f t="shared" si="145"/>
        <v>4.7980573030681484E-3</v>
      </c>
      <c r="O190" s="15">
        <f t="shared" si="145"/>
        <v>7.2601110545604808E-3</v>
      </c>
      <c r="P190" s="15">
        <f t="shared" si="145"/>
        <v>6.6717395094941789E-3</v>
      </c>
      <c r="Q190" s="5">
        <f t="shared" si="146"/>
        <v>8142.6081322007531</v>
      </c>
      <c r="R190" s="5">
        <f t="shared" si="146"/>
        <v>11421.540108075535</v>
      </c>
      <c r="S190" s="5">
        <f t="shared" si="146"/>
        <v>6285.400304457693</v>
      </c>
      <c r="T190" s="5">
        <f t="shared" si="147"/>
        <v>33.121497002839881</v>
      </c>
      <c r="U190" s="5">
        <f t="shared" si="147"/>
        <v>116.01007632075712</v>
      </c>
      <c r="V190" s="5">
        <f t="shared" si="147"/>
        <v>176.98331876367533</v>
      </c>
      <c r="W190" s="15">
        <f t="shared" si="148"/>
        <v>-1.0734613539272964E-2</v>
      </c>
      <c r="X190" s="15">
        <f t="shared" si="148"/>
        <v>-1.217998157191269E-2</v>
      </c>
      <c r="Y190" s="15">
        <f t="shared" si="148"/>
        <v>-9.7425357312937999E-3</v>
      </c>
      <c r="Z190" s="5">
        <f t="shared" ref="Z190:AB253" si="151">Q189*AC190*(1-BE189)</f>
        <v>9033.9162430244414</v>
      </c>
      <c r="AA190" s="5">
        <f t="shared" si="151"/>
        <v>29680.087962000944</v>
      </c>
      <c r="AB190" s="5">
        <f t="shared" si="151"/>
        <v>50643.069151040007</v>
      </c>
      <c r="AC190" s="16">
        <f t="shared" si="137"/>
        <v>1.3437839304498007</v>
      </c>
      <c r="AD190" s="16">
        <f t="shared" si="137"/>
        <v>2.9920635304154612</v>
      </c>
      <c r="AE190" s="16">
        <f t="shared" si="137"/>
        <v>8.6656549815023265</v>
      </c>
      <c r="AF190" s="15">
        <f t="shared" si="107"/>
        <v>-4.0504037456468023E-3</v>
      </c>
      <c r="AG190" s="15">
        <f t="shared" si="107"/>
        <v>2.9673830763510267E-4</v>
      </c>
      <c r="AH190" s="15">
        <f t="shared" si="107"/>
        <v>9.7937136394747881E-3</v>
      </c>
      <c r="AI190" s="1">
        <f t="shared" si="138"/>
        <v>465802.41585972381</v>
      </c>
      <c r="AJ190" s="1">
        <f t="shared" si="138"/>
        <v>182136.08648532277</v>
      </c>
      <c r="AK190" s="1">
        <f t="shared" si="138"/>
        <v>66098.644076164652</v>
      </c>
      <c r="AL190" s="14">
        <f t="shared" si="149"/>
        <v>68.439009427647193</v>
      </c>
      <c r="AM190" s="14">
        <f t="shared" si="149"/>
        <v>15.529253357421888</v>
      </c>
      <c r="AN190" s="14">
        <f t="shared" si="149"/>
        <v>5.0332416545809018</v>
      </c>
      <c r="AO190" s="11">
        <f t="shared" si="150"/>
        <v>5.3632537575198438E-3</v>
      </c>
      <c r="AP190" s="11">
        <f t="shared" si="150"/>
        <v>6.7562851948899062E-3</v>
      </c>
      <c r="AQ190" s="11">
        <f t="shared" si="150"/>
        <v>6.1288031412253764E-3</v>
      </c>
      <c r="AR190" s="1">
        <f t="shared" ref="AR190:AT253" si="152">MAX(0.3*B190,AL190*AI190^$AR$5*B190^(1-$AR$5)*(1-BI189+BU189/100))</f>
        <v>245840.58297553987</v>
      </c>
      <c r="AS190" s="1">
        <f t="shared" si="152"/>
        <v>98453.00055226266</v>
      </c>
      <c r="AT190" s="1">
        <f t="shared" si="152"/>
        <v>35514.083182328315</v>
      </c>
      <c r="AU190" s="1">
        <f t="shared" si="108"/>
        <v>49168.116595107975</v>
      </c>
      <c r="AV190" s="1">
        <f t="shared" si="108"/>
        <v>19690.600110452535</v>
      </c>
      <c r="AW190" s="1">
        <f t="shared" si="108"/>
        <v>7102.8166364656636</v>
      </c>
      <c r="AX190" s="1">
        <f t="shared" si="109"/>
        <v>168772.41872976359</v>
      </c>
      <c r="AY190" s="1">
        <f t="shared" si="109"/>
        <v>26575.710155132841</v>
      </c>
      <c r="AZ190" s="1">
        <f t="shared" si="109"/>
        <v>6503.6088887937149</v>
      </c>
      <c r="BA190" s="1">
        <f t="shared" si="110"/>
        <v>14026.048176424034</v>
      </c>
      <c r="BB190" s="1">
        <f t="shared" si="110"/>
        <v>30193.431176017762</v>
      </c>
      <c r="BC190" s="1">
        <f t="shared" si="110"/>
        <v>38356.260538594237</v>
      </c>
      <c r="BD190" s="1">
        <f>SUM(BA190:BC190)*BT190*BG$3+BF$3*econlow!BD190+BH$3*econhigh!BD190</f>
        <v>1819.9752663556833</v>
      </c>
      <c r="BE190" s="2">
        <f t="shared" si="139"/>
        <v>0.17931493730955578</v>
      </c>
      <c r="BF190" s="2">
        <f t="shared" si="139"/>
        <v>0.13584270515142602</v>
      </c>
      <c r="BG190" s="2">
        <f t="shared" si="139"/>
        <v>7.3108051554487685E-2</v>
      </c>
      <c r="BH190" s="2">
        <f t="shared" si="104"/>
        <v>0.10468287872148584</v>
      </c>
      <c r="BI190" s="2">
        <f t="shared" si="111"/>
        <v>3.2153846742329923E-3</v>
      </c>
      <c r="BJ190" s="2">
        <f t="shared" si="111"/>
        <v>1.8453240542857267E-3</v>
      </c>
      <c r="BK190" s="2">
        <f t="shared" si="111"/>
        <v>5.3447872020936297E-4</v>
      </c>
      <c r="BL190" s="2">
        <f t="shared" si="105"/>
        <v>790.47204280405515</v>
      </c>
      <c r="BM190" s="2">
        <f t="shared" si="105"/>
        <v>181.67769013569622</v>
      </c>
      <c r="BN190" s="2">
        <f t="shared" si="105"/>
        <v>18.981521728699697</v>
      </c>
      <c r="BO190" s="2">
        <f t="shared" si="112"/>
        <v>975.94194009585317</v>
      </c>
      <c r="BP190" s="2">
        <f t="shared" si="112"/>
        <v>90.121848307302372</v>
      </c>
      <c r="BQ190" s="2">
        <f t="shared" si="112"/>
        <v>10.253586394854995</v>
      </c>
      <c r="BR190" s="11">
        <f t="shared" si="113"/>
        <v>3.5604426676658169E-2</v>
      </c>
      <c r="BS190" s="17">
        <f t="shared" si="102"/>
        <v>3.948536923444229E-3</v>
      </c>
      <c r="BT190" s="17">
        <f t="shared" si="103"/>
        <v>2.2079946310646636E-2</v>
      </c>
      <c r="BU190" s="12">
        <f>(BU$3*tempmid!$I300+BU$4*tempmid!$I300^2+BU$5*tempmid!$I300^6)*(K190/K$56)^$BW$1</f>
        <v>-6.8204194197343071</v>
      </c>
      <c r="BV190" s="12">
        <f>(BV$3*tempmid!$I300+BV$4*tempmid!$I300^2+BV$5*tempmid!$I300^6)*(L190/L$56)^$BW$1</f>
        <v>-6.0509932705853071</v>
      </c>
      <c r="BW190" s="12">
        <f>(BW$3*tempmid!$I300+BW$4*tempmid!$I300^2+BW$5*tempmid!$I300^6)*(M190/M$56)^$BW$1</f>
        <v>-6.2277099246090009</v>
      </c>
      <c r="BX190" s="12"/>
      <c r="BY190" s="12"/>
      <c r="BZ190" s="12"/>
      <c r="CA190" s="19"/>
      <c r="CB190" s="19"/>
      <c r="CC190" s="19"/>
      <c r="CD190" s="19"/>
      <c r="CE190" s="19"/>
      <c r="CF190" s="19"/>
      <c r="CG190" s="19"/>
      <c r="CH190" s="19"/>
    </row>
    <row r="191" spans="1:86" x14ac:dyDescent="0.3">
      <c r="A191" s="2">
        <f t="shared" si="140"/>
        <v>2145</v>
      </c>
      <c r="B191" s="5">
        <f t="shared" si="141"/>
        <v>1165.3163609044718</v>
      </c>
      <c r="C191" s="5">
        <f t="shared" si="141"/>
        <v>2963.7223901573925</v>
      </c>
      <c r="D191" s="5">
        <f t="shared" si="141"/>
        <v>4368.6095814827049</v>
      </c>
      <c r="E191" s="15">
        <f t="shared" si="142"/>
        <v>4.0393797695930734E-6</v>
      </c>
      <c r="F191" s="15">
        <f t="shared" si="142"/>
        <v>7.9578490086503572E-6</v>
      </c>
      <c r="G191" s="15">
        <f t="shared" si="142"/>
        <v>1.6245665673454043E-5</v>
      </c>
      <c r="H191" s="5">
        <f t="shared" si="143"/>
        <v>247001.57833027738</v>
      </c>
      <c r="I191" s="5">
        <f t="shared" si="143"/>
        <v>99159.617093641966</v>
      </c>
      <c r="J191" s="5">
        <f t="shared" si="143"/>
        <v>35748.703467449595</v>
      </c>
      <c r="K191" s="5">
        <f t="shared" si="144"/>
        <v>211960.96323453716</v>
      </c>
      <c r="L191" s="5">
        <f t="shared" si="144"/>
        <v>33457.795312730341</v>
      </c>
      <c r="M191" s="5">
        <f t="shared" si="144"/>
        <v>8183.0849840595029</v>
      </c>
      <c r="N191" s="15">
        <f t="shared" si="145"/>
        <v>4.7184952604208963E-3</v>
      </c>
      <c r="O191" s="15">
        <f t="shared" si="145"/>
        <v>7.1691817053713969E-3</v>
      </c>
      <c r="P191" s="15">
        <f t="shared" si="145"/>
        <v>6.5900485694545541E-3</v>
      </c>
      <c r="Q191" s="5">
        <f t="shared" si="146"/>
        <v>8093.2414970618283</v>
      </c>
      <c r="R191" s="5">
        <f t="shared" si="146"/>
        <v>11363.402149340132</v>
      </c>
      <c r="S191" s="5">
        <f t="shared" si="146"/>
        <v>6265.2838962635242</v>
      </c>
      <c r="T191" s="5">
        <f t="shared" si="147"/>
        <v>32.765950532672207</v>
      </c>
      <c r="U191" s="5">
        <f t="shared" si="147"/>
        <v>114.59707572901412</v>
      </c>
      <c r="V191" s="5">
        <f t="shared" si="147"/>
        <v>175.25905245677725</v>
      </c>
      <c r="W191" s="15">
        <f t="shared" si="148"/>
        <v>-1.0734613539272964E-2</v>
      </c>
      <c r="X191" s="15">
        <f t="shared" si="148"/>
        <v>-1.217998157191269E-2</v>
      </c>
      <c r="Y191" s="15">
        <f t="shared" si="148"/>
        <v>-9.7425357312937999E-3</v>
      </c>
      <c r="Z191" s="5">
        <f t="shared" si="151"/>
        <v>8943.4867251037886</v>
      </c>
      <c r="AA191" s="5">
        <f t="shared" si="151"/>
        <v>29540.45177972865</v>
      </c>
      <c r="AB191" s="5">
        <f t="shared" si="151"/>
        <v>50979.563008059064</v>
      </c>
      <c r="AC191" s="16">
        <f t="shared" si="137"/>
        <v>1.3383410629845669</v>
      </c>
      <c r="AD191" s="16">
        <f t="shared" si="137"/>
        <v>2.9929513902838134</v>
      </c>
      <c r="AE191" s="16">
        <f t="shared" si="137"/>
        <v>8.7505239248896487</v>
      </c>
      <c r="AF191" s="15">
        <f t="shared" si="107"/>
        <v>-4.0504037456468023E-3</v>
      </c>
      <c r="AG191" s="15">
        <f t="shared" si="107"/>
        <v>2.9673830763510267E-4</v>
      </c>
      <c r="AH191" s="15">
        <f t="shared" si="107"/>
        <v>9.7937136394747881E-3</v>
      </c>
      <c r="AI191" s="1">
        <f t="shared" si="138"/>
        <v>468390.29086885939</v>
      </c>
      <c r="AJ191" s="1">
        <f t="shared" si="138"/>
        <v>183613.07794724303</v>
      </c>
      <c r="AK191" s="1">
        <f t="shared" si="138"/>
        <v>66591.596305013853</v>
      </c>
      <c r="AL191" s="14">
        <f t="shared" si="149"/>
        <v>68.802394644376221</v>
      </c>
      <c r="AM191" s="14">
        <f t="shared" si="149"/>
        <v>15.633124221322868</v>
      </c>
      <c r="AN191" s="14">
        <f t="shared" si="149"/>
        <v>5.0637809243714118</v>
      </c>
      <c r="AO191" s="11">
        <f t="shared" si="150"/>
        <v>5.3096212199446454E-3</v>
      </c>
      <c r="AP191" s="11">
        <f t="shared" si="150"/>
        <v>6.6887223429410074E-3</v>
      </c>
      <c r="AQ191" s="11">
        <f t="shared" si="150"/>
        <v>6.0675151098131229E-3</v>
      </c>
      <c r="AR191" s="1">
        <f t="shared" si="152"/>
        <v>247001.57833027738</v>
      </c>
      <c r="AS191" s="1">
        <f t="shared" si="152"/>
        <v>99159.617093641966</v>
      </c>
      <c r="AT191" s="1">
        <f t="shared" si="152"/>
        <v>35748.703467449595</v>
      </c>
      <c r="AU191" s="1">
        <f t="shared" si="108"/>
        <v>49400.315666055481</v>
      </c>
      <c r="AV191" s="1">
        <f t="shared" si="108"/>
        <v>19831.923418728395</v>
      </c>
      <c r="AW191" s="1">
        <f t="shared" si="108"/>
        <v>7149.7406934899191</v>
      </c>
      <c r="AX191" s="1">
        <f t="shared" si="109"/>
        <v>169568.77058762973</v>
      </c>
      <c r="AY191" s="1">
        <f t="shared" si="109"/>
        <v>26766.236250184273</v>
      </c>
      <c r="AZ191" s="1">
        <f t="shared" si="109"/>
        <v>6546.4679872476027</v>
      </c>
      <c r="BA191" s="1">
        <f t="shared" si="110"/>
        <v>14031.590440931277</v>
      </c>
      <c r="BB191" s="1">
        <f t="shared" si="110"/>
        <v>30214.843113730796</v>
      </c>
      <c r="BC191" s="1">
        <f t="shared" si="110"/>
        <v>38385.578564009884</v>
      </c>
      <c r="BD191" s="1">
        <f>SUM(BA191:BC191)*BT191*BG$3+BF$3*econlow!BD191+BH$3*econhigh!BD191</f>
        <v>1768.1292779802006</v>
      </c>
      <c r="BE191" s="2">
        <f t="shared" si="139"/>
        <v>0.17931493730955578</v>
      </c>
      <c r="BF191" s="2">
        <f t="shared" si="139"/>
        <v>0.13584270515142602</v>
      </c>
      <c r="BG191" s="2">
        <f t="shared" si="139"/>
        <v>7.3108051554487685E-2</v>
      </c>
      <c r="BH191" s="2">
        <f t="shared" si="104"/>
        <v>0.10444004543983196</v>
      </c>
      <c r="BI191" s="2">
        <f t="shared" si="111"/>
        <v>3.2153846742329923E-3</v>
      </c>
      <c r="BJ191" s="2">
        <f t="shared" si="111"/>
        <v>1.8453240542857267E-3</v>
      </c>
      <c r="BK191" s="2">
        <f t="shared" si="111"/>
        <v>5.3447872020936297E-4</v>
      </c>
      <c r="BL191" s="2">
        <f t="shared" si="105"/>
        <v>794.20508947453391</v>
      </c>
      <c r="BM191" s="2">
        <f t="shared" si="105"/>
        <v>182.98162663665963</v>
      </c>
      <c r="BN191" s="2">
        <f t="shared" si="105"/>
        <v>19.106921278426476</v>
      </c>
      <c r="BO191" s="2">
        <f t="shared" si="112"/>
        <v>990.46543915211146</v>
      </c>
      <c r="BP191" s="2">
        <f t="shared" si="112"/>
        <v>91.197729325341029</v>
      </c>
      <c r="BQ191" s="2">
        <f t="shared" si="112"/>
        <v>10.253199132723998</v>
      </c>
      <c r="BR191" s="11">
        <f t="shared" si="113"/>
        <v>3.5523245708269674E-2</v>
      </c>
      <c r="BS191" s="17">
        <f t="shared" ref="BS191:BS254" si="153">BS190/(1+BR190)</f>
        <v>3.8127849029338514E-3</v>
      </c>
      <c r="BT191" s="17">
        <f t="shared" ref="BT191:BT254" si="154">BT190/(1+BR$5)</f>
        <v>2.1436841078297703E-2</v>
      </c>
      <c r="BU191" s="12">
        <f>(BU$3*tempmid!$I301+BU$4*tempmid!$I301^2+BU$5*tempmid!$I301^6)*(K191/K$56)^$BW$1</f>
        <v>-6.9784755464820032</v>
      </c>
      <c r="BV191" s="12">
        <f>(BV$3*tempmid!$I301+BV$4*tempmid!$I301^2+BV$5*tempmid!$I301^6)*(L191/L$56)^$BW$1</f>
        <v>-6.1577916809515925</v>
      </c>
      <c r="BW191" s="12">
        <f>(BW$3*tempmid!$I301+BW$4*tempmid!$I301^2+BW$5*tempmid!$I301^6)*(M191/M$56)^$BW$1</f>
        <v>-6.3181623289861673</v>
      </c>
      <c r="BX191" s="12"/>
      <c r="BY191" s="12"/>
      <c r="BZ191" s="12"/>
      <c r="CA191" s="19"/>
      <c r="CB191" s="19"/>
      <c r="CC191" s="19"/>
      <c r="CD191" s="19"/>
      <c r="CE191" s="19"/>
      <c r="CF191" s="19"/>
      <c r="CG191" s="19"/>
      <c r="CH191" s="19"/>
    </row>
    <row r="192" spans="1:86" x14ac:dyDescent="0.3">
      <c r="A192" s="2">
        <f t="shared" si="140"/>
        <v>2146</v>
      </c>
      <c r="B192" s="5">
        <f t="shared" si="141"/>
        <v>1165.3208327020386</v>
      </c>
      <c r="C192" s="5">
        <f t="shared" si="141"/>
        <v>2963.7447957699133</v>
      </c>
      <c r="D192" s="5">
        <f t="shared" si="141"/>
        <v>4368.6770039048879</v>
      </c>
      <c r="E192" s="15">
        <f t="shared" si="142"/>
        <v>3.8374107811134193E-6</v>
      </c>
      <c r="F192" s="15">
        <f t="shared" si="142"/>
        <v>7.5599565582178389E-6</v>
      </c>
      <c r="G192" s="15">
        <f t="shared" si="142"/>
        <v>1.5433382389781341E-5</v>
      </c>
      <c r="H192" s="5">
        <f t="shared" si="143"/>
        <v>248148.57339700579</v>
      </c>
      <c r="I192" s="5">
        <f t="shared" si="143"/>
        <v>99862.348943314762</v>
      </c>
      <c r="J192" s="5">
        <f t="shared" si="143"/>
        <v>35981.95663919083</v>
      </c>
      <c r="K192" s="5">
        <f t="shared" si="144"/>
        <v>212944.42391596289</v>
      </c>
      <c r="L192" s="5">
        <f t="shared" si="144"/>
        <v>33694.651808700284</v>
      </c>
      <c r="M192" s="5">
        <f t="shared" si="144"/>
        <v>8236.3508693887889</v>
      </c>
      <c r="N192" s="15">
        <f t="shared" si="145"/>
        <v>4.6398198348320818E-3</v>
      </c>
      <c r="O192" s="15">
        <f t="shared" si="145"/>
        <v>7.0792619105963794E-3</v>
      </c>
      <c r="P192" s="15">
        <f t="shared" si="145"/>
        <v>6.5092670347488557E-3</v>
      </c>
      <c r="Q192" s="5">
        <f t="shared" si="146"/>
        <v>8043.5426285644853</v>
      </c>
      <c r="R192" s="5">
        <f t="shared" si="146"/>
        <v>11304.546269282482</v>
      </c>
      <c r="S192" s="5">
        <f t="shared" si="146"/>
        <v>6244.7256016705187</v>
      </c>
      <c r="T192" s="5">
        <f t="shared" si="147"/>
        <v>32.414220716457038</v>
      </c>
      <c r="U192" s="5">
        <f t="shared" si="147"/>
        <v>113.20128545843964</v>
      </c>
      <c r="V192" s="5">
        <f t="shared" si="147"/>
        <v>173.55158487598442</v>
      </c>
      <c r="W192" s="15">
        <f t="shared" si="148"/>
        <v>-1.0734613539272964E-2</v>
      </c>
      <c r="X192" s="15">
        <f t="shared" si="148"/>
        <v>-1.217998157191269E-2</v>
      </c>
      <c r="Y192" s="15">
        <f t="shared" si="148"/>
        <v>-9.7425357312937999E-3</v>
      </c>
      <c r="Z192" s="5">
        <f t="shared" si="151"/>
        <v>8853.2594491010095</v>
      </c>
      <c r="AA192" s="5">
        <f t="shared" si="151"/>
        <v>29398.806044887795</v>
      </c>
      <c r="AB192" s="5">
        <f t="shared" si="151"/>
        <v>51314.084341792346</v>
      </c>
      <c r="AC192" s="16">
        <f t="shared" si="137"/>
        <v>1.3329202413301013</v>
      </c>
      <c r="AD192" s="16">
        <f t="shared" si="137"/>
        <v>2.9938395136142004</v>
      </c>
      <c r="AE192" s="16">
        <f t="shared" si="137"/>
        <v>8.8362240504053915</v>
      </c>
      <c r="AF192" s="15">
        <f t="shared" si="107"/>
        <v>-4.0504037456468023E-3</v>
      </c>
      <c r="AG192" s="15">
        <f t="shared" si="107"/>
        <v>2.9673830763510267E-4</v>
      </c>
      <c r="AH192" s="15">
        <f t="shared" si="107"/>
        <v>9.7937136394747881E-3</v>
      </c>
      <c r="AI192" s="1">
        <f t="shared" si="138"/>
        <v>470951.57744802895</v>
      </c>
      <c r="AJ192" s="1">
        <f t="shared" si="138"/>
        <v>185083.69357124713</v>
      </c>
      <c r="AK192" s="1">
        <f t="shared" si="138"/>
        <v>67082.177368002391</v>
      </c>
      <c r="AL192" s="14">
        <f t="shared" si="149"/>
        <v>69.164056152417146</v>
      </c>
      <c r="AM192" s="14">
        <f t="shared" si="149"/>
        <v>15.736644192319311</v>
      </c>
      <c r="AN192" s="14">
        <f t="shared" si="149"/>
        <v>5.0941982459701043</v>
      </c>
      <c r="AO192" s="11">
        <f t="shared" si="150"/>
        <v>5.2565250077451992E-3</v>
      </c>
      <c r="AP192" s="11">
        <f t="shared" si="150"/>
        <v>6.6218351195115972E-3</v>
      </c>
      <c r="AQ192" s="11">
        <f t="shared" si="150"/>
        <v>6.0068399587149919E-3</v>
      </c>
      <c r="AR192" s="1">
        <f t="shared" si="152"/>
        <v>248148.57339700579</v>
      </c>
      <c r="AS192" s="1">
        <f t="shared" si="152"/>
        <v>99862.348943314762</v>
      </c>
      <c r="AT192" s="1">
        <f t="shared" si="152"/>
        <v>35981.95663919083</v>
      </c>
      <c r="AU192" s="1">
        <f t="shared" si="108"/>
        <v>49629.714679401164</v>
      </c>
      <c r="AV192" s="1">
        <f t="shared" si="108"/>
        <v>19972.469788662955</v>
      </c>
      <c r="AW192" s="1">
        <f t="shared" si="108"/>
        <v>7196.391327838166</v>
      </c>
      <c r="AX192" s="1">
        <f t="shared" si="109"/>
        <v>170355.5391327703</v>
      </c>
      <c r="AY192" s="1">
        <f t="shared" si="109"/>
        <v>26955.721446960226</v>
      </c>
      <c r="AZ192" s="1">
        <f t="shared" si="109"/>
        <v>6589.0806955110311</v>
      </c>
      <c r="BA192" s="1">
        <f t="shared" si="110"/>
        <v>14037.038659814791</v>
      </c>
      <c r="BB192" s="1">
        <f t="shared" si="110"/>
        <v>30235.978745481643</v>
      </c>
      <c r="BC192" s="1">
        <f t="shared" si="110"/>
        <v>38414.515716567694</v>
      </c>
      <c r="BD192" s="1">
        <f>SUM(BA192:BC192)*BT192*BG$3+BF$3*econlow!BD192+BH$3*econhigh!BD192</f>
        <v>1717.7436318090213</v>
      </c>
      <c r="BE192" s="2">
        <f t="shared" si="139"/>
        <v>0.17931493730955578</v>
      </c>
      <c r="BF192" s="2">
        <f t="shared" si="139"/>
        <v>0.13584270515142602</v>
      </c>
      <c r="BG192" s="2">
        <f t="shared" si="139"/>
        <v>7.3108051554487685E-2</v>
      </c>
      <c r="BH192" s="2">
        <f t="shared" si="104"/>
        <v>0.10419793353965512</v>
      </c>
      <c r="BI192" s="2">
        <f t="shared" si="111"/>
        <v>3.2153846742329923E-3</v>
      </c>
      <c r="BJ192" s="2">
        <f t="shared" si="111"/>
        <v>1.8453240542857267E-3</v>
      </c>
      <c r="BK192" s="2">
        <f t="shared" si="111"/>
        <v>5.3447872020936297E-4</v>
      </c>
      <c r="BL192" s="2">
        <f t="shared" si="105"/>
        <v>797.8931198335132</v>
      </c>
      <c r="BM192" s="2">
        <f t="shared" si="105"/>
        <v>184.27839462257356</v>
      </c>
      <c r="BN192" s="2">
        <f t="shared" si="105"/>
        <v>19.231590135143506</v>
      </c>
      <c r="BO192" s="2">
        <f t="shared" si="112"/>
        <v>1005.2059614418766</v>
      </c>
      <c r="BP192" s="2">
        <f t="shared" si="112"/>
        <v>92.286547981049509</v>
      </c>
      <c r="BQ192" s="2">
        <f t="shared" si="112"/>
        <v>10.252821519673329</v>
      </c>
      <c r="BR192" s="11">
        <f t="shared" si="113"/>
        <v>3.5442956330601544E-2</v>
      </c>
      <c r="BS192" s="17">
        <f t="shared" si="153"/>
        <v>3.6819887131804658E-3</v>
      </c>
      <c r="BT192" s="17">
        <f t="shared" si="154"/>
        <v>2.0812467066308449E-2</v>
      </c>
      <c r="BU192" s="12">
        <f>(BU$3*tempmid!$I302+BU$4*tempmid!$I302^2+BU$5*tempmid!$I302^6)*(K192/K$56)^$BW$1</f>
        <v>-7.1370013970487438</v>
      </c>
      <c r="BV192" s="12">
        <f>(BV$3*tempmid!$I302+BV$4*tempmid!$I302^2+BV$5*tempmid!$I302^6)*(L192/L$56)^$BW$1</f>
        <v>-6.2647471220574182</v>
      </c>
      <c r="BW192" s="12">
        <f>(BW$3*tempmid!$I302+BW$4*tempmid!$I302^2+BW$5*tempmid!$I302^6)*(M192/M$56)^$BW$1</f>
        <v>-6.4087135116204124</v>
      </c>
      <c r="BX192" s="12"/>
      <c r="BY192" s="12"/>
      <c r="BZ192" s="12"/>
      <c r="CA192" s="19"/>
      <c r="CB192" s="19"/>
      <c r="CC192" s="19"/>
      <c r="CD192" s="19"/>
      <c r="CE192" s="19"/>
      <c r="CF192" s="19"/>
      <c r="CG192" s="19"/>
      <c r="CH192" s="19"/>
    </row>
    <row r="193" spans="1:86" x14ac:dyDescent="0.3">
      <c r="A193" s="2">
        <f t="shared" si="140"/>
        <v>2147</v>
      </c>
      <c r="B193" s="5">
        <f t="shared" si="141"/>
        <v>1165.3250809260292</v>
      </c>
      <c r="C193" s="5">
        <f t="shared" si="141"/>
        <v>2963.7660812627237</v>
      </c>
      <c r="D193" s="5">
        <f t="shared" si="141"/>
        <v>4368.7410561944898</v>
      </c>
      <c r="E193" s="15">
        <f t="shared" si="142"/>
        <v>3.6455402420577483E-6</v>
      </c>
      <c r="F193" s="15">
        <f t="shared" si="142"/>
        <v>7.181958730306947E-6</v>
      </c>
      <c r="G193" s="15">
        <f t="shared" si="142"/>
        <v>1.4661713270292274E-5</v>
      </c>
      <c r="H193" s="5">
        <f t="shared" si="143"/>
        <v>249281.54124827424</v>
      </c>
      <c r="I193" s="5">
        <f t="shared" si="143"/>
        <v>100561.14298751132</v>
      </c>
      <c r="J193" s="5">
        <f t="shared" si="143"/>
        <v>36213.829429023615</v>
      </c>
      <c r="K193" s="5">
        <f t="shared" si="144"/>
        <v>213915.88092327156</v>
      </c>
      <c r="L193" s="5">
        <f t="shared" si="144"/>
        <v>33930.188898263812</v>
      </c>
      <c r="M193" s="5">
        <f t="shared" si="144"/>
        <v>8289.3055375016102</v>
      </c>
      <c r="N193" s="15">
        <f t="shared" si="145"/>
        <v>4.5620213454946601E-3</v>
      </c>
      <c r="O193" s="15">
        <f t="shared" si="145"/>
        <v>6.9903405116271689E-3</v>
      </c>
      <c r="P193" s="15">
        <f t="shared" si="145"/>
        <v>6.4293846817080613E-3</v>
      </c>
      <c r="Q193" s="5">
        <f t="shared" si="146"/>
        <v>7993.5283561099277</v>
      </c>
      <c r="R193" s="5">
        <f t="shared" si="146"/>
        <v>11244.997998177263</v>
      </c>
      <c r="S193" s="5">
        <f t="shared" si="146"/>
        <v>6223.7359714763852</v>
      </c>
      <c r="T193" s="5">
        <f t="shared" si="147"/>
        <v>32.066266583889174</v>
      </c>
      <c r="U193" s="5">
        <f t="shared" si="147"/>
        <v>111.82249588763902</v>
      </c>
      <c r="V193" s="5">
        <f t="shared" si="147"/>
        <v>171.86075235910747</v>
      </c>
      <c r="W193" s="15">
        <f t="shared" si="148"/>
        <v>-1.0734613539272964E-2</v>
      </c>
      <c r="X193" s="15">
        <f t="shared" si="148"/>
        <v>-1.217998157191269E-2</v>
      </c>
      <c r="Y193" s="15">
        <f t="shared" si="148"/>
        <v>-9.7425357312937999E-3</v>
      </c>
      <c r="Z193" s="5">
        <f t="shared" si="151"/>
        <v>8763.2544015102703</v>
      </c>
      <c r="AA193" s="5">
        <f t="shared" si="151"/>
        <v>29255.215725423059</v>
      </c>
      <c r="AB193" s="5">
        <f t="shared" si="151"/>
        <v>51646.613695997788</v>
      </c>
      <c r="AC193" s="16">
        <f t="shared" si="137"/>
        <v>1.3275213761919695</v>
      </c>
      <c r="AD193" s="16">
        <f t="shared" si="137"/>
        <v>2.9947279004848015</v>
      </c>
      <c r="AE193" s="16">
        <f t="shared" si="137"/>
        <v>8.9227634984093012</v>
      </c>
      <c r="AF193" s="15">
        <f t="shared" si="107"/>
        <v>-4.0504037456468023E-3</v>
      </c>
      <c r="AG193" s="15">
        <f t="shared" si="107"/>
        <v>2.9673830763510267E-4</v>
      </c>
      <c r="AH193" s="15">
        <f t="shared" si="107"/>
        <v>9.7937136394747881E-3</v>
      </c>
      <c r="AI193" s="1">
        <f t="shared" si="138"/>
        <v>473486.13438262721</v>
      </c>
      <c r="AJ193" s="1">
        <f t="shared" si="138"/>
        <v>186547.79400278538</v>
      </c>
      <c r="AK193" s="1">
        <f t="shared" si="138"/>
        <v>67570.350959040312</v>
      </c>
      <c r="AL193" s="14">
        <f t="shared" si="149"/>
        <v>69.523983117311403</v>
      </c>
      <c r="AM193" s="14">
        <f t="shared" si="149"/>
        <v>15.83980760086351</v>
      </c>
      <c r="AN193" s="14">
        <f t="shared" si="149"/>
        <v>5.124492279215799</v>
      </c>
      <c r="AO193" s="11">
        <f t="shared" si="150"/>
        <v>5.2039597576677473E-3</v>
      </c>
      <c r="AP193" s="11">
        <f t="shared" si="150"/>
        <v>6.555616768316481E-3</v>
      </c>
      <c r="AQ193" s="11">
        <f t="shared" si="150"/>
        <v>5.9467715591278421E-3</v>
      </c>
      <c r="AR193" s="1">
        <f t="shared" si="152"/>
        <v>249281.54124827424</v>
      </c>
      <c r="AS193" s="1">
        <f t="shared" si="152"/>
        <v>100561.14298751132</v>
      </c>
      <c r="AT193" s="1">
        <f t="shared" si="152"/>
        <v>36213.829429023615</v>
      </c>
      <c r="AU193" s="1">
        <f t="shared" si="108"/>
        <v>49856.308249654852</v>
      </c>
      <c r="AV193" s="1">
        <f t="shared" si="108"/>
        <v>20112.228597502268</v>
      </c>
      <c r="AW193" s="1">
        <f t="shared" si="108"/>
        <v>7242.7658858047234</v>
      </c>
      <c r="AX193" s="1">
        <f t="shared" si="109"/>
        <v>171132.70473861723</v>
      </c>
      <c r="AY193" s="1">
        <f t="shared" si="109"/>
        <v>27144.151118611051</v>
      </c>
      <c r="AZ193" s="1">
        <f t="shared" si="109"/>
        <v>6631.4444300012883</v>
      </c>
      <c r="BA193" s="1">
        <f t="shared" si="110"/>
        <v>14042.393980657211</v>
      </c>
      <c r="BB193" s="1">
        <f t="shared" si="110"/>
        <v>30256.841556827025</v>
      </c>
      <c r="BC193" s="1">
        <f t="shared" si="110"/>
        <v>38443.07734588271</v>
      </c>
      <c r="BD193" s="1">
        <f>SUM(BA193:BC193)*BT193*BG$3+BF$3*econlow!BD193+BH$3*econhigh!BD193</f>
        <v>1668.7779059566708</v>
      </c>
      <c r="BE193" s="2">
        <f t="shared" si="139"/>
        <v>0.17931493730955578</v>
      </c>
      <c r="BF193" s="2">
        <f t="shared" si="139"/>
        <v>0.13584270515142602</v>
      </c>
      <c r="BG193" s="2">
        <f t="shared" si="139"/>
        <v>7.3108051554487685E-2</v>
      </c>
      <c r="BH193" s="2">
        <f t="shared" si="104"/>
        <v>0.10395655651952211</v>
      </c>
      <c r="BI193" s="2">
        <f t="shared" si="111"/>
        <v>3.2153846742329923E-3</v>
      </c>
      <c r="BJ193" s="2">
        <f t="shared" si="111"/>
        <v>1.8453240542857267E-3</v>
      </c>
      <c r="BK193" s="2">
        <f t="shared" si="111"/>
        <v>5.3447872020936297E-4</v>
      </c>
      <c r="BL193" s="2">
        <f t="shared" si="105"/>
        <v>801.53604729888048</v>
      </c>
      <c r="BM193" s="2">
        <f t="shared" si="105"/>
        <v>185.56789608132107</v>
      </c>
      <c r="BN193" s="2">
        <f t="shared" si="105"/>
        <v>19.355521207104708</v>
      </c>
      <c r="BO193" s="2">
        <f t="shared" si="112"/>
        <v>1020.1667529738747</v>
      </c>
      <c r="BP193" s="2">
        <f t="shared" si="112"/>
        <v>93.388459854505825</v>
      </c>
      <c r="BQ193" s="2">
        <f t="shared" si="112"/>
        <v>10.252453430795384</v>
      </c>
      <c r="BR193" s="11">
        <f t="shared" si="113"/>
        <v>3.5363549445350778E-2</v>
      </c>
      <c r="BS193" s="17">
        <f t="shared" si="153"/>
        <v>3.5559551500825137E-3</v>
      </c>
      <c r="BT193" s="17">
        <f t="shared" si="154"/>
        <v>2.0206278705153832E-2</v>
      </c>
      <c r="BU193" s="12">
        <f>(BU$3*tempmid!$I303+BU$4*tempmid!$I303^2+BU$5*tempmid!$I303^6)*(K193/K$56)^$BW$1</f>
        <v>-7.2959797248344973</v>
      </c>
      <c r="BV193" s="12">
        <f>(BV$3*tempmid!$I303+BV$4*tempmid!$I303^2+BV$5*tempmid!$I303^6)*(L193/L$56)^$BW$1</f>
        <v>-6.3718488546473475</v>
      </c>
      <c r="BW193" s="12">
        <f>(BW$3*tempmid!$I303+BW$4*tempmid!$I303^2+BW$5*tempmid!$I303^6)*(M193/M$56)^$BW$1</f>
        <v>-6.499354888083249</v>
      </c>
      <c r="BX193" s="12"/>
      <c r="BY193" s="12"/>
      <c r="BZ193" s="12"/>
      <c r="CA193" s="19"/>
      <c r="CB193" s="19"/>
      <c r="CC193" s="19"/>
      <c r="CD193" s="19"/>
      <c r="CE193" s="19"/>
      <c r="CF193" s="19"/>
      <c r="CG193" s="19"/>
      <c r="CH193" s="19"/>
    </row>
    <row r="194" spans="1:86" x14ac:dyDescent="0.3">
      <c r="A194" s="2">
        <f t="shared" si="140"/>
        <v>2148</v>
      </c>
      <c r="B194" s="5">
        <f t="shared" si="141"/>
        <v>1165.3291167535328</v>
      </c>
      <c r="C194" s="5">
        <f t="shared" si="141"/>
        <v>2963.7863026261216</v>
      </c>
      <c r="D194" s="5">
        <f t="shared" si="141"/>
        <v>4368.8019067617724</v>
      </c>
      <c r="E194" s="15">
        <f t="shared" si="142"/>
        <v>3.4632632299548609E-6</v>
      </c>
      <c r="F194" s="15">
        <f t="shared" si="142"/>
        <v>6.8228607937915996E-6</v>
      </c>
      <c r="G194" s="15">
        <f t="shared" si="142"/>
        <v>1.3928627606777659E-5</v>
      </c>
      <c r="H194" s="5">
        <f t="shared" si="143"/>
        <v>250400.45863285524</v>
      </c>
      <c r="I194" s="5">
        <f t="shared" si="143"/>
        <v>101255.94771852832</v>
      </c>
      <c r="J194" s="5">
        <f t="shared" si="143"/>
        <v>36444.309031331868</v>
      </c>
      <c r="K194" s="5">
        <f t="shared" si="144"/>
        <v>214875.31293343197</v>
      </c>
      <c r="L194" s="5">
        <f t="shared" si="144"/>
        <v>34164.388852464996</v>
      </c>
      <c r="M194" s="5">
        <f t="shared" si="144"/>
        <v>8341.9458719164013</v>
      </c>
      <c r="N194" s="15">
        <f t="shared" si="145"/>
        <v>4.4850901486110928E-3</v>
      </c>
      <c r="O194" s="15">
        <f t="shared" si="145"/>
        <v>6.9024064352665171E-3</v>
      </c>
      <c r="P194" s="15">
        <f t="shared" si="145"/>
        <v>6.3503913779798804E-3</v>
      </c>
      <c r="Q194" s="5">
        <f t="shared" si="146"/>
        <v>7943.2152689310078</v>
      </c>
      <c r="R194" s="5">
        <f t="shared" si="146"/>
        <v>11184.782607737923</v>
      </c>
      <c r="S194" s="5">
        <f t="shared" si="146"/>
        <v>6202.3254935318182</v>
      </c>
      <c r="T194" s="5">
        <f t="shared" si="147"/>
        <v>31.722047604463821</v>
      </c>
      <c r="U194" s="5">
        <f t="shared" si="147"/>
        <v>110.4604999484023</v>
      </c>
      <c r="V194" s="5">
        <f t="shared" si="147"/>
        <v>170.18639283844183</v>
      </c>
      <c r="W194" s="15">
        <f t="shared" si="148"/>
        <v>-1.0734613539272964E-2</v>
      </c>
      <c r="X194" s="15">
        <f t="shared" si="148"/>
        <v>-1.217998157191269E-2</v>
      </c>
      <c r="Y194" s="15">
        <f t="shared" si="148"/>
        <v>-9.7425357312937999E-3</v>
      </c>
      <c r="Z194" s="5">
        <f t="shared" si="151"/>
        <v>8673.4909894162811</v>
      </c>
      <c r="AA194" s="5">
        <f t="shared" si="151"/>
        <v>29109.745218236199</v>
      </c>
      <c r="AB194" s="5">
        <f t="shared" si="151"/>
        <v>51977.132288961417</v>
      </c>
      <c r="AC194" s="16">
        <f t="shared" si="137"/>
        <v>1.3221443786374154</v>
      </c>
      <c r="AD194" s="16">
        <f t="shared" si="137"/>
        <v>2.9956165509738191</v>
      </c>
      <c r="AE194" s="16">
        <f t="shared" si="137"/>
        <v>9.0101504889854809</v>
      </c>
      <c r="AF194" s="15">
        <f t="shared" si="107"/>
        <v>-4.0504037456468023E-3</v>
      </c>
      <c r="AG194" s="15">
        <f t="shared" si="107"/>
        <v>2.9673830763510267E-4</v>
      </c>
      <c r="AH194" s="15">
        <f t="shared" si="107"/>
        <v>9.7937136394747881E-3</v>
      </c>
      <c r="AI194" s="1">
        <f t="shared" si="138"/>
        <v>475993.82919401932</v>
      </c>
      <c r="AJ194" s="1">
        <f t="shared" si="138"/>
        <v>188005.24320000911</v>
      </c>
      <c r="AK194" s="1">
        <f t="shared" si="138"/>
        <v>68056.081748941011</v>
      </c>
      <c r="AL194" s="14">
        <f t="shared" si="149"/>
        <v>69.882165127543317</v>
      </c>
      <c r="AM194" s="14">
        <f t="shared" si="149"/>
        <v>15.942608912095487</v>
      </c>
      <c r="AN194" s="14">
        <f t="shared" si="149"/>
        <v>5.1546617223073996</v>
      </c>
      <c r="AO194" s="11">
        <f t="shared" si="150"/>
        <v>5.1519201600910697E-3</v>
      </c>
      <c r="AP194" s="11">
        <f t="shared" si="150"/>
        <v>6.4900606006333163E-3</v>
      </c>
      <c r="AQ194" s="11">
        <f t="shared" si="150"/>
        <v>5.8873038435365635E-3</v>
      </c>
      <c r="AR194" s="1">
        <f t="shared" si="152"/>
        <v>250400.45863285524</v>
      </c>
      <c r="AS194" s="1">
        <f t="shared" si="152"/>
        <v>101255.94771852832</v>
      </c>
      <c r="AT194" s="1">
        <f t="shared" si="152"/>
        <v>36444.309031331868</v>
      </c>
      <c r="AU194" s="1">
        <f t="shared" si="108"/>
        <v>50080.091726571052</v>
      </c>
      <c r="AV194" s="1">
        <f t="shared" si="108"/>
        <v>20251.189543705666</v>
      </c>
      <c r="AW194" s="1">
        <f t="shared" si="108"/>
        <v>7288.8618062663736</v>
      </c>
      <c r="AX194" s="1">
        <f t="shared" si="109"/>
        <v>171900.25034674557</v>
      </c>
      <c r="AY194" s="1">
        <f t="shared" si="109"/>
        <v>27331.511081971996</v>
      </c>
      <c r="AZ194" s="1">
        <f t="shared" si="109"/>
        <v>6673.5566975331203</v>
      </c>
      <c r="BA194" s="1">
        <f t="shared" si="110"/>
        <v>14047.657533334252</v>
      </c>
      <c r="BB194" s="1">
        <f t="shared" si="110"/>
        <v>30277.434973750158</v>
      </c>
      <c r="BC194" s="1">
        <f t="shared" si="110"/>
        <v>38471.268686962401</v>
      </c>
      <c r="BD194" s="1">
        <f>SUM(BA194:BC194)*BT194*BG$3+BF$3*econlow!BD194+BH$3*econhigh!BD194</f>
        <v>1621.1927652678878</v>
      </c>
      <c r="BE194" s="2">
        <f t="shared" si="139"/>
        <v>0.17931493730955578</v>
      </c>
      <c r="BF194" s="2">
        <f t="shared" si="139"/>
        <v>0.13584270515142602</v>
      </c>
      <c r="BG194" s="2">
        <f t="shared" si="139"/>
        <v>7.3108051554487685E-2</v>
      </c>
      <c r="BH194" s="2">
        <f t="shared" si="104"/>
        <v>0.10371592778301909</v>
      </c>
      <c r="BI194" s="2">
        <f t="shared" si="111"/>
        <v>3.2153846742329923E-3</v>
      </c>
      <c r="BJ194" s="2">
        <f t="shared" si="111"/>
        <v>1.8453240542857267E-3</v>
      </c>
      <c r="BK194" s="2">
        <f t="shared" si="111"/>
        <v>5.3447872020936297E-4</v>
      </c>
      <c r="BL194" s="2">
        <f t="shared" si="105"/>
        <v>805.13379710899505</v>
      </c>
      <c r="BM194" s="2">
        <f t="shared" si="105"/>
        <v>186.85003596449826</v>
      </c>
      <c r="BN194" s="2">
        <f t="shared" si="105"/>
        <v>19.478707649980787</v>
      </c>
      <c r="BO194" s="2">
        <f t="shared" si="112"/>
        <v>1035.3511082636458</v>
      </c>
      <c r="BP194" s="2">
        <f t="shared" si="112"/>
        <v>94.503622396113016</v>
      </c>
      <c r="BQ194" s="2">
        <f t="shared" si="112"/>
        <v>10.252094743195883</v>
      </c>
      <c r="BR194" s="11">
        <f t="shared" si="113"/>
        <v>3.5285015965402983E-2</v>
      </c>
      <c r="BS194" s="17">
        <f t="shared" si="153"/>
        <v>3.4344990723185645E-3</v>
      </c>
      <c r="BT194" s="17">
        <f t="shared" si="154"/>
        <v>1.9617746315683332E-2</v>
      </c>
      <c r="BU194" s="12">
        <f>(BU$3*tempmid!$I304+BU$4*tempmid!$I304^2+BU$5*tempmid!$I304^6)*(K194/K$56)^$BW$1</f>
        <v>-7.4553935896645598</v>
      </c>
      <c r="BV194" s="12">
        <f>(BV$3*tempmid!$I304+BV$4*tempmid!$I304^2+BV$5*tempmid!$I304^6)*(L194/L$56)^$BW$1</f>
        <v>-6.4790863643341021</v>
      </c>
      <c r="BW194" s="12">
        <f>(BW$3*tempmid!$I304+BW$4*tempmid!$I304^2+BW$5*tempmid!$I304^6)*(M194/M$56)^$BW$1</f>
        <v>-6.5900780558901983</v>
      </c>
      <c r="BX194" s="12"/>
      <c r="BY194" s="12"/>
      <c r="BZ194" s="12"/>
      <c r="CA194" s="19"/>
      <c r="CB194" s="19"/>
      <c r="CC194" s="19"/>
      <c r="CD194" s="19"/>
      <c r="CE194" s="19"/>
      <c r="CF194" s="19"/>
      <c r="CG194" s="19"/>
      <c r="CH194" s="19"/>
    </row>
    <row r="195" spans="1:86" x14ac:dyDescent="0.3">
      <c r="A195" s="2">
        <f t="shared" si="140"/>
        <v>2149</v>
      </c>
      <c r="B195" s="5">
        <f t="shared" si="141"/>
        <v>1165.3329508029396</v>
      </c>
      <c r="C195" s="5">
        <f t="shared" si="141"/>
        <v>2963.8055130524185</v>
      </c>
      <c r="D195" s="5">
        <f t="shared" si="141"/>
        <v>4368.8597156058777</v>
      </c>
      <c r="E195" s="15">
        <f t="shared" si="142"/>
        <v>3.2901000684571177E-6</v>
      </c>
      <c r="F195" s="15">
        <f t="shared" si="142"/>
        <v>6.4817177541020191E-6</v>
      </c>
      <c r="G195" s="15">
        <f t="shared" si="142"/>
        <v>1.3232196226438776E-5</v>
      </c>
      <c r="H195" s="5">
        <f t="shared" si="143"/>
        <v>251505.30589646846</v>
      </c>
      <c r="I195" s="5">
        <f t="shared" si="143"/>
        <v>101946.71322077012</v>
      </c>
      <c r="J195" s="5">
        <f t="shared" si="143"/>
        <v>36673.383098641745</v>
      </c>
      <c r="K195" s="5">
        <f t="shared" si="144"/>
        <v>215822.70176362543</v>
      </c>
      <c r="L195" s="5">
        <f t="shared" si="144"/>
        <v>34397.234491873045</v>
      </c>
      <c r="M195" s="5">
        <f t="shared" si="144"/>
        <v>8394.2688678333652</v>
      </c>
      <c r="N195" s="15">
        <f t="shared" si="145"/>
        <v>4.4090166397428021E-3</v>
      </c>
      <c r="O195" s="15">
        <f t="shared" si="145"/>
        <v>6.8154486946501169E-3</v>
      </c>
      <c r="P195" s="15">
        <f t="shared" si="145"/>
        <v>6.2722770826302288E-3</v>
      </c>
      <c r="Q195" s="5">
        <f t="shared" si="146"/>
        <v>7892.6197133286869</v>
      </c>
      <c r="R195" s="5">
        <f t="shared" si="146"/>
        <v>11123.925103773483</v>
      </c>
      <c r="S195" s="5">
        <f t="shared" si="146"/>
        <v>6180.5045894291625</v>
      </c>
      <c r="T195" s="5">
        <f t="shared" si="147"/>
        <v>31.381523682755482</v>
      </c>
      <c r="U195" s="5">
        <f t="shared" si="147"/>
        <v>109.11509309460649</v>
      </c>
      <c r="V195" s="5">
        <f t="shared" si="147"/>
        <v>168.52834582523332</v>
      </c>
      <c r="W195" s="15">
        <f t="shared" si="148"/>
        <v>-1.0734613539272964E-2</v>
      </c>
      <c r="X195" s="15">
        <f t="shared" si="148"/>
        <v>-1.217998157191269E-2</v>
      </c>
      <c r="Y195" s="15">
        <f t="shared" si="148"/>
        <v>-9.7425357312937999E-3</v>
      </c>
      <c r="Z195" s="5">
        <f t="shared" si="151"/>
        <v>8583.9880456354076</v>
      </c>
      <c r="AA195" s="5">
        <f t="shared" si="151"/>
        <v>28962.458328145523</v>
      </c>
      <c r="AB195" s="5">
        <f t="shared" si="151"/>
        <v>52305.62200669726</v>
      </c>
      <c r="AC195" s="16">
        <f t="shared" si="137"/>
        <v>1.3167891600938966</v>
      </c>
      <c r="AD195" s="16">
        <f t="shared" si="137"/>
        <v>2.9965054651594789</v>
      </c>
      <c r="AE195" s="16">
        <f t="shared" si="137"/>
        <v>9.0983933227231777</v>
      </c>
      <c r="AF195" s="15">
        <f t="shared" si="107"/>
        <v>-4.0504037456468023E-3</v>
      </c>
      <c r="AG195" s="15">
        <f t="shared" si="107"/>
        <v>2.9673830763510267E-4</v>
      </c>
      <c r="AH195" s="15">
        <f t="shared" si="107"/>
        <v>9.7937136394747881E-3</v>
      </c>
      <c r="AI195" s="1">
        <f t="shared" si="138"/>
        <v>478474.53800118843</v>
      </c>
      <c r="AJ195" s="1">
        <f t="shared" si="138"/>
        <v>189455.90842371387</v>
      </c>
      <c r="AK195" s="1">
        <f t="shared" si="138"/>
        <v>68539.335380313278</v>
      </c>
      <c r="AL195" s="14">
        <f t="shared" si="149"/>
        <v>70.238592189541194</v>
      </c>
      <c r="AM195" s="14">
        <f t="shared" si="149"/>
        <v>16.045042725087466</v>
      </c>
      <c r="AN195" s="14">
        <f t="shared" si="149"/>
        <v>5.1847053114795711</v>
      </c>
      <c r="AO195" s="11">
        <f t="shared" si="150"/>
        <v>5.1004009584901594E-3</v>
      </c>
      <c r="AP195" s="11">
        <f t="shared" si="150"/>
        <v>6.4251599946269829E-3</v>
      </c>
      <c r="AQ195" s="11">
        <f t="shared" si="150"/>
        <v>5.8284308051011974E-3</v>
      </c>
      <c r="AR195" s="1">
        <f t="shared" si="152"/>
        <v>251505.30589646846</v>
      </c>
      <c r="AS195" s="1">
        <f t="shared" si="152"/>
        <v>101946.71322077012</v>
      </c>
      <c r="AT195" s="1">
        <f t="shared" si="152"/>
        <v>36673.383098641745</v>
      </c>
      <c r="AU195" s="1">
        <f t="shared" si="108"/>
        <v>50301.061179293698</v>
      </c>
      <c r="AV195" s="1">
        <f t="shared" si="108"/>
        <v>20389.342644154025</v>
      </c>
      <c r="AW195" s="1">
        <f t="shared" si="108"/>
        <v>7334.6766197283496</v>
      </c>
      <c r="AX195" s="1">
        <f t="shared" si="109"/>
        <v>172658.16141090036</v>
      </c>
      <c r="AY195" s="1">
        <f t="shared" si="109"/>
        <v>27517.787593498433</v>
      </c>
      <c r="AZ195" s="1">
        <f t="shared" si="109"/>
        <v>6715.4150942666911</v>
      </c>
      <c r="BA195" s="1">
        <f t="shared" si="110"/>
        <v>14052.830430384733</v>
      </c>
      <c r="BB195" s="1">
        <f t="shared" si="110"/>
        <v>30297.762364235266</v>
      </c>
      <c r="BC195" s="1">
        <f t="shared" si="110"/>
        <v>38499.094864022758</v>
      </c>
      <c r="BD195" s="1">
        <f>SUM(BA195:BC195)*BT195*BG$3+BF$3*econlow!BD195+BH$3*econhigh!BD195</f>
        <v>1574.9499336546799</v>
      </c>
      <c r="BE195" s="2">
        <f t="shared" si="139"/>
        <v>0.17931493730955578</v>
      </c>
      <c r="BF195" s="2">
        <f t="shared" si="139"/>
        <v>0.13584270515142602</v>
      </c>
      <c r="BG195" s="2">
        <f t="shared" si="139"/>
        <v>7.3108051554487685E-2</v>
      </c>
      <c r="BH195" s="2">
        <f t="shared" si="104"/>
        <v>0.10347606063206702</v>
      </c>
      <c r="BI195" s="2">
        <f t="shared" si="111"/>
        <v>3.2153846742329923E-3</v>
      </c>
      <c r="BJ195" s="2">
        <f t="shared" si="111"/>
        <v>1.8453240542857267E-3</v>
      </c>
      <c r="BK195" s="2">
        <f t="shared" si="111"/>
        <v>5.3447872020936297E-4</v>
      </c>
      <c r="BL195" s="2">
        <f t="shared" si="105"/>
        <v>808.68630606778527</v>
      </c>
      <c r="BM195" s="2">
        <f t="shared" si="105"/>
        <v>188.12472216165582</v>
      </c>
      <c r="BN195" s="2">
        <f t="shared" si="105"/>
        <v>19.601142864309722</v>
      </c>
      <c r="BO195" s="2">
        <f t="shared" si="112"/>
        <v>1050.7623710584414</v>
      </c>
      <c r="BP195" s="2">
        <f t="shared" si="112"/>
        <v>95.632194949059084</v>
      </c>
      <c r="BQ195" s="2">
        <f t="shared" si="112"/>
        <v>10.251745335939932</v>
      </c>
      <c r="BR195" s="11">
        <f t="shared" si="113"/>
        <v>3.5207346818748569E-2</v>
      </c>
      <c r="BS195" s="17">
        <f t="shared" si="153"/>
        <v>3.3174430416303235E-3</v>
      </c>
      <c r="BT195" s="17">
        <f t="shared" si="154"/>
        <v>1.9046355646294498E-2</v>
      </c>
      <c r="BU195" s="12">
        <f>(BU$3*tempmid!$I305+BU$4*tempmid!$I305^2+BU$5*tempmid!$I305^6)*(K195/K$56)^$BW$1</f>
        <v>-7.615226358398905</v>
      </c>
      <c r="BV195" s="12">
        <f>(BV$3*tempmid!$I305+BV$4*tempmid!$I305^2+BV$5*tempmid!$I305^6)*(L195/L$56)^$BW$1</f>
        <v>-6.5864493608268804</v>
      </c>
      <c r="BW195" s="12">
        <f>(BW$3*tempmid!$I305+BW$4*tempmid!$I305^2+BW$5*tempmid!$I305^6)*(M195/M$56)^$BW$1</f>
        <v>-6.6808747938458275</v>
      </c>
      <c r="BX195" s="12"/>
      <c r="BY195" s="12"/>
      <c r="BZ195" s="12"/>
      <c r="CA195" s="19"/>
      <c r="CB195" s="19"/>
      <c r="CC195" s="19"/>
      <c r="CD195" s="19"/>
      <c r="CE195" s="19"/>
      <c r="CF195" s="19"/>
      <c r="CG195" s="19"/>
      <c r="CH195" s="19"/>
    </row>
    <row r="196" spans="1:86" x14ac:dyDescent="0.3">
      <c r="A196" s="2">
        <f t="shared" si="140"/>
        <v>2150</v>
      </c>
      <c r="B196" s="5">
        <f t="shared" si="141"/>
        <v>1165.3365931618598</v>
      </c>
      <c r="C196" s="5">
        <f t="shared" si="141"/>
        <v>2963.8237630756917</v>
      </c>
      <c r="D196" s="5">
        <f t="shared" si="141"/>
        <v>4368.9146347344686</v>
      </c>
      <c r="E196" s="15">
        <f t="shared" si="142"/>
        <v>3.1255950650342616E-6</v>
      </c>
      <c r="F196" s="15">
        <f t="shared" si="142"/>
        <v>6.1576318663969183E-6</v>
      </c>
      <c r="G196" s="15">
        <f t="shared" si="142"/>
        <v>1.2570586415116835E-5</v>
      </c>
      <c r="H196" s="5">
        <f t="shared" si="143"/>
        <v>252596.06690256891</v>
      </c>
      <c r="I196" s="5">
        <f t="shared" si="143"/>
        <v>102633.3911562507</v>
      </c>
      <c r="J196" s="5">
        <f t="shared" si="143"/>
        <v>36901.039736724531</v>
      </c>
      <c r="K196" s="5">
        <f t="shared" si="144"/>
        <v>216758.03230138891</v>
      </c>
      <c r="L196" s="5">
        <f t="shared" si="144"/>
        <v>34628.709181325765</v>
      </c>
      <c r="M196" s="5">
        <f t="shared" si="144"/>
        <v>8446.271630795387</v>
      </c>
      <c r="N196" s="15">
        <f t="shared" si="145"/>
        <v>4.3337912560648117E-3</v>
      </c>
      <c r="O196" s="15">
        <f t="shared" si="145"/>
        <v>6.7294563900888171E-3</v>
      </c>
      <c r="P196" s="15">
        <f t="shared" si="145"/>
        <v>6.1950318462271614E-3</v>
      </c>
      <c r="Q196" s="5">
        <f t="shared" si="146"/>
        <v>7841.7577901831992</v>
      </c>
      <c r="R196" s="5">
        <f t="shared" si="146"/>
        <v>11062.450219269815</v>
      </c>
      <c r="S196" s="5">
        <f t="shared" si="146"/>
        <v>6158.2836113228714</v>
      </c>
      <c r="T196" s="5">
        <f t="shared" si="147"/>
        <v>31.044655153747559</v>
      </c>
      <c r="U196" s="5">
        <f t="shared" si="147"/>
        <v>107.78607327149665</v>
      </c>
      <c r="V196" s="5">
        <f t="shared" si="147"/>
        <v>166.88645239429513</v>
      </c>
      <c r="W196" s="15">
        <f t="shared" si="148"/>
        <v>-1.0734613539272964E-2</v>
      </c>
      <c r="X196" s="15">
        <f t="shared" si="148"/>
        <v>-1.217998157191269E-2</v>
      </c>
      <c r="Y196" s="15">
        <f t="shared" si="148"/>
        <v>-9.7425357312937999E-3</v>
      </c>
      <c r="Z196" s="5">
        <f t="shared" si="151"/>
        <v>8494.7638341515012</v>
      </c>
      <c r="AA196" s="5">
        <f t="shared" si="151"/>
        <v>28813.41824792968</v>
      </c>
      <c r="AB196" s="5">
        <f t="shared" si="151"/>
        <v>52632.065395954196</v>
      </c>
      <c r="AC196" s="16">
        <f t="shared" si="137"/>
        <v>1.3114556323476252</v>
      </c>
      <c r="AD196" s="16">
        <f t="shared" si="137"/>
        <v>2.9973946431200296</v>
      </c>
      <c r="AE196" s="16">
        <f t="shared" si="137"/>
        <v>9.1875003815052381</v>
      </c>
      <c r="AF196" s="15">
        <f t="shared" si="107"/>
        <v>-4.0504037456468023E-3</v>
      </c>
      <c r="AG196" s="15">
        <f t="shared" si="107"/>
        <v>2.9673830763510267E-4</v>
      </c>
      <c r="AH196" s="15">
        <f t="shared" si="107"/>
        <v>9.7937136394747881E-3</v>
      </c>
      <c r="AI196" s="1">
        <f t="shared" si="138"/>
        <v>480928.14538036333</v>
      </c>
      <c r="AJ196" s="1">
        <f t="shared" si="138"/>
        <v>190899.66022549654</v>
      </c>
      <c r="AK196" s="1">
        <f t="shared" si="138"/>
        <v>69020.078462010293</v>
      </c>
      <c r="AL196" s="14">
        <f t="shared" si="149"/>
        <v>70.593254722638463</v>
      </c>
      <c r="AM196" s="14">
        <f t="shared" si="149"/>
        <v>16.147103772050485</v>
      </c>
      <c r="AN196" s="14">
        <f t="shared" si="149"/>
        <v>5.2146218206708417</v>
      </c>
      <c r="AO196" s="11">
        <f t="shared" si="150"/>
        <v>5.0493969489052576E-3</v>
      </c>
      <c r="AP196" s="11">
        <f t="shared" si="150"/>
        <v>6.3609083946807128E-3</v>
      </c>
      <c r="AQ196" s="11">
        <f t="shared" si="150"/>
        <v>5.7701464970501852E-3</v>
      </c>
      <c r="AR196" s="1">
        <f t="shared" si="152"/>
        <v>252596.06690256891</v>
      </c>
      <c r="AS196" s="1">
        <f t="shared" si="152"/>
        <v>102633.3911562507</v>
      </c>
      <c r="AT196" s="1">
        <f t="shared" si="152"/>
        <v>36901.039736724531</v>
      </c>
      <c r="AU196" s="1">
        <f t="shared" si="108"/>
        <v>50519.213380513786</v>
      </c>
      <c r="AV196" s="1">
        <f t="shared" si="108"/>
        <v>20526.678231250142</v>
      </c>
      <c r="AW196" s="1">
        <f t="shared" si="108"/>
        <v>7380.2079473449066</v>
      </c>
      <c r="AX196" s="1">
        <f t="shared" si="109"/>
        <v>173406.42584111114</v>
      </c>
      <c r="AY196" s="1">
        <f t="shared" si="109"/>
        <v>27702.967345060613</v>
      </c>
      <c r="AZ196" s="1">
        <f t="shared" si="109"/>
        <v>6757.0173046363097</v>
      </c>
      <c r="BA196" s="1">
        <f t="shared" si="110"/>
        <v>14057.913767367229</v>
      </c>
      <c r="BB196" s="1">
        <f t="shared" si="110"/>
        <v>30317.827039780928</v>
      </c>
      <c r="BC196" s="1">
        <f t="shared" si="110"/>
        <v>38526.560894141534</v>
      </c>
      <c r="BD196" s="1">
        <f>SUM(BA196:BC196)*BT196*BG$3+BF$3*econlow!BD196+BH$3*econhigh!BD196</f>
        <v>1530.0121670549374</v>
      </c>
      <c r="BE196" s="2">
        <f t="shared" si="139"/>
        <v>0.17931493730955578</v>
      </c>
      <c r="BF196" s="2">
        <f t="shared" si="139"/>
        <v>0.13584270515142602</v>
      </c>
      <c r="BG196" s="2">
        <f t="shared" si="139"/>
        <v>7.3108051554487685E-2</v>
      </c>
      <c r="BH196" s="2">
        <f t="shared" si="104"/>
        <v>0.10323696826043018</v>
      </c>
      <c r="BI196" s="2">
        <f t="shared" si="111"/>
        <v>3.2153846742329923E-3</v>
      </c>
      <c r="BJ196" s="2">
        <f t="shared" si="111"/>
        <v>1.8453240542857267E-3</v>
      </c>
      <c r="BK196" s="2">
        <f t="shared" si="111"/>
        <v>5.3447872020936297E-4</v>
      </c>
      <c r="BL196" s="2">
        <f t="shared" si="105"/>
        <v>812.19352229005165</v>
      </c>
      <c r="BM196" s="2">
        <f t="shared" si="105"/>
        <v>189.39186547354538</v>
      </c>
      <c r="BN196" s="2">
        <f t="shared" si="105"/>
        <v>19.722820492879375</v>
      </c>
      <c r="BO196" s="2">
        <f t="shared" si="112"/>
        <v>1066.4039350729925</v>
      </c>
      <c r="BP196" s="2">
        <f t="shared" si="112"/>
        <v>96.774338772049774</v>
      </c>
      <c r="BQ196" s="2">
        <f t="shared" si="112"/>
        <v>10.251405090000633</v>
      </c>
      <c r="BR196" s="11">
        <f t="shared" si="113"/>
        <v>3.5130532952209109E-2</v>
      </c>
      <c r="BS196" s="17">
        <f t="shared" si="153"/>
        <v>3.2046169801876077E-3</v>
      </c>
      <c r="BT196" s="17">
        <f t="shared" si="154"/>
        <v>1.8491607423586891E-2</v>
      </c>
      <c r="BU196" s="12">
        <f>(BU$3*tempmid!$I306+BU$4*tempmid!$I306^2+BU$5*tempmid!$I306^6)*(K196/K$56)^$BW$1</f>
        <v>-7.7754617052641759</v>
      </c>
      <c r="BV196" s="12">
        <f>(BV$3*tempmid!$I306+BV$4*tempmid!$I306^2+BV$5*tempmid!$I306^6)*(L196/L$56)^$BW$1</f>
        <v>-6.693927776998617</v>
      </c>
      <c r="BW196" s="12">
        <f>(BW$3*tempmid!$I306+BW$4*tempmid!$I306^2+BW$5*tempmid!$I306^6)*(M196/M$56)^$BW$1</f>
        <v>-6.7717370612604073</v>
      </c>
      <c r="BX196" s="12"/>
      <c r="BY196" s="12"/>
      <c r="BZ196" s="12"/>
      <c r="CA196" s="19"/>
      <c r="CB196" s="19"/>
      <c r="CC196" s="19"/>
      <c r="CD196" s="19"/>
      <c r="CE196" s="19"/>
      <c r="CF196" s="19"/>
      <c r="CG196" s="19"/>
      <c r="CH196" s="19"/>
    </row>
    <row r="197" spans="1:86" x14ac:dyDescent="0.3">
      <c r="A197" s="2">
        <f t="shared" si="140"/>
        <v>2151</v>
      </c>
      <c r="B197" s="5">
        <f t="shared" si="141"/>
        <v>1165.3400534136495</v>
      </c>
      <c r="C197" s="5">
        <f t="shared" si="141"/>
        <v>2963.8411007045588</v>
      </c>
      <c r="D197" s="5">
        <f t="shared" si="141"/>
        <v>4368.9668085624771</v>
      </c>
      <c r="E197" s="15">
        <f t="shared" si="142"/>
        <v>2.9693153117825486E-6</v>
      </c>
      <c r="F197" s="15">
        <f t="shared" si="142"/>
        <v>5.8497502730770722E-6</v>
      </c>
      <c r="G197" s="15">
        <f t="shared" si="142"/>
        <v>1.1942057094360993E-5</v>
      </c>
      <c r="H197" s="5">
        <f t="shared" si="143"/>
        <v>253672.7289532737</v>
      </c>
      <c r="I197" s="5">
        <f t="shared" si="143"/>
        <v>103315.93474958956</v>
      </c>
      <c r="J197" s="5">
        <f t="shared" si="143"/>
        <v>37127.267499580892</v>
      </c>
      <c r="K197" s="5">
        <f t="shared" si="144"/>
        <v>217681.2924349301</v>
      </c>
      <c r="L197" s="5">
        <f t="shared" si="144"/>
        <v>34858.796824509074</v>
      </c>
      <c r="M197" s="5">
        <f t="shared" si="144"/>
        <v>8497.9513753268566</v>
      </c>
      <c r="N197" s="15">
        <f t="shared" si="145"/>
        <v>4.2594044785266849E-3</v>
      </c>
      <c r="O197" s="15">
        <f t="shared" si="145"/>
        <v>6.6444187098775309E-3</v>
      </c>
      <c r="P197" s="15">
        <f t="shared" si="145"/>
        <v>6.118645810897716E-3</v>
      </c>
      <c r="Q197" s="5">
        <f t="shared" si="146"/>
        <v>7790.6453527322092</v>
      </c>
      <c r="R197" s="5">
        <f t="shared" si="146"/>
        <v>11000.38240788722</v>
      </c>
      <c r="S197" s="5">
        <f t="shared" si="146"/>
        <v>6135.6728388803494</v>
      </c>
      <c r="T197" s="5">
        <f t="shared" si="147"/>
        <v>30.711402778212079</v>
      </c>
      <c r="U197" s="5">
        <f t="shared" si="147"/>
        <v>106.47324088534099</v>
      </c>
      <c r="V197" s="5">
        <f t="shared" si="147"/>
        <v>165.26055516877486</v>
      </c>
      <c r="W197" s="15">
        <f t="shared" si="148"/>
        <v>-1.0734613539272964E-2</v>
      </c>
      <c r="X197" s="15">
        <f t="shared" si="148"/>
        <v>-1.217998157191269E-2</v>
      </c>
      <c r="Y197" s="15">
        <f t="shared" si="148"/>
        <v>-9.7425357312937999E-3</v>
      </c>
      <c r="Z197" s="5">
        <f t="shared" si="151"/>
        <v>8405.8360558292843</v>
      </c>
      <c r="AA197" s="5">
        <f t="shared" si="151"/>
        <v>28662.687539436614</v>
      </c>
      <c r="AB197" s="5">
        <f t="shared" si="151"/>
        <v>52956.44565704235</v>
      </c>
      <c r="AC197" s="16">
        <f t="shared" si="137"/>
        <v>1.3061437075421147</v>
      </c>
      <c r="AD197" s="16">
        <f t="shared" si="137"/>
        <v>2.9982840849337435</v>
      </c>
      <c r="AE197" s="16">
        <f t="shared" si="137"/>
        <v>9.2774801293042657</v>
      </c>
      <c r="AF197" s="15">
        <f t="shared" si="107"/>
        <v>-4.0504037456468023E-3</v>
      </c>
      <c r="AG197" s="15">
        <f t="shared" si="107"/>
        <v>2.9673830763510267E-4</v>
      </c>
      <c r="AH197" s="15">
        <f t="shared" si="107"/>
        <v>9.7937136394747881E-3</v>
      </c>
      <c r="AI197" s="1">
        <f t="shared" si="138"/>
        <v>483354.54422284081</v>
      </c>
      <c r="AJ197" s="1">
        <f t="shared" si="138"/>
        <v>192336.37243419702</v>
      </c>
      <c r="AK197" s="1">
        <f t="shared" si="138"/>
        <v>69498.278563154177</v>
      </c>
      <c r="AL197" s="14">
        <f t="shared" si="149"/>
        <v>70.946143553998141</v>
      </c>
      <c r="AM197" s="14">
        <f t="shared" si="149"/>
        <v>16.248786917504567</v>
      </c>
      <c r="AN197" s="14">
        <f t="shared" si="149"/>
        <v>5.2444100611845075</v>
      </c>
      <c r="AO197" s="11">
        <f t="shared" si="150"/>
        <v>4.9989029794162048E-3</v>
      </c>
      <c r="AP197" s="11">
        <f t="shared" si="150"/>
        <v>6.2972993107339057E-3</v>
      </c>
      <c r="AQ197" s="11">
        <f t="shared" si="150"/>
        <v>5.7124450320796836E-3</v>
      </c>
      <c r="AR197" s="1">
        <f t="shared" si="152"/>
        <v>253672.7289532737</v>
      </c>
      <c r="AS197" s="1">
        <f t="shared" si="152"/>
        <v>103315.93474958956</v>
      </c>
      <c r="AT197" s="1">
        <f t="shared" si="152"/>
        <v>37127.267499580892</v>
      </c>
      <c r="AU197" s="1">
        <f t="shared" si="108"/>
        <v>50734.545790654745</v>
      </c>
      <c r="AV197" s="1">
        <f t="shared" si="108"/>
        <v>20663.186949917916</v>
      </c>
      <c r="AW197" s="1">
        <f t="shared" si="108"/>
        <v>7425.4534999161788</v>
      </c>
      <c r="AX197" s="1">
        <f t="shared" si="109"/>
        <v>174145.03394794409</v>
      </c>
      <c r="AY197" s="1">
        <f t="shared" si="109"/>
        <v>27887.037459607262</v>
      </c>
      <c r="AZ197" s="1">
        <f t="shared" si="109"/>
        <v>6798.3611002614862</v>
      </c>
      <c r="BA197" s="1">
        <f t="shared" si="110"/>
        <v>14062.908623204121</v>
      </c>
      <c r="BB197" s="1">
        <f t="shared" si="110"/>
        <v>30337.632256855159</v>
      </c>
      <c r="BC197" s="1">
        <f t="shared" si="110"/>
        <v>38553.67169075631</v>
      </c>
      <c r="BD197" s="1">
        <f>SUM(BA197:BC197)*BT197*BG$3+BF$3*econlow!BD197+BH$3*econhigh!BD197</f>
        <v>1486.3432270036305</v>
      </c>
      <c r="BE197" s="2">
        <f t="shared" si="139"/>
        <v>0.17931493730955578</v>
      </c>
      <c r="BF197" s="2">
        <f t="shared" si="139"/>
        <v>0.13584270515142602</v>
      </c>
      <c r="BG197" s="2">
        <f t="shared" si="139"/>
        <v>7.3108051554487685E-2</v>
      </c>
      <c r="BH197" s="2">
        <f t="shared" si="104"/>
        <v>0.10299866374741698</v>
      </c>
      <c r="BI197" s="2">
        <f t="shared" si="111"/>
        <v>3.2153846742329923E-3</v>
      </c>
      <c r="BJ197" s="2">
        <f t="shared" si="111"/>
        <v>1.8453240542857267E-3</v>
      </c>
      <c r="BK197" s="2">
        <f t="shared" si="111"/>
        <v>5.3447872020936297E-4</v>
      </c>
      <c r="BL197" s="2">
        <f t="shared" si="105"/>
        <v>815.65540494721608</v>
      </c>
      <c r="BM197" s="2">
        <f t="shared" si="105"/>
        <v>190.65137958443222</v>
      </c>
      <c r="BN197" s="2">
        <f t="shared" si="105"/>
        <v>19.843734418046672</v>
      </c>
      <c r="BO197" s="2">
        <f t="shared" si="112"/>
        <v>1082.2792447362956</v>
      </c>
      <c r="BP197" s="2">
        <f t="shared" si="112"/>
        <v>97.930217062320381</v>
      </c>
      <c r="BQ197" s="2">
        <f t="shared" si="112"/>
        <v>10.251073888210081</v>
      </c>
      <c r="BR197" s="11">
        <f t="shared" si="113"/>
        <v>3.5054565334997595E-2</v>
      </c>
      <c r="BS197" s="17">
        <f t="shared" si="153"/>
        <v>3.0958578441773791E-3</v>
      </c>
      <c r="BT197" s="17">
        <f t="shared" si="154"/>
        <v>1.7953016916103778E-2</v>
      </c>
      <c r="BU197" s="12">
        <f>(BU$3*tempmid!$I307+BU$4*tempmid!$I307^2+BU$5*tempmid!$I307^6)*(K197/K$56)^$BW$1</f>
        <v>-7.9360836119201394</v>
      </c>
      <c r="BV197" s="12">
        <f>(BV$3*tempmid!$I307+BV$4*tempmid!$I307^2+BV$5*tempmid!$I307^6)*(L197/L$56)^$BW$1</f>
        <v>-6.80151176780016</v>
      </c>
      <c r="BW197" s="12">
        <f>(BW$3*tempmid!$I307+BW$4*tempmid!$I307^2+BW$5*tempmid!$I307^6)*(M197/M$56)^$BW$1</f>
        <v>-6.8626569970444757</v>
      </c>
      <c r="BX197" s="12"/>
      <c r="BY197" s="12"/>
      <c r="BZ197" s="12"/>
      <c r="CA197" s="19"/>
      <c r="CB197" s="19"/>
      <c r="CC197" s="19"/>
      <c r="CD197" s="19"/>
      <c r="CE197" s="19"/>
      <c r="CF197" s="19"/>
      <c r="CG197" s="19"/>
      <c r="CH197" s="19"/>
    </row>
    <row r="198" spans="1:86" x14ac:dyDescent="0.3">
      <c r="A198" s="2">
        <f t="shared" si="140"/>
        <v>2152</v>
      </c>
      <c r="B198" s="5">
        <f t="shared" si="141"/>
        <v>1165.3433406626102</v>
      </c>
      <c r="C198" s="5">
        <f t="shared" si="141"/>
        <v>2963.857571548333</v>
      </c>
      <c r="D198" s="5">
        <f t="shared" si="141"/>
        <v>4369.0163742909945</v>
      </c>
      <c r="E198" s="15">
        <f t="shared" si="142"/>
        <v>2.8208495461934209E-6</v>
      </c>
      <c r="F198" s="15">
        <f t="shared" si="142"/>
        <v>5.5572627594232186E-6</v>
      </c>
      <c r="G198" s="15">
        <f t="shared" si="142"/>
        <v>1.1344954239642942E-5</v>
      </c>
      <c r="H198" s="5">
        <f t="shared" si="143"/>
        <v>254735.28271049951</v>
      </c>
      <c r="I198" s="5">
        <f t="shared" si="143"/>
        <v>103994.29877253267</v>
      </c>
      <c r="J198" s="5">
        <f t="shared" si="143"/>
        <v>37352.055384315252</v>
      </c>
      <c r="K198" s="5">
        <f t="shared" si="144"/>
        <v>218592.472983677</v>
      </c>
      <c r="L198" s="5">
        <f t="shared" si="144"/>
        <v>35087.481858382809</v>
      </c>
      <c r="M198" s="5">
        <f t="shared" si="144"/>
        <v>8549.3054235524032</v>
      </c>
      <c r="N198" s="15">
        <f t="shared" si="145"/>
        <v>4.1858468339408539E-3</v>
      </c>
      <c r="O198" s="15">
        <f t="shared" si="145"/>
        <v>6.5603249310357548E-3</v>
      </c>
      <c r="P198" s="15">
        <f t="shared" si="145"/>
        <v>6.0431092103738759E-3</v>
      </c>
      <c r="Q198" s="5">
        <f t="shared" si="146"/>
        <v>7739.2980046082675</v>
      </c>
      <c r="R198" s="5">
        <f t="shared" si="146"/>
        <v>10937.745837865792</v>
      </c>
      <c r="S198" s="5">
        <f t="shared" si="146"/>
        <v>6112.6824763617497</v>
      </c>
      <c r="T198" s="5">
        <f t="shared" si="147"/>
        <v>30.38172773813902</v>
      </c>
      <c r="U198" s="5">
        <f t="shared" si="147"/>
        <v>105.17639877345572</v>
      </c>
      <c r="V198" s="5">
        <f t="shared" si="147"/>
        <v>163.65049830506962</v>
      </c>
      <c r="W198" s="15">
        <f t="shared" si="148"/>
        <v>-1.0734613539272964E-2</v>
      </c>
      <c r="X198" s="15">
        <f t="shared" si="148"/>
        <v>-1.217998157191269E-2</v>
      </c>
      <c r="Y198" s="15">
        <f t="shared" si="148"/>
        <v>-9.7425357312937999E-3</v>
      </c>
      <c r="Z198" s="5">
        <f t="shared" si="151"/>
        <v>8317.2218543884464</v>
      </c>
      <c r="AA198" s="5">
        <f t="shared" si="151"/>
        <v>28510.328115738637</v>
      </c>
      <c r="AB198" s="5">
        <f t="shared" si="151"/>
        <v>53278.746636491152</v>
      </c>
      <c r="AC198" s="16">
        <f t="shared" si="137"/>
        <v>1.3008532981767331</v>
      </c>
      <c r="AD198" s="16">
        <f t="shared" si="137"/>
        <v>2.999173790678916</v>
      </c>
      <c r="AE198" s="16">
        <f t="shared" si="137"/>
        <v>9.3683411129865899</v>
      </c>
      <c r="AF198" s="15">
        <f t="shared" si="107"/>
        <v>-4.0504037456468023E-3</v>
      </c>
      <c r="AG198" s="15">
        <f t="shared" si="107"/>
        <v>2.9673830763510267E-4</v>
      </c>
      <c r="AH198" s="15">
        <f t="shared" si="107"/>
        <v>9.7937136394747881E-3</v>
      </c>
      <c r="AI198" s="1">
        <f t="shared" si="138"/>
        <v>485753.63559121144</v>
      </c>
      <c r="AJ198" s="1">
        <f t="shared" si="138"/>
        <v>193765.92214069521</v>
      </c>
      <c r="AK198" s="1">
        <f t="shared" si="138"/>
        <v>69973.904206754945</v>
      </c>
      <c r="AL198" s="14">
        <f t="shared" si="149"/>
        <v>71.297249913504402</v>
      </c>
      <c r="AM198" s="14">
        <f t="shared" si="149"/>
        <v>16.350087157413871</v>
      </c>
      <c r="AN198" s="14">
        <f t="shared" si="149"/>
        <v>5.2740688813427079</v>
      </c>
      <c r="AO198" s="11">
        <f t="shared" si="150"/>
        <v>4.9489139496220426E-3</v>
      </c>
      <c r="AP198" s="11">
        <f t="shared" si="150"/>
        <v>6.2343263176265666E-3</v>
      </c>
      <c r="AQ198" s="11">
        <f t="shared" si="150"/>
        <v>5.6553205817588869E-3</v>
      </c>
      <c r="AR198" s="1">
        <f t="shared" si="152"/>
        <v>254735.28271049951</v>
      </c>
      <c r="AS198" s="1">
        <f t="shared" si="152"/>
        <v>103994.29877253267</v>
      </c>
      <c r="AT198" s="1">
        <f t="shared" si="152"/>
        <v>37352.055384315252</v>
      </c>
      <c r="AU198" s="1">
        <f t="shared" si="108"/>
        <v>50947.056542099905</v>
      </c>
      <c r="AV198" s="1">
        <f t="shared" si="108"/>
        <v>20798.859754506535</v>
      </c>
      <c r="AW198" s="1">
        <f t="shared" si="108"/>
        <v>7470.4110768630508</v>
      </c>
      <c r="AX198" s="1">
        <f t="shared" si="109"/>
        <v>174873.9783869416</v>
      </c>
      <c r="AY198" s="1">
        <f t="shared" si="109"/>
        <v>28069.98548670625</v>
      </c>
      <c r="AZ198" s="1">
        <f t="shared" si="109"/>
        <v>6839.4443388419222</v>
      </c>
      <c r="BA198" s="1">
        <f t="shared" si="110"/>
        <v>14067.816060513578</v>
      </c>
      <c r="BB198" s="1">
        <f t="shared" si="110"/>
        <v>30357.181218294983</v>
      </c>
      <c r="BC198" s="1">
        <f t="shared" si="110"/>
        <v>38580.432067014401</v>
      </c>
      <c r="BD198" s="1">
        <f>SUM(BA198:BC198)*BT198*BG$3+BF$3*econlow!BD198+BH$3*econhigh!BD198</f>
        <v>1443.9078548073705</v>
      </c>
      <c r="BE198" s="2">
        <f t="shared" si="139"/>
        <v>0.17931493730955578</v>
      </c>
      <c r="BF198" s="2">
        <f t="shared" si="139"/>
        <v>0.13584270515142602</v>
      </c>
      <c r="BG198" s="2">
        <f t="shared" si="139"/>
        <v>7.3108051554487685E-2</v>
      </c>
      <c r="BH198" s="2">
        <f t="shared" ref="BH198:BH261" si="155">(BE198*Z198+BF198*AA198+BG198*AB198)/(Z198+AA198+AB198)</f>
        <v>0.10276116005177169</v>
      </c>
      <c r="BI198" s="2">
        <f t="shared" si="111"/>
        <v>3.2153846742329923E-3</v>
      </c>
      <c r="BJ198" s="2">
        <f t="shared" si="111"/>
        <v>1.8453240542857267E-3</v>
      </c>
      <c r="BK198" s="2">
        <f t="shared" si="111"/>
        <v>5.3447872020936297E-4</v>
      </c>
      <c r="BL198" s="2">
        <f t="shared" ref="BL198:BN261" si="156">BI198*AR198</f>
        <v>819.07192401374868</v>
      </c>
      <c r="BM198" s="2">
        <f t="shared" si="156"/>
        <v>191.90318103353115</v>
      </c>
      <c r="BN198" s="2">
        <f t="shared" si="156"/>
        <v>19.96387875899806</v>
      </c>
      <c r="BO198" s="2">
        <f t="shared" si="112"/>
        <v>1098.3917959496059</v>
      </c>
      <c r="BP198" s="2">
        <f t="shared" si="112"/>
        <v>99.099994978928109</v>
      </c>
      <c r="BQ198" s="2">
        <f t="shared" si="112"/>
        <v>10.250751615212698</v>
      </c>
      <c r="BR198" s="11">
        <f t="shared" si="113"/>
        <v>3.4979434962108397E-2</v>
      </c>
      <c r="BS198" s="17">
        <f t="shared" si="153"/>
        <v>2.9910093128041014E-3</v>
      </c>
      <c r="BT198" s="17">
        <f t="shared" si="154"/>
        <v>1.7430113510780366E-2</v>
      </c>
      <c r="BU198" s="12">
        <f>(BU$3*tempmid!$I308+BU$4*tempmid!$I308^2+BU$5*tempmid!$I308^6)*(K198/K$56)^$BW$1</f>
        <v>-8.097076367272086</v>
      </c>
      <c r="BV198" s="12">
        <f>(BV$3*tempmid!$I308+BV$4*tempmid!$I308^2+BV$5*tempmid!$I308^6)*(L198/L$56)^$BW$1</f>
        <v>-6.9091917090292121</v>
      </c>
      <c r="BW198" s="12">
        <f>(BW$3*tempmid!$I308+BW$4*tempmid!$I308^2+BW$5*tempmid!$I308^6)*(M198/M$56)^$BW$1</f>
        <v>-6.9536269186875277</v>
      </c>
      <c r="BX198" s="12"/>
      <c r="BY198" s="12"/>
      <c r="BZ198" s="12"/>
      <c r="CA198" s="19"/>
      <c r="CB198" s="19"/>
      <c r="CC198" s="19"/>
      <c r="CD198" s="19"/>
      <c r="CE198" s="19"/>
      <c r="CF198" s="19"/>
      <c r="CG198" s="19"/>
      <c r="CH198" s="19"/>
    </row>
    <row r="199" spans="1:86" x14ac:dyDescent="0.3">
      <c r="A199" s="2">
        <f t="shared" si="140"/>
        <v>2153</v>
      </c>
      <c r="B199" s="5">
        <f t="shared" si="141"/>
        <v>1165.3464635579323</v>
      </c>
      <c r="C199" s="5">
        <f t="shared" si="141"/>
        <v>2963.8732189368743</v>
      </c>
      <c r="D199" s="5">
        <f t="shared" si="141"/>
        <v>4369.0634622672915</v>
      </c>
      <c r="E199" s="15">
        <f t="shared" si="142"/>
        <v>2.6798070688837497E-6</v>
      </c>
      <c r="F199" s="15">
        <f t="shared" si="142"/>
        <v>5.2793996214520573E-6</v>
      </c>
      <c r="G199" s="15">
        <f t="shared" si="142"/>
        <v>1.0777706527660796E-5</v>
      </c>
      <c r="H199" s="5">
        <f t="shared" si="143"/>
        <v>255783.7221173787</v>
      </c>
      <c r="I199" s="5">
        <f t="shared" si="143"/>
        <v>104668.43952802758</v>
      </c>
      <c r="J199" s="5">
        <f t="shared" si="143"/>
        <v>37575.392825907868</v>
      </c>
      <c r="K199" s="5">
        <f t="shared" si="144"/>
        <v>219491.56762911737</v>
      </c>
      <c r="L199" s="5">
        <f t="shared" si="144"/>
        <v>35314.749247463289</v>
      </c>
      <c r="M199" s="5">
        <f t="shared" si="144"/>
        <v>8600.3312037972573</v>
      </c>
      <c r="N199" s="15">
        <f t="shared" si="145"/>
        <v>4.1131088969723617E-3</v>
      </c>
      <c r="O199" s="15">
        <f t="shared" si="145"/>
        <v>6.4771644199990153E-3</v>
      </c>
      <c r="P199" s="15">
        <f t="shared" si="145"/>
        <v>5.9684123700018965E-3</v>
      </c>
      <c r="Q199" s="5">
        <f t="shared" si="146"/>
        <v>7687.7310981278151</v>
      </c>
      <c r="R199" s="5">
        <f t="shared" si="146"/>
        <v>10874.564386329714</v>
      </c>
      <c r="S199" s="5">
        <f t="shared" si="146"/>
        <v>6089.3226498270606</v>
      </c>
      <c r="T199" s="5">
        <f t="shared" si="147"/>
        <v>30.055591632214689</v>
      </c>
      <c r="U199" s="5">
        <f t="shared" si="147"/>
        <v>103.89535217459489</v>
      </c>
      <c r="V199" s="5">
        <f t="shared" si="147"/>
        <v>162.05612747788845</v>
      </c>
      <c r="W199" s="15">
        <f t="shared" si="148"/>
        <v>-1.0734613539272964E-2</v>
      </c>
      <c r="X199" s="15">
        <f t="shared" si="148"/>
        <v>-1.217998157191269E-2</v>
      </c>
      <c r="Y199" s="15">
        <f t="shared" si="148"/>
        <v>-9.7425357312937999E-3</v>
      </c>
      <c r="Z199" s="5">
        <f t="shared" si="151"/>
        <v>8228.9378226220579</v>
      </c>
      <c r="AA199" s="5">
        <f t="shared" si="151"/>
        <v>28356.401224313759</v>
      </c>
      <c r="AB199" s="5">
        <f t="shared" si="151"/>
        <v>53598.952819551596</v>
      </c>
      <c r="AC199" s="16">
        <f t="shared" ref="AC199:AE214" si="157">AC198*(1+AF199)</f>
        <v>1.295584317105261</v>
      </c>
      <c r="AD199" s="16">
        <f t="shared" si="157"/>
        <v>3.0000637604338656</v>
      </c>
      <c r="AE199" s="16">
        <f t="shared" si="157"/>
        <v>9.4600919631240998</v>
      </c>
      <c r="AF199" s="15">
        <f t="shared" ref="AF199:AH262" si="158">AC$5-1</f>
        <v>-4.0504037456468023E-3</v>
      </c>
      <c r="AG199" s="15">
        <f t="shared" si="158"/>
        <v>2.9673830763510267E-4</v>
      </c>
      <c r="AH199" s="15">
        <f t="shared" si="158"/>
        <v>9.7937136394747881E-3</v>
      </c>
      <c r="AI199" s="1">
        <f t="shared" si="138"/>
        <v>488125.32857419021</v>
      </c>
      <c r="AJ199" s="1">
        <f t="shared" si="138"/>
        <v>195188.18968113224</v>
      </c>
      <c r="AK199" s="1">
        <f t="shared" si="138"/>
        <v>70446.924862942498</v>
      </c>
      <c r="AL199" s="14">
        <f t="shared" si="149"/>
        <v>71.646565428624356</v>
      </c>
      <c r="AM199" s="14">
        <f t="shared" si="149"/>
        <v>16.450999618288215</v>
      </c>
      <c r="AN199" s="14">
        <f t="shared" si="149"/>
        <v>5.3035971661340362</v>
      </c>
      <c r="AO199" s="11">
        <f t="shared" si="150"/>
        <v>4.8994248101258218E-3</v>
      </c>
      <c r="AP199" s="11">
        <f t="shared" si="150"/>
        <v>6.1719830544503008E-3</v>
      </c>
      <c r="AQ199" s="11">
        <f t="shared" si="150"/>
        <v>5.5987673759412982E-3</v>
      </c>
      <c r="AR199" s="1">
        <f t="shared" si="152"/>
        <v>255783.7221173787</v>
      </c>
      <c r="AS199" s="1">
        <f t="shared" si="152"/>
        <v>104668.43952802758</v>
      </c>
      <c r="AT199" s="1">
        <f t="shared" si="152"/>
        <v>37575.392825907868</v>
      </c>
      <c r="AU199" s="1">
        <f t="shared" ref="AU199:AW262" si="159">$AU$5*AR199</f>
        <v>51156.744423475742</v>
      </c>
      <c r="AV199" s="1">
        <f t="shared" si="159"/>
        <v>20933.687905605519</v>
      </c>
      <c r="AW199" s="1">
        <f t="shared" si="159"/>
        <v>7515.078565181574</v>
      </c>
      <c r="AX199" s="1">
        <f t="shared" ref="AX199:AZ262" si="160">(AR199-AU199)/B199*1000</f>
        <v>175593.25410329393</v>
      </c>
      <c r="AY199" s="1">
        <f t="shared" si="160"/>
        <v>28251.79939797063</v>
      </c>
      <c r="AZ199" s="1">
        <f t="shared" si="160"/>
        <v>6880.2649630378055</v>
      </c>
      <c r="BA199" s="1">
        <f t="shared" ref="BA199:BC262" si="161">LN(AX199)*B199</f>
        <v>14072.637125930187</v>
      </c>
      <c r="BB199" s="1">
        <f t="shared" si="161"/>
        <v>30376.47707465295</v>
      </c>
      <c r="BC199" s="1">
        <f t="shared" si="161"/>
        <v>38606.846738981563</v>
      </c>
      <c r="BD199" s="1">
        <f>SUM(BA199:BC199)*BT199*BG$3+BF$3*econlow!BD199+BH$3*econhigh!BD199</f>
        <v>1402.6717463129353</v>
      </c>
      <c r="BE199" s="2">
        <f t="shared" si="139"/>
        <v>0.17931493730955578</v>
      </c>
      <c r="BF199" s="2">
        <f t="shared" si="139"/>
        <v>0.13584270515142602</v>
      </c>
      <c r="BG199" s="2">
        <f t="shared" si="139"/>
        <v>7.3108051554487685E-2</v>
      </c>
      <c r="BH199" s="2">
        <f t="shared" si="155"/>
        <v>0.10252447000575593</v>
      </c>
      <c r="BI199" s="2">
        <f t="shared" ref="BI199:BK262" si="162">BI$5*BE199^2</f>
        <v>3.2153846742329923E-3</v>
      </c>
      <c r="BJ199" s="2">
        <f t="shared" si="162"/>
        <v>1.8453240542857267E-3</v>
      </c>
      <c r="BK199" s="2">
        <f t="shared" si="162"/>
        <v>5.3447872020936297E-4</v>
      </c>
      <c r="BL199" s="2">
        <f t="shared" si="156"/>
        <v>822.4430600144899</v>
      </c>
      <c r="BM199" s="2">
        <f t="shared" si="156"/>
        <v>193.14718918562028</v>
      </c>
      <c r="BN199" s="2">
        <f t="shared" si="156"/>
        <v>20.083247868955315</v>
      </c>
      <c r="BO199" s="2">
        <f t="shared" ref="BO199:BQ262" si="163">2*BI$5*BE199*AR199/Z199*1000</f>
        <v>1114.7451368557786</v>
      </c>
      <c r="BP199" s="2">
        <f t="shared" si="163"/>
        <v>100.28383966632782</v>
      </c>
      <c r="BQ199" s="2">
        <f t="shared" si="163"/>
        <v>10.25043815742063</v>
      </c>
      <c r="BR199" s="11">
        <f t="shared" ref="BR199:BR262" si="164">SUM(H199:J199)*SUM(B198:D198)/SUM(H198:J198)/SUM(B199:D199)-1+BR$5</f>
        <v>3.4905132857536908E-2</v>
      </c>
      <c r="BS199" s="17">
        <f t="shared" si="153"/>
        <v>2.8899214919314849E-3</v>
      </c>
      <c r="BT199" s="17">
        <f t="shared" si="154"/>
        <v>1.6922440301728511E-2</v>
      </c>
      <c r="BU199" s="12">
        <f>(BU$3*tempmid!$I309+BU$4*tempmid!$I309^2+BU$5*tempmid!$I309^6)*(K199/K$56)^$BW$1</f>
        <v>-8.2584245670405476</v>
      </c>
      <c r="BV199" s="12">
        <f>(BV$3*tempmid!$I309+BV$4*tempmid!$I309^2+BV$5*tempmid!$I309^6)*(L199/L$56)^$BW$1</f>
        <v>-7.0169581959617284</v>
      </c>
      <c r="BW199" s="12">
        <f>(BW$3*tempmid!$I309+BW$4*tempmid!$I309^2+BW$5*tempmid!$I309^6)*(M199/M$56)^$BW$1</f>
        <v>-7.0446393211269172</v>
      </c>
      <c r="BX199" s="12"/>
      <c r="BY199" s="12"/>
      <c r="BZ199" s="12"/>
      <c r="CA199" s="19"/>
      <c r="CB199" s="19"/>
      <c r="CC199" s="19"/>
      <c r="CD199" s="19"/>
      <c r="CE199" s="19"/>
      <c r="CF199" s="19"/>
      <c r="CG199" s="19"/>
      <c r="CH199" s="19"/>
    </row>
    <row r="200" spans="1:86" x14ac:dyDescent="0.3">
      <c r="A200" s="2">
        <f t="shared" si="140"/>
        <v>2154</v>
      </c>
      <c r="B200" s="5">
        <f t="shared" si="141"/>
        <v>1165.3494303164384</v>
      </c>
      <c r="C200" s="5">
        <f t="shared" si="141"/>
        <v>2963.8880840344673</v>
      </c>
      <c r="D200" s="5">
        <f t="shared" si="141"/>
        <v>4369.1081963268989</v>
      </c>
      <c r="E200" s="15">
        <f t="shared" si="142"/>
        <v>2.5458167154395623E-6</v>
      </c>
      <c r="F200" s="15">
        <f t="shared" si="142"/>
        <v>5.0154296403794541E-6</v>
      </c>
      <c r="G200" s="15">
        <f t="shared" si="142"/>
        <v>1.0238821201277756E-5</v>
      </c>
      <c r="H200" s="5">
        <f t="shared" si="143"/>
        <v>256818.04432001946</v>
      </c>
      <c r="I200" s="5">
        <f t="shared" si="143"/>
        <v>105338.31483388445</v>
      </c>
      <c r="J200" s="5">
        <f t="shared" si="143"/>
        <v>37797.269691893358</v>
      </c>
      <c r="K200" s="5">
        <f t="shared" si="144"/>
        <v>220378.57284598597</v>
      </c>
      <c r="L200" s="5">
        <f t="shared" si="144"/>
        <v>35540.584477972974</v>
      </c>
      <c r="M200" s="5">
        <f t="shared" si="144"/>
        <v>8651.0262491712729</v>
      </c>
      <c r="N200" s="15">
        <f t="shared" si="145"/>
        <v>4.0411812920639889E-3</v>
      </c>
      <c r="O200" s="15">
        <f t="shared" si="145"/>
        <v>6.394926633265241E-3</v>
      </c>
      <c r="P200" s="15">
        <f t="shared" si="145"/>
        <v>5.8945457067551832E-3</v>
      </c>
      <c r="Q200" s="5">
        <f t="shared" si="146"/>
        <v>7635.9597328240288</v>
      </c>
      <c r="R200" s="5">
        <f t="shared" si="146"/>
        <v>10810.861633981915</v>
      </c>
      <c r="S200" s="5">
        <f t="shared" si="146"/>
        <v>6065.6034044689368</v>
      </c>
      <c r="T200" s="5">
        <f t="shared" si="147"/>
        <v>29.732956471348658</v>
      </c>
      <c r="U200" s="5">
        <f t="shared" si="147"/>
        <v>102.62990869970095</v>
      </c>
      <c r="V200" s="5">
        <f t="shared" si="147"/>
        <v>160.47728986546002</v>
      </c>
      <c r="W200" s="15">
        <f t="shared" si="148"/>
        <v>-1.0734613539272964E-2</v>
      </c>
      <c r="X200" s="15">
        <f t="shared" si="148"/>
        <v>-1.217998157191269E-2</v>
      </c>
      <c r="Y200" s="15">
        <f t="shared" si="148"/>
        <v>-9.7425357312937999E-3</v>
      </c>
      <c r="Z200" s="5">
        <f t="shared" si="151"/>
        <v>8141.0000088432444</v>
      </c>
      <c r="AA200" s="5">
        <f t="shared" si="151"/>
        <v>28200.967431232602</v>
      </c>
      <c r="AB200" s="5">
        <f t="shared" si="151"/>
        <v>53917.04932255375</v>
      </c>
      <c r="AC200" s="16">
        <f t="shared" si="157"/>
        <v>1.2903366775344567</v>
      </c>
      <c r="AD200" s="16">
        <f t="shared" si="157"/>
        <v>3.0009539942769341</v>
      </c>
      <c r="AE200" s="16">
        <f t="shared" si="157"/>
        <v>9.5527413948140349</v>
      </c>
      <c r="AF200" s="15">
        <f t="shared" si="158"/>
        <v>-4.0504037456468023E-3</v>
      </c>
      <c r="AG200" s="15">
        <f t="shared" si="158"/>
        <v>2.9673830763510267E-4</v>
      </c>
      <c r="AH200" s="15">
        <f t="shared" si="158"/>
        <v>9.7937136394747881E-3</v>
      </c>
      <c r="AI200" s="1">
        <f t="shared" ref="AI200:AK215" si="165">(1-$AI$5)*AI199+AU199</f>
        <v>490469.54014024697</v>
      </c>
      <c r="AJ200" s="1">
        <f t="shared" si="165"/>
        <v>196603.05861862452</v>
      </c>
      <c r="AK200" s="1">
        <f t="shared" si="165"/>
        <v>70917.310941829826</v>
      </c>
      <c r="AL200" s="14">
        <f t="shared" si="149"/>
        <v>71.994082119243444</v>
      </c>
      <c r="AM200" s="14">
        <f t="shared" si="149"/>
        <v>16.55151955625233</v>
      </c>
      <c r="AN200" s="14">
        <f t="shared" si="149"/>
        <v>5.3329938368550334</v>
      </c>
      <c r="AO200" s="11">
        <f t="shared" si="150"/>
        <v>4.8504305620245634E-3</v>
      </c>
      <c r="AP200" s="11">
        <f t="shared" si="150"/>
        <v>6.1102632239057979E-3</v>
      </c>
      <c r="AQ200" s="11">
        <f t="shared" si="150"/>
        <v>5.542779702181885E-3</v>
      </c>
      <c r="AR200" s="1">
        <f t="shared" si="152"/>
        <v>256818.04432001946</v>
      </c>
      <c r="AS200" s="1">
        <f t="shared" si="152"/>
        <v>105338.31483388445</v>
      </c>
      <c r="AT200" s="1">
        <f t="shared" si="152"/>
        <v>37797.269691893358</v>
      </c>
      <c r="AU200" s="1">
        <f t="shared" si="159"/>
        <v>51363.608864003894</v>
      </c>
      <c r="AV200" s="1">
        <f t="shared" si="159"/>
        <v>21067.66296677689</v>
      </c>
      <c r="AW200" s="1">
        <f t="shared" si="159"/>
        <v>7559.4539383786723</v>
      </c>
      <c r="AX200" s="1">
        <f t="shared" si="160"/>
        <v>176302.85827678879</v>
      </c>
      <c r="AY200" s="1">
        <f t="shared" si="160"/>
        <v>28432.46758237838</v>
      </c>
      <c r="AZ200" s="1">
        <f t="shared" si="160"/>
        <v>6920.8209993370183</v>
      </c>
      <c r="BA200" s="1">
        <f t="shared" si="161"/>
        <v>14077.372850414662</v>
      </c>
      <c r="BB200" s="1">
        <f t="shared" si="161"/>
        <v>30395.52292549322</v>
      </c>
      <c r="BC200" s="1">
        <f t="shared" si="161"/>
        <v>38632.920328716129</v>
      </c>
      <c r="BD200" s="1">
        <f>SUM(BA200:BC200)*BT200*BG$3+BF$3*econlow!BD200+BH$3*econhigh!BD200</f>
        <v>1362.6015272601785</v>
      </c>
      <c r="BE200" s="2">
        <f t="shared" ref="BE200:BG215" si="166">BE199</f>
        <v>0.17931493730955578</v>
      </c>
      <c r="BF200" s="2">
        <f t="shared" si="166"/>
        <v>0.13584270515142602</v>
      </c>
      <c r="BG200" s="2">
        <f t="shared" si="166"/>
        <v>7.3108051554487685E-2</v>
      </c>
      <c r="BH200" s="2">
        <f t="shared" si="155"/>
        <v>0.10228860630941862</v>
      </c>
      <c r="BI200" s="2">
        <f t="shared" si="162"/>
        <v>3.2153846742329923E-3</v>
      </c>
      <c r="BJ200" s="2">
        <f t="shared" si="162"/>
        <v>1.8453240542857267E-3</v>
      </c>
      <c r="BK200" s="2">
        <f t="shared" si="162"/>
        <v>5.3447872020936297E-4</v>
      </c>
      <c r="BL200" s="2">
        <f t="shared" si="156"/>
        <v>825.76880377307998</v>
      </c>
      <c r="BM200" s="2">
        <f t="shared" si="156"/>
        <v>194.38332620088997</v>
      </c>
      <c r="BN200" s="2">
        <f t="shared" si="156"/>
        <v>20.201836332331304</v>
      </c>
      <c r="BO200" s="2">
        <f t="shared" si="163"/>
        <v>1131.3428686201523</v>
      </c>
      <c r="BP200" s="2">
        <f t="shared" si="163"/>
        <v>101.48192027823647</v>
      </c>
      <c r="BQ200" s="2">
        <f t="shared" si="163"/>
        <v>10.250133402971366</v>
      </c>
      <c r="BR200" s="11">
        <f t="shared" si="164"/>
        <v>3.4831650077362414E-2</v>
      </c>
      <c r="BS200" s="17">
        <f t="shared" si="153"/>
        <v>2.7924506316361133E-3</v>
      </c>
      <c r="BT200" s="17">
        <f t="shared" si="154"/>
        <v>1.6429553690998553E-2</v>
      </c>
      <c r="BU200" s="12">
        <f>(BU$3*tempmid!$I310+BU$4*tempmid!$I310^2+BU$5*tempmid!$I310^6)*(K200/K$56)^$BW$1</f>
        <v>-8.4201131130993421</v>
      </c>
      <c r="BV200" s="12">
        <f>(BV$3*tempmid!$I310+BV$4*tempmid!$I310^2+BV$5*tempmid!$I310^6)*(L200/L$56)^$BW$1</f>
        <v>-7.1248020418531572</v>
      </c>
      <c r="BW200" s="12">
        <f>(BW$3*tempmid!$I310+BW$4*tempmid!$I310^2+BW$5*tempmid!$I310^6)*(M200/M$56)^$BW$1</f>
        <v>-7.135686875512766</v>
      </c>
      <c r="BX200" s="12"/>
      <c r="BY200" s="12"/>
      <c r="BZ200" s="12"/>
      <c r="CA200" s="19"/>
      <c r="CB200" s="19"/>
      <c r="CC200" s="19"/>
      <c r="CD200" s="19"/>
      <c r="CE200" s="19"/>
      <c r="CF200" s="19"/>
      <c r="CG200" s="19"/>
      <c r="CH200" s="19"/>
    </row>
    <row r="201" spans="1:86" x14ac:dyDescent="0.3">
      <c r="A201" s="2">
        <f t="shared" si="140"/>
        <v>2155</v>
      </c>
      <c r="B201" s="5">
        <f t="shared" si="141"/>
        <v>1165.3522487441944</v>
      </c>
      <c r="C201" s="5">
        <f t="shared" si="141"/>
        <v>2963.9022059480076</v>
      </c>
      <c r="D201" s="5">
        <f t="shared" si="141"/>
        <v>4369.1506941186481</v>
      </c>
      <c r="E201" s="15">
        <f t="shared" si="142"/>
        <v>2.4185258796675841E-6</v>
      </c>
      <c r="F201" s="15">
        <f t="shared" si="142"/>
        <v>4.7646581583604815E-6</v>
      </c>
      <c r="G201" s="15">
        <f t="shared" si="142"/>
        <v>9.7268801412138672E-6</v>
      </c>
      <c r="H201" s="5">
        <f t="shared" si="143"/>
        <v>257838.24958966847</v>
      </c>
      <c r="I201" s="5">
        <f t="shared" si="143"/>
        <v>106003.88400604941</v>
      </c>
      <c r="J201" s="5">
        <f t="shared" si="143"/>
        <v>38017.676276952516</v>
      </c>
      <c r="K201" s="5">
        <f t="shared" si="144"/>
        <v>221253.48783384581</v>
      </c>
      <c r="L201" s="5">
        <f t="shared" si="144"/>
        <v>35764.973551866547</v>
      </c>
      <c r="M201" s="5">
        <f t="shared" si="144"/>
        <v>8701.388196138083</v>
      </c>
      <c r="N201" s="15">
        <f t="shared" si="145"/>
        <v>3.97005469525058E-3</v>
      </c>
      <c r="O201" s="15">
        <f t="shared" si="145"/>
        <v>6.3136011179738549E-3</v>
      </c>
      <c r="P201" s="15">
        <f t="shared" si="145"/>
        <v>5.8214997291949899E-3</v>
      </c>
      <c r="Q201" s="5">
        <f t="shared" si="146"/>
        <v>7583.9987542157032</v>
      </c>
      <c r="R201" s="5">
        <f t="shared" si="146"/>
        <v>10746.660860179838</v>
      </c>
      <c r="S201" s="5">
        <f t="shared" si="146"/>
        <v>6041.534702069368</v>
      </c>
      <c r="T201" s="5">
        <f t="shared" si="147"/>
        <v>29.413784674248706</v>
      </c>
      <c r="U201" s="5">
        <f t="shared" si="147"/>
        <v>101.37987830301151</v>
      </c>
      <c r="V201" s="5">
        <f t="shared" si="147"/>
        <v>158.91383413488458</v>
      </c>
      <c r="W201" s="15">
        <f t="shared" si="148"/>
        <v>-1.0734613539272964E-2</v>
      </c>
      <c r="X201" s="15">
        <f t="shared" si="148"/>
        <v>-1.217998157191269E-2</v>
      </c>
      <c r="Y201" s="15">
        <f t="shared" si="148"/>
        <v>-9.7425357312937999E-3</v>
      </c>
      <c r="Z201" s="5">
        <f t="shared" si="151"/>
        <v>8053.4239235445129</v>
      </c>
      <c r="AA201" s="5">
        <f t="shared" si="151"/>
        <v>28044.086606330617</v>
      </c>
      <c r="AB201" s="5">
        <f t="shared" si="151"/>
        <v>54233.021885131988</v>
      </c>
      <c r="AC201" s="16">
        <f t="shared" si="157"/>
        <v>1.2851102930226257</v>
      </c>
      <c r="AD201" s="16">
        <f t="shared" si="157"/>
        <v>3.0018444922864864</v>
      </c>
      <c r="AE201" s="16">
        <f t="shared" si="157"/>
        <v>9.646298208506801</v>
      </c>
      <c r="AF201" s="15">
        <f t="shared" si="158"/>
        <v>-4.0504037456468023E-3</v>
      </c>
      <c r="AG201" s="15">
        <f t="shared" si="158"/>
        <v>2.9673830763510267E-4</v>
      </c>
      <c r="AH201" s="15">
        <f t="shared" si="158"/>
        <v>9.7937136394747881E-3</v>
      </c>
      <c r="AI201" s="1">
        <f t="shared" si="165"/>
        <v>492786.19499022618</v>
      </c>
      <c r="AJ201" s="1">
        <f t="shared" si="165"/>
        <v>198010.41572353899</v>
      </c>
      <c r="AK201" s="1">
        <f t="shared" si="165"/>
        <v>71385.033786025524</v>
      </c>
      <c r="AL201" s="14">
        <f t="shared" si="149"/>
        <v>72.339792392477563</v>
      </c>
      <c r="AM201" s="14">
        <f t="shared" si="149"/>
        <v>16.651642356084214</v>
      </c>
      <c r="AN201" s="14">
        <f t="shared" si="149"/>
        <v>5.3622578507459071</v>
      </c>
      <c r="AO201" s="11">
        <f t="shared" si="150"/>
        <v>4.8019262564043177E-3</v>
      </c>
      <c r="AP201" s="11">
        <f t="shared" si="150"/>
        <v>6.0491605916667395E-3</v>
      </c>
      <c r="AQ201" s="11">
        <f t="shared" si="150"/>
        <v>5.4873519051600664E-3</v>
      </c>
      <c r="AR201" s="1">
        <f t="shared" si="152"/>
        <v>257838.24958966847</v>
      </c>
      <c r="AS201" s="1">
        <f t="shared" si="152"/>
        <v>106003.88400604941</v>
      </c>
      <c r="AT201" s="1">
        <f t="shared" si="152"/>
        <v>38017.676276952516</v>
      </c>
      <c r="AU201" s="1">
        <f t="shared" si="159"/>
        <v>51567.649917933697</v>
      </c>
      <c r="AV201" s="1">
        <f t="shared" si="159"/>
        <v>21200.776801209882</v>
      </c>
      <c r="AW201" s="1">
        <f t="shared" si="159"/>
        <v>7603.5352553905032</v>
      </c>
      <c r="AX201" s="1">
        <f t="shared" si="160"/>
        <v>177002.79026707663</v>
      </c>
      <c r="AY201" s="1">
        <f t="shared" si="160"/>
        <v>28611.978841493241</v>
      </c>
      <c r="AZ201" s="1">
        <f t="shared" si="160"/>
        <v>6961.1105569104657</v>
      </c>
      <c r="BA201" s="1">
        <f t="shared" si="161"/>
        <v>14082.024249553311</v>
      </c>
      <c r="BB201" s="1">
        <f t="shared" si="161"/>
        <v>30414.321820639398</v>
      </c>
      <c r="BC201" s="1">
        <f t="shared" si="161"/>
        <v>38658.657367214517</v>
      </c>
      <c r="BD201" s="1">
        <f>SUM(BA201:BC201)*BT201*BG$3+BF$3*econlow!BD201+BH$3*econhigh!BD201</f>
        <v>1323.6647292096266</v>
      </c>
      <c r="BE201" s="2">
        <f t="shared" si="166"/>
        <v>0.17931493730955578</v>
      </c>
      <c r="BF201" s="2">
        <f t="shared" si="166"/>
        <v>0.13584270515142602</v>
      </c>
      <c r="BG201" s="2">
        <f t="shared" si="166"/>
        <v>7.3108051554487685E-2</v>
      </c>
      <c r="BH201" s="2">
        <f t="shared" si="155"/>
        <v>0.10205358152505302</v>
      </c>
      <c r="BI201" s="2">
        <f t="shared" si="162"/>
        <v>3.2153846742329923E-3</v>
      </c>
      <c r="BJ201" s="2">
        <f t="shared" si="162"/>
        <v>1.8453240542857267E-3</v>
      </c>
      <c r="BK201" s="2">
        <f t="shared" si="162"/>
        <v>5.3447872020936297E-4</v>
      </c>
      <c r="BL201" s="2">
        <f t="shared" si="156"/>
        <v>829.04915616168114</v>
      </c>
      <c r="BM201" s="2">
        <f t="shared" si="156"/>
        <v>195.611517004077</v>
      </c>
      <c r="BN201" s="2">
        <f t="shared" si="156"/>
        <v>20.319638961839441</v>
      </c>
      <c r="BO201" s="2">
        <f t="shared" si="163"/>
        <v>1148.1886462231121</v>
      </c>
      <c r="BP201" s="2">
        <f t="shared" si="163"/>
        <v>102.69440800178631</v>
      </c>
      <c r="BQ201" s="2">
        <f t="shared" si="163"/>
        <v>10.249837241687031</v>
      </c>
      <c r="BR201" s="11">
        <f t="shared" si="164"/>
        <v>3.4758977712651101E-2</v>
      </c>
      <c r="BS201" s="17">
        <f t="shared" si="153"/>
        <v>2.698458856981572E-3</v>
      </c>
      <c r="BT201" s="17">
        <f t="shared" si="154"/>
        <v>1.5951023000969469E-2</v>
      </c>
      <c r="BU201" s="12">
        <f>(BU$3*tempmid!$I311+BU$4*tempmid!$I311^2+BU$5*tempmid!$I311^6)*(K201/K$56)^$BW$1</f>
        <v>-8.5821272125927734</v>
      </c>
      <c r="BV201" s="12">
        <f>(BV$3*tempmid!$I311+BV$4*tempmid!$I311^2+BV$5*tempmid!$I311^6)*(L201/L$56)^$BW$1</f>
        <v>-7.2327142763168313</v>
      </c>
      <c r="BW201" s="12">
        <f>(BW$3*tempmid!$I311+BW$4*tempmid!$I311^2+BW$5*tempmid!$I311^6)*(M201/M$56)^$BW$1</f>
        <v>-7.2267624278747329</v>
      </c>
      <c r="BX201" s="12"/>
      <c r="BY201" s="12"/>
      <c r="BZ201" s="12"/>
      <c r="CA201" s="19"/>
      <c r="CB201" s="19"/>
      <c r="CC201" s="19"/>
      <c r="CD201" s="19"/>
      <c r="CE201" s="19"/>
      <c r="CF201" s="19"/>
      <c r="CG201" s="19"/>
      <c r="CH201" s="19"/>
    </row>
    <row r="202" spans="1:86" x14ac:dyDescent="0.3">
      <c r="A202" s="2">
        <f t="shared" si="140"/>
        <v>2156</v>
      </c>
      <c r="B202" s="5">
        <f t="shared" ref="B202:D217" si="167">B201*(1+E202)</f>
        <v>1165.3549262570384</v>
      </c>
      <c r="C202" s="5">
        <f t="shared" si="167"/>
        <v>2963.9156218297921</v>
      </c>
      <c r="D202" s="5">
        <f t="shared" si="167"/>
        <v>4369.1910674135124</v>
      </c>
      <c r="E202" s="15">
        <f t="shared" ref="E202:G217" si="168">E201*$E$5</f>
        <v>2.2975995856842047E-6</v>
      </c>
      <c r="F202" s="15">
        <f t="shared" si="168"/>
        <v>4.5264252504424573E-6</v>
      </c>
      <c r="G202" s="15">
        <f t="shared" si="168"/>
        <v>9.2405361341531739E-6</v>
      </c>
      <c r="H202" s="5">
        <f t="shared" si="143"/>
        <v>258844.3412453364</v>
      </c>
      <c r="I202" s="5">
        <f t="shared" si="143"/>
        <v>106665.10784152093</v>
      </c>
      <c r="J202" s="5">
        <f t="shared" si="143"/>
        <v>38236.603297425638</v>
      </c>
      <c r="K202" s="5">
        <f t="shared" si="144"/>
        <v>222116.31444911743</v>
      </c>
      <c r="L202" s="5">
        <f t="shared" si="144"/>
        <v>35987.902980743609</v>
      </c>
      <c r="M202" s="5">
        <f t="shared" si="144"/>
        <v>8751.4147830712882</v>
      </c>
      <c r="N202" s="15">
        <f t="shared" si="145"/>
        <v>3.8997198359176366E-3</v>
      </c>
      <c r="O202" s="15">
        <f t="shared" si="145"/>
        <v>6.2331775124555566E-3</v>
      </c>
      <c r="P202" s="15">
        <f t="shared" si="145"/>
        <v>5.7492650374348919E-3</v>
      </c>
      <c r="Q202" s="5">
        <f t="shared" si="146"/>
        <v>7531.8627528044972</v>
      </c>
      <c r="R202" s="5">
        <f t="shared" si="146"/>
        <v>10681.98503838352</v>
      </c>
      <c r="S202" s="5">
        <f t="shared" si="146"/>
        <v>6017.1264185784621</v>
      </c>
      <c r="T202" s="5">
        <f t="shared" ref="T202:V217" si="169">T201*(1+W202)</f>
        <v>29.098039063043256</v>
      </c>
      <c r="U202" s="5">
        <f t="shared" si="169"/>
        <v>100.14507325351808</v>
      </c>
      <c r="V202" s="5">
        <f t="shared" si="169"/>
        <v>157.36561042762858</v>
      </c>
      <c r="W202" s="15">
        <f t="shared" si="148"/>
        <v>-1.0734613539272964E-2</v>
      </c>
      <c r="X202" s="15">
        <f t="shared" si="148"/>
        <v>-1.217998157191269E-2</v>
      </c>
      <c r="Y202" s="15">
        <f t="shared" si="148"/>
        <v>-9.7425357312937999E-3</v>
      </c>
      <c r="Z202" s="5">
        <f t="shared" si="151"/>
        <v>7966.2245462543733</v>
      </c>
      <c r="AA202" s="5">
        <f t="shared" si="151"/>
        <v>27885.817909343783</v>
      </c>
      <c r="AB202" s="5">
        <f t="shared" si="151"/>
        <v>54546.856862327906</v>
      </c>
      <c r="AC202" s="16">
        <f t="shared" si="157"/>
        <v>1.2799050774781975</v>
      </c>
      <c r="AD202" s="16">
        <f t="shared" si="157"/>
        <v>3.0027352545409114</v>
      </c>
      <c r="AE202" s="16">
        <f t="shared" si="157"/>
        <v>9.7407712908418951</v>
      </c>
      <c r="AF202" s="15">
        <f t="shared" si="158"/>
        <v>-4.0504037456468023E-3</v>
      </c>
      <c r="AG202" s="15">
        <f t="shared" si="158"/>
        <v>2.9673830763510267E-4</v>
      </c>
      <c r="AH202" s="15">
        <f t="shared" si="158"/>
        <v>9.7937136394747881E-3</v>
      </c>
      <c r="AI202" s="1">
        <f t="shared" si="165"/>
        <v>495075.22540913726</v>
      </c>
      <c r="AJ202" s="1">
        <f t="shared" si="165"/>
        <v>199410.15095239499</v>
      </c>
      <c r="AK202" s="1">
        <f t="shared" si="165"/>
        <v>71850.065662813475</v>
      </c>
      <c r="AL202" s="14">
        <f t="shared" ref="AL202:AN217" si="170">AL201*(1+AO202)</f>
        <v>72.683689037465115</v>
      </c>
      <c r="AM202" s="14">
        <f t="shared" si="170"/>
        <v>16.751363530223895</v>
      </c>
      <c r="AN202" s="14">
        <f t="shared" si="170"/>
        <v>5.391388200620824</v>
      </c>
      <c r="AO202" s="11">
        <f t="shared" ref="AO202:AQ217" si="171">AO$5*AO201</f>
        <v>4.7539069938402744E-3</v>
      </c>
      <c r="AP202" s="11">
        <f t="shared" si="171"/>
        <v>5.9886689857500718E-3</v>
      </c>
      <c r="AQ202" s="11">
        <f t="shared" si="171"/>
        <v>5.4324783861084656E-3</v>
      </c>
      <c r="AR202" s="1">
        <f t="shared" si="152"/>
        <v>258844.3412453364</v>
      </c>
      <c r="AS202" s="1">
        <f t="shared" si="152"/>
        <v>106665.10784152093</v>
      </c>
      <c r="AT202" s="1">
        <f t="shared" si="152"/>
        <v>38236.603297425638</v>
      </c>
      <c r="AU202" s="1">
        <f t="shared" si="159"/>
        <v>51768.86824906728</v>
      </c>
      <c r="AV202" s="1">
        <f t="shared" si="159"/>
        <v>21333.02156830419</v>
      </c>
      <c r="AW202" s="1">
        <f t="shared" si="159"/>
        <v>7647.3206594851281</v>
      </c>
      <c r="AX202" s="1">
        <f t="shared" si="160"/>
        <v>177693.05155929393</v>
      </c>
      <c r="AY202" s="1">
        <f t="shared" si="160"/>
        <v>28790.322384594889</v>
      </c>
      <c r="AZ202" s="1">
        <f t="shared" si="160"/>
        <v>7001.1318264570309</v>
      </c>
      <c r="BA202" s="1">
        <f t="shared" si="161"/>
        <v>14086.592323847684</v>
      </c>
      <c r="BB202" s="1">
        <f t="shared" si="161"/>
        <v>30432.876761376461</v>
      </c>
      <c r="BC202" s="1">
        <f t="shared" si="161"/>
        <v>38684.06229723453</v>
      </c>
      <c r="BD202" s="1">
        <f>SUM(BA202:BC202)*BT202*BG$3+BF$3*econlow!BD202+BH$3*econhigh!BD202</f>
        <v>1285.829766034941</v>
      </c>
      <c r="BE202" s="2">
        <f t="shared" si="166"/>
        <v>0.17931493730955578</v>
      </c>
      <c r="BF202" s="2">
        <f t="shared" si="166"/>
        <v>0.13584270515142602</v>
      </c>
      <c r="BG202" s="2">
        <f t="shared" si="166"/>
        <v>7.3108051554487685E-2</v>
      </c>
      <c r="BH202" s="2">
        <f t="shared" si="155"/>
        <v>0.1018194080718403</v>
      </c>
      <c r="BI202" s="2">
        <f t="shared" si="162"/>
        <v>3.2153846742329923E-3</v>
      </c>
      <c r="BJ202" s="2">
        <f t="shared" si="162"/>
        <v>1.8453240542857267E-3</v>
      </c>
      <c r="BK202" s="2">
        <f t="shared" si="162"/>
        <v>5.3447872020936297E-4</v>
      </c>
      <c r="BL202" s="2">
        <f t="shared" si="156"/>
        <v>832.2841278521895</v>
      </c>
      <c r="BM202" s="2">
        <f t="shared" si="156"/>
        <v>196.83168925293967</v>
      </c>
      <c r="BN202" s="2">
        <f t="shared" si="156"/>
        <v>20.436650795561164</v>
      </c>
      <c r="BO202" s="2">
        <f t="shared" si="163"/>
        <v>1165.2861792645399</v>
      </c>
      <c r="BP202" s="2">
        <f t="shared" si="163"/>
        <v>103.92147608197419</v>
      </c>
      <c r="BQ202" s="2">
        <f t="shared" si="163"/>
        <v>10.249549565035696</v>
      </c>
      <c r="BR202" s="11">
        <f t="shared" si="164"/>
        <v>3.4687106892236502E-2</v>
      </c>
      <c r="BS202" s="17">
        <f t="shared" si="153"/>
        <v>2.6078139113579397E-3</v>
      </c>
      <c r="BT202" s="17">
        <f t="shared" si="154"/>
        <v>1.548643009802861E-2</v>
      </c>
      <c r="BU202" s="12">
        <f>(BU$3*tempmid!$I312+BU$4*tempmid!$I312^2+BU$5*tempmid!$I312^6)*(K202/K$56)^$BW$1</f>
        <v>-8.7444523768426059</v>
      </c>
      <c r="BV202" s="12">
        <f>(BV$3*tempmid!$I312+BV$4*tempmid!$I312^2+BV$5*tempmid!$I312^6)*(L202/L$56)^$BW$1</f>
        <v>-7.3406861435865229</v>
      </c>
      <c r="BW202" s="12">
        <f>(BW$3*tempmid!$I312+BW$4*tempmid!$I312^2+BW$5*tempmid!$I312^6)*(M202/M$56)^$BW$1</f>
        <v>-7.3178589976961703</v>
      </c>
      <c r="BX202" s="12"/>
      <c r="BY202" s="12"/>
      <c r="BZ202" s="12"/>
      <c r="CA202" s="19"/>
      <c r="CB202" s="19"/>
      <c r="CC202" s="19"/>
      <c r="CD202" s="19"/>
      <c r="CE202" s="19"/>
      <c r="CF202" s="19"/>
      <c r="CG202" s="19"/>
      <c r="CH202" s="19"/>
    </row>
    <row r="203" spans="1:86" x14ac:dyDescent="0.3">
      <c r="A203" s="2">
        <f t="shared" si="140"/>
        <v>2157</v>
      </c>
      <c r="B203" s="5">
        <f t="shared" si="167"/>
        <v>1165.3574699000844</v>
      </c>
      <c r="C203" s="5">
        <f t="shared" si="167"/>
        <v>2963.9283669751776</v>
      </c>
      <c r="D203" s="5">
        <f t="shared" si="167"/>
        <v>4369.2294223980516</v>
      </c>
      <c r="E203" s="15">
        <f t="shared" si="168"/>
        <v>2.1827196063999944E-6</v>
      </c>
      <c r="F203" s="15">
        <f t="shared" si="168"/>
        <v>4.3001039879203342E-6</v>
      </c>
      <c r="G203" s="15">
        <f t="shared" si="168"/>
        <v>8.7785093274455143E-6</v>
      </c>
      <c r="H203" s="5">
        <f t="shared" si="143"/>
        <v>259836.32557694192</v>
      </c>
      <c r="I203" s="5">
        <f t="shared" si="143"/>
        <v>107321.94860093364</v>
      </c>
      <c r="J203" s="5">
        <f t="shared" si="143"/>
        <v>38454.041885754268</v>
      </c>
      <c r="K203" s="5">
        <f t="shared" si="144"/>
        <v>222967.0571376007</v>
      </c>
      <c r="L203" s="5">
        <f t="shared" si="144"/>
        <v>36209.359779656392</v>
      </c>
      <c r="M203" s="5">
        <f t="shared" si="144"/>
        <v>8801.1038487992173</v>
      </c>
      <c r="N203" s="15">
        <f t="shared" si="145"/>
        <v>3.8301674984713152E-3</v>
      </c>
      <c r="O203" s="15">
        <f t="shared" si="145"/>
        <v>6.1536455467072759E-3</v>
      </c>
      <c r="P203" s="15">
        <f t="shared" si="145"/>
        <v>5.6778323230717298E-3</v>
      </c>
      <c r="Q203" s="5">
        <f t="shared" si="146"/>
        <v>7479.5660632929412</v>
      </c>
      <c r="R203" s="5">
        <f t="shared" si="146"/>
        <v>10616.856831966548</v>
      </c>
      <c r="S203" s="5">
        <f t="shared" si="146"/>
        <v>5992.3883418133628</v>
      </c>
      <c r="T203" s="5">
        <f t="shared" si="169"/>
        <v>28.785682858950818</v>
      </c>
      <c r="U203" s="5">
        <f t="shared" si="169"/>
        <v>98.925308106772377</v>
      </c>
      <c r="V203" s="5">
        <f t="shared" si="169"/>
        <v>155.83247034516054</v>
      </c>
      <c r="W203" s="15">
        <f t="shared" si="148"/>
        <v>-1.0734613539272964E-2</v>
      </c>
      <c r="X203" s="15">
        <f t="shared" si="148"/>
        <v>-1.217998157191269E-2</v>
      </c>
      <c r="Y203" s="15">
        <f t="shared" si="148"/>
        <v>-9.7425357312937999E-3</v>
      </c>
      <c r="Z203" s="5">
        <f t="shared" si="151"/>
        <v>7879.4163325764766</v>
      </c>
      <c r="AA203" s="5">
        <f t="shared" si="151"/>
        <v>27726.219776986927</v>
      </c>
      <c r="AB203" s="5">
        <f t="shared" si="151"/>
        <v>54858.541216582678</v>
      </c>
      <c r="AC203" s="16">
        <f t="shared" si="157"/>
        <v>1.2747209451583075</v>
      </c>
      <c r="AD203" s="16">
        <f t="shared" si="157"/>
        <v>3.0036262811186201</v>
      </c>
      <c r="AE203" s="16">
        <f t="shared" si="157"/>
        <v>9.8361696154920182</v>
      </c>
      <c r="AF203" s="15">
        <f t="shared" si="158"/>
        <v>-4.0504037456468023E-3</v>
      </c>
      <c r="AG203" s="15">
        <f t="shared" si="158"/>
        <v>2.9673830763510267E-4</v>
      </c>
      <c r="AH203" s="15">
        <f t="shared" si="158"/>
        <v>9.7937136394747881E-3</v>
      </c>
      <c r="AI203" s="1">
        <f t="shared" si="165"/>
        <v>497336.57111729082</v>
      </c>
      <c r="AJ203" s="1">
        <f t="shared" si="165"/>
        <v>200802.15742545968</v>
      </c>
      <c r="AK203" s="1">
        <f t="shared" si="165"/>
        <v>72312.379756017253</v>
      </c>
      <c r="AL203" s="14">
        <f t="shared" si="170"/>
        <v>73.025765220141906</v>
      </c>
      <c r="AM203" s="14">
        <f t="shared" si="170"/>
        <v>16.850678717753947</v>
      </c>
      <c r="AN203" s="14">
        <f t="shared" si="170"/>
        <v>5.4203839144931072</v>
      </c>
      <c r="AO203" s="11">
        <f t="shared" si="171"/>
        <v>4.706367923901872E-3</v>
      </c>
      <c r="AP203" s="11">
        <f t="shared" si="171"/>
        <v>5.9287822958925714E-3</v>
      </c>
      <c r="AQ203" s="11">
        <f t="shared" si="171"/>
        <v>5.3781536022473805E-3</v>
      </c>
      <c r="AR203" s="1">
        <f t="shared" si="152"/>
        <v>259836.32557694192</v>
      </c>
      <c r="AS203" s="1">
        <f t="shared" si="152"/>
        <v>107321.94860093364</v>
      </c>
      <c r="AT203" s="1">
        <f t="shared" si="152"/>
        <v>38454.041885754268</v>
      </c>
      <c r="AU203" s="1">
        <f t="shared" si="159"/>
        <v>51967.265115388385</v>
      </c>
      <c r="AV203" s="1">
        <f t="shared" si="159"/>
        <v>21464.389720186729</v>
      </c>
      <c r="AW203" s="1">
        <f t="shared" si="159"/>
        <v>7690.8083771508536</v>
      </c>
      <c r="AX203" s="1">
        <f t="shared" si="160"/>
        <v>178373.64571008057</v>
      </c>
      <c r="AY203" s="1">
        <f t="shared" si="160"/>
        <v>28967.487823725114</v>
      </c>
      <c r="AZ203" s="1">
        <f t="shared" si="160"/>
        <v>7040.8830790393731</v>
      </c>
      <c r="BA203" s="1">
        <f t="shared" si="161"/>
        <v>14091.078058994886</v>
      </c>
      <c r="BB203" s="1">
        <f t="shared" si="161"/>
        <v>30451.190701608877</v>
      </c>
      <c r="BC203" s="1">
        <f t="shared" si="161"/>
        <v>38709.139476001656</v>
      </c>
      <c r="BD203" s="1">
        <f>SUM(BA203:BC203)*BT203*BG$3+BF$3*econlow!BD203+BH$3*econhigh!BD203</f>
        <v>1249.0659109703647</v>
      </c>
      <c r="BE203" s="2">
        <f t="shared" si="166"/>
        <v>0.17931493730955578</v>
      </c>
      <c r="BF203" s="2">
        <f t="shared" si="166"/>
        <v>0.13584270515142602</v>
      </c>
      <c r="BG203" s="2">
        <f t="shared" si="166"/>
        <v>7.3108051554487685E-2</v>
      </c>
      <c r="BH203" s="2">
        <f t="shared" si="155"/>
        <v>0.10158609822067713</v>
      </c>
      <c r="BI203" s="2">
        <f t="shared" si="162"/>
        <v>3.2153846742329923E-3</v>
      </c>
      <c r="BJ203" s="2">
        <f t="shared" si="162"/>
        <v>1.8453240542857267E-3</v>
      </c>
      <c r="BK203" s="2">
        <f t="shared" si="162"/>
        <v>5.3447872020936297E-4</v>
      </c>
      <c r="BL203" s="2">
        <f t="shared" si="156"/>
        <v>835.47373906911309</v>
      </c>
      <c r="BM203" s="2">
        <f t="shared" si="156"/>
        <v>198.04377330611925</v>
      </c>
      <c r="BN203" s="2">
        <f t="shared" si="156"/>
        <v>20.552867093975181</v>
      </c>
      <c r="BO203" s="2">
        <f t="shared" si="163"/>
        <v>1182.6392327803155</v>
      </c>
      <c r="BP203" s="2">
        <f t="shared" si="163"/>
        <v>105.16329984640591</v>
      </c>
      <c r="BQ203" s="2">
        <f t="shared" si="163"/>
        <v>10.249270266094316</v>
      </c>
      <c r="BR203" s="11">
        <f t="shared" si="164"/>
        <v>3.4616028785347835E-2</v>
      </c>
      <c r="BS203" s="17">
        <f t="shared" si="153"/>
        <v>2.5203889117655213E-3</v>
      </c>
      <c r="BT203" s="17">
        <f t="shared" si="154"/>
        <v>1.5035369027212243E-2</v>
      </c>
      <c r="BU203" s="12">
        <f>(BU$3*tempmid!$I313+BU$4*tempmid!$I313^2+BU$5*tempmid!$I313^6)*(K203/K$56)^$BW$1</f>
        <v>-8.9070744200550198</v>
      </c>
      <c r="BV203" s="12">
        <f>(BV$3*tempmid!$I313+BV$4*tempmid!$I313^2+BV$5*tempmid!$I313^6)*(L203/L$56)^$BW$1</f>
        <v>-7.448709100670019</v>
      </c>
      <c r="BW203" s="12">
        <f>(BW$3*tempmid!$I313+BW$4*tempmid!$I313^2+BW$5*tempmid!$I313^6)*(M203/M$56)^$BW$1</f>
        <v>-7.4089697764011122</v>
      </c>
      <c r="BX203" s="12"/>
      <c r="BY203" s="12"/>
      <c r="BZ203" s="12"/>
      <c r="CA203" s="19"/>
      <c r="CB203" s="19"/>
      <c r="CC203" s="19"/>
      <c r="CD203" s="19"/>
      <c r="CE203" s="19"/>
      <c r="CF203" s="19"/>
      <c r="CG203" s="19"/>
      <c r="CH203" s="19"/>
    </row>
    <row r="204" spans="1:86" x14ac:dyDescent="0.3">
      <c r="A204" s="2">
        <f t="shared" si="140"/>
        <v>2158</v>
      </c>
      <c r="B204" s="5">
        <f t="shared" si="167"/>
        <v>1165.3598863662526</v>
      </c>
      <c r="C204" s="5">
        <f t="shared" si="167"/>
        <v>2963.9404749153591</v>
      </c>
      <c r="D204" s="5">
        <f t="shared" si="167"/>
        <v>4369.2658599532278</v>
      </c>
      <c r="E204" s="15">
        <f t="shared" si="168"/>
        <v>2.0735836260799947E-6</v>
      </c>
      <c r="F204" s="15">
        <f t="shared" si="168"/>
        <v>4.0850987885243171E-6</v>
      </c>
      <c r="G204" s="15">
        <f t="shared" si="168"/>
        <v>8.3395838610732374E-6</v>
      </c>
      <c r="H204" s="5">
        <f t="shared" si="143"/>
        <v>260814.21176902173</v>
      </c>
      <c r="I204" s="5">
        <f t="shared" si="143"/>
        <v>107974.36999083795</v>
      </c>
      <c r="J204" s="5">
        <f t="shared" si="143"/>
        <v>38669.983584858142</v>
      </c>
      <c r="K204" s="5">
        <f t="shared" si="144"/>
        <v>223805.72286752996</v>
      </c>
      <c r="L204" s="5">
        <f t="shared" si="144"/>
        <v>36429.331460822053</v>
      </c>
      <c r="M204" s="5">
        <f t="shared" si="144"/>
        <v>8850.4533311397299</v>
      </c>
      <c r="N204" s="15">
        <f t="shared" si="145"/>
        <v>3.7613885239184963E-3</v>
      </c>
      <c r="O204" s="15">
        <f t="shared" si="145"/>
        <v>6.0749950428355959E-3</v>
      </c>
      <c r="P204" s="15">
        <f t="shared" si="145"/>
        <v>5.6071923690850234E-3</v>
      </c>
      <c r="Q204" s="5">
        <f t="shared" si="146"/>
        <v>7427.122764015422</v>
      </c>
      <c r="R204" s="5">
        <f t="shared" si="146"/>
        <v>10551.298590380857</v>
      </c>
      <c r="S204" s="5">
        <f t="shared" si="146"/>
        <v>5967.330169275313</v>
      </c>
      <c r="T204" s="5">
        <f t="shared" si="169"/>
        <v>28.476679677995907</v>
      </c>
      <c r="U204" s="5">
        <f t="shared" si="169"/>
        <v>97.720399677036099</v>
      </c>
      <c r="V204" s="5">
        <f t="shared" si="169"/>
        <v>154.31426693472704</v>
      </c>
      <c r="W204" s="15">
        <f t="shared" si="148"/>
        <v>-1.0734613539272964E-2</v>
      </c>
      <c r="X204" s="15">
        <f t="shared" si="148"/>
        <v>-1.217998157191269E-2</v>
      </c>
      <c r="Y204" s="15">
        <f t="shared" si="148"/>
        <v>-9.7425357312937999E-3</v>
      </c>
      <c r="Z204" s="5">
        <f t="shared" si="151"/>
        <v>7793.0132213968782</v>
      </c>
      <c r="AA204" s="5">
        <f t="shared" si="151"/>
        <v>27565.349910952234</v>
      </c>
      <c r="AB204" s="5">
        <f t="shared" si="151"/>
        <v>55168.06250962874</v>
      </c>
      <c r="AC204" s="16">
        <f t="shared" si="157"/>
        <v>1.2695578106673839</v>
      </c>
      <c r="AD204" s="16">
        <f t="shared" si="157"/>
        <v>3.0045175720980475</v>
      </c>
      <c r="AE204" s="16">
        <f t="shared" si="157"/>
        <v>9.9325022440154491</v>
      </c>
      <c r="AF204" s="15">
        <f t="shared" si="158"/>
        <v>-4.0504037456468023E-3</v>
      </c>
      <c r="AG204" s="15">
        <f t="shared" si="158"/>
        <v>2.9673830763510267E-4</v>
      </c>
      <c r="AH204" s="15">
        <f t="shared" si="158"/>
        <v>9.7937136394747881E-3</v>
      </c>
      <c r="AI204" s="1">
        <f t="shared" si="165"/>
        <v>499570.17912095011</v>
      </c>
      <c r="AJ204" s="1">
        <f t="shared" si="165"/>
        <v>202186.33140310046</v>
      </c>
      <c r="AK204" s="1">
        <f t="shared" si="165"/>
        <v>72771.950157566374</v>
      </c>
      <c r="AL204" s="14">
        <f t="shared" si="170"/>
        <v>73.366014478001858</v>
      </c>
      <c r="AM204" s="14">
        <f t="shared" si="170"/>
        <v>16.949583683352984</v>
      </c>
      <c r="AN204" s="14">
        <f t="shared" si="170"/>
        <v>5.4492440551956483</v>
      </c>
      <c r="AO204" s="11">
        <f t="shared" si="171"/>
        <v>4.6593042446628529E-3</v>
      </c>
      <c r="AP204" s="11">
        <f t="shared" si="171"/>
        <v>5.8694944729336456E-3</v>
      </c>
      <c r="AQ204" s="11">
        <f t="shared" si="171"/>
        <v>5.3243720662249066E-3</v>
      </c>
      <c r="AR204" s="1">
        <f t="shared" si="152"/>
        <v>260814.21176902173</v>
      </c>
      <c r="AS204" s="1">
        <f t="shared" si="152"/>
        <v>107974.36999083795</v>
      </c>
      <c r="AT204" s="1">
        <f t="shared" si="152"/>
        <v>38669.983584858142</v>
      </c>
      <c r="AU204" s="1">
        <f t="shared" si="159"/>
        <v>52162.84235380435</v>
      </c>
      <c r="AV204" s="1">
        <f t="shared" si="159"/>
        <v>21594.87399816759</v>
      </c>
      <c r="AW204" s="1">
        <f t="shared" si="159"/>
        <v>7733.9967169716292</v>
      </c>
      <c r="AX204" s="1">
        <f t="shared" si="160"/>
        <v>179044.57829402396</v>
      </c>
      <c r="AY204" s="1">
        <f t="shared" si="160"/>
        <v>29143.46516865764</v>
      </c>
      <c r="AZ204" s="1">
        <f t="shared" si="160"/>
        <v>7080.3626649117832</v>
      </c>
      <c r="BA204" s="1">
        <f t="shared" si="161"/>
        <v>14095.482426159082</v>
      </c>
      <c r="BB204" s="1">
        <f t="shared" si="161"/>
        <v>30469.266548976808</v>
      </c>
      <c r="BC204" s="1">
        <f t="shared" si="161"/>
        <v>38733.89317780397</v>
      </c>
      <c r="BD204" s="1">
        <f>SUM(BA204:BC204)*BT204*BG$3+BF$3*econlow!BD204+BH$3*econhigh!BD204</f>
        <v>1213.3432742031971</v>
      </c>
      <c r="BE204" s="2">
        <f t="shared" si="166"/>
        <v>0.17931493730955578</v>
      </c>
      <c r="BF204" s="2">
        <f t="shared" si="166"/>
        <v>0.13584270515142602</v>
      </c>
      <c r="BG204" s="2">
        <f t="shared" si="166"/>
        <v>7.3108051554487685E-2</v>
      </c>
      <c r="BH204" s="2">
        <f t="shared" si="155"/>
        <v>0.10135366408918746</v>
      </c>
      <c r="BI204" s="2">
        <f t="shared" si="162"/>
        <v>3.2153846742329923E-3</v>
      </c>
      <c r="BJ204" s="2">
        <f t="shared" si="162"/>
        <v>1.8453240542857267E-3</v>
      </c>
      <c r="BK204" s="2">
        <f t="shared" si="162"/>
        <v>5.3447872020936297E-4</v>
      </c>
      <c r="BL204" s="2">
        <f t="shared" si="156"/>
        <v>838.61801934427058</v>
      </c>
      <c r="BM204" s="2">
        <f t="shared" si="156"/>
        <v>199.24770219044018</v>
      </c>
      <c r="BN204" s="2">
        <f t="shared" si="156"/>
        <v>20.668283336952054</v>
      </c>
      <c r="BO204" s="2">
        <f t="shared" si="163"/>
        <v>1200.2516280710299</v>
      </c>
      <c r="BP204" s="2">
        <f t="shared" si="163"/>
        <v>106.42005673034242</v>
      </c>
      <c r="BQ204" s="2">
        <f t="shared" si="163"/>
        <v>10.248999239513175</v>
      </c>
      <c r="BR204" s="11">
        <f t="shared" si="164"/>
        <v>3.4545734604094686E-2</v>
      </c>
      <c r="BS204" s="17">
        <f t="shared" si="153"/>
        <v>2.4360621154540679E-3</v>
      </c>
      <c r="BT204" s="17">
        <f t="shared" si="154"/>
        <v>1.4597445657487614E-2</v>
      </c>
      <c r="BU204" s="12">
        <f>(BU$3*tempmid!$I314+BU$4*tempmid!$I314^2+BU$5*tempmid!$I314^6)*(K204/K$56)^$BW$1</f>
        <v>-9.0699794578376576</v>
      </c>
      <c r="BV204" s="12">
        <f>(BV$3*tempmid!$I314+BV$4*tempmid!$I314^2+BV$5*tempmid!$I314^6)*(L204/L$56)^$BW$1</f>
        <v>-7.5567748154003738</v>
      </c>
      <c r="BW204" s="12">
        <f>(BW$3*tempmid!$I314+BW$4*tempmid!$I314^2+BW$5*tempmid!$I314^6)*(M204/M$56)^$BW$1</f>
        <v>-7.5000881257593992</v>
      </c>
      <c r="BX204" s="12"/>
      <c r="BY204" s="12"/>
      <c r="BZ204" s="12"/>
      <c r="CA204" s="19"/>
      <c r="CB204" s="19"/>
      <c r="CC204" s="19"/>
      <c r="CD204" s="19"/>
      <c r="CE204" s="19"/>
      <c r="CF204" s="19"/>
      <c r="CG204" s="19"/>
      <c r="CH204" s="19"/>
    </row>
    <row r="205" spans="1:86" x14ac:dyDescent="0.3">
      <c r="A205" s="2">
        <f t="shared" si="140"/>
        <v>2159</v>
      </c>
      <c r="B205" s="5">
        <f t="shared" si="167"/>
        <v>1165.3621820138724</v>
      </c>
      <c r="C205" s="5">
        <f t="shared" si="167"/>
        <v>2963.9519775055205</v>
      </c>
      <c r="D205" s="5">
        <f t="shared" si="167"/>
        <v>4369.3004759193263</v>
      </c>
      <c r="E205" s="15">
        <f t="shared" si="168"/>
        <v>1.9699044447759948E-6</v>
      </c>
      <c r="F205" s="15">
        <f t="shared" si="168"/>
        <v>3.8808438490981011E-6</v>
      </c>
      <c r="G205" s="15">
        <f t="shared" si="168"/>
        <v>7.9226046680195747E-6</v>
      </c>
      <c r="H205" s="5">
        <f t="shared" si="143"/>
        <v>261778.01182506181</v>
      </c>
      <c r="I205" s="5">
        <f t="shared" si="143"/>
        <v>108622.33714570024</v>
      </c>
      <c r="J205" s="5">
        <f t="shared" si="143"/>
        <v>38884.420342454796</v>
      </c>
      <c r="K205" s="5">
        <f t="shared" si="144"/>
        <v>224632.32106320886</v>
      </c>
      <c r="L205" s="5">
        <f t="shared" si="144"/>
        <v>36647.806027247934</v>
      </c>
      <c r="M205" s="5">
        <f t="shared" si="144"/>
        <v>8899.4612654267694</v>
      </c>
      <c r="N205" s="15">
        <f t="shared" si="145"/>
        <v>3.6933738113933412E-3</v>
      </c>
      <c r="O205" s="15">
        <f t="shared" si="145"/>
        <v>5.9972159154455529E-3</v>
      </c>
      <c r="P205" s="15">
        <f t="shared" si="145"/>
        <v>5.5373360497374957E-3</v>
      </c>
      <c r="Q205" s="5">
        <f t="shared" si="146"/>
        <v>7374.546676574786</v>
      </c>
      <c r="R205" s="5">
        <f t="shared" si="146"/>
        <v>10485.332345665971</v>
      </c>
      <c r="S205" s="5">
        <f t="shared" si="146"/>
        <v>5941.9615060828583</v>
      </c>
      <c r="T205" s="5">
        <f t="shared" si="169"/>
        <v>28.170993526770953</v>
      </c>
      <c r="U205" s="5">
        <f t="shared" si="169"/>
        <v>96.530167009769855</v>
      </c>
      <c r="V205" s="5">
        <f t="shared" si="169"/>
        <v>152.81085467526705</v>
      </c>
      <c r="W205" s="15">
        <f t="shared" si="148"/>
        <v>-1.0734613539272964E-2</v>
      </c>
      <c r="X205" s="15">
        <f t="shared" si="148"/>
        <v>-1.217998157191269E-2</v>
      </c>
      <c r="Y205" s="15">
        <f t="shared" si="148"/>
        <v>-9.7425357312937999E-3</v>
      </c>
      <c r="Z205" s="5">
        <f t="shared" si="151"/>
        <v>7707.0286422452536</v>
      </c>
      <c r="AA205" s="5">
        <f t="shared" si="151"/>
        <v>27403.265266806244</v>
      </c>
      <c r="AB205" s="5">
        <f t="shared" si="151"/>
        <v>55475.408894290958</v>
      </c>
      <c r="AC205" s="16">
        <f t="shared" si="157"/>
        <v>1.2644155889557416</v>
      </c>
      <c r="AD205" s="16">
        <f t="shared" si="157"/>
        <v>3.0054091275576518</v>
      </c>
      <c r="AE205" s="16">
        <f t="shared" si="157"/>
        <v>10.029778326716777</v>
      </c>
      <c r="AF205" s="15">
        <f t="shared" si="158"/>
        <v>-4.0504037456468023E-3</v>
      </c>
      <c r="AG205" s="15">
        <f t="shared" si="158"/>
        <v>2.9673830763510267E-4</v>
      </c>
      <c r="AH205" s="15">
        <f t="shared" si="158"/>
        <v>9.7937136394747881E-3</v>
      </c>
      <c r="AI205" s="1">
        <f t="shared" si="165"/>
        <v>501776.00356265943</v>
      </c>
      <c r="AJ205" s="1">
        <f t="shared" si="165"/>
        <v>203562.57226095803</v>
      </c>
      <c r="AK205" s="1">
        <f t="shared" si="165"/>
        <v>73228.751858781368</v>
      </c>
      <c r="AL205" s="14">
        <f t="shared" si="170"/>
        <v>73.704430714846495</v>
      </c>
      <c r="AM205" s="14">
        <f t="shared" si="170"/>
        <v>17.048074316223474</v>
      </c>
      <c r="AN205" s="14">
        <f t="shared" si="170"/>
        <v>5.4779677199968786</v>
      </c>
      <c r="AO205" s="11">
        <f t="shared" si="171"/>
        <v>4.612711202216224E-3</v>
      </c>
      <c r="AP205" s="11">
        <f t="shared" si="171"/>
        <v>5.8107995282043095E-3</v>
      </c>
      <c r="AQ205" s="11">
        <f t="shared" si="171"/>
        <v>5.2711283455626574E-3</v>
      </c>
      <c r="AR205" s="1">
        <f t="shared" si="152"/>
        <v>261778.01182506181</v>
      </c>
      <c r="AS205" s="1">
        <f t="shared" si="152"/>
        <v>108622.33714570024</v>
      </c>
      <c r="AT205" s="1">
        <f t="shared" si="152"/>
        <v>38884.420342454796</v>
      </c>
      <c r="AU205" s="1">
        <f t="shared" si="159"/>
        <v>52355.602365012368</v>
      </c>
      <c r="AV205" s="1">
        <f t="shared" si="159"/>
        <v>21724.467429140048</v>
      </c>
      <c r="AW205" s="1">
        <f t="shared" si="159"/>
        <v>7776.8840684909592</v>
      </c>
      <c r="AX205" s="1">
        <f t="shared" si="160"/>
        <v>179705.85685056707</v>
      </c>
      <c r="AY205" s="1">
        <f t="shared" si="160"/>
        <v>29318.244821798344</v>
      </c>
      <c r="AZ205" s="1">
        <f t="shared" si="160"/>
        <v>7119.5690123414161</v>
      </c>
      <c r="BA205" s="1">
        <f t="shared" si="161"/>
        <v>14099.806382234536</v>
      </c>
      <c r="BB205" s="1">
        <f t="shared" si="161"/>
        <v>30487.107165932524</v>
      </c>
      <c r="BC205" s="1">
        <f t="shared" si="161"/>
        <v>38758.327596480965</v>
      </c>
      <c r="BD205" s="1">
        <f>SUM(BA205:BC205)*BT205*BG$3+BF$3*econlow!BD205+BH$3*econhigh!BD205</f>
        <v>1178.6327810013236</v>
      </c>
      <c r="BE205" s="2">
        <f t="shared" si="166"/>
        <v>0.17931493730955578</v>
      </c>
      <c r="BF205" s="2">
        <f t="shared" si="166"/>
        <v>0.13584270515142602</v>
      </c>
      <c r="BG205" s="2">
        <f t="shared" si="166"/>
        <v>7.3108051554487685E-2</v>
      </c>
      <c r="BH205" s="2">
        <f t="shared" si="155"/>
        <v>0.10112211763691636</v>
      </c>
      <c r="BI205" s="2">
        <f t="shared" si="162"/>
        <v>3.2153846742329923E-3</v>
      </c>
      <c r="BJ205" s="2">
        <f t="shared" si="162"/>
        <v>1.8453240542857267E-3</v>
      </c>
      <c r="BK205" s="2">
        <f t="shared" si="162"/>
        <v>5.3447872020936297E-4</v>
      </c>
      <c r="BL205" s="2">
        <f t="shared" si="156"/>
        <v>841.71700727348673</v>
      </c>
      <c r="BM205" s="2">
        <f t="shared" si="156"/>
        <v>200.44341156769465</v>
      </c>
      <c r="BN205" s="2">
        <f t="shared" si="156"/>
        <v>20.78289522071816</v>
      </c>
      <c r="BO205" s="2">
        <f t="shared" si="163"/>
        <v>1218.1272435431376</v>
      </c>
      <c r="BP205" s="2">
        <f t="shared" si="163"/>
        <v>107.69192630205018</v>
      </c>
      <c r="BQ205" s="2">
        <f t="shared" si="163"/>
        <v>10.248736381482018</v>
      </c>
      <c r="BR205" s="11">
        <f t="shared" si="164"/>
        <v>3.4476215605836885E-2</v>
      </c>
      <c r="BS205" s="17">
        <f t="shared" si="153"/>
        <v>2.3547166973592643E-3</v>
      </c>
      <c r="BT205" s="17">
        <f t="shared" si="154"/>
        <v>1.4172277337366614E-2</v>
      </c>
      <c r="BU205" s="12">
        <f>(BU$3*tempmid!$I315+BU$4*tempmid!$I315^2+BU$5*tempmid!$I315^6)*(K205/K$56)^$BW$1</f>
        <v>-9.233153905536593</v>
      </c>
      <c r="BV205" s="12">
        <f>(BV$3*tempmid!$I315+BV$4*tempmid!$I315^2+BV$5*tempmid!$I315^6)*(L205/L$56)^$BW$1</f>
        <v>-7.6648751643913107</v>
      </c>
      <c r="BW205" s="12">
        <f>(BW$3*tempmid!$I315+BW$4*tempmid!$I315^2+BW$5*tempmid!$I315^6)*(M205/M$56)^$BW$1</f>
        <v>-7.5912075762150657</v>
      </c>
      <c r="BX205" s="12"/>
      <c r="BY205" s="12"/>
      <c r="BZ205" s="12"/>
      <c r="CA205" s="19"/>
      <c r="CB205" s="19"/>
      <c r="CC205" s="19"/>
      <c r="CD205" s="19"/>
      <c r="CE205" s="19"/>
      <c r="CF205" s="19"/>
      <c r="CG205" s="19"/>
      <c r="CH205" s="19"/>
    </row>
    <row r="206" spans="1:86" x14ac:dyDescent="0.3">
      <c r="A206" s="2">
        <f t="shared" si="140"/>
        <v>2160</v>
      </c>
      <c r="B206" s="5">
        <f t="shared" si="167"/>
        <v>1165.3643628834072</v>
      </c>
      <c r="C206" s="5">
        <f t="shared" si="167"/>
        <v>2963.9629050085814</v>
      </c>
      <c r="D206" s="5">
        <f t="shared" si="167"/>
        <v>4369.3333613476552</v>
      </c>
      <c r="E206" s="15">
        <f t="shared" si="168"/>
        <v>1.8714092225371951E-6</v>
      </c>
      <c r="F206" s="15">
        <f t="shared" si="168"/>
        <v>3.6868016566431958E-6</v>
      </c>
      <c r="G206" s="15">
        <f t="shared" si="168"/>
        <v>7.5264744346185959E-6</v>
      </c>
      <c r="H206" s="5">
        <f t="shared" si="143"/>
        <v>262727.74049248826</v>
      </c>
      <c r="I206" s="5">
        <f t="shared" si="143"/>
        <v>109265.81660964852</v>
      </c>
      <c r="J206" s="5">
        <f t="shared" si="143"/>
        <v>39097.344505327936</v>
      </c>
      <c r="K206" s="5">
        <f t="shared" si="144"/>
        <v>225446.86353925665</v>
      </c>
      <c r="L206" s="5">
        <f t="shared" si="144"/>
        <v>36864.771966278095</v>
      </c>
      <c r="M206" s="5">
        <f t="shared" si="144"/>
        <v>8948.1257830299655</v>
      </c>
      <c r="N206" s="15">
        <f t="shared" si="145"/>
        <v>3.6261143195799317E-3</v>
      </c>
      <c r="O206" s="15">
        <f t="shared" si="145"/>
        <v>5.9202981719790326E-3</v>
      </c>
      <c r="P206" s="15">
        <f t="shared" si="145"/>
        <v>5.4682543304336306E-3</v>
      </c>
      <c r="Q206" s="5">
        <f t="shared" si="146"/>
        <v>7321.8513656768382</v>
      </c>
      <c r="R206" s="5">
        <f t="shared" si="146"/>
        <v>10418.97980929344</v>
      </c>
      <c r="S206" s="5">
        <f t="shared" si="146"/>
        <v>5916.2918630190961</v>
      </c>
      <c r="T206" s="5">
        <f t="shared" si="169"/>
        <v>27.868588798243707</v>
      </c>
      <c r="U206" s="5">
        <f t="shared" si="169"/>
        <v>95.354431354457205</v>
      </c>
      <c r="V206" s="5">
        <f t="shared" si="169"/>
        <v>151.32208946346373</v>
      </c>
      <c r="W206" s="15">
        <f t="shared" si="148"/>
        <v>-1.0734613539272964E-2</v>
      </c>
      <c r="X206" s="15">
        <f t="shared" si="148"/>
        <v>-1.217998157191269E-2</v>
      </c>
      <c r="Y206" s="15">
        <f t="shared" si="148"/>
        <v>-9.7425357312937999E-3</v>
      </c>
      <c r="Z206" s="5">
        <f t="shared" si="151"/>
        <v>7621.4755227966989</v>
      </c>
      <c r="AA206" s="5">
        <f t="shared" si="151"/>
        <v>27240.022043763045</v>
      </c>
      <c r="AB206" s="5">
        <f t="shared" si="151"/>
        <v>55780.569106207186</v>
      </c>
      <c r="AC206" s="16">
        <f t="shared" si="157"/>
        <v>1.2592941953181811</v>
      </c>
      <c r="AD206" s="16">
        <f t="shared" si="157"/>
        <v>3.0063009475759142</v>
      </c>
      <c r="AE206" s="16">
        <f t="shared" si="157"/>
        <v>10.128007103516051</v>
      </c>
      <c r="AF206" s="15">
        <f t="shared" si="158"/>
        <v>-4.0504037456468023E-3</v>
      </c>
      <c r="AG206" s="15">
        <f t="shared" si="158"/>
        <v>2.9673830763510267E-4</v>
      </c>
      <c r="AH206" s="15">
        <f t="shared" si="158"/>
        <v>9.7937136394747881E-3</v>
      </c>
      <c r="AI206" s="1">
        <f t="shared" si="165"/>
        <v>503954.00557140587</v>
      </c>
      <c r="AJ206" s="1">
        <f t="shared" si="165"/>
        <v>204930.78246400229</v>
      </c>
      <c r="AK206" s="1">
        <f t="shared" si="165"/>
        <v>73682.760741394188</v>
      </c>
      <c r="AL206" s="14">
        <f t="shared" si="170"/>
        <v>74.04100819552572</v>
      </c>
      <c r="AM206" s="14">
        <f t="shared" si="170"/>
        <v>17.146146628995041</v>
      </c>
      <c r="AN206" s="14">
        <f t="shared" si="170"/>
        <v>5.5065540402125821</v>
      </c>
      <c r="AO206" s="11">
        <f t="shared" si="171"/>
        <v>4.5665840901940617E-3</v>
      </c>
      <c r="AP206" s="11">
        <f t="shared" si="171"/>
        <v>5.7526915329222661E-3</v>
      </c>
      <c r="AQ206" s="11">
        <f t="shared" si="171"/>
        <v>5.2184170621070308E-3</v>
      </c>
      <c r="AR206" s="1">
        <f t="shared" si="152"/>
        <v>262727.74049248826</v>
      </c>
      <c r="AS206" s="1">
        <f t="shared" si="152"/>
        <v>109265.81660964852</v>
      </c>
      <c r="AT206" s="1">
        <f t="shared" si="152"/>
        <v>39097.344505327936</v>
      </c>
      <c r="AU206" s="1">
        <f t="shared" si="159"/>
        <v>52545.548098497653</v>
      </c>
      <c r="AV206" s="1">
        <f t="shared" si="159"/>
        <v>21853.163321929707</v>
      </c>
      <c r="AW206" s="1">
        <f t="shared" si="159"/>
        <v>7819.4689010655875</v>
      </c>
      <c r="AX206" s="1">
        <f t="shared" si="160"/>
        <v>180357.4908314053</v>
      </c>
      <c r="AY206" s="1">
        <f t="shared" si="160"/>
        <v>29491.817573022468</v>
      </c>
      <c r="AZ206" s="1">
        <f t="shared" si="160"/>
        <v>7158.5006264239728</v>
      </c>
      <c r="BA206" s="1">
        <f t="shared" si="161"/>
        <v>14104.050870100664</v>
      </c>
      <c r="BB206" s="1">
        <f t="shared" si="161"/>
        <v>30504.715370778616</v>
      </c>
      <c r="BC206" s="1">
        <f t="shared" si="161"/>
        <v>38782.446847810847</v>
      </c>
      <c r="BD206" s="1">
        <f>SUM(BA206:BC206)*BT206*BG$3+BF$3*econlow!BD206+BH$3*econhigh!BD206</f>
        <v>1144.9061503657986</v>
      </c>
      <c r="BE206" s="2">
        <f t="shared" si="166"/>
        <v>0.17931493730955578</v>
      </c>
      <c r="BF206" s="2">
        <f t="shared" si="166"/>
        <v>0.13584270515142602</v>
      </c>
      <c r="BG206" s="2">
        <f t="shared" si="166"/>
        <v>7.3108051554487685E-2</v>
      </c>
      <c r="BH206" s="2">
        <f t="shared" si="155"/>
        <v>0.10089147066070477</v>
      </c>
      <c r="BI206" s="2">
        <f t="shared" si="162"/>
        <v>3.2153846742329923E-3</v>
      </c>
      <c r="BJ206" s="2">
        <f t="shared" si="162"/>
        <v>1.8453240542857267E-3</v>
      </c>
      <c r="BK206" s="2">
        <f t="shared" si="162"/>
        <v>5.3447872020936297E-4</v>
      </c>
      <c r="BL206" s="2">
        <f t="shared" si="156"/>
        <v>844.77075027540945</v>
      </c>
      <c r="BM206" s="2">
        <f t="shared" si="156"/>
        <v>201.6308397009573</v>
      </c>
      <c r="BN206" s="2">
        <f t="shared" si="156"/>
        <v>20.896698654792246</v>
      </c>
      <c r="BO206" s="2">
        <f t="shared" si="163"/>
        <v>1236.270015562666</v>
      </c>
      <c r="BP206" s="2">
        <f t="shared" si="163"/>
        <v>108.97909028845858</v>
      </c>
      <c r="BQ206" s="2">
        <f t="shared" si="163"/>
        <v>10.248481589697548</v>
      </c>
      <c r="BR206" s="11">
        <f t="shared" si="164"/>
        <v>3.4407463095407848E-2</v>
      </c>
      <c r="BS206" s="17">
        <f t="shared" si="153"/>
        <v>2.2762405378070811E-3</v>
      </c>
      <c r="BT206" s="17">
        <f t="shared" si="154"/>
        <v>1.3759492560550111E-2</v>
      </c>
      <c r="BU206" s="12">
        <f>(BU$3*tempmid!$I316+BU$4*tempmid!$I316^2+BU$5*tempmid!$I316^6)*(K206/K$56)^$BW$1</f>
        <v>-9.3965844764026407</v>
      </c>
      <c r="BV206" s="12">
        <f>(BV$3*tempmid!$I316+BV$4*tempmid!$I316^2+BV$5*tempmid!$I316^6)*(L206/L$56)^$BW$1</f>
        <v>-7.7730022309029465</v>
      </c>
      <c r="BW206" s="12">
        <f>(BW$3*tempmid!$I316+BW$4*tempmid!$I316^2+BW$5*tempmid!$I316^6)*(M206/M$56)^$BW$1</f>
        <v>-7.6823218251429246</v>
      </c>
      <c r="BX206" s="12"/>
      <c r="BY206" s="12"/>
      <c r="BZ206" s="12"/>
      <c r="CA206" s="19"/>
      <c r="CB206" s="19"/>
      <c r="CC206" s="19"/>
      <c r="CD206" s="19"/>
      <c r="CE206" s="19"/>
      <c r="CF206" s="19"/>
      <c r="CG206" s="19"/>
      <c r="CH206" s="19"/>
    </row>
    <row r="207" spans="1:86" x14ac:dyDescent="0.3">
      <c r="A207" s="2">
        <f t="shared" si="140"/>
        <v>2161</v>
      </c>
      <c r="B207" s="5">
        <f t="shared" si="167"/>
        <v>1165.3664347133426</v>
      </c>
      <c r="C207" s="5">
        <f t="shared" si="167"/>
        <v>2963.9732861747625</v>
      </c>
      <c r="D207" s="5">
        <f t="shared" si="167"/>
        <v>4369.3646027397035</v>
      </c>
      <c r="E207" s="15">
        <f t="shared" si="168"/>
        <v>1.7778387614103352E-6</v>
      </c>
      <c r="F207" s="15">
        <f t="shared" si="168"/>
        <v>3.5024615738110359E-6</v>
      </c>
      <c r="G207" s="15">
        <f t="shared" si="168"/>
        <v>7.1501507128876656E-6</v>
      </c>
      <c r="H207" s="5">
        <f t="shared" si="143"/>
        <v>263663.41518836538</v>
      </c>
      <c r="I207" s="5">
        <f t="shared" si="143"/>
        <v>109904.77631798809</v>
      </c>
      <c r="J207" s="5">
        <f t="shared" si="143"/>
        <v>39308.748813550461</v>
      </c>
      <c r="K207" s="5">
        <f t="shared" si="144"/>
        <v>226249.36443550602</v>
      </c>
      <c r="L207" s="5">
        <f t="shared" si="144"/>
        <v>37080.218243069503</v>
      </c>
      <c r="M207" s="5">
        <f t="shared" si="144"/>
        <v>8996.4451098685768</v>
      </c>
      <c r="N207" s="15">
        <f t="shared" si="145"/>
        <v>3.5596010680789547E-3</v>
      </c>
      <c r="O207" s="15">
        <f t="shared" si="145"/>
        <v>5.8442319130167508E-3</v>
      </c>
      <c r="P207" s="15">
        <f t="shared" si="145"/>
        <v>5.3999382675473662E-3</v>
      </c>
      <c r="Q207" s="5">
        <f t="shared" si="146"/>
        <v>7269.0501391554499</v>
      </c>
      <c r="R207" s="5">
        <f t="shared" si="146"/>
        <v>10352.262369337121</v>
      </c>
      <c r="S207" s="5">
        <f t="shared" si="146"/>
        <v>5890.3306546906861</v>
      </c>
      <c r="T207" s="5">
        <f t="shared" si="169"/>
        <v>27.569430267609651</v>
      </c>
      <c r="U207" s="5">
        <f t="shared" si="169"/>
        <v>94.193016137759699</v>
      </c>
      <c r="V207" s="5">
        <f t="shared" si="169"/>
        <v>149.84782859993189</v>
      </c>
      <c r="W207" s="15">
        <f t="shared" si="148"/>
        <v>-1.0734613539272964E-2</v>
      </c>
      <c r="X207" s="15">
        <f t="shared" si="148"/>
        <v>-1.217998157191269E-2</v>
      </c>
      <c r="Y207" s="15">
        <f t="shared" si="148"/>
        <v>-9.7425357312937999E-3</v>
      </c>
      <c r="Z207" s="5">
        <f t="shared" si="151"/>
        <v>7536.3662965006679</v>
      </c>
      <c r="AA207" s="5">
        <f t="shared" si="151"/>
        <v>27075.67567531122</v>
      </c>
      <c r="AB207" s="5">
        <f t="shared" si="151"/>
        <v>56083.53245547806</v>
      </c>
      <c r="AC207" s="16">
        <f t="shared" si="157"/>
        <v>1.254193545392593</v>
      </c>
      <c r="AD207" s="16">
        <f t="shared" si="157"/>
        <v>3.0071930322313398</v>
      </c>
      <c r="AE207" s="16">
        <f t="shared" si="157"/>
        <v>10.227197904826454</v>
      </c>
      <c r="AF207" s="15">
        <f t="shared" si="158"/>
        <v>-4.0504037456468023E-3</v>
      </c>
      <c r="AG207" s="15">
        <f t="shared" si="158"/>
        <v>2.9673830763510267E-4</v>
      </c>
      <c r="AH207" s="15">
        <f t="shared" si="158"/>
        <v>9.7937136394747881E-3</v>
      </c>
      <c r="AI207" s="1">
        <f t="shared" si="165"/>
        <v>506104.15311276296</v>
      </c>
      <c r="AJ207" s="1">
        <f t="shared" si="165"/>
        <v>206290.86753953178</v>
      </c>
      <c r="AK207" s="1">
        <f t="shared" si="165"/>
        <v>74133.953568320358</v>
      </c>
      <c r="AL207" s="14">
        <f t="shared" si="170"/>
        <v>74.375741540672848</v>
      </c>
      <c r="AM207" s="14">
        <f t="shared" si="170"/>
        <v>17.243796756604556</v>
      </c>
      <c r="AN207" s="14">
        <f t="shared" si="170"/>
        <v>5.5350021808138727</v>
      </c>
      <c r="AO207" s="11">
        <f t="shared" si="171"/>
        <v>4.5209182492921213E-3</v>
      </c>
      <c r="AP207" s="11">
        <f t="shared" si="171"/>
        <v>5.6951646175930435E-3</v>
      </c>
      <c r="AQ207" s="11">
        <f t="shared" si="171"/>
        <v>5.1662328914859603E-3</v>
      </c>
      <c r="AR207" s="1">
        <f t="shared" si="152"/>
        <v>263663.41518836538</v>
      </c>
      <c r="AS207" s="1">
        <f t="shared" si="152"/>
        <v>109904.77631798809</v>
      </c>
      <c r="AT207" s="1">
        <f t="shared" si="152"/>
        <v>39308.748813550461</v>
      </c>
      <c r="AU207" s="1">
        <f t="shared" si="159"/>
        <v>52732.68303767308</v>
      </c>
      <c r="AV207" s="1">
        <f t="shared" si="159"/>
        <v>21980.955263597618</v>
      </c>
      <c r="AW207" s="1">
        <f t="shared" si="159"/>
        <v>7861.7497627100929</v>
      </c>
      <c r="AX207" s="1">
        <f t="shared" si="160"/>
        <v>180999.49154840483</v>
      </c>
      <c r="AY207" s="1">
        <f t="shared" si="160"/>
        <v>29664.174594455602</v>
      </c>
      <c r="AZ207" s="1">
        <f t="shared" si="160"/>
        <v>7197.1560878948612</v>
      </c>
      <c r="BA207" s="1">
        <f t="shared" si="161"/>
        <v>14108.216818869443</v>
      </c>
      <c r="BB207" s="1">
        <f t="shared" si="161"/>
        <v>30522.093938670001</v>
      </c>
      <c r="BC207" s="1">
        <f t="shared" si="161"/>
        <v>38806.254971801216</v>
      </c>
      <c r="BD207" s="1">
        <f>SUM(BA207:BC207)*BT207*BG$3+BF$3*econlow!BD207+BH$3*econhigh!BD207</f>
        <v>1112.1358741984861</v>
      </c>
      <c r="BE207" s="2">
        <f t="shared" si="166"/>
        <v>0.17931493730955578</v>
      </c>
      <c r="BF207" s="2">
        <f t="shared" si="166"/>
        <v>0.13584270515142602</v>
      </c>
      <c r="BG207" s="2">
        <f t="shared" si="166"/>
        <v>7.3108051554487685E-2</v>
      </c>
      <c r="BH207" s="2">
        <f t="shared" si="155"/>
        <v>0.1006617347902438</v>
      </c>
      <c r="BI207" s="2">
        <f t="shared" si="162"/>
        <v>3.2153846742329923E-3</v>
      </c>
      <c r="BJ207" s="2">
        <f t="shared" si="162"/>
        <v>1.8453240542857267E-3</v>
      </c>
      <c r="BK207" s="2">
        <f t="shared" si="162"/>
        <v>5.3447872020936297E-4</v>
      </c>
      <c r="BL207" s="2">
        <f t="shared" si="156"/>
        <v>847.77930435260043</v>
      </c>
      <c r="BM207" s="2">
        <f t="shared" si="156"/>
        <v>202.8099274204757</v>
      </c>
      <c r="BN207" s="2">
        <f t="shared" si="156"/>
        <v>21.009689758897764</v>
      </c>
      <c r="BO207" s="2">
        <f t="shared" si="163"/>
        <v>1254.6839393217365</v>
      </c>
      <c r="BP207" s="2">
        <f t="shared" si="163"/>
        <v>110.28173260112946</v>
      </c>
      <c r="BQ207" s="2">
        <f t="shared" si="163"/>
        <v>10.248234763332034</v>
      </c>
      <c r="BR207" s="11">
        <f t="shared" si="164"/>
        <v>3.4339468427222658E-2</v>
      </c>
      <c r="BS207" s="17">
        <f t="shared" si="153"/>
        <v>2.2005260199839971E-3</v>
      </c>
      <c r="BT207" s="17">
        <f t="shared" si="154"/>
        <v>1.3358730641310787E-2</v>
      </c>
      <c r="BU207" s="12">
        <f>(BU$3*tempmid!$I317+BU$4*tempmid!$I317^2+BU$5*tempmid!$I317^6)*(K207/K$56)^$BW$1</f>
        <v>-9.5602581795964579</v>
      </c>
      <c r="BV207" s="12">
        <f>(BV$3*tempmid!$I317+BV$4*tempmid!$I317^2+BV$5*tempmid!$I317^6)*(L207/L$56)^$BW$1</f>
        <v>-7.8811483026240143</v>
      </c>
      <c r="BW207" s="12">
        <f>(BW$3*tempmid!$I317+BW$4*tempmid!$I317^2+BW$5*tempmid!$I317^6)*(M207/M$56)^$BW$1</f>
        <v>-7.7734247350382795</v>
      </c>
      <c r="BX207" s="12"/>
      <c r="BY207" s="12"/>
      <c r="BZ207" s="12"/>
      <c r="CA207" s="19"/>
      <c r="CB207" s="19"/>
      <c r="CC207" s="19"/>
      <c r="CD207" s="19"/>
      <c r="CE207" s="19"/>
      <c r="CF207" s="19"/>
      <c r="CG207" s="19"/>
      <c r="CH207" s="19"/>
    </row>
    <row r="208" spans="1:86" x14ac:dyDescent="0.3">
      <c r="A208" s="2">
        <f t="shared" si="140"/>
        <v>2162</v>
      </c>
      <c r="B208" s="5">
        <f t="shared" si="167"/>
        <v>1165.3684029552805</v>
      </c>
      <c r="C208" s="5">
        <f t="shared" si="167"/>
        <v>2963.9831483171761</v>
      </c>
      <c r="D208" s="5">
        <f t="shared" si="167"/>
        <v>4369.3942822743611</v>
      </c>
      <c r="E208" s="15">
        <f t="shared" si="168"/>
        <v>1.6889468233398184E-6</v>
      </c>
      <c r="F208" s="15">
        <f t="shared" si="168"/>
        <v>3.327338495120484E-6</v>
      </c>
      <c r="G208" s="15">
        <f t="shared" si="168"/>
        <v>6.7926431772432816E-6</v>
      </c>
      <c r="H208" s="5">
        <f t="shared" si="143"/>
        <v>264585.0559258415</v>
      </c>
      <c r="I208" s="5">
        <f t="shared" si="143"/>
        <v>110539.1855785088</v>
      </c>
      <c r="J208" s="5">
        <f t="shared" si="143"/>
        <v>39518.626394669802</v>
      </c>
      <c r="K208" s="5">
        <f t="shared" si="144"/>
        <v>227039.84015258614</v>
      </c>
      <c r="L208" s="5">
        <f t="shared" si="144"/>
        <v>37294.134294005096</v>
      </c>
      <c r="M208" s="5">
        <f t="shared" si="144"/>
        <v>9044.4175649214994</v>
      </c>
      <c r="N208" s="15">
        <f t="shared" si="145"/>
        <v>3.4938251387020003E-3</v>
      </c>
      <c r="O208" s="15">
        <f t="shared" si="145"/>
        <v>5.7690073325169511E-3</v>
      </c>
      <c r="P208" s="15">
        <f t="shared" si="145"/>
        <v>5.3323790082706601E-3</v>
      </c>
      <c r="Q208" s="5">
        <f t="shared" si="146"/>
        <v>7216.1560481809593</v>
      </c>
      <c r="R208" s="5">
        <f t="shared" si="146"/>
        <v>10285.201087959889</v>
      </c>
      <c r="S208" s="5">
        <f t="shared" si="146"/>
        <v>5864.0871977967017</v>
      </c>
      <c r="T208" s="5">
        <f t="shared" si="169"/>
        <v>27.273483088188925</v>
      </c>
      <c r="U208" s="5">
        <f t="shared" si="169"/>
        <v>93.04574693699891</v>
      </c>
      <c r="V208" s="5">
        <f t="shared" si="169"/>
        <v>148.38793077554027</v>
      </c>
      <c r="W208" s="15">
        <f t="shared" si="148"/>
        <v>-1.0734613539272964E-2</v>
      </c>
      <c r="X208" s="15">
        <f t="shared" si="148"/>
        <v>-1.217998157191269E-2</v>
      </c>
      <c r="Y208" s="15">
        <f t="shared" si="148"/>
        <v>-9.7425357312937999E-3</v>
      </c>
      <c r="Z208" s="5">
        <f t="shared" si="151"/>
        <v>7451.7129103244688</v>
      </c>
      <c r="AA208" s="5">
        <f t="shared" si="151"/>
        <v>26910.280820672255</v>
      </c>
      <c r="AB208" s="5">
        <f t="shared" si="151"/>
        <v>56384.28881825351</v>
      </c>
      <c r="AC208" s="16">
        <f t="shared" si="157"/>
        <v>1.2491135551585688</v>
      </c>
      <c r="AD208" s="16">
        <f t="shared" si="157"/>
        <v>3.0080853816024562</v>
      </c>
      <c r="AE208" s="16">
        <f t="shared" si="157"/>
        <v>10.32736015244056</v>
      </c>
      <c r="AF208" s="15">
        <f t="shared" si="158"/>
        <v>-4.0504037456468023E-3</v>
      </c>
      <c r="AG208" s="15">
        <f t="shared" si="158"/>
        <v>2.9673830763510267E-4</v>
      </c>
      <c r="AH208" s="15">
        <f t="shared" si="158"/>
        <v>9.7937136394747881E-3</v>
      </c>
      <c r="AI208" s="1">
        <f t="shared" si="165"/>
        <v>508226.42083915975</v>
      </c>
      <c r="AJ208" s="1">
        <f t="shared" si="165"/>
        <v>207642.73604917625</v>
      </c>
      <c r="AK208" s="1">
        <f t="shared" si="165"/>
        <v>74582.307974198426</v>
      </c>
      <c r="AL208" s="14">
        <f t="shared" si="170"/>
        <v>74.708625721436363</v>
      </c>
      <c r="AM208" s="14">
        <f t="shared" si="170"/>
        <v>17.341020955154125</v>
      </c>
      <c r="AN208" s="14">
        <f t="shared" si="170"/>
        <v>5.5633113400316301</v>
      </c>
      <c r="AO208" s="11">
        <f t="shared" si="171"/>
        <v>4.4757090667992003E-3</v>
      </c>
      <c r="AP208" s="11">
        <f t="shared" si="171"/>
        <v>5.6382129714171126E-3</v>
      </c>
      <c r="AQ208" s="11">
        <f t="shared" si="171"/>
        <v>5.1145705625711005E-3</v>
      </c>
      <c r="AR208" s="1">
        <f t="shared" si="152"/>
        <v>264585.0559258415</v>
      </c>
      <c r="AS208" s="1">
        <f t="shared" si="152"/>
        <v>110539.1855785088</v>
      </c>
      <c r="AT208" s="1">
        <f t="shared" si="152"/>
        <v>39518.626394669802</v>
      </c>
      <c r="AU208" s="1">
        <f t="shared" si="159"/>
        <v>52917.011185168303</v>
      </c>
      <c r="AV208" s="1">
        <f t="shared" si="159"/>
        <v>22107.837115701761</v>
      </c>
      <c r="AW208" s="1">
        <f t="shared" si="159"/>
        <v>7903.7252789339609</v>
      </c>
      <c r="AX208" s="1">
        <f t="shared" si="160"/>
        <v>181631.87212206892</v>
      </c>
      <c r="AY208" s="1">
        <f t="shared" si="160"/>
        <v>29835.307435204079</v>
      </c>
      <c r="AZ208" s="1">
        <f t="shared" si="160"/>
        <v>7235.5340519371994</v>
      </c>
      <c r="BA208" s="1">
        <f t="shared" si="161"/>
        <v>14112.305144125561</v>
      </c>
      <c r="BB208" s="1">
        <f t="shared" si="161"/>
        <v>30539.245602581072</v>
      </c>
      <c r="BC208" s="1">
        <f t="shared" si="161"/>
        <v>38829.755934887631</v>
      </c>
      <c r="BD208" s="1">
        <f>SUM(BA208:BC208)*BT208*BG$3+BF$3*econlow!BD208+BH$3*econhigh!BD208</f>
        <v>1080.2951969747919</v>
      </c>
      <c r="BE208" s="2">
        <f t="shared" si="166"/>
        <v>0.17931493730955578</v>
      </c>
      <c r="BF208" s="2">
        <f t="shared" si="166"/>
        <v>0.13584270515142602</v>
      </c>
      <c r="BG208" s="2">
        <f t="shared" si="166"/>
        <v>7.3108051554487685E-2</v>
      </c>
      <c r="BH208" s="2">
        <f t="shared" si="155"/>
        <v>0.10043292148380792</v>
      </c>
      <c r="BI208" s="2">
        <f t="shared" si="162"/>
        <v>3.2153846742329923E-3</v>
      </c>
      <c r="BJ208" s="2">
        <f t="shared" si="162"/>
        <v>1.8453240542857267E-3</v>
      </c>
      <c r="BK208" s="2">
        <f t="shared" si="162"/>
        <v>5.3447872020936297E-4</v>
      </c>
      <c r="BL208" s="2">
        <f t="shared" si="156"/>
        <v>850.74273385502988</v>
      </c>
      <c r="BM208" s="2">
        <f t="shared" si="156"/>
        <v>203.98061808917618</v>
      </c>
      <c r="BN208" s="2">
        <f t="shared" si="156"/>
        <v>21.121864859855069</v>
      </c>
      <c r="BO208" s="2">
        <f t="shared" si="163"/>
        <v>1273.3730697180529</v>
      </c>
      <c r="BP208" s="2">
        <f t="shared" si="163"/>
        <v>111.60003936253993</v>
      </c>
      <c r="BQ208" s="2">
        <f t="shared" si="163"/>
        <v>10.247995803003718</v>
      </c>
      <c r="BR208" s="11">
        <f t="shared" si="164"/>
        <v>3.4272223007274477E-2</v>
      </c>
      <c r="BS208" s="17">
        <f t="shared" si="153"/>
        <v>2.1274698366968762E-3</v>
      </c>
      <c r="BT208" s="17">
        <f t="shared" si="154"/>
        <v>1.2969641399330861E-2</v>
      </c>
      <c r="BU208" s="12">
        <f>(BU$3*tempmid!$I318+BU$4*tempmid!$I318^2+BU$5*tempmid!$I318^6)*(K208/K$56)^$BW$1</f>
        <v>-9.7241623180412642</v>
      </c>
      <c r="BV208" s="12">
        <f>(BV$3*tempmid!$I318+BV$4*tempmid!$I318^2+BV$5*tempmid!$I318^6)*(L208/L$56)^$BW$1</f>
        <v>-7.9893058693763486</v>
      </c>
      <c r="BW208" s="12">
        <f>(BW$3*tempmid!$I318+BW$4*tempmid!$I318^2+BW$5*tempmid!$I318^6)*(M208/M$56)^$BW$1</f>
        <v>-7.8645103316443015</v>
      </c>
      <c r="BX208" s="12"/>
      <c r="BY208" s="12"/>
      <c r="BZ208" s="12"/>
      <c r="CA208" s="19"/>
      <c r="CB208" s="19"/>
      <c r="CC208" s="19"/>
      <c r="CD208" s="19"/>
      <c r="CE208" s="19"/>
      <c r="CF208" s="19"/>
      <c r="CG208" s="19"/>
      <c r="CH208" s="19"/>
    </row>
    <row r="209" spans="1:86" x14ac:dyDescent="0.3">
      <c r="A209" s="2">
        <f t="shared" si="140"/>
        <v>2163</v>
      </c>
      <c r="B209" s="5">
        <f t="shared" si="167"/>
        <v>1165.3702727882796</v>
      </c>
      <c r="C209" s="5">
        <f t="shared" si="167"/>
        <v>2963.9925173836427</v>
      </c>
      <c r="D209" s="5">
        <f t="shared" si="167"/>
        <v>4369.4224780238083</v>
      </c>
      <c r="E209" s="15">
        <f t="shared" si="168"/>
        <v>1.6044994821728274E-6</v>
      </c>
      <c r="F209" s="15">
        <f t="shared" si="168"/>
        <v>3.1609715703644595E-6</v>
      </c>
      <c r="G209" s="15">
        <f t="shared" si="168"/>
        <v>6.4530110183811172E-6</v>
      </c>
      <c r="H209" s="5">
        <f t="shared" si="143"/>
        <v>265492.685241375</v>
      </c>
      <c r="I209" s="5">
        <f t="shared" si="143"/>
        <v>111169.01505260864</v>
      </c>
      <c r="J209" s="5">
        <f t="shared" si="143"/>
        <v>39726.97075785949</v>
      </c>
      <c r="K209" s="5">
        <f t="shared" si="144"/>
        <v>227818.30928821777</v>
      </c>
      <c r="L209" s="5">
        <f t="shared" si="144"/>
        <v>37506.510020051959</v>
      </c>
      <c r="M209" s="5">
        <f t="shared" si="144"/>
        <v>9092.0415587341195</v>
      </c>
      <c r="N209" s="15">
        <f t="shared" si="145"/>
        <v>3.4287776766774858E-3</v>
      </c>
      <c r="O209" s="15">
        <f t="shared" si="145"/>
        <v>5.6946147180310103E-3</v>
      </c>
      <c r="P209" s="15">
        <f t="shared" si="145"/>
        <v>5.2655677903825637E-3</v>
      </c>
      <c r="Q209" s="5">
        <f t="shared" si="146"/>
        <v>7163.181887644454</v>
      </c>
      <c r="R209" s="5">
        <f t="shared" si="146"/>
        <v>10217.816699207597</v>
      </c>
      <c r="S209" s="5">
        <f t="shared" si="146"/>
        <v>5837.5707095047765</v>
      </c>
      <c r="T209" s="5">
        <f t="shared" si="169"/>
        <v>26.98071278736732</v>
      </c>
      <c r="U209" s="5">
        <f t="shared" si="169"/>
        <v>91.91245145396141</v>
      </c>
      <c r="V209" s="5">
        <f t="shared" si="169"/>
        <v>146.94225605786681</v>
      </c>
      <c r="W209" s="15">
        <f t="shared" si="148"/>
        <v>-1.0734613539272964E-2</v>
      </c>
      <c r="X209" s="15">
        <f t="shared" si="148"/>
        <v>-1.217998157191269E-2</v>
      </c>
      <c r="Y209" s="15">
        <f t="shared" si="148"/>
        <v>-9.7425357312937999E-3</v>
      </c>
      <c r="Z209" s="5">
        <f t="shared" si="151"/>
        <v>7367.5268325989919</v>
      </c>
      <c r="AA209" s="5">
        <f t="shared" si="151"/>
        <v>26743.89135706751</v>
      </c>
      <c r="AB209" s="5">
        <f t="shared" si="151"/>
        <v>56682.828628267715</v>
      </c>
      <c r="AC209" s="16">
        <f t="shared" si="157"/>
        <v>1.2440541409360164</v>
      </c>
      <c r="AD209" s="16">
        <f t="shared" si="157"/>
        <v>3.0089779957678147</v>
      </c>
      <c r="AE209" s="16">
        <f t="shared" si="157"/>
        <v>10.428503360425285</v>
      </c>
      <c r="AF209" s="15">
        <f t="shared" si="158"/>
        <v>-4.0504037456468023E-3</v>
      </c>
      <c r="AG209" s="15">
        <f t="shared" si="158"/>
        <v>2.9673830763510267E-4</v>
      </c>
      <c r="AH209" s="15">
        <f t="shared" si="158"/>
        <v>9.7937136394747881E-3</v>
      </c>
      <c r="AI209" s="1">
        <f t="shared" si="165"/>
        <v>510320.7899404121</v>
      </c>
      <c r="AJ209" s="1">
        <f t="shared" si="165"/>
        <v>208986.29955996037</v>
      </c>
      <c r="AK209" s="1">
        <f t="shared" si="165"/>
        <v>75027.802455712546</v>
      </c>
      <c r="AL209" s="14">
        <f t="shared" si="170"/>
        <v>75.039656054210809</v>
      </c>
      <c r="AM209" s="14">
        <f t="shared" si="170"/>
        <v>17.437815600748223</v>
      </c>
      <c r="AN209" s="14">
        <f t="shared" si="170"/>
        <v>5.5914807489576726</v>
      </c>
      <c r="AO209" s="11">
        <f t="shared" si="171"/>
        <v>4.4309519761312087E-3</v>
      </c>
      <c r="AP209" s="11">
        <f t="shared" si="171"/>
        <v>5.5818308417029412E-3</v>
      </c>
      <c r="AQ209" s="11">
        <f t="shared" si="171"/>
        <v>5.0634248569453892E-3</v>
      </c>
      <c r="AR209" s="1">
        <f t="shared" si="152"/>
        <v>265492.685241375</v>
      </c>
      <c r="AS209" s="1">
        <f t="shared" si="152"/>
        <v>111169.01505260864</v>
      </c>
      <c r="AT209" s="1">
        <f t="shared" si="152"/>
        <v>39726.97075785949</v>
      </c>
      <c r="AU209" s="1">
        <f t="shared" si="159"/>
        <v>53098.537048275</v>
      </c>
      <c r="AV209" s="1">
        <f t="shared" si="159"/>
        <v>22233.803010521729</v>
      </c>
      <c r="AW209" s="1">
        <f t="shared" si="159"/>
        <v>7945.394151571898</v>
      </c>
      <c r="AX209" s="1">
        <f t="shared" si="160"/>
        <v>182254.6474305742</v>
      </c>
      <c r="AY209" s="1">
        <f t="shared" si="160"/>
        <v>30005.208016041568</v>
      </c>
      <c r="AZ209" s="1">
        <f t="shared" si="160"/>
        <v>7273.6332469872968</v>
      </c>
      <c r="BA209" s="1">
        <f t="shared" si="161"/>
        <v>14116.316748159643</v>
      </c>
      <c r="BB209" s="1">
        <f t="shared" si="161"/>
        <v>30556.173054239829</v>
      </c>
      <c r="BC209" s="1">
        <f t="shared" si="161"/>
        <v>38852.953632044111</v>
      </c>
      <c r="BD209" s="1">
        <f>SUM(BA209:BC209)*BT209*BG$3+BF$3*econlow!BD209+BH$3*econhigh!BD209</f>
        <v>1049.3580959115363</v>
      </c>
      <c r="BE209" s="2">
        <f t="shared" si="166"/>
        <v>0.17931493730955578</v>
      </c>
      <c r="BF209" s="2">
        <f t="shared" si="166"/>
        <v>0.13584270515142602</v>
      </c>
      <c r="BG209" s="2">
        <f t="shared" si="166"/>
        <v>7.3108051554487685E-2</v>
      </c>
      <c r="BH209" s="2">
        <f t="shared" si="155"/>
        <v>0.10020504202416425</v>
      </c>
      <c r="BI209" s="2">
        <f t="shared" si="162"/>
        <v>3.2153846742329923E-3</v>
      </c>
      <c r="BJ209" s="2">
        <f t="shared" si="162"/>
        <v>1.8453240542857267E-3</v>
      </c>
      <c r="BK209" s="2">
        <f t="shared" si="162"/>
        <v>5.3447872020936297E-4</v>
      </c>
      <c r="BL209" s="2">
        <f t="shared" si="156"/>
        <v>853.66111124608096</v>
      </c>
      <c r="BM209" s="2">
        <f t="shared" si="156"/>
        <v>205.14285756783076</v>
      </c>
      <c r="BN209" s="2">
        <f t="shared" si="156"/>
        <v>21.233220488455526</v>
      </c>
      <c r="BO209" s="2">
        <f t="shared" si="163"/>
        <v>1292.3415222475369</v>
      </c>
      <c r="BP209" s="2">
        <f t="shared" si="163"/>
        <v>112.93419893268552</v>
      </c>
      <c r="BQ209" s="2">
        <f t="shared" si="163"/>
        <v>10.247764610747785</v>
      </c>
      <c r="BR209" s="11">
        <f t="shared" si="164"/>
        <v>3.4205718294996829E-2</v>
      </c>
      <c r="BS209" s="17">
        <f t="shared" si="153"/>
        <v>2.0569728059707474E-3</v>
      </c>
      <c r="BT209" s="17">
        <f t="shared" si="154"/>
        <v>1.2591884853719282E-2</v>
      </c>
      <c r="BU209" s="12">
        <f>(BU$3*tempmid!$I319+BU$4*tempmid!$I319^2+BU$5*tempmid!$I319^6)*(K209/K$56)^$BW$1</f>
        <v>-9.8882844861320951</v>
      </c>
      <c r="BV209" s="12">
        <f>(BV$3*tempmid!$I319+BV$4*tempmid!$I319^2+BV$5*tempmid!$I319^6)*(L209/L$56)^$BW$1</f>
        <v>-8.0974676207473255</v>
      </c>
      <c r="BW209" s="12">
        <f>(BW$3*tempmid!$I319+BW$4*tempmid!$I319^2+BW$5*tempmid!$I319^6)*(M209/M$56)^$BW$1</f>
        <v>-7.9555728020217149</v>
      </c>
      <c r="BX209" s="12"/>
      <c r="BY209" s="12"/>
      <c r="BZ209" s="12"/>
      <c r="CA209" s="19"/>
      <c r="CB209" s="19"/>
      <c r="CC209" s="19"/>
      <c r="CD209" s="19"/>
      <c r="CE209" s="19"/>
      <c r="CF209" s="19"/>
      <c r="CG209" s="19"/>
      <c r="CH209" s="19"/>
    </row>
    <row r="210" spans="1:86" x14ac:dyDescent="0.3">
      <c r="A210" s="2">
        <f t="shared" si="140"/>
        <v>2164</v>
      </c>
      <c r="B210" s="5">
        <f t="shared" si="167"/>
        <v>1165.3720491324791</v>
      </c>
      <c r="C210" s="5">
        <f t="shared" si="167"/>
        <v>2964.0014180249209</v>
      </c>
      <c r="D210" s="5">
        <f t="shared" si="167"/>
        <v>4369.449264158633</v>
      </c>
      <c r="E210" s="15">
        <f t="shared" si="168"/>
        <v>1.5242745080641861E-6</v>
      </c>
      <c r="F210" s="15">
        <f t="shared" si="168"/>
        <v>3.0029229918462365E-6</v>
      </c>
      <c r="G210" s="15">
        <f t="shared" si="168"/>
        <v>6.1303604674620612E-6</v>
      </c>
      <c r="H210" s="5">
        <f t="shared" si="143"/>
        <v>266386.32812278083</v>
      </c>
      <c r="I210" s="5">
        <f t="shared" si="143"/>
        <v>111794.2367362529</v>
      </c>
      <c r="J210" s="5">
        <f t="shared" si="143"/>
        <v>39933.775788044099</v>
      </c>
      <c r="K210" s="5">
        <f t="shared" si="144"/>
        <v>228584.79257425378</v>
      </c>
      <c r="L210" s="5">
        <f t="shared" si="144"/>
        <v>37717.335780071124</v>
      </c>
      <c r="M210" s="5">
        <f t="shared" si="144"/>
        <v>9139.3155919236015</v>
      </c>
      <c r="N210" s="15">
        <f t="shared" si="145"/>
        <v>3.3644498918052879E-3</v>
      </c>
      <c r="O210" s="15">
        <f t="shared" si="145"/>
        <v>5.621044450855317E-3</v>
      </c>
      <c r="P210" s="15">
        <f t="shared" si="145"/>
        <v>5.1994959420382791E-3</v>
      </c>
      <c r="Q210" s="5">
        <f t="shared" si="146"/>
        <v>7110.1401967109723</v>
      </c>
      <c r="R210" s="5">
        <f t="shared" si="146"/>
        <v>10150.129607100838</v>
      </c>
      <c r="S210" s="5">
        <f t="shared" si="146"/>
        <v>5810.7903059325099</v>
      </c>
      <c r="T210" s="5">
        <f t="shared" si="169"/>
        <v>26.691085262580813</v>
      </c>
      <c r="U210" s="5">
        <f t="shared" si="169"/>
        <v>90.792959489022834</v>
      </c>
      <c r="V210" s="5">
        <f t="shared" si="169"/>
        <v>145.51066587778612</v>
      </c>
      <c r="W210" s="15">
        <f t="shared" si="148"/>
        <v>-1.0734613539272964E-2</v>
      </c>
      <c r="X210" s="15">
        <f t="shared" si="148"/>
        <v>-1.217998157191269E-2</v>
      </c>
      <c r="Y210" s="15">
        <f t="shared" si="148"/>
        <v>-9.7425357312937999E-3</v>
      </c>
      <c r="Z210" s="5">
        <f t="shared" si="151"/>
        <v>7283.8190609545891</v>
      </c>
      <c r="AA210" s="5">
        <f t="shared" si="151"/>
        <v>26576.560372771641</v>
      </c>
      <c r="AB210" s="5">
        <f t="shared" si="151"/>
        <v>56979.142868327712</v>
      </c>
      <c r="AC210" s="16">
        <f t="shared" si="157"/>
        <v>1.2390152193837818</v>
      </c>
      <c r="AD210" s="16">
        <f t="shared" si="157"/>
        <v>3.0098708748059901</v>
      </c>
      <c r="AE210" s="16">
        <f t="shared" si="157"/>
        <v>10.530637136025591</v>
      </c>
      <c r="AF210" s="15">
        <f t="shared" si="158"/>
        <v>-4.0504037456468023E-3</v>
      </c>
      <c r="AG210" s="15">
        <f t="shared" si="158"/>
        <v>2.9673830763510267E-4</v>
      </c>
      <c r="AH210" s="15">
        <f t="shared" si="158"/>
        <v>9.7937136394747881E-3</v>
      </c>
      <c r="AI210" s="1">
        <f t="shared" si="165"/>
        <v>512387.24799464591</v>
      </c>
      <c r="AJ210" s="1">
        <f t="shared" si="165"/>
        <v>210321.47261448606</v>
      </c>
      <c r="AK210" s="1">
        <f t="shared" si="165"/>
        <v>75470.4163617132</v>
      </c>
      <c r="AL210" s="14">
        <f t="shared" si="170"/>
        <v>75.368828195369602</v>
      </c>
      <c r="AM210" s="14">
        <f t="shared" si="170"/>
        <v>17.534177188311087</v>
      </c>
      <c r="AN210" s="14">
        <f t="shared" si="170"/>
        <v>5.6195096711429624</v>
      </c>
      <c r="AO210" s="11">
        <f t="shared" si="171"/>
        <v>4.3866424563698964E-3</v>
      </c>
      <c r="AP210" s="11">
        <f t="shared" si="171"/>
        <v>5.5260125332859114E-3</v>
      </c>
      <c r="AQ210" s="11">
        <f t="shared" si="171"/>
        <v>5.0127906083759352E-3</v>
      </c>
      <c r="AR210" s="1">
        <f t="shared" si="152"/>
        <v>266386.32812278083</v>
      </c>
      <c r="AS210" s="1">
        <f t="shared" si="152"/>
        <v>111794.2367362529</v>
      </c>
      <c r="AT210" s="1">
        <f t="shared" si="152"/>
        <v>39933.775788044099</v>
      </c>
      <c r="AU210" s="1">
        <f t="shared" si="159"/>
        <v>53277.265624556167</v>
      </c>
      <c r="AV210" s="1">
        <f t="shared" si="159"/>
        <v>22358.847347250583</v>
      </c>
      <c r="AW210" s="1">
        <f t="shared" si="159"/>
        <v>7986.7551576088199</v>
      </c>
      <c r="AX210" s="1">
        <f t="shared" si="160"/>
        <v>182867.83405940305</v>
      </c>
      <c r="AY210" s="1">
        <f t="shared" si="160"/>
        <v>30173.868624056897</v>
      </c>
      <c r="AZ210" s="1">
        <f t="shared" si="160"/>
        <v>7311.4524735388813</v>
      </c>
      <c r="BA210" s="1">
        <f t="shared" si="161"/>
        <v>14120.252520194896</v>
      </c>
      <c r="BB210" s="1">
        <f t="shared" si="161"/>
        <v>30572.878945030319</v>
      </c>
      <c r="BC210" s="1">
        <f t="shared" si="161"/>
        <v>38875.851888809746</v>
      </c>
      <c r="BD210" s="1">
        <f>SUM(BA210:BC210)*BT210*BG$3+BF$3*econlow!BD210+BH$3*econhigh!BD210</f>
        <v>1019.2992616200806</v>
      </c>
      <c r="BE210" s="2">
        <f t="shared" si="166"/>
        <v>0.17931493730955578</v>
      </c>
      <c r="BF210" s="2">
        <f t="shared" si="166"/>
        <v>0.13584270515142602</v>
      </c>
      <c r="BG210" s="2">
        <f t="shared" si="166"/>
        <v>7.3108051554487685E-2</v>
      </c>
      <c r="BH210" s="2">
        <f t="shared" si="155"/>
        <v>9.9978107514658091E-2</v>
      </c>
      <c r="BI210" s="2">
        <f t="shared" si="162"/>
        <v>3.2153846742329923E-3</v>
      </c>
      <c r="BJ210" s="2">
        <f t="shared" si="162"/>
        <v>1.8453240542857267E-3</v>
      </c>
      <c r="BK210" s="2">
        <f t="shared" si="162"/>
        <v>5.3447872020936297E-4</v>
      </c>
      <c r="BL210" s="2">
        <f t="shared" si="156"/>
        <v>856.53451687119059</v>
      </c>
      <c r="BM210" s="2">
        <f t="shared" si="156"/>
        <v>206.29659417992053</v>
      </c>
      <c r="BN210" s="2">
        <f t="shared" si="156"/>
        <v>21.343753376321455</v>
      </c>
      <c r="BO210" s="2">
        <f t="shared" si="163"/>
        <v>1311.5934739103482</v>
      </c>
      <c r="BP210" s="2">
        <f t="shared" si="163"/>
        <v>114.28440193600379</v>
      </c>
      <c r="BQ210" s="2">
        <f t="shared" si="163"/>
        <v>10.247541089988895</v>
      </c>
      <c r="BR210" s="11">
        <f t="shared" si="164"/>
        <v>3.4139945805033961E-2</v>
      </c>
      <c r="BS210" s="17">
        <f t="shared" si="153"/>
        <v>1.9889396950559272E-3</v>
      </c>
      <c r="BT210" s="17">
        <f t="shared" si="154"/>
        <v>1.222513092594105E-2</v>
      </c>
      <c r="BU210" s="12">
        <f>(BU$3*tempmid!$I320+BU$4*tempmid!$I320^2+BU$5*tempmid!$I320^6)*(K210/K$56)^$BW$1</f>
        <v>-10.052612567310009</v>
      </c>
      <c r="BV210" s="12">
        <f>(BV$3*tempmid!$I320+BV$4*tempmid!$I320^2+BV$5*tempmid!$I320^6)*(L210/L$56)^$BW$1</f>
        <v>-8.205626443655806</v>
      </c>
      <c r="BW210" s="12">
        <f>(BW$3*tempmid!$I320+BW$4*tempmid!$I320^2+BW$5*tempmid!$I320^6)*(M210/M$56)^$BW$1</f>
        <v>-8.0466064925651057</v>
      </c>
      <c r="BX210" s="12"/>
      <c r="BY210" s="12"/>
      <c r="BZ210" s="12"/>
      <c r="CA210" s="19"/>
      <c r="CB210" s="19"/>
      <c r="CC210" s="19"/>
      <c r="CD210" s="19"/>
      <c r="CE210" s="19"/>
      <c r="CF210" s="19"/>
      <c r="CG210" s="19"/>
      <c r="CH210" s="19"/>
    </row>
    <row r="211" spans="1:86" x14ac:dyDescent="0.3">
      <c r="A211" s="2">
        <f t="shared" si="140"/>
        <v>2165</v>
      </c>
      <c r="B211" s="5">
        <f t="shared" si="167"/>
        <v>1165.3737366620405</v>
      </c>
      <c r="C211" s="5">
        <f t="shared" si="167"/>
        <v>2964.0098736595269</v>
      </c>
      <c r="D211" s="5">
        <f t="shared" si="167"/>
        <v>4369.474711142715</v>
      </c>
      <c r="E211" s="15">
        <f t="shared" si="168"/>
        <v>1.4480607826609766E-6</v>
      </c>
      <c r="F211" s="15">
        <f t="shared" si="168"/>
        <v>2.8527768422539245E-6</v>
      </c>
      <c r="G211" s="15">
        <f t="shared" si="168"/>
        <v>5.8238424440889582E-6</v>
      </c>
      <c r="H211" s="5">
        <f t="shared" si="143"/>
        <v>267266.01193812536</v>
      </c>
      <c r="I211" s="5">
        <f t="shared" si="143"/>
        <v>112414.8239407918</v>
      </c>
      <c r="J211" s="5">
        <f t="shared" si="143"/>
        <v>40139.035740002531</v>
      </c>
      <c r="K211" s="5">
        <f t="shared" si="144"/>
        <v>229339.31281448875</v>
      </c>
      <c r="L211" s="5">
        <f t="shared" si="144"/>
        <v>37926.602384086655</v>
      </c>
      <c r="M211" s="5">
        <f t="shared" si="144"/>
        <v>9186.2382536836521</v>
      </c>
      <c r="N211" s="15">
        <f t="shared" si="145"/>
        <v>3.3008330595303281E-3</v>
      </c>
      <c r="O211" s="15">
        <f t="shared" si="145"/>
        <v>5.5482870061596135E-3</v>
      </c>
      <c r="P211" s="15">
        <f t="shared" si="145"/>
        <v>5.1341548815226901E-3</v>
      </c>
      <c r="Q211" s="5">
        <f t="shared" si="146"/>
        <v>7057.0432595344419</v>
      </c>
      <c r="R211" s="5">
        <f t="shared" si="146"/>
        <v>10082.159884015402</v>
      </c>
      <c r="S211" s="5">
        <f t="shared" si="146"/>
        <v>5783.755000731755</v>
      </c>
      <c r="T211" s="5">
        <f t="shared" si="169"/>
        <v>26.404566777343224</v>
      </c>
      <c r="U211" s="5">
        <f t="shared" si="169"/>
        <v>89.687102915587118</v>
      </c>
      <c r="V211" s="5">
        <f t="shared" si="169"/>
        <v>144.09302301618743</v>
      </c>
      <c r="W211" s="15">
        <f t="shared" si="148"/>
        <v>-1.0734613539272964E-2</v>
      </c>
      <c r="X211" s="15">
        <f t="shared" si="148"/>
        <v>-1.217998157191269E-2</v>
      </c>
      <c r="Y211" s="15">
        <f t="shared" si="148"/>
        <v>-9.7425357312937999E-3</v>
      </c>
      <c r="Z211" s="5">
        <f t="shared" si="151"/>
        <v>7200.6001303358007</v>
      </c>
      <c r="AA211" s="5">
        <f t="shared" si="151"/>
        <v>26408.340160929554</v>
      </c>
      <c r="AB211" s="5">
        <f t="shared" si="151"/>
        <v>57273.223061766104</v>
      </c>
      <c r="AC211" s="16">
        <f t="shared" si="157"/>
        <v>1.2339967074982763</v>
      </c>
      <c r="AD211" s="16">
        <f t="shared" si="157"/>
        <v>3.0107640187955802</v>
      </c>
      <c r="AE211" s="16">
        <f t="shared" si="157"/>
        <v>10.633771180577044</v>
      </c>
      <c r="AF211" s="15">
        <f t="shared" si="158"/>
        <v>-4.0504037456468023E-3</v>
      </c>
      <c r="AG211" s="15">
        <f t="shared" si="158"/>
        <v>2.9673830763510267E-4</v>
      </c>
      <c r="AH211" s="15">
        <f t="shared" si="158"/>
        <v>9.7937136394747881E-3</v>
      </c>
      <c r="AI211" s="1">
        <f t="shared" si="165"/>
        <v>514425.7888197375</v>
      </c>
      <c r="AJ211" s="1">
        <f t="shared" si="165"/>
        <v>211648.17270028804</v>
      </c>
      <c r="AK211" s="1">
        <f t="shared" si="165"/>
        <v>75910.129883150701</v>
      </c>
      <c r="AL211" s="14">
        <f t="shared" si="170"/>
        <v>75.696138136001778</v>
      </c>
      <c r="AM211" s="14">
        <f t="shared" si="170"/>
        <v>17.630102330385519</v>
      </c>
      <c r="AN211" s="14">
        <f t="shared" si="170"/>
        <v>5.6473974021931133</v>
      </c>
      <c r="AO211" s="11">
        <f t="shared" si="171"/>
        <v>4.342776031806197E-3</v>
      </c>
      <c r="AP211" s="11">
        <f t="shared" si="171"/>
        <v>5.4707524079530521E-3</v>
      </c>
      <c r="AQ211" s="11">
        <f t="shared" si="171"/>
        <v>4.9626627022921754E-3</v>
      </c>
      <c r="AR211" s="1">
        <f t="shared" si="152"/>
        <v>267266.01193812536</v>
      </c>
      <c r="AS211" s="1">
        <f t="shared" si="152"/>
        <v>112414.8239407918</v>
      </c>
      <c r="AT211" s="1">
        <f t="shared" si="152"/>
        <v>40139.035740002531</v>
      </c>
      <c r="AU211" s="1">
        <f t="shared" si="159"/>
        <v>53453.202387625075</v>
      </c>
      <c r="AV211" s="1">
        <f t="shared" si="159"/>
        <v>22482.964788158362</v>
      </c>
      <c r="AW211" s="1">
        <f t="shared" si="159"/>
        <v>8027.8071480005065</v>
      </c>
      <c r="AX211" s="1">
        <f t="shared" si="160"/>
        <v>183471.45025159101</v>
      </c>
      <c r="AY211" s="1">
        <f t="shared" si="160"/>
        <v>30341.281907269324</v>
      </c>
      <c r="AZ211" s="1">
        <f t="shared" si="160"/>
        <v>7348.9906029469212</v>
      </c>
      <c r="BA211" s="1">
        <f t="shared" si="161"/>
        <v>14124.113336607459</v>
      </c>
      <c r="BB211" s="1">
        <f t="shared" si="161"/>
        <v>30589.36588686486</v>
      </c>
      <c r="BC211" s="1">
        <f t="shared" si="161"/>
        <v>38898.454463235277</v>
      </c>
      <c r="BD211" s="1">
        <f>SUM(BA211:BC211)*BT211*BG$3+BF$3*econlow!BD211+BH$3*econhigh!BD211</f>
        <v>990.09407923487447</v>
      </c>
      <c r="BE211" s="2">
        <f t="shared" si="166"/>
        <v>0.17931493730955578</v>
      </c>
      <c r="BF211" s="2">
        <f t="shared" si="166"/>
        <v>0.13584270515142602</v>
      </c>
      <c r="BG211" s="2">
        <f t="shared" si="166"/>
        <v>7.3108051554487685E-2</v>
      </c>
      <c r="BH211" s="2">
        <f t="shared" si="155"/>
        <v>9.9752128875472384E-2</v>
      </c>
      <c r="BI211" s="2">
        <f t="shared" si="162"/>
        <v>3.2153846742329923E-3</v>
      </c>
      <c r="BJ211" s="2">
        <f t="shared" si="162"/>
        <v>1.8453240542857267E-3</v>
      </c>
      <c r="BK211" s="2">
        <f t="shared" si="162"/>
        <v>5.3447872020936297E-4</v>
      </c>
      <c r="BL211" s="2">
        <f t="shared" si="156"/>
        <v>859.36303872922019</v>
      </c>
      <c r="BM211" s="2">
        <f t="shared" si="156"/>
        <v>207.4417786762381</v>
      </c>
      <c r="BN211" s="2">
        <f t="shared" si="156"/>
        <v>21.453460452754435</v>
      </c>
      <c r="BO211" s="2">
        <f t="shared" si="163"/>
        <v>1331.1331641304446</v>
      </c>
      <c r="BP211" s="2">
        <f t="shared" si="163"/>
        <v>115.65084128862516</v>
      </c>
      <c r="BQ211" s="2">
        <f t="shared" si="163"/>
        <v>10.247325145514656</v>
      </c>
      <c r="BR211" s="11">
        <f t="shared" si="164"/>
        <v>3.4074897108891083E-2</v>
      </c>
      <c r="BS211" s="17">
        <f t="shared" si="153"/>
        <v>1.9232790524377455E-3</v>
      </c>
      <c r="BT211" s="17">
        <f t="shared" si="154"/>
        <v>1.1869059151399077E-2</v>
      </c>
      <c r="BU211" s="12">
        <f>(BU$3*tempmid!$I321+BU$4*tempmid!$I321^2+BU$5*tempmid!$I321^6)*(K211/K$56)^$BW$1</f>
        <v>-10.217134731509541</v>
      </c>
      <c r="BV211" s="12">
        <f>(BV$3*tempmid!$I321+BV$4*tempmid!$I321^2+BV$5*tempmid!$I321^6)*(L211/L$56)^$BW$1</f>
        <v>-8.3137754198567251</v>
      </c>
      <c r="BW211" s="12">
        <f>(BW$3*tempmid!$I321+BW$4*tempmid!$I321^2+BW$5*tempmid!$I321^6)*(M211/M$56)^$BW$1</f>
        <v>-8.1376059069700979</v>
      </c>
      <c r="BX211" s="12"/>
      <c r="BY211" s="12"/>
      <c r="BZ211" s="12"/>
      <c r="CA211" s="19"/>
      <c r="CB211" s="19"/>
      <c r="CC211" s="19"/>
      <c r="CD211" s="19"/>
      <c r="CE211" s="19"/>
      <c r="CF211" s="19"/>
      <c r="CG211" s="19"/>
      <c r="CH211" s="19"/>
    </row>
    <row r="212" spans="1:86" x14ac:dyDescent="0.3">
      <c r="A212" s="2">
        <f t="shared" si="140"/>
        <v>2166</v>
      </c>
      <c r="B212" s="5">
        <f t="shared" si="167"/>
        <v>1165.3753398174454</v>
      </c>
      <c r="C212" s="5">
        <f t="shared" si="167"/>
        <v>2964.0179065353186</v>
      </c>
      <c r="D212" s="5">
        <f t="shared" si="167"/>
        <v>4369.4988859183823</v>
      </c>
      <c r="E212" s="15">
        <f t="shared" si="168"/>
        <v>1.3756577435279278E-6</v>
      </c>
      <c r="F212" s="15">
        <f t="shared" si="168"/>
        <v>2.7101380001412282E-6</v>
      </c>
      <c r="G212" s="15">
        <f t="shared" si="168"/>
        <v>5.53265032188451E-6</v>
      </c>
      <c r="H212" s="5">
        <f t="shared" si="143"/>
        <v>268131.76636550279</v>
      </c>
      <c r="I212" s="5">
        <f t="shared" si="143"/>
        <v>113030.75127365465</v>
      </c>
      <c r="J212" s="5">
        <f t="shared" si="143"/>
        <v>40342.745232454683</v>
      </c>
      <c r="K212" s="5">
        <f t="shared" si="144"/>
        <v>230081.89482326381</v>
      </c>
      <c r="L212" s="5">
        <f t="shared" si="144"/>
        <v>38134.301086520041</v>
      </c>
      <c r="M212" s="5">
        <f t="shared" si="144"/>
        <v>9232.8082202898731</v>
      </c>
      <c r="N212" s="15">
        <f t="shared" si="145"/>
        <v>3.237918521957539E-3</v>
      </c>
      <c r="O212" s="15">
        <f t="shared" si="145"/>
        <v>5.4763329530549409E-3</v>
      </c>
      <c r="P212" s="15">
        <f t="shared" si="145"/>
        <v>5.0695361169788011E-3</v>
      </c>
      <c r="Q212" s="5">
        <f t="shared" si="146"/>
        <v>7003.9031061275291</v>
      </c>
      <c r="R212" s="5">
        <f t="shared" si="146"/>
        <v>10013.927269342043</v>
      </c>
      <c r="S212" s="5">
        <f t="shared" si="146"/>
        <v>5756.4737037734503</v>
      </c>
      <c r="T212" s="5">
        <f t="shared" si="169"/>
        <v>26.121123957316517</v>
      </c>
      <c r="U212" s="5">
        <f t="shared" si="169"/>
        <v>88.594715654837032</v>
      </c>
      <c r="V212" s="5">
        <f t="shared" si="169"/>
        <v>142.68919159082208</v>
      </c>
      <c r="W212" s="15">
        <f t="shared" si="148"/>
        <v>-1.0734613539272964E-2</v>
      </c>
      <c r="X212" s="15">
        <f t="shared" si="148"/>
        <v>-1.217998157191269E-2</v>
      </c>
      <c r="Y212" s="15">
        <f t="shared" si="148"/>
        <v>-9.7425357312937999E-3</v>
      </c>
      <c r="Z212" s="5">
        <f t="shared" si="151"/>
        <v>7117.880121083721</v>
      </c>
      <c r="AA212" s="5">
        <f t="shared" si="151"/>
        <v>26239.282214114719</v>
      </c>
      <c r="AB212" s="5">
        <f t="shared" si="151"/>
        <v>57565.061263864955</v>
      </c>
      <c r="AC212" s="16">
        <f t="shared" si="157"/>
        <v>1.2289985226121094</v>
      </c>
      <c r="AD212" s="16">
        <f t="shared" si="157"/>
        <v>3.0116574278152064</v>
      </c>
      <c r="AE212" s="16">
        <f t="shared" si="157"/>
        <v>10.737915290427315</v>
      </c>
      <c r="AF212" s="15">
        <f t="shared" si="158"/>
        <v>-4.0504037456468023E-3</v>
      </c>
      <c r="AG212" s="15">
        <f t="shared" si="158"/>
        <v>2.9673830763510267E-4</v>
      </c>
      <c r="AH212" s="15">
        <f t="shared" si="158"/>
        <v>9.7937136394747881E-3</v>
      </c>
      <c r="AI212" s="1">
        <f t="shared" si="165"/>
        <v>516436.41232538881</v>
      </c>
      <c r="AJ212" s="1">
        <f t="shared" si="165"/>
        <v>212966.32021841759</v>
      </c>
      <c r="AK212" s="1">
        <f t="shared" si="165"/>
        <v>76346.924042836137</v>
      </c>
      <c r="AL212" s="14">
        <f t="shared" si="170"/>
        <v>76.021582196655132</v>
      </c>
      <c r="AM212" s="14">
        <f t="shared" si="170"/>
        <v>17.725587755914173</v>
      </c>
      <c r="AN212" s="14">
        <f t="shared" si="170"/>
        <v>5.6751432693614694</v>
      </c>
      <c r="AO212" s="11">
        <f t="shared" si="171"/>
        <v>4.2993482714881346E-3</v>
      </c>
      <c r="AP212" s="11">
        <f t="shared" si="171"/>
        <v>5.4160448838735213E-3</v>
      </c>
      <c r="AQ212" s="11">
        <f t="shared" si="171"/>
        <v>4.9130360752692535E-3</v>
      </c>
      <c r="AR212" s="1">
        <f t="shared" si="152"/>
        <v>268131.76636550279</v>
      </c>
      <c r="AS212" s="1">
        <f t="shared" si="152"/>
        <v>113030.75127365465</v>
      </c>
      <c r="AT212" s="1">
        <f t="shared" si="152"/>
        <v>40342.745232454683</v>
      </c>
      <c r="AU212" s="1">
        <f t="shared" si="159"/>
        <v>53626.353273100562</v>
      </c>
      <c r="AV212" s="1">
        <f t="shared" si="159"/>
        <v>22606.150254730932</v>
      </c>
      <c r="AW212" s="1">
        <f t="shared" si="159"/>
        <v>8068.5490464909371</v>
      </c>
      <c r="AX212" s="1">
        <f t="shared" si="160"/>
        <v>184065.51585861103</v>
      </c>
      <c r="AY212" s="1">
        <f t="shared" si="160"/>
        <v>30507.440869216029</v>
      </c>
      <c r="AZ212" s="1">
        <f t="shared" si="160"/>
        <v>7386.2465762318989</v>
      </c>
      <c r="BA212" s="1">
        <f t="shared" si="161"/>
        <v>14127.900061140783</v>
      </c>
      <c r="BB212" s="1">
        <f t="shared" si="161"/>
        <v>30605.636453027357</v>
      </c>
      <c r="BC212" s="1">
        <f t="shared" si="161"/>
        <v>38920.765047753215</v>
      </c>
      <c r="BD212" s="1">
        <f>SUM(BA212:BC212)*BT212*BG$3+BF$3*econlow!BD212+BH$3*econhigh!BD212</f>
        <v>961.71861000765432</v>
      </c>
      <c r="BE212" s="2">
        <f t="shared" si="166"/>
        <v>0.17931493730955578</v>
      </c>
      <c r="BF212" s="2">
        <f t="shared" si="166"/>
        <v>0.13584270515142602</v>
      </c>
      <c r="BG212" s="2">
        <f t="shared" si="166"/>
        <v>7.3108051554487685E-2</v>
      </c>
      <c r="BH212" s="2">
        <f t="shared" si="155"/>
        <v>9.9527116840059354E-2</v>
      </c>
      <c r="BI212" s="2">
        <f t="shared" si="162"/>
        <v>3.2153846742329923E-3</v>
      </c>
      <c r="BJ212" s="2">
        <f t="shared" si="162"/>
        <v>1.8453240542857267E-3</v>
      </c>
      <c r="BK212" s="2">
        <f t="shared" si="162"/>
        <v>5.3447872020936297E-4</v>
      </c>
      <c r="BL212" s="2">
        <f t="shared" si="156"/>
        <v>862.146772246659</v>
      </c>
      <c r="BM212" s="2">
        <f t="shared" si="156"/>
        <v>208.57836419926196</v>
      </c>
      <c r="BN212" s="2">
        <f t="shared" si="156"/>
        <v>21.562338841574757</v>
      </c>
      <c r="BO212" s="2">
        <f t="shared" si="163"/>
        <v>1350.9648956889218</v>
      </c>
      <c r="BP212" s="2">
        <f t="shared" si="163"/>
        <v>117.03371222595221</v>
      </c>
      <c r="BQ212" s="2">
        <f t="shared" si="163"/>
        <v>10.247116683450001</v>
      </c>
      <c r="BR212" s="11">
        <f t="shared" si="164"/>
        <v>3.4010563836489788E-2</v>
      </c>
      <c r="BS212" s="17">
        <f t="shared" si="153"/>
        <v>1.8599030474629331E-3</v>
      </c>
      <c r="BT212" s="17">
        <f t="shared" si="154"/>
        <v>1.1523358399416579E-2</v>
      </c>
      <c r="BU212" s="12">
        <f>(BU$3*tempmid!$I322+BU$4*tempmid!$I322^2+BU$5*tempmid!$I322^6)*(K212/K$56)^$BW$1</f>
        <v>-10.381839432487416</v>
      </c>
      <c r="BV212" s="12">
        <f>(BV$3*tempmid!$I322+BV$4*tempmid!$I322^2+BV$5*tempmid!$I322^6)*(L212/L$56)^$BW$1</f>
        <v>-8.4219078233896418</v>
      </c>
      <c r="BW212" s="12">
        <f>(BW$3*tempmid!$I322+BW$4*tempmid!$I322^2+BW$5*tempmid!$I322^6)*(M212/M$56)^$BW$1</f>
        <v>-8.2285657041554998</v>
      </c>
      <c r="BX212" s="12"/>
      <c r="BY212" s="12"/>
      <c r="BZ212" s="12"/>
      <c r="CA212" s="19"/>
      <c r="CB212" s="19"/>
      <c r="CC212" s="19"/>
      <c r="CD212" s="19"/>
      <c r="CE212" s="19"/>
      <c r="CF212" s="19"/>
      <c r="CG212" s="19"/>
      <c r="CH212" s="19"/>
    </row>
    <row r="213" spans="1:86" x14ac:dyDescent="0.3">
      <c r="A213" s="2">
        <f t="shared" si="140"/>
        <v>2167</v>
      </c>
      <c r="B213" s="5">
        <f t="shared" si="167"/>
        <v>1165.3768628171752</v>
      </c>
      <c r="C213" s="5">
        <f t="shared" si="167"/>
        <v>2964.0255377880021</v>
      </c>
      <c r="D213" s="5">
        <f t="shared" si="167"/>
        <v>4369.5218520823291</v>
      </c>
      <c r="E213" s="15">
        <f t="shared" si="168"/>
        <v>1.3068748563515314E-6</v>
      </c>
      <c r="F213" s="15">
        <f t="shared" si="168"/>
        <v>2.5746311001341667E-6</v>
      </c>
      <c r="G213" s="15">
        <f t="shared" si="168"/>
        <v>5.2560178057902845E-6</v>
      </c>
      <c r="H213" s="5">
        <f t="shared" si="143"/>
        <v>268983.6233237164</v>
      </c>
      <c r="I213" s="5">
        <f t="shared" si="143"/>
        <v>113641.99461894156</v>
      </c>
      <c r="J213" s="5">
        <f t="shared" si="143"/>
        <v>40544.899242136678</v>
      </c>
      <c r="K213" s="5">
        <f t="shared" si="144"/>
        <v>230812.56536488718</v>
      </c>
      <c r="L213" s="5">
        <f t="shared" si="144"/>
        <v>38340.423579396855</v>
      </c>
      <c r="M213" s="5">
        <f t="shared" si="144"/>
        <v>9279.0242536067635</v>
      </c>
      <c r="N213" s="15">
        <f t="shared" si="145"/>
        <v>3.175697688793111E-3</v>
      </c>
      <c r="O213" s="15">
        <f t="shared" si="145"/>
        <v>5.4051729546362726E-3</v>
      </c>
      <c r="P213" s="15">
        <f t="shared" si="145"/>
        <v>5.0056312461170815E-3</v>
      </c>
      <c r="Q213" s="5">
        <f t="shared" si="146"/>
        <v>6950.7315133794782</v>
      </c>
      <c r="R213" s="5">
        <f t="shared" si="146"/>
        <v>9945.4511684165973</v>
      </c>
      <c r="S213" s="5">
        <f t="shared" si="146"/>
        <v>5728.9552199306881</v>
      </c>
      <c r="T213" s="5">
        <f t="shared" si="169"/>
        <v>25.840723786423279</v>
      </c>
      <c r="U213" s="5">
        <f t="shared" si="169"/>
        <v>87.515633650792267</v>
      </c>
      <c r="V213" s="5">
        <f t="shared" si="169"/>
        <v>141.29903704327907</v>
      </c>
      <c r="W213" s="15">
        <f t="shared" si="148"/>
        <v>-1.0734613539272964E-2</v>
      </c>
      <c r="X213" s="15">
        <f t="shared" si="148"/>
        <v>-1.217998157191269E-2</v>
      </c>
      <c r="Y213" s="15">
        <f t="shared" si="148"/>
        <v>-9.7425357312937999E-3</v>
      </c>
      <c r="Z213" s="5">
        <f t="shared" si="151"/>
        <v>7035.6686670754116</v>
      </c>
      <c r="AA213" s="5">
        <f t="shared" si="151"/>
        <v>26069.437219606047</v>
      </c>
      <c r="AB213" s="5">
        <f t="shared" si="151"/>
        <v>57854.650053258098</v>
      </c>
      <c r="AC213" s="16">
        <f t="shared" si="157"/>
        <v>1.2240205823927268</v>
      </c>
      <c r="AD213" s="16">
        <f t="shared" si="157"/>
        <v>3.0125511019435129</v>
      </c>
      <c r="AE213" s="16">
        <f t="shared" si="157"/>
        <v>10.843079357866698</v>
      </c>
      <c r="AF213" s="15">
        <f t="shared" si="158"/>
        <v>-4.0504037456468023E-3</v>
      </c>
      <c r="AG213" s="15">
        <f t="shared" si="158"/>
        <v>2.9673830763510267E-4</v>
      </c>
      <c r="AH213" s="15">
        <f t="shared" si="158"/>
        <v>9.7937136394747881E-3</v>
      </c>
      <c r="AI213" s="1">
        <f t="shared" si="165"/>
        <v>518419.12436595053</v>
      </c>
      <c r="AJ213" s="1">
        <f t="shared" si="165"/>
        <v>214275.83845130674</v>
      </c>
      <c r="AK213" s="1">
        <f t="shared" si="165"/>
        <v>76780.780685043457</v>
      </c>
      <c r="AL213" s="14">
        <f t="shared" si="170"/>
        <v>76.345157022087989</v>
      </c>
      <c r="AM213" s="14">
        <f t="shared" si="170"/>
        <v>17.82063030900445</v>
      </c>
      <c r="AN213" s="14">
        <f t="shared" si="170"/>
        <v>5.702746631140017</v>
      </c>
      <c r="AO213" s="11">
        <f t="shared" si="171"/>
        <v>4.2563547887732528E-3</v>
      </c>
      <c r="AP213" s="11">
        <f t="shared" si="171"/>
        <v>5.3618844350347859E-3</v>
      </c>
      <c r="AQ213" s="11">
        <f t="shared" si="171"/>
        <v>4.8639057145165605E-3</v>
      </c>
      <c r="AR213" s="1">
        <f t="shared" si="152"/>
        <v>268983.6233237164</v>
      </c>
      <c r="AS213" s="1">
        <f t="shared" si="152"/>
        <v>113641.99461894156</v>
      </c>
      <c r="AT213" s="1">
        <f t="shared" si="152"/>
        <v>40544.899242136678</v>
      </c>
      <c r="AU213" s="1">
        <f t="shared" si="159"/>
        <v>53796.724664743284</v>
      </c>
      <c r="AV213" s="1">
        <f t="shared" si="159"/>
        <v>22728.398923788314</v>
      </c>
      <c r="AW213" s="1">
        <f t="shared" si="159"/>
        <v>8108.979848427336</v>
      </c>
      <c r="AX213" s="1">
        <f t="shared" si="160"/>
        <v>184650.05229190973</v>
      </c>
      <c r="AY213" s="1">
        <f t="shared" si="160"/>
        <v>30672.338863517489</v>
      </c>
      <c r="AZ213" s="1">
        <f t="shared" si="160"/>
        <v>7423.2194028854119</v>
      </c>
      <c r="BA213" s="1">
        <f t="shared" si="161"/>
        <v>14131.613545114269</v>
      </c>
      <c r="BB213" s="1">
        <f t="shared" si="161"/>
        <v>30621.693178989084</v>
      </c>
      <c r="BC213" s="1">
        <f t="shared" si="161"/>
        <v>38942.787270975168</v>
      </c>
      <c r="BD213" s="1">
        <f>SUM(BA213:BC213)*BT213*BG$3+BF$3*econlow!BD213+BH$3*econhigh!BD213</f>
        <v>934.14957335761721</v>
      </c>
      <c r="BE213" s="2">
        <f t="shared" si="166"/>
        <v>0.17931493730955578</v>
      </c>
      <c r="BF213" s="2">
        <f t="shared" si="166"/>
        <v>0.13584270515142602</v>
      </c>
      <c r="BG213" s="2">
        <f t="shared" si="166"/>
        <v>7.3108051554487685E-2</v>
      </c>
      <c r="BH213" s="2">
        <f t="shared" si="155"/>
        <v>9.9303081951743727E-2</v>
      </c>
      <c r="BI213" s="2">
        <f t="shared" si="162"/>
        <v>3.2153846742329923E-3</v>
      </c>
      <c r="BJ213" s="2">
        <f t="shared" si="162"/>
        <v>1.8453240542857267E-3</v>
      </c>
      <c r="BK213" s="2">
        <f t="shared" si="162"/>
        <v>5.3447872020936297E-4</v>
      </c>
      <c r="BL213" s="2">
        <f t="shared" si="156"/>
        <v>864.88582005473779</v>
      </c>
      <c r="BM213" s="2">
        <f t="shared" si="156"/>
        <v>209.70630624734198</v>
      </c>
      <c r="BN213" s="2">
        <f t="shared" si="156"/>
        <v>21.670385857954784</v>
      </c>
      <c r="BO213" s="2">
        <f t="shared" si="163"/>
        <v>1371.0930356712997</v>
      </c>
      <c r="BP213" s="2">
        <f t="shared" si="163"/>
        <v>118.43321233057372</v>
      </c>
      <c r="BQ213" s="2">
        <f t="shared" si="163"/>
        <v>10.246915611232565</v>
      </c>
      <c r="BR213" s="11">
        <f t="shared" si="164"/>
        <v>3.3946937677614225E-2</v>
      </c>
      <c r="BS213" s="17">
        <f t="shared" si="153"/>
        <v>1.7987273172163098E-3</v>
      </c>
      <c r="BT213" s="17">
        <f t="shared" si="154"/>
        <v>1.118772660137532E-2</v>
      </c>
      <c r="BU213" s="12">
        <f>(BU$3*tempmid!$I323+BU$4*tempmid!$I323^2+BU$5*tempmid!$I323^6)*(K213/K$56)^$BW$1</f>
        <v>-10.546715405040219</v>
      </c>
      <c r="BV213" s="12">
        <f>(BV$3*tempmid!$I323+BV$4*tempmid!$I323^2+BV$5*tempmid!$I323^6)*(L213/L$56)^$BW$1</f>
        <v>-8.5300171179759712</v>
      </c>
      <c r="BW213" s="12">
        <f>(BW$3*tempmid!$I323+BW$4*tempmid!$I323^2+BW$5*tempmid!$I323^6)*(M213/M$56)^$BW$1</f>
        <v>-8.3194806961443479</v>
      </c>
      <c r="BX213" s="12"/>
      <c r="BY213" s="12"/>
      <c r="BZ213" s="12"/>
      <c r="CA213" s="19"/>
      <c r="CB213" s="19"/>
      <c r="CC213" s="19"/>
      <c r="CD213" s="19"/>
      <c r="CE213" s="19"/>
      <c r="CF213" s="19"/>
      <c r="CG213" s="19"/>
      <c r="CH213" s="19"/>
    </row>
    <row r="214" spans="1:86" x14ac:dyDescent="0.3">
      <c r="A214" s="2">
        <f t="shared" si="140"/>
        <v>2168</v>
      </c>
      <c r="B214" s="5">
        <f t="shared" si="167"/>
        <v>1165.3783096688092</v>
      </c>
      <c r="C214" s="5">
        <f t="shared" si="167"/>
        <v>2964.0327874967165</v>
      </c>
      <c r="D214" s="5">
        <f t="shared" si="167"/>
        <v>4369.5436700527534</v>
      </c>
      <c r="E214" s="15">
        <f t="shared" si="168"/>
        <v>1.2415311135339547E-6</v>
      </c>
      <c r="F214" s="15">
        <f t="shared" si="168"/>
        <v>2.4458995451274582E-6</v>
      </c>
      <c r="G214" s="15">
        <f t="shared" si="168"/>
        <v>4.9932169155007705E-6</v>
      </c>
      <c r="H214" s="5">
        <f t="shared" si="143"/>
        <v>269821.61690389219</v>
      </c>
      <c r="I214" s="5">
        <f t="shared" si="143"/>
        <v>114248.53111793064</v>
      </c>
      <c r="J214" s="5">
        <f t="shared" si="143"/>
        <v>40745.493097869781</v>
      </c>
      <c r="K214" s="5">
        <f t="shared" si="144"/>
        <v>231531.3530938921</v>
      </c>
      <c r="L214" s="5">
        <f t="shared" si="144"/>
        <v>38544.961985531751</v>
      </c>
      <c r="M214" s="5">
        <f t="shared" si="144"/>
        <v>9324.8851995974819</v>
      </c>
      <c r="N214" s="15">
        <f t="shared" si="145"/>
        <v>3.1141620382262314E-3</v>
      </c>
      <c r="O214" s="15">
        <f t="shared" si="145"/>
        <v>5.3347977679831793E-3</v>
      </c>
      <c r="P214" s="15">
        <f t="shared" si="145"/>
        <v>4.9424319559130403E-3</v>
      </c>
      <c r="Q214" s="5">
        <f t="shared" si="146"/>
        <v>6897.5400062153103</v>
      </c>
      <c r="R214" s="5">
        <f t="shared" si="146"/>
        <v>9876.7506517112924</v>
      </c>
      <c r="S214" s="5">
        <f t="shared" si="146"/>
        <v>5701.2082479576939</v>
      </c>
      <c r="T214" s="5">
        <f t="shared" si="169"/>
        <v>25.563333603000927</v>
      </c>
      <c r="U214" s="5">
        <f t="shared" si="169"/>
        <v>86.44969484567136</v>
      </c>
      <c r="V214" s="5">
        <f t="shared" si="169"/>
        <v>139.92242612608752</v>
      </c>
      <c r="W214" s="15">
        <f t="shared" si="148"/>
        <v>-1.0734613539272964E-2</v>
      </c>
      <c r="X214" s="15">
        <f t="shared" si="148"/>
        <v>-1.217998157191269E-2</v>
      </c>
      <c r="Y214" s="15">
        <f t="shared" si="148"/>
        <v>-9.7425357312937999E-3</v>
      </c>
      <c r="Z214" s="5">
        <f t="shared" si="151"/>
        <v>6953.9749639100546</v>
      </c>
      <c r="AA214" s="5">
        <f t="shared" si="151"/>
        <v>25898.855055361444</v>
      </c>
      <c r="AB214" s="5">
        <f t="shared" si="151"/>
        <v>58141.982523319384</v>
      </c>
      <c r="AC214" s="16">
        <f t="shared" si="157"/>
        <v>1.2190628048410546</v>
      </c>
      <c r="AD214" s="16">
        <f t="shared" si="157"/>
        <v>3.013445041259168</v>
      </c>
      <c r="AE214" s="16">
        <f t="shared" si="157"/>
        <v>10.949273372067744</v>
      </c>
      <c r="AF214" s="15">
        <f t="shared" si="158"/>
        <v>-4.0504037456468023E-3</v>
      </c>
      <c r="AG214" s="15">
        <f t="shared" si="158"/>
        <v>2.9673830763510267E-4</v>
      </c>
      <c r="AH214" s="15">
        <f t="shared" si="158"/>
        <v>9.7937136394747881E-3</v>
      </c>
      <c r="AI214" s="1">
        <f t="shared" si="165"/>
        <v>520373.93659409875</v>
      </c>
      <c r="AJ214" s="1">
        <f t="shared" si="165"/>
        <v>215576.65352996439</v>
      </c>
      <c r="AK214" s="1">
        <f t="shared" si="165"/>
        <v>77211.682464966449</v>
      </c>
      <c r="AL214" s="14">
        <f t="shared" si="170"/>
        <v>76.666859576031698</v>
      </c>
      <c r="AM214" s="14">
        <f t="shared" si="170"/>
        <v>17.915226947678047</v>
      </c>
      <c r="AN214" s="14">
        <f t="shared" si="170"/>
        <v>5.7302068768483823</v>
      </c>
      <c r="AO214" s="11">
        <f t="shared" si="171"/>
        <v>4.2137912408855204E-3</v>
      </c>
      <c r="AP214" s="11">
        <f t="shared" si="171"/>
        <v>5.3082655906844384E-3</v>
      </c>
      <c r="AQ214" s="11">
        <f t="shared" si="171"/>
        <v>4.8152666573713946E-3</v>
      </c>
      <c r="AR214" s="1">
        <f t="shared" si="152"/>
        <v>269821.61690389219</v>
      </c>
      <c r="AS214" s="1">
        <f t="shared" si="152"/>
        <v>114248.53111793064</v>
      </c>
      <c r="AT214" s="1">
        <f t="shared" si="152"/>
        <v>40745.493097869781</v>
      </c>
      <c r="AU214" s="1">
        <f t="shared" si="159"/>
        <v>53964.323380778442</v>
      </c>
      <c r="AV214" s="1">
        <f t="shared" si="159"/>
        <v>22849.70622358613</v>
      </c>
      <c r="AW214" s="1">
        <f t="shared" si="159"/>
        <v>8149.098619573957</v>
      </c>
      <c r="AX214" s="1">
        <f t="shared" si="160"/>
        <v>185225.08247511371</v>
      </c>
      <c r="AY214" s="1">
        <f t="shared" si="160"/>
        <v>30835.969588425403</v>
      </c>
      <c r="AZ214" s="1">
        <f t="shared" si="160"/>
        <v>7459.9081596779852</v>
      </c>
      <c r="BA214" s="1">
        <f t="shared" si="161"/>
        <v>14135.254627626449</v>
      </c>
      <c r="BB214" s="1">
        <f t="shared" si="161"/>
        <v>30637.538563198043</v>
      </c>
      <c r="BC214" s="1">
        <f t="shared" si="161"/>
        <v>38964.524699419489</v>
      </c>
      <c r="BD214" s="1">
        <f>SUM(BA214:BC214)*BT214*BG$3+BF$3*econlow!BD214+BH$3*econhigh!BD214</f>
        <v>907.36432936796996</v>
      </c>
      <c r="BE214" s="2">
        <f t="shared" si="166"/>
        <v>0.17931493730955578</v>
      </c>
      <c r="BF214" s="2">
        <f t="shared" si="166"/>
        <v>0.13584270515142602</v>
      </c>
      <c r="BG214" s="2">
        <f t="shared" si="166"/>
        <v>7.3108051554487685E-2</v>
      </c>
      <c r="BH214" s="2">
        <f t="shared" si="155"/>
        <v>9.9080034560495231E-2</v>
      </c>
      <c r="BI214" s="2">
        <f t="shared" si="162"/>
        <v>3.2153846742329923E-3</v>
      </c>
      <c r="BJ214" s="2">
        <f t="shared" si="162"/>
        <v>1.8453240542857267E-3</v>
      </c>
      <c r="BK214" s="2">
        <f t="shared" si="162"/>
        <v>5.3447872020936297E-4</v>
      </c>
      <c r="BL214" s="2">
        <f t="shared" si="156"/>
        <v>867.58029176954062</v>
      </c>
      <c r="BM214" s="2">
        <f t="shared" si="156"/>
        <v>210.8255626387288</v>
      </c>
      <c r="BN214" s="2">
        <f t="shared" si="156"/>
        <v>21.777599005248874</v>
      </c>
      <c r="BO214" s="2">
        <f t="shared" si="163"/>
        <v>1391.5220164289969</v>
      </c>
      <c r="BP214" s="2">
        <f t="shared" si="163"/>
        <v>119.84954156051575</v>
      </c>
      <c r="BQ214" s="2">
        <f t="shared" si="163"/>
        <v>10.246721837589044</v>
      </c>
      <c r="BR214" s="11">
        <f t="shared" si="164"/>
        <v>3.3884010383270241E-2</v>
      </c>
      <c r="BS214" s="17">
        <f t="shared" si="153"/>
        <v>1.7396708203000209E-3</v>
      </c>
      <c r="BT214" s="17">
        <f t="shared" si="154"/>
        <v>1.0861870486772155E-2</v>
      </c>
      <c r="BU214" s="12">
        <f>(BU$3*tempmid!$I324+BU$4*tempmid!$I324^2+BU$5*tempmid!$I324^6)*(K214/K$56)^$BW$1</f>
        <v>-10.711751662118536</v>
      </c>
      <c r="BV214" s="12">
        <f>(BV$3*tempmid!$I324+BV$4*tempmid!$I324^2+BV$5*tempmid!$I324^6)*(L214/L$56)^$BW$1</f>
        <v>-8.6380969543697184</v>
      </c>
      <c r="BW214" s="12">
        <f>(BW$3*tempmid!$I324+BW$4*tempmid!$I324^2+BW$5*tempmid!$I324^6)*(M214/M$56)^$BW$1</f>
        <v>-8.4103458459076261</v>
      </c>
      <c r="BX214" s="12"/>
      <c r="BY214" s="12"/>
      <c r="BZ214" s="12"/>
      <c r="CA214" s="19"/>
      <c r="CB214" s="19"/>
      <c r="CC214" s="19"/>
      <c r="CD214" s="19"/>
      <c r="CE214" s="19"/>
      <c r="CF214" s="19"/>
      <c r="CG214" s="19"/>
      <c r="CH214" s="19"/>
    </row>
    <row r="215" spans="1:86" x14ac:dyDescent="0.3">
      <c r="A215" s="2">
        <f t="shared" si="140"/>
        <v>2169</v>
      </c>
      <c r="B215" s="5">
        <f t="shared" si="167"/>
        <v>1165.3796841795681</v>
      </c>
      <c r="C215" s="5">
        <f t="shared" si="167"/>
        <v>2964.0396747368409</v>
      </c>
      <c r="D215" s="5">
        <f t="shared" si="167"/>
        <v>4369.5643972281514</v>
      </c>
      <c r="E215" s="15">
        <f t="shared" si="168"/>
        <v>1.179454557857257E-6</v>
      </c>
      <c r="F215" s="15">
        <f t="shared" si="168"/>
        <v>2.3236045678710851E-6</v>
      </c>
      <c r="G215" s="15">
        <f t="shared" si="168"/>
        <v>4.7435560697257315E-6</v>
      </c>
      <c r="H215" s="5">
        <f t="shared" si="143"/>
        <v>270645.78330204746</v>
      </c>
      <c r="I215" s="5">
        <f t="shared" si="143"/>
        <v>114850.33914951803</v>
      </c>
      <c r="J215" s="5">
        <f t="shared" si="143"/>
        <v>40944.522474627054</v>
      </c>
      <c r="K215" s="5">
        <f t="shared" si="144"/>
        <v>232238.28849615064</v>
      </c>
      <c r="L215" s="5">
        <f t="shared" si="144"/>
        <v>38747.908851697437</v>
      </c>
      <c r="M215" s="5">
        <f t="shared" si="144"/>
        <v>9370.3899868372137</v>
      </c>
      <c r="N215" s="15">
        <f t="shared" si="145"/>
        <v>3.0533031177504277E-3</v>
      </c>
      <c r="O215" s="15">
        <f t="shared" si="145"/>
        <v>5.2651982441145329E-3</v>
      </c>
      <c r="P215" s="15">
        <f t="shared" si="145"/>
        <v>4.8799300222694963E-3</v>
      </c>
      <c r="Q215" s="5">
        <f t="shared" si="146"/>
        <v>6844.3398588898363</v>
      </c>
      <c r="R215" s="5">
        <f t="shared" si="146"/>
        <v>9807.8444542782563</v>
      </c>
      <c r="S215" s="5">
        <f t="shared" si="146"/>
        <v>5673.2413794622944</v>
      </c>
      <c r="T215" s="5">
        <f t="shared" si="169"/>
        <v>25.288921095997203</v>
      </c>
      <c r="U215" s="5">
        <f t="shared" si="169"/>
        <v>85.396739155553604</v>
      </c>
      <c r="V215" s="5">
        <f t="shared" si="169"/>
        <v>138.5592268899448</v>
      </c>
      <c r="W215" s="15">
        <f t="shared" si="148"/>
        <v>-1.0734613539272964E-2</v>
      </c>
      <c r="X215" s="15">
        <f t="shared" si="148"/>
        <v>-1.217998157191269E-2</v>
      </c>
      <c r="Y215" s="15">
        <f t="shared" si="148"/>
        <v>-9.7425357312937999E-3</v>
      </c>
      <c r="Z215" s="5">
        <f t="shared" si="151"/>
        <v>6872.8077771320031</v>
      </c>
      <c r="AA215" s="5">
        <f t="shared" si="151"/>
        <v>25727.584786665655</v>
      </c>
      <c r="AB215" s="5">
        <f t="shared" si="151"/>
        <v>58427.052273544032</v>
      </c>
      <c r="AC215" s="16">
        <f t="shared" ref="AC215:AE230" si="172">AC214*(1+AF215)</f>
        <v>1.2141251082901476</v>
      </c>
      <c r="AD215" s="16">
        <f t="shared" si="172"/>
        <v>3.0143392458408624</v>
      </c>
      <c r="AE215" s="16">
        <f t="shared" si="172"/>
        <v>11.056507420034102</v>
      </c>
      <c r="AF215" s="15">
        <f t="shared" si="158"/>
        <v>-4.0504037456468023E-3</v>
      </c>
      <c r="AG215" s="15">
        <f t="shared" si="158"/>
        <v>2.9673830763510267E-4</v>
      </c>
      <c r="AH215" s="15">
        <f t="shared" si="158"/>
        <v>9.7937136394747881E-3</v>
      </c>
      <c r="AI215" s="1">
        <f t="shared" si="165"/>
        <v>522300.86631546728</v>
      </c>
      <c r="AJ215" s="1">
        <f t="shared" si="165"/>
        <v>216868.69440055409</v>
      </c>
      <c r="AK215" s="1">
        <f t="shared" si="165"/>
        <v>77639.612838043759</v>
      </c>
      <c r="AL215" s="14">
        <f t="shared" si="170"/>
        <v>76.986687135965894</v>
      </c>
      <c r="AM215" s="14">
        <f t="shared" si="170"/>
        <v>18.009374742606152</v>
      </c>
      <c r="AN215" s="14">
        <f t="shared" si="170"/>
        <v>5.7575234262211712</v>
      </c>
      <c r="AO215" s="11">
        <f t="shared" si="171"/>
        <v>4.1716533284766651E-3</v>
      </c>
      <c r="AP215" s="11">
        <f t="shared" si="171"/>
        <v>5.2551829347775936E-3</v>
      </c>
      <c r="AQ215" s="11">
        <f t="shared" si="171"/>
        <v>4.7671139907976808E-3</v>
      </c>
      <c r="AR215" s="1">
        <f t="shared" si="152"/>
        <v>270645.78330204746</v>
      </c>
      <c r="AS215" s="1">
        <f t="shared" si="152"/>
        <v>114850.33914951803</v>
      </c>
      <c r="AT215" s="1">
        <f t="shared" si="152"/>
        <v>40944.522474627054</v>
      </c>
      <c r="AU215" s="1">
        <f t="shared" si="159"/>
        <v>54129.156660409499</v>
      </c>
      <c r="AV215" s="1">
        <f t="shared" si="159"/>
        <v>22970.067829903608</v>
      </c>
      <c r="AW215" s="1">
        <f t="shared" si="159"/>
        <v>8188.9044949254112</v>
      </c>
      <c r="AX215" s="1">
        <f t="shared" si="160"/>
        <v>185790.63079692051</v>
      </c>
      <c r="AY215" s="1">
        <f t="shared" si="160"/>
        <v>30998.327081357951</v>
      </c>
      <c r="AZ215" s="1">
        <f t="shared" si="160"/>
        <v>7496.3119894697711</v>
      </c>
      <c r="BA215" s="1">
        <f t="shared" si="161"/>
        <v>14138.824135752988</v>
      </c>
      <c r="BB215" s="1">
        <f t="shared" si="161"/>
        <v>30653.175067843113</v>
      </c>
      <c r="BC215" s="1">
        <f t="shared" si="161"/>
        <v>38985.980839172589</v>
      </c>
      <c r="BD215" s="1">
        <f>SUM(BA215:BC215)*BT215*BG$3+BF$3*econlow!BD215+BH$3*econhigh!BD215</f>
        <v>881.3408617193619</v>
      </c>
      <c r="BE215" s="2">
        <f t="shared" si="166"/>
        <v>0.17931493730955578</v>
      </c>
      <c r="BF215" s="2">
        <f t="shared" si="166"/>
        <v>0.13584270515142602</v>
      </c>
      <c r="BG215" s="2">
        <f t="shared" si="166"/>
        <v>7.3108051554487685E-2</v>
      </c>
      <c r="BH215" s="2">
        <f t="shared" si="155"/>
        <v>9.8857984819869058E-2</v>
      </c>
      <c r="BI215" s="2">
        <f t="shared" si="162"/>
        <v>3.2153846742329923E-3</v>
      </c>
      <c r="BJ215" s="2">
        <f t="shared" si="162"/>
        <v>1.8453240542857267E-3</v>
      </c>
      <c r="BK215" s="2">
        <f t="shared" si="162"/>
        <v>5.3447872020936297E-4</v>
      </c>
      <c r="BL215" s="2">
        <f t="shared" si="156"/>
        <v>870.23030377518694</v>
      </c>
      <c r="BM215" s="2">
        <f t="shared" si="156"/>
        <v>211.93609347547931</v>
      </c>
      <c r="BN215" s="2">
        <f t="shared" si="156"/>
        <v>21.883975971822167</v>
      </c>
      <c r="BO215" s="2">
        <f t="shared" si="163"/>
        <v>1412.2563365551885</v>
      </c>
      <c r="BP215" s="2">
        <f t="shared" si="163"/>
        <v>121.2829022778337</v>
      </c>
      <c r="BQ215" s="2">
        <f t="shared" si="163"/>
        <v>10.246535272512196</v>
      </c>
      <c r="BR215" s="11">
        <f t="shared" si="164"/>
        <v>3.3821773766946589E-2</v>
      </c>
      <c r="BS215" s="17">
        <f t="shared" si="153"/>
        <v>1.6826556971851309E-3</v>
      </c>
      <c r="BT215" s="17">
        <f t="shared" si="154"/>
        <v>1.0545505326963257E-2</v>
      </c>
      <c r="BU215" s="12">
        <f>(BU$3*tempmid!$I325+BU$4*tempmid!$I325^2+BU$5*tempmid!$I325^6)*(K215/K$56)^$BW$1</f>
        <v>-10.876937491844931</v>
      </c>
      <c r="BV215" s="12">
        <f>(BV$3*tempmid!$I325+BV$4*tempmid!$I325^2+BV$5*tempmid!$I325^6)*(L215/L$56)^$BW$1</f>
        <v>-8.7461411676663765</v>
      </c>
      <c r="BW215" s="12">
        <f>(BW$3*tempmid!$I325+BW$4*tempmid!$I325^2+BW$5*tempmid!$I325^6)*(M215/M$56)^$BW$1</f>
        <v>-8.5011562651743962</v>
      </c>
      <c r="BX215" s="12"/>
      <c r="BY215" s="12"/>
      <c r="BZ215" s="12"/>
      <c r="CA215" s="19"/>
      <c r="CB215" s="19"/>
      <c r="CC215" s="19"/>
      <c r="CD215" s="19"/>
      <c r="CE215" s="19"/>
      <c r="CF215" s="19"/>
      <c r="CG215" s="19"/>
      <c r="CH215" s="19"/>
    </row>
    <row r="216" spans="1:86" x14ac:dyDescent="0.3">
      <c r="A216" s="2">
        <f t="shared" si="140"/>
        <v>2170</v>
      </c>
      <c r="B216" s="5">
        <f t="shared" si="167"/>
        <v>1165.3809899663293</v>
      </c>
      <c r="C216" s="5">
        <f t="shared" si="167"/>
        <v>2964.0462176301621</v>
      </c>
      <c r="D216" s="5">
        <f t="shared" si="167"/>
        <v>4369.5840881381846</v>
      </c>
      <c r="E216" s="15">
        <f t="shared" si="168"/>
        <v>1.120481829964394E-6</v>
      </c>
      <c r="F216" s="15">
        <f t="shared" si="168"/>
        <v>2.2074243394775306E-6</v>
      </c>
      <c r="G216" s="15">
        <f t="shared" si="168"/>
        <v>4.5063782662394447E-6</v>
      </c>
      <c r="H216" s="5">
        <f t="shared" si="143"/>
        <v>271456.1607526337</v>
      </c>
      <c r="I216" s="5">
        <f t="shared" si="143"/>
        <v>115447.3983106081</v>
      </c>
      <c r="J216" s="5">
        <f t="shared" si="143"/>
        <v>41141.983387602653</v>
      </c>
      <c r="K216" s="5">
        <f t="shared" si="144"/>
        <v>232933.40383085943</v>
      </c>
      <c r="L216" s="5">
        <f t="shared" si="144"/>
        <v>38949.25714178355</v>
      </c>
      <c r="M216" s="5">
        <f t="shared" si="144"/>
        <v>9415.537625031182</v>
      </c>
      <c r="N216" s="15">
        <f t="shared" si="145"/>
        <v>2.9931125449209617E-3</v>
      </c>
      <c r="O216" s="15">
        <f t="shared" si="145"/>
        <v>5.1963653279134547E-3</v>
      </c>
      <c r="P216" s="15">
        <f t="shared" si="145"/>
        <v>4.8181173096730756E-3</v>
      </c>
      <c r="Q216" s="5">
        <f t="shared" si="146"/>
        <v>6791.1420964099807</v>
      </c>
      <c r="R216" s="5">
        <f t="shared" si="146"/>
        <v>9738.7509754363382</v>
      </c>
      <c r="S216" s="5">
        <f t="shared" si="146"/>
        <v>5645.0630979695679</v>
      </c>
      <c r="T216" s="5">
        <f t="shared" si="169"/>
        <v>25.017454301206506</v>
      </c>
      <c r="U216" s="5">
        <f t="shared" si="169"/>
        <v>84.356608446337532</v>
      </c>
      <c r="V216" s="5">
        <f t="shared" si="169"/>
        <v>137.20930867106907</v>
      </c>
      <c r="W216" s="15">
        <f t="shared" si="148"/>
        <v>-1.0734613539272964E-2</v>
      </c>
      <c r="X216" s="15">
        <f t="shared" si="148"/>
        <v>-1.217998157191269E-2</v>
      </c>
      <c r="Y216" s="15">
        <f t="shared" si="148"/>
        <v>-9.7425357312937999E-3</v>
      </c>
      <c r="Z216" s="5">
        <f t="shared" si="151"/>
        <v>6792.1754504813352</v>
      </c>
      <c r="AA216" s="5">
        <f t="shared" si="151"/>
        <v>25555.674663430364</v>
      </c>
      <c r="AB216" s="5">
        <f t="shared" si="151"/>
        <v>58709.853400929067</v>
      </c>
      <c r="AC216" s="16">
        <f t="shared" si="172"/>
        <v>1.2092074114038454</v>
      </c>
      <c r="AD216" s="16">
        <f t="shared" si="172"/>
        <v>3.0152337157673115</v>
      </c>
      <c r="AE216" s="16">
        <f t="shared" si="172"/>
        <v>11.164791687558644</v>
      </c>
      <c r="AF216" s="15">
        <f t="shared" si="158"/>
        <v>-4.0504037456468023E-3</v>
      </c>
      <c r="AG216" s="15">
        <f t="shared" si="158"/>
        <v>2.9673830763510267E-4</v>
      </c>
      <c r="AH216" s="15">
        <f t="shared" si="158"/>
        <v>9.7937136394747881E-3</v>
      </c>
      <c r="AI216" s="1">
        <f t="shared" ref="AI216:AK231" si="173">(1-$AI$5)*AI215+AU215</f>
        <v>524199.93634433008</v>
      </c>
      <c r="AJ216" s="1">
        <f t="shared" si="173"/>
        <v>218151.89279040229</v>
      </c>
      <c r="AK216" s="1">
        <f t="shared" si="173"/>
        <v>78064.556049164807</v>
      </c>
      <c r="AL216" s="14">
        <f t="shared" si="170"/>
        <v>77.304637287908648</v>
      </c>
      <c r="AM216" s="14">
        <f t="shared" si="170"/>
        <v>18.103070875831378</v>
      </c>
      <c r="AN216" s="14">
        <f t="shared" si="170"/>
        <v>5.7846957289938805</v>
      </c>
      <c r="AO216" s="11">
        <f t="shared" si="171"/>
        <v>4.1299367951918983E-3</v>
      </c>
      <c r="AP216" s="11">
        <f t="shared" si="171"/>
        <v>5.2026311054298177E-3</v>
      </c>
      <c r="AQ216" s="11">
        <f t="shared" si="171"/>
        <v>4.7194428508897041E-3</v>
      </c>
      <c r="AR216" s="1">
        <f t="shared" si="152"/>
        <v>271456.1607526337</v>
      </c>
      <c r="AS216" s="1">
        <f t="shared" si="152"/>
        <v>115447.3983106081</v>
      </c>
      <c r="AT216" s="1">
        <f t="shared" si="152"/>
        <v>41141.983387602653</v>
      </c>
      <c r="AU216" s="1">
        <f t="shared" si="159"/>
        <v>54291.232150526746</v>
      </c>
      <c r="AV216" s="1">
        <f t="shared" si="159"/>
        <v>23089.479662121623</v>
      </c>
      <c r="AW216" s="1">
        <f t="shared" si="159"/>
        <v>8228.3966775205317</v>
      </c>
      <c r="AX216" s="1">
        <f t="shared" si="160"/>
        <v>186346.72306468751</v>
      </c>
      <c r="AY216" s="1">
        <f t="shared" si="160"/>
        <v>31159.405713426837</v>
      </c>
      <c r="AZ216" s="1">
        <f t="shared" si="160"/>
        <v>7532.4301000249461</v>
      </c>
      <c r="BA216" s="1">
        <f t="shared" si="161"/>
        <v>14142.322884739669</v>
      </c>
      <c r="BB216" s="1">
        <f t="shared" si="161"/>
        <v>30668.605119594085</v>
      </c>
      <c r="BC216" s="1">
        <f t="shared" si="161"/>
        <v>39007.159137486895</v>
      </c>
      <c r="BD216" s="1">
        <f>SUM(BA216:BC216)*BT216*BG$3+BF$3*econlow!BD216+BH$3*econhigh!BD216</f>
        <v>856.05776105080372</v>
      </c>
      <c r="BE216" s="2">
        <f t="shared" ref="BE216:BG231" si="174">BE215</f>
        <v>0.17931493730955578</v>
      </c>
      <c r="BF216" s="2">
        <f t="shared" si="174"/>
        <v>0.13584270515142602</v>
      </c>
      <c r="BG216" s="2">
        <f t="shared" si="174"/>
        <v>7.3108051554487685E-2</v>
      </c>
      <c r="BH216" s="2">
        <f t="shared" si="155"/>
        <v>9.8636942684112286E-2</v>
      </c>
      <c r="BI216" s="2">
        <f t="shared" si="162"/>
        <v>3.2153846742329923E-3</v>
      </c>
      <c r="BJ216" s="2">
        <f t="shared" si="162"/>
        <v>1.8453240542857267E-3</v>
      </c>
      <c r="BK216" s="2">
        <f t="shared" si="162"/>
        <v>5.3447872020936297E-4</v>
      </c>
      <c r="BL216" s="2">
        <f t="shared" si="156"/>
        <v>872.83597901014593</v>
      </c>
      <c r="BM216" s="2">
        <f t="shared" si="156"/>
        <v>213.03786110727049</v>
      </c>
      <c r="BN216" s="2">
        <f t="shared" si="156"/>
        <v>21.989514627880737</v>
      </c>
      <c r="BO216" s="2">
        <f t="shared" si="163"/>
        <v>1433.3005618752595</v>
      </c>
      <c r="BP216" s="2">
        <f t="shared" si="163"/>
        <v>122.73349927755007</v>
      </c>
      <c r="BQ216" s="2">
        <f t="shared" si="163"/>
        <v>10.246355827238816</v>
      </c>
      <c r="BR216" s="11">
        <f t="shared" si="164"/>
        <v>3.376021970578999E-2</v>
      </c>
      <c r="BS216" s="17">
        <f t="shared" si="153"/>
        <v>1.6276071368220672E-3</v>
      </c>
      <c r="BT216" s="17">
        <f t="shared" si="154"/>
        <v>1.0238354686372094E-2</v>
      </c>
      <c r="BU216" s="12">
        <f>(BU$3*tempmid!$I326+BU$4*tempmid!$I326^2+BU$5*tempmid!$I326^6)*(K216/K$56)^$BW$1</f>
        <v>-11.042262454442586</v>
      </c>
      <c r="BV216" s="12">
        <f>(BV$3*tempmid!$I326+BV$4*tempmid!$I326^2+BV$5*tempmid!$I326^6)*(L216/L$56)^$BW$1</f>
        <v>-8.8541437745742186</v>
      </c>
      <c r="BW216" s="12">
        <f>(BW$3*tempmid!$I326+BW$4*tempmid!$I326^2+BW$5*tempmid!$I326^6)*(M216/M$56)^$BW$1</f>
        <v>-8.5919072122117655</v>
      </c>
      <c r="BX216" s="12"/>
      <c r="BY216" s="12"/>
      <c r="BZ216" s="12"/>
      <c r="CA216" s="19"/>
      <c r="CB216" s="19"/>
      <c r="CC216" s="19"/>
      <c r="CD216" s="19"/>
      <c r="CE216" s="19"/>
      <c r="CF216" s="19"/>
      <c r="CG216" s="19"/>
      <c r="CH216" s="19"/>
    </row>
    <row r="217" spans="1:86" x14ac:dyDescent="0.3">
      <c r="A217" s="2">
        <f t="shared" si="140"/>
        <v>2171</v>
      </c>
      <c r="B217" s="5">
        <f t="shared" si="167"/>
        <v>1165.3822304651421</v>
      </c>
      <c r="C217" s="5">
        <f t="shared" si="167"/>
        <v>2964.0524333925382</v>
      </c>
      <c r="D217" s="5">
        <f t="shared" si="167"/>
        <v>4369.6027945870137</v>
      </c>
      <c r="E217" s="15">
        <f t="shared" si="168"/>
        <v>1.0644577384661743E-6</v>
      </c>
      <c r="F217" s="15">
        <f t="shared" si="168"/>
        <v>2.097053122503654E-6</v>
      </c>
      <c r="G217" s="15">
        <f t="shared" si="168"/>
        <v>4.2810593529274726E-6</v>
      </c>
      <c r="H217" s="5">
        <f t="shared" si="143"/>
        <v>272252.78946307267</v>
      </c>
      <c r="I217" s="5">
        <f t="shared" si="143"/>
        <v>116039.68939647076</v>
      </c>
      <c r="J217" s="5">
        <f t="shared" si="143"/>
        <v>41337.872186287444</v>
      </c>
      <c r="K217" s="5">
        <f t="shared" si="144"/>
        <v>233616.73307341203</v>
      </c>
      <c r="L217" s="5">
        <f t="shared" si="144"/>
        <v>39149.000229950812</v>
      </c>
      <c r="M217" s="5">
        <f t="shared" si="144"/>
        <v>9460.3272035380578</v>
      </c>
      <c r="N217" s="15">
        <f t="shared" si="145"/>
        <v>2.9335820080522712E-3</v>
      </c>
      <c r="O217" s="15">
        <f t="shared" si="145"/>
        <v>5.1282900580145174E-3</v>
      </c>
      <c r="P217" s="15">
        <f t="shared" si="145"/>
        <v>4.7569857708180674E-3</v>
      </c>
      <c r="Q217" s="5">
        <f t="shared" si="146"/>
        <v>6737.9574960791651</v>
      </c>
      <c r="R217" s="5">
        <f t="shared" si="146"/>
        <v>9669.4882786924882</v>
      </c>
      <c r="S217" s="5">
        <f t="shared" si="146"/>
        <v>5616.6817780742322</v>
      </c>
      <c r="T217" s="5">
        <f t="shared" si="169"/>
        <v>24.748901597546631</v>
      </c>
      <c r="U217" s="5">
        <f t="shared" si="169"/>
        <v>83.329146509992086</v>
      </c>
      <c r="V217" s="5">
        <f t="shared" si="169"/>
        <v>135.87254207867505</v>
      </c>
      <c r="W217" s="15">
        <f t="shared" si="148"/>
        <v>-1.0734613539272964E-2</v>
      </c>
      <c r="X217" s="15">
        <f t="shared" si="148"/>
        <v>-1.217998157191269E-2</v>
      </c>
      <c r="Y217" s="15">
        <f t="shared" si="148"/>
        <v>-9.7425357312937999E-3</v>
      </c>
      <c r="Z217" s="5">
        <f t="shared" si="151"/>
        <v>6712.0859141627952</v>
      </c>
      <c r="AA217" s="5">
        <f t="shared" si="151"/>
        <v>25383.172118124789</v>
      </c>
      <c r="AB217" s="5">
        <f t="shared" si="151"/>
        <v>58990.380491359851</v>
      </c>
      <c r="AC217" s="16">
        <f t="shared" si="172"/>
        <v>1.2043096331754313</v>
      </c>
      <c r="AD217" s="16">
        <f t="shared" si="172"/>
        <v>3.0161284511172526</v>
      </c>
      <c r="AE217" s="16">
        <f t="shared" si="172"/>
        <v>11.274136460190983</v>
      </c>
      <c r="AF217" s="15">
        <f t="shared" si="158"/>
        <v>-4.0504037456468023E-3</v>
      </c>
      <c r="AG217" s="15">
        <f t="shared" si="158"/>
        <v>2.9673830763510267E-4</v>
      </c>
      <c r="AH217" s="15">
        <f t="shared" si="158"/>
        <v>9.7937136394747881E-3</v>
      </c>
      <c r="AI217" s="1">
        <f t="shared" si="173"/>
        <v>526071.17486042378</v>
      </c>
      <c r="AJ217" s="1">
        <f t="shared" si="173"/>
        <v>219426.18317348367</v>
      </c>
      <c r="AK217" s="1">
        <f t="shared" si="173"/>
        <v>78486.497121768858</v>
      </c>
      <c r="AL217" s="14">
        <f t="shared" si="170"/>
        <v>77.6207079212232</v>
      </c>
      <c r="AM217" s="14">
        <f t="shared" si="170"/>
        <v>18.196312639477355</v>
      </c>
      <c r="AN217" s="14">
        <f t="shared" si="170"/>
        <v>5.8117232644876253</v>
      </c>
      <c r="AO217" s="11">
        <f t="shared" si="171"/>
        <v>4.0886374272399795E-3</v>
      </c>
      <c r="AP217" s="11">
        <f t="shared" si="171"/>
        <v>5.1506047943755198E-3</v>
      </c>
      <c r="AQ217" s="11">
        <f t="shared" si="171"/>
        <v>4.6722484223808069E-3</v>
      </c>
      <c r="AR217" s="1">
        <f t="shared" si="152"/>
        <v>272252.78946307267</v>
      </c>
      <c r="AS217" s="1">
        <f t="shared" si="152"/>
        <v>116039.68939647076</v>
      </c>
      <c r="AT217" s="1">
        <f t="shared" si="152"/>
        <v>41337.872186287444</v>
      </c>
      <c r="AU217" s="1">
        <f t="shared" si="159"/>
        <v>54450.557892614539</v>
      </c>
      <c r="AV217" s="1">
        <f t="shared" si="159"/>
        <v>23207.937879294153</v>
      </c>
      <c r="AW217" s="1">
        <f t="shared" si="159"/>
        <v>8267.57443725749</v>
      </c>
      <c r="AX217" s="1">
        <f t="shared" si="160"/>
        <v>186893.38645872963</v>
      </c>
      <c r="AY217" s="1">
        <f t="shared" si="160"/>
        <v>31319.200183960649</v>
      </c>
      <c r="AZ217" s="1">
        <f t="shared" si="160"/>
        <v>7568.2617628304452</v>
      </c>
      <c r="BA217" s="1">
        <f t="shared" si="161"/>
        <v>14145.751678190651</v>
      </c>
      <c r="BB217" s="1">
        <f t="shared" si="161"/>
        <v>30683.831110318632</v>
      </c>
      <c r="BC217" s="1">
        <f t="shared" si="161"/>
        <v>39028.062984318203</v>
      </c>
      <c r="BD217" s="1">
        <f>SUM(BA217:BC217)*BT217*BG$3+BF$3*econlow!BD217+BH$3*econhigh!BD217</f>
        <v>831.49420873879171</v>
      </c>
      <c r="BE217" s="2">
        <f t="shared" si="174"/>
        <v>0.17931493730955578</v>
      </c>
      <c r="BF217" s="2">
        <f t="shared" si="174"/>
        <v>0.13584270515142602</v>
      </c>
      <c r="BG217" s="2">
        <f t="shared" si="174"/>
        <v>7.3108051554487685E-2</v>
      </c>
      <c r="BH217" s="2">
        <f t="shared" si="155"/>
        <v>9.8416917905435219E-2</v>
      </c>
      <c r="BI217" s="2">
        <f t="shared" si="162"/>
        <v>3.2153846742329923E-3</v>
      </c>
      <c r="BJ217" s="2">
        <f t="shared" si="162"/>
        <v>1.8453240542857267E-3</v>
      </c>
      <c r="BK217" s="2">
        <f t="shared" si="162"/>
        <v>5.3447872020936297E-4</v>
      </c>
      <c r="BL217" s="2">
        <f t="shared" si="156"/>
        <v>875.39744675674535</v>
      </c>
      <c r="BM217" s="2">
        <f t="shared" si="156"/>
        <v>214.13083009515188</v>
      </c>
      <c r="BN217" s="2">
        <f t="shared" si="156"/>
        <v>22.094213022305134</v>
      </c>
      <c r="BO217" s="2">
        <f t="shared" si="163"/>
        <v>1454.659326452075</v>
      </c>
      <c r="BP217" s="2">
        <f t="shared" si="163"/>
        <v>124.20153981694195</v>
      </c>
      <c r="BQ217" s="2">
        <f t="shared" si="163"/>
        <v>10.24618341422825</v>
      </c>
      <c r="BR217" s="11">
        <f t="shared" si="164"/>
        <v>3.3699340141686712E-2</v>
      </c>
      <c r="BS217" s="17">
        <f t="shared" si="153"/>
        <v>1.5744532492121695E-3</v>
      </c>
      <c r="BT217" s="17">
        <f t="shared" si="154"/>
        <v>9.9401501809437808E-3</v>
      </c>
      <c r="BU217" s="12">
        <f>(BU$3*tempmid!$I327+BU$4*tempmid!$I327^2+BU$5*tempmid!$I327^6)*(K217/K$56)^$BW$1</f>
        <v>-11.207716379081521</v>
      </c>
      <c r="BV217" s="12">
        <f>(BV$3*tempmid!$I327+BV$4*tempmid!$I327^2+BV$5*tempmid!$I327^6)*(L217/L$56)^$BW$1</f>
        <v>-8.962098970652292</v>
      </c>
      <c r="BW217" s="12">
        <f>(BW$3*tempmid!$I327+BW$4*tempmid!$I327^2+BW$5*tempmid!$I327^6)*(M217/M$56)^$BW$1</f>
        <v>-8.6825940895781848</v>
      </c>
      <c r="BX217" s="12"/>
      <c r="BY217" s="12"/>
      <c r="BZ217" s="12"/>
      <c r="CA217" s="19"/>
      <c r="CB217" s="19"/>
      <c r="CC217" s="19"/>
      <c r="CD217" s="19"/>
      <c r="CE217" s="19"/>
      <c r="CF217" s="19"/>
      <c r="CG217" s="19"/>
      <c r="CH217" s="19"/>
    </row>
    <row r="218" spans="1:86" x14ac:dyDescent="0.3">
      <c r="A218" s="2">
        <f t="shared" si="140"/>
        <v>2172</v>
      </c>
      <c r="B218" s="5">
        <f t="shared" ref="B218:D233" si="175">B217*(1+E218)</f>
        <v>1165.383408940269</v>
      </c>
      <c r="C218" s="5">
        <f t="shared" si="175"/>
        <v>2964.0583383791782</v>
      </c>
      <c r="D218" s="5">
        <f t="shared" si="175"/>
        <v>4369.6205657894798</v>
      </c>
      <c r="E218" s="15">
        <f t="shared" ref="E218:G233" si="176">E217*$E$5</f>
        <v>1.0112348515428656E-6</v>
      </c>
      <c r="F218" s="15">
        <f t="shared" si="176"/>
        <v>1.9922004663784712E-6</v>
      </c>
      <c r="G218" s="15">
        <f t="shared" si="176"/>
        <v>4.0670063852810989E-6</v>
      </c>
      <c r="H218" s="5">
        <f t="shared" si="143"/>
        <v>273035.71154930233</v>
      </c>
      <c r="I218" s="5">
        <f t="shared" si="143"/>
        <v>116627.19438108108</v>
      </c>
      <c r="J218" s="5">
        <f t="shared" si="143"/>
        <v>41532.185548555797</v>
      </c>
      <c r="K218" s="5">
        <f t="shared" si="144"/>
        <v>234288.31185917166</v>
      </c>
      <c r="L218" s="5">
        <f t="shared" si="144"/>
        <v>39347.131893785794</v>
      </c>
      <c r="M218" s="5">
        <f t="shared" si="144"/>
        <v>9504.7578898997563</v>
      </c>
      <c r="N218" s="15">
        <f t="shared" si="145"/>
        <v>2.8747032668614558E-3</v>
      </c>
      <c r="O218" s="15">
        <f t="shared" si="145"/>
        <v>5.0609635666609698E-3</v>
      </c>
      <c r="P218" s="15">
        <f t="shared" si="145"/>
        <v>4.696527446226284E-3</v>
      </c>
      <c r="Q218" s="5">
        <f t="shared" si="146"/>
        <v>6684.7965891575595</v>
      </c>
      <c r="R218" s="5">
        <f t="shared" si="146"/>
        <v>9600.0740918890369</v>
      </c>
      <c r="S218" s="5">
        <f t="shared" si="146"/>
        <v>5588.1056846795091</v>
      </c>
      <c r="T218" s="5">
        <f t="shared" ref="T218:V233" si="177">T217*(1+W218)</f>
        <v>24.483231703375473</v>
      </c>
      <c r="U218" s="5">
        <f t="shared" si="177"/>
        <v>82.314199041097169</v>
      </c>
      <c r="V218" s="5">
        <f t="shared" si="177"/>
        <v>134.54879898257184</v>
      </c>
      <c r="W218" s="15">
        <f t="shared" si="148"/>
        <v>-1.0734613539272964E-2</v>
      </c>
      <c r="X218" s="15">
        <f t="shared" si="148"/>
        <v>-1.217998157191269E-2</v>
      </c>
      <c r="Y218" s="15">
        <f t="shared" si="148"/>
        <v>-9.7425357312937999E-3</v>
      </c>
      <c r="Z218" s="5">
        <f t="shared" si="151"/>
        <v>6632.5466931244755</v>
      </c>
      <c r="AA218" s="5">
        <f t="shared" si="151"/>
        <v>25210.123764315191</v>
      </c>
      <c r="AB218" s="5">
        <f t="shared" si="151"/>
        <v>59268.628611007909</v>
      </c>
      <c r="AC218" s="16">
        <f t="shared" si="172"/>
        <v>1.1994316929262989</v>
      </c>
      <c r="AD218" s="16">
        <f t="shared" si="172"/>
        <v>3.0170234519694472</v>
      </c>
      <c r="AE218" s="16">
        <f t="shared" si="172"/>
        <v>11.384552124214455</v>
      </c>
      <c r="AF218" s="15">
        <f t="shared" si="158"/>
        <v>-4.0504037456468023E-3</v>
      </c>
      <c r="AG218" s="15">
        <f t="shared" si="158"/>
        <v>2.9673830763510267E-4</v>
      </c>
      <c r="AH218" s="15">
        <f t="shared" si="158"/>
        <v>9.7937136394747881E-3</v>
      </c>
      <c r="AI218" s="1">
        <f t="shared" si="173"/>
        <v>527914.61526699597</v>
      </c>
      <c r="AJ218" s="1">
        <f t="shared" si="173"/>
        <v>220691.50273542947</v>
      </c>
      <c r="AK218" s="1">
        <f t="shared" si="173"/>
        <v>78905.421846849466</v>
      </c>
      <c r="AL218" s="14">
        <f t="shared" ref="AL218:AN233" si="178">AL217*(1+AO218)</f>
        <v>77.934897223443414</v>
      </c>
      <c r="AM218" s="14">
        <f t="shared" si="178"/>
        <v>18.289097434446994</v>
      </c>
      <c r="AN218" s="14">
        <f t="shared" si="178"/>
        <v>5.8386055411929032</v>
      </c>
      <c r="AO218" s="11">
        <f t="shared" ref="AO218:AQ233" si="179">AO$5*AO217</f>
        <v>4.0477510529675796E-3</v>
      </c>
      <c r="AP218" s="11">
        <f t="shared" si="179"/>
        <v>5.0990987464317643E-3</v>
      </c>
      <c r="AQ218" s="11">
        <f t="shared" si="179"/>
        <v>4.6255259381569984E-3</v>
      </c>
      <c r="AR218" s="1">
        <f t="shared" si="152"/>
        <v>273035.71154930233</v>
      </c>
      <c r="AS218" s="1">
        <f t="shared" si="152"/>
        <v>116627.19438108108</v>
      </c>
      <c r="AT218" s="1">
        <f t="shared" si="152"/>
        <v>41532.185548555797</v>
      </c>
      <c r="AU218" s="1">
        <f t="shared" si="159"/>
        <v>54607.142309860472</v>
      </c>
      <c r="AV218" s="1">
        <f t="shared" si="159"/>
        <v>23325.438876216216</v>
      </c>
      <c r="AW218" s="1">
        <f t="shared" si="159"/>
        <v>8306.4371097111598</v>
      </c>
      <c r="AX218" s="1">
        <f t="shared" si="160"/>
        <v>187430.64948733736</v>
      </c>
      <c r="AY218" s="1">
        <f t="shared" si="160"/>
        <v>31477.705515028636</v>
      </c>
      <c r="AZ218" s="1">
        <f t="shared" si="160"/>
        <v>7603.8063119198059</v>
      </c>
      <c r="BA218" s="1">
        <f t="shared" si="161"/>
        <v>14149.111308252155</v>
      </c>
      <c r="BB218" s="1">
        <f t="shared" si="161"/>
        <v>30698.855397777203</v>
      </c>
      <c r="BC218" s="1">
        <f t="shared" si="161"/>
        <v>39048.69571380542</v>
      </c>
      <c r="BD218" s="1">
        <f>SUM(BA218:BC218)*BT218*BG$3+BF$3*econlow!BD218+BH$3*econhigh!BD218</f>
        <v>807.62996108547259</v>
      </c>
      <c r="BE218" s="2">
        <f t="shared" si="174"/>
        <v>0.17931493730955578</v>
      </c>
      <c r="BF218" s="2">
        <f t="shared" si="174"/>
        <v>0.13584270515142602</v>
      </c>
      <c r="BG218" s="2">
        <f t="shared" si="174"/>
        <v>7.3108051554487685E-2</v>
      </c>
      <c r="BH218" s="2">
        <f t="shared" si="155"/>
        <v>9.8197920031445091E-2</v>
      </c>
      <c r="BI218" s="2">
        <f t="shared" si="162"/>
        <v>3.2153846742329923E-3</v>
      </c>
      <c r="BJ218" s="2">
        <f t="shared" si="162"/>
        <v>1.8453240542857267E-3</v>
      </c>
      <c r="BK218" s="2">
        <f t="shared" si="162"/>
        <v>5.3447872020936297E-4</v>
      </c>
      <c r="BL218" s="2">
        <f t="shared" si="156"/>
        <v>877.91484243392676</v>
      </c>
      <c r="BM218" s="2">
        <f t="shared" si="156"/>
        <v>215.21496717526605</v>
      </c>
      <c r="BN218" s="2">
        <f t="shared" si="156"/>
        <v>22.198069379489901</v>
      </c>
      <c r="BO218" s="2">
        <f t="shared" si="163"/>
        <v>1476.3373336062923</v>
      </c>
      <c r="BP218" s="2">
        <f t="shared" si="163"/>
        <v>125.68723364518245</v>
      </c>
      <c r="BQ218" s="2">
        <f t="shared" si="163"/>
        <v>10.246017947141869</v>
      </c>
      <c r="BR218" s="11">
        <f t="shared" si="164"/>
        <v>3.3639127082274428E-2</v>
      </c>
      <c r="BS218" s="17">
        <f t="shared" si="153"/>
        <v>1.5231249436575658E-3</v>
      </c>
      <c r="BT218" s="17">
        <f t="shared" si="154"/>
        <v>9.6506312436347389E-3</v>
      </c>
      <c r="BU218" s="12">
        <f>(BU$3*tempmid!$I328+BU$4*tempmid!$I328^2+BU$5*tempmid!$I328^6)*(K218/K$56)^$BW$1</f>
        <v>-11.373289360649002</v>
      </c>
      <c r="BV218" s="12">
        <f>(BV$3*tempmid!$I328+BV$4*tempmid!$I328^2+BV$5*tempmid!$I328^6)*(L218/L$56)^$BW$1</f>
        <v>-9.0700011275192107</v>
      </c>
      <c r="BW218" s="12">
        <f>(BW$3*tempmid!$I328+BW$4*tempmid!$I328^2+BW$5*tempmid!$I328^6)*(M218/M$56)^$BW$1</f>
        <v>-8.7732124418532607</v>
      </c>
      <c r="BX218" s="12"/>
      <c r="BY218" s="12"/>
      <c r="BZ218" s="12"/>
      <c r="CA218" s="19"/>
      <c r="CB218" s="19"/>
      <c r="CC218" s="19"/>
      <c r="CD218" s="19"/>
      <c r="CE218" s="19"/>
      <c r="CF218" s="19"/>
      <c r="CG218" s="19"/>
      <c r="CH218" s="19"/>
    </row>
    <row r="219" spans="1:86" x14ac:dyDescent="0.3">
      <c r="A219" s="2">
        <f t="shared" si="140"/>
        <v>2173</v>
      </c>
      <c r="B219" s="5">
        <f t="shared" si="175"/>
        <v>1165.3845284927718</v>
      </c>
      <c r="C219" s="5">
        <f t="shared" si="175"/>
        <v>2964.0639481276621</v>
      </c>
      <c r="D219" s="5">
        <f t="shared" si="175"/>
        <v>4369.6374485004844</v>
      </c>
      <c r="E219" s="15">
        <f t="shared" si="176"/>
        <v>9.6067310896572221E-7</v>
      </c>
      <c r="F219" s="15">
        <f t="shared" si="176"/>
        <v>1.8925904430595475E-6</v>
      </c>
      <c r="G219" s="15">
        <f t="shared" si="176"/>
        <v>3.8636560660170436E-6</v>
      </c>
      <c r="H219" s="5">
        <f t="shared" si="143"/>
        <v>273804.97097234643</v>
      </c>
      <c r="I219" s="5">
        <f t="shared" si="143"/>
        <v>117209.89639745629</v>
      </c>
      <c r="J219" s="5">
        <f t="shared" si="143"/>
        <v>41724.920474766695</v>
      </c>
      <c r="K219" s="5">
        <f t="shared" si="144"/>
        <v>234948.17742815494</v>
      </c>
      <c r="L219" s="5">
        <f t="shared" si="144"/>
        <v>39543.646307460862</v>
      </c>
      <c r="M219" s="5">
        <f t="shared" si="144"/>
        <v>9548.8289283783288</v>
      </c>
      <c r="N219" s="15">
        <f t="shared" si="145"/>
        <v>2.8164681530502556E-3</v>
      </c>
      <c r="O219" s="15">
        <f t="shared" si="145"/>
        <v>4.9943770795173315E-3</v>
      </c>
      <c r="P219" s="15">
        <f t="shared" si="145"/>
        <v>4.6367344638420516E-3</v>
      </c>
      <c r="Q219" s="5">
        <f t="shared" si="146"/>
        <v>6631.6696626321673</v>
      </c>
      <c r="R219" s="5">
        <f t="shared" si="146"/>
        <v>9530.5258075682395</v>
      </c>
      <c r="S219" s="5">
        <f t="shared" si="146"/>
        <v>5559.3429723200225</v>
      </c>
      <c r="T219" s="5">
        <f t="shared" si="177"/>
        <v>24.220413672847261</v>
      </c>
      <c r="U219" s="5">
        <f t="shared" si="177"/>
        <v>81.311613613669849</v>
      </c>
      <c r="V219" s="5">
        <f t="shared" si="177"/>
        <v>133.23795250088148</v>
      </c>
      <c r="W219" s="15">
        <f t="shared" si="148"/>
        <v>-1.0734613539272964E-2</v>
      </c>
      <c r="X219" s="15">
        <f t="shared" si="148"/>
        <v>-1.217998157191269E-2</v>
      </c>
      <c r="Y219" s="15">
        <f t="shared" si="148"/>
        <v>-9.7425357312937999E-3</v>
      </c>
      <c r="Z219" s="5">
        <f t="shared" si="151"/>
        <v>6553.5649153379645</v>
      </c>
      <c r="AA219" s="5">
        <f t="shared" si="151"/>
        <v>25036.575395792072</v>
      </c>
      <c r="AB219" s="5">
        <f t="shared" si="151"/>
        <v>59544.593297747015</v>
      </c>
      <c r="AC219" s="16">
        <f t="shared" si="172"/>
        <v>1.1945735103046227</v>
      </c>
      <c r="AD219" s="16">
        <f t="shared" si="172"/>
        <v>3.0179187184026799</v>
      </c>
      <c r="AE219" s="16">
        <f t="shared" si="172"/>
        <v>11.496049167632686</v>
      </c>
      <c r="AF219" s="15">
        <f t="shared" si="158"/>
        <v>-4.0504037456468023E-3</v>
      </c>
      <c r="AG219" s="15">
        <f t="shared" si="158"/>
        <v>2.9673830763510267E-4</v>
      </c>
      <c r="AH219" s="15">
        <f t="shared" si="158"/>
        <v>9.7937136394747881E-3</v>
      </c>
      <c r="AI219" s="1">
        <f t="shared" si="173"/>
        <v>529730.29605015682</v>
      </c>
      <c r="AJ219" s="1">
        <f t="shared" si="173"/>
        <v>221947.79133810275</v>
      </c>
      <c r="AK219" s="1">
        <f t="shared" si="173"/>
        <v>79321.316771875674</v>
      </c>
      <c r="AL219" s="14">
        <f t="shared" si="178"/>
        <v>78.247203675119536</v>
      </c>
      <c r="AM219" s="14">
        <f t="shared" si="178"/>
        <v>18.381422769110337</v>
      </c>
      <c r="AN219" s="14">
        <f t="shared" si="178"/>
        <v>5.8653420963526237</v>
      </c>
      <c r="AO219" s="11">
        <f t="shared" si="179"/>
        <v>4.0072735424379041E-3</v>
      </c>
      <c r="AP219" s="11">
        <f t="shared" si="179"/>
        <v>5.0481077589674466E-3</v>
      </c>
      <c r="AQ219" s="11">
        <f t="shared" si="179"/>
        <v>4.5792706787754281E-3</v>
      </c>
      <c r="AR219" s="1">
        <f t="shared" si="152"/>
        <v>273804.97097234643</v>
      </c>
      <c r="AS219" s="1">
        <f t="shared" si="152"/>
        <v>117209.89639745629</v>
      </c>
      <c r="AT219" s="1">
        <f t="shared" si="152"/>
        <v>41724.920474766695</v>
      </c>
      <c r="AU219" s="1">
        <f t="shared" si="159"/>
        <v>54760.994194469291</v>
      </c>
      <c r="AV219" s="1">
        <f t="shared" si="159"/>
        <v>23441.979279491261</v>
      </c>
      <c r="AW219" s="1">
        <f t="shared" si="159"/>
        <v>8344.9840949533391</v>
      </c>
      <c r="AX219" s="1">
        <f t="shared" si="160"/>
        <v>187958.54194252394</v>
      </c>
      <c r="AY219" s="1">
        <f t="shared" si="160"/>
        <v>31634.917045968687</v>
      </c>
      <c r="AZ219" s="1">
        <f t="shared" si="160"/>
        <v>7639.0631427026628</v>
      </c>
      <c r="BA219" s="1">
        <f t="shared" si="161"/>
        <v>14152.402555791808</v>
      </c>
      <c r="BB219" s="1">
        <f t="shared" si="161"/>
        <v>30713.680306296814</v>
      </c>
      <c r="BC219" s="1">
        <f t="shared" si="161"/>
        <v>39069.060605695049</v>
      </c>
      <c r="BD219" s="1">
        <f>SUM(BA219:BC219)*BT219*BG$3+BF$3*econlow!BD219+BH$3*econhigh!BD219</f>
        <v>784.44533390679635</v>
      </c>
      <c r="BE219" s="2">
        <f t="shared" si="174"/>
        <v>0.17931493730955578</v>
      </c>
      <c r="BF219" s="2">
        <f t="shared" si="174"/>
        <v>0.13584270515142602</v>
      </c>
      <c r="BG219" s="2">
        <f t="shared" si="174"/>
        <v>7.3108051554487685E-2</v>
      </c>
      <c r="BH219" s="2">
        <f t="shared" si="155"/>
        <v>9.7979958402740958E-2</v>
      </c>
      <c r="BI219" s="2">
        <f t="shared" si="162"/>
        <v>3.2153846742329923E-3</v>
      </c>
      <c r="BJ219" s="2">
        <f t="shared" si="162"/>
        <v>1.8453240542857267E-3</v>
      </c>
      <c r="BK219" s="2">
        <f t="shared" si="162"/>
        <v>5.3447872020936297E-4</v>
      </c>
      <c r="BL219" s="2">
        <f t="shared" si="156"/>
        <v>880.38830739329205</v>
      </c>
      <c r="BM219" s="2">
        <f t="shared" si="156"/>
        <v>216.29024122256405</v>
      </c>
      <c r="BN219" s="2">
        <f t="shared" si="156"/>
        <v>22.301082096190751</v>
      </c>
      <c r="BO219" s="2">
        <f t="shared" si="163"/>
        <v>1498.3393569519289</v>
      </c>
      <c r="BP219" s="2">
        <f t="shared" si="163"/>
        <v>127.19079303333872</v>
      </c>
      <c r="BQ219" s="2">
        <f t="shared" si="163"/>
        <v>10.24585934082301</v>
      </c>
      <c r="BR219" s="11">
        <f t="shared" si="164"/>
        <v>3.3579572601858593E-2</v>
      </c>
      <c r="BS219" s="17">
        <f t="shared" si="153"/>
        <v>1.4735558124207208E-3</v>
      </c>
      <c r="BT219" s="17">
        <f t="shared" si="154"/>
        <v>9.3695448967327562E-3</v>
      </c>
      <c r="BU219" s="12">
        <f>(BU$3*tempmid!$I329+BU$4*tempmid!$I329^2+BU$5*tempmid!$I329^6)*(K219/K$56)^$BW$1</f>
        <v>-11.538971756450152</v>
      </c>
      <c r="BV219" s="12">
        <f>(BV$3*tempmid!$I329+BV$4*tempmid!$I329^2+BV$5*tempmid!$I329^6)*(L219/L$56)^$BW$1</f>
        <v>-9.1778447900365236</v>
      </c>
      <c r="BW219" s="12">
        <f>(BW$3*tempmid!$I329+BW$4*tempmid!$I329^2+BW$5*tempmid!$I329^6)*(M219/M$56)^$BW$1</f>
        <v>-8.8637579533472408</v>
      </c>
      <c r="BX219" s="12"/>
      <c r="BY219" s="12"/>
      <c r="BZ219" s="12"/>
      <c r="CA219" s="19"/>
      <c r="CB219" s="19"/>
      <c r="CC219" s="19"/>
      <c r="CD219" s="19"/>
      <c r="CE219" s="19"/>
      <c r="CF219" s="19"/>
      <c r="CG219" s="19"/>
      <c r="CH219" s="19"/>
    </row>
    <row r="220" spans="1:86" x14ac:dyDescent="0.3">
      <c r="A220" s="2">
        <f t="shared" si="140"/>
        <v>2174</v>
      </c>
      <c r="B220" s="5">
        <f t="shared" si="175"/>
        <v>1165.385592068671</v>
      </c>
      <c r="C220" s="5">
        <f t="shared" si="175"/>
        <v>2964.0692773988076</v>
      </c>
      <c r="D220" s="5">
        <f t="shared" si="175"/>
        <v>4369.6534871379063</v>
      </c>
      <c r="E220" s="15">
        <f t="shared" si="176"/>
        <v>9.1263945351743604E-7</v>
      </c>
      <c r="F220" s="15">
        <f t="shared" si="176"/>
        <v>1.7979609209065701E-6</v>
      </c>
      <c r="G220" s="15">
        <f t="shared" si="176"/>
        <v>3.6704732627161914E-6</v>
      </c>
      <c r="H220" s="5">
        <f t="shared" si="143"/>
        <v>274560.61347592087</v>
      </c>
      <c r="I220" s="5">
        <f t="shared" si="143"/>
        <v>117787.77971800411</v>
      </c>
      <c r="J220" s="5">
        <f t="shared" si="143"/>
        <v>41916.0742818824</v>
      </c>
      <c r="K220" s="5">
        <f t="shared" si="144"/>
        <v>235596.36857063719</v>
      </c>
      <c r="L220" s="5">
        <f t="shared" si="144"/>
        <v>39738.538034904399</v>
      </c>
      <c r="M220" s="5">
        <f t="shared" si="144"/>
        <v>9592.5396385005224</v>
      </c>
      <c r="N220" s="15">
        <f t="shared" si="145"/>
        <v>2.7588685708381799E-3</v>
      </c>
      <c r="O220" s="15">
        <f t="shared" si="145"/>
        <v>4.9285219154604487E-3</v>
      </c>
      <c r="P220" s="15">
        <f t="shared" si="145"/>
        <v>4.5775990385887866E-3</v>
      </c>
      <c r="Q220" s="5">
        <f t="shared" si="146"/>
        <v>6578.5867610908799</v>
      </c>
      <c r="R220" s="5">
        <f t="shared" si="146"/>
        <v>9460.860483545659</v>
      </c>
      <c r="S220" s="5">
        <f t="shared" si="146"/>
        <v>5530.4016845662873</v>
      </c>
      <c r="T220" s="5">
        <f t="shared" si="177"/>
        <v>23.960416892307922</v>
      </c>
      <c r="U220" s="5">
        <f t="shared" si="177"/>
        <v>80.321239658272859</v>
      </c>
      <c r="V220" s="5">
        <f t="shared" si="177"/>
        <v>131.9398769878772</v>
      </c>
      <c r="W220" s="15">
        <f t="shared" si="148"/>
        <v>-1.0734613539272964E-2</v>
      </c>
      <c r="X220" s="15">
        <f t="shared" si="148"/>
        <v>-1.217998157191269E-2</v>
      </c>
      <c r="Y220" s="15">
        <f t="shared" si="148"/>
        <v>-9.7425357312937999E-3</v>
      </c>
      <c r="Z220" s="5">
        <f t="shared" si="151"/>
        <v>6475.1473200720457</v>
      </c>
      <c r="AA220" s="5">
        <f t="shared" si="151"/>
        <v>24862.571986263665</v>
      </c>
      <c r="AB220" s="5">
        <f t="shared" si="151"/>
        <v>59818.270552592199</v>
      </c>
      <c r="AC220" s="16">
        <f t="shared" si="172"/>
        <v>1.1897350052840343</v>
      </c>
      <c r="AD220" s="16">
        <f t="shared" si="172"/>
        <v>3.0188142504957591</v>
      </c>
      <c r="AE220" s="16">
        <f t="shared" si="172"/>
        <v>11.608638181165803</v>
      </c>
      <c r="AF220" s="15">
        <f t="shared" si="158"/>
        <v>-4.0504037456468023E-3</v>
      </c>
      <c r="AG220" s="15">
        <f t="shared" si="158"/>
        <v>2.9673830763510267E-4</v>
      </c>
      <c r="AH220" s="15">
        <f t="shared" si="158"/>
        <v>9.7937136394747881E-3</v>
      </c>
      <c r="AI220" s="1">
        <f t="shared" si="173"/>
        <v>531518.26063961047</v>
      </c>
      <c r="AJ220" s="1">
        <f t="shared" si="173"/>
        <v>223194.99148378373</v>
      </c>
      <c r="AK220" s="1">
        <f t="shared" si="173"/>
        <v>79734.169189641441</v>
      </c>
      <c r="AL220" s="14">
        <f t="shared" si="178"/>
        <v>78.557626044686018</v>
      </c>
      <c r="AM220" s="14">
        <f t="shared" si="178"/>
        <v>18.473286257982927</v>
      </c>
      <c r="AN220" s="14">
        <f t="shared" si="178"/>
        <v>5.8919324955446104</v>
      </c>
      <c r="AO220" s="11">
        <f t="shared" si="179"/>
        <v>3.9672008070135252E-3</v>
      </c>
      <c r="AP220" s="11">
        <f t="shared" si="179"/>
        <v>4.9976266813777717E-3</v>
      </c>
      <c r="AQ220" s="11">
        <f t="shared" si="179"/>
        <v>4.5334779719876737E-3</v>
      </c>
      <c r="AR220" s="1">
        <f t="shared" si="152"/>
        <v>274560.61347592087</v>
      </c>
      <c r="AS220" s="1">
        <f t="shared" si="152"/>
        <v>117787.77971800411</v>
      </c>
      <c r="AT220" s="1">
        <f t="shared" si="152"/>
        <v>41916.0742818824</v>
      </c>
      <c r="AU220" s="1">
        <f t="shared" si="159"/>
        <v>54912.122695184175</v>
      </c>
      <c r="AV220" s="1">
        <f t="shared" si="159"/>
        <v>23557.555943600823</v>
      </c>
      <c r="AW220" s="1">
        <f t="shared" si="159"/>
        <v>8383.2148563764804</v>
      </c>
      <c r="AX220" s="1">
        <f t="shared" si="160"/>
        <v>188477.09485650976</v>
      </c>
      <c r="AY220" s="1">
        <f t="shared" si="160"/>
        <v>31790.83042792352</v>
      </c>
      <c r="AZ220" s="1">
        <f t="shared" si="160"/>
        <v>7674.0317108004192</v>
      </c>
      <c r="BA220" s="1">
        <f t="shared" si="161"/>
        <v>14155.626190573787</v>
      </c>
      <c r="BB220" s="1">
        <f t="shared" si="161"/>
        <v>30728.308127424552</v>
      </c>
      <c r="BC220" s="1">
        <f t="shared" si="161"/>
        <v>39089.160886713049</v>
      </c>
      <c r="BD220" s="1">
        <f>SUM(BA220:BC220)*BT220*BG$3+BF$3*econlow!BD220+BH$3*econhigh!BD220</f>
        <v>761.92118751174462</v>
      </c>
      <c r="BE220" s="2">
        <f t="shared" si="174"/>
        <v>0.17931493730955578</v>
      </c>
      <c r="BF220" s="2">
        <f t="shared" si="174"/>
        <v>0.13584270515142602</v>
      </c>
      <c r="BG220" s="2">
        <f t="shared" si="174"/>
        <v>7.3108051554487685E-2</v>
      </c>
      <c r="BH220" s="2">
        <f t="shared" si="155"/>
        <v>9.7763042150667417E-2</v>
      </c>
      <c r="BI220" s="2">
        <f t="shared" si="162"/>
        <v>3.2153846742329923E-3</v>
      </c>
      <c r="BJ220" s="2">
        <f t="shared" si="162"/>
        <v>1.8453240542857267E-3</v>
      </c>
      <c r="BK220" s="2">
        <f t="shared" si="162"/>
        <v>5.3447872020936297E-4</v>
      </c>
      <c r="BL220" s="2">
        <f t="shared" si="156"/>
        <v>882.81798871848434</v>
      </c>
      <c r="BM220" s="2">
        <f t="shared" si="156"/>
        <v>217.35662321454143</v>
      </c>
      <c r="BN220" s="2">
        <f t="shared" si="156"/>
        <v>22.403249738381099</v>
      </c>
      <c r="BO220" s="2">
        <f t="shared" si="163"/>
        <v>1520.6702414474221</v>
      </c>
      <c r="BP220" s="2">
        <f t="shared" si="163"/>
        <v>128.71243280473263</v>
      </c>
      <c r="BQ220" s="2">
        <f t="shared" si="163"/>
        <v>10.24570751127742</v>
      </c>
      <c r="BR220" s="11">
        <f t="shared" si="164"/>
        <v>3.3520668842263984E-2</v>
      </c>
      <c r="BS220" s="17">
        <f t="shared" si="153"/>
        <v>1.4256820195384645E-3</v>
      </c>
      <c r="BT220" s="17">
        <f t="shared" si="154"/>
        <v>9.0966455308085017E-3</v>
      </c>
      <c r="BU220" s="12">
        <f>(BU$3*tempmid!$I330+BU$4*tempmid!$I330^2+BU$5*tempmid!$I330^6)*(K220/K$56)^$BW$1</f>
        <v>-11.704754182845287</v>
      </c>
      <c r="BV220" s="12">
        <f>(BV$3*tempmid!$I330+BV$4*tempmid!$I330^2+BV$5*tempmid!$I330^6)*(L220/L$56)^$BW$1</f>
        <v>-9.2856246734705099</v>
      </c>
      <c r="BW220" s="12">
        <f>(BW$3*tempmid!$I330+BW$4*tempmid!$I330^2+BW$5*tempmid!$I330^6)*(M220/M$56)^$BW$1</f>
        <v>-8.9542264457932035</v>
      </c>
      <c r="BX220" s="12"/>
      <c r="BY220" s="12"/>
      <c r="BZ220" s="12"/>
      <c r="CA220" s="19"/>
      <c r="CB220" s="19"/>
      <c r="CC220" s="19"/>
      <c r="CD220" s="19"/>
      <c r="CE220" s="19"/>
      <c r="CF220" s="19"/>
      <c r="CG220" s="19"/>
      <c r="CH220" s="19"/>
    </row>
    <row r="221" spans="1:86" x14ac:dyDescent="0.3">
      <c r="A221" s="2">
        <f t="shared" si="140"/>
        <v>2175</v>
      </c>
      <c r="B221" s="5">
        <f t="shared" si="175"/>
        <v>1165.3866024666975</v>
      </c>
      <c r="C221" s="5">
        <f t="shared" si="175"/>
        <v>2964.074340215499</v>
      </c>
      <c r="D221" s="5">
        <f t="shared" si="175"/>
        <v>4369.6687238993836</v>
      </c>
      <c r="E221" s="15">
        <f t="shared" si="176"/>
        <v>8.6700748084156423E-7</v>
      </c>
      <c r="F221" s="15">
        <f t="shared" si="176"/>
        <v>1.7080628748612415E-6</v>
      </c>
      <c r="G221" s="15">
        <f t="shared" si="176"/>
        <v>3.4869495995803815E-6</v>
      </c>
      <c r="H221" s="5">
        <f t="shared" si="143"/>
        <v>275302.6865250885</v>
      </c>
      <c r="I221" s="5">
        <f t="shared" si="143"/>
        <v>118360.82973489704</v>
      </c>
      <c r="J221" s="5">
        <f t="shared" si="143"/>
        <v>42105.644597609826</v>
      </c>
      <c r="K221" s="5">
        <f t="shared" si="144"/>
        <v>236232.92557368803</v>
      </c>
      <c r="L221" s="5">
        <f t="shared" si="144"/>
        <v>39931.802022985619</v>
      </c>
      <c r="M221" s="5">
        <f t="shared" si="144"/>
        <v>9635.8894136111521</v>
      </c>
      <c r="N221" s="15">
        <f t="shared" si="145"/>
        <v>2.7018964974410142E-3</v>
      </c>
      <c r="O221" s="15">
        <f t="shared" si="145"/>
        <v>4.8633894863334692E-3</v>
      </c>
      <c r="P221" s="15">
        <f t="shared" si="145"/>
        <v>4.5191134719571036E-3</v>
      </c>
      <c r="Q221" s="5">
        <f t="shared" si="146"/>
        <v>6525.5576886947647</v>
      </c>
      <c r="R221" s="5">
        <f t="shared" si="146"/>
        <v>9391.09484368417</v>
      </c>
      <c r="S221" s="5">
        <f t="shared" si="146"/>
        <v>5501.2897535087041</v>
      </c>
      <c r="T221" s="5">
        <f t="shared" si="177"/>
        <v>23.703211076729129</v>
      </c>
      <c r="U221" s="5">
        <f t="shared" si="177"/>
        <v>79.342928439401916</v>
      </c>
      <c r="V221" s="5">
        <f t="shared" si="177"/>
        <v>130.65444802194028</v>
      </c>
      <c r="W221" s="15">
        <f t="shared" si="148"/>
        <v>-1.0734613539272964E-2</v>
      </c>
      <c r="X221" s="15">
        <f t="shared" si="148"/>
        <v>-1.217998157191269E-2</v>
      </c>
      <c r="Y221" s="15">
        <f t="shared" si="148"/>
        <v>-9.7425357312937999E-3</v>
      </c>
      <c r="Z221" s="5">
        <f t="shared" si="151"/>
        <v>6397.3002661524079</v>
      </c>
      <c r="AA221" s="5">
        <f t="shared" si="151"/>
        <v>24688.15768959498</v>
      </c>
      <c r="AB221" s="5">
        <f t="shared" si="151"/>
        <v>60089.656831165907</v>
      </c>
      <c r="AC221" s="16">
        <f t="shared" si="172"/>
        <v>1.1849160981623048</v>
      </c>
      <c r="AD221" s="16">
        <f t="shared" si="172"/>
        <v>3.0197100483275161</v>
      </c>
      <c r="AE221" s="16">
        <f t="shared" si="172"/>
        <v>11.722329859256414</v>
      </c>
      <c r="AF221" s="15">
        <f t="shared" si="158"/>
        <v>-4.0504037456468023E-3</v>
      </c>
      <c r="AG221" s="15">
        <f t="shared" si="158"/>
        <v>2.9673830763510267E-4</v>
      </c>
      <c r="AH221" s="15">
        <f t="shared" si="158"/>
        <v>9.7937136394747881E-3</v>
      </c>
      <c r="AI221" s="1">
        <f t="shared" si="173"/>
        <v>533278.55727083364</v>
      </c>
      <c r="AJ221" s="1">
        <f t="shared" si="173"/>
        <v>224433.04827900618</v>
      </c>
      <c r="AK221" s="1">
        <f t="shared" si="173"/>
        <v>80143.96712705378</v>
      </c>
      <c r="AL221" s="14">
        <f t="shared" si="178"/>
        <v>78.86616338335314</v>
      </c>
      <c r="AM221" s="14">
        <f t="shared" si="178"/>
        <v>18.564685620395597</v>
      </c>
      <c r="AN221" s="14">
        <f t="shared" si="178"/>
        <v>5.918376332263791</v>
      </c>
      <c r="AO221" s="11">
        <f t="shared" si="179"/>
        <v>3.9275287989433902E-3</v>
      </c>
      <c r="AP221" s="11">
        <f t="shared" si="179"/>
        <v>4.9476504145639939E-3</v>
      </c>
      <c r="AQ221" s="11">
        <f t="shared" si="179"/>
        <v>4.4881431922677972E-3</v>
      </c>
      <c r="AR221" s="1">
        <f t="shared" si="152"/>
        <v>275302.6865250885</v>
      </c>
      <c r="AS221" s="1">
        <f t="shared" si="152"/>
        <v>118360.82973489704</v>
      </c>
      <c r="AT221" s="1">
        <f t="shared" si="152"/>
        <v>42105.644597609826</v>
      </c>
      <c r="AU221" s="1">
        <f t="shared" si="159"/>
        <v>55060.5373050177</v>
      </c>
      <c r="AV221" s="1">
        <f t="shared" si="159"/>
        <v>23672.16594697941</v>
      </c>
      <c r="AW221" s="1">
        <f t="shared" si="159"/>
        <v>8421.1289195219651</v>
      </c>
      <c r="AX221" s="1">
        <f t="shared" si="160"/>
        <v>188986.34045895044</v>
      </c>
      <c r="AY221" s="1">
        <f t="shared" si="160"/>
        <v>31945.441618388497</v>
      </c>
      <c r="AZ221" s="1">
        <f t="shared" si="160"/>
        <v>7708.7115308889224</v>
      </c>
      <c r="BA221" s="1">
        <f t="shared" si="161"/>
        <v>14158.782971430015</v>
      </c>
      <c r="BB221" s="1">
        <f t="shared" si="161"/>
        <v>30742.741120561826</v>
      </c>
      <c r="BC221" s="1">
        <f t="shared" si="161"/>
        <v>39108.999731886353</v>
      </c>
      <c r="BD221" s="1">
        <f>SUM(BA221:BC221)*BT221*BG$3+BF$3*econlow!BD221+BH$3*econhigh!BD221</f>
        <v>740.03891206383128</v>
      </c>
      <c r="BE221" s="2">
        <f t="shared" si="174"/>
        <v>0.17931493730955578</v>
      </c>
      <c r="BF221" s="2">
        <f t="shared" si="174"/>
        <v>0.13584270515142602</v>
      </c>
      <c r="BG221" s="2">
        <f t="shared" si="174"/>
        <v>7.3108051554487685E-2</v>
      </c>
      <c r="BH221" s="2">
        <f t="shared" si="155"/>
        <v>9.7547180195225888E-2</v>
      </c>
      <c r="BI221" s="2">
        <f t="shared" si="162"/>
        <v>3.2153846742329923E-3</v>
      </c>
      <c r="BJ221" s="2">
        <f t="shared" si="162"/>
        <v>1.8453240542857267E-3</v>
      </c>
      <c r="BK221" s="2">
        <f t="shared" si="162"/>
        <v>5.3447872020936297E-4</v>
      </c>
      <c r="BL221" s="2">
        <f t="shared" si="156"/>
        <v>885.2040390279393</v>
      </c>
      <c r="BM221" s="2">
        <f t="shared" si="156"/>
        <v>218.4140861950228</v>
      </c>
      <c r="BN221" s="2">
        <f t="shared" si="156"/>
        <v>22.504571038120776</v>
      </c>
      <c r="BO221" s="2">
        <f t="shared" si="163"/>
        <v>1543.3349044624144</v>
      </c>
      <c r="BP221" s="2">
        <f t="shared" si="163"/>
        <v>130.25237036566847</v>
      </c>
      <c r="BQ221" s="2">
        <f t="shared" si="163"/>
        <v>10.245562375654753</v>
      </c>
      <c r="BR221" s="11">
        <f t="shared" si="164"/>
        <v>3.3462408013609418E-2</v>
      </c>
      <c r="BS221" s="17">
        <f t="shared" si="153"/>
        <v>1.3794421945479759E-3</v>
      </c>
      <c r="BT221" s="17">
        <f t="shared" si="154"/>
        <v>8.831694690105342E-3</v>
      </c>
      <c r="BU221" s="12">
        <f>(BU$3*tempmid!$I331+BU$4*tempmid!$I331^2+BU$5*tempmid!$I331^6)*(K221/K$56)^$BW$1</f>
        <v>-11.870627511829356</v>
      </c>
      <c r="BV221" s="12">
        <f>(BV$3*tempmid!$I331+BV$4*tempmid!$I331^2+BV$5*tempmid!$I331^6)*(L221/L$56)^$BW$1</f>
        <v>-9.3933356606358647</v>
      </c>
      <c r="BW221" s="12">
        <f>(BW$3*tempmid!$I331+BW$4*tempmid!$I331^2+BW$5*tempmid!$I331^6)*(M221/M$56)^$BW$1</f>
        <v>-9.0446138760247443</v>
      </c>
      <c r="BX221" s="12"/>
      <c r="BY221" s="12"/>
      <c r="BZ221" s="12"/>
      <c r="CA221" s="19"/>
      <c r="CB221" s="19"/>
      <c r="CC221" s="19"/>
      <c r="CD221" s="19"/>
      <c r="CE221" s="19"/>
      <c r="CF221" s="19"/>
      <c r="CG221" s="19"/>
      <c r="CH221" s="19"/>
    </row>
    <row r="222" spans="1:86" x14ac:dyDescent="0.3">
      <c r="A222" s="2">
        <f t="shared" si="140"/>
        <v>2176</v>
      </c>
      <c r="B222" s="5">
        <f t="shared" si="175"/>
        <v>1165.3875623456547</v>
      </c>
      <c r="C222" s="5">
        <f t="shared" si="175"/>
        <v>2964.0791498995704</v>
      </c>
      <c r="D222" s="5">
        <f t="shared" si="175"/>
        <v>4369.6831988732602</v>
      </c>
      <c r="E222" s="15">
        <f t="shared" si="176"/>
        <v>8.2365710679948601E-7</v>
      </c>
      <c r="F222" s="15">
        <f t="shared" si="176"/>
        <v>1.6226597311181794E-6</v>
      </c>
      <c r="G222" s="15">
        <f t="shared" si="176"/>
        <v>3.3126021196013625E-6</v>
      </c>
      <c r="H222" s="5">
        <f t="shared" si="143"/>
        <v>276031.23924596858</v>
      </c>
      <c r="I222" s="5">
        <f t="shared" si="143"/>
        <v>118929.03294048466</v>
      </c>
      <c r="J222" s="5">
        <f t="shared" si="143"/>
        <v>42293.629354565841</v>
      </c>
      <c r="K222" s="5">
        <f t="shared" si="144"/>
        <v>236857.89016864207</v>
      </c>
      <c r="L222" s="5">
        <f t="shared" si="144"/>
        <v>40123.433594718357</v>
      </c>
      <c r="M222" s="5">
        <f t="shared" si="144"/>
        <v>9678.8777194354552</v>
      </c>
      <c r="N222" s="15">
        <f t="shared" si="145"/>
        <v>2.6455439834913719E-3</v>
      </c>
      <c r="O222" s="15">
        <f t="shared" si="145"/>
        <v>4.7989712966729492E-3</v>
      </c>
      <c r="P222" s="15">
        <f t="shared" si="145"/>
        <v>4.4612701515212017E-3</v>
      </c>
      <c r="Q222" s="5">
        <f t="shared" si="146"/>
        <v>6472.5920112429021</v>
      </c>
      <c r="R222" s="5">
        <f t="shared" si="146"/>
        <v>9321.2452788602914</v>
      </c>
      <c r="S222" s="5">
        <f t="shared" si="146"/>
        <v>5472.0149993184059</v>
      </c>
      <c r="T222" s="5">
        <f t="shared" si="177"/>
        <v>23.448766266180627</v>
      </c>
      <c r="U222" s="5">
        <f t="shared" si="177"/>
        <v>78.376533033148419</v>
      </c>
      <c r="V222" s="5">
        <f t="shared" si="177"/>
        <v>129.38154239363405</v>
      </c>
      <c r="W222" s="15">
        <f t="shared" si="148"/>
        <v>-1.0734613539272964E-2</v>
      </c>
      <c r="X222" s="15">
        <f t="shared" si="148"/>
        <v>-1.217998157191269E-2</v>
      </c>
      <c r="Y222" s="15">
        <f t="shared" si="148"/>
        <v>-9.7425357312937999E-3</v>
      </c>
      <c r="Z222" s="5">
        <f t="shared" si="151"/>
        <v>6320.0297402002343</v>
      </c>
      <c r="AA222" s="5">
        <f t="shared" si="151"/>
        <v>24513.375840572044</v>
      </c>
      <c r="AB222" s="5">
        <f t="shared" si="151"/>
        <v>60358.749035199369</v>
      </c>
      <c r="AC222" s="16">
        <f t="shared" si="172"/>
        <v>1.1801167095600311</v>
      </c>
      <c r="AD222" s="16">
        <f t="shared" si="172"/>
        <v>3.0206061119768055</v>
      </c>
      <c r="AE222" s="16">
        <f t="shared" si="172"/>
        <v>11.837135001085436</v>
      </c>
      <c r="AF222" s="15">
        <f t="shared" si="158"/>
        <v>-4.0504037456468023E-3</v>
      </c>
      <c r="AG222" s="15">
        <f t="shared" si="158"/>
        <v>2.9673830763510267E-4</v>
      </c>
      <c r="AH222" s="15">
        <f t="shared" si="158"/>
        <v>9.7937136394747881E-3</v>
      </c>
      <c r="AI222" s="1">
        <f t="shared" si="173"/>
        <v>535011.23884876794</v>
      </c>
      <c r="AJ222" s="1">
        <f t="shared" si="173"/>
        <v>225661.90939808497</v>
      </c>
      <c r="AK222" s="1">
        <f t="shared" si="173"/>
        <v>80550.699333870376</v>
      </c>
      <c r="AL222" s="14">
        <f t="shared" si="178"/>
        <v>79.172815020023933</v>
      </c>
      <c r="AM222" s="14">
        <f t="shared" si="178"/>
        <v>18.655618679156536</v>
      </c>
      <c r="AN222" s="14">
        <f t="shared" si="178"/>
        <v>5.9446732275042704</v>
      </c>
      <c r="AO222" s="11">
        <f t="shared" si="179"/>
        <v>3.8882535109539562E-3</v>
      </c>
      <c r="AP222" s="11">
        <f t="shared" si="179"/>
        <v>4.898173910418354E-3</v>
      </c>
      <c r="AQ222" s="11">
        <f t="shared" si="179"/>
        <v>4.4432617603451189E-3</v>
      </c>
      <c r="AR222" s="1">
        <f t="shared" si="152"/>
        <v>276031.23924596858</v>
      </c>
      <c r="AS222" s="1">
        <f t="shared" si="152"/>
        <v>118929.03294048466</v>
      </c>
      <c r="AT222" s="1">
        <f t="shared" si="152"/>
        <v>42293.629354565841</v>
      </c>
      <c r="AU222" s="1">
        <f t="shared" si="159"/>
        <v>55206.247849193722</v>
      </c>
      <c r="AV222" s="1">
        <f t="shared" si="159"/>
        <v>23785.806588096933</v>
      </c>
      <c r="AW222" s="1">
        <f t="shared" si="159"/>
        <v>8458.7258709131693</v>
      </c>
      <c r="AX222" s="1">
        <f t="shared" si="160"/>
        <v>189486.31213491363</v>
      </c>
      <c r="AY222" s="1">
        <f t="shared" si="160"/>
        <v>32098.746875774686</v>
      </c>
      <c r="AZ222" s="1">
        <f t="shared" si="160"/>
        <v>7743.1021755483625</v>
      </c>
      <c r="BA222" s="1">
        <f t="shared" si="161"/>
        <v>14161.873646427492</v>
      </c>
      <c r="BB222" s="1">
        <f t="shared" si="161"/>
        <v>30756.981513579933</v>
      </c>
      <c r="BC222" s="1">
        <f t="shared" si="161"/>
        <v>39128.580265816381</v>
      </c>
      <c r="BD222" s="1">
        <f>SUM(BA222:BC222)*BT222*BG$3+BF$3*econlow!BD222+BH$3*econhigh!BD222</f>
        <v>718.78041331622285</v>
      </c>
      <c r="BE222" s="2">
        <f t="shared" si="174"/>
        <v>0.17931493730955578</v>
      </c>
      <c r="BF222" s="2">
        <f t="shared" si="174"/>
        <v>0.13584270515142602</v>
      </c>
      <c r="BG222" s="2">
        <f t="shared" si="174"/>
        <v>7.3108051554487685E-2</v>
      </c>
      <c r="BH222" s="2">
        <f t="shared" si="155"/>
        <v>9.7332381243140753E-2</v>
      </c>
      <c r="BI222" s="2">
        <f t="shared" si="162"/>
        <v>3.2153846742329923E-3</v>
      </c>
      <c r="BJ222" s="2">
        <f t="shared" si="162"/>
        <v>1.8453240542857267E-3</v>
      </c>
      <c r="BK222" s="2">
        <f t="shared" si="162"/>
        <v>5.3447872020936297E-4</v>
      </c>
      <c r="BL222" s="2">
        <f t="shared" si="156"/>
        <v>887.54661628102781</v>
      </c>
      <c r="BM222" s="2">
        <f t="shared" si="156"/>
        <v>219.4626052380159</v>
      </c>
      <c r="BN222" s="2">
        <f t="shared" si="156"/>
        <v>22.605044890437497</v>
      </c>
      <c r="BO222" s="2">
        <f t="shared" si="163"/>
        <v>1566.3383368604739</v>
      </c>
      <c r="BP222" s="2">
        <f t="shared" si="163"/>
        <v>131.81082573652969</v>
      </c>
      <c r="BQ222" s="2">
        <f t="shared" si="163"/>
        <v>10.245423852230042</v>
      </c>
      <c r="BR222" s="11">
        <f t="shared" si="164"/>
        <v>3.3404782395003413E-2</v>
      </c>
      <c r="BS222" s="17">
        <f t="shared" si="153"/>
        <v>1.334777330894275E-3</v>
      </c>
      <c r="BT222" s="17">
        <f t="shared" si="154"/>
        <v>8.5744608641799436E-3</v>
      </c>
      <c r="BU222" s="12">
        <f>(BU$3*tempmid!$I332+BU$4*tempmid!$I332^2+BU$5*tempmid!$I332^6)*(K222/K$56)^$BW$1</f>
        <v>-12.036582867559657</v>
      </c>
      <c r="BV222" s="12">
        <f>(BV$3*tempmid!$I332+BV$4*tempmid!$I332^2+BV$5*tempmid!$I332^6)*(L222/L$56)^$BW$1</f>
        <v>-9.5009727990248241</v>
      </c>
      <c r="BW222" s="12">
        <f>(BW$3*tempmid!$I332+BW$4*tempmid!$I332^2+BW$5*tempmid!$I332^6)*(M222/M$56)^$BW$1</f>
        <v>-9.1349163336420531</v>
      </c>
      <c r="BX222" s="12"/>
      <c r="BY222" s="12"/>
      <c r="BZ222" s="12"/>
      <c r="CA222" s="19"/>
      <c r="CB222" s="19"/>
      <c r="CC222" s="19"/>
      <c r="CD222" s="19"/>
      <c r="CE222" s="19"/>
      <c r="CF222" s="19"/>
      <c r="CG222" s="19"/>
      <c r="CH222" s="19"/>
    </row>
    <row r="223" spans="1:86" x14ac:dyDescent="0.3">
      <c r="A223" s="2">
        <f t="shared" si="140"/>
        <v>2177</v>
      </c>
      <c r="B223" s="5">
        <f t="shared" si="175"/>
        <v>1165.3884742314151</v>
      </c>
      <c r="C223" s="5">
        <f t="shared" si="175"/>
        <v>2964.0837191068526</v>
      </c>
      <c r="D223" s="5">
        <f t="shared" si="175"/>
        <v>4369.6969501439953</v>
      </c>
      <c r="E223" s="15">
        <f t="shared" si="176"/>
        <v>7.8247425145951167E-7</v>
      </c>
      <c r="F223" s="15">
        <f t="shared" si="176"/>
        <v>1.5415267445622704E-6</v>
      </c>
      <c r="G223" s="15">
        <f t="shared" si="176"/>
        <v>3.1469720136212941E-6</v>
      </c>
      <c r="H223" s="5">
        <f t="shared" si="143"/>
        <v>276746.32236651285</v>
      </c>
      <c r="I223" s="5">
        <f t="shared" si="143"/>
        <v>119492.37690775706</v>
      </c>
      <c r="J223" s="5">
        <f t="shared" si="143"/>
        <v>42480.0267844712</v>
      </c>
      <c r="K223" s="5">
        <f t="shared" si="144"/>
        <v>237471.30547951377</v>
      </c>
      <c r="L223" s="5">
        <f t="shared" si="144"/>
        <v>40313.428442487748</v>
      </c>
      <c r="M223" s="5">
        <f t="shared" si="144"/>
        <v>9721.504092651403</v>
      </c>
      <c r="N223" s="15">
        <f t="shared" si="145"/>
        <v>2.5898031534223875E-3</v>
      </c>
      <c r="O223" s="15">
        <f t="shared" si="145"/>
        <v>4.7352589434022097E-3</v>
      </c>
      <c r="P223" s="15">
        <f t="shared" si="145"/>
        <v>4.4040615504783442E-3</v>
      </c>
      <c r="Q223" s="5">
        <f t="shared" si="146"/>
        <v>6419.6990583244533</v>
      </c>
      <c r="R223" s="5">
        <f t="shared" si="146"/>
        <v>9251.32784811491</v>
      </c>
      <c r="S223" s="5">
        <f t="shared" si="146"/>
        <v>5442.5851298828784</v>
      </c>
      <c r="T223" s="5">
        <f t="shared" si="177"/>
        <v>23.197052822340439</v>
      </c>
      <c r="U223" s="5">
        <f t="shared" si="177"/>
        <v>77.421908305134266</v>
      </c>
      <c r="V223" s="5">
        <f t="shared" si="177"/>
        <v>128.12103809389416</v>
      </c>
      <c r="W223" s="15">
        <f t="shared" si="148"/>
        <v>-1.0734613539272964E-2</v>
      </c>
      <c r="X223" s="15">
        <f t="shared" si="148"/>
        <v>-1.217998157191269E-2</v>
      </c>
      <c r="Y223" s="15">
        <f t="shared" si="148"/>
        <v>-9.7425357312937999E-3</v>
      </c>
      <c r="Z223" s="5">
        <f t="shared" si="151"/>
        <v>6243.3413648427377</v>
      </c>
      <c r="AA223" s="5">
        <f t="shared" si="151"/>
        <v>24338.268956170803</v>
      </c>
      <c r="AB223" s="5">
        <f t="shared" si="151"/>
        <v>60625.544504070123</v>
      </c>
      <c r="AC223" s="16">
        <f t="shared" si="172"/>
        <v>1.1753367604193288</v>
      </c>
      <c r="AD223" s="16">
        <f t="shared" si="172"/>
        <v>3.0215024415225056</v>
      </c>
      <c r="AE223" s="16">
        <f t="shared" si="172"/>
        <v>11.953064511597871</v>
      </c>
      <c r="AF223" s="15">
        <f t="shared" si="158"/>
        <v>-4.0504037456468023E-3</v>
      </c>
      <c r="AG223" s="15">
        <f t="shared" si="158"/>
        <v>2.9673830763510267E-4</v>
      </c>
      <c r="AH223" s="15">
        <f t="shared" si="158"/>
        <v>9.7937136394747881E-3</v>
      </c>
      <c r="AI223" s="1">
        <f t="shared" si="173"/>
        <v>536716.36281308485</v>
      </c>
      <c r="AJ223" s="1">
        <f t="shared" si="173"/>
        <v>226881.5250463734</v>
      </c>
      <c r="AK223" s="1">
        <f t="shared" si="173"/>
        <v>80954.355271396518</v>
      </c>
      <c r="AL223" s="14">
        <f t="shared" si="178"/>
        <v>79.477580556237911</v>
      </c>
      <c r="AM223" s="14">
        <f t="shared" si="178"/>
        <v>18.746083359206523</v>
      </c>
      <c r="AN223" s="14">
        <f t="shared" si="178"/>
        <v>5.9708228293414924</v>
      </c>
      <c r="AO223" s="11">
        <f t="shared" si="179"/>
        <v>3.8493709758444165E-3</v>
      </c>
      <c r="AP223" s="11">
        <f t="shared" si="179"/>
        <v>4.8491921713141707E-3</v>
      </c>
      <c r="AQ223" s="11">
        <f t="shared" si="179"/>
        <v>4.3988291427416674E-3</v>
      </c>
      <c r="AR223" s="1">
        <f t="shared" si="152"/>
        <v>276746.32236651285</v>
      </c>
      <c r="AS223" s="1">
        <f t="shared" si="152"/>
        <v>119492.37690775706</v>
      </c>
      <c r="AT223" s="1">
        <f t="shared" si="152"/>
        <v>42480.0267844712</v>
      </c>
      <c r="AU223" s="1">
        <f t="shared" si="159"/>
        <v>55349.264473302574</v>
      </c>
      <c r="AV223" s="1">
        <f t="shared" si="159"/>
        <v>23898.475381551412</v>
      </c>
      <c r="AW223" s="1">
        <f t="shared" si="159"/>
        <v>8496.0053568942403</v>
      </c>
      <c r="AX223" s="1">
        <f t="shared" si="160"/>
        <v>189977.04438361101</v>
      </c>
      <c r="AY223" s="1">
        <f t="shared" si="160"/>
        <v>32250.742753990202</v>
      </c>
      <c r="AZ223" s="1">
        <f t="shared" si="160"/>
        <v>7777.2032741211224</v>
      </c>
      <c r="BA223" s="1">
        <f t="shared" si="161"/>
        <v>14164.898953031943</v>
      </c>
      <c r="BB223" s="1">
        <f t="shared" si="161"/>
        <v>30771.031503417962</v>
      </c>
      <c r="BC223" s="1">
        <f t="shared" si="161"/>
        <v>39147.905563906672</v>
      </c>
      <c r="BD223" s="1">
        <f>SUM(BA223:BC223)*BT223*BG$3+BF$3*econlow!BD223+BH$3*econhigh!BD223</f>
        <v>698.1280987119469</v>
      </c>
      <c r="BE223" s="2">
        <f t="shared" si="174"/>
        <v>0.17931493730955578</v>
      </c>
      <c r="BF223" s="2">
        <f t="shared" si="174"/>
        <v>0.13584270515142602</v>
      </c>
      <c r="BG223" s="2">
        <f t="shared" si="174"/>
        <v>7.3108051554487685E-2</v>
      </c>
      <c r="BH223" s="2">
        <f t="shared" si="155"/>
        <v>9.7118653786078882E-2</v>
      </c>
      <c r="BI223" s="2">
        <f t="shared" si="162"/>
        <v>3.2153846742329923E-3</v>
      </c>
      <c r="BJ223" s="2">
        <f t="shared" si="162"/>
        <v>1.8453240542857267E-3</v>
      </c>
      <c r="BK223" s="2">
        <f t="shared" si="162"/>
        <v>5.3447872020936297E-4</v>
      </c>
      <c r="BL223" s="2">
        <f t="shared" si="156"/>
        <v>889.84588358762858</v>
      </c>
      <c r="BM223" s="2">
        <f t="shared" si="156"/>
        <v>220.50215741166042</v>
      </c>
      <c r="BN223" s="2">
        <f t="shared" si="156"/>
        <v>22.704670350223626</v>
      </c>
      <c r="BO223" s="2">
        <f t="shared" si="163"/>
        <v>1589.685604098034</v>
      </c>
      <c r="BP223" s="2">
        <f t="shared" si="163"/>
        <v>133.38802158325194</v>
      </c>
      <c r="BQ223" s="2">
        <f t="shared" si="163"/>
        <v>10.245291860386146</v>
      </c>
      <c r="BR223" s="11">
        <f t="shared" si="164"/>
        <v>3.3347784335186342E-2</v>
      </c>
      <c r="BS223" s="17">
        <f t="shared" si="153"/>
        <v>1.2916306888001959E-3</v>
      </c>
      <c r="BT223" s="17">
        <f t="shared" si="154"/>
        <v>8.3247192856115964E-3</v>
      </c>
      <c r="BU223" s="12">
        <f>(BU$3*tempmid!$I333+BU$4*tempmid!$I333^2+BU$5*tempmid!$I333^6)*(K223/K$56)^$BW$1</f>
        <v>-12.202611622836708</v>
      </c>
      <c r="BV223" s="12">
        <f>(BV$3*tempmid!$I333+BV$4*tempmid!$I333^2+BV$5*tempmid!$I333^6)*(L223/L$56)^$BW$1</f>
        <v>-9.6085312979248592</v>
      </c>
      <c r="BW223" s="12">
        <f>(BW$3*tempmid!$I333+BW$4*tempmid!$I333^2+BW$5*tempmid!$I333^6)*(M223/M$56)^$BW$1</f>
        <v>-9.2251300386688975</v>
      </c>
      <c r="BX223" s="12"/>
      <c r="BY223" s="12"/>
      <c r="BZ223" s="12"/>
      <c r="CA223" s="19"/>
      <c r="CB223" s="19"/>
      <c r="CC223" s="19"/>
      <c r="CD223" s="19"/>
      <c r="CE223" s="19"/>
      <c r="CF223" s="19"/>
      <c r="CG223" s="19"/>
      <c r="CH223" s="19"/>
    </row>
    <row r="224" spans="1:86" x14ac:dyDescent="0.3">
      <c r="A224" s="2">
        <f t="shared" si="140"/>
        <v>2178</v>
      </c>
      <c r="B224" s="5">
        <f t="shared" si="175"/>
        <v>1165.3893405235654</v>
      </c>
      <c r="C224" s="5">
        <f t="shared" si="175"/>
        <v>2964.0880598604626</v>
      </c>
      <c r="D224" s="5">
        <f t="shared" si="175"/>
        <v>4369.7100138923042</v>
      </c>
      <c r="E224" s="15">
        <f t="shared" si="176"/>
        <v>7.4335053888653601E-7</v>
      </c>
      <c r="F224" s="15">
        <f t="shared" si="176"/>
        <v>1.4644504073341569E-6</v>
      </c>
      <c r="G224" s="15">
        <f t="shared" si="176"/>
        <v>2.9896234129402294E-6</v>
      </c>
      <c r="H224" s="5">
        <f t="shared" si="143"/>
        <v>277447.98815834924</v>
      </c>
      <c r="I224" s="5">
        <f t="shared" si="143"/>
        <v>120050.85027087069</v>
      </c>
      <c r="J224" s="5">
        <f t="shared" si="143"/>
        <v>42664.835412374989</v>
      </c>
      <c r="K224" s="5">
        <f t="shared" si="144"/>
        <v>238073.21597235679</v>
      </c>
      <c r="L224" s="5">
        <f t="shared" si="144"/>
        <v>40501.782621303842</v>
      </c>
      <c r="M224" s="5">
        <f t="shared" si="144"/>
        <v>9763.7681394723568</v>
      </c>
      <c r="N224" s="15">
        <f t="shared" si="145"/>
        <v>2.5346662057867952E-3</v>
      </c>
      <c r="O224" s="15">
        <f t="shared" si="145"/>
        <v>4.6722441155011563E-3</v>
      </c>
      <c r="P224" s="15">
        <f t="shared" si="145"/>
        <v>4.3474802271494806E-3</v>
      </c>
      <c r="Q224" s="5">
        <f t="shared" si="146"/>
        <v>6366.8879255525026</v>
      </c>
      <c r="R224" s="5">
        <f t="shared" si="146"/>
        <v>9181.3582799804371</v>
      </c>
      <c r="S224" s="5">
        <f t="shared" si="146"/>
        <v>5413.0077405138927</v>
      </c>
      <c r="T224" s="5">
        <f t="shared" si="177"/>
        <v>22.948041425042511</v>
      </c>
      <c r="U224" s="5">
        <f t="shared" si="177"/>
        <v>76.478910888715419</v>
      </c>
      <c r="V224" s="5">
        <f t="shared" si="177"/>
        <v>126.87281430233394</v>
      </c>
      <c r="W224" s="15">
        <f t="shared" si="148"/>
        <v>-1.0734613539272964E-2</v>
      </c>
      <c r="X224" s="15">
        <f t="shared" si="148"/>
        <v>-1.217998157191269E-2</v>
      </c>
      <c r="Y224" s="15">
        <f t="shared" si="148"/>
        <v>-9.7425357312937999E-3</v>
      </c>
      <c r="Z224" s="5">
        <f t="shared" si="151"/>
        <v>6167.2404068893284</v>
      </c>
      <c r="AA224" s="5">
        <f t="shared" si="151"/>
        <v>24162.878737310981</v>
      </c>
      <c r="AB224" s="5">
        <f t="shared" si="151"/>
        <v>60890.04100638302</v>
      </c>
      <c r="AC224" s="16">
        <f t="shared" si="172"/>
        <v>1.1705761720025301</v>
      </c>
      <c r="AD224" s="16">
        <f t="shared" si="172"/>
        <v>3.0223990370435181</v>
      </c>
      <c r="AE224" s="16">
        <f t="shared" si="172"/>
        <v>12.07012940253863</v>
      </c>
      <c r="AF224" s="15">
        <f t="shared" si="158"/>
        <v>-4.0504037456468023E-3</v>
      </c>
      <c r="AG224" s="15">
        <f t="shared" si="158"/>
        <v>2.9673830763510267E-4</v>
      </c>
      <c r="AH224" s="15">
        <f t="shared" si="158"/>
        <v>9.7937136394747881E-3</v>
      </c>
      <c r="AI224" s="1">
        <f t="shared" si="173"/>
        <v>538393.99100507889</v>
      </c>
      <c r="AJ224" s="1">
        <f t="shared" si="173"/>
        <v>228091.84792328748</v>
      </c>
      <c r="AK224" s="1">
        <f t="shared" si="173"/>
        <v>81354.925101151108</v>
      </c>
      <c r="AL224" s="14">
        <f t="shared" si="178"/>
        <v>79.780459861143186</v>
      </c>
      <c r="AM224" s="14">
        <f t="shared" si="178"/>
        <v>18.836077686268109</v>
      </c>
      <c r="AN224" s="14">
        <f t="shared" si="178"/>
        <v>5.996824812514669</v>
      </c>
      <c r="AO224" s="11">
        <f t="shared" si="179"/>
        <v>3.8108772660859721E-3</v>
      </c>
      <c r="AP224" s="11">
        <f t="shared" si="179"/>
        <v>4.8007002496010288E-3</v>
      </c>
      <c r="AQ224" s="11">
        <f t="shared" si="179"/>
        <v>4.3548408513142504E-3</v>
      </c>
      <c r="AR224" s="1">
        <f t="shared" si="152"/>
        <v>277447.98815834924</v>
      </c>
      <c r="AS224" s="1">
        <f t="shared" si="152"/>
        <v>120050.85027087069</v>
      </c>
      <c r="AT224" s="1">
        <f t="shared" si="152"/>
        <v>42664.835412374989</v>
      </c>
      <c r="AU224" s="1">
        <f t="shared" si="159"/>
        <v>55489.597631669851</v>
      </c>
      <c r="AV224" s="1">
        <f t="shared" si="159"/>
        <v>24010.170054174141</v>
      </c>
      <c r="AW224" s="1">
        <f t="shared" si="159"/>
        <v>8532.9670824749974</v>
      </c>
      <c r="AX224" s="1">
        <f t="shared" si="160"/>
        <v>190458.57277788545</v>
      </c>
      <c r="AY224" s="1">
        <f t="shared" si="160"/>
        <v>32401.42609704307</v>
      </c>
      <c r="AZ224" s="1">
        <f t="shared" si="160"/>
        <v>7811.0145115778851</v>
      </c>
      <c r="BA224" s="1">
        <f t="shared" si="161"/>
        <v>14167.859618267965</v>
      </c>
      <c r="BB224" s="1">
        <f t="shared" si="161"/>
        <v>30784.893256663592</v>
      </c>
      <c r="BC224" s="1">
        <f t="shared" si="161"/>
        <v>39166.978653546517</v>
      </c>
      <c r="BD224" s="1">
        <f>SUM(BA224:BC224)*BT224*BG$3+BF$3*econlow!BD224+BH$3*econhigh!BD224</f>
        <v>678.06486384079506</v>
      </c>
      <c r="BE224" s="2">
        <f t="shared" si="174"/>
        <v>0.17931493730955578</v>
      </c>
      <c r="BF224" s="2">
        <f t="shared" si="174"/>
        <v>0.13584270515142602</v>
      </c>
      <c r="BG224" s="2">
        <f t="shared" si="174"/>
        <v>7.3108051554487685E-2</v>
      </c>
      <c r="BH224" s="2">
        <f t="shared" si="155"/>
        <v>9.6906006099020253E-2</v>
      </c>
      <c r="BI224" s="2">
        <f t="shared" si="162"/>
        <v>3.2153846742329923E-3</v>
      </c>
      <c r="BJ224" s="2">
        <f t="shared" si="162"/>
        <v>1.8453240542857267E-3</v>
      </c>
      <c r="BK224" s="2">
        <f t="shared" si="162"/>
        <v>5.3447872020936297E-4</v>
      </c>
      <c r="BL224" s="2">
        <f t="shared" si="156"/>
        <v>892.10200902113286</v>
      </c>
      <c r="BM224" s="2">
        <f t="shared" si="156"/>
        <v>221.53272174229184</v>
      </c>
      <c r="BN224" s="2">
        <f t="shared" si="156"/>
        <v>22.803446629149292</v>
      </c>
      <c r="BO224" s="2">
        <f t="shared" si="163"/>
        <v>1613.3818473397334</v>
      </c>
      <c r="BP224" s="2">
        <f t="shared" si="163"/>
        <v>134.98418324917486</v>
      </c>
      <c r="BQ224" s="2">
        <f t="shared" si="163"/>
        <v>10.245166320596391</v>
      </c>
      <c r="BR224" s="11">
        <f t="shared" si="164"/>
        <v>3.3291406253089767E-2</v>
      </c>
      <c r="BS224" s="17">
        <f t="shared" si="153"/>
        <v>1.249947702390612E-3</v>
      </c>
      <c r="BT224" s="17">
        <f t="shared" si="154"/>
        <v>8.0822517336034908E-3</v>
      </c>
      <c r="BU224" s="12">
        <f>(BU$3*tempmid!$I334+BU$4*tempmid!$I334^2+BU$5*tempmid!$I334^6)*(K224/K$56)^$BW$1</f>
        <v>-12.368705395543982</v>
      </c>
      <c r="BV224" s="12">
        <f>(BV$3*tempmid!$I334+BV$4*tempmid!$I334^2+BV$5*tempmid!$I334^6)*(L224/L$56)^$BW$1</f>
        <v>-9.7160065255282184</v>
      </c>
      <c r="BW224" s="12">
        <f>(BW$3*tempmid!$I334+BW$4*tempmid!$I334^2+BW$5*tempmid!$I334^6)*(M224/M$56)^$BW$1</f>
        <v>-9.3152513392030745</v>
      </c>
      <c r="BX224" s="12"/>
      <c r="BY224" s="12"/>
      <c r="BZ224" s="12"/>
      <c r="CA224" s="19"/>
      <c r="CB224" s="19"/>
      <c r="CC224" s="19"/>
      <c r="CD224" s="19"/>
      <c r="CE224" s="19"/>
      <c r="CF224" s="19"/>
      <c r="CG224" s="19"/>
      <c r="CH224" s="19"/>
    </row>
    <row r="225" spans="1:86" x14ac:dyDescent="0.3">
      <c r="A225" s="2">
        <f t="shared" si="140"/>
        <v>2179</v>
      </c>
      <c r="B225" s="5">
        <f t="shared" si="175"/>
        <v>1165.3901635017198</v>
      </c>
      <c r="C225" s="5">
        <f t="shared" si="175"/>
        <v>2964.0921835824306</v>
      </c>
      <c r="D225" s="5">
        <f t="shared" si="175"/>
        <v>4369.7224244903009</v>
      </c>
      <c r="E225" s="15">
        <f t="shared" si="176"/>
        <v>7.0618301194220917E-7</v>
      </c>
      <c r="F225" s="15">
        <f t="shared" si="176"/>
        <v>1.3912278869674491E-6</v>
      </c>
      <c r="G225" s="15">
        <f t="shared" si="176"/>
        <v>2.8401422422932177E-6</v>
      </c>
      <c r="H225" s="5">
        <f t="shared" si="143"/>
        <v>278136.29037970252</v>
      </c>
      <c r="I225" s="5">
        <f t="shared" si="143"/>
        <v>120604.44270574812</v>
      </c>
      <c r="J225" s="5">
        <f t="shared" si="143"/>
        <v>42848.054050913299</v>
      </c>
      <c r="K225" s="5">
        <f t="shared" si="144"/>
        <v>238663.66740557447</v>
      </c>
      <c r="L225" s="5">
        <f t="shared" si="144"/>
        <v>40688.49254208566</v>
      </c>
      <c r="M225" s="5">
        <f t="shared" si="144"/>
        <v>9805.6695342407802</v>
      </c>
      <c r="N225" s="15">
        <f t="shared" si="145"/>
        <v>2.4801254135460304E-3</v>
      </c>
      <c r="O225" s="15">
        <f t="shared" si="145"/>
        <v>4.6099185936474552E-3</v>
      </c>
      <c r="P225" s="15">
        <f t="shared" si="145"/>
        <v>4.2915188244820879E-3</v>
      </c>
      <c r="Q225" s="5">
        <f t="shared" si="146"/>
        <v>6314.1674768746325</v>
      </c>
      <c r="R225" s="5">
        <f t="shared" si="146"/>
        <v>9111.3519739766998</v>
      </c>
      <c r="S225" s="5">
        <f t="shared" si="146"/>
        <v>5383.2903137255917</v>
      </c>
      <c r="T225" s="5">
        <f t="shared" si="177"/>
        <v>22.701703068861452</v>
      </c>
      <c r="U225" s="5">
        <f t="shared" si="177"/>
        <v>75.547399163450919</v>
      </c>
      <c r="V225" s="5">
        <f t="shared" si="177"/>
        <v>125.63675137566365</v>
      </c>
      <c r="W225" s="15">
        <f t="shared" si="148"/>
        <v>-1.0734613539272964E-2</v>
      </c>
      <c r="X225" s="15">
        <f t="shared" si="148"/>
        <v>-1.217998157191269E-2</v>
      </c>
      <c r="Y225" s="15">
        <f t="shared" si="148"/>
        <v>-9.7425357312937999E-3</v>
      </c>
      <c r="Z225" s="5">
        <f t="shared" si="151"/>
        <v>6091.731785467101</v>
      </c>
      <c r="AA225" s="5">
        <f t="shared" si="151"/>
        <v>23987.246071075097</v>
      </c>
      <c r="AB225" s="5">
        <f t="shared" si="151"/>
        <v>61152.236731597135</v>
      </c>
      <c r="AC225" s="16">
        <f t="shared" si="172"/>
        <v>1.1658348658908861</v>
      </c>
      <c r="AD225" s="16">
        <f t="shared" si="172"/>
        <v>3.0232958986187684</v>
      </c>
      <c r="AE225" s="16">
        <f t="shared" si="172"/>
        <v>12.188340793498497</v>
      </c>
      <c r="AF225" s="15">
        <f t="shared" si="158"/>
        <v>-4.0504037456468023E-3</v>
      </c>
      <c r="AG225" s="15">
        <f t="shared" si="158"/>
        <v>2.9673830763510267E-4</v>
      </c>
      <c r="AH225" s="15">
        <f t="shared" si="158"/>
        <v>9.7937136394747881E-3</v>
      </c>
      <c r="AI225" s="1">
        <f t="shared" si="173"/>
        <v>540044.18953624088</v>
      </c>
      <c r="AJ225" s="1">
        <f t="shared" si="173"/>
        <v>229292.83318513288</v>
      </c>
      <c r="AK225" s="1">
        <f t="shared" si="173"/>
        <v>81752.399673510998</v>
      </c>
      <c r="AL225" s="14">
        <f t="shared" si="178"/>
        <v>80.08145306649827</v>
      </c>
      <c r="AM225" s="14">
        <f t="shared" si="178"/>
        <v>18.925599785489577</v>
      </c>
      <c r="AN225" s="14">
        <f t="shared" si="178"/>
        <v>6.0226788780096649</v>
      </c>
      <c r="AO225" s="11">
        <f t="shared" si="179"/>
        <v>3.7727684934251125E-3</v>
      </c>
      <c r="AP225" s="11">
        <f t="shared" si="179"/>
        <v>4.7526932471050184E-3</v>
      </c>
      <c r="AQ225" s="11">
        <f t="shared" si="179"/>
        <v>4.3112924428011078E-3</v>
      </c>
      <c r="AR225" s="1">
        <f t="shared" si="152"/>
        <v>278136.29037970252</v>
      </c>
      <c r="AS225" s="1">
        <f t="shared" si="152"/>
        <v>120604.44270574812</v>
      </c>
      <c r="AT225" s="1">
        <f t="shared" si="152"/>
        <v>42848.054050913299</v>
      </c>
      <c r="AU225" s="1">
        <f t="shared" si="159"/>
        <v>55627.25807594051</v>
      </c>
      <c r="AV225" s="1">
        <f t="shared" si="159"/>
        <v>24120.888541149627</v>
      </c>
      <c r="AW225" s="1">
        <f t="shared" si="159"/>
        <v>8569.6108101826594</v>
      </c>
      <c r="AX225" s="1">
        <f t="shared" si="160"/>
        <v>190930.93392445956</v>
      </c>
      <c r="AY225" s="1">
        <f t="shared" si="160"/>
        <v>32550.794033668524</v>
      </c>
      <c r="AZ225" s="1">
        <f t="shared" si="160"/>
        <v>7844.5356273926236</v>
      </c>
      <c r="BA225" s="1">
        <f t="shared" si="161"/>
        <v>14170.756358875758</v>
      </c>
      <c r="BB225" s="1">
        <f t="shared" si="161"/>
        <v>30798.568910117549</v>
      </c>
      <c r="BC225" s="1">
        <f t="shared" si="161"/>
        <v>39185.802515252901</v>
      </c>
      <c r="BD225" s="1">
        <f>SUM(BA225:BC225)*BT225*BG$3+BF$3*econlow!BD225+BH$3*econhigh!BD225</f>
        <v>658.57407924467338</v>
      </c>
      <c r="BE225" s="2">
        <f t="shared" si="174"/>
        <v>0.17931493730955578</v>
      </c>
      <c r="BF225" s="2">
        <f t="shared" si="174"/>
        <v>0.13584270515142602</v>
      </c>
      <c r="BG225" s="2">
        <f t="shared" si="174"/>
        <v>7.3108051554487685E-2</v>
      </c>
      <c r="BH225" s="2">
        <f t="shared" si="155"/>
        <v>9.6694446238777973E-2</v>
      </c>
      <c r="BI225" s="2">
        <f t="shared" si="162"/>
        <v>3.2153846742329923E-3</v>
      </c>
      <c r="BJ225" s="2">
        <f t="shared" si="162"/>
        <v>1.8453240542857267E-3</v>
      </c>
      <c r="BK225" s="2">
        <f t="shared" si="162"/>
        <v>5.3447872020936297E-4</v>
      </c>
      <c r="BL225" s="2">
        <f t="shared" si="156"/>
        <v>894.31516543491273</v>
      </c>
      <c r="BM225" s="2">
        <f t="shared" si="156"/>
        <v>222.55427917864176</v>
      </c>
      <c r="BN225" s="2">
        <f t="shared" si="156"/>
        <v>22.901373092593751</v>
      </c>
      <c r="BO225" s="2">
        <f t="shared" si="163"/>
        <v>1637.4322845904655</v>
      </c>
      <c r="BP225" s="2">
        <f t="shared" si="163"/>
        <v>136.59953878727779</v>
      </c>
      <c r="BQ225" s="2">
        <f t="shared" si="163"/>
        <v>10.245047154407922</v>
      </c>
      <c r="BR225" s="11">
        <f t="shared" si="164"/>
        <v>3.323564063834869E-2</v>
      </c>
      <c r="BS225" s="17">
        <f t="shared" si="153"/>
        <v>1.2096758908729909E-3</v>
      </c>
      <c r="BT225" s="17">
        <f t="shared" si="154"/>
        <v>7.84684634330436E-3</v>
      </c>
      <c r="BU225" s="12">
        <f>(BU$3*tempmid!$I335+BU$4*tempmid!$I335^2+BU$5*tempmid!$I335^6)*(K225/K$56)^$BW$1</f>
        <v>-12.534856045051187</v>
      </c>
      <c r="BV225" s="12">
        <f>(BV$3*tempmid!$I335+BV$4*tempmid!$I335^2+BV$5*tempmid!$I335^6)*(L225/L$56)^$BW$1</f>
        <v>-9.8233940060361551</v>
      </c>
      <c r="BW225" s="12">
        <f>(BW$3*tempmid!$I335+BW$4*tempmid!$I335^2+BW$5*tempmid!$I335^6)*(M225/M$56)^$BW$1</f>
        <v>-9.4052767090628109</v>
      </c>
      <c r="BX225" s="12"/>
      <c r="BY225" s="12"/>
      <c r="BZ225" s="12"/>
      <c r="CA225" s="19"/>
      <c r="CB225" s="19"/>
      <c r="CC225" s="19"/>
      <c r="CD225" s="19"/>
      <c r="CE225" s="19"/>
      <c r="CF225" s="19"/>
      <c r="CG225" s="19"/>
      <c r="CH225" s="19"/>
    </row>
    <row r="226" spans="1:86" x14ac:dyDescent="0.3">
      <c r="A226" s="2">
        <f t="shared" si="140"/>
        <v>2180</v>
      </c>
      <c r="B226" s="5">
        <f t="shared" si="175"/>
        <v>1165.3909453315189</v>
      </c>
      <c r="C226" s="5">
        <f t="shared" si="175"/>
        <v>2964.0961011237509</v>
      </c>
      <c r="D226" s="5">
        <f t="shared" si="175"/>
        <v>4369.7342145918838</v>
      </c>
      <c r="E226" s="15">
        <f t="shared" si="176"/>
        <v>6.7087386134509864E-7</v>
      </c>
      <c r="F226" s="15">
        <f t="shared" si="176"/>
        <v>1.3216664926190767E-6</v>
      </c>
      <c r="G226" s="15">
        <f t="shared" si="176"/>
        <v>2.6981351301785565E-6</v>
      </c>
      <c r="H226" s="5">
        <f t="shared" si="143"/>
        <v>278811.28421939112</v>
      </c>
      <c r="I226" s="5">
        <f t="shared" si="143"/>
        <v>121153.14491076236</v>
      </c>
      <c r="J226" s="5">
        <f t="shared" si="143"/>
        <v>43029.681794603966</v>
      </c>
      <c r="K226" s="5">
        <f t="shared" si="144"/>
        <v>239242.70678118031</v>
      </c>
      <c r="L226" s="5">
        <f t="shared" si="144"/>
        <v>40873.554964979267</v>
      </c>
      <c r="M226" s="5">
        <f t="shared" si="144"/>
        <v>9847.2080180333742</v>
      </c>
      <c r="N226" s="15">
        <f t="shared" si="145"/>
        <v>2.4261731242982698E-3</v>
      </c>
      <c r="O226" s="15">
        <f t="shared" si="145"/>
        <v>4.5482742498308415E-3</v>
      </c>
      <c r="P226" s="15">
        <f t="shared" si="145"/>
        <v>4.2361700695239257E-3</v>
      </c>
      <c r="Q226" s="5">
        <f t="shared" si="146"/>
        <v>6261.5463469551278</v>
      </c>
      <c r="R226" s="5">
        <f t="shared" si="146"/>
        <v>9041.3240022679711</v>
      </c>
      <c r="S226" s="5">
        <f t="shared" si="146"/>
        <v>5353.4402190803703</v>
      </c>
      <c r="T226" s="5">
        <f t="shared" si="177"/>
        <v>22.458009059733897</v>
      </c>
      <c r="U226" s="5">
        <f t="shared" si="177"/>
        <v>74.627233233834161</v>
      </c>
      <c r="V226" s="5">
        <f t="shared" si="177"/>
        <v>124.41273083622256</v>
      </c>
      <c r="W226" s="15">
        <f t="shared" si="148"/>
        <v>-1.0734613539272964E-2</v>
      </c>
      <c r="X226" s="15">
        <f t="shared" si="148"/>
        <v>-1.217998157191269E-2</v>
      </c>
      <c r="Y226" s="15">
        <f t="shared" si="148"/>
        <v>-9.7425357312937999E-3</v>
      </c>
      <c r="Z226" s="5">
        <f t="shared" si="151"/>
        <v>6016.8200801099874</v>
      </c>
      <c r="AA226" s="5">
        <f t="shared" si="151"/>
        <v>23811.41103337353</v>
      </c>
      <c r="AB226" s="5">
        <f t="shared" si="151"/>
        <v>61412.130281703961</v>
      </c>
      <c r="AC226" s="16">
        <f t="shared" si="172"/>
        <v>1.1611127639832761</v>
      </c>
      <c r="AD226" s="16">
        <f t="shared" si="172"/>
        <v>3.0241930263272048</v>
      </c>
      <c r="AE226" s="16">
        <f t="shared" si="172"/>
        <v>12.307709912970351</v>
      </c>
      <c r="AF226" s="15">
        <f t="shared" si="158"/>
        <v>-4.0504037456468023E-3</v>
      </c>
      <c r="AG226" s="15">
        <f t="shared" si="158"/>
        <v>2.9673830763510267E-4</v>
      </c>
      <c r="AH226" s="15">
        <f t="shared" si="158"/>
        <v>9.7937136394747881E-3</v>
      </c>
      <c r="AI226" s="1">
        <f t="shared" si="173"/>
        <v>541667.02865855733</v>
      </c>
      <c r="AJ226" s="1">
        <f t="shared" si="173"/>
        <v>230484.43840776922</v>
      </c>
      <c r="AK226" s="1">
        <f t="shared" si="173"/>
        <v>82146.770516342556</v>
      </c>
      <c r="AL226" s="14">
        <f t="shared" si="178"/>
        <v>80.380560561704883</v>
      </c>
      <c r="AM226" s="14">
        <f t="shared" si="178"/>
        <v>19.014647880084507</v>
      </c>
      <c r="AN226" s="14">
        <f t="shared" si="178"/>
        <v>6.0483847526425238</v>
      </c>
      <c r="AO226" s="11">
        <f t="shared" si="179"/>
        <v>3.7350408084908613E-3</v>
      </c>
      <c r="AP226" s="11">
        <f t="shared" si="179"/>
        <v>4.7051663146339684E-3</v>
      </c>
      <c r="AQ226" s="11">
        <f t="shared" si="179"/>
        <v>4.2681795183730966E-3</v>
      </c>
      <c r="AR226" s="1">
        <f t="shared" si="152"/>
        <v>278811.28421939112</v>
      </c>
      <c r="AS226" s="1">
        <f t="shared" si="152"/>
        <v>121153.14491076236</v>
      </c>
      <c r="AT226" s="1">
        <f t="shared" si="152"/>
        <v>43029.681794603966</v>
      </c>
      <c r="AU226" s="1">
        <f t="shared" si="159"/>
        <v>55762.256843878225</v>
      </c>
      <c r="AV226" s="1">
        <f t="shared" si="159"/>
        <v>24230.628982152473</v>
      </c>
      <c r="AW226" s="1">
        <f t="shared" si="159"/>
        <v>8605.9363589207933</v>
      </c>
      <c r="AX226" s="1">
        <f t="shared" si="160"/>
        <v>191394.16542494428</v>
      </c>
      <c r="AY226" s="1">
        <f t="shared" si="160"/>
        <v>32698.843971983406</v>
      </c>
      <c r="AZ226" s="1">
        <f t="shared" si="160"/>
        <v>7877.7664144266992</v>
      </c>
      <c r="BA226" s="1">
        <f t="shared" si="161"/>
        <v>14173.589881464621</v>
      </c>
      <c r="BB226" s="1">
        <f t="shared" si="161"/>
        <v>30812.060571342459</v>
      </c>
      <c r="BC226" s="1">
        <f t="shared" si="161"/>
        <v>39204.380083772136</v>
      </c>
      <c r="BD226" s="1">
        <f>SUM(BA226:BC226)*BT226*BG$3+BF$3*econlow!BD226+BH$3*econhigh!BD226</f>
        <v>639.63957756328205</v>
      </c>
      <c r="BE226" s="2">
        <f t="shared" si="174"/>
        <v>0.17931493730955578</v>
      </c>
      <c r="BF226" s="2">
        <f t="shared" si="174"/>
        <v>0.13584270515142602</v>
      </c>
      <c r="BG226" s="2">
        <f t="shared" si="174"/>
        <v>7.3108051554487685E-2</v>
      </c>
      <c r="BH226" s="2">
        <f t="shared" si="155"/>
        <v>9.6483982042664646E-2</v>
      </c>
      <c r="BI226" s="2">
        <f t="shared" si="162"/>
        <v>3.2153846742329923E-3</v>
      </c>
      <c r="BJ226" s="2">
        <f t="shared" si="162"/>
        <v>1.8453240542857267E-3</v>
      </c>
      <c r="BK226" s="2">
        <f t="shared" si="162"/>
        <v>5.3447872020936297E-4</v>
      </c>
      <c r="BL226" s="2">
        <f t="shared" si="156"/>
        <v>896.4855302822491</v>
      </c>
      <c r="BM226" s="2">
        <f t="shared" si="156"/>
        <v>223.56681255619415</v>
      </c>
      <c r="BN226" s="2">
        <f t="shared" si="156"/>
        <v>22.998449256596054</v>
      </c>
      <c r="BO226" s="2">
        <f t="shared" si="163"/>
        <v>1661.8422118443316</v>
      </c>
      <c r="BP226" s="2">
        <f t="shared" si="163"/>
        <v>138.2343189928043</v>
      </c>
      <c r="BQ226" s="2">
        <f t="shared" si="163"/>
        <v>10.244934284425288</v>
      </c>
      <c r="BR226" s="11">
        <f t="shared" si="164"/>
        <v>3.3180480051738986E-2</v>
      </c>
      <c r="BS226" s="17">
        <f t="shared" si="153"/>
        <v>1.1707647735860474E-3</v>
      </c>
      <c r="BT226" s="17">
        <f t="shared" si="154"/>
        <v>7.6182974206838441E-3</v>
      </c>
      <c r="BU226" s="12">
        <f>(BU$3*tempmid!$I336+BU$4*tempmid!$I336^2+BU$5*tempmid!$I336^6)*(K226/K$56)^$BW$1</f>
        <v>-12.70105566858604</v>
      </c>
      <c r="BV226" s="12">
        <f>(BV$3*tempmid!$I336+BV$4*tempmid!$I336^2+BV$5*tempmid!$I336^6)*(L226/L$56)^$BW$1</f>
        <v>-9.9306894167607904</v>
      </c>
      <c r="BW226" s="12">
        <f>(BW$3*tempmid!$I336+BW$4*tempmid!$I336^2+BW$5*tempmid!$I336^6)*(M226/M$56)^$BW$1</f>
        <v>-9.4952027454312731</v>
      </c>
      <c r="BX226" s="12"/>
      <c r="BY226" s="12"/>
      <c r="BZ226" s="12"/>
      <c r="CA226" s="19"/>
      <c r="CB226" s="19"/>
      <c r="CC226" s="19"/>
      <c r="CD226" s="19"/>
      <c r="CE226" s="19"/>
      <c r="CF226" s="19"/>
      <c r="CG226" s="19"/>
      <c r="CH226" s="19"/>
    </row>
    <row r="227" spans="1:86" x14ac:dyDescent="0.3">
      <c r="A227" s="2">
        <f t="shared" si="140"/>
        <v>2181</v>
      </c>
      <c r="B227" s="5">
        <f t="shared" si="175"/>
        <v>1165.3916880703262</v>
      </c>
      <c r="C227" s="5">
        <f t="shared" si="175"/>
        <v>2964.0998227929235</v>
      </c>
      <c r="D227" s="5">
        <f t="shared" si="175"/>
        <v>4369.7454152186083</v>
      </c>
      <c r="E227" s="15">
        <f t="shared" si="176"/>
        <v>6.3733016827784372E-7</v>
      </c>
      <c r="F227" s="15">
        <f t="shared" si="176"/>
        <v>1.2555831679881227E-6</v>
      </c>
      <c r="G227" s="15">
        <f t="shared" si="176"/>
        <v>2.5632283736696284E-6</v>
      </c>
      <c r="H227" s="5">
        <f t="shared" si="143"/>
        <v>279473.02624190383</v>
      </c>
      <c r="I227" s="5">
        <f t="shared" si="143"/>
        <v>121696.9485875159</v>
      </c>
      <c r="J227" s="5">
        <f t="shared" si="143"/>
        <v>43209.718014180049</v>
      </c>
      <c r="K227" s="5">
        <f t="shared" si="144"/>
        <v>239810.38229701092</v>
      </c>
      <c r="L227" s="5">
        <f t="shared" si="144"/>
        <v>41056.966992713125</v>
      </c>
      <c r="M227" s="5">
        <f t="shared" si="144"/>
        <v>9888.3833972781613</v>
      </c>
      <c r="N227" s="15">
        <f t="shared" si="145"/>
        <v>2.3728017604724982E-3</v>
      </c>
      <c r="O227" s="15">
        <f t="shared" si="145"/>
        <v>4.4873030469458897E-3</v>
      </c>
      <c r="P227" s="15">
        <f t="shared" si="145"/>
        <v>4.1814267728865762E-3</v>
      </c>
      <c r="Q227" s="5">
        <f t="shared" si="146"/>
        <v>6209.0329436239699</v>
      </c>
      <c r="R227" s="5">
        <f t="shared" si="146"/>
        <v>8971.2891114737067</v>
      </c>
      <c r="S227" s="5">
        <f t="shared" si="146"/>
        <v>5323.4647131003321</v>
      </c>
      <c r="T227" s="5">
        <f t="shared" si="177"/>
        <v>22.216931011616161</v>
      </c>
      <c r="U227" s="5">
        <f t="shared" si="177"/>
        <v>73.718274908283234</v>
      </c>
      <c r="V227" s="5">
        <f t="shared" si="177"/>
        <v>123.20063536062283</v>
      </c>
      <c r="W227" s="15">
        <f t="shared" si="148"/>
        <v>-1.0734613539272964E-2</v>
      </c>
      <c r="X227" s="15">
        <f t="shared" si="148"/>
        <v>-1.217998157191269E-2</v>
      </c>
      <c r="Y227" s="15">
        <f t="shared" si="148"/>
        <v>-9.7425357312937999E-3</v>
      </c>
      <c r="Z227" s="5">
        <f t="shared" si="151"/>
        <v>5942.5095387959809</v>
      </c>
      <c r="AA227" s="5">
        <f t="shared" si="151"/>
        <v>23635.412892036638</v>
      </c>
      <c r="AB227" s="5">
        <f t="shared" si="151"/>
        <v>61669.720662959473</v>
      </c>
      <c r="AC227" s="16">
        <f t="shared" si="172"/>
        <v>1.15640978849492</v>
      </c>
      <c r="AD227" s="16">
        <f t="shared" si="172"/>
        <v>3.0250904202477988</v>
      </c>
      <c r="AE227" s="16">
        <f t="shared" si="172"/>
        <v>12.428248099415708</v>
      </c>
      <c r="AF227" s="15">
        <f t="shared" si="158"/>
        <v>-4.0504037456468023E-3</v>
      </c>
      <c r="AG227" s="15">
        <f t="shared" si="158"/>
        <v>2.9673830763510267E-4</v>
      </c>
      <c r="AH227" s="15">
        <f t="shared" si="158"/>
        <v>9.7937136394747881E-3</v>
      </c>
      <c r="AI227" s="1">
        <f t="shared" si="173"/>
        <v>543262.58263657987</v>
      </c>
      <c r="AJ227" s="1">
        <f t="shared" si="173"/>
        <v>231666.62354914477</v>
      </c>
      <c r="AK227" s="1">
        <f t="shared" si="173"/>
        <v>82538.029823629098</v>
      </c>
      <c r="AL227" s="14">
        <f t="shared" si="178"/>
        <v>80.677782988873147</v>
      </c>
      <c r="AM227" s="14">
        <f t="shared" si="178"/>
        <v>19.103220289967609</v>
      </c>
      <c r="AN227" s="14">
        <f t="shared" si="178"/>
        <v>6.0739421886437892</v>
      </c>
      <c r="AO227" s="11">
        <f t="shared" si="179"/>
        <v>3.6976904004059528E-3</v>
      </c>
      <c r="AP227" s="11">
        <f t="shared" si="179"/>
        <v>4.6581146514876283E-3</v>
      </c>
      <c r="AQ227" s="11">
        <f t="shared" si="179"/>
        <v>4.225497723189366E-3</v>
      </c>
      <c r="AR227" s="1">
        <f t="shared" si="152"/>
        <v>279473.02624190383</v>
      </c>
      <c r="AS227" s="1">
        <f t="shared" si="152"/>
        <v>121696.9485875159</v>
      </c>
      <c r="AT227" s="1">
        <f t="shared" si="152"/>
        <v>43209.718014180049</v>
      </c>
      <c r="AU227" s="1">
        <f t="shared" si="159"/>
        <v>55894.605248380773</v>
      </c>
      <c r="AV227" s="1">
        <f t="shared" si="159"/>
        <v>24339.389717503182</v>
      </c>
      <c r="AW227" s="1">
        <f t="shared" si="159"/>
        <v>8641.9436028360105</v>
      </c>
      <c r="AX227" s="1">
        <f t="shared" si="160"/>
        <v>191848.30583760873</v>
      </c>
      <c r="AY227" s="1">
        <f t="shared" si="160"/>
        <v>32845.573594170506</v>
      </c>
      <c r="AZ227" s="1">
        <f t="shared" si="160"/>
        <v>7910.7067178225298</v>
      </c>
      <c r="BA227" s="1">
        <f t="shared" si="161"/>
        <v>14176.360882663274</v>
      </c>
      <c r="BB227" s="1">
        <f t="shared" si="161"/>
        <v>30825.37031919658</v>
      </c>
      <c r="BC227" s="1">
        <f t="shared" si="161"/>
        <v>39222.714249143362</v>
      </c>
      <c r="BD227" s="1">
        <f>SUM(BA227:BC227)*BT227*BG$3+BF$3*econlow!BD227+BH$3*econhigh!BD227</f>
        <v>621.24564101215174</v>
      </c>
      <c r="BE227" s="2">
        <f t="shared" si="174"/>
        <v>0.17931493730955578</v>
      </c>
      <c r="BF227" s="2">
        <f t="shared" si="174"/>
        <v>0.13584270515142602</v>
      </c>
      <c r="BG227" s="2">
        <f t="shared" si="174"/>
        <v>7.3108051554487685E-2</v>
      </c>
      <c r="BH227" s="2">
        <f t="shared" si="155"/>
        <v>9.6274621127303894E-2</v>
      </c>
      <c r="BI227" s="2">
        <f t="shared" si="162"/>
        <v>3.2153846742329923E-3</v>
      </c>
      <c r="BJ227" s="2">
        <f t="shared" si="162"/>
        <v>1.8453240542857267E-3</v>
      </c>
      <c r="BK227" s="2">
        <f t="shared" si="162"/>
        <v>5.3447872020936297E-4</v>
      </c>
      <c r="BL227" s="2">
        <f t="shared" si="156"/>
        <v>898.61328543973252</v>
      </c>
      <c r="BM227" s="2">
        <f t="shared" si="156"/>
        <v>224.57030656171648</v>
      </c>
      <c r="BN227" s="2">
        <f t="shared" si="156"/>
        <v>23.09467478482641</v>
      </c>
      <c r="BO227" s="2">
        <f t="shared" si="163"/>
        <v>1686.6170042507804</v>
      </c>
      <c r="BP227" s="2">
        <f t="shared" si="163"/>
        <v>139.88875743627986</v>
      </c>
      <c r="BQ227" s="2">
        <f t="shared" si="163"/>
        <v>10.244827634294506</v>
      </c>
      <c r="BR227" s="11">
        <f t="shared" si="164"/>
        <v>3.312591712556931E-2</v>
      </c>
      <c r="BS227" s="17">
        <f t="shared" si="153"/>
        <v>1.1331657887375286E-3</v>
      </c>
      <c r="BT227" s="17">
        <f t="shared" si="154"/>
        <v>7.3964052627998487E-3</v>
      </c>
      <c r="BU227" s="12">
        <f>(BU$3*tempmid!$I337+BU$4*tempmid!$I337^2+BU$5*tempmid!$I337^6)*(K227/K$56)^$BW$1</f>
        <v>-12.867296597579177</v>
      </c>
      <c r="BV227" s="12">
        <f>(BV$3*tempmid!$I337+BV$4*tempmid!$I337^2+BV$5*tempmid!$I337^6)*(L227/L$56)^$BW$1</f>
        <v>-10.037888585227289</v>
      </c>
      <c r="BW227" s="12">
        <f>(BW$3*tempmid!$I337+BW$4*tempmid!$I337^2+BW$5*tempmid!$I337^6)*(M227/M$56)^$BW$1</f>
        <v>-9.5850261665015388</v>
      </c>
      <c r="BX227" s="12"/>
      <c r="BY227" s="12"/>
      <c r="BZ227" s="12"/>
      <c r="CA227" s="19"/>
      <c r="CB227" s="19"/>
      <c r="CC227" s="19"/>
      <c r="CD227" s="19"/>
      <c r="CE227" s="19"/>
      <c r="CF227" s="19"/>
      <c r="CG227" s="19"/>
      <c r="CH227" s="19"/>
    </row>
    <row r="228" spans="1:86" x14ac:dyDescent="0.3">
      <c r="A228" s="2">
        <f t="shared" si="140"/>
        <v>2182</v>
      </c>
      <c r="B228" s="5">
        <f t="shared" si="175"/>
        <v>1165.3923936726428</v>
      </c>
      <c r="C228" s="5">
        <f t="shared" si="175"/>
        <v>2964.1033583830767</v>
      </c>
      <c r="D228" s="5">
        <f t="shared" si="175"/>
        <v>4369.7560558412706</v>
      </c>
      <c r="E228" s="15">
        <f t="shared" si="176"/>
        <v>6.0546365986395154E-7</v>
      </c>
      <c r="F228" s="15">
        <f t="shared" si="176"/>
        <v>1.1928040095887166E-6</v>
      </c>
      <c r="G228" s="15">
        <f t="shared" si="176"/>
        <v>2.4350669549861471E-6</v>
      </c>
      <c r="H228" s="5">
        <f t="shared" si="143"/>
        <v>280121.57433355582</v>
      </c>
      <c r="I228" s="5">
        <f t="shared" si="143"/>
        <v>122235.84642172337</v>
      </c>
      <c r="J228" s="5">
        <f t="shared" si="143"/>
        <v>43388.162350965082</v>
      </c>
      <c r="K228" s="5">
        <f t="shared" si="144"/>
        <v>240366.74329988944</v>
      </c>
      <c r="L228" s="5">
        <f t="shared" si="144"/>
        <v>41238.726063993672</v>
      </c>
      <c r="M228" s="5">
        <f t="shared" si="144"/>
        <v>9929.1955423841027</v>
      </c>
      <c r="N228" s="15">
        <f t="shared" si="145"/>
        <v>2.320003819473726E-3</v>
      </c>
      <c r="O228" s="15">
        <f t="shared" si="145"/>
        <v>4.4269970383541413E-3</v>
      </c>
      <c r="P228" s="15">
        <f t="shared" si="145"/>
        <v>4.1272818282080959E-3</v>
      </c>
      <c r="Q228" s="5">
        <f t="shared" si="146"/>
        <v>6156.6354503878811</v>
      </c>
      <c r="R228" s="5">
        <f t="shared" si="146"/>
        <v>8901.2617246256887</v>
      </c>
      <c r="S228" s="5">
        <f t="shared" si="146"/>
        <v>5293.3709392422088</v>
      </c>
      <c r="T228" s="5">
        <f t="shared" si="177"/>
        <v>21.978440843177772</v>
      </c>
      <c r="U228" s="5">
        <f t="shared" si="177"/>
        <v>72.820387678387149</v>
      </c>
      <c r="V228" s="5">
        <f t="shared" si="177"/>
        <v>122.00034876850386</v>
      </c>
      <c r="W228" s="15">
        <f t="shared" si="148"/>
        <v>-1.0734613539272964E-2</v>
      </c>
      <c r="X228" s="15">
        <f t="shared" si="148"/>
        <v>-1.217998157191269E-2</v>
      </c>
      <c r="Y228" s="15">
        <f t="shared" si="148"/>
        <v>-9.7425357312937999E-3</v>
      </c>
      <c r="Z228" s="5">
        <f t="shared" si="151"/>
        <v>5868.8040859273087</v>
      </c>
      <c r="AA228" s="5">
        <f t="shared" si="151"/>
        <v>23459.290110315436</v>
      </c>
      <c r="AB228" s="5">
        <f t="shared" si="151"/>
        <v>61925.007277673823</v>
      </c>
      <c r="AC228" s="16">
        <f t="shared" si="172"/>
        <v>1.1517258619560975</v>
      </c>
      <c r="AD228" s="16">
        <f t="shared" si="172"/>
        <v>3.0259880804595465</v>
      </c>
      <c r="AE228" s="16">
        <f t="shared" si="172"/>
        <v>12.549966802341732</v>
      </c>
      <c r="AF228" s="15">
        <f t="shared" si="158"/>
        <v>-4.0504037456468023E-3</v>
      </c>
      <c r="AG228" s="15">
        <f t="shared" si="158"/>
        <v>2.9673830763510267E-4</v>
      </c>
      <c r="AH228" s="15">
        <f t="shared" si="158"/>
        <v>9.7937136394747881E-3</v>
      </c>
      <c r="AI228" s="1">
        <f t="shared" si="173"/>
        <v>544830.92962130264</v>
      </c>
      <c r="AJ228" s="1">
        <f t="shared" si="173"/>
        <v>232839.35091173349</v>
      </c>
      <c r="AK228" s="1">
        <f t="shared" si="173"/>
        <v>82926.170444102201</v>
      </c>
      <c r="AL228" s="14">
        <f t="shared" si="178"/>
        <v>80.97312123792031</v>
      </c>
      <c r="AM228" s="14">
        <f t="shared" si="178"/>
        <v>19.191315430387672</v>
      </c>
      <c r="AN228" s="14">
        <f t="shared" si="178"/>
        <v>6.0993509632437979</v>
      </c>
      <c r="AO228" s="11">
        <f t="shared" si="179"/>
        <v>3.660713496401893E-3</v>
      </c>
      <c r="AP228" s="11">
        <f t="shared" si="179"/>
        <v>4.6115335049727521E-3</v>
      </c>
      <c r="AQ228" s="11">
        <f t="shared" si="179"/>
        <v>4.1832427459574722E-3</v>
      </c>
      <c r="AR228" s="1">
        <f t="shared" si="152"/>
        <v>280121.57433355582</v>
      </c>
      <c r="AS228" s="1">
        <f t="shared" si="152"/>
        <v>122235.84642172337</v>
      </c>
      <c r="AT228" s="1">
        <f t="shared" si="152"/>
        <v>43388.162350965082</v>
      </c>
      <c r="AU228" s="1">
        <f t="shared" si="159"/>
        <v>56024.314866711167</v>
      </c>
      <c r="AV228" s="1">
        <f t="shared" si="159"/>
        <v>24447.169284344676</v>
      </c>
      <c r="AW228" s="1">
        <f t="shared" si="159"/>
        <v>8677.6324701930171</v>
      </c>
      <c r="AX228" s="1">
        <f t="shared" si="160"/>
        <v>192293.39463991157</v>
      </c>
      <c r="AY228" s="1">
        <f t="shared" si="160"/>
        <v>32990.980851194938</v>
      </c>
      <c r="AZ228" s="1">
        <f t="shared" si="160"/>
        <v>7943.3564339072827</v>
      </c>
      <c r="BA228" s="1">
        <f t="shared" si="161"/>
        <v>14179.0700492672</v>
      </c>
      <c r="BB228" s="1">
        <f t="shared" si="161"/>
        <v>30838.500204353146</v>
      </c>
      <c r="BC228" s="1">
        <f t="shared" si="161"/>
        <v>39240.80785772534</v>
      </c>
      <c r="BD228" s="1">
        <f>SUM(BA228:BC228)*BT228*BG$3+BF$3*econlow!BD228+BH$3*econhigh!BD228</f>
        <v>603.37698918520607</v>
      </c>
      <c r="BE228" s="2">
        <f t="shared" si="174"/>
        <v>0.17931493730955578</v>
      </c>
      <c r="BF228" s="2">
        <f t="shared" si="174"/>
        <v>0.13584270515142602</v>
      </c>
      <c r="BG228" s="2">
        <f t="shared" si="174"/>
        <v>7.3108051554487685E-2</v>
      </c>
      <c r="BH228" s="2">
        <f t="shared" si="155"/>
        <v>9.6066370887584671E-2</v>
      </c>
      <c r="BI228" s="2">
        <f t="shared" si="162"/>
        <v>3.2153846742329923E-3</v>
      </c>
      <c r="BJ228" s="2">
        <f t="shared" si="162"/>
        <v>1.8453240542857267E-3</v>
      </c>
      <c r="BK228" s="2">
        <f t="shared" si="162"/>
        <v>5.3447872020936297E-4</v>
      </c>
      <c r="BL228" s="2">
        <f t="shared" si="156"/>
        <v>900.69861703413335</v>
      </c>
      <c r="BM228" s="2">
        <f t="shared" si="156"/>
        <v>225.564747697982</v>
      </c>
      <c r="BN228" s="2">
        <f t="shared" si="156"/>
        <v>23.190049485579884</v>
      </c>
      <c r="BO228" s="2">
        <f t="shared" si="163"/>
        <v>1711.7621172981776</v>
      </c>
      <c r="BP228" s="2">
        <f t="shared" si="163"/>
        <v>141.56309049692632</v>
      </c>
      <c r="BQ228" s="2">
        <f t="shared" si="163"/>
        <v>10.244727128687686</v>
      </c>
      <c r="BR228" s="11">
        <f t="shared" si="164"/>
        <v>3.3071944564002392E-2</v>
      </c>
      <c r="BS228" s="17">
        <f t="shared" si="153"/>
        <v>1.0968322156608913E-3</v>
      </c>
      <c r="BT228" s="17">
        <f t="shared" si="154"/>
        <v>7.1809759833008236E-3</v>
      </c>
      <c r="BU228" s="12">
        <f>(BU$3*tempmid!$I338+BU$4*tempmid!$I338^2+BU$5*tempmid!$I338^6)*(K228/K$56)^$BW$1</f>
        <v>-13.033571393986534</v>
      </c>
      <c r="BV228" s="12">
        <f>(BV$3*tempmid!$I338+BV$4*tempmid!$I338^2+BV$5*tempmid!$I338^6)*(L228/L$56)^$BW$1</f>
        <v>-10.144987486278934</v>
      </c>
      <c r="BW228" s="12">
        <f>(BW$3*tempmid!$I338+BW$4*tempmid!$I338^2+BW$5*tempmid!$I338^6)*(M228/M$56)^$BW$1</f>
        <v>-9.6747438091239637</v>
      </c>
      <c r="BX228" s="12"/>
      <c r="BY228" s="12"/>
      <c r="BZ228" s="12"/>
      <c r="CA228" s="19"/>
      <c r="CB228" s="19"/>
      <c r="CC228" s="19"/>
      <c r="CD228" s="19"/>
      <c r="CE228" s="19"/>
      <c r="CF228" s="19"/>
      <c r="CG228" s="19"/>
      <c r="CH228" s="19"/>
    </row>
    <row r="229" spans="1:86" x14ac:dyDescent="0.3">
      <c r="A229" s="2">
        <f t="shared" si="140"/>
        <v>2183</v>
      </c>
      <c r="B229" s="5">
        <f t="shared" si="175"/>
        <v>1165.3930639952493</v>
      </c>
      <c r="C229" s="5">
        <f t="shared" si="175"/>
        <v>2964.1067171977288</v>
      </c>
      <c r="D229" s="5">
        <f t="shared" si="175"/>
        <v>4369.7661644574155</v>
      </c>
      <c r="E229" s="15">
        <f t="shared" si="176"/>
        <v>5.7519047687075398E-7</v>
      </c>
      <c r="F229" s="15">
        <f t="shared" si="176"/>
        <v>1.1331638091092807E-6</v>
      </c>
      <c r="G229" s="15">
        <f t="shared" si="176"/>
        <v>2.3133136072368396E-6</v>
      </c>
      <c r="H229" s="5">
        <f t="shared" si="143"/>
        <v>280756.98764972645</v>
      </c>
      <c r="I229" s="5">
        <f t="shared" si="143"/>
        <v>122769.83206420747</v>
      </c>
      <c r="J229" s="5">
        <f t="shared" si="143"/>
        <v>43565.014711291064</v>
      </c>
      <c r="K229" s="5">
        <f t="shared" si="144"/>
        <v>240911.84023974161</v>
      </c>
      <c r="L229" s="5">
        <f t="shared" si="144"/>
        <v>41418.829946944097</v>
      </c>
      <c r="M229" s="5">
        <f t="shared" si="144"/>
        <v>9969.6443863834174</v>
      </c>
      <c r="N229" s="15">
        <f t="shared" si="145"/>
        <v>2.2677718737991182E-3</v>
      </c>
      <c r="O229" s="15">
        <f t="shared" si="145"/>
        <v>4.3673483674286917E-3</v>
      </c>
      <c r="P229" s="15">
        <f t="shared" si="145"/>
        <v>4.0737282115810292E-3</v>
      </c>
      <c r="Q229" s="5">
        <f t="shared" si="146"/>
        <v>6104.3618289988999</v>
      </c>
      <c r="R229" s="5">
        <f t="shared" si="146"/>
        <v>8831.2559432644648</v>
      </c>
      <c r="S229" s="5">
        <f t="shared" si="146"/>
        <v>5263.1659279333899</v>
      </c>
      <c r="T229" s="5">
        <f t="shared" si="177"/>
        <v>21.742510774530487</v>
      </c>
      <c r="U229" s="5">
        <f t="shared" si="177"/>
        <v>71.933436698404861</v>
      </c>
      <c r="V229" s="5">
        <f t="shared" si="177"/>
        <v>120.8117560113964</v>
      </c>
      <c r="W229" s="15">
        <f t="shared" si="148"/>
        <v>-1.0734613539272964E-2</v>
      </c>
      <c r="X229" s="15">
        <f t="shared" si="148"/>
        <v>-1.217998157191269E-2</v>
      </c>
      <c r="Y229" s="15">
        <f t="shared" si="148"/>
        <v>-9.7425357312937999E-3</v>
      </c>
      <c r="Z229" s="5">
        <f t="shared" si="151"/>
        <v>5795.7073302486524</v>
      </c>
      <c r="AA229" s="5">
        <f t="shared" si="151"/>
        <v>23283.080350772521</v>
      </c>
      <c r="AB229" s="5">
        <f t="shared" si="151"/>
        <v>62177.98991606327</v>
      </c>
      <c r="AC229" s="16">
        <f t="shared" si="172"/>
        <v>1.1470609072108722</v>
      </c>
      <c r="AD229" s="16">
        <f t="shared" si="172"/>
        <v>3.0268860070414658</v>
      </c>
      <c r="AE229" s="16">
        <f t="shared" si="172"/>
        <v>12.672877583388782</v>
      </c>
      <c r="AF229" s="15">
        <f t="shared" si="158"/>
        <v>-4.0504037456468023E-3</v>
      </c>
      <c r="AG229" s="15">
        <f t="shared" si="158"/>
        <v>2.9673830763510267E-4</v>
      </c>
      <c r="AH229" s="15">
        <f t="shared" si="158"/>
        <v>9.7937136394747881E-3</v>
      </c>
      <c r="AI229" s="1">
        <f t="shared" si="173"/>
        <v>546372.15152588359</v>
      </c>
      <c r="AJ229" s="1">
        <f t="shared" si="173"/>
        <v>234002.58510490484</v>
      </c>
      <c r="AK229" s="1">
        <f t="shared" si="173"/>
        <v>83311.185869884997</v>
      </c>
      <c r="AL229" s="14">
        <f t="shared" si="178"/>
        <v>81.266576441704146</v>
      </c>
      <c r="AM229" s="14">
        <f t="shared" si="178"/>
        <v>19.278931810558287</v>
      </c>
      <c r="AN229" s="14">
        <f t="shared" si="178"/>
        <v>6.1246108782591149</v>
      </c>
      <c r="AO229" s="11">
        <f t="shared" si="179"/>
        <v>3.6241063614378742E-3</v>
      </c>
      <c r="AP229" s="11">
        <f t="shared" si="179"/>
        <v>4.5654181699230243E-3</v>
      </c>
      <c r="AQ229" s="11">
        <f t="shared" si="179"/>
        <v>4.1414103184978972E-3</v>
      </c>
      <c r="AR229" s="1">
        <f t="shared" si="152"/>
        <v>280756.98764972645</v>
      </c>
      <c r="AS229" s="1">
        <f t="shared" si="152"/>
        <v>122769.83206420747</v>
      </c>
      <c r="AT229" s="1">
        <f t="shared" si="152"/>
        <v>43565.014711291064</v>
      </c>
      <c r="AU229" s="1">
        <f t="shared" si="159"/>
        <v>56151.397529945294</v>
      </c>
      <c r="AV229" s="1">
        <f t="shared" si="159"/>
        <v>24553.966412841495</v>
      </c>
      <c r="AW229" s="1">
        <f t="shared" si="159"/>
        <v>8713.0029422582138</v>
      </c>
      <c r="AX229" s="1">
        <f t="shared" si="160"/>
        <v>192729.47219179326</v>
      </c>
      <c r="AY229" s="1">
        <f t="shared" si="160"/>
        <v>33135.063957555285</v>
      </c>
      <c r="AZ229" s="1">
        <f t="shared" si="160"/>
        <v>7975.7155091067316</v>
      </c>
      <c r="BA229" s="1">
        <f t="shared" si="161"/>
        <v>14181.71805838308</v>
      </c>
      <c r="BB229" s="1">
        <f t="shared" si="161"/>
        <v>30851.452249805843</v>
      </c>
      <c r="BC229" s="1">
        <f t="shared" si="161"/>
        <v>39258.663713188289</v>
      </c>
      <c r="BD229" s="1">
        <f>SUM(BA229:BC229)*BT229*BG$3+BF$3*econlow!BD229+BH$3*econhigh!BD229</f>
        <v>586.01876717415814</v>
      </c>
      <c r="BE229" s="2">
        <f t="shared" si="174"/>
        <v>0.17931493730955578</v>
      </c>
      <c r="BF229" s="2">
        <f t="shared" si="174"/>
        <v>0.13584270515142602</v>
      </c>
      <c r="BG229" s="2">
        <f t="shared" si="174"/>
        <v>7.3108051554487685E-2</v>
      </c>
      <c r="BH229" s="2">
        <f t="shared" si="155"/>
        <v>9.585923849575502E-2</v>
      </c>
      <c r="BI229" s="2">
        <f t="shared" si="162"/>
        <v>3.2153846742329923E-3</v>
      </c>
      <c r="BJ229" s="2">
        <f t="shared" si="162"/>
        <v>1.8453240542857267E-3</v>
      </c>
      <c r="BK229" s="2">
        <f t="shared" si="162"/>
        <v>5.3447872020936297E-4</v>
      </c>
      <c r="BL229" s="2">
        <f t="shared" si="156"/>
        <v>902.74171527275189</v>
      </c>
      <c r="BM229" s="2">
        <f t="shared" si="156"/>
        <v>226.55012424870114</v>
      </c>
      <c r="BN229" s="2">
        <f t="shared" si="156"/>
        <v>23.284573308792918</v>
      </c>
      <c r="BO229" s="2">
        <f t="shared" si="163"/>
        <v>1737.2830880150923</v>
      </c>
      <c r="BP229" s="2">
        <f t="shared" si="163"/>
        <v>143.25755739647977</v>
      </c>
      <c r="BQ229" s="2">
        <f t="shared" si="163"/>
        <v>10.244632693287725</v>
      </c>
      <c r="BR229" s="11">
        <f t="shared" si="164"/>
        <v>3.3018555143343925E-2</v>
      </c>
      <c r="BS229" s="17">
        <f t="shared" si="153"/>
        <v>1.0617191004289623E-3</v>
      </c>
      <c r="BT229" s="17">
        <f t="shared" si="154"/>
        <v>6.9718213430105085E-3</v>
      </c>
      <c r="BU229" s="12">
        <f>(BU$3*tempmid!$I339+BU$4*tempmid!$I339^2+BU$5*tempmid!$I339^6)*(K229/K$56)^$BW$1</f>
        <v>-13.199872846593451</v>
      </c>
      <c r="BV229" s="12">
        <f>(BV$3*tempmid!$I339+BV$4*tempmid!$I339^2+BV$5*tempmid!$I339^6)*(L229/L$56)^$BW$1</f>
        <v>-10.251982239187521</v>
      </c>
      <c r="BW229" s="12">
        <f>(BW$3*tempmid!$I339+BW$4*tempmid!$I339^2+BW$5*tempmid!$I339^6)*(M229/M$56)^$BW$1</f>
        <v>-9.7643526264580451</v>
      </c>
      <c r="BX229" s="12"/>
      <c r="BY229" s="12"/>
      <c r="BZ229" s="12"/>
      <c r="CA229" s="19"/>
      <c r="CB229" s="19"/>
      <c r="CC229" s="19"/>
      <c r="CD229" s="19"/>
      <c r="CE229" s="19"/>
      <c r="CF229" s="19"/>
      <c r="CG229" s="19"/>
      <c r="CH229" s="19"/>
    </row>
    <row r="230" spans="1:86" x14ac:dyDescent="0.3">
      <c r="A230" s="2">
        <f t="shared" si="140"/>
        <v>2184</v>
      </c>
      <c r="B230" s="5">
        <f t="shared" si="175"/>
        <v>1165.3937008020919</v>
      </c>
      <c r="C230" s="5">
        <f t="shared" si="175"/>
        <v>2964.1099080752642</v>
      </c>
      <c r="D230" s="5">
        <f t="shared" si="175"/>
        <v>4369.775767664968</v>
      </c>
      <c r="E230" s="15">
        <f t="shared" si="176"/>
        <v>5.4643095302721625E-7</v>
      </c>
      <c r="F230" s="15">
        <f t="shared" si="176"/>
        <v>1.0765056186538167E-6</v>
      </c>
      <c r="G230" s="15">
        <f t="shared" si="176"/>
        <v>2.1976479268749977E-6</v>
      </c>
      <c r="H230" s="5">
        <f t="shared" si="143"/>
        <v>281379.32656316966</v>
      </c>
      <c r="I230" s="5">
        <f t="shared" si="143"/>
        <v>123298.90011201703</v>
      </c>
      <c r="J230" s="5">
        <f t="shared" si="143"/>
        <v>43740.275260962218</v>
      </c>
      <c r="K230" s="5">
        <f t="shared" si="144"/>
        <v>241445.72462465518</v>
      </c>
      <c r="L230" s="5">
        <f t="shared" si="144"/>
        <v>41597.276732589446</v>
      </c>
      <c r="M230" s="5">
        <f t="shared" si="144"/>
        <v>10009.729923587191</v>
      </c>
      <c r="N230" s="15">
        <f t="shared" si="145"/>
        <v>2.2160985710883985E-3</v>
      </c>
      <c r="O230" s="15">
        <f t="shared" si="145"/>
        <v>4.3083492670830115E-3</v>
      </c>
      <c r="P230" s="15">
        <f t="shared" si="145"/>
        <v>4.02075898098464E-3</v>
      </c>
      <c r="Q230" s="5">
        <f t="shared" si="146"/>
        <v>6052.2198220758874</v>
      </c>
      <c r="R230" s="5">
        <f t="shared" si="146"/>
        <v>8761.2855496682041</v>
      </c>
      <c r="S230" s="5">
        <f t="shared" si="146"/>
        <v>5232.8565966670567</v>
      </c>
      <c r="T230" s="5">
        <f t="shared" si="177"/>
        <v>21.509113323992423</v>
      </c>
      <c r="U230" s="5">
        <f t="shared" si="177"/>
        <v>71.057288765013936</v>
      </c>
      <c r="V230" s="5">
        <f t="shared" si="177"/>
        <v>119.63474316169501</v>
      </c>
      <c r="W230" s="15">
        <f t="shared" si="148"/>
        <v>-1.0734613539272964E-2</v>
      </c>
      <c r="X230" s="15">
        <f t="shared" si="148"/>
        <v>-1.217998157191269E-2</v>
      </c>
      <c r="Y230" s="15">
        <f t="shared" si="148"/>
        <v>-9.7425357312937999E-3</v>
      </c>
      <c r="Z230" s="5">
        <f t="shared" si="151"/>
        <v>5723.2225726989273</v>
      </c>
      <c r="AA230" s="5">
        <f t="shared" si="151"/>
        <v>23106.820479545502</v>
      </c>
      <c r="AB230" s="5">
        <f t="shared" si="151"/>
        <v>62428.668748165248</v>
      </c>
      <c r="AC230" s="16">
        <f t="shared" si="172"/>
        <v>1.1424148474158202</v>
      </c>
      <c r="AD230" s="16">
        <f t="shared" si="172"/>
        <v>3.0277842000725999</v>
      </c>
      <c r="AE230" s="16">
        <f t="shared" si="172"/>
        <v>12.796992117428612</v>
      </c>
      <c r="AF230" s="15">
        <f t="shared" si="158"/>
        <v>-4.0504037456468023E-3</v>
      </c>
      <c r="AG230" s="15">
        <f t="shared" si="158"/>
        <v>2.9673830763510267E-4</v>
      </c>
      <c r="AH230" s="15">
        <f t="shared" si="158"/>
        <v>9.7937136394747881E-3</v>
      </c>
      <c r="AI230" s="1">
        <f t="shared" si="173"/>
        <v>547886.33390324051</v>
      </c>
      <c r="AJ230" s="1">
        <f t="shared" si="173"/>
        <v>235156.29300725585</v>
      </c>
      <c r="AK230" s="1">
        <f t="shared" si="173"/>
        <v>83693.070225154719</v>
      </c>
      <c r="AL230" s="14">
        <f t="shared" si="178"/>
        <v>81.55814997119225</v>
      </c>
      <c r="AM230" s="14">
        <f t="shared" si="178"/>
        <v>19.366068032287071</v>
      </c>
      <c r="AN230" s="14">
        <f t="shared" si="178"/>
        <v>6.1497217596802418</v>
      </c>
      <c r="AO230" s="11">
        <f t="shared" si="179"/>
        <v>3.5878652978234954E-3</v>
      </c>
      <c r="AP230" s="11">
        <f t="shared" si="179"/>
        <v>4.519763988223794E-3</v>
      </c>
      <c r="AQ230" s="11">
        <f t="shared" si="179"/>
        <v>4.0999962153129184E-3</v>
      </c>
      <c r="AR230" s="1">
        <f t="shared" si="152"/>
        <v>281379.32656316966</v>
      </c>
      <c r="AS230" s="1">
        <f t="shared" si="152"/>
        <v>123298.90011201703</v>
      </c>
      <c r="AT230" s="1">
        <f t="shared" si="152"/>
        <v>43740.275260962218</v>
      </c>
      <c r="AU230" s="1">
        <f t="shared" si="159"/>
        <v>56275.865312633934</v>
      </c>
      <c r="AV230" s="1">
        <f t="shared" si="159"/>
        <v>24659.780022403407</v>
      </c>
      <c r="AW230" s="1">
        <f t="shared" si="159"/>
        <v>8748.0550521924433</v>
      </c>
      <c r="AX230" s="1">
        <f t="shared" si="160"/>
        <v>193156.57969972416</v>
      </c>
      <c r="AY230" s="1">
        <f t="shared" si="160"/>
        <v>33277.821386071555</v>
      </c>
      <c r="AZ230" s="1">
        <f t="shared" si="160"/>
        <v>8007.7839388697512</v>
      </c>
      <c r="BA230" s="1">
        <f t="shared" si="161"/>
        <v>14184.305577570371</v>
      </c>
      <c r="BB230" s="1">
        <f t="shared" si="161"/>
        <v>30864.228451360977</v>
      </c>
      <c r="BC230" s="1">
        <f t="shared" si="161"/>
        <v>39276.284577472106</v>
      </c>
      <c r="BD230" s="1">
        <f>SUM(BA230:BC230)*BT230*BG$3+BF$3*econlow!BD230+BH$3*econhigh!BD230</f>
        <v>569.1565339971919</v>
      </c>
      <c r="BE230" s="2">
        <f t="shared" si="174"/>
        <v>0.17931493730955578</v>
      </c>
      <c r="BF230" s="2">
        <f t="shared" si="174"/>
        <v>0.13584270515142602</v>
      </c>
      <c r="BG230" s="2">
        <f t="shared" si="174"/>
        <v>7.3108051554487685E-2</v>
      </c>
      <c r="BH230" s="2">
        <f t="shared" si="155"/>
        <v>9.5653230900654529E-2</v>
      </c>
      <c r="BI230" s="2">
        <f t="shared" si="162"/>
        <v>3.2153846742329923E-3</v>
      </c>
      <c r="BJ230" s="2">
        <f t="shared" si="162"/>
        <v>1.8453240542857267E-3</v>
      </c>
      <c r="BK230" s="2">
        <f t="shared" si="162"/>
        <v>5.3447872020936297E-4</v>
      </c>
      <c r="BL230" s="2">
        <f t="shared" si="156"/>
        <v>904.74277427721597</v>
      </c>
      <c r="BM230" s="2">
        <f t="shared" si="156"/>
        <v>227.52642624367812</v>
      </c>
      <c r="BN230" s="2">
        <f t="shared" si="156"/>
        <v>23.378246343084346</v>
      </c>
      <c r="BO230" s="2">
        <f t="shared" si="163"/>
        <v>1763.1855361894914</v>
      </c>
      <c r="BP230" s="2">
        <f t="shared" si="163"/>
        <v>144.97240023341635</v>
      </c>
      <c r="BQ230" s="2">
        <f t="shared" si="163"/>
        <v>10.244544254773619</v>
      </c>
      <c r="BR230" s="11">
        <f t="shared" si="164"/>
        <v>3.2965741712251057E-2</v>
      </c>
      <c r="BS230" s="17">
        <f t="shared" si="153"/>
        <v>1.0277831846705172E-3</v>
      </c>
      <c r="BT230" s="17">
        <f t="shared" si="154"/>
        <v>6.768758585447095E-3</v>
      </c>
      <c r="BU230" s="12">
        <f>(BU$3*tempmid!$I340+BU$4*tempmid!$I340^2+BU$5*tempmid!$I340^6)*(K230/K$56)^$BW$1</f>
        <v>-13.36619396730466</v>
      </c>
      <c r="BV230" s="12">
        <f>(BV$3*tempmid!$I340+BV$4*tempmid!$I340^2+BV$5*tempmid!$I340^6)*(L230/L$56)^$BW$1</f>
        <v>-10.358869104771468</v>
      </c>
      <c r="BW230" s="12">
        <f>(BW$3*tempmid!$I340+BW$4*tempmid!$I340^2+BW$5*tempmid!$I340^6)*(M230/M$56)^$BW$1</f>
        <v>-9.8538496856306352</v>
      </c>
      <c r="BX230" s="12"/>
      <c r="BY230" s="12"/>
      <c r="BZ230" s="12"/>
      <c r="CA230" s="19"/>
      <c r="CB230" s="19"/>
      <c r="CC230" s="19"/>
      <c r="CD230" s="19"/>
      <c r="CE230" s="19"/>
      <c r="CF230" s="19"/>
      <c r="CG230" s="19"/>
      <c r="CH230" s="19"/>
    </row>
    <row r="231" spans="1:86" x14ac:dyDescent="0.3">
      <c r="A231" s="2">
        <f t="shared" si="140"/>
        <v>2185</v>
      </c>
      <c r="B231" s="5">
        <f t="shared" si="175"/>
        <v>1165.394305768923</v>
      </c>
      <c r="C231" s="5">
        <f t="shared" si="175"/>
        <v>2964.1129394121863</v>
      </c>
      <c r="D231" s="5">
        <f t="shared" si="175"/>
        <v>4369.7848907321913</v>
      </c>
      <c r="E231" s="15">
        <f t="shared" si="176"/>
        <v>5.1910940537585537E-7</v>
      </c>
      <c r="F231" s="15">
        <f t="shared" si="176"/>
        <v>1.0226803377211258E-6</v>
      </c>
      <c r="G231" s="15">
        <f t="shared" si="176"/>
        <v>2.0877655305312479E-6</v>
      </c>
      <c r="H231" s="5">
        <f t="shared" si="143"/>
        <v>281988.65261340298</v>
      </c>
      <c r="I231" s="5">
        <f t="shared" si="143"/>
        <v>123823.04608967385</v>
      </c>
      <c r="J231" s="5">
        <f t="shared" si="143"/>
        <v>43913.944419765947</v>
      </c>
      <c r="K231" s="5">
        <f t="shared" si="144"/>
        <v>241968.44897688759</v>
      </c>
      <c r="L231" s="5">
        <f t="shared" si="144"/>
        <v>41774.064828389848</v>
      </c>
      <c r="M231" s="5">
        <f t="shared" si="144"/>
        <v>10049.452208254541</v>
      </c>
      <c r="N231" s="15">
        <f t="shared" si="145"/>
        <v>2.1649766341691468E-3</v>
      </c>
      <c r="O231" s="15">
        <f t="shared" si="145"/>
        <v>4.2499920592613538E-3</v>
      </c>
      <c r="P231" s="15">
        <f t="shared" si="145"/>
        <v>3.9683672756991584E-3</v>
      </c>
      <c r="Q231" s="5">
        <f t="shared" si="146"/>
        <v>6000.216955774873</v>
      </c>
      <c r="R231" s="5">
        <f t="shared" si="146"/>
        <v>8691.3640092070546</v>
      </c>
      <c r="S231" s="5">
        <f t="shared" si="146"/>
        <v>5202.4497501542046</v>
      </c>
      <c r="T231" s="5">
        <f t="shared" si="177"/>
        <v>21.278221304886937</v>
      </c>
      <c r="U231" s="5">
        <f t="shared" si="177"/>
        <v>70.191812297305987</v>
      </c>
      <c r="V231" s="5">
        <f t="shared" si="177"/>
        <v>118.46919740173804</v>
      </c>
      <c r="W231" s="15">
        <f t="shared" si="148"/>
        <v>-1.0734613539272964E-2</v>
      </c>
      <c r="X231" s="15">
        <f t="shared" si="148"/>
        <v>-1.217998157191269E-2</v>
      </c>
      <c r="Y231" s="15">
        <f t="shared" si="148"/>
        <v>-9.7425357312937999E-3</v>
      </c>
      <c r="Z231" s="5">
        <f t="shared" si="151"/>
        <v>5651.3528141921543</v>
      </c>
      <c r="AA231" s="5">
        <f t="shared" si="151"/>
        <v>22930.546570965638</v>
      </c>
      <c r="AB231" s="5">
        <f t="shared" si="151"/>
        <v>62677.044315821404</v>
      </c>
      <c r="AC231" s="16">
        <f t="shared" ref="AC231:AE246" si="180">AC230*(1+AF231)</f>
        <v>1.1377876060387646</v>
      </c>
      <c r="AD231" s="16">
        <f t="shared" si="180"/>
        <v>3.0286826596320138</v>
      </c>
      <c r="AE231" s="16">
        <f t="shared" si="180"/>
        <v>12.922322193673324</v>
      </c>
      <c r="AF231" s="15">
        <f t="shared" si="158"/>
        <v>-4.0504037456468023E-3</v>
      </c>
      <c r="AG231" s="15">
        <f t="shared" si="158"/>
        <v>2.9673830763510267E-4</v>
      </c>
      <c r="AH231" s="15">
        <f t="shared" si="158"/>
        <v>9.7937136394747881E-3</v>
      </c>
      <c r="AI231" s="1">
        <f t="shared" si="173"/>
        <v>549373.56582555047</v>
      </c>
      <c r="AJ231" s="1">
        <f t="shared" si="173"/>
        <v>236300.44372893366</v>
      </c>
      <c r="AK231" s="1">
        <f t="shared" si="173"/>
        <v>84071.818254831698</v>
      </c>
      <c r="AL231" s="14">
        <f t="shared" si="178"/>
        <v>81.847843430668206</v>
      </c>
      <c r="AM231" s="14">
        <f t="shared" si="178"/>
        <v>19.452722788604039</v>
      </c>
      <c r="AN231" s="14">
        <f t="shared" si="178"/>
        <v>6.1746834572607598</v>
      </c>
      <c r="AO231" s="11">
        <f t="shared" si="179"/>
        <v>3.5519866448452606E-3</v>
      </c>
      <c r="AP231" s="11">
        <f t="shared" si="179"/>
        <v>4.4745663483415563E-3</v>
      </c>
      <c r="AQ231" s="11">
        <f t="shared" si="179"/>
        <v>4.0589962531597888E-3</v>
      </c>
      <c r="AR231" s="1">
        <f t="shared" si="152"/>
        <v>281988.65261340298</v>
      </c>
      <c r="AS231" s="1">
        <f t="shared" si="152"/>
        <v>123823.04608967385</v>
      </c>
      <c r="AT231" s="1">
        <f t="shared" si="152"/>
        <v>43913.944419765947</v>
      </c>
      <c r="AU231" s="1">
        <f t="shared" si="159"/>
        <v>56397.730522680598</v>
      </c>
      <c r="AV231" s="1">
        <f t="shared" si="159"/>
        <v>24764.609217934772</v>
      </c>
      <c r="AW231" s="1">
        <f t="shared" si="159"/>
        <v>8782.7888839531897</v>
      </c>
      <c r="AX231" s="1">
        <f t="shared" si="160"/>
        <v>193574.75918151007</v>
      </c>
      <c r="AY231" s="1">
        <f t="shared" si="160"/>
        <v>33419.251862711877</v>
      </c>
      <c r="AZ231" s="1">
        <f t="shared" si="160"/>
        <v>8039.5617666036333</v>
      </c>
      <c r="BA231" s="1">
        <f t="shared" si="161"/>
        <v>14186.833264980241</v>
      </c>
      <c r="BB231" s="1">
        <f t="shared" si="161"/>
        <v>30876.830778116822</v>
      </c>
      <c r="BC231" s="1">
        <f t="shared" si="161"/>
        <v>39293.673171712653</v>
      </c>
      <c r="BD231" s="1">
        <f>SUM(BA231:BC231)*BT231*BG$3+BF$3*econlow!BD231+BH$3*econhigh!BD231</f>
        <v>552.77625132952028</v>
      </c>
      <c r="BE231" s="2">
        <f t="shared" si="174"/>
        <v>0.17931493730955578</v>
      </c>
      <c r="BF231" s="2">
        <f t="shared" si="174"/>
        <v>0.13584270515142602</v>
      </c>
      <c r="BG231" s="2">
        <f t="shared" si="174"/>
        <v>7.3108051554487685E-2</v>
      </c>
      <c r="BH231" s="2">
        <f t="shared" si="155"/>
        <v>9.544835482708193E-2</v>
      </c>
      <c r="BI231" s="2">
        <f t="shared" si="162"/>
        <v>3.2153846742329923E-3</v>
      </c>
      <c r="BJ231" s="2">
        <f t="shared" si="162"/>
        <v>1.8453240542857267E-3</v>
      </c>
      <c r="BK231" s="2">
        <f t="shared" si="162"/>
        <v>5.3447872020936297E-4</v>
      </c>
      <c r="BL231" s="2">
        <f t="shared" si="156"/>
        <v>906.70199192074722</v>
      </c>
      <c r="BM231" s="2">
        <f t="shared" si="156"/>
        <v>228.49364542420534</v>
      </c>
      <c r="BN231" s="2">
        <f t="shared" si="156"/>
        <v>23.471068812821599</v>
      </c>
      <c r="BO231" s="2">
        <f t="shared" si="163"/>
        <v>1789.4751656062213</v>
      </c>
      <c r="BP231" s="2">
        <f t="shared" si="163"/>
        <v>146.70786401758818</v>
      </c>
      <c r="BQ231" s="2">
        <f t="shared" si="163"/>
        <v>10.244461740805944</v>
      </c>
      <c r="BR231" s="11">
        <f t="shared" si="164"/>
        <v>3.2913497191921798E-2</v>
      </c>
      <c r="BS231" s="17">
        <f t="shared" si="153"/>
        <v>9.9498283744324056E-4</v>
      </c>
      <c r="BT231" s="17">
        <f t="shared" si="154"/>
        <v>6.5716102771331015E-3</v>
      </c>
      <c r="BU231" s="12">
        <f>(BU$3*tempmid!$I341+BU$4*tempmid!$I341^2+BU$5*tempmid!$I341^6)*(K231/K$56)^$BW$1</f>
        <v>-13.532527987423906</v>
      </c>
      <c r="BV231" s="12">
        <f>(BV$3*tempmid!$I341+BV$4*tempmid!$I341^2+BV$5*tempmid!$I341^6)*(L231/L$56)^$BW$1</f>
        <v>-10.465644482523784</v>
      </c>
      <c r="BW231" s="12">
        <f>(BW$3*tempmid!$I341+BW$4*tempmid!$I341^2+BW$5*tempmid!$I341^6)*(M231/M$56)^$BW$1</f>
        <v>-9.9432321654022644</v>
      </c>
      <c r="BX231" s="12"/>
      <c r="BY231" s="12"/>
      <c r="BZ231" s="12"/>
      <c r="CA231" s="19"/>
      <c r="CB231" s="19"/>
      <c r="CC231" s="19"/>
      <c r="CD231" s="19"/>
      <c r="CE231" s="19"/>
      <c r="CF231" s="19"/>
      <c r="CG231" s="19"/>
      <c r="CH231" s="19"/>
    </row>
    <row r="232" spans="1:86" x14ac:dyDescent="0.3">
      <c r="A232" s="2">
        <f t="shared" si="140"/>
        <v>2186</v>
      </c>
      <c r="B232" s="5">
        <f t="shared" si="175"/>
        <v>1165.3948804877107</v>
      </c>
      <c r="C232" s="5">
        <f t="shared" si="175"/>
        <v>2964.1158191852069</v>
      </c>
      <c r="D232" s="5">
        <f t="shared" si="175"/>
        <v>4369.7935576641485</v>
      </c>
      <c r="E232" s="15">
        <f t="shared" si="176"/>
        <v>4.9315393510706261E-7</v>
      </c>
      <c r="F232" s="15">
        <f t="shared" si="176"/>
        <v>9.7154632083506949E-7</v>
      </c>
      <c r="G232" s="15">
        <f t="shared" si="176"/>
        <v>1.9833772540046856E-6</v>
      </c>
      <c r="H232" s="5">
        <f t="shared" si="143"/>
        <v>282585.02845716506</v>
      </c>
      <c r="I232" s="5">
        <f t="shared" si="143"/>
        <v>124342.26643055642</v>
      </c>
      <c r="J232" s="5">
        <f t="shared" si="143"/>
        <v>44086.022856033014</v>
      </c>
      <c r="K232" s="5">
        <f t="shared" si="144"/>
        <v>242480.06678981197</v>
      </c>
      <c r="L232" s="5">
        <f t="shared" si="144"/>
        <v>41949.192951824785</v>
      </c>
      <c r="M232" s="5">
        <f t="shared" si="144"/>
        <v>10088.811353275685</v>
      </c>
      <c r="N232" s="15">
        <f t="shared" si="145"/>
        <v>2.1143988610401454E-3</v>
      </c>
      <c r="O232" s="15">
        <f t="shared" si="145"/>
        <v>4.1922691544233892E-3</v>
      </c>
      <c r="P232" s="15">
        <f t="shared" si="145"/>
        <v>3.9165463157100344E-3</v>
      </c>
      <c r="Q232" s="5">
        <f t="shared" si="146"/>
        <v>5948.360542503935</v>
      </c>
      <c r="R232" s="5">
        <f t="shared" si="146"/>
        <v>8621.5044728164066</v>
      </c>
      <c r="S232" s="5">
        <f t="shared" si="146"/>
        <v>5171.9520805305237</v>
      </c>
      <c r="T232" s="5">
        <f t="shared" si="177"/>
        <v>21.04980782237585</v>
      </c>
      <c r="U232" s="5">
        <f t="shared" si="177"/>
        <v>69.336877317025639</v>
      </c>
      <c r="V232" s="5">
        <f t="shared" si="177"/>
        <v>117.31500701299392</v>
      </c>
      <c r="W232" s="15">
        <f t="shared" si="148"/>
        <v>-1.0734613539272964E-2</v>
      </c>
      <c r="X232" s="15">
        <f t="shared" si="148"/>
        <v>-1.217998157191269E-2</v>
      </c>
      <c r="Y232" s="15">
        <f t="shared" si="148"/>
        <v>-9.7425357312937999E-3</v>
      </c>
      <c r="Z232" s="5">
        <f t="shared" si="151"/>
        <v>5580.1007633236413</v>
      </c>
      <c r="AA232" s="5">
        <f t="shared" si="151"/>
        <v>22754.293912514378</v>
      </c>
      <c r="AB232" s="5">
        <f t="shared" si="151"/>
        <v>62923.117524730107</v>
      </c>
      <c r="AC232" s="16">
        <f t="shared" si="180"/>
        <v>1.1331791068575148</v>
      </c>
      <c r="AD232" s="16">
        <f t="shared" si="180"/>
        <v>3.0295813857987968</v>
      </c>
      <c r="AE232" s="16">
        <f t="shared" si="180"/>
        <v>13.04887971679519</v>
      </c>
      <c r="AF232" s="15">
        <f t="shared" si="158"/>
        <v>-4.0504037456468023E-3</v>
      </c>
      <c r="AG232" s="15">
        <f t="shared" si="158"/>
        <v>2.9673830763510267E-4</v>
      </c>
      <c r="AH232" s="15">
        <f t="shared" si="158"/>
        <v>9.7937136394747881E-3</v>
      </c>
      <c r="AI232" s="1">
        <f t="shared" ref="AI232:AK247" si="181">(1-$AI$5)*AI231+AU231</f>
        <v>550833.93976567604</v>
      </c>
      <c r="AJ232" s="1">
        <f t="shared" si="181"/>
        <v>237435.00857397506</v>
      </c>
      <c r="AK232" s="1">
        <f t="shared" si="181"/>
        <v>84447.425313301719</v>
      </c>
      <c r="AL232" s="14">
        <f t="shared" si="178"/>
        <v>82.135658652975579</v>
      </c>
      <c r="AM232" s="14">
        <f t="shared" si="178"/>
        <v>19.538894862389807</v>
      </c>
      <c r="AN232" s="14">
        <f t="shared" si="178"/>
        <v>6.1994958441080534</v>
      </c>
      <c r="AO232" s="11">
        <f t="shared" si="179"/>
        <v>3.5164667783968077E-3</v>
      </c>
      <c r="AP232" s="11">
        <f t="shared" si="179"/>
        <v>4.4298206848581408E-3</v>
      </c>
      <c r="AQ232" s="11">
        <f t="shared" si="179"/>
        <v>4.0184062906281912E-3</v>
      </c>
      <c r="AR232" s="1">
        <f t="shared" si="152"/>
        <v>282585.02845716506</v>
      </c>
      <c r="AS232" s="1">
        <f t="shared" si="152"/>
        <v>124342.26643055642</v>
      </c>
      <c r="AT232" s="1">
        <f t="shared" si="152"/>
        <v>44086.022856033014</v>
      </c>
      <c r="AU232" s="1">
        <f t="shared" si="159"/>
        <v>56517.005691433013</v>
      </c>
      <c r="AV232" s="1">
        <f t="shared" si="159"/>
        <v>24868.453286111286</v>
      </c>
      <c r="AW232" s="1">
        <f t="shared" si="159"/>
        <v>8817.2045712066028</v>
      </c>
      <c r="AX232" s="1">
        <f t="shared" si="160"/>
        <v>193984.05343184958</v>
      </c>
      <c r="AY232" s="1">
        <f t="shared" si="160"/>
        <v>33559.354361459824</v>
      </c>
      <c r="AZ232" s="1">
        <f t="shared" si="160"/>
        <v>8071.0490826205487</v>
      </c>
      <c r="BA232" s="1">
        <f t="shared" si="161"/>
        <v>14189.301769491854</v>
      </c>
      <c r="BB232" s="1">
        <f t="shared" si="161"/>
        <v>30889.261172930674</v>
      </c>
      <c r="BC232" s="1">
        <f t="shared" si="161"/>
        <v>39310.832177137308</v>
      </c>
      <c r="BD232" s="1">
        <f>SUM(BA232:BC232)*BT232*BG$3+BF$3*econlow!BD232+BH$3*econhigh!BD232</f>
        <v>536.86427252855481</v>
      </c>
      <c r="BE232" s="2">
        <f t="shared" ref="BE232:BG247" si="182">BE231</f>
        <v>0.17931493730955578</v>
      </c>
      <c r="BF232" s="2">
        <f t="shared" si="182"/>
        <v>0.13584270515142602</v>
      </c>
      <c r="BG232" s="2">
        <f t="shared" si="182"/>
        <v>7.3108051554487685E-2</v>
      </c>
      <c r="BH232" s="2">
        <f t="shared" si="155"/>
        <v>9.5244616775296068E-2</v>
      </c>
      <c r="BI232" s="2">
        <f t="shared" si="162"/>
        <v>3.2153846742329923E-3</v>
      </c>
      <c r="BJ232" s="2">
        <f t="shared" si="162"/>
        <v>1.8453240542857267E-3</v>
      </c>
      <c r="BK232" s="2">
        <f t="shared" si="162"/>
        <v>5.3447872020936297E-4</v>
      </c>
      <c r="BL232" s="2">
        <f t="shared" si="156"/>
        <v>908.61956966886248</v>
      </c>
      <c r="BM232" s="2">
        <f t="shared" si="156"/>
        <v>229.45177520871039</v>
      </c>
      <c r="BN232" s="2">
        <f t="shared" si="156"/>
        <v>23.563041075213249</v>
      </c>
      <c r="BO232" s="2">
        <f t="shared" si="163"/>
        <v>1816.1577653029442</v>
      </c>
      <c r="BP232" s="2">
        <f t="shared" si="163"/>
        <v>148.46419670527723</v>
      </c>
      <c r="BQ232" s="2">
        <f t="shared" si="163"/>
        <v>10.244385080012798</v>
      </c>
      <c r="BR232" s="11">
        <f t="shared" si="164"/>
        <v>3.2861814576214704E-2</v>
      </c>
      <c r="BS232" s="17">
        <f t="shared" si="153"/>
        <v>9.6327799002356E-4</v>
      </c>
      <c r="BT232" s="17">
        <f t="shared" si="154"/>
        <v>6.3802041525564089E-3</v>
      </c>
      <c r="BU232" s="12">
        <f>(BU$3*tempmid!$I342+BU$4*tempmid!$I342^2+BU$5*tempmid!$I342^6)*(K232/K$56)^$BW$1</f>
        <v>-13.698868353926887</v>
      </c>
      <c r="BV232" s="12">
        <f>(BV$3*tempmid!$I342+BV$4*tempmid!$I342^2+BV$5*tempmid!$I342^6)*(L232/L$56)^$BW$1</f>
        <v>-10.57230490775205</v>
      </c>
      <c r="BW232" s="12">
        <f>(BW$3*tempmid!$I342+BW$4*tempmid!$I342^2+BW$5*tempmid!$I342^6)*(M232/M$56)^$BW$1</f>
        <v>-10.032497353843297</v>
      </c>
      <c r="BX232" s="12"/>
      <c r="BY232" s="12"/>
      <c r="BZ232" s="12"/>
      <c r="CA232" s="19"/>
      <c r="CB232" s="19"/>
      <c r="CC232" s="19"/>
      <c r="CD232" s="19"/>
      <c r="CE232" s="19"/>
      <c r="CF232" s="19"/>
      <c r="CG232" s="19"/>
      <c r="CH232" s="19"/>
    </row>
    <row r="233" spans="1:86" x14ac:dyDescent="0.3">
      <c r="A233" s="2">
        <f t="shared" si="140"/>
        <v>2187</v>
      </c>
      <c r="B233" s="5">
        <f t="shared" si="175"/>
        <v>1165.3954264708282</v>
      </c>
      <c r="C233" s="5">
        <f t="shared" si="175"/>
        <v>2964.1185549722345</v>
      </c>
      <c r="D233" s="5">
        <f t="shared" si="175"/>
        <v>4369.8017912658379</v>
      </c>
      <c r="E233" s="15">
        <f t="shared" si="176"/>
        <v>4.6849623835170947E-7</v>
      </c>
      <c r="F233" s="15">
        <f t="shared" si="176"/>
        <v>9.2296900479331592E-7</v>
      </c>
      <c r="G233" s="15">
        <f t="shared" si="176"/>
        <v>1.8842083913044511E-6</v>
      </c>
      <c r="H233" s="5">
        <f t="shared" si="143"/>
        <v>283168.51781993714</v>
      </c>
      <c r="I233" s="5">
        <f t="shared" si="143"/>
        <v>124856.55845842896</v>
      </c>
      <c r="J233" s="5">
        <f t="shared" si="143"/>
        <v>44256.511481248541</v>
      </c>
      <c r="K233" s="5">
        <f t="shared" si="144"/>
        <v>242980.63248579713</v>
      </c>
      <c r="L233" s="5">
        <f t="shared" si="144"/>
        <v>42122.660124030874</v>
      </c>
      <c r="M233" s="5">
        <f t="shared" si="144"/>
        <v>10127.807528869262</v>
      </c>
      <c r="N233" s="15">
        <f t="shared" si="145"/>
        <v>2.0643581248229737E-3</v>
      </c>
      <c r="O233" s="15">
        <f t="shared" si="145"/>
        <v>4.1351730510119644E-3</v>
      </c>
      <c r="P233" s="15">
        <f t="shared" si="145"/>
        <v>3.8652894011061978E-3</v>
      </c>
      <c r="Q233" s="5">
        <f t="shared" si="146"/>
        <v>5896.6576836786317</v>
      </c>
      <c r="R233" s="5">
        <f t="shared" si="146"/>
        <v>8551.7197795827124</v>
      </c>
      <c r="S233" s="5">
        <f t="shared" si="146"/>
        <v>5141.3701676160481</v>
      </c>
      <c r="T233" s="5">
        <f t="shared" si="177"/>
        <v>20.82384627032668</v>
      </c>
      <c r="U233" s="5">
        <f t="shared" si="177"/>
        <v>68.492355429050292</v>
      </c>
      <c r="V233" s="5">
        <f t="shared" si="177"/>
        <v>116.17206136535285</v>
      </c>
      <c r="W233" s="15">
        <f t="shared" si="148"/>
        <v>-1.0734613539272964E-2</v>
      </c>
      <c r="X233" s="15">
        <f t="shared" si="148"/>
        <v>-1.217998157191269E-2</v>
      </c>
      <c r="Y233" s="15">
        <f t="shared" si="148"/>
        <v>-9.7425357312937999E-3</v>
      </c>
      <c r="Z233" s="5">
        <f t="shared" si="151"/>
        <v>5509.4688439975635</v>
      </c>
      <c r="AA233" s="5">
        <f t="shared" si="151"/>
        <v>22578.097010101137</v>
      </c>
      <c r="AB233" s="5">
        <f t="shared" si="151"/>
        <v>63166.889636571854</v>
      </c>
      <c r="AC233" s="16">
        <f t="shared" si="180"/>
        <v>1.1285892739586103</v>
      </c>
      <c r="AD233" s="16">
        <f t="shared" si="180"/>
        <v>3.0304803786520615</v>
      </c>
      <c r="AE233" s="16">
        <f t="shared" si="180"/>
        <v>13.176676708057432</v>
      </c>
      <c r="AF233" s="15">
        <f t="shared" si="158"/>
        <v>-4.0504037456468023E-3</v>
      </c>
      <c r="AG233" s="15">
        <f t="shared" si="158"/>
        <v>2.9673830763510267E-4</v>
      </c>
      <c r="AH233" s="15">
        <f t="shared" si="158"/>
        <v>9.7937136394747881E-3</v>
      </c>
      <c r="AI233" s="1">
        <f t="shared" si="181"/>
        <v>552267.55148054147</v>
      </c>
      <c r="AJ233" s="1">
        <f t="shared" si="181"/>
        <v>238559.96100268885</v>
      </c>
      <c r="AK233" s="1">
        <f t="shared" si="181"/>
        <v>84819.887353178157</v>
      </c>
      <c r="AL233" s="14">
        <f t="shared" si="178"/>
        <v>82.421597694800752</v>
      </c>
      <c r="AM233" s="14">
        <f t="shared" si="178"/>
        <v>19.624583125004282</v>
      </c>
      <c r="AN233" s="14">
        <f t="shared" si="178"/>
        <v>6.2241588162757528</v>
      </c>
      <c r="AO233" s="11">
        <f t="shared" si="179"/>
        <v>3.4813021106128396E-3</v>
      </c>
      <c r="AP233" s="11">
        <f t="shared" si="179"/>
        <v>4.3855224780095592E-3</v>
      </c>
      <c r="AQ233" s="11">
        <f t="shared" si="179"/>
        <v>3.978222227721909E-3</v>
      </c>
      <c r="AR233" s="1">
        <f t="shared" si="152"/>
        <v>283168.51781993714</v>
      </c>
      <c r="AS233" s="1">
        <f t="shared" si="152"/>
        <v>124856.55845842896</v>
      </c>
      <c r="AT233" s="1">
        <f t="shared" si="152"/>
        <v>44256.511481248541</v>
      </c>
      <c r="AU233" s="1">
        <f t="shared" si="159"/>
        <v>56633.70356398743</v>
      </c>
      <c r="AV233" s="1">
        <f t="shared" si="159"/>
        <v>24971.311691685794</v>
      </c>
      <c r="AW233" s="1">
        <f t="shared" si="159"/>
        <v>8851.3022962497089</v>
      </c>
      <c r="AX233" s="1">
        <f t="shared" si="160"/>
        <v>194384.50598863771</v>
      </c>
      <c r="AY233" s="1">
        <f t="shared" si="160"/>
        <v>33698.128099224698</v>
      </c>
      <c r="AZ233" s="1">
        <f t="shared" si="160"/>
        <v>8102.2460230954111</v>
      </c>
      <c r="BA233" s="1">
        <f t="shared" si="161"/>
        <v>14191.711730846131</v>
      </c>
      <c r="BB233" s="1">
        <f t="shared" si="161"/>
        <v>30901.521552874136</v>
      </c>
      <c r="BC233" s="1">
        <f t="shared" si="161"/>
        <v>39327.764235931165</v>
      </c>
      <c r="BD233" s="1">
        <f>SUM(BA233:BC233)*BT233*BG$3+BF$3*econlow!BD233+BH$3*econhigh!BD233</f>
        <v>521.40733194656093</v>
      </c>
      <c r="BE233" s="2">
        <f t="shared" si="182"/>
        <v>0.17931493730955578</v>
      </c>
      <c r="BF233" s="2">
        <f t="shared" si="182"/>
        <v>0.13584270515142602</v>
      </c>
      <c r="BG233" s="2">
        <f t="shared" si="182"/>
        <v>7.3108051554487685E-2</v>
      </c>
      <c r="BH233" s="2">
        <f t="shared" si="155"/>
        <v>9.5042023020647515E-2</v>
      </c>
      <c r="BI233" s="2">
        <f t="shared" si="162"/>
        <v>3.2153846742329923E-3</v>
      </c>
      <c r="BJ233" s="2">
        <f t="shared" si="162"/>
        <v>1.8453240542857267E-3</v>
      </c>
      <c r="BK233" s="2">
        <f t="shared" si="162"/>
        <v>5.3447872020936297E-4</v>
      </c>
      <c r="BL233" s="2">
        <f t="shared" si="156"/>
        <v>910.49571242349782</v>
      </c>
      <c r="BM233" s="2">
        <f t="shared" si="156"/>
        <v>230.40081065867096</v>
      </c>
      <c r="BN233" s="2">
        <f t="shared" si="156"/>
        <v>23.654163617428701</v>
      </c>
      <c r="BO233" s="2">
        <f t="shared" si="163"/>
        <v>1843.2392108448526</v>
      </c>
      <c r="BP233" s="2">
        <f t="shared" si="163"/>
        <v>150.24164923467285</v>
      </c>
      <c r="BQ233" s="2">
        <f t="shared" si="163"/>
        <v>10.244314201975925</v>
      </c>
      <c r="BR233" s="11">
        <f t="shared" si="164"/>
        <v>3.2810686931734584E-2</v>
      </c>
      <c r="BS233" s="17">
        <f t="shared" si="153"/>
        <v>9.3263007348063775E-4</v>
      </c>
      <c r="BT233" s="17">
        <f t="shared" si="154"/>
        <v>6.1943729636469991E-3</v>
      </c>
      <c r="BU233" s="12">
        <f>(BU$3*tempmid!$I343+BU$4*tempmid!$I343^2+BU$5*tempmid!$I343^6)*(K233/K$56)^$BW$1</f>
        <v>-13.865208725731204</v>
      </c>
      <c r="BV233" s="12">
        <f>(BV$3*tempmid!$I343+BV$4*tempmid!$I343^2+BV$5*tempmid!$I343^6)*(L233/L$56)^$BW$1</f>
        <v>-10.678847048732308</v>
      </c>
      <c r="BW233" s="12">
        <f>(BW$3*tempmid!$I343+BW$4*tempmid!$I343^2+BW$5*tempmid!$I343^6)*(M233/M$56)^$BW$1</f>
        <v>-10.121642646021524</v>
      </c>
      <c r="BX233" s="12"/>
      <c r="BY233" s="12"/>
      <c r="BZ233" s="12"/>
      <c r="CA233" s="19"/>
      <c r="CB233" s="19"/>
      <c r="CC233" s="19"/>
      <c r="CD233" s="19"/>
      <c r="CE233" s="19"/>
      <c r="CF233" s="19"/>
      <c r="CG233" s="19"/>
      <c r="CH233" s="19"/>
    </row>
    <row r="234" spans="1:86" x14ac:dyDescent="0.3">
      <c r="A234" s="2">
        <f t="shared" si="140"/>
        <v>2188</v>
      </c>
      <c r="B234" s="5">
        <f t="shared" ref="B234:D249" si="183">B233*(1+E234)</f>
        <v>1165.3959451550329</v>
      </c>
      <c r="C234" s="5">
        <f t="shared" si="183"/>
        <v>2964.1211539723099</v>
      </c>
      <c r="D234" s="5">
        <f t="shared" si="183"/>
        <v>4369.8096132021819</v>
      </c>
      <c r="E234" s="15">
        <f t="shared" ref="E234:G249" si="184">E233*$E$5</f>
        <v>4.4507142643412396E-7</v>
      </c>
      <c r="F234" s="15">
        <f t="shared" si="184"/>
        <v>8.768205545536501E-7</v>
      </c>
      <c r="G234" s="15">
        <f t="shared" si="184"/>
        <v>1.7899979717392285E-6</v>
      </c>
      <c r="H234" s="5">
        <f t="shared" si="143"/>
        <v>283739.18544852687</v>
      </c>
      <c r="I234" s="5">
        <f t="shared" si="143"/>
        <v>125365.92036911975</v>
      </c>
      <c r="J234" s="5">
        <f t="shared" si="143"/>
        <v>44425.411444714911</v>
      </c>
      <c r="K234" s="5">
        <f t="shared" si="144"/>
        <v>243470.20137501933</v>
      </c>
      <c r="L234" s="5">
        <f t="shared" si="144"/>
        <v>42294.465663494564</v>
      </c>
      <c r="M234" s="5">
        <f t="shared" si="144"/>
        <v>10166.440961293991</v>
      </c>
      <c r="N234" s="15">
        <f t="shared" si="145"/>
        <v>2.0148473736927297E-3</v>
      </c>
      <c r="O234" s="15">
        <f t="shared" si="145"/>
        <v>4.0786963348897753E-3</v>
      </c>
      <c r="P234" s="15">
        <f t="shared" si="145"/>
        <v>3.8145899114496729E-3</v>
      </c>
      <c r="Q234" s="5">
        <f t="shared" si="146"/>
        <v>5845.1152725141719</v>
      </c>
      <c r="R234" s="5">
        <f t="shared" si="146"/>
        <v>8482.0224594353804</v>
      </c>
      <c r="S234" s="5">
        <f t="shared" si="146"/>
        <v>5110.7104792255141</v>
      </c>
      <c r="T234" s="5">
        <f t="shared" ref="T234:V249" si="185">T233*(1+W234)</f>
        <v>20.600310328213492</v>
      </c>
      <c r="U234" s="5">
        <f t="shared" si="185"/>
        <v>67.658119802107564</v>
      </c>
      <c r="V234" s="5">
        <f t="shared" si="185"/>
        <v>115.04025090652284</v>
      </c>
      <c r="W234" s="15">
        <f t="shared" si="148"/>
        <v>-1.0734613539272964E-2</v>
      </c>
      <c r="X234" s="15">
        <f t="shared" si="148"/>
        <v>-1.217998157191269E-2</v>
      </c>
      <c r="Y234" s="15">
        <f t="shared" si="148"/>
        <v>-9.7425357312937999E-3</v>
      </c>
      <c r="Z234" s="5">
        <f t="shared" si="151"/>
        <v>5439.45920297252</v>
      </c>
      <c r="AA234" s="5">
        <f t="shared" si="151"/>
        <v>22401.989593646409</v>
      </c>
      <c r="AB234" s="5">
        <f t="shared" si="151"/>
        <v>63408.362261209353</v>
      </c>
      <c r="AC234" s="16">
        <f t="shared" si="180"/>
        <v>1.1240180317360715</v>
      </c>
      <c r="AD234" s="16">
        <f t="shared" si="180"/>
        <v>3.0313796382709444</v>
      </c>
      <c r="AE234" s="16">
        <f t="shared" si="180"/>
        <v>13.305725306456084</v>
      </c>
      <c r="AF234" s="15">
        <f t="shared" si="158"/>
        <v>-4.0504037456468023E-3</v>
      </c>
      <c r="AG234" s="15">
        <f t="shared" si="158"/>
        <v>2.9673830763510267E-4</v>
      </c>
      <c r="AH234" s="15">
        <f t="shared" si="158"/>
        <v>9.7937136394747881E-3</v>
      </c>
      <c r="AI234" s="1">
        <f t="shared" si="181"/>
        <v>553674.49989647476</v>
      </c>
      <c r="AJ234" s="1">
        <f t="shared" si="181"/>
        <v>239675.27659410576</v>
      </c>
      <c r="AK234" s="1">
        <f t="shared" si="181"/>
        <v>85189.200914110043</v>
      </c>
      <c r="AL234" s="14">
        <f t="shared" ref="AL234:AN249" si="186">AL233*(1+AO234)</f>
        <v>82.705662831995596</v>
      </c>
      <c r="AM234" s="14">
        <f t="shared" si="186"/>
        <v>19.709786534916393</v>
      </c>
      <c r="AN234" s="14">
        <f t="shared" si="186"/>
        <v>6.2486722923580151</v>
      </c>
      <c r="AO234" s="11">
        <f t="shared" ref="AO234:AQ249" si="187">AO$5*AO233</f>
        <v>3.4464890895067111E-3</v>
      </c>
      <c r="AP234" s="11">
        <f t="shared" si="187"/>
        <v>4.3416672532294639E-3</v>
      </c>
      <c r="AQ234" s="11">
        <f t="shared" si="187"/>
        <v>3.9384400054446895E-3</v>
      </c>
      <c r="AR234" s="1">
        <f t="shared" si="152"/>
        <v>283739.18544852687</v>
      </c>
      <c r="AS234" s="1">
        <f t="shared" si="152"/>
        <v>125365.92036911975</v>
      </c>
      <c r="AT234" s="1">
        <f t="shared" si="152"/>
        <v>44425.411444714911</v>
      </c>
      <c r="AU234" s="1">
        <f t="shared" si="159"/>
        <v>56747.837089705376</v>
      </c>
      <c r="AV234" s="1">
        <f t="shared" si="159"/>
        <v>25073.184073823952</v>
      </c>
      <c r="AW234" s="1">
        <f t="shared" si="159"/>
        <v>8885.0822889429819</v>
      </c>
      <c r="AX234" s="1">
        <f t="shared" si="160"/>
        <v>194776.16110001548</v>
      </c>
      <c r="AY234" s="1">
        <f t="shared" si="160"/>
        <v>33835.572530795653</v>
      </c>
      <c r="AZ234" s="1">
        <f t="shared" si="160"/>
        <v>8133.1527690351923</v>
      </c>
      <c r="BA234" s="1">
        <f t="shared" si="161"/>
        <v>14194.063779777096</v>
      </c>
      <c r="BB234" s="1">
        <f t="shared" si="161"/>
        <v>30913.613809676925</v>
      </c>
      <c r="BC234" s="1">
        <f t="shared" si="161"/>
        <v>39344.471952075146</v>
      </c>
      <c r="BD234" s="1">
        <f>SUM(BA234:BC234)*BT234*BG$3+BF$3*econlow!BD234+BH$3*econhigh!BD234</f>
        <v>506.39253452380819</v>
      </c>
      <c r="BE234" s="2">
        <f t="shared" si="182"/>
        <v>0.17931493730955578</v>
      </c>
      <c r="BF234" s="2">
        <f t="shared" si="182"/>
        <v>0.13584270515142602</v>
      </c>
      <c r="BG234" s="2">
        <f t="shared" si="182"/>
        <v>7.3108051554487685E-2</v>
      </c>
      <c r="BH234" s="2">
        <f t="shared" si="155"/>
        <v>9.4840579613338416E-2</v>
      </c>
      <c r="BI234" s="2">
        <f t="shared" si="162"/>
        <v>3.2153846742329923E-3</v>
      </c>
      <c r="BJ234" s="2">
        <f t="shared" si="162"/>
        <v>1.8453240542857267E-3</v>
      </c>
      <c r="BK234" s="2">
        <f t="shared" si="162"/>
        <v>5.3447872020936297E-4</v>
      </c>
      <c r="BL234" s="2">
        <f t="shared" si="156"/>
        <v>912.33062837054615</v>
      </c>
      <c r="BM234" s="2">
        <f t="shared" si="156"/>
        <v>231.34074844480563</v>
      </c>
      <c r="BN234" s="2">
        <f t="shared" si="156"/>
        <v>23.744437053745614</v>
      </c>
      <c r="BO234" s="2">
        <f t="shared" si="163"/>
        <v>1870.7254656184632</v>
      </c>
      <c r="BP234" s="2">
        <f t="shared" si="163"/>
        <v>152.04047556177335</v>
      </c>
      <c r="BQ234" s="2">
        <f t="shared" si="163"/>
        <v>10.244249037217131</v>
      </c>
      <c r="BR234" s="11">
        <f t="shared" si="164"/>
        <v>3.276010739787158E-2</v>
      </c>
      <c r="BS234" s="17">
        <f t="shared" si="153"/>
        <v>9.030019589081591E-4</v>
      </c>
      <c r="BT234" s="17">
        <f t="shared" si="154"/>
        <v>6.0139543336378632E-3</v>
      </c>
      <c r="BU234" s="12">
        <f>(BU$3*tempmid!$I344+BU$4*tempmid!$I344^2+BU$5*tempmid!$I344^6)*(K234/K$56)^$BW$1</f>
        <v>-14.031542969966514</v>
      </c>
      <c r="BV234" s="12">
        <f>(BV$3*tempmid!$I344+BV$4*tempmid!$I344^2+BV$5*tempmid!$I344^6)*(L234/L$56)^$BW$1</f>
        <v>-10.785267703878844</v>
      </c>
      <c r="BW234" s="12">
        <f>(BW$3*tempmid!$I344+BW$4*tempmid!$I344^2+BW$5*tempmid!$I344^6)*(M234/M$56)^$BW$1</f>
        <v>-10.210665541702726</v>
      </c>
      <c r="BX234" s="12"/>
      <c r="BY234" s="12"/>
      <c r="BZ234" s="12"/>
      <c r="CA234" s="19"/>
      <c r="CB234" s="19"/>
      <c r="CC234" s="19"/>
      <c r="CD234" s="19"/>
      <c r="CE234" s="19"/>
      <c r="CF234" s="19"/>
      <c r="CG234" s="19"/>
      <c r="CH234" s="19"/>
    </row>
    <row r="235" spans="1:86" x14ac:dyDescent="0.3">
      <c r="A235" s="2">
        <f t="shared" si="140"/>
        <v>2189</v>
      </c>
      <c r="B235" s="5">
        <f t="shared" si="183"/>
        <v>1165.3964379052468</v>
      </c>
      <c r="C235" s="5">
        <f t="shared" si="183"/>
        <v>2964.1236230245463</v>
      </c>
      <c r="D235" s="5">
        <f t="shared" si="183"/>
        <v>4369.8170440550093</v>
      </c>
      <c r="E235" s="15">
        <f t="shared" si="184"/>
        <v>4.2281785511241776E-7</v>
      </c>
      <c r="F235" s="15">
        <f t="shared" si="184"/>
        <v>8.3297952682596752E-7</v>
      </c>
      <c r="G235" s="15">
        <f t="shared" si="184"/>
        <v>1.700498073152267E-6</v>
      </c>
      <c r="H235" s="5">
        <f t="shared" si="143"/>
        <v>284297.09706470196</v>
      </c>
      <c r="I235" s="5">
        <f t="shared" si="143"/>
        <v>125870.35121235669</v>
      </c>
      <c r="J235" s="5">
        <f t="shared" si="143"/>
        <v>44592.724128268885</v>
      </c>
      <c r="K235" s="5">
        <f t="shared" si="144"/>
        <v>243948.82961519476</v>
      </c>
      <c r="L235" s="5">
        <f t="shared" si="144"/>
        <v>42464.609179802195</v>
      </c>
      <c r="M235" s="5">
        <f t="shared" si="144"/>
        <v>10204.711931575213</v>
      </c>
      <c r="N235" s="15">
        <f t="shared" si="145"/>
        <v>1.9658596307570164E-3</v>
      </c>
      <c r="O235" s="15">
        <f t="shared" si="145"/>
        <v>4.0228316787671581E-3</v>
      </c>
      <c r="P235" s="15">
        <f t="shared" si="145"/>
        <v>3.7644413051656223E-3</v>
      </c>
      <c r="Q235" s="5">
        <f t="shared" si="146"/>
        <v>5793.7399968504797</v>
      </c>
      <c r="R235" s="5">
        <f t="shared" si="146"/>
        <v>8412.4247359387209</v>
      </c>
      <c r="S235" s="5">
        <f t="shared" si="146"/>
        <v>5079.9793715275237</v>
      </c>
      <c r="T235" s="5">
        <f t="shared" si="185"/>
        <v>20.379173958051027</v>
      </c>
      <c r="U235" s="5">
        <f t="shared" si="185"/>
        <v>66.834045149727629</v>
      </c>
      <c r="V235" s="5">
        <f t="shared" si="185"/>
        <v>113.91946715152903</v>
      </c>
      <c r="W235" s="15">
        <f t="shared" si="148"/>
        <v>-1.0734613539272964E-2</v>
      </c>
      <c r="X235" s="15">
        <f t="shared" si="148"/>
        <v>-1.217998157191269E-2</v>
      </c>
      <c r="Y235" s="15">
        <f t="shared" si="148"/>
        <v>-9.7425357312937999E-3</v>
      </c>
      <c r="Z235" s="5">
        <f t="shared" si="151"/>
        <v>5370.0737173218904</v>
      </c>
      <c r="AA235" s="5">
        <f t="shared" si="151"/>
        <v>22226.004622953809</v>
      </c>
      <c r="AB235" s="5">
        <f t="shared" si="151"/>
        <v>63647.537348964164</v>
      </c>
      <c r="AC235" s="16">
        <f t="shared" si="180"/>
        <v>1.1194653048901533</v>
      </c>
      <c r="AD235" s="16">
        <f t="shared" si="180"/>
        <v>3.0322791647346046</v>
      </c>
      <c r="AE235" s="16">
        <f t="shared" si="180"/>
        <v>13.436037769873028</v>
      </c>
      <c r="AF235" s="15">
        <f t="shared" si="158"/>
        <v>-4.0504037456468023E-3</v>
      </c>
      <c r="AG235" s="15">
        <f t="shared" si="158"/>
        <v>2.9673830763510267E-4</v>
      </c>
      <c r="AH235" s="15">
        <f t="shared" si="158"/>
        <v>9.7937136394747881E-3</v>
      </c>
      <c r="AI235" s="1">
        <f t="shared" si="181"/>
        <v>555054.88699653267</v>
      </c>
      <c r="AJ235" s="1">
        <f t="shared" si="181"/>
        <v>240780.93300851912</v>
      </c>
      <c r="AK235" s="1">
        <f t="shared" si="181"/>
        <v>85555.363111642029</v>
      </c>
      <c r="AL235" s="14">
        <f t="shared" si="186"/>
        <v>82.987856554940592</v>
      </c>
      <c r="AM235" s="14">
        <f t="shared" si="186"/>
        <v>19.794504136335515</v>
      </c>
      <c r="AN235" s="14">
        <f t="shared" si="186"/>
        <v>6.2730362130857795</v>
      </c>
      <c r="AO235" s="11">
        <f t="shared" si="187"/>
        <v>3.4120241986116441E-3</v>
      </c>
      <c r="AP235" s="11">
        <f t="shared" si="187"/>
        <v>4.2982505806971692E-3</v>
      </c>
      <c r="AQ235" s="11">
        <f t="shared" si="187"/>
        <v>3.8990556053902425E-3</v>
      </c>
      <c r="AR235" s="1">
        <f t="shared" si="152"/>
        <v>284297.09706470196</v>
      </c>
      <c r="AS235" s="1">
        <f t="shared" si="152"/>
        <v>125870.35121235669</v>
      </c>
      <c r="AT235" s="1">
        <f t="shared" si="152"/>
        <v>44592.724128268885</v>
      </c>
      <c r="AU235" s="1">
        <f t="shared" si="159"/>
        <v>56859.419412940391</v>
      </c>
      <c r="AV235" s="1">
        <f t="shared" si="159"/>
        <v>25174.070242471338</v>
      </c>
      <c r="AW235" s="1">
        <f t="shared" si="159"/>
        <v>8918.5448256537766</v>
      </c>
      <c r="AX235" s="1">
        <f t="shared" si="160"/>
        <v>195159.06369215582</v>
      </c>
      <c r="AY235" s="1">
        <f t="shared" si="160"/>
        <v>33971.687343841761</v>
      </c>
      <c r="AZ235" s="1">
        <f t="shared" si="160"/>
        <v>8163.7695452601702</v>
      </c>
      <c r="BA235" s="1">
        <f t="shared" si="161"/>
        <v>14196.358538140817</v>
      </c>
      <c r="BB235" s="1">
        <f t="shared" si="161"/>
        <v>30925.539810159775</v>
      </c>
      <c r="BC235" s="1">
        <f t="shared" si="161"/>
        <v>39360.957892157116</v>
      </c>
      <c r="BD235" s="1">
        <f>SUM(BA235:BC235)*BT235*BG$3+BF$3*econlow!BD235+BH$3*econhigh!BD235</f>
        <v>491.80734565537409</v>
      </c>
      <c r="BE235" s="2">
        <f t="shared" si="182"/>
        <v>0.17931493730955578</v>
      </c>
      <c r="BF235" s="2">
        <f t="shared" si="182"/>
        <v>0.13584270515142602</v>
      </c>
      <c r="BG235" s="2">
        <f t="shared" si="182"/>
        <v>7.3108051554487685E-2</v>
      </c>
      <c r="BH235" s="2">
        <f t="shared" si="155"/>
        <v>9.4640292378308385E-2</v>
      </c>
      <c r="BI235" s="2">
        <f t="shared" si="162"/>
        <v>3.2153846742329923E-3</v>
      </c>
      <c r="BJ235" s="2">
        <f t="shared" si="162"/>
        <v>1.8453240542857267E-3</v>
      </c>
      <c r="BK235" s="2">
        <f t="shared" si="162"/>
        <v>5.3447872020936297E-4</v>
      </c>
      <c r="BL235" s="2">
        <f t="shared" si="156"/>
        <v>914.12452883077208</v>
      </c>
      <c r="BM235" s="2">
        <f t="shared" si="156"/>
        <v>232.27158681355439</v>
      </c>
      <c r="BN235" s="2">
        <f t="shared" si="156"/>
        <v>23.833862122726334</v>
      </c>
      <c r="BO235" s="2">
        <f t="shared" si="163"/>
        <v>1898.6225821447131</v>
      </c>
      <c r="BP235" s="2">
        <f t="shared" si="163"/>
        <v>153.86093269672173</v>
      </c>
      <c r="BQ235" s="2">
        <f t="shared" si="163"/>
        <v>10.244189517185097</v>
      </c>
      <c r="BR235" s="11">
        <f t="shared" si="164"/>
        <v>3.2710069186797835E-2</v>
      </c>
      <c r="BS235" s="17">
        <f t="shared" si="153"/>
        <v>8.7435790019363803E-4</v>
      </c>
      <c r="BT235" s="17">
        <f t="shared" si="154"/>
        <v>5.8387906151823911E-3</v>
      </c>
      <c r="BU235" s="12">
        <f>(BU$3*tempmid!$I345+BU$4*tempmid!$I345^2+BU$5*tempmid!$I345^6)*(K235/K$56)^$BW$1</f>
        <v>-14.197865158248185</v>
      </c>
      <c r="BV235" s="12">
        <f>(BV$3*tempmid!$I345+BV$4*tempmid!$I345^2+BV$5*tempmid!$I345^6)*(L235/L$56)^$BW$1</f>
        <v>-10.891563798931536</v>
      </c>
      <c r="BW235" s="12">
        <f>(BW$3*tempmid!$I345+BW$4*tempmid!$I345^2+BW$5*tempmid!$I345^6)*(M235/M$56)^$BW$1</f>
        <v>-10.299563643065623</v>
      </c>
      <c r="BX235" s="12"/>
      <c r="BY235" s="12"/>
      <c r="BZ235" s="12"/>
      <c r="CA235" s="19"/>
      <c r="CB235" s="19"/>
      <c r="CC235" s="19"/>
      <c r="CD235" s="19"/>
      <c r="CE235" s="19"/>
      <c r="CF235" s="19"/>
      <c r="CG235" s="19"/>
      <c r="CH235" s="19"/>
    </row>
    <row r="236" spans="1:86" x14ac:dyDescent="0.3">
      <c r="A236" s="2">
        <f t="shared" si="140"/>
        <v>2190</v>
      </c>
      <c r="B236" s="5">
        <f t="shared" si="183"/>
        <v>1165.396906018148</v>
      </c>
      <c r="C236" s="5">
        <f t="shared" si="183"/>
        <v>2964.1259686261246</v>
      </c>
      <c r="D236" s="5">
        <f t="shared" si="183"/>
        <v>4369.8241033771992</v>
      </c>
      <c r="E236" s="15">
        <f t="shared" si="184"/>
        <v>4.0167696235679688E-7</v>
      </c>
      <c r="F236" s="15">
        <f t="shared" si="184"/>
        <v>7.9133055048466909E-7</v>
      </c>
      <c r="G236" s="15">
        <f t="shared" si="184"/>
        <v>1.6154731694946537E-6</v>
      </c>
      <c r="H236" s="5">
        <f t="shared" si="143"/>
        <v>284842.31931987085</v>
      </c>
      <c r="I236" s="5">
        <f t="shared" si="143"/>
        <v>126369.85087376584</v>
      </c>
      <c r="J236" s="5">
        <f t="shared" si="143"/>
        <v>44758.451141053512</v>
      </c>
      <c r="K236" s="5">
        <f t="shared" si="144"/>
        <v>244416.57417222898</v>
      </c>
      <c r="L236" s="5">
        <f t="shared" si="144"/>
        <v>42633.090567449268</v>
      </c>
      <c r="M236" s="5">
        <f t="shared" si="144"/>
        <v>10242.620774246299</v>
      </c>
      <c r="N236" s="15">
        <f t="shared" si="145"/>
        <v>1.9173879939167193E-3</v>
      </c>
      <c r="O236" s="15">
        <f t="shared" si="145"/>
        <v>3.9675718416174455E-3</v>
      </c>
      <c r="P236" s="15">
        <f t="shared" si="145"/>
        <v>3.7148371188988616E-3</v>
      </c>
      <c r="Q236" s="5">
        <f t="shared" si="146"/>
        <v>5742.5383420066446</v>
      </c>
      <c r="R236" s="5">
        <f t="shared" si="146"/>
        <v>8342.9385291779727</v>
      </c>
      <c r="S236" s="5">
        <f t="shared" si="146"/>
        <v>5049.1830894504837</v>
      </c>
      <c r="T236" s="5">
        <f t="shared" si="185"/>
        <v>20.160411401361735</v>
      </c>
      <c r="U236" s="5">
        <f t="shared" si="185"/>
        <v>66.020007711427567</v>
      </c>
      <c r="V236" s="5">
        <f t="shared" si="185"/>
        <v>112.80960267231531</v>
      </c>
      <c r="W236" s="15">
        <f t="shared" si="148"/>
        <v>-1.0734613539272964E-2</v>
      </c>
      <c r="X236" s="15">
        <f t="shared" si="148"/>
        <v>-1.217998157191269E-2</v>
      </c>
      <c r="Y236" s="15">
        <f t="shared" si="148"/>
        <v>-9.7425357312937999E-3</v>
      </c>
      <c r="Z236" s="5">
        <f t="shared" si="151"/>
        <v>5301.3140018059166</v>
      </c>
      <c r="AA236" s="5">
        <f t="shared" si="151"/>
        <v>22050.174293855875</v>
      </c>
      <c r="AB236" s="5">
        <f t="shared" si="151"/>
        <v>63884.417182973026</v>
      </c>
      <c r="AC236" s="16">
        <f t="shared" si="180"/>
        <v>1.1149310184261045</v>
      </c>
      <c r="AD236" s="16">
        <f t="shared" si="180"/>
        <v>3.033178958122225</v>
      </c>
      <c r="AE236" s="16">
        <f t="shared" si="180"/>
        <v>13.567626476240331</v>
      </c>
      <c r="AF236" s="15">
        <f t="shared" si="158"/>
        <v>-4.0504037456468023E-3</v>
      </c>
      <c r="AG236" s="15">
        <f t="shared" si="158"/>
        <v>2.9673830763510267E-4</v>
      </c>
      <c r="AH236" s="15">
        <f t="shared" si="158"/>
        <v>9.7937136394747881E-3</v>
      </c>
      <c r="AI236" s="1">
        <f t="shared" si="181"/>
        <v>556408.81770981988</v>
      </c>
      <c r="AJ236" s="1">
        <f t="shared" si="181"/>
        <v>241876.90995013854</v>
      </c>
      <c r="AK236" s="1">
        <f t="shared" si="181"/>
        <v>85918.3716261316</v>
      </c>
      <c r="AL236" s="14">
        <f t="shared" si="186"/>
        <v>83.268181563949398</v>
      </c>
      <c r="AM236" s="14">
        <f t="shared" si="186"/>
        <v>19.878735057845144</v>
      </c>
      <c r="AN236" s="14">
        <f t="shared" si="186"/>
        <v>6.2972505409251331</v>
      </c>
      <c r="AO236" s="11">
        <f t="shared" si="187"/>
        <v>3.3779039566255277E-3</v>
      </c>
      <c r="AP236" s="11">
        <f t="shared" si="187"/>
        <v>4.2552680748901978E-3</v>
      </c>
      <c r="AQ236" s="11">
        <f t="shared" si="187"/>
        <v>3.8600650493363399E-3</v>
      </c>
      <c r="AR236" s="1">
        <f t="shared" si="152"/>
        <v>284842.31931987085</v>
      </c>
      <c r="AS236" s="1">
        <f t="shared" si="152"/>
        <v>126369.85087376584</v>
      </c>
      <c r="AT236" s="1">
        <f t="shared" si="152"/>
        <v>44758.451141053512</v>
      </c>
      <c r="AU236" s="1">
        <f t="shared" si="159"/>
        <v>56968.463863974175</v>
      </c>
      <c r="AV236" s="1">
        <f t="shared" si="159"/>
        <v>25273.970174753169</v>
      </c>
      <c r="AW236" s="1">
        <f t="shared" si="159"/>
        <v>8951.6902282107021</v>
      </c>
      <c r="AX236" s="1">
        <f t="shared" si="160"/>
        <v>195533.25933778318</v>
      </c>
      <c r="AY236" s="1">
        <f t="shared" si="160"/>
        <v>34106.47245395941</v>
      </c>
      <c r="AZ236" s="1">
        <f t="shared" si="160"/>
        <v>8194.0966193970398</v>
      </c>
      <c r="BA236" s="1">
        <f t="shared" si="161"/>
        <v>14198.596619042091</v>
      </c>
      <c r="BB236" s="1">
        <f t="shared" si="161"/>
        <v>30937.3013966568</v>
      </c>
      <c r="BC236" s="1">
        <f t="shared" si="161"/>
        <v>39377.224586157405</v>
      </c>
      <c r="BD236" s="1">
        <f>SUM(BA236:BC236)*BT236*BG$3+BF$3*econlow!BD236+BH$3*econhigh!BD236</f>
        <v>477.63958132488744</v>
      </c>
      <c r="BE236" s="2">
        <f t="shared" si="182"/>
        <v>0.17931493730955578</v>
      </c>
      <c r="BF236" s="2">
        <f t="shared" si="182"/>
        <v>0.13584270515142602</v>
      </c>
      <c r="BG236" s="2">
        <f t="shared" si="182"/>
        <v>7.3108051554487685E-2</v>
      </c>
      <c r="BH236" s="2">
        <f t="shared" si="155"/>
        <v>9.4441166915243263E-2</v>
      </c>
      <c r="BI236" s="2">
        <f t="shared" si="162"/>
        <v>3.2153846742329923E-3</v>
      </c>
      <c r="BJ236" s="2">
        <f t="shared" si="162"/>
        <v>1.8453240542857267E-3</v>
      </c>
      <c r="BK236" s="2">
        <f t="shared" si="162"/>
        <v>5.3447872020936297E-4</v>
      </c>
      <c r="BL236" s="2">
        <f t="shared" si="156"/>
        <v>915.87762811409289</v>
      </c>
      <c r="BM236" s="2">
        <f t="shared" si="156"/>
        <v>233.19332555386026</v>
      </c>
      <c r="BN236" s="2">
        <f t="shared" si="156"/>
        <v>23.922439684423583</v>
      </c>
      <c r="BO236" s="2">
        <f t="shared" si="163"/>
        <v>1926.9367034117076</v>
      </c>
      <c r="BP236" s="2">
        <f t="shared" si="163"/>
        <v>155.70328074057858</v>
      </c>
      <c r="BQ236" s="2">
        <f t="shared" si="163"/>
        <v>10.244135574242325</v>
      </c>
      <c r="BR236" s="11">
        <f t="shared" si="164"/>
        <v>3.2660565583428863E-2</v>
      </c>
      <c r="BS236" s="17">
        <f t="shared" si="153"/>
        <v>8.4666347921072036E-4</v>
      </c>
      <c r="BT236" s="17">
        <f t="shared" si="154"/>
        <v>5.6687287526042632E-3</v>
      </c>
      <c r="BU236" s="12">
        <f>(BU$3*tempmid!$I346+BU$4*tempmid!$I346^2+BU$5*tempmid!$I346^6)*(K236/K$56)^$BW$1</f>
        <v>-14.364169562957455</v>
      </c>
      <c r="BV236" s="12">
        <f>(BV$3*tempmid!$I346+BV$4*tempmid!$I346^2+BV$5*tempmid!$I346^6)*(L236/L$56)^$BW$1</f>
        <v>-10.997732384162449</v>
      </c>
      <c r="BW236" s="12">
        <f>(BW$3*tempmid!$I346+BW$4*tempmid!$I346^2+BW$5*tempmid!$I346^6)*(M236/M$56)^$BW$1</f>
        <v>-10.388334652432512</v>
      </c>
      <c r="BX236" s="12"/>
      <c r="BY236" s="12"/>
      <c r="BZ236" s="12"/>
      <c r="CA236" s="19"/>
      <c r="CB236" s="19"/>
      <c r="CC236" s="19"/>
      <c r="CD236" s="19"/>
      <c r="CE236" s="19"/>
      <c r="CF236" s="19"/>
      <c r="CG236" s="19"/>
      <c r="CH236" s="19"/>
    </row>
    <row r="237" spans="1:86" x14ac:dyDescent="0.3">
      <c r="A237" s="2">
        <f t="shared" si="140"/>
        <v>2191</v>
      </c>
      <c r="B237" s="5">
        <f t="shared" si="183"/>
        <v>1165.3973507255828</v>
      </c>
      <c r="C237" s="5">
        <f t="shared" si="183"/>
        <v>2964.1281969493875</v>
      </c>
      <c r="D237" s="5">
        <f t="shared" si="183"/>
        <v>4369.830809744114</v>
      </c>
      <c r="E237" s="15">
        <f t="shared" si="184"/>
        <v>3.8159311423895703E-7</v>
      </c>
      <c r="F237" s="15">
        <f t="shared" si="184"/>
        <v>7.5176402296043561E-7</v>
      </c>
      <c r="G237" s="15">
        <f t="shared" si="184"/>
        <v>1.5346995110199209E-6</v>
      </c>
      <c r="H237" s="5">
        <f t="shared" si="143"/>
        <v>285374.91975079902</v>
      </c>
      <c r="I237" s="5">
        <f t="shared" si="143"/>
        <v>126864.42005703696</v>
      </c>
      <c r="J237" s="5">
        <f t="shared" si="143"/>
        <v>44922.594314346286</v>
      </c>
      <c r="K237" s="5">
        <f t="shared" si="144"/>
        <v>244873.49278177356</v>
      </c>
      <c r="L237" s="5">
        <f t="shared" si="144"/>
        <v>42799.909999710166</v>
      </c>
      <c r="M237" s="5">
        <f t="shared" si="144"/>
        <v>10280.167876105215</v>
      </c>
      <c r="N237" s="15">
        <f t="shared" si="145"/>
        <v>1.8694256356879269E-3</v>
      </c>
      <c r="O237" s="15">
        <f t="shared" si="145"/>
        <v>3.9129096680659003E-3</v>
      </c>
      <c r="P237" s="15">
        <f t="shared" si="145"/>
        <v>3.6657709668723726E-3</v>
      </c>
      <c r="Q237" s="5">
        <f t="shared" si="146"/>
        <v>5691.5165936612066</v>
      </c>
      <c r="R237" s="5">
        <f t="shared" si="146"/>
        <v>8273.5754587335286</v>
      </c>
      <c r="S237" s="5">
        <f t="shared" si="146"/>
        <v>5018.3277671334463</v>
      </c>
      <c r="T237" s="5">
        <f t="shared" si="185"/>
        <v>19.943997176175365</v>
      </c>
      <c r="U237" s="5">
        <f t="shared" si="185"/>
        <v>65.215885234124841</v>
      </c>
      <c r="V237" s="5">
        <f t="shared" si="185"/>
        <v>111.71055108744721</v>
      </c>
      <c r="W237" s="15">
        <f t="shared" si="148"/>
        <v>-1.0734613539272964E-2</v>
      </c>
      <c r="X237" s="15">
        <f t="shared" si="148"/>
        <v>-1.217998157191269E-2</v>
      </c>
      <c r="Y237" s="15">
        <f t="shared" si="148"/>
        <v>-9.7425357312937999E-3</v>
      </c>
      <c r="Z237" s="5">
        <f t="shared" si="151"/>
        <v>5233.18141615285</v>
      </c>
      <c r="AA237" s="5">
        <f t="shared" si="151"/>
        <v>21874.530044618521</v>
      </c>
      <c r="AB237" s="5">
        <f t="shared" si="151"/>
        <v>64119.004371624578</v>
      </c>
      <c r="AC237" s="16">
        <f t="shared" si="180"/>
        <v>1.1104150976529337</v>
      </c>
      <c r="AD237" s="16">
        <f t="shared" si="180"/>
        <v>3.0340790185130126</v>
      </c>
      <c r="AE237" s="16">
        <f t="shared" si="180"/>
        <v>13.700503924715985</v>
      </c>
      <c r="AF237" s="15">
        <f t="shared" si="158"/>
        <v>-4.0504037456468023E-3</v>
      </c>
      <c r="AG237" s="15">
        <f t="shared" si="158"/>
        <v>2.9673830763510267E-4</v>
      </c>
      <c r="AH237" s="15">
        <f t="shared" si="158"/>
        <v>9.7937136394747881E-3</v>
      </c>
      <c r="AI237" s="1">
        <f t="shared" si="181"/>
        <v>557736.39980281203</v>
      </c>
      <c r="AJ237" s="1">
        <f t="shared" si="181"/>
        <v>242963.18912987786</v>
      </c>
      <c r="AK237" s="1">
        <f t="shared" si="181"/>
        <v>86278.224691729149</v>
      </c>
      <c r="AL237" s="14">
        <f t="shared" si="186"/>
        <v>83.546640764715619</v>
      </c>
      <c r="AM237" s="14">
        <f t="shared" si="186"/>
        <v>19.962478511039386</v>
      </c>
      <c r="AN237" s="14">
        <f t="shared" si="186"/>
        <v>6.3213152596778732</v>
      </c>
      <c r="AO237" s="11">
        <f t="shared" si="187"/>
        <v>3.3441249170592722E-3</v>
      </c>
      <c r="AP237" s="11">
        <f t="shared" si="187"/>
        <v>4.2127153941412957E-3</v>
      </c>
      <c r="AQ237" s="11">
        <f t="shared" si="187"/>
        <v>3.8214643988429766E-3</v>
      </c>
      <c r="AR237" s="1">
        <f t="shared" si="152"/>
        <v>285374.91975079902</v>
      </c>
      <c r="AS237" s="1">
        <f t="shared" si="152"/>
        <v>126864.42005703696</v>
      </c>
      <c r="AT237" s="1">
        <f t="shared" si="152"/>
        <v>44922.594314346286</v>
      </c>
      <c r="AU237" s="1">
        <f t="shared" si="159"/>
        <v>57074.983950159803</v>
      </c>
      <c r="AV237" s="1">
        <f t="shared" si="159"/>
        <v>25372.884011407394</v>
      </c>
      <c r="AW237" s="1">
        <f t="shared" si="159"/>
        <v>8984.5188628692576</v>
      </c>
      <c r="AX237" s="1">
        <f t="shared" si="160"/>
        <v>195898.79422541885</v>
      </c>
      <c r="AY237" s="1">
        <f t="shared" si="160"/>
        <v>34239.927999768137</v>
      </c>
      <c r="AZ237" s="1">
        <f t="shared" si="160"/>
        <v>8224.1343008841741</v>
      </c>
      <c r="BA237" s="1">
        <f t="shared" si="161"/>
        <v>14200.778626958883</v>
      </c>
      <c r="BB237" s="1">
        <f t="shared" si="161"/>
        <v>30948.90038742769</v>
      </c>
      <c r="BC237" s="1">
        <f t="shared" si="161"/>
        <v>39393.274528209426</v>
      </c>
      <c r="BD237" s="1">
        <f>SUM(BA237:BC237)*BT237*BG$3+BF$3*econlow!BD237+BH$3*econhigh!BD237</f>
        <v>463.87739849863738</v>
      </c>
      <c r="BE237" s="2">
        <f t="shared" si="182"/>
        <v>0.17931493730955578</v>
      </c>
      <c r="BF237" s="2">
        <f t="shared" si="182"/>
        <v>0.13584270515142602</v>
      </c>
      <c r="BG237" s="2">
        <f t="shared" si="182"/>
        <v>7.3108051554487685E-2</v>
      </c>
      <c r="BH237" s="2">
        <f t="shared" si="155"/>
        <v>9.4243208598704775E-2</v>
      </c>
      <c r="BI237" s="2">
        <f t="shared" si="162"/>
        <v>3.2153846742329923E-3</v>
      </c>
      <c r="BJ237" s="2">
        <f t="shared" si="162"/>
        <v>1.8453240542857267E-3</v>
      </c>
      <c r="BK237" s="2">
        <f t="shared" si="162"/>
        <v>5.3447872020936297E-4</v>
      </c>
      <c r="BL237" s="2">
        <f t="shared" si="156"/>
        <v>917.59014337718918</v>
      </c>
      <c r="BM237" s="2">
        <f t="shared" si="156"/>
        <v>234.1059659642589</v>
      </c>
      <c r="BN237" s="2">
        <f t="shared" si="156"/>
        <v>24.010170717616209</v>
      </c>
      <c r="BO237" s="2">
        <f t="shared" si="163"/>
        <v>1955.6740642273735</v>
      </c>
      <c r="BP237" s="2">
        <f t="shared" si="163"/>
        <v>157.56778292253614</v>
      </c>
      <c r="BQ237" s="2">
        <f t="shared" si="163"/>
        <v>10.24408714165239</v>
      </c>
      <c r="BR237" s="11">
        <f t="shared" si="164"/>
        <v>3.2611589945341163E-2</v>
      </c>
      <c r="BS237" s="17">
        <f t="shared" si="153"/>
        <v>8.1988555332542933E-4</v>
      </c>
      <c r="BT237" s="17">
        <f t="shared" si="154"/>
        <v>5.5036201481594785E-3</v>
      </c>
      <c r="BU237" s="12">
        <f>(BU$3*tempmid!$I347+BU$4*tempmid!$I347^2+BU$5*tempmid!$I347^6)*(K237/K$56)^$BW$1</f>
        <v>-14.530450653531066</v>
      </c>
      <c r="BV237" s="12">
        <f>(BV$3*tempmid!$I347+BV$4*tempmid!$I347^2+BV$5*tempmid!$I347^6)*(L237/L$56)^$BW$1</f>
        <v>-11.103770631603282</v>
      </c>
      <c r="BW237" s="12">
        <f>(BW$3*tempmid!$I347+BW$4*tempmid!$I347^2+BW$5*tempmid!$I347^6)*(M237/M$56)^$BW$1</f>
        <v>-10.476976370016981</v>
      </c>
      <c r="BX237" s="12"/>
      <c r="BY237" s="12"/>
      <c r="BZ237" s="12"/>
      <c r="CA237" s="19"/>
      <c r="CB237" s="19"/>
      <c r="CC237" s="19"/>
      <c r="CD237" s="19"/>
      <c r="CE237" s="19"/>
      <c r="CF237" s="19"/>
      <c r="CG237" s="19"/>
      <c r="CH237" s="19"/>
    </row>
    <row r="238" spans="1:86" x14ac:dyDescent="0.3">
      <c r="A238" s="2">
        <f t="shared" si="140"/>
        <v>2192</v>
      </c>
      <c r="B238" s="5">
        <f t="shared" si="183"/>
        <v>1165.3977731978071</v>
      </c>
      <c r="C238" s="5">
        <f t="shared" si="183"/>
        <v>2964.1303138580784</v>
      </c>
      <c r="D238" s="5">
        <f t="shared" si="183"/>
        <v>4369.8371808024613</v>
      </c>
      <c r="E238" s="15">
        <f t="shared" si="184"/>
        <v>3.6251345852700916E-7</v>
      </c>
      <c r="F238" s="15">
        <f t="shared" si="184"/>
        <v>7.141758218124138E-7</v>
      </c>
      <c r="G238" s="15">
        <f t="shared" si="184"/>
        <v>1.4579645354689247E-6</v>
      </c>
      <c r="H238" s="5">
        <f t="shared" si="143"/>
        <v>285894.9667363537</v>
      </c>
      <c r="I238" s="5">
        <f t="shared" si="143"/>
        <v>127354.06026626258</v>
      </c>
      <c r="J238" s="5">
        <f t="shared" si="143"/>
        <v>45085.155696444286</v>
      </c>
      <c r="K238" s="5">
        <f t="shared" si="144"/>
        <v>245319.64391168245</v>
      </c>
      <c r="L238" s="5">
        <f t="shared" si="144"/>
        <v>42965.067922570503</v>
      </c>
      <c r="M238" s="5">
        <f t="shared" si="144"/>
        <v>10317.353674986356</v>
      </c>
      <c r="N238" s="15">
        <f t="shared" si="145"/>
        <v>1.8219658029972052E-3</v>
      </c>
      <c r="O238" s="15">
        <f t="shared" si="145"/>
        <v>3.8588380877775386E-3</v>
      </c>
      <c r="P238" s="15">
        <f t="shared" si="145"/>
        <v>3.6172365402293849E-3</v>
      </c>
      <c r="Q238" s="5">
        <f t="shared" si="146"/>
        <v>5640.680840754987</v>
      </c>
      <c r="R238" s="5">
        <f t="shared" si="146"/>
        <v>8204.3468467378116</v>
      </c>
      <c r="S238" s="5">
        <f t="shared" si="146"/>
        <v>4987.4194284198957</v>
      </c>
      <c r="T238" s="5">
        <f t="shared" si="185"/>
        <v>19.729906074060771</v>
      </c>
      <c r="U238" s="5">
        <f t="shared" si="185"/>
        <v>64.421556953777227</v>
      </c>
      <c r="V238" s="5">
        <f t="shared" si="185"/>
        <v>110.62220705191524</v>
      </c>
      <c r="W238" s="15">
        <f t="shared" si="148"/>
        <v>-1.0734613539272964E-2</v>
      </c>
      <c r="X238" s="15">
        <f t="shared" si="148"/>
        <v>-1.217998157191269E-2</v>
      </c>
      <c r="Y238" s="15">
        <f t="shared" si="148"/>
        <v>-9.7425357312937999E-3</v>
      </c>
      <c r="Z238" s="5">
        <f t="shared" si="151"/>
        <v>5165.6770722465881</v>
      </c>
      <c r="AA238" s="5">
        <f t="shared" si="151"/>
        <v>21699.102562589218</v>
      </c>
      <c r="AB238" s="5">
        <f t="shared" si="151"/>
        <v>64351.301841078901</v>
      </c>
      <c r="AC238" s="16">
        <f t="shared" si="180"/>
        <v>1.1059174681821775</v>
      </c>
      <c r="AD238" s="16">
        <f t="shared" si="180"/>
        <v>3.0349793459861973</v>
      </c>
      <c r="AE238" s="16">
        <f t="shared" si="180"/>
        <v>13.834682736871153</v>
      </c>
      <c r="AF238" s="15">
        <f t="shared" si="158"/>
        <v>-4.0504037456468023E-3</v>
      </c>
      <c r="AG238" s="15">
        <f t="shared" si="158"/>
        <v>2.9673830763510267E-4</v>
      </c>
      <c r="AH238" s="15">
        <f t="shared" si="158"/>
        <v>9.7937136394747881E-3</v>
      </c>
      <c r="AI238" s="1">
        <f t="shared" si="181"/>
        <v>559037.74377269065</v>
      </c>
      <c r="AJ238" s="1">
        <f t="shared" si="181"/>
        <v>244039.75422829748</v>
      </c>
      <c r="AK238" s="1">
        <f t="shared" si="181"/>
        <v>86634.921085425492</v>
      </c>
      <c r="AL238" s="14">
        <f t="shared" si="186"/>
        <v>83.823237263802326</v>
      </c>
      <c r="AM238" s="14">
        <f t="shared" si="186"/>
        <v>20.045733789162771</v>
      </c>
      <c r="AN238" s="14">
        <f t="shared" si="186"/>
        <v>6.3452303740844069</v>
      </c>
      <c r="AO238" s="11">
        <f t="shared" si="187"/>
        <v>3.3106836678886793E-3</v>
      </c>
      <c r="AP238" s="11">
        <f t="shared" si="187"/>
        <v>4.1705882401998828E-3</v>
      </c>
      <c r="AQ238" s="11">
        <f t="shared" si="187"/>
        <v>3.7832497548545467E-3</v>
      </c>
      <c r="AR238" s="1">
        <f t="shared" si="152"/>
        <v>285894.9667363537</v>
      </c>
      <c r="AS238" s="1">
        <f t="shared" si="152"/>
        <v>127354.06026626258</v>
      </c>
      <c r="AT238" s="1">
        <f t="shared" si="152"/>
        <v>45085.155696444286</v>
      </c>
      <c r="AU238" s="1">
        <f t="shared" si="159"/>
        <v>57178.993347270742</v>
      </c>
      <c r="AV238" s="1">
        <f t="shared" si="159"/>
        <v>25470.812053252517</v>
      </c>
      <c r="AW238" s="1">
        <f t="shared" si="159"/>
        <v>9017.031139288858</v>
      </c>
      <c r="AX238" s="1">
        <f t="shared" si="160"/>
        <v>196255.71512934595</v>
      </c>
      <c r="AY238" s="1">
        <f t="shared" si="160"/>
        <v>34372.054338056405</v>
      </c>
      <c r="AZ238" s="1">
        <f t="shared" si="160"/>
        <v>8253.8829399890856</v>
      </c>
      <c r="BA238" s="1">
        <f t="shared" si="161"/>
        <v>14202.905157864639</v>
      </c>
      <c r="BB238" s="1">
        <f t="shared" si="161"/>
        <v>30960.338577060062</v>
      </c>
      <c r="BC238" s="1">
        <f t="shared" si="161"/>
        <v>39409.110177336726</v>
      </c>
      <c r="BD238" s="1">
        <f>SUM(BA238:BC238)*BT238*BG$3+BF$3*econlow!BD238+BH$3*econhigh!BD238</f>
        <v>450.50928577361242</v>
      </c>
      <c r="BE238" s="2">
        <f t="shared" si="182"/>
        <v>0.17931493730955578</v>
      </c>
      <c r="BF238" s="2">
        <f t="shared" si="182"/>
        <v>0.13584270515142602</v>
      </c>
      <c r="BG238" s="2">
        <f t="shared" si="182"/>
        <v>7.3108051554487685E-2</v>
      </c>
      <c r="BH238" s="2">
        <f t="shared" si="155"/>
        <v>9.4046422578378322E-2</v>
      </c>
      <c r="BI238" s="2">
        <f t="shared" si="162"/>
        <v>3.2153846742329923E-3</v>
      </c>
      <c r="BJ238" s="2">
        <f t="shared" si="162"/>
        <v>1.8453240542857267E-3</v>
      </c>
      <c r="BK238" s="2">
        <f t="shared" si="162"/>
        <v>5.3447872020936297E-4</v>
      </c>
      <c r="BL238" s="2">
        <f t="shared" si="156"/>
        <v>919.2622944844228</v>
      </c>
      <c r="BM238" s="2">
        <f t="shared" si="156"/>
        <v>235.00951082028843</v>
      </c>
      <c r="BN238" s="2">
        <f t="shared" si="156"/>
        <v>24.097056317075413</v>
      </c>
      <c r="BO238" s="2">
        <f t="shared" si="163"/>
        <v>1984.8409925923299</v>
      </c>
      <c r="BP238" s="2">
        <f t="shared" si="163"/>
        <v>159.45470563758221</v>
      </c>
      <c r="BQ238" s="2">
        <f t="shared" si="163"/>
        <v>10.244044153567325</v>
      </c>
      <c r="BR238" s="11">
        <f t="shared" si="164"/>
        <v>3.2563135702657869E-2</v>
      </c>
      <c r="BS238" s="17">
        <f t="shared" si="153"/>
        <v>7.9399220511250314E-4</v>
      </c>
      <c r="BT238" s="17">
        <f t="shared" si="154"/>
        <v>5.343320532193668E-3</v>
      </c>
      <c r="BU238" s="12">
        <f>(BU$3*tempmid!$I348+BU$4*tempmid!$I348^2+BU$5*tempmid!$I348^6)*(K238/K$56)^$BW$1</f>
        <v>-14.696703092763</v>
      </c>
      <c r="BV238" s="12">
        <f>(BV$3*tempmid!$I348+BV$4*tempmid!$I348^2+BV$5*tempmid!$I348^6)*(L238/L$56)^$BW$1</f>
        <v>-11.209675832295035</v>
      </c>
      <c r="BW238" s="12">
        <f>(BW$3*tempmid!$I348+BW$4*tempmid!$I348^2+BW$5*tempmid!$I348^6)*(M238/M$56)^$BW$1</f>
        <v>-10.565486691689784</v>
      </c>
      <c r="BX238" s="12"/>
      <c r="BY238" s="12"/>
      <c r="BZ238" s="12"/>
      <c r="CA238" s="19"/>
      <c r="CB238" s="19"/>
      <c r="CC238" s="19"/>
      <c r="CD238" s="19"/>
      <c r="CE238" s="19"/>
      <c r="CF238" s="19"/>
      <c r="CG238" s="19"/>
      <c r="CH238" s="19"/>
    </row>
    <row r="239" spans="1:86" x14ac:dyDescent="0.3">
      <c r="A239" s="2">
        <f t="shared" si="140"/>
        <v>2193</v>
      </c>
      <c r="B239" s="5">
        <f t="shared" si="183"/>
        <v>1165.3981745465655</v>
      </c>
      <c r="C239" s="5">
        <f t="shared" si="183"/>
        <v>2964.1323249227712</v>
      </c>
      <c r="D239" s="5">
        <f t="shared" si="183"/>
        <v>4369.8432333167148</v>
      </c>
      <c r="E239" s="15">
        <f t="shared" si="184"/>
        <v>3.4438778560065868E-7</v>
      </c>
      <c r="F239" s="15">
        <f t="shared" si="184"/>
        <v>6.7846703072179308E-7</v>
      </c>
      <c r="G239" s="15">
        <f t="shared" si="184"/>
        <v>1.3850663086954785E-6</v>
      </c>
      <c r="H239" s="5">
        <f t="shared" si="143"/>
        <v>286402.52945526678</v>
      </c>
      <c r="I239" s="5">
        <f t="shared" si="143"/>
        <v>127838.77378845371</v>
      </c>
      <c r="J239" s="5">
        <f t="shared" si="143"/>
        <v>45246.137547608458</v>
      </c>
      <c r="K239" s="5">
        <f t="shared" si="144"/>
        <v>245755.08672535943</v>
      </c>
      <c r="L239" s="5">
        <f t="shared" si="144"/>
        <v>43128.565048722805</v>
      </c>
      <c r="M239" s="5">
        <f t="shared" si="144"/>
        <v>10354.178658548033</v>
      </c>
      <c r="N239" s="15">
        <f t="shared" si="145"/>
        <v>1.7750018169508941E-3</v>
      </c>
      <c r="O239" s="15">
        <f t="shared" si="145"/>
        <v>3.8053501148176405E-3</v>
      </c>
      <c r="P239" s="15">
        <f t="shared" si="145"/>
        <v>3.5692276063925554E-3</v>
      </c>
      <c r="Q239" s="5">
        <f t="shared" si="146"/>
        <v>5590.0369784132172</v>
      </c>
      <c r="R239" s="5">
        <f t="shared" si="146"/>
        <v>8135.2637210092289</v>
      </c>
      <c r="S239" s="5">
        <f t="shared" si="146"/>
        <v>4956.4639873928054</v>
      </c>
      <c r="T239" s="5">
        <f t="shared" si="185"/>
        <v>19.518113157189575</v>
      </c>
      <c r="U239" s="5">
        <f t="shared" si="185"/>
        <v>63.636903577246294</v>
      </c>
      <c r="V239" s="5">
        <f t="shared" si="185"/>
        <v>109.54446624703738</v>
      </c>
      <c r="W239" s="15">
        <f t="shared" si="148"/>
        <v>-1.0734613539272964E-2</v>
      </c>
      <c r="X239" s="15">
        <f t="shared" si="148"/>
        <v>-1.217998157191269E-2</v>
      </c>
      <c r="Y239" s="15">
        <f t="shared" si="148"/>
        <v>-9.7425357312937999E-3</v>
      </c>
      <c r="Z239" s="5">
        <f t="shared" si="151"/>
        <v>5098.8018412185365</v>
      </c>
      <c r="AA239" s="5">
        <f t="shared" si="151"/>
        <v>21523.921791074881</v>
      </c>
      <c r="AB239" s="5">
        <f t="shared" si="151"/>
        <v>64581.312827870344</v>
      </c>
      <c r="AC239" s="16">
        <f t="shared" si="180"/>
        <v>1.1014380559266761</v>
      </c>
      <c r="AD239" s="16">
        <f t="shared" si="180"/>
        <v>3.0358799406210326</v>
      </c>
      <c r="AE239" s="16">
        <f t="shared" si="180"/>
        <v>13.970175657889055</v>
      </c>
      <c r="AF239" s="15">
        <f t="shared" si="158"/>
        <v>-4.0504037456468023E-3</v>
      </c>
      <c r="AG239" s="15">
        <f t="shared" si="158"/>
        <v>2.9673830763510267E-4</v>
      </c>
      <c r="AH239" s="15">
        <f t="shared" si="158"/>
        <v>9.7937136394747881E-3</v>
      </c>
      <c r="AI239" s="1">
        <f t="shared" si="181"/>
        <v>560312.96274269233</v>
      </c>
      <c r="AJ239" s="1">
        <f t="shared" si="181"/>
        <v>245106.59085872024</v>
      </c>
      <c r="AK239" s="1">
        <f t="shared" si="181"/>
        <v>86988.460116171802</v>
      </c>
      <c r="AL239" s="14">
        <f t="shared" si="186"/>
        <v>84.097974364175172</v>
      </c>
      <c r="AM239" s="14">
        <f t="shared" si="186"/>
        <v>20.128500265753956</v>
      </c>
      <c r="AN239" s="14">
        <f t="shared" si="186"/>
        <v>6.368995909429084</v>
      </c>
      <c r="AO239" s="11">
        <f t="shared" si="187"/>
        <v>3.2775768312097923E-3</v>
      </c>
      <c r="AP239" s="11">
        <f t="shared" si="187"/>
        <v>4.1288823577978837E-3</v>
      </c>
      <c r="AQ239" s="11">
        <f t="shared" si="187"/>
        <v>3.7454172573060012E-3</v>
      </c>
      <c r="AR239" s="1">
        <f t="shared" si="152"/>
        <v>286402.52945526678</v>
      </c>
      <c r="AS239" s="1">
        <f t="shared" si="152"/>
        <v>127838.77378845371</v>
      </c>
      <c r="AT239" s="1">
        <f t="shared" si="152"/>
        <v>45246.137547608458</v>
      </c>
      <c r="AU239" s="1">
        <f t="shared" si="159"/>
        <v>57280.505891053355</v>
      </c>
      <c r="AV239" s="1">
        <f t="shared" si="159"/>
        <v>25567.754757690742</v>
      </c>
      <c r="AW239" s="1">
        <f t="shared" si="159"/>
        <v>9049.2275095216919</v>
      </c>
      <c r="AX239" s="1">
        <f t="shared" si="160"/>
        <v>196604.06938028755</v>
      </c>
      <c r="AY239" s="1">
        <f t="shared" si="160"/>
        <v>34502.85203897825</v>
      </c>
      <c r="AZ239" s="1">
        <f t="shared" si="160"/>
        <v>8283.3429268384261</v>
      </c>
      <c r="BA239" s="1">
        <f t="shared" si="161"/>
        <v>14204.976799348478</v>
      </c>
      <c r="BB239" s="1">
        <f t="shared" si="161"/>
        <v>30971.617736862474</v>
      </c>
      <c r="BC239" s="1">
        <f t="shared" si="161"/>
        <v>39424.733958167359</v>
      </c>
      <c r="BD239" s="1">
        <f>SUM(BA239:BC239)*BT239*BG$3+BF$3*econlow!BD239+BH$3*econhigh!BD239</f>
        <v>437.5240542731604</v>
      </c>
      <c r="BE239" s="2">
        <f t="shared" si="182"/>
        <v>0.17931493730955578</v>
      </c>
      <c r="BF239" s="2">
        <f t="shared" si="182"/>
        <v>0.13584270515142602</v>
      </c>
      <c r="BG239" s="2">
        <f t="shared" si="182"/>
        <v>7.3108051554487685E-2</v>
      </c>
      <c r="BH239" s="2">
        <f t="shared" si="155"/>
        <v>9.385081377943609E-2</v>
      </c>
      <c r="BI239" s="2">
        <f t="shared" si="162"/>
        <v>3.2153846742329923E-3</v>
      </c>
      <c r="BJ239" s="2">
        <f t="shared" si="162"/>
        <v>1.8453240542857267E-3</v>
      </c>
      <c r="BK239" s="2">
        <f t="shared" si="162"/>
        <v>5.3447872020936297E-4</v>
      </c>
      <c r="BL239" s="2">
        <f t="shared" si="156"/>
        <v>920.89430387202799</v>
      </c>
      <c r="BM239" s="2">
        <f t="shared" si="156"/>
        <v>235.90396434222529</v>
      </c>
      <c r="BN239" s="2">
        <f t="shared" si="156"/>
        <v>24.183097690862574</v>
      </c>
      <c r="BO239" s="2">
        <f t="shared" si="163"/>
        <v>2014.4439110932772</v>
      </c>
      <c r="BP239" s="2">
        <f t="shared" si="163"/>
        <v>161.36431848461504</v>
      </c>
      <c r="BQ239" s="2">
        <f t="shared" si="163"/>
        <v>10.244006545015541</v>
      </c>
      <c r="BR239" s="11">
        <f t="shared" si="164"/>
        <v>3.2515196357899762E-2</v>
      </c>
      <c r="BS239" s="17">
        <f t="shared" si="153"/>
        <v>7.6895269418290099E-4</v>
      </c>
      <c r="BT239" s="17">
        <f t="shared" si="154"/>
        <v>5.1876898370812313E-3</v>
      </c>
      <c r="BU239" s="12">
        <f>(BU$3*tempmid!$I349+BU$4*tempmid!$I349^2+BU$5*tempmid!$I349^6)*(K239/K$56)^$BW$1</f>
        <v>-14.862921733121107</v>
      </c>
      <c r="BV239" s="12">
        <f>(BV$3*tempmid!$I349+BV$4*tempmid!$I349^2+BV$5*tempmid!$I349^6)*(L239/L$56)^$BW$1</f>
        <v>-11.315445393561454</v>
      </c>
      <c r="BW239" s="12">
        <f>(BW$3*tempmid!$I349+BW$4*tempmid!$I349^2+BW$5*tempmid!$I349^6)*(M239/M$56)^$BW$1</f>
        <v>-10.653863606764023</v>
      </c>
      <c r="BX239" s="12"/>
      <c r="BY239" s="12"/>
      <c r="BZ239" s="12"/>
      <c r="CA239" s="19"/>
      <c r="CB239" s="19"/>
      <c r="CC239" s="19"/>
      <c r="CD239" s="19"/>
      <c r="CE239" s="19"/>
      <c r="CF239" s="19"/>
      <c r="CG239" s="19"/>
      <c r="CH239" s="19"/>
    </row>
    <row r="240" spans="1:86" x14ac:dyDescent="0.3">
      <c r="A240" s="2">
        <f t="shared" si="140"/>
        <v>2194</v>
      </c>
      <c r="B240" s="5">
        <f t="shared" si="183"/>
        <v>1165.3985558280174</v>
      </c>
      <c r="C240" s="5">
        <f t="shared" si="183"/>
        <v>2964.1342354355252</v>
      </c>
      <c r="D240" s="5">
        <f t="shared" si="183"/>
        <v>4369.84898321322</v>
      </c>
      <c r="E240" s="15">
        <f t="shared" si="184"/>
        <v>3.2716839632062573E-7</v>
      </c>
      <c r="F240" s="15">
        <f t="shared" si="184"/>
        <v>6.4454367918570338E-7</v>
      </c>
      <c r="G240" s="15">
        <f t="shared" si="184"/>
        <v>1.3158129932607044E-6</v>
      </c>
      <c r="H240" s="5">
        <f t="shared" si="143"/>
        <v>286897.67784490541</v>
      </c>
      <c r="I240" s="5">
        <f t="shared" si="143"/>
        <v>128318.56367623695</v>
      </c>
      <c r="J240" s="5">
        <f t="shared" si="143"/>
        <v>45405.54233506602</v>
      </c>
      <c r="K240" s="5">
        <f t="shared" si="144"/>
        <v>246179.88104598617</v>
      </c>
      <c r="L240" s="5">
        <f t="shared" si="144"/>
        <v>43290.402351627272</v>
      </c>
      <c r="M240" s="5">
        <f t="shared" si="144"/>
        <v>10390.643363075353</v>
      </c>
      <c r="N240" s="15">
        <f t="shared" si="145"/>
        <v>1.7285270725706514E-3</v>
      </c>
      <c r="O240" s="15">
        <f t="shared" si="145"/>
        <v>3.7524388470062675E-3</v>
      </c>
      <c r="P240" s="15">
        <f t="shared" si="145"/>
        <v>3.52173800837563E-3</v>
      </c>
      <c r="Q240" s="5">
        <f t="shared" si="146"/>
        <v>5539.5907108838946</v>
      </c>
      <c r="R240" s="5">
        <f t="shared" si="146"/>
        <v>8066.3368182579179</v>
      </c>
      <c r="S240" s="5">
        <f t="shared" si="146"/>
        <v>4925.467248948924</v>
      </c>
      <c r="T240" s="5">
        <f t="shared" si="185"/>
        <v>19.308593755431346</v>
      </c>
      <c r="U240" s="5">
        <f t="shared" si="185"/>
        <v>62.861807264381852</v>
      </c>
      <c r="V240" s="5">
        <f t="shared" si="185"/>
        <v>108.4772253704601</v>
      </c>
      <c r="W240" s="15">
        <f t="shared" si="148"/>
        <v>-1.0734613539272964E-2</v>
      </c>
      <c r="X240" s="15">
        <f t="shared" si="148"/>
        <v>-1.217998157191269E-2</v>
      </c>
      <c r="Y240" s="15">
        <f t="shared" si="148"/>
        <v>-9.7425357312937999E-3</v>
      </c>
      <c r="Z240" s="5">
        <f t="shared" si="151"/>
        <v>5032.5563604415793</v>
      </c>
      <c r="AA240" s="5">
        <f t="shared" si="151"/>
        <v>21349.016936435266</v>
      </c>
      <c r="AB240" s="5">
        <f t="shared" si="151"/>
        <v>64809.040871597252</v>
      </c>
      <c r="AC240" s="16">
        <f t="shared" si="180"/>
        <v>1.0969767870993528</v>
      </c>
      <c r="AD240" s="16">
        <f t="shared" si="180"/>
        <v>3.0367808024967959</v>
      </c>
      <c r="AE240" s="16">
        <f t="shared" si="180"/>
        <v>14.106995557775582</v>
      </c>
      <c r="AF240" s="15">
        <f t="shared" si="158"/>
        <v>-4.0504037456468023E-3</v>
      </c>
      <c r="AG240" s="15">
        <f t="shared" si="158"/>
        <v>2.9673830763510267E-4</v>
      </c>
      <c r="AH240" s="15">
        <f t="shared" si="158"/>
        <v>9.7937136394747881E-3</v>
      </c>
      <c r="AI240" s="1">
        <f t="shared" si="181"/>
        <v>561562.17235947645</v>
      </c>
      <c r="AJ240" s="1">
        <f t="shared" si="181"/>
        <v>246163.68653053895</v>
      </c>
      <c r="AK240" s="1">
        <f t="shared" si="181"/>
        <v>87338.841614076315</v>
      </c>
      <c r="AL240" s="14">
        <f t="shared" si="186"/>
        <v>84.370855560779589</v>
      </c>
      <c r="AM240" s="14">
        <f t="shared" si="186"/>
        <v>20.210777393293796</v>
      </c>
      <c r="AN240" s="14">
        <f t="shared" si="186"/>
        <v>6.3926119111480624</v>
      </c>
      <c r="AO240" s="11">
        <f t="shared" si="187"/>
        <v>3.2448010628976943E-3</v>
      </c>
      <c r="AP240" s="11">
        <f t="shared" si="187"/>
        <v>4.0875935342199049E-3</v>
      </c>
      <c r="AQ240" s="11">
        <f t="shared" si="187"/>
        <v>3.707963084732941E-3</v>
      </c>
      <c r="AR240" s="1">
        <f t="shared" si="152"/>
        <v>286897.67784490541</v>
      </c>
      <c r="AS240" s="1">
        <f t="shared" si="152"/>
        <v>128318.56367623695</v>
      </c>
      <c r="AT240" s="1">
        <f t="shared" si="152"/>
        <v>45405.54233506602</v>
      </c>
      <c r="AU240" s="1">
        <f t="shared" si="159"/>
        <v>57379.535568981082</v>
      </c>
      <c r="AV240" s="1">
        <f t="shared" si="159"/>
        <v>25663.712735247391</v>
      </c>
      <c r="AW240" s="1">
        <f t="shared" si="159"/>
        <v>9081.1084670132041</v>
      </c>
      <c r="AX240" s="1">
        <f t="shared" si="160"/>
        <v>196943.90483678895</v>
      </c>
      <c r="AY240" s="1">
        <f t="shared" si="160"/>
        <v>34632.32188130181</v>
      </c>
      <c r="AZ240" s="1">
        <f t="shared" si="160"/>
        <v>8312.5146904602807</v>
      </c>
      <c r="BA240" s="1">
        <f t="shared" si="161"/>
        <v>14206.994130733374</v>
      </c>
      <c r="BB240" s="1">
        <f t="shared" si="161"/>
        <v>30982.7396152482</v>
      </c>
      <c r="BC240" s="1">
        <f t="shared" si="161"/>
        <v>39440.148261626506</v>
      </c>
      <c r="BD240" s="1">
        <f>SUM(BA240:BC240)*BT240*BG$3+BF$3*econlow!BD240+BH$3*econhigh!BD240</f>
        <v>424.91082878409861</v>
      </c>
      <c r="BE240" s="2">
        <f t="shared" si="182"/>
        <v>0.17931493730955578</v>
      </c>
      <c r="BF240" s="2">
        <f t="shared" si="182"/>
        <v>0.13584270515142602</v>
      </c>
      <c r="BG240" s="2">
        <f t="shared" si="182"/>
        <v>7.3108051554487685E-2</v>
      </c>
      <c r="BH240" s="2">
        <f t="shared" si="155"/>
        <v>9.3656386903013075E-2</v>
      </c>
      <c r="BI240" s="2">
        <f t="shared" si="162"/>
        <v>3.2153846742329923E-3</v>
      </c>
      <c r="BJ240" s="2">
        <f t="shared" si="162"/>
        <v>1.8453240542857267E-3</v>
      </c>
      <c r="BK240" s="2">
        <f t="shared" si="162"/>
        <v>5.3447872020936297E-4</v>
      </c>
      <c r="BL240" s="2">
        <f t="shared" si="156"/>
        <v>922.48639641554314</v>
      </c>
      <c r="BM240" s="2">
        <f t="shared" si="156"/>
        <v>236.78933216315477</v>
      </c>
      <c r="BN240" s="2">
        <f t="shared" si="156"/>
        <v>24.268296157658138</v>
      </c>
      <c r="BO240" s="2">
        <f t="shared" si="163"/>
        <v>2044.4893383172093</v>
      </c>
      <c r="BP240" s="2">
        <f t="shared" si="163"/>
        <v>163.29689430501799</v>
      </c>
      <c r="BQ240" s="2">
        <f t="shared" si="163"/>
        <v>10.243974251889492</v>
      </c>
      <c r="BR240" s="11">
        <f t="shared" si="164"/>
        <v>3.246776548580052E-2</v>
      </c>
      <c r="BS240" s="17">
        <f t="shared" si="153"/>
        <v>7.4473741102824376E-4</v>
      </c>
      <c r="BT240" s="17">
        <f t="shared" si="154"/>
        <v>5.0365920748361472E-3</v>
      </c>
      <c r="BU240" s="12">
        <f>(BU$3*tempmid!$I350+BU$4*tempmid!$I350^2+BU$5*tempmid!$I350^6)*(K240/K$56)^$BW$1</f>
        <v>-15.029101613080883</v>
      </c>
      <c r="BV240" s="12">
        <f>(BV$3*tempmid!$I350+BV$4*tempmid!$I350^2+BV$5*tempmid!$I350^6)*(L240/L$56)^$BW$1</f>
        <v>-11.421076836307311</v>
      </c>
      <c r="BW240" s="12">
        <f>(BW$3*tempmid!$I350+BW$4*tempmid!$I350^2+BW$5*tempmid!$I350^6)*(M240/M$56)^$BW$1</f>
        <v>-10.742105195800761</v>
      </c>
      <c r="BX240" s="12"/>
      <c r="BY240" s="12"/>
      <c r="BZ240" s="12"/>
      <c r="CA240" s="19"/>
      <c r="CB240" s="19"/>
      <c r="CC240" s="19"/>
      <c r="CD240" s="19"/>
      <c r="CE240" s="19"/>
      <c r="CF240" s="19"/>
      <c r="CG240" s="19"/>
      <c r="CH240" s="19"/>
    </row>
    <row r="241" spans="1:86" x14ac:dyDescent="0.3">
      <c r="A241" s="2">
        <f t="shared" si="140"/>
        <v>2195</v>
      </c>
      <c r="B241" s="5">
        <f t="shared" si="183"/>
        <v>1165.3989180455151</v>
      </c>
      <c r="C241" s="5">
        <f t="shared" si="183"/>
        <v>2964.1360504238119</v>
      </c>
      <c r="D241" s="5">
        <f t="shared" si="183"/>
        <v>4369.854445622087</v>
      </c>
      <c r="E241" s="15">
        <f t="shared" si="184"/>
        <v>3.1080997650459445E-7</v>
      </c>
      <c r="F241" s="15">
        <f t="shared" si="184"/>
        <v>6.1231649522641822E-7</v>
      </c>
      <c r="G241" s="15">
        <f t="shared" si="184"/>
        <v>1.2500223435976691E-6</v>
      </c>
      <c r="H241" s="5">
        <f t="shared" si="143"/>
        <v>287380.48256103916</v>
      </c>
      <c r="I241" s="5">
        <f t="shared" si="143"/>
        <v>128793.43373073809</v>
      </c>
      <c r="J241" s="5">
        <f t="shared" si="143"/>
        <v>45563.372728073737</v>
      </c>
      <c r="K241" s="5">
        <f t="shared" si="144"/>
        <v>246594.08732162166</v>
      </c>
      <c r="L241" s="5">
        <f t="shared" si="144"/>
        <v>43450.581059639022</v>
      </c>
      <c r="M241" s="5">
        <f t="shared" si="144"/>
        <v>10426.748372299022</v>
      </c>
      <c r="N241" s="15">
        <f t="shared" si="145"/>
        <v>1.68253503850746E-3</v>
      </c>
      <c r="O241" s="15">
        <f t="shared" si="145"/>
        <v>3.7000974652694474E-3</v>
      </c>
      <c r="P241" s="15">
        <f t="shared" si="145"/>
        <v>3.4747616641308543E-3</v>
      </c>
      <c r="Q241" s="5">
        <f t="shared" si="146"/>
        <v>5489.3475544893745</v>
      </c>
      <c r="R241" s="5">
        <f t="shared" si="146"/>
        <v>7997.5765873582013</v>
      </c>
      <c r="S241" s="5">
        <f t="shared" si="146"/>
        <v>4894.4349094107474</v>
      </c>
      <c r="T241" s="5">
        <f t="shared" si="185"/>
        <v>19.101323463479972</v>
      </c>
      <c r="U241" s="5">
        <f t="shared" si="185"/>
        <v>62.096151610324554</v>
      </c>
      <c r="V241" s="5">
        <f t="shared" si="185"/>
        <v>107.42038212625678</v>
      </c>
      <c r="W241" s="15">
        <f t="shared" si="148"/>
        <v>-1.0734613539272964E-2</v>
      </c>
      <c r="X241" s="15">
        <f t="shared" si="148"/>
        <v>-1.217998157191269E-2</v>
      </c>
      <c r="Y241" s="15">
        <f t="shared" si="148"/>
        <v>-9.7425357312937999E-3</v>
      </c>
      <c r="Z241" s="5">
        <f t="shared" si="151"/>
        <v>4966.9410404242981</v>
      </c>
      <c r="AA241" s="5">
        <f t="shared" si="151"/>
        <v>21174.416475378483</v>
      </c>
      <c r="AB241" s="5">
        <f t="shared" si="151"/>
        <v>65034.48980769678</v>
      </c>
      <c r="AC241" s="16">
        <f t="shared" si="180"/>
        <v>1.092533588211998</v>
      </c>
      <c r="AD241" s="16">
        <f t="shared" si="180"/>
        <v>3.0376819316927874</v>
      </c>
      <c r="AE241" s="16">
        <f t="shared" si="180"/>
        <v>14.245155432581779</v>
      </c>
      <c r="AF241" s="15">
        <f t="shared" si="158"/>
        <v>-4.0504037456468023E-3</v>
      </c>
      <c r="AG241" s="15">
        <f t="shared" si="158"/>
        <v>2.9673830763510267E-4</v>
      </c>
      <c r="AH241" s="15">
        <f t="shared" si="158"/>
        <v>9.7937136394747881E-3</v>
      </c>
      <c r="AI241" s="1">
        <f t="shared" si="181"/>
        <v>562785.49069250992</v>
      </c>
      <c r="AJ241" s="1">
        <f t="shared" si="181"/>
        <v>247211.03061273246</v>
      </c>
      <c r="AK241" s="1">
        <f t="shared" si="181"/>
        <v>87686.065919681889</v>
      </c>
      <c r="AL241" s="14">
        <f t="shared" si="186"/>
        <v>84.641884536162792</v>
      </c>
      <c r="AM241" s="14">
        <f t="shared" si="186"/>
        <v>20.292564701858236</v>
      </c>
      <c r="AN241" s="14">
        <f t="shared" si="186"/>
        <v>6.4160784444398082</v>
      </c>
      <c r="AO241" s="11">
        <f t="shared" si="187"/>
        <v>3.2123530522687174E-3</v>
      </c>
      <c r="AP241" s="11">
        <f t="shared" si="187"/>
        <v>4.0467175988777061E-3</v>
      </c>
      <c r="AQ241" s="11">
        <f t="shared" si="187"/>
        <v>3.6708834538856116E-3</v>
      </c>
      <c r="AR241" s="1">
        <f t="shared" si="152"/>
        <v>287380.48256103916</v>
      </c>
      <c r="AS241" s="1">
        <f t="shared" si="152"/>
        <v>128793.43373073809</v>
      </c>
      <c r="AT241" s="1">
        <f t="shared" si="152"/>
        <v>45563.372728073737</v>
      </c>
      <c r="AU241" s="1">
        <f t="shared" si="159"/>
        <v>57476.096512207834</v>
      </c>
      <c r="AV241" s="1">
        <f t="shared" si="159"/>
        <v>25758.686746147621</v>
      </c>
      <c r="AW241" s="1">
        <f t="shared" si="159"/>
        <v>9112.6745456147473</v>
      </c>
      <c r="AX241" s="1">
        <f t="shared" si="160"/>
        <v>197275.26985729733</v>
      </c>
      <c r="AY241" s="1">
        <f t="shared" si="160"/>
        <v>34760.464847711213</v>
      </c>
      <c r="AZ241" s="1">
        <f t="shared" si="160"/>
        <v>8341.3986978392168</v>
      </c>
      <c r="BA241" s="1">
        <f t="shared" si="161"/>
        <v>14208.957723192343</v>
      </c>
      <c r="BB241" s="1">
        <f t="shared" si="161"/>
        <v>30993.705938110343</v>
      </c>
      <c r="BC241" s="1">
        <f t="shared" si="161"/>
        <v>39455.355445608191</v>
      </c>
      <c r="BD241" s="1">
        <f>SUM(BA241:BC241)*BT241*BG$3+BF$3*econlow!BD241+BH$3*econhigh!BD241</f>
        <v>412.65903912922874</v>
      </c>
      <c r="BE241" s="2">
        <f t="shared" si="182"/>
        <v>0.17931493730955578</v>
      </c>
      <c r="BF241" s="2">
        <f t="shared" si="182"/>
        <v>0.13584270515142602</v>
      </c>
      <c r="BG241" s="2">
        <f t="shared" si="182"/>
        <v>7.3108051554487685E-2</v>
      </c>
      <c r="BH241" s="2">
        <f t="shared" si="155"/>
        <v>9.3463146426793195E-2</v>
      </c>
      <c r="BI241" s="2">
        <f t="shared" si="162"/>
        <v>3.2153846742329923E-3</v>
      </c>
      <c r="BJ241" s="2">
        <f t="shared" si="162"/>
        <v>1.8453240542857267E-3</v>
      </c>
      <c r="BK241" s="2">
        <f t="shared" si="162"/>
        <v>5.3447872020936297E-4</v>
      </c>
      <c r="BL241" s="2">
        <f t="shared" si="156"/>
        <v>924.03879930044707</v>
      </c>
      <c r="BM241" s="2">
        <f t="shared" si="156"/>
        <v>237.66562129738568</v>
      </c>
      <c r="BN241" s="2">
        <f t="shared" si="156"/>
        <v>24.352653144123042</v>
      </c>
      <c r="BO241" s="2">
        <f t="shared" si="163"/>
        <v>2074.9838902867491</v>
      </c>
      <c r="BP241" s="2">
        <f t="shared" si="163"/>
        <v>165.25270922169915</v>
      </c>
      <c r="BQ241" s="2">
        <f t="shared" si="163"/>
        <v>10.243947210933994</v>
      </c>
      <c r="BR241" s="11">
        <f t="shared" si="164"/>
        <v>3.2420836733094899E-2</v>
      </c>
      <c r="BS241" s="17">
        <f t="shared" si="153"/>
        <v>7.2131783279241377E-4</v>
      </c>
      <c r="BT241" s="17">
        <f t="shared" si="154"/>
        <v>4.8898952182875217E-3</v>
      </c>
      <c r="BU241" s="12">
        <f>(BU$3*tempmid!$I351+BU$4*tempmid!$I351^2+BU$5*tempmid!$I351^6)*(K241/K$56)^$BW$1</f>
        <v>-15.195237953478976</v>
      </c>
      <c r="BV241" s="12">
        <f>(BV$3*tempmid!$I351+BV$4*tempmid!$I351^2+BV$5*tempmid!$I351^6)*(L241/L$56)^$BW$1</f>
        <v>-11.526567792342894</v>
      </c>
      <c r="BW241" s="12">
        <f>(BW$3*tempmid!$I351+BW$4*tempmid!$I351^2+BW$5*tempmid!$I351^6)*(M241/M$56)^$BW$1</f>
        <v>-10.830209628435858</v>
      </c>
      <c r="BX241" s="12"/>
      <c r="BY241" s="12"/>
      <c r="BZ241" s="12"/>
      <c r="CA241" s="19"/>
      <c r="CB241" s="19"/>
      <c r="CC241" s="19"/>
      <c r="CD241" s="19"/>
      <c r="CE241" s="19"/>
      <c r="CF241" s="19"/>
      <c r="CG241" s="19"/>
      <c r="CH241" s="19"/>
    </row>
    <row r="242" spans="1:86" x14ac:dyDescent="0.3">
      <c r="A242" s="2">
        <f t="shared" si="140"/>
        <v>2196</v>
      </c>
      <c r="B242" s="5">
        <f t="shared" si="183"/>
        <v>1165.399262152245</v>
      </c>
      <c r="C242" s="5">
        <f t="shared" si="183"/>
        <v>2964.1377746637399</v>
      </c>
      <c r="D242" s="5">
        <f t="shared" si="183"/>
        <v>4369.8596349169975</v>
      </c>
      <c r="E242" s="15">
        <f t="shared" si="184"/>
        <v>2.9526947767936471E-7</v>
      </c>
      <c r="F242" s="15">
        <f t="shared" si="184"/>
        <v>5.8170067046509729E-7</v>
      </c>
      <c r="G242" s="15">
        <f t="shared" si="184"/>
        <v>1.1875212264177856E-6</v>
      </c>
      <c r="H242" s="5">
        <f t="shared" si="143"/>
        <v>287851.01493859431</v>
      </c>
      <c r="I242" s="5">
        <f t="shared" si="143"/>
        <v>129263.38848465259</v>
      </c>
      <c r="J242" s="5">
        <f t="shared" si="143"/>
        <v>45719.631593041413</v>
      </c>
      <c r="K242" s="5">
        <f t="shared" si="144"/>
        <v>246997.76659116344</v>
      </c>
      <c r="L242" s="5">
        <f t="shared" si="144"/>
        <v>43609.102650202076</v>
      </c>
      <c r="M242" s="5">
        <f t="shared" si="144"/>
        <v>10462.494316229868</v>
      </c>
      <c r="N242" s="15">
        <f t="shared" si="145"/>
        <v>1.6370192567320974E-3</v>
      </c>
      <c r="O242" s="15">
        <f t="shared" si="145"/>
        <v>3.6483192329572756E-3</v>
      </c>
      <c r="P242" s="15">
        <f t="shared" si="145"/>
        <v>3.4282925658599694E-3</v>
      </c>
      <c r="Q242" s="5">
        <f t="shared" si="146"/>
        <v>5439.312840588399</v>
      </c>
      <c r="R242" s="5">
        <f t="shared" si="146"/>
        <v>7928.9931926825748</v>
      </c>
      <c r="S242" s="5">
        <f t="shared" si="146"/>
        <v>4863.3725571742962</v>
      </c>
      <c r="T242" s="5">
        <f t="shared" si="185"/>
        <v>18.896278138010867</v>
      </c>
      <c r="U242" s="5">
        <f t="shared" si="185"/>
        <v>61.339821628024104</v>
      </c>
      <c r="V242" s="5">
        <f t="shared" si="185"/>
        <v>106.3738352151225</v>
      </c>
      <c r="W242" s="15">
        <f t="shared" si="148"/>
        <v>-1.0734613539272964E-2</v>
      </c>
      <c r="X242" s="15">
        <f t="shared" si="148"/>
        <v>-1.217998157191269E-2</v>
      </c>
      <c r="Y242" s="15">
        <f t="shared" si="148"/>
        <v>-9.7425357312937999E-3</v>
      </c>
      <c r="Z242" s="5">
        <f t="shared" si="151"/>
        <v>4901.9560716037167</v>
      </c>
      <c r="AA242" s="5">
        <f t="shared" si="151"/>
        <v>21000.148162445596</v>
      </c>
      <c r="AB242" s="5">
        <f t="shared" si="151"/>
        <v>65257.663760308853</v>
      </c>
      <c r="AC242" s="16">
        <f t="shared" si="180"/>
        <v>1.0881083860740592</v>
      </c>
      <c r="AD242" s="16">
        <f t="shared" si="180"/>
        <v>3.0385833282883317</v>
      </c>
      <c r="AE242" s="16">
        <f t="shared" si="180"/>
        <v>14.384668405638294</v>
      </c>
      <c r="AF242" s="15">
        <f t="shared" si="158"/>
        <v>-4.0504037456468023E-3</v>
      </c>
      <c r="AG242" s="15">
        <f t="shared" si="158"/>
        <v>2.9673830763510267E-4</v>
      </c>
      <c r="AH242" s="15">
        <f t="shared" si="158"/>
        <v>9.7937136394747881E-3</v>
      </c>
      <c r="AI242" s="1">
        <f t="shared" si="181"/>
        <v>563983.03813546675</v>
      </c>
      <c r="AJ242" s="1">
        <f t="shared" si="181"/>
        <v>248248.61429760687</v>
      </c>
      <c r="AK242" s="1">
        <f t="shared" si="181"/>
        <v>88030.13387332845</v>
      </c>
      <c r="AL242" s="14">
        <f t="shared" si="186"/>
        <v>84.911065156140907</v>
      </c>
      <c r="AM242" s="14">
        <f t="shared" si="186"/>
        <v>20.373861797776556</v>
      </c>
      <c r="AN242" s="14">
        <f t="shared" si="186"/>
        <v>6.4393955938783289</v>
      </c>
      <c r="AO242" s="11">
        <f t="shared" si="187"/>
        <v>3.1802295217460302E-3</v>
      </c>
      <c r="AP242" s="11">
        <f t="shared" si="187"/>
        <v>4.006250422888929E-3</v>
      </c>
      <c r="AQ242" s="11">
        <f t="shared" si="187"/>
        <v>3.6341746193467553E-3</v>
      </c>
      <c r="AR242" s="1">
        <f t="shared" si="152"/>
        <v>287851.01493859431</v>
      </c>
      <c r="AS242" s="1">
        <f t="shared" si="152"/>
        <v>129263.38848465259</v>
      </c>
      <c r="AT242" s="1">
        <f t="shared" si="152"/>
        <v>45719.631593041413</v>
      </c>
      <c r="AU242" s="1">
        <f t="shared" si="159"/>
        <v>57570.202987718862</v>
      </c>
      <c r="AV242" s="1">
        <f t="shared" si="159"/>
        <v>25852.677696930521</v>
      </c>
      <c r="AW242" s="1">
        <f t="shared" si="159"/>
        <v>9143.9263186082826</v>
      </c>
      <c r="AX242" s="1">
        <f t="shared" si="160"/>
        <v>197598.21327293076</v>
      </c>
      <c r="AY242" s="1">
        <f t="shared" si="160"/>
        <v>34887.282120161668</v>
      </c>
      <c r="AZ242" s="1">
        <f t="shared" si="160"/>
        <v>8369.995452983896</v>
      </c>
      <c r="BA242" s="1">
        <f t="shared" si="161"/>
        <v>14210.86813986274</v>
      </c>
      <c r="BB242" s="1">
        <f t="shared" si="161"/>
        <v>31004.518409188353</v>
      </c>
      <c r="BC242" s="1">
        <f t="shared" si="161"/>
        <v>39470.357835627052</v>
      </c>
      <c r="BD242" s="1">
        <f>SUM(BA242:BC242)*BT242*BG$3+BF$3*econlow!BD242+BH$3*econhigh!BD242</f>
        <v>400.75841176933977</v>
      </c>
      <c r="BE242" s="2">
        <f t="shared" si="182"/>
        <v>0.17931493730955578</v>
      </c>
      <c r="BF242" s="2">
        <f t="shared" si="182"/>
        <v>0.13584270515142602</v>
      </c>
      <c r="BG242" s="2">
        <f t="shared" si="182"/>
        <v>7.3108051554487685E-2</v>
      </c>
      <c r="BH242" s="2">
        <f t="shared" si="155"/>
        <v>9.3271096605703069E-2</v>
      </c>
      <c r="BI242" s="2">
        <f t="shared" si="162"/>
        <v>3.2153846742329923E-3</v>
      </c>
      <c r="BJ242" s="2">
        <f t="shared" si="162"/>
        <v>1.8453240542857267E-3</v>
      </c>
      <c r="BK242" s="2">
        <f t="shared" si="162"/>
        <v>5.3447872020936297E-4</v>
      </c>
      <c r="BL242" s="2">
        <f t="shared" si="156"/>
        <v>925.55174189596823</v>
      </c>
      <c r="BM242" s="2">
        <f t="shared" si="156"/>
        <v>238.53284010921004</v>
      </c>
      <c r="BN242" s="2">
        <f t="shared" si="156"/>
        <v>24.436170182292333</v>
      </c>
      <c r="BO242" s="2">
        <f t="shared" si="163"/>
        <v>2105.9342819169506</v>
      </c>
      <c r="BP242" s="2">
        <f t="shared" si="163"/>
        <v>167.23204267859785</v>
      </c>
      <c r="BQ242" s="2">
        <f t="shared" si="163"/>
        <v>10.243925359734442</v>
      </c>
      <c r="BR242" s="11">
        <f t="shared" si="164"/>
        <v>3.2374403818271585E-2</v>
      </c>
      <c r="BS242" s="17">
        <f t="shared" si="153"/>
        <v>6.9866648088476291E-4</v>
      </c>
      <c r="BT242" s="17">
        <f t="shared" si="154"/>
        <v>4.7474710857160407E-3</v>
      </c>
      <c r="BU242" s="12">
        <f>(BU$3*tempmid!$I352+BU$4*tempmid!$I352^2+BU$5*tempmid!$I352^6)*(K242/K$56)^$BW$1</f>
        <v>-15.361326153888356</v>
      </c>
      <c r="BV242" s="12">
        <f>(BV$3*tempmid!$I352+BV$4*tempmid!$I352^2+BV$5*tempmid!$I352^6)*(L242/L$56)^$BW$1</f>
        <v>-11.631916001735714</v>
      </c>
      <c r="BW242" s="12">
        <f>(BW$3*tempmid!$I352+BW$4*tempmid!$I352^2+BW$5*tempmid!$I352^6)*(M242/M$56)^$BW$1</f>
        <v>-10.918175161229197</v>
      </c>
      <c r="BX242" s="12"/>
      <c r="BY242" s="12"/>
      <c r="BZ242" s="12"/>
      <c r="CA242" s="19"/>
      <c r="CB242" s="19"/>
      <c r="CC242" s="19"/>
      <c r="CD242" s="19"/>
      <c r="CE242" s="19"/>
      <c r="CF242" s="19"/>
      <c r="CG242" s="19"/>
      <c r="CH242" s="19"/>
    </row>
    <row r="243" spans="1:86" x14ac:dyDescent="0.3">
      <c r="A243" s="2">
        <f t="shared" si="140"/>
        <v>2197</v>
      </c>
      <c r="B243" s="5">
        <f t="shared" si="183"/>
        <v>1165.3995890537349</v>
      </c>
      <c r="C243" s="5">
        <f t="shared" si="183"/>
        <v>2964.1394126926243</v>
      </c>
      <c r="D243" s="5">
        <f t="shared" si="183"/>
        <v>4369.8645647530166</v>
      </c>
      <c r="E243" s="15">
        <f t="shared" si="184"/>
        <v>2.8050600379539646E-7</v>
      </c>
      <c r="F243" s="15">
        <f t="shared" si="184"/>
        <v>5.5261563694184238E-7</v>
      </c>
      <c r="G243" s="15">
        <f t="shared" si="184"/>
        <v>1.1281451650968962E-6</v>
      </c>
      <c r="H243" s="5">
        <f t="shared" si="143"/>
        <v>288309.34695338079</v>
      </c>
      <c r="I243" s="5">
        <f t="shared" si="143"/>
        <v>129728.43318550981</v>
      </c>
      <c r="J243" s="5">
        <f t="shared" si="143"/>
        <v>45874.321988716787</v>
      </c>
      <c r="K243" s="5">
        <f t="shared" si="144"/>
        <v>247390.9804511586</v>
      </c>
      <c r="L243" s="5">
        <f t="shared" si="144"/>
        <v>43765.968844111987</v>
      </c>
      <c r="M243" s="5">
        <f t="shared" si="144"/>
        <v>10497.881870009303</v>
      </c>
      <c r="N243" s="15">
        <f t="shared" si="145"/>
        <v>1.5919733421962956E-3</v>
      </c>
      <c r="O243" s="15">
        <f t="shared" si="145"/>
        <v>3.5970974951760049E-3</v>
      </c>
      <c r="P243" s="15">
        <f t="shared" si="145"/>
        <v>3.3823247793349775E-3</v>
      </c>
      <c r="Q243" s="5">
        <f t="shared" si="146"/>
        <v>5389.4917185457907</v>
      </c>
      <c r="R243" s="5">
        <f t="shared" si="146"/>
        <v>7860.5965174925796</v>
      </c>
      <c r="S243" s="5">
        <f t="shared" si="146"/>
        <v>4832.2856733910621</v>
      </c>
      <c r="T243" s="5">
        <f t="shared" si="185"/>
        <v>18.693433894868708</v>
      </c>
      <c r="U243" s="5">
        <f t="shared" si="185"/>
        <v>60.592703730970356</v>
      </c>
      <c r="V243" s="5">
        <f t="shared" si="185"/>
        <v>105.3374843246644</v>
      </c>
      <c r="W243" s="15">
        <f t="shared" si="148"/>
        <v>-1.0734613539272964E-2</v>
      </c>
      <c r="X243" s="15">
        <f t="shared" si="148"/>
        <v>-1.217998157191269E-2</v>
      </c>
      <c r="Y243" s="15">
        <f t="shared" si="148"/>
        <v>-9.7425357312937999E-3</v>
      </c>
      <c r="Z243" s="5">
        <f t="shared" si="151"/>
        <v>4837.6014310350974</v>
      </c>
      <c r="AA243" s="5">
        <f t="shared" si="151"/>
        <v>20826.239037671221</v>
      </c>
      <c r="AB243" s="5">
        <f t="shared" si="151"/>
        <v>65478.567135228222</v>
      </c>
      <c r="AC243" s="16">
        <f t="shared" si="180"/>
        <v>1.0837011077914351</v>
      </c>
      <c r="AD243" s="16">
        <f t="shared" si="180"/>
        <v>3.0394849923627763</v>
      </c>
      <c r="AE243" s="16">
        <f t="shared" si="180"/>
        <v>14.525547728801916</v>
      </c>
      <c r="AF243" s="15">
        <f t="shared" si="158"/>
        <v>-4.0504037456468023E-3</v>
      </c>
      <c r="AG243" s="15">
        <f t="shared" si="158"/>
        <v>2.9673830763510267E-4</v>
      </c>
      <c r="AH243" s="15">
        <f t="shared" si="158"/>
        <v>9.7937136394747881E-3</v>
      </c>
      <c r="AI243" s="1">
        <f t="shared" si="181"/>
        <v>565154.93730963895</v>
      </c>
      <c r="AJ243" s="1">
        <f t="shared" si="181"/>
        <v>249276.4305647767</v>
      </c>
      <c r="AK243" s="1">
        <f t="shared" si="181"/>
        <v>88371.046804603888</v>
      </c>
      <c r="AL243" s="14">
        <f t="shared" si="186"/>
        <v>85.178401465512039</v>
      </c>
      <c r="AM243" s="14">
        <f t="shared" si="186"/>
        <v>20.454668362295347</v>
      </c>
      <c r="AN243" s="14">
        <f t="shared" si="186"/>
        <v>6.4625634630292224</v>
      </c>
      <c r="AO243" s="11">
        <f t="shared" si="187"/>
        <v>3.1484272265285699E-3</v>
      </c>
      <c r="AP243" s="11">
        <f t="shared" si="187"/>
        <v>3.9661879186600399E-3</v>
      </c>
      <c r="AQ243" s="11">
        <f t="shared" si="187"/>
        <v>3.5978328731532875E-3</v>
      </c>
      <c r="AR243" s="1">
        <f t="shared" si="152"/>
        <v>288309.34695338079</v>
      </c>
      <c r="AS243" s="1">
        <f t="shared" si="152"/>
        <v>129728.43318550981</v>
      </c>
      <c r="AT243" s="1">
        <f t="shared" si="152"/>
        <v>45874.321988716787</v>
      </c>
      <c r="AU243" s="1">
        <f t="shared" si="159"/>
        <v>57661.869390676162</v>
      </c>
      <c r="AV243" s="1">
        <f t="shared" si="159"/>
        <v>25945.686637101964</v>
      </c>
      <c r="AW243" s="1">
        <f t="shared" si="159"/>
        <v>9174.8643977433585</v>
      </c>
      <c r="AX243" s="1">
        <f t="shared" si="160"/>
        <v>197912.78436092692</v>
      </c>
      <c r="AY243" s="1">
        <f t="shared" si="160"/>
        <v>35012.775075289595</v>
      </c>
      <c r="AZ243" s="1">
        <f t="shared" si="160"/>
        <v>8398.3054960074423</v>
      </c>
      <c r="BA243" s="1">
        <f t="shared" si="161"/>
        <v>14212.725935958621</v>
      </c>
      <c r="BB243" s="1">
        <f t="shared" si="161"/>
        <v>31015.178710426433</v>
      </c>
      <c r="BC243" s="1">
        <f t="shared" si="161"/>
        <v>39485.15772545083</v>
      </c>
      <c r="BD243" s="1">
        <f>SUM(BA243:BC243)*BT243*BG$3+BF$3*econlow!BD243+BH$3*econhigh!BD243</f>
        <v>389.19896162891092</v>
      </c>
      <c r="BE243" s="2">
        <f t="shared" si="182"/>
        <v>0.17931493730955578</v>
      </c>
      <c r="BF243" s="2">
        <f t="shared" si="182"/>
        <v>0.13584270515142602</v>
      </c>
      <c r="BG243" s="2">
        <f t="shared" si="182"/>
        <v>7.3108051554487685E-2</v>
      </c>
      <c r="BH243" s="2">
        <f t="shared" si="155"/>
        <v>9.3080241472710296E-2</v>
      </c>
      <c r="BI243" s="2">
        <f t="shared" si="162"/>
        <v>3.2153846742329923E-3</v>
      </c>
      <c r="BJ243" s="2">
        <f t="shared" si="162"/>
        <v>1.8453240542857267E-3</v>
      </c>
      <c r="BK243" s="2">
        <f t="shared" si="162"/>
        <v>5.3447872020936297E-4</v>
      </c>
      <c r="BL243" s="2">
        <f t="shared" si="156"/>
        <v>927.02545563202307</v>
      </c>
      <c r="BM243" s="2">
        <f t="shared" si="156"/>
        <v>239.39099828201998</v>
      </c>
      <c r="BN243" s="2">
        <f t="shared" si="156"/>
        <v>24.518848907001587</v>
      </c>
      <c r="BO243" s="2">
        <f t="shared" si="163"/>
        <v>2137.3473284938495</v>
      </c>
      <c r="BP243" s="2">
        <f t="shared" si="163"/>
        <v>169.23517748066948</v>
      </c>
      <c r="BQ243" s="2">
        <f t="shared" si="163"/>
        <v>10.243908636705342</v>
      </c>
      <c r="BR243" s="11">
        <f t="shared" si="164"/>
        <v>3.2328460531306308E-2</v>
      </c>
      <c r="BS243" s="17">
        <f t="shared" si="153"/>
        <v>6.7675688035340794E-4</v>
      </c>
      <c r="BT243" s="17">
        <f t="shared" si="154"/>
        <v>4.6091952288505244E-3</v>
      </c>
      <c r="BU243" s="12">
        <f>(BU$3*tempmid!$I353+BU$4*tempmid!$I353^2+BU$5*tempmid!$I353^6)*(K243/K$56)^$BW$1</f>
        <v>-15.527361789017489</v>
      </c>
      <c r="BV243" s="12">
        <f>(BV$3*tempmid!$I353+BV$4*tempmid!$I353^2+BV$5*tempmid!$I353^6)*(L243/L$56)^$BW$1</f>
        <v>-11.737119310190515</v>
      </c>
      <c r="BW243" s="12">
        <f>(BW$3*tempmid!$I353+BW$4*tempmid!$I353^2+BW$5*tempmid!$I353^6)*(M243/M$56)^$BW$1</f>
        <v>-11.006000135536873</v>
      </c>
      <c r="BX243" s="12"/>
      <c r="BY243" s="12"/>
      <c r="BZ243" s="12"/>
      <c r="CA243" s="19"/>
      <c r="CB243" s="19"/>
      <c r="CC243" s="19"/>
      <c r="CD243" s="19"/>
      <c r="CE243" s="19"/>
      <c r="CF243" s="19"/>
      <c r="CG243" s="19"/>
      <c r="CH243" s="19"/>
    </row>
    <row r="244" spans="1:86" x14ac:dyDescent="0.3">
      <c r="A244" s="2">
        <f t="shared" si="140"/>
        <v>2198</v>
      </c>
      <c r="B244" s="5">
        <f t="shared" si="183"/>
        <v>1165.3998996102373</v>
      </c>
      <c r="C244" s="5">
        <f t="shared" si="183"/>
        <v>2964.1409688209246</v>
      </c>
      <c r="D244" s="5">
        <f t="shared" si="183"/>
        <v>4369.8692481025182</v>
      </c>
      <c r="E244" s="15">
        <f t="shared" si="184"/>
        <v>2.6648070360562665E-7</v>
      </c>
      <c r="F244" s="15">
        <f t="shared" si="184"/>
        <v>5.2498485509475023E-7</v>
      </c>
      <c r="G244" s="15">
        <f t="shared" si="184"/>
        <v>1.0717379068420515E-6</v>
      </c>
      <c r="H244" s="5">
        <f t="shared" si="143"/>
        <v>288755.55118478142</v>
      </c>
      <c r="I244" s="5">
        <f t="shared" si="143"/>
        <v>130188.57377913014</v>
      </c>
      <c r="J244" s="5">
        <f t="shared" si="143"/>
        <v>46027.44716143245</v>
      </c>
      <c r="K244" s="5">
        <f t="shared" si="144"/>
        <v>247773.79102345419</v>
      </c>
      <c r="L244" s="5">
        <f t="shared" si="144"/>
        <v>43921.181599846961</v>
      </c>
      <c r="M244" s="5">
        <f t="shared" si="144"/>
        <v>10532.911752775775</v>
      </c>
      <c r="N244" s="15">
        <f t="shared" si="145"/>
        <v>1.5473909824743615E-3</v>
      </c>
      <c r="O244" s="15">
        <f t="shared" si="145"/>
        <v>3.54642567808372E-3</v>
      </c>
      <c r="P244" s="15">
        <f t="shared" si="145"/>
        <v>3.3368524432100255E-3</v>
      </c>
      <c r="Q244" s="5">
        <f t="shared" si="146"/>
        <v>5339.8891587072203</v>
      </c>
      <c r="R244" s="5">
        <f t="shared" si="146"/>
        <v>7792.3961673816593</v>
      </c>
      <c r="S244" s="5">
        <f t="shared" si="146"/>
        <v>4801.1796326825061</v>
      </c>
      <c r="T244" s="5">
        <f t="shared" si="185"/>
        <v>18.492767106285346</v>
      </c>
      <c r="U244" s="5">
        <f t="shared" si="185"/>
        <v>59.854685716134775</v>
      </c>
      <c r="V244" s="5">
        <f t="shared" si="185"/>
        <v>104.31123011978676</v>
      </c>
      <c r="W244" s="15">
        <f t="shared" si="148"/>
        <v>-1.0734613539272964E-2</v>
      </c>
      <c r="X244" s="15">
        <f t="shared" si="148"/>
        <v>-1.217998157191269E-2</v>
      </c>
      <c r="Y244" s="15">
        <f t="shared" si="148"/>
        <v>-9.7425357312937999E-3</v>
      </c>
      <c r="Z244" s="5">
        <f t="shared" si="151"/>
        <v>4773.8768889774447</v>
      </c>
      <c r="AA244" s="5">
        <f t="shared" si="151"/>
        <v>20652.715434408117</v>
      </c>
      <c r="AB244" s="5">
        <f t="shared" si="151"/>
        <v>65697.204612946196</v>
      </c>
      <c r="AC244" s="16">
        <f t="shared" si="180"/>
        <v>1.0793116807652752</v>
      </c>
      <c r="AD244" s="16">
        <f t="shared" si="180"/>
        <v>3.0403869239954924</v>
      </c>
      <c r="AE244" s="16">
        <f t="shared" si="180"/>
        <v>14.667806783714326</v>
      </c>
      <c r="AF244" s="15">
        <f t="shared" si="158"/>
        <v>-4.0504037456468023E-3</v>
      </c>
      <c r="AG244" s="15">
        <f t="shared" si="158"/>
        <v>2.9673830763510267E-4</v>
      </c>
      <c r="AH244" s="15">
        <f t="shared" si="158"/>
        <v>9.7937136394747881E-3</v>
      </c>
      <c r="AI244" s="1">
        <f t="shared" si="181"/>
        <v>566301.31296935119</v>
      </c>
      <c r="AJ244" s="1">
        <f t="shared" si="181"/>
        <v>250294.47414540101</v>
      </c>
      <c r="AK244" s="1">
        <f t="shared" si="181"/>
        <v>88708.806521886858</v>
      </c>
      <c r="AL244" s="14">
        <f t="shared" si="186"/>
        <v>85.443897683815365</v>
      </c>
      <c r="AM244" s="14">
        <f t="shared" si="186"/>
        <v>20.534984150248693</v>
      </c>
      <c r="AN244" s="14">
        <f t="shared" si="186"/>
        <v>6.485582174068627</v>
      </c>
      <c r="AO244" s="11">
        <f t="shared" si="187"/>
        <v>3.116942954263284E-3</v>
      </c>
      <c r="AP244" s="11">
        <f t="shared" si="187"/>
        <v>3.9265260394734398E-3</v>
      </c>
      <c r="AQ244" s="11">
        <f t="shared" si="187"/>
        <v>3.5618545444217548E-3</v>
      </c>
      <c r="AR244" s="1">
        <f t="shared" si="152"/>
        <v>288755.55118478142</v>
      </c>
      <c r="AS244" s="1">
        <f t="shared" si="152"/>
        <v>130188.57377913014</v>
      </c>
      <c r="AT244" s="1">
        <f t="shared" si="152"/>
        <v>46027.44716143245</v>
      </c>
      <c r="AU244" s="1">
        <f t="shared" si="159"/>
        <v>57751.110236956287</v>
      </c>
      <c r="AV244" s="1">
        <f t="shared" si="159"/>
        <v>26037.714755826029</v>
      </c>
      <c r="AW244" s="1">
        <f t="shared" si="159"/>
        <v>9205.4894322864911</v>
      </c>
      <c r="AX244" s="1">
        <f t="shared" si="160"/>
        <v>198219.03281876337</v>
      </c>
      <c r="AY244" s="1">
        <f t="shared" si="160"/>
        <v>35136.945279877567</v>
      </c>
      <c r="AZ244" s="1">
        <f t="shared" si="160"/>
        <v>8426.3294022206192</v>
      </c>
      <c r="BA244" s="1">
        <f t="shared" si="161"/>
        <v>14214.531658881357</v>
      </c>
      <c r="BB244" s="1">
        <f t="shared" si="161"/>
        <v>31025.688502323963</v>
      </c>
      <c r="BC244" s="1">
        <f t="shared" si="161"/>
        <v>39499.757377714523</v>
      </c>
      <c r="BD244" s="1">
        <f>SUM(BA244:BC244)*BT244*BG$3+BF$3*econlow!BD244+BH$3*econhigh!BD244</f>
        <v>377.97098413984492</v>
      </c>
      <c r="BE244" s="2">
        <f t="shared" si="182"/>
        <v>0.17931493730955578</v>
      </c>
      <c r="BF244" s="2">
        <f t="shared" si="182"/>
        <v>0.13584270515142602</v>
      </c>
      <c r="BG244" s="2">
        <f t="shared" si="182"/>
        <v>7.3108051554487685E-2</v>
      </c>
      <c r="BH244" s="2">
        <f t="shared" si="155"/>
        <v>9.2890584839724274E-2</v>
      </c>
      <c r="BI244" s="2">
        <f t="shared" si="162"/>
        <v>3.2153846742329923E-3</v>
      </c>
      <c r="BJ244" s="2">
        <f t="shared" si="162"/>
        <v>1.8453240542857267E-3</v>
      </c>
      <c r="BK244" s="2">
        <f t="shared" si="162"/>
        <v>5.3447872020936297E-4</v>
      </c>
      <c r="BL244" s="2">
        <f t="shared" si="156"/>
        <v>928.46017387924655</v>
      </c>
      <c r="BM244" s="2">
        <f t="shared" si="156"/>
        <v>240.24010678778089</v>
      </c>
      <c r="BN244" s="2">
        <f t="shared" si="156"/>
        <v>24.600691053346491</v>
      </c>
      <c r="BO244" s="2">
        <f t="shared" si="163"/>
        <v>2169.2299471751185</v>
      </c>
      <c r="BP244" s="2">
        <f t="shared" si="163"/>
        <v>171.26239983434786</v>
      </c>
      <c r="BQ244" s="2">
        <f t="shared" si="163"/>
        <v>10.243896981079052</v>
      </c>
      <c r="BR244" s="11">
        <f t="shared" si="164"/>
        <v>3.2283000733354966E-2</v>
      </c>
      <c r="BS244" s="17">
        <f t="shared" si="153"/>
        <v>6.555635209409056E-4</v>
      </c>
      <c r="BT244" s="17">
        <f t="shared" si="154"/>
        <v>4.4749468241267222E-3</v>
      </c>
      <c r="BU244" s="12">
        <f>(BU$3*tempmid!$I354+BU$4*tempmid!$I354^2+BU$5*tempmid!$I354^6)*(K244/K$56)^$BW$1</f>
        <v>-15.693340605135361</v>
      </c>
      <c r="BV244" s="12">
        <f>(BV$3*tempmid!$I354+BV$4*tempmid!$I354^2+BV$5*tempmid!$I354^6)*(L244/L$56)^$BW$1</f>
        <v>-11.842175666458607</v>
      </c>
      <c r="BW244" s="12">
        <f>(BW$3*tempmid!$I354+BW$4*tempmid!$I354^2+BW$5*tempmid!$I354^6)*(M244/M$56)^$BW$1</f>
        <v>-11.093682975407347</v>
      </c>
      <c r="BX244" s="12"/>
      <c r="BY244" s="12"/>
      <c r="BZ244" s="12"/>
      <c r="CA244" s="19"/>
      <c r="CB244" s="19"/>
      <c r="CC244" s="19"/>
      <c r="CD244" s="19"/>
      <c r="CE244" s="19"/>
      <c r="CF244" s="19"/>
      <c r="CG244" s="19"/>
      <c r="CH244" s="19"/>
    </row>
    <row r="245" spans="1:86" x14ac:dyDescent="0.3">
      <c r="A245" s="2">
        <f t="shared" si="140"/>
        <v>2199</v>
      </c>
      <c r="B245" s="5">
        <f t="shared" si="183"/>
        <v>1165.4001946389933</v>
      </c>
      <c r="C245" s="5">
        <f t="shared" si="183"/>
        <v>2964.1424471435857</v>
      </c>
      <c r="D245" s="5">
        <f t="shared" si="183"/>
        <v>4369.873697289313</v>
      </c>
      <c r="E245" s="15">
        <f t="shared" si="184"/>
        <v>2.5315666842534528E-7</v>
      </c>
      <c r="F245" s="15">
        <f t="shared" si="184"/>
        <v>4.9873561234001268E-7</v>
      </c>
      <c r="G245" s="15">
        <f t="shared" si="184"/>
        <v>1.0181510114999488E-6</v>
      </c>
      <c r="H245" s="5">
        <f t="shared" si="143"/>
        <v>289189.70077939093</v>
      </c>
      <c r="I245" s="5">
        <f t="shared" si="143"/>
        <v>130643.81689328165</v>
      </c>
      <c r="J245" s="5">
        <f t="shared" si="143"/>
        <v>46179.010540415249</v>
      </c>
      <c r="K245" s="5">
        <f t="shared" si="144"/>
        <v>248146.26092367643</v>
      </c>
      <c r="L245" s="5">
        <f t="shared" si="144"/>
        <v>44074.743107969516</v>
      </c>
      <c r="M245" s="5">
        <f t="shared" si="144"/>
        <v>10567.584726547282</v>
      </c>
      <c r="N245" s="15">
        <f t="shared" si="145"/>
        <v>1.5032659373845902E-3</v>
      </c>
      <c r="O245" s="15">
        <f t="shared" si="145"/>
        <v>3.4962972882106591E-3</v>
      </c>
      <c r="P245" s="15">
        <f t="shared" si="145"/>
        <v>3.2918697683352871E-3</v>
      </c>
      <c r="Q245" s="5">
        <f t="shared" si="146"/>
        <v>5290.5099553765749</v>
      </c>
      <c r="R245" s="5">
        <f t="shared" si="146"/>
        <v>7724.4014737657199</v>
      </c>
      <c r="S245" s="5">
        <f t="shared" si="146"/>
        <v>4770.0597038854576</v>
      </c>
      <c r="T245" s="5">
        <f t="shared" si="185"/>
        <v>18.294254398127592</v>
      </c>
      <c r="U245" s="5">
        <f t="shared" si="185"/>
        <v>59.125656747119628</v>
      </c>
      <c r="V245" s="5">
        <f t="shared" si="185"/>
        <v>103.29497423316953</v>
      </c>
      <c r="W245" s="15">
        <f t="shared" si="148"/>
        <v>-1.0734613539272964E-2</v>
      </c>
      <c r="X245" s="15">
        <f t="shared" si="148"/>
        <v>-1.217998157191269E-2</v>
      </c>
      <c r="Y245" s="15">
        <f t="shared" si="148"/>
        <v>-9.7425357312937999E-3</v>
      </c>
      <c r="Z245" s="5">
        <f t="shared" si="151"/>
        <v>4710.7820153735629</v>
      </c>
      <c r="AA245" s="5">
        <f t="shared" si="151"/>
        <v>20479.602987303351</v>
      </c>
      <c r="AB245" s="5">
        <f t="shared" si="151"/>
        <v>65913.581141783347</v>
      </c>
      <c r="AC245" s="16">
        <f t="shared" si="180"/>
        <v>1.0749400326907832</v>
      </c>
      <c r="AD245" s="16">
        <f t="shared" si="180"/>
        <v>3.0412891232658747</v>
      </c>
      <c r="AE245" s="16">
        <f t="shared" si="180"/>
        <v>14.811459083073169</v>
      </c>
      <c r="AF245" s="15">
        <f t="shared" si="158"/>
        <v>-4.0504037456468023E-3</v>
      </c>
      <c r="AG245" s="15">
        <f t="shared" si="158"/>
        <v>2.9673830763510267E-4</v>
      </c>
      <c r="AH245" s="15">
        <f t="shared" si="158"/>
        <v>9.7937136394747881E-3</v>
      </c>
      <c r="AI245" s="1">
        <f t="shared" si="181"/>
        <v>567422.29190937243</v>
      </c>
      <c r="AJ245" s="1">
        <f t="shared" si="181"/>
        <v>251302.74148668692</v>
      </c>
      <c r="AK245" s="1">
        <f t="shared" si="181"/>
        <v>89043.415301984656</v>
      </c>
      <c r="AL245" s="14">
        <f t="shared" si="186"/>
        <v>85.707558201137033</v>
      </c>
      <c r="AM245" s="14">
        <f t="shared" si="186"/>
        <v>20.614808988734957</v>
      </c>
      <c r="AN245" s="14">
        <f t="shared" si="186"/>
        <v>6.5084518674051557</v>
      </c>
      <c r="AO245" s="11">
        <f t="shared" si="187"/>
        <v>3.085773524720651E-3</v>
      </c>
      <c r="AP245" s="11">
        <f t="shared" si="187"/>
        <v>3.8872607790787052E-3</v>
      </c>
      <c r="AQ245" s="11">
        <f t="shared" si="187"/>
        <v>3.5262359989775374E-3</v>
      </c>
      <c r="AR245" s="1">
        <f t="shared" si="152"/>
        <v>289189.70077939093</v>
      </c>
      <c r="AS245" s="1">
        <f t="shared" si="152"/>
        <v>130643.81689328165</v>
      </c>
      <c r="AT245" s="1">
        <f t="shared" si="152"/>
        <v>46179.010540415249</v>
      </c>
      <c r="AU245" s="1">
        <f t="shared" si="159"/>
        <v>57837.94015587819</v>
      </c>
      <c r="AV245" s="1">
        <f t="shared" si="159"/>
        <v>26128.763378656331</v>
      </c>
      <c r="AW245" s="1">
        <f t="shared" si="159"/>
        <v>9235.8021080830495</v>
      </c>
      <c r="AX245" s="1">
        <f t="shared" si="160"/>
        <v>198517.00873894113</v>
      </c>
      <c r="AY245" s="1">
        <f t="shared" si="160"/>
        <v>35259.794486375613</v>
      </c>
      <c r="AZ245" s="1">
        <f t="shared" si="160"/>
        <v>8454.0677812378271</v>
      </c>
      <c r="BA245" s="1">
        <f t="shared" si="161"/>
        <v>14216.285848328407</v>
      </c>
      <c r="BB245" s="1">
        <f t="shared" si="161"/>
        <v>31036.049424278313</v>
      </c>
      <c r="BC245" s="1">
        <f t="shared" si="161"/>
        <v>39514.159024516797</v>
      </c>
      <c r="BD245" s="1">
        <f>SUM(BA245:BC245)*BT245*BG$3+BF$3*econlow!BD245+BH$3*econhigh!BD245</f>
        <v>367.06504749768789</v>
      </c>
      <c r="BE245" s="2">
        <f t="shared" si="182"/>
        <v>0.17931493730955578</v>
      </c>
      <c r="BF245" s="2">
        <f t="shared" si="182"/>
        <v>0.13584270515142602</v>
      </c>
      <c r="BG245" s="2">
        <f t="shared" si="182"/>
        <v>7.3108051554487685E-2</v>
      </c>
      <c r="BH245" s="2">
        <f t="shared" si="155"/>
        <v>9.2702130298595739E-2</v>
      </c>
      <c r="BI245" s="2">
        <f t="shared" si="162"/>
        <v>3.2153846742329923E-3</v>
      </c>
      <c r="BJ245" s="2">
        <f t="shared" si="162"/>
        <v>1.8453240542857267E-3</v>
      </c>
      <c r="BK245" s="2">
        <f t="shared" si="162"/>
        <v>5.3447872020936297E-4</v>
      </c>
      <c r="BL245" s="2">
        <f t="shared" si="156"/>
        <v>929.8561318320784</v>
      </c>
      <c r="BM245" s="2">
        <f t="shared" si="156"/>
        <v>241.08017785687261</v>
      </c>
      <c r="BN245" s="2">
        <f t="shared" si="156"/>
        <v>24.681698454175827</v>
      </c>
      <c r="BO245" s="2">
        <f t="shared" si="163"/>
        <v>2201.589158513144</v>
      </c>
      <c r="BP245" s="2">
        <f t="shared" si="163"/>
        <v>173.31399938849873</v>
      </c>
      <c r="BQ245" s="2">
        <f t="shared" si="163"/>
        <v>10.243890332894651</v>
      </c>
      <c r="BR245" s="11">
        <f t="shared" si="164"/>
        <v>3.223801835643833E-2</v>
      </c>
      <c r="BS245" s="17">
        <f t="shared" si="153"/>
        <v>6.3506181974824717E-4</v>
      </c>
      <c r="BT245" s="17">
        <f t="shared" si="154"/>
        <v>4.3446085671133223E-3</v>
      </c>
      <c r="BU245" s="12">
        <f>(BU$3*tempmid!$I355+BU$4*tempmid!$I355^2+BU$5*tempmid!$I355^6)*(K245/K$56)^$BW$1</f>
        <v>-15.859258516524141</v>
      </c>
      <c r="BV245" s="12">
        <f>(BV$3*tempmid!$I355+BV$4*tempmid!$I355^2+BV$5*tempmid!$I355^6)*(L245/L$56)^$BW$1</f>
        <v>-11.947083119777224</v>
      </c>
      <c r="BW245" s="12">
        <f>(BW$3*tempmid!$I355+BW$4*tempmid!$I355^2+BW$5*tempmid!$I355^6)*(M245/M$56)^$BW$1</f>
        <v>-11.181222185502158</v>
      </c>
      <c r="BX245" s="12"/>
      <c r="BY245" s="12"/>
      <c r="BZ245" s="12"/>
      <c r="CA245" s="19"/>
      <c r="CB245" s="19"/>
      <c r="CC245" s="19"/>
      <c r="CD245" s="19"/>
      <c r="CE245" s="19"/>
      <c r="CF245" s="19"/>
      <c r="CG245" s="19"/>
      <c r="CH245" s="19"/>
    </row>
    <row r="246" spans="1:86" x14ac:dyDescent="0.3">
      <c r="A246" s="2">
        <f t="shared" si="140"/>
        <v>2200</v>
      </c>
      <c r="B246" s="5">
        <f t="shared" si="183"/>
        <v>1165.4004749163826</v>
      </c>
      <c r="C246" s="5">
        <f t="shared" si="183"/>
        <v>2964.1438515508144</v>
      </c>
      <c r="D246" s="5">
        <f t="shared" si="183"/>
        <v>4369.8779240210715</v>
      </c>
      <c r="E246" s="15">
        <f t="shared" si="184"/>
        <v>2.4049883500407801E-7</v>
      </c>
      <c r="F246" s="15">
        <f t="shared" si="184"/>
        <v>4.7379883172301204E-7</v>
      </c>
      <c r="G246" s="15">
        <f t="shared" si="184"/>
        <v>9.6724346092495143E-7</v>
      </c>
      <c r="H246" s="5">
        <f t="shared" si="143"/>
        <v>289611.86941558914</v>
      </c>
      <c r="I246" s="5">
        <f t="shared" si="143"/>
        <v>131094.16982153492</v>
      </c>
      <c r="J246" s="5">
        <f t="shared" si="143"/>
        <v>46329.015733157881</v>
      </c>
      <c r="K246" s="5">
        <f t="shared" si="144"/>
        <v>248508.4532305247</v>
      </c>
      <c r="L246" s="5">
        <f t="shared" si="144"/>
        <v>44226.655785598115</v>
      </c>
      <c r="M246" s="5">
        <f t="shared" si="144"/>
        <v>10601.901595119818</v>
      </c>
      <c r="N246" s="15">
        <f t="shared" si="145"/>
        <v>1.4595920385827021E-3</v>
      </c>
      <c r="O246" s="15">
        <f t="shared" si="145"/>
        <v>3.4467059117386789E-3</v>
      </c>
      <c r="P246" s="15">
        <f t="shared" si="145"/>
        <v>3.2473710370475306E-3</v>
      </c>
      <c r="Q246" s="5">
        <f t="shared" si="146"/>
        <v>5241.3587297934782</v>
      </c>
      <c r="R246" s="5">
        <f t="shared" si="146"/>
        <v>7656.6214974167642</v>
      </c>
      <c r="S246" s="5">
        <f t="shared" si="146"/>
        <v>4738.9310508267981</v>
      </c>
      <c r="T246" s="5">
        <f t="shared" si="185"/>
        <v>18.097872647174547</v>
      </c>
      <c r="U246" s="5">
        <f t="shared" si="185"/>
        <v>58.405507337512475</v>
      </c>
      <c r="V246" s="5">
        <f t="shared" si="185"/>
        <v>102.28861925583981</v>
      </c>
      <c r="W246" s="15">
        <f t="shared" si="148"/>
        <v>-1.0734613539272964E-2</v>
      </c>
      <c r="X246" s="15">
        <f t="shared" si="148"/>
        <v>-1.217998157191269E-2</v>
      </c>
      <c r="Y246" s="15">
        <f t="shared" si="148"/>
        <v>-9.7425357312937999E-3</v>
      </c>
      <c r="Z246" s="5">
        <f t="shared" si="151"/>
        <v>4648.3161862236902</v>
      </c>
      <c r="AA246" s="5">
        <f t="shared" si="151"/>
        <v>20306.926640414975</v>
      </c>
      <c r="AB246" s="5">
        <f t="shared" si="151"/>
        <v>66127.701931113144</v>
      </c>
      <c r="AC246" s="16">
        <f t="shared" si="180"/>
        <v>1.0705860915560268</v>
      </c>
      <c r="AD246" s="16">
        <f t="shared" si="180"/>
        <v>3.0421915902533416</v>
      </c>
      <c r="AE246" s="16">
        <f t="shared" si="180"/>
        <v>14.956518271915586</v>
      </c>
      <c r="AF246" s="15">
        <f t="shared" si="158"/>
        <v>-4.0504037456468023E-3</v>
      </c>
      <c r="AG246" s="15">
        <f t="shared" si="158"/>
        <v>2.9673830763510267E-4</v>
      </c>
      <c r="AH246" s="15">
        <f t="shared" si="158"/>
        <v>9.7937136394747881E-3</v>
      </c>
      <c r="AI246" s="1">
        <f t="shared" si="181"/>
        <v>568518.00287431339</v>
      </c>
      <c r="AJ246" s="1">
        <f t="shared" si="181"/>
        <v>252301.23071667456</v>
      </c>
      <c r="AK246" s="1">
        <f t="shared" si="181"/>
        <v>89374.875879869243</v>
      </c>
      <c r="AL246" s="14">
        <f t="shared" si="186"/>
        <v>85.969387573962905</v>
      </c>
      <c r="AM246" s="14">
        <f t="shared" si="186"/>
        <v>20.694142775800564</v>
      </c>
      <c r="AN246" s="14">
        <f t="shared" si="186"/>
        <v>6.5311727013048886</v>
      </c>
      <c r="AO246" s="11">
        <f t="shared" si="187"/>
        <v>3.0549157894734446E-3</v>
      </c>
      <c r="AP246" s="11">
        <f t="shared" si="187"/>
        <v>3.8483881712879182E-3</v>
      </c>
      <c r="AQ246" s="11">
        <f t="shared" si="187"/>
        <v>3.4909736389877621E-3</v>
      </c>
      <c r="AR246" s="1">
        <f t="shared" si="152"/>
        <v>289611.86941558914</v>
      </c>
      <c r="AS246" s="1">
        <f t="shared" si="152"/>
        <v>131094.16982153492</v>
      </c>
      <c r="AT246" s="1">
        <f t="shared" si="152"/>
        <v>46329.015733157881</v>
      </c>
      <c r="AU246" s="1">
        <f t="shared" si="159"/>
        <v>57922.373883117834</v>
      </c>
      <c r="AV246" s="1">
        <f t="shared" si="159"/>
        <v>26218.833964306985</v>
      </c>
      <c r="AW246" s="1">
        <f t="shared" si="159"/>
        <v>9265.803146631577</v>
      </c>
      <c r="AX246" s="1">
        <f t="shared" si="160"/>
        <v>198806.76258441978</v>
      </c>
      <c r="AY246" s="1">
        <f t="shared" si="160"/>
        <v>35381.324628478498</v>
      </c>
      <c r="AZ246" s="1">
        <f t="shared" si="160"/>
        <v>8481.5212760958566</v>
      </c>
      <c r="BA246" s="1">
        <f t="shared" si="161"/>
        <v>14217.989036400386</v>
      </c>
      <c r="BB246" s="1">
        <f t="shared" si="161"/>
        <v>31046.263094920228</v>
      </c>
      <c r="BC246" s="1">
        <f t="shared" si="161"/>
        <v>39528.364867999349</v>
      </c>
      <c r="BD246" s="1">
        <f>SUM(BA246:BC246)*BT246*BG$3+BF$3*econlow!BD246+BH$3*econhigh!BD246</f>
        <v>356.47198512490718</v>
      </c>
      <c r="BE246" s="2">
        <f t="shared" si="182"/>
        <v>0.17931493730955578</v>
      </c>
      <c r="BF246" s="2">
        <f t="shared" si="182"/>
        <v>0.13584270515142602</v>
      </c>
      <c r="BG246" s="2">
        <f t="shared" si="182"/>
        <v>7.3108051554487685E-2</v>
      </c>
      <c r="BH246" s="2">
        <f t="shared" si="155"/>
        <v>9.2514881222213463E-2</v>
      </c>
      <c r="BI246" s="2">
        <f t="shared" si="162"/>
        <v>3.2153846742329923E-3</v>
      </c>
      <c r="BJ246" s="2">
        <f t="shared" si="162"/>
        <v>1.8453240542857267E-3</v>
      </c>
      <c r="BK246" s="2">
        <f t="shared" si="162"/>
        <v>5.3447872020936297E-4</v>
      </c>
      <c r="BL246" s="2">
        <f t="shared" si="156"/>
        <v>931.21356639485202</v>
      </c>
      <c r="BM246" s="2">
        <f t="shared" si="156"/>
        <v>241.91122494829636</v>
      </c>
      <c r="BN246" s="2">
        <f t="shared" si="156"/>
        <v>24.761873037617665</v>
      </c>
      <c r="BO246" s="2">
        <f t="shared" si="163"/>
        <v>2234.4320880008449</v>
      </c>
      <c r="BP246" s="2">
        <f t="shared" si="163"/>
        <v>175.39026927586153</v>
      </c>
      <c r="BQ246" s="2">
        <f t="shared" si="163"/>
        <v>10.243888632986895</v>
      </c>
      <c r="BR246" s="11">
        <f t="shared" si="164"/>
        <v>3.2193507403085436E-2</v>
      </c>
      <c r="BS246" s="17">
        <f t="shared" si="153"/>
        <v>6.1522808543654738E-4</v>
      </c>
      <c r="BT246" s="17">
        <f t="shared" si="154"/>
        <v>4.2180665700129339E-3</v>
      </c>
      <c r="BU246" s="12">
        <f>(BU$3*tempmid!$I356+BU$4*tempmid!$I356^2+BU$5*tempmid!$I356^6)*(K246/K$56)^$BW$1</f>
        <v>-16.025111601961353</v>
      </c>
      <c r="BV246" s="12">
        <f>(BV$3*tempmid!$I356+BV$4*tempmid!$I356^2+BV$5*tempmid!$I356^6)*(L246/L$56)^$BW$1</f>
        <v>-12.051839817339898</v>
      </c>
      <c r="BW246" s="12">
        <f>(BW$3*tempmid!$I356+BW$4*tempmid!$I356^2+BW$5*tempmid!$I356^6)*(M246/M$56)^$BW$1</f>
        <v>-11.268616349041896</v>
      </c>
      <c r="BX246" s="12"/>
      <c r="BY246" s="12"/>
      <c r="BZ246" s="12"/>
      <c r="CA246" s="19"/>
      <c r="CB246" s="19"/>
      <c r="CC246" s="19"/>
      <c r="CD246" s="19"/>
      <c r="CE246" s="19"/>
      <c r="CF246" s="19"/>
      <c r="CG246" s="19"/>
      <c r="CH246" s="19"/>
    </row>
    <row r="247" spans="1:86" x14ac:dyDescent="0.3">
      <c r="A247" s="2">
        <f t="shared" si="140"/>
        <v>2201</v>
      </c>
      <c r="B247" s="5">
        <f t="shared" si="183"/>
        <v>1165.4007411799664</v>
      </c>
      <c r="C247" s="5">
        <f t="shared" si="183"/>
        <v>2964.1451857383136</v>
      </c>
      <c r="D247" s="5">
        <f t="shared" si="183"/>
        <v>4369.8819394201264</v>
      </c>
      <c r="E247" s="15">
        <f t="shared" si="184"/>
        <v>2.2847389325387411E-7</v>
      </c>
      <c r="F247" s="15">
        <f t="shared" si="184"/>
        <v>4.5010889013686141E-7</v>
      </c>
      <c r="G247" s="15">
        <f t="shared" si="184"/>
        <v>9.1888128787870382E-7</v>
      </c>
      <c r="H247" s="5">
        <f t="shared" si="143"/>
        <v>290022.1312690386</v>
      </c>
      <c r="I247" s="5">
        <f t="shared" si="143"/>
        <v>131539.64050731953</v>
      </c>
      <c r="J247" s="5">
        <f t="shared" si="143"/>
        <v>46477.466520854097</v>
      </c>
      <c r="K247" s="5">
        <f t="shared" si="144"/>
        <v>248860.43145587126</v>
      </c>
      <c r="L247" s="5">
        <f t="shared" si="144"/>
        <v>44376.922270949915</v>
      </c>
      <c r="M247" s="5">
        <f t="shared" si="144"/>
        <v>10635.863202981991</v>
      </c>
      <c r="N247" s="15">
        <f t="shared" si="145"/>
        <v>1.4163631891428441E-3</v>
      </c>
      <c r="O247" s="15">
        <f t="shared" si="145"/>
        <v>3.3976452137882696E-3</v>
      </c>
      <c r="P247" s="15">
        <f t="shared" si="145"/>
        <v>3.2033506024811143E-3</v>
      </c>
      <c r="Q247" s="5">
        <f t="shared" si="146"/>
        <v>5192.4399331087534</v>
      </c>
      <c r="R247" s="5">
        <f t="shared" si="146"/>
        <v>7589.065032035478</v>
      </c>
      <c r="S247" s="5">
        <f t="shared" si="146"/>
        <v>4707.7987331260074</v>
      </c>
      <c r="T247" s="5">
        <f t="shared" si="185"/>
        <v>17.903598978424149</v>
      </c>
      <c r="U247" s="5">
        <f t="shared" si="185"/>
        <v>57.69412933444336</v>
      </c>
      <c r="V247" s="5">
        <f t="shared" si="185"/>
        <v>101.29206872783507</v>
      </c>
      <c r="W247" s="15">
        <f t="shared" si="148"/>
        <v>-1.0734613539272964E-2</v>
      </c>
      <c r="X247" s="15">
        <f t="shared" si="148"/>
        <v>-1.217998157191269E-2</v>
      </c>
      <c r="Y247" s="15">
        <f t="shared" si="148"/>
        <v>-9.7425357312937999E-3</v>
      </c>
      <c r="Z247" s="5">
        <f t="shared" si="151"/>
        <v>4586.4785898518439</v>
      </c>
      <c r="AA247" s="5">
        <f t="shared" si="151"/>
        <v>20134.710655457391</v>
      </c>
      <c r="AB247" s="5">
        <f t="shared" si="151"/>
        <v>66339.572444676596</v>
      </c>
      <c r="AC247" s="16">
        <f t="shared" ref="AC247:AE262" si="188">AC246*(1+AF247)</f>
        <v>1.0662497856407509</v>
      </c>
      <c r="AD247" s="16">
        <f t="shared" si="188"/>
        <v>3.0430943250373352</v>
      </c>
      <c r="AE247" s="16">
        <f t="shared" si="188"/>
        <v>15.102998128914299</v>
      </c>
      <c r="AF247" s="15">
        <f t="shared" si="158"/>
        <v>-4.0504037456468023E-3</v>
      </c>
      <c r="AG247" s="15">
        <f t="shared" si="158"/>
        <v>2.9673830763510267E-4</v>
      </c>
      <c r="AH247" s="15">
        <f t="shared" si="158"/>
        <v>9.7937136394747881E-3</v>
      </c>
      <c r="AI247" s="1">
        <f t="shared" si="181"/>
        <v>569588.57646999985</v>
      </c>
      <c r="AJ247" s="1">
        <f t="shared" si="181"/>
        <v>253289.94160931409</v>
      </c>
      <c r="AK247" s="1">
        <f t="shared" si="181"/>
        <v>89703.191438513895</v>
      </c>
      <c r="AL247" s="14">
        <f t="shared" si="186"/>
        <v>86.229390521078869</v>
      </c>
      <c r="AM247" s="14">
        <f t="shared" si="186"/>
        <v>20.772985479131165</v>
      </c>
      <c r="AN247" s="14">
        <f t="shared" si="186"/>
        <v>6.5537448515195003</v>
      </c>
      <c r="AO247" s="11">
        <f t="shared" si="187"/>
        <v>3.02436663157871E-3</v>
      </c>
      <c r="AP247" s="11">
        <f t="shared" si="187"/>
        <v>3.8099042895750391E-3</v>
      </c>
      <c r="AQ247" s="11">
        <f t="shared" si="187"/>
        <v>3.4560639025978846E-3</v>
      </c>
      <c r="AR247" s="1">
        <f t="shared" si="152"/>
        <v>290022.1312690386</v>
      </c>
      <c r="AS247" s="1">
        <f t="shared" si="152"/>
        <v>131539.64050731953</v>
      </c>
      <c r="AT247" s="1">
        <f t="shared" si="152"/>
        <v>46477.466520854097</v>
      </c>
      <c r="AU247" s="1">
        <f t="shared" si="159"/>
        <v>58004.426253807724</v>
      </c>
      <c r="AV247" s="1">
        <f t="shared" si="159"/>
        <v>26307.928101463909</v>
      </c>
      <c r="AW247" s="1">
        <f t="shared" si="159"/>
        <v>9295.4933041708191</v>
      </c>
      <c r="AX247" s="1">
        <f t="shared" si="160"/>
        <v>199088.34516469698</v>
      </c>
      <c r="AY247" s="1">
        <f t="shared" si="160"/>
        <v>35501.537816759926</v>
      </c>
      <c r="AZ247" s="1">
        <f t="shared" si="160"/>
        <v>8508.6905623855928</v>
      </c>
      <c r="BA247" s="1">
        <f t="shared" si="161"/>
        <v>14219.641747706413</v>
      </c>
      <c r="BB247" s="1">
        <f t="shared" si="161"/>
        <v>31056.331112442054</v>
      </c>
      <c r="BC247" s="1">
        <f t="shared" si="161"/>
        <v>39542.377080910075</v>
      </c>
      <c r="BD247" s="1">
        <f>SUM(BA247:BC247)*BT247*BG$3+BF$3*econlow!BD247+BH$3*econhigh!BD247</f>
        <v>346.1828883359164</v>
      </c>
      <c r="BE247" s="2">
        <f t="shared" si="182"/>
        <v>0.17931493730955578</v>
      </c>
      <c r="BF247" s="2">
        <f t="shared" si="182"/>
        <v>0.13584270515142602</v>
      </c>
      <c r="BG247" s="2">
        <f t="shared" si="182"/>
        <v>7.3108051554487685E-2</v>
      </c>
      <c r="BH247" s="2">
        <f t="shared" si="155"/>
        <v>9.2328840765694573E-2</v>
      </c>
      <c r="BI247" s="2">
        <f t="shared" si="162"/>
        <v>3.2153846742329923E-3</v>
      </c>
      <c r="BJ247" s="2">
        <f t="shared" si="162"/>
        <v>1.8453240542857267E-3</v>
      </c>
      <c r="BK247" s="2">
        <f t="shared" si="162"/>
        <v>5.3447872020936297E-4</v>
      </c>
      <c r="BL247" s="2">
        <f t="shared" si="156"/>
        <v>932.53271607085583</v>
      </c>
      <c r="BM247" s="2">
        <f t="shared" si="156"/>
        <v>242.73326272025389</v>
      </c>
      <c r="BN247" s="2">
        <f t="shared" si="156"/>
        <v>24.841216824639613</v>
      </c>
      <c r="BO247" s="2">
        <f t="shared" si="163"/>
        <v>2267.7659676406042</v>
      </c>
      <c r="BP247" s="2">
        <f t="shared" si="163"/>
        <v>177.4915061549909</v>
      </c>
      <c r="BQ247" s="2">
        <f t="shared" si="163"/>
        <v>10.243891822975529</v>
      </c>
      <c r="BR247" s="11">
        <f t="shared" si="164"/>
        <v>3.214946194596166E-2</v>
      </c>
      <c r="BS247" s="17">
        <f t="shared" si="153"/>
        <v>5.9603948389911016E-4</v>
      </c>
      <c r="BT247" s="17">
        <f t="shared" si="154"/>
        <v>4.0952102621484793E-3</v>
      </c>
      <c r="BU247" s="12">
        <f>(BU$3*tempmid!$I357+BU$4*tempmid!$I357^2+BU$5*tempmid!$I357^6)*(K247/K$56)^$BW$1</f>
        <v>-16.190896101233058</v>
      </c>
      <c r="BV247" s="12">
        <f>(BV$3*tempmid!$I357+BV$4*tempmid!$I357^2+BV$5*tempmid!$I357^6)*(L247/L$56)^$BW$1</f>
        <v>-12.156444001798514</v>
      </c>
      <c r="BW247" s="12">
        <f>(BW$3*tempmid!$I357+BW$4*tempmid!$I357^2+BW$5*tempmid!$I357^6)*(M247/M$56)^$BW$1</f>
        <v>-11.355864125778028</v>
      </c>
      <c r="BX247" s="12"/>
      <c r="BY247" s="12"/>
      <c r="BZ247" s="12"/>
      <c r="CA247" s="19"/>
      <c r="CB247" s="19"/>
      <c r="CC247" s="19"/>
      <c r="CD247" s="19"/>
      <c r="CE247" s="19"/>
      <c r="CF247" s="19"/>
      <c r="CG247" s="19"/>
      <c r="CH247" s="19"/>
    </row>
    <row r="248" spans="1:86" x14ac:dyDescent="0.3">
      <c r="A248" s="2">
        <f t="shared" si="140"/>
        <v>2202</v>
      </c>
      <c r="B248" s="5">
        <f t="shared" si="183"/>
        <v>1165.4009941304287</v>
      </c>
      <c r="C248" s="5">
        <f t="shared" si="183"/>
        <v>2964.146453217008</v>
      </c>
      <c r="D248" s="5">
        <f t="shared" si="183"/>
        <v>4369.8857540527333</v>
      </c>
      <c r="E248" s="15">
        <f t="shared" si="184"/>
        <v>2.170501985911804E-7</v>
      </c>
      <c r="F248" s="15">
        <f t="shared" si="184"/>
        <v>4.2760344563001834E-7</v>
      </c>
      <c r="G248" s="15">
        <f t="shared" si="184"/>
        <v>8.7293722348476857E-7</v>
      </c>
      <c r="H248" s="5">
        <f t="shared" si="143"/>
        <v>290420.56097909104</v>
      </c>
      <c r="I248" s="5">
        <f t="shared" si="143"/>
        <v>131980.23752818498</v>
      </c>
      <c r="J248" s="5">
        <f t="shared" si="143"/>
        <v>46624.366853897402</v>
      </c>
      <c r="K248" s="5">
        <f t="shared" si="144"/>
        <v>249202.25951565296</v>
      </c>
      <c r="L248" s="5">
        <f t="shared" si="144"/>
        <v>44525.545417955291</v>
      </c>
      <c r="M248" s="5">
        <f t="shared" si="144"/>
        <v>10669.470434245764</v>
      </c>
      <c r="N248" s="15">
        <f t="shared" si="145"/>
        <v>1.3735733631174973E-3</v>
      </c>
      <c r="O248" s="15">
        <f t="shared" si="145"/>
        <v>3.3491089377026828E-3</v>
      </c>
      <c r="P248" s="15">
        <f t="shared" si="145"/>
        <v>3.1598028878701001E-3</v>
      </c>
      <c r="Q248" s="5">
        <f t="shared" si="146"/>
        <v>5143.7578493556384</v>
      </c>
      <c r="R248" s="5">
        <f t="shared" si="146"/>
        <v>7521.7406078587146</v>
      </c>
      <c r="S248" s="5">
        <f t="shared" si="146"/>
        <v>4676.6677070240157</v>
      </c>
      <c r="T248" s="5">
        <f t="shared" si="185"/>
        <v>17.711410762428645</v>
      </c>
      <c r="U248" s="5">
        <f t="shared" si="185"/>
        <v>56.99141590234229</v>
      </c>
      <c r="V248" s="5">
        <f t="shared" si="185"/>
        <v>100.30522712895747</v>
      </c>
      <c r="W248" s="15">
        <f t="shared" si="148"/>
        <v>-1.0734613539272964E-2</v>
      </c>
      <c r="X248" s="15">
        <f t="shared" si="148"/>
        <v>-1.217998157191269E-2</v>
      </c>
      <c r="Y248" s="15">
        <f t="shared" si="148"/>
        <v>-9.7425357312937999E-3</v>
      </c>
      <c r="Z248" s="5">
        <f t="shared" si="151"/>
        <v>4525.2682330642238</v>
      </c>
      <c r="AA248" s="5">
        <f t="shared" si="151"/>
        <v>19962.978620164777</v>
      </c>
      <c r="AB248" s="5">
        <f t="shared" si="151"/>
        <v>66549.198393989951</v>
      </c>
      <c r="AC248" s="16">
        <f t="shared" si="188"/>
        <v>1.0619310435151965</v>
      </c>
      <c r="AD248" s="16">
        <f t="shared" si="188"/>
        <v>3.0439973276973209</v>
      </c>
      <c r="AE248" s="16">
        <f t="shared" si="188"/>
        <v>15.250912567686409</v>
      </c>
      <c r="AF248" s="15">
        <f t="shared" si="158"/>
        <v>-4.0504037456468023E-3</v>
      </c>
      <c r="AG248" s="15">
        <f t="shared" si="158"/>
        <v>2.9673830763510267E-4</v>
      </c>
      <c r="AH248" s="15">
        <f t="shared" si="158"/>
        <v>9.7937136394747881E-3</v>
      </c>
      <c r="AI248" s="1">
        <f t="shared" ref="AI248:AK263" si="189">(1-$AI$5)*AI247+AU247</f>
        <v>570634.14507680759</v>
      </c>
      <c r="AJ248" s="1">
        <f t="shared" si="189"/>
        <v>254268.87554984659</v>
      </c>
      <c r="AK248" s="1">
        <f t="shared" si="189"/>
        <v>90028.365598833319</v>
      </c>
      <c r="AL248" s="14">
        <f t="shared" si="186"/>
        <v>86.487571919518672</v>
      </c>
      <c r="AM248" s="14">
        <f t="shared" si="186"/>
        <v>20.851337134750544</v>
      </c>
      <c r="AN248" s="14">
        <f t="shared" si="186"/>
        <v>6.5761685109175909</v>
      </c>
      <c r="AO248" s="11">
        <f t="shared" si="187"/>
        <v>2.9941229652629231E-3</v>
      </c>
      <c r="AP248" s="11">
        <f t="shared" si="187"/>
        <v>3.7718052466792886E-3</v>
      </c>
      <c r="AQ248" s="11">
        <f t="shared" si="187"/>
        <v>3.4215032635719058E-3</v>
      </c>
      <c r="AR248" s="1">
        <f t="shared" si="152"/>
        <v>290420.56097909104</v>
      </c>
      <c r="AS248" s="1">
        <f t="shared" si="152"/>
        <v>131980.23752818498</v>
      </c>
      <c r="AT248" s="1">
        <f t="shared" si="152"/>
        <v>46624.366853897402</v>
      </c>
      <c r="AU248" s="1">
        <f t="shared" si="159"/>
        <v>58084.112195818212</v>
      </c>
      <c r="AV248" s="1">
        <f t="shared" si="159"/>
        <v>26396.047505636998</v>
      </c>
      <c r="AW248" s="1">
        <f t="shared" si="159"/>
        <v>9324.87337077948</v>
      </c>
      <c r="AX248" s="1">
        <f t="shared" si="160"/>
        <v>199361.80761252236</v>
      </c>
      <c r="AY248" s="1">
        <f t="shared" si="160"/>
        <v>35620.436334364233</v>
      </c>
      <c r="AZ248" s="1">
        <f t="shared" si="160"/>
        <v>8535.5763473966126</v>
      </c>
      <c r="BA248" s="1">
        <f t="shared" si="161"/>
        <v>14221.244499467819</v>
      </c>
      <c r="BB248" s="1">
        <f t="shared" si="161"/>
        <v>31066.255054919009</v>
      </c>
      <c r="BC248" s="1">
        <f t="shared" si="161"/>
        <v>39556.197807150413</v>
      </c>
      <c r="BD248" s="1">
        <f>SUM(BA248:BC248)*BT248*BG$3+BF$3*econlow!BD248+BH$3*econhigh!BD248</f>
        <v>336.18909919864893</v>
      </c>
      <c r="BE248" s="2">
        <f t="shared" ref="BE248:BG263" si="190">BE247</f>
        <v>0.17931493730955578</v>
      </c>
      <c r="BF248" s="2">
        <f t="shared" si="190"/>
        <v>0.13584270515142602</v>
      </c>
      <c r="BG248" s="2">
        <f t="shared" si="190"/>
        <v>7.3108051554487685E-2</v>
      </c>
      <c r="BH248" s="2">
        <f t="shared" si="155"/>
        <v>9.2144011867666117E-2</v>
      </c>
      <c r="BI248" s="2">
        <f t="shared" si="162"/>
        <v>3.2153846742329923E-3</v>
      </c>
      <c r="BJ248" s="2">
        <f t="shared" si="162"/>
        <v>1.8453240542857267E-3</v>
      </c>
      <c r="BK248" s="2">
        <f t="shared" si="162"/>
        <v>5.3447872020936297E-4</v>
      </c>
      <c r="BL248" s="2">
        <f t="shared" si="156"/>
        <v>933.81382085431756</v>
      </c>
      <c r="BM248" s="2">
        <f t="shared" si="156"/>
        <v>243.54630700110351</v>
      </c>
      <c r="BN248" s="2">
        <f t="shared" si="156"/>
        <v>24.919731926642925</v>
      </c>
      <c r="BO248" s="2">
        <f t="shared" si="163"/>
        <v>2301.5981375366414</v>
      </c>
      <c r="BP248" s="2">
        <f t="shared" si="163"/>
        <v>179.61801025270466</v>
      </c>
      <c r="BQ248" s="2">
        <f t="shared" si="163"/>
        <v>10.243899845254663</v>
      </c>
      <c r="BR248" s="11">
        <f t="shared" si="164"/>
        <v>3.210587612748414E-2</v>
      </c>
      <c r="BS248" s="17">
        <f t="shared" si="153"/>
        <v>5.774740053396607E-4</v>
      </c>
      <c r="BT248" s="17">
        <f t="shared" si="154"/>
        <v>3.9759322933480383E-3</v>
      </c>
      <c r="BU248" s="12">
        <f>(BU$3*tempmid!$I358+BU$4*tempmid!$I358^2+BU$5*tempmid!$I358^6)*(K248/K$56)^$BW$1</f>
        <v>-16.35660841167967</v>
      </c>
      <c r="BV248" s="12">
        <f>(BV$3*tempmid!$I358+BV$4*tempmid!$I358^2+BV$5*tempmid!$I358^6)*(L248/L$56)^$BW$1</f>
        <v>-12.260894008797729</v>
      </c>
      <c r="BW248" s="12">
        <f>(BW$3*tempmid!$I358+BW$4*tempmid!$I358^2+BW$5*tempmid!$I358^6)*(M248/M$56)^$BW$1</f>
        <v>-11.442964249991176</v>
      </c>
      <c r="BX248" s="12"/>
      <c r="BY248" s="12"/>
      <c r="BZ248" s="12"/>
      <c r="CA248" s="19"/>
      <c r="CB248" s="19"/>
      <c r="CC248" s="19"/>
      <c r="CD248" s="19"/>
      <c r="CE248" s="19"/>
      <c r="CF248" s="19"/>
      <c r="CG248" s="19"/>
      <c r="CH248" s="19"/>
    </row>
    <row r="249" spans="1:86" x14ac:dyDescent="0.3">
      <c r="A249" s="2">
        <f t="shared" si="140"/>
        <v>2203</v>
      </c>
      <c r="B249" s="5">
        <f t="shared" si="183"/>
        <v>1165.4012344334201</v>
      </c>
      <c r="C249" s="5">
        <f t="shared" si="183"/>
        <v>2964.1476573222826</v>
      </c>
      <c r="D249" s="5">
        <f t="shared" si="183"/>
        <v>4369.8893779568734</v>
      </c>
      <c r="E249" s="15">
        <f t="shared" si="184"/>
        <v>2.0619768866162136E-7</v>
      </c>
      <c r="F249" s="15">
        <f t="shared" si="184"/>
        <v>4.0622327334851738E-7</v>
      </c>
      <c r="G249" s="15">
        <f t="shared" si="184"/>
        <v>8.2929036231053014E-7</v>
      </c>
      <c r="H249" s="5">
        <f t="shared" si="143"/>
        <v>290807.23361608834</v>
      </c>
      <c r="I249" s="5">
        <f t="shared" si="143"/>
        <v>132415.97008026528</v>
      </c>
      <c r="J249" s="5">
        <f t="shared" si="143"/>
        <v>46769.720847442462</v>
      </c>
      <c r="K249" s="5">
        <f t="shared" si="144"/>
        <v>249534.00170154215</v>
      </c>
      <c r="L249" s="5">
        <f t="shared" si="144"/>
        <v>44672.528290944079</v>
      </c>
      <c r="M249" s="5">
        <f t="shared" si="144"/>
        <v>10702.724211593082</v>
      </c>
      <c r="N249" s="15">
        <f t="shared" si="145"/>
        <v>1.3312166050740704E-3</v>
      </c>
      <c r="O249" s="15">
        <f t="shared" si="145"/>
        <v>3.3010909043129644E-3</v>
      </c>
      <c r="P249" s="15">
        <f t="shared" si="145"/>
        <v>3.1167223858254989E-3</v>
      </c>
      <c r="Q249" s="5">
        <f t="shared" si="146"/>
        <v>5095.3165984146335</v>
      </c>
      <c r="R249" s="5">
        <f t="shared" si="146"/>
        <v>7454.6564952978197</v>
      </c>
      <c r="S249" s="5">
        <f t="shared" si="146"/>
        <v>4645.5428262368378</v>
      </c>
      <c r="T249" s="5">
        <f t="shared" si="185"/>
        <v>17.521285612658655</v>
      </c>
      <c r="U249" s="5">
        <f t="shared" si="185"/>
        <v>56.29726150689455</v>
      </c>
      <c r="V249" s="5">
        <f t="shared" si="185"/>
        <v>99.327999869618054</v>
      </c>
      <c r="W249" s="15">
        <f t="shared" si="148"/>
        <v>-1.0734613539272964E-2</v>
      </c>
      <c r="X249" s="15">
        <f t="shared" si="148"/>
        <v>-1.217998157191269E-2</v>
      </c>
      <c r="Y249" s="15">
        <f t="shared" si="148"/>
        <v>-9.7425357312937999E-3</v>
      </c>
      <c r="Z249" s="5">
        <f t="shared" si="151"/>
        <v>4464.683947199147</v>
      </c>
      <c r="AA249" s="5">
        <f t="shared" si="151"/>
        <v>19791.753456762119</v>
      </c>
      <c r="AB249" s="5">
        <f t="shared" si="151"/>
        <v>66756.585731844563</v>
      </c>
      <c r="AC249" s="16">
        <f t="shared" si="188"/>
        <v>1.0576297940389239</v>
      </c>
      <c r="AD249" s="16">
        <f t="shared" si="188"/>
        <v>3.0449005983127875</v>
      </c>
      <c r="AE249" s="16">
        <f t="shared" si="188"/>
        <v>15.400275638114998</v>
      </c>
      <c r="AF249" s="15">
        <f t="shared" si="158"/>
        <v>-4.0504037456468023E-3</v>
      </c>
      <c r="AG249" s="15">
        <f t="shared" si="158"/>
        <v>2.9673830763510267E-4</v>
      </c>
      <c r="AH249" s="15">
        <f t="shared" si="158"/>
        <v>9.7937136394747881E-3</v>
      </c>
      <c r="AI249" s="1">
        <f t="shared" si="189"/>
        <v>571654.842764945</v>
      </c>
      <c r="AJ249" s="1">
        <f t="shared" si="189"/>
        <v>255238.03550049893</v>
      </c>
      <c r="AK249" s="1">
        <f t="shared" si="189"/>
        <v>90350.40240972946</v>
      </c>
      <c r="AL249" s="14">
        <f t="shared" si="186"/>
        <v>86.743936800559794</v>
      </c>
      <c r="AM249" s="14">
        <f t="shared" si="186"/>
        <v>20.929197845727622</v>
      </c>
      <c r="AN249" s="14">
        <f t="shared" si="186"/>
        <v>6.5984438891192756</v>
      </c>
      <c r="AO249" s="11">
        <f t="shared" si="187"/>
        <v>2.9641817356102938E-3</v>
      </c>
      <c r="AP249" s="11">
        <f t="shared" si="187"/>
        <v>3.7340871942124956E-3</v>
      </c>
      <c r="AQ249" s="11">
        <f t="shared" si="187"/>
        <v>3.3872882309361869E-3</v>
      </c>
      <c r="AR249" s="1">
        <f t="shared" si="152"/>
        <v>290807.23361608834</v>
      </c>
      <c r="AS249" s="1">
        <f t="shared" si="152"/>
        <v>132415.97008026528</v>
      </c>
      <c r="AT249" s="1">
        <f t="shared" si="152"/>
        <v>46769.720847442462</v>
      </c>
      <c r="AU249" s="1">
        <f t="shared" si="159"/>
        <v>58161.446723217668</v>
      </c>
      <c r="AV249" s="1">
        <f t="shared" si="159"/>
        <v>26483.194016053058</v>
      </c>
      <c r="AW249" s="1">
        <f t="shared" si="159"/>
        <v>9353.9441694884936</v>
      </c>
      <c r="AX249" s="1">
        <f t="shared" si="160"/>
        <v>199627.20136123369</v>
      </c>
      <c r="AY249" s="1">
        <f t="shared" si="160"/>
        <v>35738.022632755259</v>
      </c>
      <c r="AZ249" s="1">
        <f t="shared" si="160"/>
        <v>8562.179369274465</v>
      </c>
      <c r="BA249" s="1">
        <f t="shared" si="161"/>
        <v>14222.797801620234</v>
      </c>
      <c r="BB249" s="1">
        <f t="shared" si="161"/>
        <v>31076.036480623792</v>
      </c>
      <c r="BC249" s="1">
        <f t="shared" si="161"/>
        <v>39569.829162307673</v>
      </c>
      <c r="BD249" s="1">
        <f>SUM(BA249:BC249)*BT249*BG$3+BF$3*econlow!BD249+BH$3*econhigh!BD249</f>
        <v>326.4822035875909</v>
      </c>
      <c r="BE249" s="2">
        <f t="shared" si="190"/>
        <v>0.17931493730955578</v>
      </c>
      <c r="BF249" s="2">
        <f t="shared" si="190"/>
        <v>0.13584270515142602</v>
      </c>
      <c r="BG249" s="2">
        <f t="shared" si="190"/>
        <v>7.3108051554487685E-2</v>
      </c>
      <c r="BH249" s="2">
        <f t="shared" si="155"/>
        <v>9.1960397251634643E-2</v>
      </c>
      <c r="BI249" s="2">
        <f t="shared" si="162"/>
        <v>3.2153846742329923E-3</v>
      </c>
      <c r="BJ249" s="2">
        <f t="shared" si="162"/>
        <v>1.8453240542857267E-3</v>
      </c>
      <c r="BK249" s="2">
        <f t="shared" si="162"/>
        <v>5.3447872020936297E-4</v>
      </c>
      <c r="BL249" s="2">
        <f t="shared" si="156"/>
        <v>935.05712212526396</v>
      </c>
      <c r="BM249" s="2">
        <f t="shared" si="156"/>
        <v>244.3503747606926</v>
      </c>
      <c r="BN249" s="2">
        <f t="shared" si="156"/>
        <v>24.997420543090211</v>
      </c>
      <c r="BO249" s="2">
        <f t="shared" si="163"/>
        <v>2335.9360475111471</v>
      </c>
      <c r="BP249" s="2">
        <f t="shared" si="163"/>
        <v>181.77008540703878</v>
      </c>
      <c r="BQ249" s="2">
        <f t="shared" si="163"/>
        <v>10.243912642982147</v>
      </c>
      <c r="BR249" s="11">
        <f t="shared" si="164"/>
        <v>3.2062744159394335E-2</v>
      </c>
      <c r="BS249" s="17">
        <f t="shared" si="153"/>
        <v>5.5951043269550382E-4</v>
      </c>
      <c r="BT249" s="17">
        <f t="shared" si="154"/>
        <v>3.8601284401437266E-3</v>
      </c>
      <c r="BU249" s="12">
        <f>(BU$3*tempmid!$I359+BU$4*tempmid!$I359^2+BU$5*tempmid!$I359^6)*(K249/K$56)^$BW$1</f>
        <v>-16.522245084775719</v>
      </c>
      <c r="BV249" s="12">
        <f>(BV$3*tempmid!$I359+BV$4*tempmid!$I359^2+BV$5*tempmid!$I359^6)*(L249/L$56)^$BW$1</f>
        <v>-12.365188264542386</v>
      </c>
      <c r="BW249" s="12">
        <f>(BW$3*tempmid!$I359+BW$4*tempmid!$I359^2+BW$5*tempmid!$I359^6)*(M249/M$56)^$BW$1</f>
        <v>-11.529915528516298</v>
      </c>
      <c r="BX249" s="12"/>
      <c r="BY249" s="12"/>
      <c r="BZ249" s="12"/>
      <c r="CA249" s="19"/>
      <c r="CB249" s="19"/>
      <c r="CC249" s="19"/>
      <c r="CD249" s="19"/>
      <c r="CE249" s="19"/>
      <c r="CF249" s="19"/>
      <c r="CG249" s="19"/>
      <c r="CH249" s="19"/>
    </row>
    <row r="250" spans="1:86" x14ac:dyDescent="0.3">
      <c r="A250" s="2">
        <f t="shared" ref="A250:A313" si="191">1+A249</f>
        <v>2204</v>
      </c>
      <c r="B250" s="5">
        <f t="shared" ref="B250:D265" si="192">B249*(1+E250)</f>
        <v>1165.4014627213089</v>
      </c>
      <c r="C250" s="5">
        <f t="shared" si="192"/>
        <v>2964.1488012227583</v>
      </c>
      <c r="D250" s="5">
        <f t="shared" si="192"/>
        <v>4369.8928206686614</v>
      </c>
      <c r="E250" s="15">
        <f t="shared" ref="E250:G265" si="193">E249*$E$5</f>
        <v>1.9588780422854028E-7</v>
      </c>
      <c r="F250" s="15">
        <f t="shared" si="193"/>
        <v>3.8591210968109148E-7</v>
      </c>
      <c r="G250" s="15">
        <f t="shared" si="193"/>
        <v>7.8782584419500355E-7</v>
      </c>
      <c r="H250" s="5">
        <f t="shared" ref="H250:J313" si="194">AR250</f>
        <v>291182.22464954579</v>
      </c>
      <c r="I250" s="5">
        <f t="shared" si="194"/>
        <v>132846.84796295047</v>
      </c>
      <c r="J250" s="5">
        <f t="shared" si="194"/>
        <v>46913.532777031178</v>
      </c>
      <c r="K250" s="5">
        <f t="shared" ref="K250:M313" si="195">H250/B250*1000</f>
        <v>249855.72265338607</v>
      </c>
      <c r="L250" s="5">
        <f t="shared" si="195"/>
        <v>44817.874159404229</v>
      </c>
      <c r="M250" s="5">
        <f t="shared" si="195"/>
        <v>10735.625495238732</v>
      </c>
      <c r="N250" s="15">
        <f t="shared" ref="N250:P313" si="196">K250/K249-1</f>
        <v>1.2892870296237202E-3</v>
      </c>
      <c r="O250" s="15">
        <f t="shared" si="196"/>
        <v>3.2535850112072051E-3</v>
      </c>
      <c r="P250" s="15">
        <f t="shared" si="196"/>
        <v>3.0741036576473757E-3</v>
      </c>
      <c r="Q250" s="5">
        <f t="shared" ref="Q250:S313" si="197">T250*H250/1000</f>
        <v>5047.1201389701082</v>
      </c>
      <c r="R250" s="5">
        <f t="shared" si="197"/>
        <v>7387.820708604092</v>
      </c>
      <c r="S250" s="5">
        <f t="shared" si="197"/>
        <v>4614.4288428327327</v>
      </c>
      <c r="T250" s="5">
        <f t="shared" ref="T250:V265" si="198">T249*(1+W250)</f>
        <v>17.333201382895542</v>
      </c>
      <c r="U250" s="5">
        <f t="shared" si="198"/>
        <v>55.611561899191422</v>
      </c>
      <c r="V250" s="5">
        <f t="shared" si="198"/>
        <v>98.360293281770353</v>
      </c>
      <c r="W250" s="15">
        <f t="shared" ref="W250:Y313" si="199">T$5-1</f>
        <v>-1.0734613539272964E-2</v>
      </c>
      <c r="X250" s="15">
        <f t="shared" si="199"/>
        <v>-1.217998157191269E-2</v>
      </c>
      <c r="Y250" s="15">
        <f t="shared" si="199"/>
        <v>-9.7425357312937999E-3</v>
      </c>
      <c r="Z250" s="5">
        <f t="shared" si="151"/>
        <v>4404.7243940680428</v>
      </c>
      <c r="AA250" s="5">
        <f t="shared" si="151"/>
        <v>19621.057430533459</v>
      </c>
      <c r="AB250" s="5">
        <f t="shared" si="151"/>
        <v>66961.740645898695</v>
      </c>
      <c r="AC250" s="16">
        <f t="shared" si="188"/>
        <v>1.053345966359641</v>
      </c>
      <c r="AD250" s="16">
        <f t="shared" si="188"/>
        <v>3.0458041369632478</v>
      </c>
      <c r="AE250" s="16">
        <f t="shared" si="188"/>
        <v>15.551101527683675</v>
      </c>
      <c r="AF250" s="15">
        <f t="shared" si="158"/>
        <v>-4.0504037456468023E-3</v>
      </c>
      <c r="AG250" s="15">
        <f t="shared" si="158"/>
        <v>2.9673830763510267E-4</v>
      </c>
      <c r="AH250" s="15">
        <f t="shared" si="158"/>
        <v>9.7937136394747881E-3</v>
      </c>
      <c r="AI250" s="1">
        <f t="shared" si="189"/>
        <v>572650.80521166814</v>
      </c>
      <c r="AJ250" s="1">
        <f t="shared" si="189"/>
        <v>256197.42596650208</v>
      </c>
      <c r="AK250" s="1">
        <f t="shared" si="189"/>
        <v>90669.306338245005</v>
      </c>
      <c r="AL250" s="14">
        <f t="shared" ref="AL250:AN265" si="200">AL249*(1+AO250)</f>
        <v>86.99849034576755</v>
      </c>
      <c r="AM250" s="14">
        <f t="shared" si="200"/>
        <v>21.006567780891885</v>
      </c>
      <c r="AN250" s="14">
        <f t="shared" si="200"/>
        <v>6.6205712121341005</v>
      </c>
      <c r="AO250" s="11">
        <f t="shared" ref="AO250:AQ265" si="201">AO$5*AO249</f>
        <v>2.9345399182541909E-3</v>
      </c>
      <c r="AP250" s="11">
        <f t="shared" si="201"/>
        <v>3.6967463222703704E-3</v>
      </c>
      <c r="AQ250" s="11">
        <f t="shared" si="201"/>
        <v>3.3534153486268251E-3</v>
      </c>
      <c r="AR250" s="1">
        <f t="shared" si="152"/>
        <v>291182.22464954579</v>
      </c>
      <c r="AS250" s="1">
        <f t="shared" si="152"/>
        <v>132846.84796295047</v>
      </c>
      <c r="AT250" s="1">
        <f t="shared" si="152"/>
        <v>46913.532777031178</v>
      </c>
      <c r="AU250" s="1">
        <f t="shared" si="159"/>
        <v>58236.444929909165</v>
      </c>
      <c r="AV250" s="1">
        <f t="shared" si="159"/>
        <v>26569.369592590097</v>
      </c>
      <c r="AW250" s="1">
        <f t="shared" si="159"/>
        <v>9382.7065554062356</v>
      </c>
      <c r="AX250" s="1">
        <f t="shared" si="160"/>
        <v>199884.57812270883</v>
      </c>
      <c r="AY250" s="1">
        <f t="shared" si="160"/>
        <v>35854.299327523375</v>
      </c>
      <c r="AZ250" s="1">
        <f t="shared" si="160"/>
        <v>8588.5003961909861</v>
      </c>
      <c r="BA250" s="1">
        <f t="shared" si="161"/>
        <v>14224.302156914062</v>
      </c>
      <c r="BB250" s="1">
        <f t="shared" si="161"/>
        <v>31085.676928334618</v>
      </c>
      <c r="BC250" s="1">
        <f t="shared" si="161"/>
        <v>39583.273234172877</v>
      </c>
      <c r="BD250" s="1">
        <f>SUM(BA250:BC250)*BT250*BG$3+BF$3*econlow!BD250+BH$3*econhigh!BD250</f>
        <v>317.05402442329103</v>
      </c>
      <c r="BE250" s="2">
        <f t="shared" si="190"/>
        <v>0.17931493730955578</v>
      </c>
      <c r="BF250" s="2">
        <f t="shared" si="190"/>
        <v>0.13584270515142602</v>
      </c>
      <c r="BG250" s="2">
        <f t="shared" si="190"/>
        <v>7.3108051554487685E-2</v>
      </c>
      <c r="BH250" s="2">
        <f t="shared" si="155"/>
        <v>9.1777999427441984E-2</v>
      </c>
      <c r="BI250" s="2">
        <f t="shared" si="162"/>
        <v>3.2153846742329923E-3</v>
      </c>
      <c r="BJ250" s="2">
        <f t="shared" si="162"/>
        <v>1.8453240542857267E-3</v>
      </c>
      <c r="BK250" s="2">
        <f t="shared" si="162"/>
        <v>5.3447872020936297E-4</v>
      </c>
      <c r="BL250" s="2">
        <f t="shared" si="156"/>
        <v>936.26286254721776</v>
      </c>
      <c r="BM250" s="2">
        <f t="shared" si="156"/>
        <v>245.14548408207131</v>
      </c>
      <c r="BN250" s="2">
        <f t="shared" si="156"/>
        <v>25.074284959167628</v>
      </c>
      <c r="BO250" s="2">
        <f t="shared" si="163"/>
        <v>2370.7872587446032</v>
      </c>
      <c r="BP250" s="2">
        <f t="shared" si="163"/>
        <v>183.94803911072145</v>
      </c>
      <c r="BQ250" s="2">
        <f t="shared" si="163"/>
        <v>10.24393016006943</v>
      </c>
      <c r="BR250" s="11">
        <f t="shared" si="164"/>
        <v>3.2020060322334815E-2</v>
      </c>
      <c r="BS250" s="17">
        <f t="shared" si="153"/>
        <v>5.4212831134721365E-4</v>
      </c>
      <c r="BT250" s="17">
        <f t="shared" si="154"/>
        <v>3.7476975147026472E-3</v>
      </c>
      <c r="BU250" s="12">
        <f>(BU$3*tempmid!$I360+BU$4*tempmid!$I360^2+BU$5*tempmid!$I360^6)*(K250/K$56)^$BW$1</f>
        <v>-16.687802822744946</v>
      </c>
      <c r="BV250" s="12">
        <f>(BV$3*tempmid!$I360+BV$4*tempmid!$I360^2+BV$5*tempmid!$I360^6)*(L250/L$56)^$BW$1</f>
        <v>-12.469325283398415</v>
      </c>
      <c r="BW250" s="12">
        <f>(BW$3*tempmid!$I360+BW$4*tempmid!$I360^2+BW$5*tempmid!$I360^6)*(M250/M$56)^$BW$1</f>
        <v>-11.616716838795218</v>
      </c>
      <c r="BX250" s="12"/>
      <c r="BY250" s="12"/>
      <c r="BZ250" s="12"/>
      <c r="CA250" s="19"/>
      <c r="CB250" s="19"/>
      <c r="CC250" s="19"/>
      <c r="CD250" s="19"/>
      <c r="CE250" s="19"/>
      <c r="CF250" s="19"/>
      <c r="CG250" s="19"/>
      <c r="CH250" s="19"/>
    </row>
    <row r="251" spans="1:86" x14ac:dyDescent="0.3">
      <c r="A251" s="2">
        <f t="shared" si="191"/>
        <v>2205</v>
      </c>
      <c r="B251" s="5">
        <f t="shared" si="192"/>
        <v>1165.4016795948457</v>
      </c>
      <c r="C251" s="5">
        <f t="shared" si="192"/>
        <v>2964.1498879286301</v>
      </c>
      <c r="D251" s="5">
        <f t="shared" si="192"/>
        <v>4369.8960912474367</v>
      </c>
      <c r="E251" s="15">
        <f t="shared" si="193"/>
        <v>1.8609341401711326E-7</v>
      </c>
      <c r="F251" s="15">
        <f t="shared" si="193"/>
        <v>3.6661650419703692E-7</v>
      </c>
      <c r="G251" s="15">
        <f t="shared" si="193"/>
        <v>7.4843455198525335E-7</v>
      </c>
      <c r="H251" s="5">
        <f t="shared" si="194"/>
        <v>291545.60991720221</v>
      </c>
      <c r="I251" s="5">
        <f t="shared" si="194"/>
        <v>133272.88156376497</v>
      </c>
      <c r="J251" s="5">
        <f t="shared" si="194"/>
        <v>47055.807074281787</v>
      </c>
      <c r="K251" s="5">
        <f t="shared" si="195"/>
        <v>250167.48733240081</v>
      </c>
      <c r="L251" s="5">
        <f t="shared" si="195"/>
        <v>44961.586492812967</v>
      </c>
      <c r="M251" s="5">
        <f t="shared" si="195"/>
        <v>10768.175281909087</v>
      </c>
      <c r="N251" s="15">
        <f t="shared" si="196"/>
        <v>1.2477788209286356E-3</v>
      </c>
      <c r="O251" s="15">
        <f t="shared" si="196"/>
        <v>3.2065852319900223E-3</v>
      </c>
      <c r="P251" s="15">
        <f t="shared" si="196"/>
        <v>3.0319413326025391E-3</v>
      </c>
      <c r="Q251" s="5">
        <f t="shared" si="197"/>
        <v>4999.172271456715</v>
      </c>
      <c r="R251" s="5">
        <f t="shared" si="197"/>
        <v>7321.2410095576679</v>
      </c>
      <c r="S251" s="5">
        <f t="shared" si="197"/>
        <v>4583.3304081313445</v>
      </c>
      <c r="T251" s="5">
        <f t="shared" si="198"/>
        <v>17.147136164651766</v>
      </c>
      <c r="U251" s="5">
        <f t="shared" si="198"/>
        <v>54.934214100073987</v>
      </c>
      <c r="V251" s="5">
        <f t="shared" si="198"/>
        <v>97.402014609932166</v>
      </c>
      <c r="W251" s="15">
        <f t="shared" si="199"/>
        <v>-1.0734613539272964E-2</v>
      </c>
      <c r="X251" s="15">
        <f t="shared" si="199"/>
        <v>-1.217998157191269E-2</v>
      </c>
      <c r="Y251" s="15">
        <f t="shared" si="199"/>
        <v>-9.7425357312937999E-3</v>
      </c>
      <c r="Z251" s="5">
        <f t="shared" si="151"/>
        <v>4345.3880717873171</v>
      </c>
      <c r="AA251" s="5">
        <f t="shared" si="151"/>
        <v>19450.912158477691</v>
      </c>
      <c r="AB251" s="5">
        <f t="shared" si="151"/>
        <v>67164.669552363441</v>
      </c>
      <c r="AC251" s="16">
        <f t="shared" si="188"/>
        <v>1.0490794899120359</v>
      </c>
      <c r="AD251" s="16">
        <f t="shared" si="188"/>
        <v>3.0467079437282383</v>
      </c>
      <c r="AE251" s="16">
        <f t="shared" si="188"/>
        <v>15.703404562824208</v>
      </c>
      <c r="AF251" s="15">
        <f t="shared" si="158"/>
        <v>-4.0504037456468023E-3</v>
      </c>
      <c r="AG251" s="15">
        <f t="shared" si="158"/>
        <v>2.9673830763510267E-4</v>
      </c>
      <c r="AH251" s="15">
        <f t="shared" si="158"/>
        <v>9.7937136394747881E-3</v>
      </c>
      <c r="AI251" s="1">
        <f t="shared" si="189"/>
        <v>573622.16962041054</v>
      </c>
      <c r="AJ251" s="1">
        <f t="shared" si="189"/>
        <v>257147.05296244199</v>
      </c>
      <c r="AK251" s="1">
        <f t="shared" si="189"/>
        <v>90985.08225982674</v>
      </c>
      <c r="AL251" s="14">
        <f t="shared" si="200"/>
        <v>87.251237883087583</v>
      </c>
      <c r="AM251" s="14">
        <f t="shared" si="200"/>
        <v>21.083447173557541</v>
      </c>
      <c r="AN251" s="14">
        <f t="shared" si="200"/>
        <v>6.642550722002353</v>
      </c>
      <c r="AO251" s="11">
        <f t="shared" si="201"/>
        <v>2.9051945190716488E-3</v>
      </c>
      <c r="AP251" s="11">
        <f t="shared" si="201"/>
        <v>3.6597788590476666E-3</v>
      </c>
      <c r="AQ251" s="11">
        <f t="shared" si="201"/>
        <v>3.3198811951405567E-3</v>
      </c>
      <c r="AR251" s="1">
        <f t="shared" si="152"/>
        <v>291545.60991720221</v>
      </c>
      <c r="AS251" s="1">
        <f t="shared" si="152"/>
        <v>133272.88156376497</v>
      </c>
      <c r="AT251" s="1">
        <f t="shared" si="152"/>
        <v>47055.807074281787</v>
      </c>
      <c r="AU251" s="1">
        <f t="shared" si="159"/>
        <v>58309.121983440447</v>
      </c>
      <c r="AV251" s="1">
        <f t="shared" si="159"/>
        <v>26654.576312752994</v>
      </c>
      <c r="AW251" s="1">
        <f t="shared" si="159"/>
        <v>9411.1614148563585</v>
      </c>
      <c r="AX251" s="1">
        <f t="shared" si="160"/>
        <v>200133.98986592065</v>
      </c>
      <c r="AY251" s="1">
        <f t="shared" si="160"/>
        <v>35969.269194250373</v>
      </c>
      <c r="AZ251" s="1">
        <f t="shared" si="160"/>
        <v>8614.5402255272693</v>
      </c>
      <c r="BA251" s="1">
        <f t="shared" si="161"/>
        <v>14225.758061013437</v>
      </c>
      <c r="BB251" s="1">
        <f t="shared" si="161"/>
        <v>31095.177917636967</v>
      </c>
      <c r="BC251" s="1">
        <f t="shared" si="161"/>
        <v>39596.53208324458</v>
      </c>
      <c r="BD251" s="1">
        <f>SUM(BA251:BC251)*BT251*BG$3+BF$3*econlow!BD251+BH$3*econhigh!BD251</f>
        <v>307.89661509346666</v>
      </c>
      <c r="BE251" s="2">
        <f t="shared" si="190"/>
        <v>0.17931493730955578</v>
      </c>
      <c r="BF251" s="2">
        <f t="shared" si="190"/>
        <v>0.13584270515142602</v>
      </c>
      <c r="BG251" s="2">
        <f t="shared" si="190"/>
        <v>7.3108051554487685E-2</v>
      </c>
      <c r="BH251" s="2">
        <f t="shared" si="155"/>
        <v>9.1596820692803366E-2</v>
      </c>
      <c r="BI251" s="2">
        <f t="shared" si="162"/>
        <v>3.2153846742329923E-3</v>
      </c>
      <c r="BJ251" s="2">
        <f t="shared" si="162"/>
        <v>1.8453240542857267E-3</v>
      </c>
      <c r="BK251" s="2">
        <f t="shared" si="162"/>
        <v>5.3447872020936297E-4</v>
      </c>
      <c r="BL251" s="2">
        <f t="shared" si="156"/>
        <v>937.43128596768224</v>
      </c>
      <c r="BM251" s="2">
        <f t="shared" si="156"/>
        <v>245.93165413358824</v>
      </c>
      <c r="BN251" s="2">
        <f t="shared" si="156"/>
        <v>25.150327543480817</v>
      </c>
      <c r="BO251" s="2">
        <f t="shared" si="163"/>
        <v>2406.1594454405758</v>
      </c>
      <c r="BP251" s="2">
        <f t="shared" si="163"/>
        <v>186.15218255516868</v>
      </c>
      <c r="BQ251" s="2">
        <f t="shared" si="163"/>
        <v>10.243952341171207</v>
      </c>
      <c r="BR251" s="11">
        <f t="shared" si="164"/>
        <v>3.1977818965392507E-2</v>
      </c>
      <c r="BS251" s="17">
        <f t="shared" si="153"/>
        <v>5.2530792005912039E-4</v>
      </c>
      <c r="BT251" s="17">
        <f t="shared" si="154"/>
        <v>3.6385412764103368E-3</v>
      </c>
      <c r="BU251" s="12">
        <f>(BU$3*tempmid!$I361+BU$4*tempmid!$I361^2+BU$5*tempmid!$I361^6)*(K251/K$56)^$BW$1</f>
        <v>-16.853278475211976</v>
      </c>
      <c r="BV251" s="12">
        <f>(BV$3*tempmid!$I361+BV$4*tempmid!$I361^2+BV$5*tempmid!$I361^6)*(L251/L$56)^$BW$1</f>
        <v>-12.573303665527877</v>
      </c>
      <c r="BW251" s="12">
        <f>(BW$3*tempmid!$I361+BW$4*tempmid!$I361^2+BW$5*tempmid!$I361^6)*(M251/M$56)^$BW$1</f>
        <v>-11.703367126956989</v>
      </c>
      <c r="BX251" s="12"/>
      <c r="BY251" s="12"/>
      <c r="BZ251" s="12"/>
      <c r="CA251" s="19"/>
      <c r="CB251" s="19"/>
      <c r="CC251" s="19"/>
      <c r="CD251" s="19"/>
      <c r="CE251" s="19"/>
      <c r="CF251" s="19"/>
      <c r="CG251" s="19"/>
      <c r="CH251" s="19"/>
    </row>
    <row r="252" spans="1:86" x14ac:dyDescent="0.3">
      <c r="A252" s="2">
        <f t="shared" si="191"/>
        <v>2206</v>
      </c>
      <c r="B252" s="5">
        <f t="shared" si="192"/>
        <v>1165.4018856247442</v>
      </c>
      <c r="C252" s="5">
        <f t="shared" si="192"/>
        <v>2964.1509202995862</v>
      </c>
      <c r="D252" s="5">
        <f t="shared" si="192"/>
        <v>4369.8991982995985</v>
      </c>
      <c r="E252" s="15">
        <f t="shared" si="193"/>
        <v>1.7678874331625759E-7</v>
      </c>
      <c r="F252" s="15">
        <f t="shared" si="193"/>
        <v>3.4828567898718508E-7</v>
      </c>
      <c r="G252" s="15">
        <f t="shared" si="193"/>
        <v>7.1101282438599068E-7</v>
      </c>
      <c r="H252" s="5">
        <f t="shared" si="194"/>
        <v>291897.46559491992</v>
      </c>
      <c r="I252" s="5">
        <f t="shared" si="194"/>
        <v>133694.08184345483</v>
      </c>
      <c r="J252" s="5">
        <f t="shared" si="194"/>
        <v>47196.548322642171</v>
      </c>
      <c r="K252" s="5">
        <f t="shared" si="195"/>
        <v>250469.36099510483</v>
      </c>
      <c r="L252" s="5">
        <f t="shared" si="195"/>
        <v>45103.668955541034</v>
      </c>
      <c r="M252" s="5">
        <f t="shared" si="195"/>
        <v>10800.37460383689</v>
      </c>
      <c r="N252" s="15">
        <f t="shared" si="196"/>
        <v>1.2066862321837846E-3</v>
      </c>
      <c r="O252" s="15">
        <f t="shared" si="196"/>
        <v>3.1600856155460377E-3</v>
      </c>
      <c r="P252" s="15">
        <f t="shared" si="196"/>
        <v>2.9902301072215476E-3</v>
      </c>
      <c r="Q252" s="5">
        <f t="shared" si="197"/>
        <v>4951.4766409938338</v>
      </c>
      <c r="R252" s="5">
        <f t="shared" si="197"/>
        <v>7254.9249111763493</v>
      </c>
      <c r="S252" s="5">
        <f t="shared" si="197"/>
        <v>4552.2520736235956</v>
      </c>
      <c r="T252" s="5">
        <f t="shared" si="198"/>
        <v>16.963068284618938</v>
      </c>
      <c r="U252" s="5">
        <f t="shared" si="198"/>
        <v>54.265116384667579</v>
      </c>
      <c r="V252" s="5">
        <f t="shared" si="198"/>
        <v>96.453072002294903</v>
      </c>
      <c r="W252" s="15">
        <f t="shared" si="199"/>
        <v>-1.0734613539272964E-2</v>
      </c>
      <c r="X252" s="15">
        <f t="shared" si="199"/>
        <v>-1.217998157191269E-2</v>
      </c>
      <c r="Y252" s="15">
        <f t="shared" si="199"/>
        <v>-9.7425357312937999E-3</v>
      </c>
      <c r="Z252" s="5">
        <f t="shared" si="151"/>
        <v>4286.6733205008823</v>
      </c>
      <c r="AA252" s="5">
        <f t="shared" si="151"/>
        <v>19281.338618042311</v>
      </c>
      <c r="AB252" s="5">
        <f t="shared" si="151"/>
        <v>67365.379089780516</v>
      </c>
      <c r="AC252" s="16">
        <f t="shared" si="188"/>
        <v>1.044830294416615</v>
      </c>
      <c r="AD252" s="16">
        <f t="shared" si="188"/>
        <v>3.0476120186873188</v>
      </c>
      <c r="AE252" s="16">
        <f t="shared" si="188"/>
        <v>15.857199210277329</v>
      </c>
      <c r="AF252" s="15">
        <f t="shared" si="158"/>
        <v>-4.0504037456468023E-3</v>
      </c>
      <c r="AG252" s="15">
        <f t="shared" si="158"/>
        <v>2.9673830763510267E-4</v>
      </c>
      <c r="AH252" s="15">
        <f t="shared" si="158"/>
        <v>9.7937136394747881E-3</v>
      </c>
      <c r="AI252" s="1">
        <f t="shared" si="189"/>
        <v>574569.07464180992</v>
      </c>
      <c r="AJ252" s="1">
        <f t="shared" si="189"/>
        <v>258086.9239789508</v>
      </c>
      <c r="AK252" s="1">
        <f t="shared" si="189"/>
        <v>91297.73544870042</v>
      </c>
      <c r="AL252" s="14">
        <f t="shared" si="200"/>
        <v>87.502184882986953</v>
      </c>
      <c r="AM252" s="14">
        <f t="shared" si="200"/>
        <v>21.159836320256758</v>
      </c>
      <c r="AN252" s="14">
        <f t="shared" si="200"/>
        <v>6.6643826764397991</v>
      </c>
      <c r="AO252" s="11">
        <f t="shared" si="201"/>
        <v>2.8761425738809323E-3</v>
      </c>
      <c r="AP252" s="11">
        <f t="shared" si="201"/>
        <v>3.6231810704571901E-3</v>
      </c>
      <c r="AQ252" s="11">
        <f t="shared" si="201"/>
        <v>3.286682383189151E-3</v>
      </c>
      <c r="AR252" s="1">
        <f t="shared" si="152"/>
        <v>291897.46559491992</v>
      </c>
      <c r="AS252" s="1">
        <f t="shared" si="152"/>
        <v>133694.08184345483</v>
      </c>
      <c r="AT252" s="1">
        <f t="shared" si="152"/>
        <v>47196.548322642171</v>
      </c>
      <c r="AU252" s="1">
        <f t="shared" si="159"/>
        <v>58379.493118983984</v>
      </c>
      <c r="AV252" s="1">
        <f t="shared" si="159"/>
        <v>26738.816368690968</v>
      </c>
      <c r="AW252" s="1">
        <f t="shared" si="159"/>
        <v>9439.309664528435</v>
      </c>
      <c r="AX252" s="1">
        <f t="shared" si="160"/>
        <v>200375.48879608387</v>
      </c>
      <c r="AY252" s="1">
        <f t="shared" si="160"/>
        <v>36082.935164432827</v>
      </c>
      <c r="AZ252" s="1">
        <f t="shared" si="160"/>
        <v>8640.299683069512</v>
      </c>
      <c r="BA252" s="1">
        <f t="shared" si="161"/>
        <v>14227.166002593625</v>
      </c>
      <c r="BB252" s="1">
        <f t="shared" si="161"/>
        <v>31104.540949219259</v>
      </c>
      <c r="BC252" s="1">
        <f t="shared" si="161"/>
        <v>39609.60774321932</v>
      </c>
      <c r="BD252" s="1">
        <f>SUM(BA252:BC252)*BT252*BG$3+BF$3*econlow!BD252+BH$3*econhigh!BD252</f>
        <v>299.00225305092528</v>
      </c>
      <c r="BE252" s="2">
        <f t="shared" si="190"/>
        <v>0.17931493730955578</v>
      </c>
      <c r="BF252" s="2">
        <f t="shared" si="190"/>
        <v>0.13584270515142602</v>
      </c>
      <c r="BG252" s="2">
        <f t="shared" si="190"/>
        <v>7.3108051554487685E-2</v>
      </c>
      <c r="BH252" s="2">
        <f t="shared" si="155"/>
        <v>9.1416863134925891E-2</v>
      </c>
      <c r="BI252" s="2">
        <f t="shared" si="162"/>
        <v>3.2153846742329923E-3</v>
      </c>
      <c r="BJ252" s="2">
        <f t="shared" si="162"/>
        <v>1.8453240542857267E-3</v>
      </c>
      <c r="BK252" s="2">
        <f t="shared" si="162"/>
        <v>5.3447872020936297E-4</v>
      </c>
      <c r="BL252" s="2">
        <f t="shared" si="156"/>
        <v>938.56263732135767</v>
      </c>
      <c r="BM252" s="2">
        <f t="shared" si="156"/>
        <v>246.70890514137182</v>
      </c>
      <c r="BN252" s="2">
        <f t="shared" si="156"/>
        <v>25.225550745785146</v>
      </c>
      <c r="BO252" s="2">
        <f t="shared" si="163"/>
        <v>2442.0603965153732</v>
      </c>
      <c r="BP252" s="2">
        <f t="shared" si="163"/>
        <v>188.38283067501078</v>
      </c>
      <c r="BQ252" s="2">
        <f t="shared" si="163"/>
        <v>10.24397913167547</v>
      </c>
      <c r="BR252" s="11">
        <f t="shared" si="164"/>
        <v>3.1936014505628857E-2</v>
      </c>
      <c r="BS252" s="17">
        <f t="shared" si="153"/>
        <v>5.0903024309744067E-4</v>
      </c>
      <c r="BT252" s="17">
        <f t="shared" si="154"/>
        <v>3.5325643460294531E-3</v>
      </c>
      <c r="BU252" s="12">
        <f>(BU$3*tempmid!$I362+BU$4*tempmid!$I362^2+BU$5*tempmid!$I362^6)*(K252/K$56)^$BW$1</f>
        <v>-17.018669035891666</v>
      </c>
      <c r="BV252" s="12">
        <f>(BV$3*tempmid!$I362+BV$4*tempmid!$I362^2+BV$5*tempmid!$I362^6)*(L252/L$56)^$BW$1</f>
        <v>-12.677122094558351</v>
      </c>
      <c r="BW252" s="12">
        <f>(BW$3*tempmid!$I362+BW$4*tempmid!$I362^2+BW$5*tempmid!$I362^6)*(M252/M$56)^$BW$1</f>
        <v>-11.789865405926387</v>
      </c>
      <c r="BX252" s="12"/>
      <c r="BY252" s="12"/>
      <c r="BZ252" s="12"/>
      <c r="CA252" s="19"/>
      <c r="CB252" s="19"/>
      <c r="CC252" s="19"/>
      <c r="CD252" s="19"/>
      <c r="CE252" s="19"/>
      <c r="CF252" s="19"/>
      <c r="CG252" s="19"/>
      <c r="CH252" s="19"/>
    </row>
    <row r="253" spans="1:86" x14ac:dyDescent="0.3">
      <c r="A253" s="2">
        <f t="shared" si="191"/>
        <v>2207</v>
      </c>
      <c r="B253" s="5">
        <f t="shared" si="192"/>
        <v>1165.4020813531824</v>
      </c>
      <c r="C253" s="5">
        <f t="shared" si="192"/>
        <v>2964.1519010523361</v>
      </c>
      <c r="D253" s="5">
        <f t="shared" si="192"/>
        <v>4369.9021500012504</v>
      </c>
      <c r="E253" s="15">
        <f t="shared" si="193"/>
        <v>1.6794930615044471E-7</v>
      </c>
      <c r="F253" s="15">
        <f t="shared" si="193"/>
        <v>3.3087139503782582E-7</v>
      </c>
      <c r="G253" s="15">
        <f t="shared" si="193"/>
        <v>6.7546218316669107E-7</v>
      </c>
      <c r="H253" s="5">
        <f t="shared" si="194"/>
        <v>292237.8681674269</v>
      </c>
      <c r="I253" s="5">
        <f t="shared" si="194"/>
        <v>134110.46032128209</v>
      </c>
      <c r="J253" s="5">
        <f t="shared" si="194"/>
        <v>47335.761253206583</v>
      </c>
      <c r="K253" s="5">
        <f t="shared" si="195"/>
        <v>250761.40916798517</v>
      </c>
      <c r="L253" s="5">
        <f t="shared" si="195"/>
        <v>45244.125401829122</v>
      </c>
      <c r="M253" s="5">
        <f t="shared" si="195"/>
        <v>10832.224527771872</v>
      </c>
      <c r="N253" s="15">
        <f t="shared" si="196"/>
        <v>1.1660035851093209E-3</v>
      </c>
      <c r="O253" s="15">
        <f t="shared" si="196"/>
        <v>3.1140802852764882E-3</v>
      </c>
      <c r="P253" s="15">
        <f t="shared" si="196"/>
        <v>2.9489647445808398E-3</v>
      </c>
      <c r="Q253" s="5">
        <f t="shared" si="197"/>
        <v>4904.0367403064556</v>
      </c>
      <c r="R253" s="5">
        <f t="shared" si="197"/>
        <v>7188.8796814408643</v>
      </c>
      <c r="S253" s="5">
        <f t="shared" si="197"/>
        <v>4521.1982919109696</v>
      </c>
      <c r="T253" s="5">
        <f t="shared" si="198"/>
        <v>16.780976302143255</v>
      </c>
      <c r="U253" s="5">
        <f t="shared" si="198"/>
        <v>53.604168267104633</v>
      </c>
      <c r="V253" s="5">
        <f t="shared" si="198"/>
        <v>95.513374501919486</v>
      </c>
      <c r="W253" s="15">
        <f t="shared" si="199"/>
        <v>-1.0734613539272964E-2</v>
      </c>
      <c r="X253" s="15">
        <f t="shared" si="199"/>
        <v>-1.217998157191269E-2</v>
      </c>
      <c r="Y253" s="15">
        <f t="shared" si="199"/>
        <v>-9.7425357312937999E-3</v>
      </c>
      <c r="Z253" s="5">
        <f t="shared" si="151"/>
        <v>4228.5783279933048</v>
      </c>
      <c r="AA253" s="5">
        <f t="shared" si="151"/>
        <v>19112.357155926209</v>
      </c>
      <c r="AB253" s="5">
        <f t="shared" si="151"/>
        <v>67563.876112893573</v>
      </c>
      <c r="AC253" s="16">
        <f t="shared" si="188"/>
        <v>1.0405983098785447</v>
      </c>
      <c r="AD253" s="16">
        <f t="shared" si="188"/>
        <v>3.0485163619200724</v>
      </c>
      <c r="AE253" s="16">
        <f t="shared" si="188"/>
        <v>16.012500078466893</v>
      </c>
      <c r="AF253" s="15">
        <f t="shared" si="158"/>
        <v>-4.0504037456468023E-3</v>
      </c>
      <c r="AG253" s="15">
        <f t="shared" si="158"/>
        <v>2.9673830763510267E-4</v>
      </c>
      <c r="AH253" s="15">
        <f t="shared" si="158"/>
        <v>9.7937136394747881E-3</v>
      </c>
      <c r="AI253" s="1">
        <f t="shared" si="189"/>
        <v>575491.66029661288</v>
      </c>
      <c r="AJ253" s="1">
        <f t="shared" si="189"/>
        <v>259017.04794974672</v>
      </c>
      <c r="AK253" s="1">
        <f t="shared" si="189"/>
        <v>91607.271568358818</v>
      </c>
      <c r="AL253" s="14">
        <f t="shared" si="200"/>
        <v>87.751336954644017</v>
      </c>
      <c r="AM253" s="14">
        <f t="shared" si="200"/>
        <v>21.235735579482192</v>
      </c>
      <c r="AN253" s="14">
        <f t="shared" si="200"/>
        <v>6.6860673484859108</v>
      </c>
      <c r="AO253" s="11">
        <f t="shared" si="201"/>
        <v>2.8473811481421231E-3</v>
      </c>
      <c r="AP253" s="11">
        <f t="shared" si="201"/>
        <v>3.5869492597526182E-3</v>
      </c>
      <c r="AQ253" s="11">
        <f t="shared" si="201"/>
        <v>3.2538155593572595E-3</v>
      </c>
      <c r="AR253" s="1">
        <f t="shared" si="152"/>
        <v>292237.8681674269</v>
      </c>
      <c r="AS253" s="1">
        <f t="shared" si="152"/>
        <v>134110.46032128209</v>
      </c>
      <c r="AT253" s="1">
        <f t="shared" si="152"/>
        <v>47335.761253206583</v>
      </c>
      <c r="AU253" s="1">
        <f t="shared" si="159"/>
        <v>58447.573633485386</v>
      </c>
      <c r="AV253" s="1">
        <f t="shared" si="159"/>
        <v>26822.09206425642</v>
      </c>
      <c r="AW253" s="1">
        <f t="shared" si="159"/>
        <v>9467.1522506413166</v>
      </c>
      <c r="AX253" s="1">
        <f t="shared" si="160"/>
        <v>200609.12733438812</v>
      </c>
      <c r="AY253" s="1">
        <f t="shared" si="160"/>
        <v>36195.300321463299</v>
      </c>
      <c r="AZ253" s="1">
        <f t="shared" si="160"/>
        <v>8665.7796222174984</v>
      </c>
      <c r="BA253" s="1">
        <f t="shared" si="161"/>
        <v>14228.526463436952</v>
      </c>
      <c r="BB253" s="1">
        <f t="shared" si="161"/>
        <v>31113.767505162519</v>
      </c>
      <c r="BC253" s="1">
        <f t="shared" si="161"/>
        <v>39622.502221469149</v>
      </c>
      <c r="BD253" s="1">
        <f>SUM(BA253:BC253)*BT253*BG$3+BF$3*econlow!BD253+BH$3*econhigh!BD253</f>
        <v>290.36343358361131</v>
      </c>
      <c r="BE253" s="2">
        <f t="shared" si="190"/>
        <v>0.17931493730955578</v>
      </c>
      <c r="BF253" s="2">
        <f t="shared" si="190"/>
        <v>0.13584270515142602</v>
      </c>
      <c r="BG253" s="2">
        <f t="shared" si="190"/>
        <v>7.3108051554487685E-2</v>
      </c>
      <c r="BH253" s="2">
        <f t="shared" si="155"/>
        <v>9.1238128632204415E-2</v>
      </c>
      <c r="BI253" s="2">
        <f t="shared" si="162"/>
        <v>3.2153846742329923E-3</v>
      </c>
      <c r="BJ253" s="2">
        <f t="shared" si="162"/>
        <v>1.8453240542857267E-3</v>
      </c>
      <c r="BK253" s="2">
        <f t="shared" si="162"/>
        <v>5.3447872020936297E-4</v>
      </c>
      <c r="BL253" s="2">
        <f t="shared" si="156"/>
        <v>939.65716253606615</v>
      </c>
      <c r="BM253" s="2">
        <f t="shared" si="156"/>
        <v>247.47725836219337</v>
      </c>
      <c r="BN253" s="2">
        <f t="shared" si="156"/>
        <v>25.299957094749807</v>
      </c>
      <c r="BO253" s="2">
        <f t="shared" si="163"/>
        <v>2478.4980173129879</v>
      </c>
      <c r="BP253" s="2">
        <f t="shared" si="163"/>
        <v>190.64030219315018</v>
      </c>
      <c r="BQ253" s="2">
        <f t="shared" si="163"/>
        <v>10.244010477693532</v>
      </c>
      <c r="BR253" s="11">
        <f t="shared" si="164"/>
        <v>3.1894641427597542E-2</v>
      </c>
      <c r="BS253" s="17">
        <f t="shared" si="153"/>
        <v>4.9327694347532051E-4</v>
      </c>
      <c r="BT253" s="17">
        <f t="shared" si="154"/>
        <v>3.4296741223586924E-3</v>
      </c>
      <c r="BU253" s="12">
        <f>(BU$3*tempmid!$I363+BU$4*tempmid!$I363^2+BU$5*tempmid!$I363^6)*(K253/K$56)^$BW$1</f>
        <v>-17.183971639317111</v>
      </c>
      <c r="BV253" s="12">
        <f>(BV$3*tempmid!$I363+BV$4*tempmid!$I363^2+BV$5*tempmid!$I363^6)*(L253/L$56)^$BW$1</f>
        <v>-12.780779335287269</v>
      </c>
      <c r="BW253" s="12">
        <f>(BW$3*tempmid!$I363+BW$4*tempmid!$I363^2+BW$5*tempmid!$I363^6)*(M253/M$56)^$BW$1</f>
        <v>-11.876210753560793</v>
      </c>
      <c r="BX253" s="12"/>
      <c r="BY253" s="12"/>
      <c r="BZ253" s="12"/>
      <c r="CA253" s="19"/>
      <c r="CB253" s="19"/>
      <c r="CC253" s="19"/>
      <c r="CD253" s="19"/>
      <c r="CE253" s="19"/>
      <c r="CF253" s="19"/>
      <c r="CG253" s="19"/>
      <c r="CH253" s="19"/>
    </row>
    <row r="254" spans="1:86" x14ac:dyDescent="0.3">
      <c r="A254" s="2">
        <f t="shared" si="191"/>
        <v>2208</v>
      </c>
      <c r="B254" s="5">
        <f t="shared" si="192"/>
        <v>1165.4022672952299</v>
      </c>
      <c r="C254" s="5">
        <f t="shared" si="192"/>
        <v>2964.152832767757</v>
      </c>
      <c r="D254" s="5">
        <f t="shared" si="192"/>
        <v>4369.9049541197146</v>
      </c>
      <c r="E254" s="15">
        <f t="shared" si="193"/>
        <v>1.5955184084292248E-7</v>
      </c>
      <c r="F254" s="15">
        <f t="shared" si="193"/>
        <v>3.1432782528593453E-7</v>
      </c>
      <c r="G254" s="15">
        <f t="shared" si="193"/>
        <v>6.4168907400835651E-7</v>
      </c>
      <c r="H254" s="5">
        <f t="shared" si="194"/>
        <v>292566.89439987793</v>
      </c>
      <c r="I254" s="5">
        <f t="shared" si="194"/>
        <v>134522.02906052937</v>
      </c>
      <c r="J254" s="5">
        <f t="shared" si="194"/>
        <v>47473.450740596672</v>
      </c>
      <c r="K254" s="5">
        <f t="shared" si="195"/>
        <v>251043.69762287609</v>
      </c>
      <c r="L254" s="5">
        <f t="shared" si="195"/>
        <v>45382.959870837825</v>
      </c>
      <c r="M254" s="5">
        <f t="shared" si="195"/>
        <v>10863.72615400736</v>
      </c>
      <c r="N254" s="15">
        <f t="shared" si="196"/>
        <v>1.1257252694005793E-3</v>
      </c>
      <c r="O254" s="15">
        <f t="shared" si="196"/>
        <v>3.0685634383615934E-3</v>
      </c>
      <c r="P254" s="15">
        <f t="shared" si="196"/>
        <v>2.9081400736037377E-3</v>
      </c>
      <c r="Q254" s="5">
        <f t="shared" si="197"/>
        <v>4856.85591263078</v>
      </c>
      <c r="R254" s="5">
        <f t="shared" si="197"/>
        <v>7123.1123470334487</v>
      </c>
      <c r="S254" s="5">
        <f t="shared" si="197"/>
        <v>4490.1734176629798</v>
      </c>
      <c r="T254" s="5">
        <f t="shared" si="198"/>
        <v>16.600839006728048</v>
      </c>
      <c r="U254" s="5">
        <f t="shared" si="198"/>
        <v>52.951270485433589</v>
      </c>
      <c r="V254" s="5">
        <f t="shared" si="198"/>
        <v>94.582832038018083</v>
      </c>
      <c r="W254" s="15">
        <f t="shared" si="199"/>
        <v>-1.0734613539272964E-2</v>
      </c>
      <c r="X254" s="15">
        <f t="shared" si="199"/>
        <v>-1.217998157191269E-2</v>
      </c>
      <c r="Y254" s="15">
        <f t="shared" si="199"/>
        <v>-9.7425357312937999E-3</v>
      </c>
      <c r="Z254" s="5">
        <f t="shared" ref="Z254:AB317" si="202">Q253*AC254*(1-BE253)</f>
        <v>4171.101135193725</v>
      </c>
      <c r="AA254" s="5">
        <f t="shared" si="202"/>
        <v>18943.987496942202</v>
      </c>
      <c r="AB254" s="5">
        <f t="shared" si="202"/>
        <v>67760.167686612083</v>
      </c>
      <c r="AC254" s="16">
        <f t="shared" si="188"/>
        <v>1.036383466586499</v>
      </c>
      <c r="AD254" s="16">
        <f t="shared" si="188"/>
        <v>3.0494209735061064</v>
      </c>
      <c r="AE254" s="16">
        <f t="shared" si="188"/>
        <v>16.169321918887466</v>
      </c>
      <c r="AF254" s="15">
        <f t="shared" si="158"/>
        <v>-4.0504037456468023E-3</v>
      </c>
      <c r="AG254" s="15">
        <f t="shared" si="158"/>
        <v>2.9673830763510267E-4</v>
      </c>
      <c r="AH254" s="15">
        <f t="shared" si="158"/>
        <v>9.7937136394747881E-3</v>
      </c>
      <c r="AI254" s="1">
        <f t="shared" si="189"/>
        <v>576390.06790043705</v>
      </c>
      <c r="AJ254" s="1">
        <f t="shared" si="189"/>
        <v>259937.43521902847</v>
      </c>
      <c r="AK254" s="1">
        <f t="shared" si="189"/>
        <v>91913.69666216425</v>
      </c>
      <c r="AL254" s="14">
        <f t="shared" si="200"/>
        <v>87.99869984218725</v>
      </c>
      <c r="AM254" s="14">
        <f t="shared" si="200"/>
        <v>21.311145370439149</v>
      </c>
      <c r="AN254" s="14">
        <f t="shared" si="200"/>
        <v>6.7076050261556306</v>
      </c>
      <c r="AO254" s="11">
        <f t="shared" si="201"/>
        <v>2.8189073366607018E-3</v>
      </c>
      <c r="AP254" s="11">
        <f t="shared" si="201"/>
        <v>3.551079767155092E-3</v>
      </c>
      <c r="AQ254" s="11">
        <f t="shared" si="201"/>
        <v>3.2212774037636868E-3</v>
      </c>
      <c r="AR254" s="1">
        <f t="shared" ref="AR254:AT317" si="203">MAX(0.3*B254,AL254*AI254^$AR$5*B254^(1-$AR$5)*(1-BI253+BU253/100))</f>
        <v>292566.89439987793</v>
      </c>
      <c r="AS254" s="1">
        <f t="shared" si="203"/>
        <v>134522.02906052937</v>
      </c>
      <c r="AT254" s="1">
        <f t="shared" si="203"/>
        <v>47473.450740596672</v>
      </c>
      <c r="AU254" s="1">
        <f t="shared" si="159"/>
        <v>58513.378879975586</v>
      </c>
      <c r="AV254" s="1">
        <f t="shared" si="159"/>
        <v>26904.405812105877</v>
      </c>
      <c r="AW254" s="1">
        <f t="shared" si="159"/>
        <v>9494.6901481193345</v>
      </c>
      <c r="AX254" s="1">
        <f t="shared" si="160"/>
        <v>200834.95809830088</v>
      </c>
      <c r="AY254" s="1">
        <f t="shared" si="160"/>
        <v>36306.367896670257</v>
      </c>
      <c r="AZ254" s="1">
        <f t="shared" si="160"/>
        <v>8690.9809232058869</v>
      </c>
      <c r="BA254" s="1">
        <f t="shared" si="161"/>
        <v>14229.839918527254</v>
      </c>
      <c r="BB254" s="1">
        <f t="shared" si="161"/>
        <v>31122.859049224349</v>
      </c>
      <c r="BC254" s="1">
        <f t="shared" si="161"/>
        <v>39635.217499506718</v>
      </c>
      <c r="BD254" s="1">
        <f>SUM(BA254:BC254)*BT254*BG$3+BF$3*econlow!BD254+BH$3*econhigh!BD254</f>
        <v>281.97286375217931</v>
      </c>
      <c r="BE254" s="2">
        <f t="shared" si="190"/>
        <v>0.17931493730955578</v>
      </c>
      <c r="BF254" s="2">
        <f t="shared" si="190"/>
        <v>0.13584270515142602</v>
      </c>
      <c r="BG254" s="2">
        <f t="shared" si="190"/>
        <v>7.3108051554487685E-2</v>
      </c>
      <c r="BH254" s="2">
        <f t="shared" si="155"/>
        <v>9.1060618855991718E-2</v>
      </c>
      <c r="BI254" s="2">
        <f t="shared" si="162"/>
        <v>3.2153846742329923E-3</v>
      </c>
      <c r="BJ254" s="2">
        <f t="shared" si="162"/>
        <v>1.8453240542857267E-3</v>
      </c>
      <c r="BK254" s="2">
        <f t="shared" si="162"/>
        <v>5.3447872020936297E-4</v>
      </c>
      <c r="BL254" s="2">
        <f t="shared" si="156"/>
        <v>940.71510844130978</v>
      </c>
      <c r="BM254" s="2">
        <f t="shared" si="156"/>
        <v>248.2367360567184</v>
      </c>
      <c r="BN254" s="2">
        <f t="shared" si="156"/>
        <v>25.373549195756343</v>
      </c>
      <c r="BO254" s="2">
        <f t="shared" si="163"/>
        <v>2515.4803313455968</v>
      </c>
      <c r="BP254" s="2">
        <f t="shared" si="163"/>
        <v>192.92491966636575</v>
      </c>
      <c r="BQ254" s="2">
        <f t="shared" si="163"/>
        <v>10.244046326050357</v>
      </c>
      <c r="BR254" s="11">
        <f t="shared" si="164"/>
        <v>3.1853694282838435E-2</v>
      </c>
      <c r="BS254" s="17">
        <f t="shared" si="153"/>
        <v>4.7803033727637691E-4</v>
      </c>
      <c r="BT254" s="17">
        <f t="shared" si="154"/>
        <v>3.3297807013191187E-3</v>
      </c>
      <c r="BU254" s="12">
        <f>(BU$3*tempmid!$I364+BU$4*tempmid!$I364^2+BU$5*tempmid!$I364^6)*(K254/K$56)^$BW$1</f>
        <v>-17.349183557607461</v>
      </c>
      <c r="BV254" s="12">
        <f>(BV$3*tempmid!$I364+BV$4*tempmid!$I364^2+BV$5*tempmid!$I364^6)*(L254/L$56)^$BW$1</f>
        <v>-12.884274231421431</v>
      </c>
      <c r="BW254" s="12">
        <f>(BW$3*tempmid!$I364+BW$4*tempmid!$I364^2+BW$5*tempmid!$I364^6)*(M254/M$56)^$BW$1</f>
        <v>-11.962402310815909</v>
      </c>
      <c r="BX254" s="12"/>
      <c r="BY254" s="12"/>
      <c r="BZ254" s="12"/>
      <c r="CA254" s="19"/>
      <c r="CB254" s="19"/>
      <c r="CC254" s="19"/>
      <c r="CD254" s="19"/>
      <c r="CE254" s="19"/>
      <c r="CF254" s="19"/>
      <c r="CG254" s="19"/>
      <c r="CH254" s="19"/>
    </row>
    <row r="255" spans="1:86" x14ac:dyDescent="0.3">
      <c r="A255" s="2">
        <f t="shared" si="191"/>
        <v>2209</v>
      </c>
      <c r="B255" s="5">
        <f t="shared" si="192"/>
        <v>1165.4024439402031</v>
      </c>
      <c r="C255" s="5">
        <f t="shared" si="192"/>
        <v>2964.1537178976851</v>
      </c>
      <c r="D255" s="5">
        <f t="shared" si="192"/>
        <v>4369.9076180339653</v>
      </c>
      <c r="E255" s="15">
        <f t="shared" si="193"/>
        <v>1.5157424880077635E-7</v>
      </c>
      <c r="F255" s="15">
        <f t="shared" si="193"/>
        <v>2.9861143402163779E-7</v>
      </c>
      <c r="G255" s="15">
        <f t="shared" si="193"/>
        <v>6.0960462030793871E-7</v>
      </c>
      <c r="H255" s="5">
        <f t="shared" si="194"/>
        <v>292884.62131022685</v>
      </c>
      <c r="I255" s="5">
        <f t="shared" si="194"/>
        <v>134928.80065421332</v>
      </c>
      <c r="J255" s="5">
        <f t="shared" si="194"/>
        <v>47609.621798905209</v>
      </c>
      <c r="K255" s="5">
        <f t="shared" si="195"/>
        <v>251316.29235304295</v>
      </c>
      <c r="L255" s="5">
        <f t="shared" si="195"/>
        <v>45520.176581770218</v>
      </c>
      <c r="M255" s="5">
        <f t="shared" si="195"/>
        <v>10894.880615422466</v>
      </c>
      <c r="N255" s="15">
        <f t="shared" si="196"/>
        <v>1.0858457421876189E-3</v>
      </c>
      <c r="O255" s="15">
        <f t="shared" si="196"/>
        <v>3.0235293449991651E-3</v>
      </c>
      <c r="P255" s="15">
        <f t="shared" si="196"/>
        <v>2.8677509883303642E-3</v>
      </c>
      <c r="Q255" s="5">
        <f t="shared" si="197"/>
        <v>4809.9373546031284</v>
      </c>
      <c r="R255" s="5">
        <f t="shared" si="197"/>
        <v>7057.6296970865133</v>
      </c>
      <c r="S255" s="5">
        <f t="shared" si="197"/>
        <v>4459.1817085914818</v>
      </c>
      <c r="T255" s="5">
        <f t="shared" si="198"/>
        <v>16.422635415563136</v>
      </c>
      <c r="U255" s="5">
        <f t="shared" si="198"/>
        <v>52.306324986711644</v>
      </c>
      <c r="V255" s="5">
        <f t="shared" si="198"/>
        <v>93.661355417320735</v>
      </c>
      <c r="W255" s="15">
        <f t="shared" si="199"/>
        <v>-1.0734613539272964E-2</v>
      </c>
      <c r="X255" s="15">
        <f t="shared" si="199"/>
        <v>-1.217998157191269E-2</v>
      </c>
      <c r="Y255" s="15">
        <f t="shared" si="199"/>
        <v>-9.7425357312937999E-3</v>
      </c>
      <c r="Z255" s="5">
        <f t="shared" si="202"/>
        <v>4114.2396415706335</v>
      </c>
      <c r="AA255" s="5">
        <f t="shared" si="202"/>
        <v>18776.248752931373</v>
      </c>
      <c r="AB255" s="5">
        <f t="shared" si="202"/>
        <v>67954.261080068711</v>
      </c>
      <c r="AC255" s="16">
        <f t="shared" si="188"/>
        <v>1.0321856951115107</v>
      </c>
      <c r="AD255" s="16">
        <f t="shared" si="188"/>
        <v>3.0503258535250515</v>
      </c>
      <c r="AE255" s="16">
        <f t="shared" si="188"/>
        <v>16.327679627505532</v>
      </c>
      <c r="AF255" s="15">
        <f t="shared" si="158"/>
        <v>-4.0504037456468023E-3</v>
      </c>
      <c r="AG255" s="15">
        <f t="shared" si="158"/>
        <v>2.9673830763510267E-4</v>
      </c>
      <c r="AH255" s="15">
        <f t="shared" si="158"/>
        <v>9.7937136394747881E-3</v>
      </c>
      <c r="AI255" s="1">
        <f t="shared" si="189"/>
        <v>577264.4399903689</v>
      </c>
      <c r="AJ255" s="1">
        <f t="shared" si="189"/>
        <v>260848.09750923148</v>
      </c>
      <c r="AK255" s="1">
        <f t="shared" si="189"/>
        <v>92217.017144067155</v>
      </c>
      <c r="AL255" s="14">
        <f t="shared" si="200"/>
        <v>88.244279420982977</v>
      </c>
      <c r="AM255" s="14">
        <f t="shared" si="200"/>
        <v>21.386066171807617</v>
      </c>
      <c r="AN255" s="14">
        <f t="shared" si="200"/>
        <v>6.7289960120947168</v>
      </c>
      <c r="AO255" s="11">
        <f t="shared" si="201"/>
        <v>2.7907182632940946E-3</v>
      </c>
      <c r="AP255" s="11">
        <f t="shared" si="201"/>
        <v>3.5155689694835409E-3</v>
      </c>
      <c r="AQ255" s="11">
        <f t="shared" si="201"/>
        <v>3.1890646297260501E-3</v>
      </c>
      <c r="AR255" s="1">
        <f t="shared" si="203"/>
        <v>292884.62131022685</v>
      </c>
      <c r="AS255" s="1">
        <f t="shared" si="203"/>
        <v>134928.80065421332</v>
      </c>
      <c r="AT255" s="1">
        <f t="shared" si="203"/>
        <v>47609.621798905209</v>
      </c>
      <c r="AU255" s="1">
        <f t="shared" si="159"/>
        <v>58576.924262045373</v>
      </c>
      <c r="AV255" s="1">
        <f t="shared" si="159"/>
        <v>26985.760130842667</v>
      </c>
      <c r="AW255" s="1">
        <f t="shared" si="159"/>
        <v>9521.9243597810419</v>
      </c>
      <c r="AX255" s="1">
        <f t="shared" si="160"/>
        <v>201053.03388243439</v>
      </c>
      <c r="AY255" s="1">
        <f t="shared" si="160"/>
        <v>36416.141265416169</v>
      </c>
      <c r="AZ255" s="1">
        <f t="shared" si="160"/>
        <v>8715.9044923379734</v>
      </c>
      <c r="BA255" s="1">
        <f t="shared" si="161"/>
        <v>14231.10683614291</v>
      </c>
      <c r="BB255" s="1">
        <f t="shared" si="161"/>
        <v>31131.817027117278</v>
      </c>
      <c r="BC255" s="1">
        <f t="shared" si="161"/>
        <v>39647.755533438292</v>
      </c>
      <c r="BD255" s="1">
        <f>SUM(BA255:BC255)*BT255*BG$3+BF$3*econlow!BD255+BH$3*econhigh!BD255</f>
        <v>273.82345649057385</v>
      </c>
      <c r="BE255" s="2">
        <f t="shared" si="190"/>
        <v>0.17931493730955578</v>
      </c>
      <c r="BF255" s="2">
        <f t="shared" si="190"/>
        <v>0.13584270515142602</v>
      </c>
      <c r="BG255" s="2">
        <f t="shared" si="190"/>
        <v>7.3108051554487685E-2</v>
      </c>
      <c r="BH255" s="2">
        <f t="shared" si="155"/>
        <v>9.0884335272441011E-2</v>
      </c>
      <c r="BI255" s="2">
        <f t="shared" si="162"/>
        <v>3.2153846742329923E-3</v>
      </c>
      <c r="BJ255" s="2">
        <f t="shared" si="162"/>
        <v>1.8453240542857267E-3</v>
      </c>
      <c r="BK255" s="2">
        <f t="shared" si="162"/>
        <v>5.3447872020936297E-4</v>
      </c>
      <c r="BL255" s="2">
        <f t="shared" si="156"/>
        <v>941.73672267943709</v>
      </c>
      <c r="BM255" s="2">
        <f t="shared" si="156"/>
        <v>248.98736146314354</v>
      </c>
      <c r="BN255" s="2">
        <f t="shared" si="156"/>
        <v>25.446329728730646</v>
      </c>
      <c r="BO255" s="2">
        <f t="shared" si="163"/>
        <v>2553.0154820601092</v>
      </c>
      <c r="BP255" s="2">
        <f t="shared" si="163"/>
        <v>195.23700953146223</v>
      </c>
      <c r="BQ255" s="2">
        <f t="shared" si="163"/>
        <v>10.244086624274729</v>
      </c>
      <c r="BR255" s="11">
        <f t="shared" si="164"/>
        <v>3.1813167689368899E-2</v>
      </c>
      <c r="BS255" s="17">
        <f t="shared" ref="BS255:BS318" si="204">BS254/(1+BR254)</f>
        <v>4.6327336901053474E-4</v>
      </c>
      <c r="BT255" s="17">
        <f t="shared" ref="BT255:BT318" si="205">BT254/(1+BR$5)</f>
        <v>3.2327967973972025E-3</v>
      </c>
      <c r="BU255" s="12">
        <f>(BU$3*tempmid!$I365+BU$4*tempmid!$I365^2+BU$5*tempmid!$I365^6)*(K255/K$56)^$BW$1</f>
        <v>-17.514302197276177</v>
      </c>
      <c r="BV255" s="12">
        <f>(BV$3*tempmid!$I365+BV$4*tempmid!$I365^2+BV$5*tempmid!$I365^6)*(L255/L$56)^$BW$1</f>
        <v>-12.987605703351955</v>
      </c>
      <c r="BW255" s="12">
        <f>(BW$3*tempmid!$I365+BW$4*tempmid!$I365^2+BW$5*tempmid!$I365^6)*(M255/M$56)^$BW$1</f>
        <v>-12.048439279940366</v>
      </c>
      <c r="BX255" s="12"/>
      <c r="BY255" s="12"/>
      <c r="BZ255" s="12"/>
      <c r="CA255" s="19"/>
      <c r="CB255" s="19"/>
      <c r="CC255" s="19"/>
      <c r="CD255" s="19"/>
      <c r="CE255" s="19"/>
      <c r="CF255" s="19"/>
      <c r="CG255" s="19"/>
      <c r="CH255" s="19"/>
    </row>
    <row r="256" spans="1:86" x14ac:dyDescent="0.3">
      <c r="A256" s="2">
        <f t="shared" si="191"/>
        <v>2210</v>
      </c>
      <c r="B256" s="5">
        <f t="shared" si="192"/>
        <v>1165.4026117529531</v>
      </c>
      <c r="C256" s="5">
        <f t="shared" si="192"/>
        <v>2964.1545587713681</v>
      </c>
      <c r="D256" s="5">
        <f t="shared" si="192"/>
        <v>4369.9101487540456</v>
      </c>
      <c r="E256" s="15">
        <f t="shared" si="193"/>
        <v>1.4399553636073751E-7</v>
      </c>
      <c r="F256" s="15">
        <f t="shared" si="193"/>
        <v>2.8368086232055587E-7</v>
      </c>
      <c r="G256" s="15">
        <f t="shared" si="193"/>
        <v>5.7912438929254173E-7</v>
      </c>
      <c r="H256" s="5">
        <f t="shared" si="194"/>
        <v>293191.12614239001</v>
      </c>
      <c r="I256" s="5">
        <f t="shared" si="194"/>
        <v>135330.78821100798</v>
      </c>
      <c r="J256" s="5">
        <f t="shared" si="194"/>
        <v>47744.279577703754</v>
      </c>
      <c r="K256" s="5">
        <f t="shared" si="195"/>
        <v>251579.2595499536</v>
      </c>
      <c r="L256" s="5">
        <f t="shared" si="195"/>
        <v>45655.779929067576</v>
      </c>
      <c r="M256" s="5">
        <f t="shared" si="195"/>
        <v>10925.689076540089</v>
      </c>
      <c r="N256" s="15">
        <f t="shared" si="196"/>
        <v>1.0463595274643467E-3</v>
      </c>
      <c r="O256" s="15">
        <f t="shared" si="196"/>
        <v>2.978972347652542E-3</v>
      </c>
      <c r="P256" s="15">
        <f t="shared" si="196"/>
        <v>2.8277924472170923E-3</v>
      </c>
      <c r="Q256" s="5">
        <f t="shared" si="197"/>
        <v>4763.2841191306761</v>
      </c>
      <c r="R256" s="5">
        <f t="shared" si="197"/>
        <v>6992.4382869384517</v>
      </c>
      <c r="S256" s="5">
        <f t="shared" si="197"/>
        <v>4428.2273264407513</v>
      </c>
      <c r="T256" s="5">
        <f t="shared" si="198"/>
        <v>16.246344771080686</v>
      </c>
      <c r="U256" s="5">
        <f t="shared" si="198"/>
        <v>51.669234912279023</v>
      </c>
      <c r="V256" s="5">
        <f t="shared" si="198"/>
        <v>92.748856315526083</v>
      </c>
      <c r="W256" s="15">
        <f t="shared" si="199"/>
        <v>-1.0734613539272964E-2</v>
      </c>
      <c r="X256" s="15">
        <f t="shared" si="199"/>
        <v>-1.217998157191269E-2</v>
      </c>
      <c r="Y256" s="15">
        <f t="shared" si="199"/>
        <v>-9.7425357312937999E-3</v>
      </c>
      <c r="Z256" s="5">
        <f t="shared" si="202"/>
        <v>4057.9916104178651</v>
      </c>
      <c r="AA256" s="5">
        <f t="shared" si="202"/>
        <v>18609.159431720651</v>
      </c>
      <c r="AB256" s="5">
        <f t="shared" si="202"/>
        <v>68146.163760768075</v>
      </c>
      <c r="AC256" s="16">
        <f t="shared" si="188"/>
        <v>1.028004926305828</v>
      </c>
      <c r="AD256" s="16">
        <f t="shared" si="188"/>
        <v>3.0512310020565621</v>
      </c>
      <c r="AE256" s="16">
        <f t="shared" si="188"/>
        <v>16.487588246174408</v>
      </c>
      <c r="AF256" s="15">
        <f t="shared" si="158"/>
        <v>-4.0504037456468023E-3</v>
      </c>
      <c r="AG256" s="15">
        <f t="shared" si="158"/>
        <v>2.9673830763510267E-4</v>
      </c>
      <c r="AH256" s="15">
        <f t="shared" si="158"/>
        <v>9.7937136394747881E-3</v>
      </c>
      <c r="AI256" s="1">
        <f t="shared" si="189"/>
        <v>578114.92025337741</v>
      </c>
      <c r="AJ256" s="1">
        <f t="shared" si="189"/>
        <v>261749.04788915103</v>
      </c>
      <c r="AK256" s="1">
        <f t="shared" si="189"/>
        <v>92517.23978944149</v>
      </c>
      <c r="AL256" s="14">
        <f t="shared" si="200"/>
        <v>88.488081693972234</v>
      </c>
      <c r="AM256" s="14">
        <f t="shared" si="200"/>
        <v>21.460498520514417</v>
      </c>
      <c r="AN256" s="14">
        <f t="shared" si="200"/>
        <v>6.7502406232386987</v>
      </c>
      <c r="AO256" s="11">
        <f t="shared" si="201"/>
        <v>2.7628110806611535E-3</v>
      </c>
      <c r="AP256" s="11">
        <f t="shared" si="201"/>
        <v>3.4804132797887056E-3</v>
      </c>
      <c r="AQ256" s="11">
        <f t="shared" si="201"/>
        <v>3.1571739834287895E-3</v>
      </c>
      <c r="AR256" s="1">
        <f t="shared" si="203"/>
        <v>293191.12614239001</v>
      </c>
      <c r="AS256" s="1">
        <f t="shared" si="203"/>
        <v>135330.78821100798</v>
      </c>
      <c r="AT256" s="1">
        <f t="shared" si="203"/>
        <v>47744.279577703754</v>
      </c>
      <c r="AU256" s="1">
        <f t="shared" si="159"/>
        <v>58638.225228478004</v>
      </c>
      <c r="AV256" s="1">
        <f t="shared" si="159"/>
        <v>27066.157642201597</v>
      </c>
      <c r="AW256" s="1">
        <f t="shared" si="159"/>
        <v>9548.8559155407511</v>
      </c>
      <c r="AX256" s="1">
        <f t="shared" si="160"/>
        <v>201263.40763996291</v>
      </c>
      <c r="AY256" s="1">
        <f t="shared" si="160"/>
        <v>36524.623943254061</v>
      </c>
      <c r="AZ256" s="1">
        <f t="shared" si="160"/>
        <v>8740.5512612320726</v>
      </c>
      <c r="BA256" s="1">
        <f t="shared" si="161"/>
        <v>14232.327677948437</v>
      </c>
      <c r="BB256" s="1">
        <f t="shared" si="161"/>
        <v>31140.642866781662</v>
      </c>
      <c r="BC256" s="1">
        <f t="shared" si="161"/>
        <v>39660.11825440533</v>
      </c>
      <c r="BD256" s="1">
        <f>SUM(BA256:BC256)*BT256*BG$3+BF$3*econlow!BD256+BH$3*econhigh!BD256</f>
        <v>265.90832486517388</v>
      </c>
      <c r="BE256" s="2">
        <f t="shared" si="190"/>
        <v>0.17931493730955578</v>
      </c>
      <c r="BF256" s="2">
        <f t="shared" si="190"/>
        <v>0.13584270515142602</v>
      </c>
      <c r="BG256" s="2">
        <f t="shared" si="190"/>
        <v>7.3108051554487685E-2</v>
      </c>
      <c r="BH256" s="2">
        <f t="shared" si="155"/>
        <v>9.0709279144417121E-2</v>
      </c>
      <c r="BI256" s="2">
        <f t="shared" si="162"/>
        <v>3.2153846742329923E-3</v>
      </c>
      <c r="BJ256" s="2">
        <f t="shared" si="162"/>
        <v>1.8453240542857267E-3</v>
      </c>
      <c r="BK256" s="2">
        <f t="shared" si="162"/>
        <v>5.3447872020936297E-4</v>
      </c>
      <c r="BL256" s="2">
        <f t="shared" si="156"/>
        <v>942.72225361935284</v>
      </c>
      <c r="BM256" s="2">
        <f t="shared" si="156"/>
        <v>249.72915877122028</v>
      </c>
      <c r="BN256" s="2">
        <f t="shared" si="156"/>
        <v>25.518301446009126</v>
      </c>
      <c r="BO256" s="2">
        <f t="shared" si="163"/>
        <v>2591.1117346310652</v>
      </c>
      <c r="BP256" s="2">
        <f t="shared" si="163"/>
        <v>197.57690215197681</v>
      </c>
      <c r="BQ256" s="2">
        <f t="shared" si="163"/>
        <v>10.244131320589831</v>
      </c>
      <c r="BR256" s="11">
        <f t="shared" si="164"/>
        <v>3.1773056331150434E-2</v>
      </c>
      <c r="BS256" s="17">
        <f t="shared" si="204"/>
        <v>4.4898958795804478E-4</v>
      </c>
      <c r="BT256" s="17">
        <f t="shared" si="205"/>
        <v>3.1386376673759246E-3</v>
      </c>
      <c r="BU256" s="12">
        <f>(BU$3*tempmid!$I366+BU$4*tempmid!$I366^2+BU$5*tempmid!$I366^6)*(K256/K$56)^$BW$1</f>
        <v>-17.679325096080785</v>
      </c>
      <c r="BV256" s="12">
        <f>(BV$3*tempmid!$I366+BV$4*tempmid!$I366^2+BV$5*tempmid!$I366^6)*(L256/L$56)^$BW$1</f>
        <v>-13.090772745965005</v>
      </c>
      <c r="BW256" s="12">
        <f>(BW$3*tempmid!$I366+BW$4*tempmid!$I366^2+BW$5*tempmid!$I366^6)*(M256/M$56)^$BW$1</f>
        <v>-12.134320922699555</v>
      </c>
      <c r="BX256" s="12"/>
      <c r="BY256" s="12"/>
      <c r="BZ256" s="12"/>
      <c r="CA256" s="19"/>
      <c r="CB256" s="19"/>
      <c r="CC256" s="19"/>
      <c r="CD256" s="19"/>
      <c r="CE256" s="19"/>
      <c r="CF256" s="19"/>
      <c r="CG256" s="19"/>
      <c r="CH256" s="19"/>
    </row>
    <row r="257" spans="1:86" x14ac:dyDescent="0.3">
      <c r="A257" s="2">
        <f t="shared" si="191"/>
        <v>2211</v>
      </c>
      <c r="B257" s="5">
        <f t="shared" si="192"/>
        <v>1165.4027711750887</v>
      </c>
      <c r="C257" s="5">
        <f t="shared" si="192"/>
        <v>2964.1553576015936</v>
      </c>
      <c r="D257" s="5">
        <f t="shared" si="192"/>
        <v>4369.9125529395151</v>
      </c>
      <c r="E257" s="15">
        <f t="shared" si="193"/>
        <v>1.3679575954270063E-7</v>
      </c>
      <c r="F257" s="15">
        <f t="shared" si="193"/>
        <v>2.6949681920452804E-7</v>
      </c>
      <c r="G257" s="15">
        <f t="shared" si="193"/>
        <v>5.5016816982791466E-7</v>
      </c>
      <c r="H257" s="5">
        <f t="shared" si="194"/>
        <v>293486.48634019069</v>
      </c>
      <c r="I257" s="5">
        <f t="shared" si="194"/>
        <v>135728.00534137589</v>
      </c>
      <c r="J257" s="5">
        <f t="shared" si="194"/>
        <v>47877.429358113448</v>
      </c>
      <c r="K257" s="5">
        <f t="shared" si="195"/>
        <v>251832.66558072879</v>
      </c>
      <c r="L257" s="5">
        <f t="shared" si="195"/>
        <v>45789.774477677303</v>
      </c>
      <c r="M257" s="5">
        <f t="shared" si="195"/>
        <v>10956.152732600491</v>
      </c>
      <c r="N257" s="15">
        <f t="shared" si="196"/>
        <v>1.0072612155251903E-3</v>
      </c>
      <c r="O257" s="15">
        <f t="shared" si="196"/>
        <v>2.9348868602816491E-3</v>
      </c>
      <c r="P257" s="15">
        <f t="shared" si="196"/>
        <v>2.7882594724220056E-3</v>
      </c>
      <c r="Q257" s="5">
        <f t="shared" si="197"/>
        <v>4716.8991182427162</v>
      </c>
      <c r="R257" s="5">
        <f t="shared" si="197"/>
        <v>6927.5444418936013</v>
      </c>
      <c r="S257" s="5">
        <f t="shared" si="197"/>
        <v>4397.3143379921312</v>
      </c>
      <c r="T257" s="5">
        <f t="shared" si="198"/>
        <v>16.071946538537347</v>
      </c>
      <c r="U257" s="5">
        <f t="shared" si="198"/>
        <v>51.039904583212639</v>
      </c>
      <c r="V257" s="5">
        <f t="shared" si="198"/>
        <v>91.845247268835436</v>
      </c>
      <c r="W257" s="15">
        <f t="shared" si="199"/>
        <v>-1.0734613539272964E-2</v>
      </c>
      <c r="X257" s="15">
        <f t="shared" si="199"/>
        <v>-1.217998157191269E-2</v>
      </c>
      <c r="Y257" s="15">
        <f t="shared" si="199"/>
        <v>-9.7425357312937999E-3</v>
      </c>
      <c r="Z257" s="5">
        <f t="shared" si="202"/>
        <v>4002.3546740321376</v>
      </c>
      <c r="AA257" s="5">
        <f t="shared" si="202"/>
        <v>18442.73744611604</v>
      </c>
      <c r="AB257" s="5">
        <f t="shared" si="202"/>
        <v>68335.883388828413</v>
      </c>
      <c r="AC257" s="16">
        <f t="shared" si="188"/>
        <v>1.0238410913017755</v>
      </c>
      <c r="AD257" s="16">
        <f t="shared" si="188"/>
        <v>3.0521364191803162</v>
      </c>
      <c r="AE257" s="16">
        <f t="shared" si="188"/>
        <v>16.64906296406301</v>
      </c>
      <c r="AF257" s="15">
        <f t="shared" si="158"/>
        <v>-4.0504037456468023E-3</v>
      </c>
      <c r="AG257" s="15">
        <f t="shared" si="158"/>
        <v>2.9673830763510267E-4</v>
      </c>
      <c r="AH257" s="15">
        <f t="shared" si="158"/>
        <v>9.7937136394747881E-3</v>
      </c>
      <c r="AI257" s="1">
        <f t="shared" si="189"/>
        <v>578941.65345651773</v>
      </c>
      <c r="AJ257" s="1">
        <f t="shared" si="189"/>
        <v>262640.30074243754</v>
      </c>
      <c r="AK257" s="1">
        <f t="shared" si="189"/>
        <v>92814.371726038094</v>
      </c>
      <c r="AL257" s="14">
        <f t="shared" si="200"/>
        <v>88.730112788056687</v>
      </c>
      <c r="AM257" s="14">
        <f t="shared" si="200"/>
        <v>21.534443010515684</v>
      </c>
      <c r="AN257" s="14">
        <f t="shared" si="200"/>
        <v>6.7713391904754969</v>
      </c>
      <c r="AO257" s="11">
        <f t="shared" si="201"/>
        <v>2.7351829698545418E-3</v>
      </c>
      <c r="AP257" s="11">
        <f t="shared" si="201"/>
        <v>3.4456091469908185E-3</v>
      </c>
      <c r="AQ257" s="11">
        <f t="shared" si="201"/>
        <v>3.1256022435945017E-3</v>
      </c>
      <c r="AR257" s="1">
        <f t="shared" si="203"/>
        <v>293486.48634019069</v>
      </c>
      <c r="AS257" s="1">
        <f t="shared" si="203"/>
        <v>135728.00534137589</v>
      </c>
      <c r="AT257" s="1">
        <f t="shared" si="203"/>
        <v>47877.429358113448</v>
      </c>
      <c r="AU257" s="1">
        <f t="shared" si="159"/>
        <v>58697.297268038143</v>
      </c>
      <c r="AV257" s="1">
        <f t="shared" si="159"/>
        <v>27145.60106827518</v>
      </c>
      <c r="AW257" s="1">
        <f t="shared" si="159"/>
        <v>9575.48587162269</v>
      </c>
      <c r="AX257" s="1">
        <f t="shared" si="160"/>
        <v>201466.132464583</v>
      </c>
      <c r="AY257" s="1">
        <f t="shared" si="160"/>
        <v>36631.819582141841</v>
      </c>
      <c r="AZ257" s="1">
        <f t="shared" si="160"/>
        <v>8764.9221860803918</v>
      </c>
      <c r="BA257" s="1">
        <f t="shared" si="161"/>
        <v>14233.502899084722</v>
      </c>
      <c r="BB257" s="1">
        <f t="shared" si="161"/>
        <v>31149.33797865333</v>
      </c>
      <c r="BC257" s="1">
        <f t="shared" si="161"/>
        <v>39672.307569014913</v>
      </c>
      <c r="BD257" s="1">
        <f>SUM(BA257:BC257)*BT257*BG$3+BF$3*econlow!BD257+BH$3*econhigh!BD257</f>
        <v>258.22077648812365</v>
      </c>
      <c r="BE257" s="2">
        <f t="shared" si="190"/>
        <v>0.17931493730955578</v>
      </c>
      <c r="BF257" s="2">
        <f t="shared" si="190"/>
        <v>0.13584270515142602</v>
      </c>
      <c r="BG257" s="2">
        <f t="shared" si="190"/>
        <v>7.3108051554487685E-2</v>
      </c>
      <c r="BH257" s="2">
        <f t="shared" si="155"/>
        <v>9.0535451533474809E-2</v>
      </c>
      <c r="BI257" s="2">
        <f t="shared" si="162"/>
        <v>3.2153846742329923E-3</v>
      </c>
      <c r="BJ257" s="2">
        <f t="shared" si="162"/>
        <v>1.8453240542857267E-3</v>
      </c>
      <c r="BK257" s="2">
        <f t="shared" si="162"/>
        <v>5.3447872020936297E-4</v>
      </c>
      <c r="BL257" s="2">
        <f t="shared" si="156"/>
        <v>943.67195027273954</v>
      </c>
      <c r="BM257" s="2">
        <f t="shared" si="156"/>
        <v>250.46215309666252</v>
      </c>
      <c r="BN257" s="2">
        <f t="shared" si="156"/>
        <v>25.58946717023866</v>
      </c>
      <c r="BO257" s="2">
        <f t="shared" si="163"/>
        <v>2629.777477780347</v>
      </c>
      <c r="BP257" s="2">
        <f t="shared" si="163"/>
        <v>199.94493186544381</v>
      </c>
      <c r="BQ257" s="2">
        <f t="shared" si="163"/>
        <v>10.24418036390386</v>
      </c>
      <c r="BR257" s="11">
        <f t="shared" si="164"/>
        <v>3.1733354957548671E-2</v>
      </c>
      <c r="BS257" s="17">
        <f t="shared" si="204"/>
        <v>4.3516312545957813E-4</v>
      </c>
      <c r="BT257" s="17">
        <f t="shared" si="205"/>
        <v>3.0472210362873053E-3</v>
      </c>
      <c r="BU257" s="12">
        <f>(BU$3*tempmid!$I367+BU$4*tempmid!$I367^2+BU$5*tempmid!$I367^6)*(K257/K$56)^$BW$1</f>
        <v>-17.844249919914688</v>
      </c>
      <c r="BV257" s="12">
        <f>(BV$3*tempmid!$I367+BV$4*tempmid!$I367^2+BV$5*tempmid!$I367^6)*(L257/L$56)^$BW$1</f>
        <v>-13.19377442648844</v>
      </c>
      <c r="BW257" s="12">
        <f>(BW$3*tempmid!$I367+BW$4*tempmid!$I367^2+BW$5*tempmid!$I367^6)*(M257/M$56)^$BW$1</f>
        <v>-12.220046558628745</v>
      </c>
      <c r="BX257" s="12"/>
      <c r="BY257" s="12"/>
      <c r="BZ257" s="12"/>
      <c r="CA257" s="19"/>
      <c r="CB257" s="19"/>
      <c r="CC257" s="19"/>
      <c r="CD257" s="19"/>
      <c r="CE257" s="19"/>
      <c r="CF257" s="19"/>
      <c r="CG257" s="19"/>
      <c r="CH257" s="19"/>
    </row>
    <row r="258" spans="1:86" x14ac:dyDescent="0.3">
      <c r="A258" s="2">
        <f t="shared" si="191"/>
        <v>2212</v>
      </c>
      <c r="B258" s="5">
        <f t="shared" si="192"/>
        <v>1165.402922626138</v>
      </c>
      <c r="C258" s="5">
        <f t="shared" si="192"/>
        <v>2964.156116490512</v>
      </c>
      <c r="D258" s="5">
        <f t="shared" si="192"/>
        <v>4369.914836916967</v>
      </c>
      <c r="E258" s="15">
        <f t="shared" si="193"/>
        <v>1.299559715655656E-7</v>
      </c>
      <c r="F258" s="15">
        <f t="shared" si="193"/>
        <v>2.5602197824430163E-7</v>
      </c>
      <c r="G258" s="15">
        <f t="shared" si="193"/>
        <v>5.2265976133651891E-7</v>
      </c>
      <c r="H258" s="5">
        <f t="shared" si="194"/>
        <v>293770.77952206251</v>
      </c>
      <c r="I258" s="5">
        <f t="shared" si="194"/>
        <v>136120.46614391089</v>
      </c>
      <c r="J258" s="5">
        <f t="shared" si="194"/>
        <v>48009.076548938741</v>
      </c>
      <c r="K258" s="5">
        <f t="shared" si="195"/>
        <v>252076.57696625186</v>
      </c>
      <c r="L258" s="5">
        <f t="shared" si="195"/>
        <v>45922.164958394358</v>
      </c>
      <c r="M258" s="5">
        <f t="shared" si="195"/>
        <v>10986.272808650381</v>
      </c>
      <c r="N258" s="15">
        <f t="shared" si="196"/>
        <v>9.6854546236335715E-4</v>
      </c>
      <c r="O258" s="15">
        <f t="shared" si="196"/>
        <v>2.8912673675995926E-3</v>
      </c>
      <c r="P258" s="15">
        <f t="shared" si="196"/>
        <v>2.7491471490961317E-3</v>
      </c>
      <c r="Q258" s="5">
        <f t="shared" si="197"/>
        <v>4670.7851259211066</v>
      </c>
      <c r="R258" s="5">
        <f t="shared" si="197"/>
        <v>6862.9542609837899</v>
      </c>
      <c r="S258" s="5">
        <f t="shared" si="197"/>
        <v>4366.4467160821032</v>
      </c>
      <c r="T258" s="5">
        <f t="shared" si="198"/>
        <v>15.899420403622292</v>
      </c>
      <c r="U258" s="5">
        <f t="shared" si="198"/>
        <v>50.418239485956924</v>
      </c>
      <c r="V258" s="5">
        <f t="shared" si="198"/>
        <v>90.950441665569286</v>
      </c>
      <c r="W258" s="15">
        <f t="shared" si="199"/>
        <v>-1.0734613539272964E-2</v>
      </c>
      <c r="X258" s="15">
        <f t="shared" si="199"/>
        <v>-1.217998157191269E-2</v>
      </c>
      <c r="Y258" s="15">
        <f t="shared" si="199"/>
        <v>-9.7425357312937999E-3</v>
      </c>
      <c r="Z258" s="5">
        <f t="shared" si="202"/>
        <v>3947.3263387826364</v>
      </c>
      <c r="AA258" s="5">
        <f t="shared" si="202"/>
        <v>18277.000122923582</v>
      </c>
      <c r="AB258" s="5">
        <f t="shared" si="202"/>
        <v>68523.427811315487</v>
      </c>
      <c r="AC258" s="16">
        <f t="shared" si="188"/>
        <v>1.0196941215106197</v>
      </c>
      <c r="AD258" s="16">
        <f t="shared" si="188"/>
        <v>3.053042104976015</v>
      </c>
      <c r="AE258" s="16">
        <f t="shared" si="188"/>
        <v>16.812119119098629</v>
      </c>
      <c r="AF258" s="15">
        <f t="shared" si="158"/>
        <v>-4.0504037456468023E-3</v>
      </c>
      <c r="AG258" s="15">
        <f t="shared" si="158"/>
        <v>2.9673830763510267E-4</v>
      </c>
      <c r="AH258" s="15">
        <f t="shared" si="158"/>
        <v>9.7937136394747881E-3</v>
      </c>
      <c r="AI258" s="1">
        <f t="shared" si="189"/>
        <v>579744.78537890408</v>
      </c>
      <c r="AJ258" s="1">
        <f t="shared" si="189"/>
        <v>263521.87173646898</v>
      </c>
      <c r="AK258" s="1">
        <f t="shared" si="189"/>
        <v>93108.420425056975</v>
      </c>
      <c r="AL258" s="14">
        <f t="shared" si="200"/>
        <v>88.970378950533743</v>
      </c>
      <c r="AM258" s="14">
        <f t="shared" si="200"/>
        <v>21.607900291589946</v>
      </c>
      <c r="AN258" s="14">
        <f t="shared" si="200"/>
        <v>6.7922920583117277</v>
      </c>
      <c r="AO258" s="11">
        <f t="shared" si="201"/>
        <v>2.7078311401559961E-3</v>
      </c>
      <c r="AP258" s="11">
        <f t="shared" si="201"/>
        <v>3.4111530555209105E-3</v>
      </c>
      <c r="AQ258" s="11">
        <f t="shared" si="201"/>
        <v>3.0943462211585567E-3</v>
      </c>
      <c r="AR258" s="1">
        <f t="shared" si="203"/>
        <v>293770.77952206251</v>
      </c>
      <c r="AS258" s="1">
        <f t="shared" si="203"/>
        <v>136120.46614391089</v>
      </c>
      <c r="AT258" s="1">
        <f t="shared" si="203"/>
        <v>48009.076548938741</v>
      </c>
      <c r="AU258" s="1">
        <f t="shared" si="159"/>
        <v>58754.155904412502</v>
      </c>
      <c r="AV258" s="1">
        <f t="shared" si="159"/>
        <v>27224.093228782178</v>
      </c>
      <c r="AW258" s="1">
        <f t="shared" si="159"/>
        <v>9601.8153097877494</v>
      </c>
      <c r="AX258" s="1">
        <f t="shared" si="160"/>
        <v>201661.26157300148</v>
      </c>
      <c r="AY258" s="1">
        <f t="shared" si="160"/>
        <v>36737.731966715488</v>
      </c>
      <c r="AZ258" s="1">
        <f t="shared" si="160"/>
        <v>8789.0182469203046</v>
      </c>
      <c r="BA258" s="1">
        <f t="shared" si="161"/>
        <v>14234.63294825788</v>
      </c>
      <c r="BB258" s="1">
        <f t="shared" si="161"/>
        <v>31157.903755926116</v>
      </c>
      <c r="BC258" s="1">
        <f t="shared" si="161"/>
        <v>39684.325359759379</v>
      </c>
      <c r="BD258" s="1">
        <f>SUM(BA258:BC258)*BT258*BG$3+BF$3*econlow!BD258+BH$3*econhigh!BD258</f>
        <v>250.75430808052812</v>
      </c>
      <c r="BE258" s="2">
        <f t="shared" si="190"/>
        <v>0.17931493730955578</v>
      </c>
      <c r="BF258" s="2">
        <f t="shared" si="190"/>
        <v>0.13584270515142602</v>
      </c>
      <c r="BG258" s="2">
        <f t="shared" si="190"/>
        <v>7.3108051554487685E-2</v>
      </c>
      <c r="BH258" s="2">
        <f t="shared" si="155"/>
        <v>9.0362853301899887E-2</v>
      </c>
      <c r="BI258" s="2">
        <f t="shared" si="162"/>
        <v>3.2153846742329923E-3</v>
      </c>
      <c r="BJ258" s="2">
        <f t="shared" si="162"/>
        <v>1.8453240542857267E-3</v>
      </c>
      <c r="BK258" s="2">
        <f t="shared" si="162"/>
        <v>5.3447872020936297E-4</v>
      </c>
      <c r="BL258" s="2">
        <f t="shared" si="156"/>
        <v>944.58606221271918</v>
      </c>
      <c r="BM258" s="2">
        <f t="shared" si="156"/>
        <v>251.18637045594465</v>
      </c>
      <c r="BN258" s="2">
        <f t="shared" si="156"/>
        <v>25.65982979231012</v>
      </c>
      <c r="BO258" s="2">
        <f t="shared" si="163"/>
        <v>2669.0212256240161</v>
      </c>
      <c r="BP258" s="2">
        <f t="shared" si="163"/>
        <v>202.34143703123365</v>
      </c>
      <c r="BQ258" s="2">
        <f t="shared" si="163"/>
        <v>10.244233703800692</v>
      </c>
      <c r="BR258" s="11">
        <f t="shared" si="164"/>
        <v>3.1694058382781137E-2</v>
      </c>
      <c r="BS258" s="17">
        <f t="shared" si="204"/>
        <v>4.2177867311218528E-4</v>
      </c>
      <c r="BT258" s="17">
        <f t="shared" si="205"/>
        <v>2.9584670255216558E-3</v>
      </c>
      <c r="BU258" s="12">
        <f>(BU$3*tempmid!$I368+BU$4*tempmid!$I368^2+BU$5*tempmid!$I368^6)*(K258/K$56)^$BW$1</f>
        <v>-18.009074459741754</v>
      </c>
      <c r="BV258" s="12">
        <f>(BV$3*tempmid!$I368+BV$4*tempmid!$I368^2+BV$5*tempmid!$I368^6)*(L258/L$56)^$BW$1</f>
        <v>-13.296609882374442</v>
      </c>
      <c r="BW258" s="12">
        <f>(BW$3*tempmid!$I368+BW$4*tempmid!$I368^2+BW$5*tempmid!$I368^6)*(M258/M$56)^$BW$1</f>
        <v>-12.305615563315651</v>
      </c>
      <c r="BX258" s="12"/>
      <c r="BY258" s="12"/>
      <c r="BZ258" s="12"/>
      <c r="CA258" s="19"/>
      <c r="CB258" s="19"/>
      <c r="CC258" s="19"/>
      <c r="CD258" s="19"/>
      <c r="CE258" s="19"/>
      <c r="CF258" s="19"/>
      <c r="CG258" s="19"/>
      <c r="CH258" s="19"/>
    </row>
    <row r="259" spans="1:86" x14ac:dyDescent="0.3">
      <c r="A259" s="2">
        <f t="shared" si="191"/>
        <v>2213</v>
      </c>
      <c r="B259" s="5">
        <f t="shared" si="192"/>
        <v>1165.4030665046537</v>
      </c>
      <c r="C259" s="5">
        <f t="shared" si="192"/>
        <v>2964.1568374351696</v>
      </c>
      <c r="D259" s="5">
        <f t="shared" si="192"/>
        <v>4369.9170066966808</v>
      </c>
      <c r="E259" s="15">
        <f t="shared" si="193"/>
        <v>1.2345817298728732E-7</v>
      </c>
      <c r="F259" s="15">
        <f t="shared" si="193"/>
        <v>2.4322087933208651E-7</v>
      </c>
      <c r="G259" s="15">
        <f t="shared" si="193"/>
        <v>4.9652677326969291E-7</v>
      </c>
      <c r="H259" s="5">
        <f t="shared" si="194"/>
        <v>294044.08345650893</v>
      </c>
      <c r="I259" s="5">
        <f t="shared" si="194"/>
        <v>136508.18519188656</v>
      </c>
      <c r="J259" s="5">
        <f t="shared" si="194"/>
        <v>48139.226682863628</v>
      </c>
      <c r="K259" s="5">
        <f t="shared" si="195"/>
        <v>252311.06035993493</v>
      </c>
      <c r="L259" s="5">
        <f t="shared" si="195"/>
        <v>46052.956263274042</v>
      </c>
      <c r="M259" s="5">
        <f t="shared" si="195"/>
        <v>11016.050558647374</v>
      </c>
      <c r="N259" s="15">
        <f t="shared" si="196"/>
        <v>9.3020698910262212E-4</v>
      </c>
      <c r="O259" s="15">
        <f t="shared" si="196"/>
        <v>2.8481084242910626E-3</v>
      </c>
      <c r="P259" s="15">
        <f t="shared" si="196"/>
        <v>2.7104506246691251E-3</v>
      </c>
      <c r="Q259" s="5">
        <f t="shared" si="197"/>
        <v>4624.9447809088842</v>
      </c>
      <c r="R259" s="5">
        <f t="shared" si="197"/>
        <v>6798.6736207285721</v>
      </c>
      <c r="S259" s="5">
        <f t="shared" si="197"/>
        <v>4335.6283406327248</v>
      </c>
      <c r="T259" s="5">
        <f t="shared" si="198"/>
        <v>15.728746270090975</v>
      </c>
      <c r="U259" s="5">
        <f t="shared" si="198"/>
        <v>49.804146258129691</v>
      </c>
      <c r="V259" s="5">
        <f t="shared" si="198"/>
        <v>90.064353737865531</v>
      </c>
      <c r="W259" s="15">
        <f t="shared" si="199"/>
        <v>-1.0734613539272964E-2</v>
      </c>
      <c r="X259" s="15">
        <f t="shared" si="199"/>
        <v>-1.217998157191269E-2</v>
      </c>
      <c r="Y259" s="15">
        <f t="shared" si="199"/>
        <v>-9.7425357312937999E-3</v>
      </c>
      <c r="Z259" s="5">
        <f t="shared" si="202"/>
        <v>3892.9039900731291</v>
      </c>
      <c r="AA259" s="5">
        <f t="shared" si="202"/>
        <v>18111.964211991413</v>
      </c>
      <c r="AB259" s="5">
        <f t="shared" si="202"/>
        <v>68708.805056667537</v>
      </c>
      <c r="AC259" s="16">
        <f t="shared" si="188"/>
        <v>1.0155639486214389</v>
      </c>
      <c r="AD259" s="16">
        <f t="shared" si="188"/>
        <v>3.0539480595233841</v>
      </c>
      <c r="AE259" s="16">
        <f t="shared" si="188"/>
        <v>16.97677219942382</v>
      </c>
      <c r="AF259" s="15">
        <f t="shared" si="158"/>
        <v>-4.0504037456468023E-3</v>
      </c>
      <c r="AG259" s="15">
        <f t="shared" si="158"/>
        <v>2.9673830763510267E-4</v>
      </c>
      <c r="AH259" s="15">
        <f t="shared" si="158"/>
        <v>9.7937136394747881E-3</v>
      </c>
      <c r="AI259" s="1">
        <f t="shared" si="189"/>
        <v>580524.46274542622</v>
      </c>
      <c r="AJ259" s="1">
        <f t="shared" si="189"/>
        <v>264393.77779160428</v>
      </c>
      <c r="AK259" s="1">
        <f t="shared" si="189"/>
        <v>93399.393692339028</v>
      </c>
      <c r="AL259" s="14">
        <f t="shared" si="200"/>
        <v>89.208886545580739</v>
      </c>
      <c r="AM259" s="14">
        <f t="shared" si="200"/>
        <v>21.680871068141961</v>
      </c>
      <c r="AN259" s="14">
        <f t="shared" si="200"/>
        <v>6.8130995845427327</v>
      </c>
      <c r="AO259" s="11">
        <f t="shared" si="201"/>
        <v>2.680752828754436E-3</v>
      </c>
      <c r="AP259" s="11">
        <f t="shared" si="201"/>
        <v>3.3770415249657014E-3</v>
      </c>
      <c r="AQ259" s="11">
        <f t="shared" si="201"/>
        <v>3.063402758946971E-3</v>
      </c>
      <c r="AR259" s="1">
        <f t="shared" si="203"/>
        <v>294044.08345650893</v>
      </c>
      <c r="AS259" s="1">
        <f t="shared" si="203"/>
        <v>136508.18519188656</v>
      </c>
      <c r="AT259" s="1">
        <f t="shared" si="203"/>
        <v>48139.226682863628</v>
      </c>
      <c r="AU259" s="1">
        <f t="shared" si="159"/>
        <v>58808.816691301792</v>
      </c>
      <c r="AV259" s="1">
        <f t="shared" si="159"/>
        <v>27301.637038377314</v>
      </c>
      <c r="AW259" s="1">
        <f t="shared" si="159"/>
        <v>9627.8453365727255</v>
      </c>
      <c r="AX259" s="1">
        <f t="shared" si="160"/>
        <v>201848.84828794794</v>
      </c>
      <c r="AY259" s="1">
        <f t="shared" si="160"/>
        <v>36842.365010619229</v>
      </c>
      <c r="AZ259" s="1">
        <f t="shared" si="160"/>
        <v>8812.8404469178986</v>
      </c>
      <c r="BA259" s="1">
        <f t="shared" si="161"/>
        <v>14235.71826782678</v>
      </c>
      <c r="BB259" s="1">
        <f t="shared" si="161"/>
        <v>31166.341574809358</v>
      </c>
      <c r="BC259" s="1">
        <f t="shared" si="161"/>
        <v>39696.173485425657</v>
      </c>
      <c r="BD259" s="1">
        <f>SUM(BA259:BC259)*BT259*BG$3+BF$3*econlow!BD259+BH$3*econhigh!BD259</f>
        <v>243.50260018123626</v>
      </c>
      <c r="BE259" s="2">
        <f t="shared" si="190"/>
        <v>0.17931493730955578</v>
      </c>
      <c r="BF259" s="2">
        <f t="shared" si="190"/>
        <v>0.13584270515142602</v>
      </c>
      <c r="BG259" s="2">
        <f t="shared" si="190"/>
        <v>7.3108051554487685E-2</v>
      </c>
      <c r="BH259" s="2">
        <f t="shared" si="155"/>
        <v>9.0191485114812592E-2</v>
      </c>
      <c r="BI259" s="2">
        <f t="shared" si="162"/>
        <v>3.2153846742329923E-3</v>
      </c>
      <c r="BJ259" s="2">
        <f t="shared" si="162"/>
        <v>1.8453240542857267E-3</v>
      </c>
      <c r="BK259" s="2">
        <f t="shared" si="162"/>
        <v>5.3447872020936297E-4</v>
      </c>
      <c r="BL259" s="2">
        <f t="shared" si="156"/>
        <v>945.46483949494575</v>
      </c>
      <c r="BM259" s="2">
        <f t="shared" si="156"/>
        <v>251.90183774147891</v>
      </c>
      <c r="BN259" s="2">
        <f t="shared" si="156"/>
        <v>25.72939226932537</v>
      </c>
      <c r="BO259" s="2">
        <f t="shared" si="163"/>
        <v>2708.851619546836</v>
      </c>
      <c r="BP259" s="2">
        <f t="shared" si="163"/>
        <v>204.76676007895921</v>
      </c>
      <c r="BQ259" s="2">
        <f t="shared" si="163"/>
        <v>10.244291290530725</v>
      </c>
      <c r="BR259" s="11">
        <f t="shared" si="164"/>
        <v>3.1655161485359712E-2</v>
      </c>
      <c r="BS259" s="17">
        <f t="shared" si="204"/>
        <v>4.0882146183272497E-4</v>
      </c>
      <c r="BT259" s="17">
        <f t="shared" si="205"/>
        <v>2.8722980830307335E-3</v>
      </c>
      <c r="BU259" s="12">
        <f>(BU$3*tempmid!$I369+BU$4*tempmid!$I369^2+BU$5*tempmid!$I369^6)*(K259/K$56)^$BW$1</f>
        <v>-18.173796628574237</v>
      </c>
      <c r="BV259" s="12">
        <f>(BV$3*tempmid!$I369+BV$4*tempmid!$I369^2+BV$5*tempmid!$I369^6)*(L259/L$56)^$BW$1</f>
        <v>-13.399278319218467</v>
      </c>
      <c r="BW259" s="12">
        <f>(BW$3*tempmid!$I369+BW$4*tempmid!$I369^2+BW$5*tempmid!$I369^6)*(M259/M$56)^$BW$1</f>
        <v>-12.391027366712605</v>
      </c>
      <c r="BX259" s="12"/>
      <c r="BY259" s="12"/>
      <c r="BZ259" s="12"/>
      <c r="CA259" s="19"/>
      <c r="CB259" s="19"/>
      <c r="CC259" s="19"/>
      <c r="CD259" s="19"/>
      <c r="CE259" s="19"/>
      <c r="CF259" s="19"/>
      <c r="CG259" s="19"/>
      <c r="CH259" s="19"/>
    </row>
    <row r="260" spans="1:86" x14ac:dyDescent="0.3">
      <c r="A260" s="2">
        <f t="shared" si="191"/>
        <v>2214</v>
      </c>
      <c r="B260" s="5">
        <f t="shared" si="192"/>
        <v>1165.4032031892605</v>
      </c>
      <c r="C260" s="5">
        <f t="shared" si="192"/>
        <v>2964.15752233276</v>
      </c>
      <c r="D260" s="5">
        <f t="shared" si="192"/>
        <v>4369.9190679884323</v>
      </c>
      <c r="E260" s="15">
        <f t="shared" si="193"/>
        <v>1.1728526433792295E-7</v>
      </c>
      <c r="F260" s="15">
        <f t="shared" si="193"/>
        <v>2.3105983536548216E-7</v>
      </c>
      <c r="G260" s="15">
        <f t="shared" si="193"/>
        <v>4.7170043460620825E-7</v>
      </c>
      <c r="H260" s="5">
        <f t="shared" si="194"/>
        <v>294306.47603828646</v>
      </c>
      <c r="I260" s="5">
        <f t="shared" si="194"/>
        <v>136891.17752001446</v>
      </c>
      <c r="J260" s="5">
        <f t="shared" si="194"/>
        <v>48267.885412710195</v>
      </c>
      <c r="K260" s="5">
        <f t="shared" si="195"/>
        <v>252536.18252711406</v>
      </c>
      <c r="L260" s="5">
        <f t="shared" si="195"/>
        <v>46182.153441117589</v>
      </c>
      <c r="M260" s="5">
        <f t="shared" si="195"/>
        <v>11045.487264579695</v>
      </c>
      <c r="N260" s="15">
        <f t="shared" si="196"/>
        <v>8.9224058136005979E-4</v>
      </c>
      <c r="O260" s="15">
        <f t="shared" si="196"/>
        <v>2.8054046542627109E-3</v>
      </c>
      <c r="P260" s="15">
        <f t="shared" si="196"/>
        <v>2.6721651081398345E-3</v>
      </c>
      <c r="Q260" s="5">
        <f t="shared" si="197"/>
        <v>4579.3805894956668</v>
      </c>
      <c r="R260" s="5">
        <f t="shared" si="197"/>
        <v>6734.7081788918049</v>
      </c>
      <c r="S260" s="5">
        <f t="shared" si="197"/>
        <v>4304.8629996933432</v>
      </c>
      <c r="T260" s="5">
        <f t="shared" si="198"/>
        <v>15.559904257424266</v>
      </c>
      <c r="U260" s="5">
        <f t="shared" si="198"/>
        <v>49.197532674500827</v>
      </c>
      <c r="V260" s="5">
        <f t="shared" si="198"/>
        <v>89.186898553458491</v>
      </c>
      <c r="W260" s="15">
        <f t="shared" si="199"/>
        <v>-1.0734613539272964E-2</v>
      </c>
      <c r="X260" s="15">
        <f t="shared" si="199"/>
        <v>-1.217998157191269E-2</v>
      </c>
      <c r="Y260" s="15">
        <f t="shared" si="199"/>
        <v>-9.7425357312937999E-3</v>
      </c>
      <c r="Z260" s="5">
        <f t="shared" si="202"/>
        <v>3839.0848971973792</v>
      </c>
      <c r="AA260" s="5">
        <f t="shared" si="202"/>
        <v>17947.645895265177</v>
      </c>
      <c r="AB260" s="5">
        <f t="shared" si="202"/>
        <v>68892.023329211748</v>
      </c>
      <c r="AC260" s="16">
        <f t="shared" si="188"/>
        <v>1.0114505045999989</v>
      </c>
      <c r="AD260" s="16">
        <f t="shared" si="188"/>
        <v>3.0548542829021725</v>
      </c>
      <c r="AE260" s="16">
        <f t="shared" si="188"/>
        <v>17.143037844867575</v>
      </c>
      <c r="AF260" s="15">
        <f t="shared" si="158"/>
        <v>-4.0504037456468023E-3</v>
      </c>
      <c r="AG260" s="15">
        <f t="shared" si="158"/>
        <v>2.9673830763510267E-4</v>
      </c>
      <c r="AH260" s="15">
        <f t="shared" si="158"/>
        <v>9.7937136394747881E-3</v>
      </c>
      <c r="AI260" s="1">
        <f t="shared" si="189"/>
        <v>581280.83316218539</v>
      </c>
      <c r="AJ260" s="1">
        <f t="shared" si="189"/>
        <v>265256.03705082118</v>
      </c>
      <c r="AK260" s="1">
        <f t="shared" si="189"/>
        <v>93687.299659677839</v>
      </c>
      <c r="AL260" s="14">
        <f t="shared" si="200"/>
        <v>89.445642050788265</v>
      </c>
      <c r="AM260" s="14">
        <f t="shared" si="200"/>
        <v>21.753356098017559</v>
      </c>
      <c r="AN260" s="14">
        <f t="shared" si="200"/>
        <v>6.8337621399263595</v>
      </c>
      <c r="AO260" s="11">
        <f t="shared" si="201"/>
        <v>2.6539453004668914E-3</v>
      </c>
      <c r="AP260" s="11">
        <f t="shared" si="201"/>
        <v>3.3432711097160445E-3</v>
      </c>
      <c r="AQ260" s="11">
        <f t="shared" si="201"/>
        <v>3.0327687313575014E-3</v>
      </c>
      <c r="AR260" s="1">
        <f t="shared" si="203"/>
        <v>294306.47603828646</v>
      </c>
      <c r="AS260" s="1">
        <f t="shared" si="203"/>
        <v>136891.17752001446</v>
      </c>
      <c r="AT260" s="1">
        <f t="shared" si="203"/>
        <v>48267.885412710195</v>
      </c>
      <c r="AU260" s="1">
        <f t="shared" si="159"/>
        <v>58861.295207657298</v>
      </c>
      <c r="AV260" s="1">
        <f t="shared" si="159"/>
        <v>27378.235504002892</v>
      </c>
      <c r="AW260" s="1">
        <f t="shared" si="159"/>
        <v>9653.5770825420386</v>
      </c>
      <c r="AX260" s="1">
        <f t="shared" si="160"/>
        <v>202028.94602169123</v>
      </c>
      <c r="AY260" s="1">
        <f t="shared" si="160"/>
        <v>36945.722752894071</v>
      </c>
      <c r="AZ260" s="1">
        <f t="shared" si="160"/>
        <v>8836.3898116637556</v>
      </c>
      <c r="BA260" s="1">
        <f t="shared" si="161"/>
        <v>14236.759293889225</v>
      </c>
      <c r="BB260" s="1">
        <f t="shared" si="161"/>
        <v>31174.652794780526</v>
      </c>
      <c r="BC260" s="1">
        <f t="shared" si="161"/>
        <v>39707.853781494596</v>
      </c>
      <c r="BD260" s="1">
        <f>SUM(BA260:BC260)*BT260*BG$3+BF$3*econlow!BD260+BH$3*econhigh!BD260</f>
        <v>236.45951199696407</v>
      </c>
      <c r="BE260" s="2">
        <f t="shared" si="190"/>
        <v>0.17931493730955578</v>
      </c>
      <c r="BF260" s="2">
        <f t="shared" si="190"/>
        <v>0.13584270515142602</v>
      </c>
      <c r="BG260" s="2">
        <f t="shared" si="190"/>
        <v>7.3108051554487685E-2</v>
      </c>
      <c r="BH260" s="2">
        <f t="shared" si="155"/>
        <v>9.0021347442328273E-2</v>
      </c>
      <c r="BI260" s="2">
        <f t="shared" si="162"/>
        <v>3.2153846742329923E-3</v>
      </c>
      <c r="BJ260" s="2">
        <f t="shared" si="162"/>
        <v>1.8453240542857267E-3</v>
      </c>
      <c r="BK260" s="2">
        <f t="shared" si="162"/>
        <v>5.3447872020936297E-4</v>
      </c>
      <c r="BL260" s="2">
        <f t="shared" si="156"/>
        <v>946.3085325810257</v>
      </c>
      <c r="BM260" s="2">
        <f t="shared" si="156"/>
        <v>252.60858269718022</v>
      </c>
      <c r="BN260" s="2">
        <f t="shared" si="156"/>
        <v>25.798157622597525</v>
      </c>
      <c r="BO260" s="2">
        <f t="shared" si="163"/>
        <v>2749.2774301046338</v>
      </c>
      <c r="BP260" s="2">
        <f t="shared" si="163"/>
        <v>207.22124755747075</v>
      </c>
      <c r="BQ260" s="2">
        <f t="shared" si="163"/>
        <v>10.244353075001772</v>
      </c>
      <c r="BR260" s="11">
        <f t="shared" si="164"/>
        <v>3.1616659207501979E-2</v>
      </c>
      <c r="BS260" s="17">
        <f t="shared" si="204"/>
        <v>3.9627724175208965E-4</v>
      </c>
      <c r="BT260" s="17">
        <f t="shared" si="205"/>
        <v>2.7886389155638187E-3</v>
      </c>
      <c r="BU260" s="12">
        <f>(BU$3*tempmid!$I370+BU$4*tempmid!$I370^2+BU$5*tempmid!$I370^6)*(K260/K$56)^$BW$1</f>
        <v>-18.338414458494704</v>
      </c>
      <c r="BV260" s="12">
        <f>(BV$3*tempmid!$I370+BV$4*tempmid!$I370^2+BV$5*tempmid!$I370^6)*(L260/L$56)^$BW$1</f>
        <v>-13.501779008714349</v>
      </c>
      <c r="BW260" s="12">
        <f>(BW$3*tempmid!$I370+BW$4*tempmid!$I370^2+BW$5*tempmid!$I370^6)*(M260/M$56)^$BW$1</f>
        <v>-12.47628145147827</v>
      </c>
      <c r="BX260" s="12"/>
      <c r="BY260" s="12"/>
      <c r="BZ260" s="12"/>
      <c r="CA260" s="19"/>
      <c r="CB260" s="19"/>
      <c r="CC260" s="19"/>
      <c r="CD260" s="19"/>
      <c r="CE260" s="19"/>
      <c r="CF260" s="19"/>
      <c r="CG260" s="19"/>
      <c r="CH260" s="19"/>
    </row>
    <row r="261" spans="1:86" x14ac:dyDescent="0.3">
      <c r="A261" s="2">
        <f t="shared" si="191"/>
        <v>2215</v>
      </c>
      <c r="B261" s="5">
        <f t="shared" si="192"/>
        <v>1165.4033330396521</v>
      </c>
      <c r="C261" s="5">
        <f t="shared" si="192"/>
        <v>2964.1581729856216</v>
      </c>
      <c r="D261" s="5">
        <f t="shared" si="192"/>
        <v>4369.9210262165188</v>
      </c>
      <c r="E261" s="15">
        <f t="shared" si="193"/>
        <v>1.114210011210268E-7</v>
      </c>
      <c r="F261" s="15">
        <f t="shared" si="193"/>
        <v>2.1950684359720804E-7</v>
      </c>
      <c r="G261" s="15">
        <f t="shared" si="193"/>
        <v>4.4811541287589782E-7</v>
      </c>
      <c r="H261" s="5">
        <f t="shared" si="194"/>
        <v>294558.03526531532</v>
      </c>
      <c r="I261" s="5">
        <f t="shared" si="194"/>
        <v>137269.45861140935</v>
      </c>
      <c r="J261" s="5">
        <f t="shared" si="194"/>
        <v>48395.058507759561</v>
      </c>
      <c r="K261" s="5">
        <f t="shared" si="195"/>
        <v>252752.0103250753</v>
      </c>
      <c r="L261" s="5">
        <f t="shared" si="195"/>
        <v>46309.76169302933</v>
      </c>
      <c r="M261" s="5">
        <f t="shared" si="195"/>
        <v>11074.584235601174</v>
      </c>
      <c r="N261" s="15">
        <f t="shared" si="196"/>
        <v>8.5464108866095678E-4</v>
      </c>
      <c r="O261" s="15">
        <f t="shared" si="196"/>
        <v>2.7631507498766528E-3</v>
      </c>
      <c r="P261" s="15">
        <f t="shared" si="196"/>
        <v>2.6342858693781945E-3</v>
      </c>
      <c r="Q261" s="5">
        <f t="shared" si="197"/>
        <v>4534.0949282790925</v>
      </c>
      <c r="R261" s="5">
        <f t="shared" si="197"/>
        <v>6671.0633782321029</v>
      </c>
      <c r="S261" s="5">
        <f t="shared" si="197"/>
        <v>4274.1543904926493</v>
      </c>
      <c r="T261" s="5">
        <f t="shared" si="198"/>
        <v>15.392874698512729</v>
      </c>
      <c r="U261" s="5">
        <f t="shared" si="198"/>
        <v>48.598307633141836</v>
      </c>
      <c r="V261" s="5">
        <f t="shared" si="198"/>
        <v>88.317992007538152</v>
      </c>
      <c r="W261" s="15">
        <f t="shared" si="199"/>
        <v>-1.0734613539272964E-2</v>
      </c>
      <c r="X261" s="15">
        <f t="shared" si="199"/>
        <v>-1.217998157191269E-2</v>
      </c>
      <c r="Y261" s="15">
        <f t="shared" si="199"/>
        <v>-9.7425357312937999E-3</v>
      </c>
      <c r="Z261" s="5">
        <f t="shared" si="202"/>
        <v>3785.8662180883298</v>
      </c>
      <c r="AA261" s="5">
        <f t="shared" si="202"/>
        <v>17784.060795850735</v>
      </c>
      <c r="AB261" s="5">
        <f t="shared" si="202"/>
        <v>69073.091003770751</v>
      </c>
      <c r="AC261" s="16">
        <f t="shared" si="188"/>
        <v>1.0073537216876307</v>
      </c>
      <c r="AD261" s="16">
        <f t="shared" si="188"/>
        <v>3.0557607751921529</v>
      </c>
      <c r="AE261" s="16">
        <f t="shared" si="188"/>
        <v>17.310931848430887</v>
      </c>
      <c r="AF261" s="15">
        <f t="shared" si="158"/>
        <v>-4.0504037456468023E-3</v>
      </c>
      <c r="AG261" s="15">
        <f t="shared" si="158"/>
        <v>2.9673830763510267E-4</v>
      </c>
      <c r="AH261" s="15">
        <f t="shared" si="158"/>
        <v>9.7937136394747881E-3</v>
      </c>
      <c r="AI261" s="1">
        <f t="shared" si="189"/>
        <v>582014.0450536242</v>
      </c>
      <c r="AJ261" s="1">
        <f t="shared" si="189"/>
        <v>266108.66884974192</v>
      </c>
      <c r="AK261" s="1">
        <f t="shared" si="189"/>
        <v>93972.146776252092</v>
      </c>
      <c r="AL261" s="14">
        <f t="shared" si="200"/>
        <v>89.68065205374252</v>
      </c>
      <c r="AM261" s="14">
        <f t="shared" si="200"/>
        <v>21.825356191329611</v>
      </c>
      <c r="AN261" s="14">
        <f t="shared" si="200"/>
        <v>6.8542801078605073</v>
      </c>
      <c r="AO261" s="11">
        <f t="shared" si="201"/>
        <v>2.6274058474622226E-3</v>
      </c>
      <c r="AP261" s="11">
        <f t="shared" si="201"/>
        <v>3.3098383986188838E-3</v>
      </c>
      <c r="AQ261" s="11">
        <f t="shared" si="201"/>
        <v>3.0024410440439263E-3</v>
      </c>
      <c r="AR261" s="1">
        <f t="shared" si="203"/>
        <v>294558.03526531532</v>
      </c>
      <c r="AS261" s="1">
        <f t="shared" si="203"/>
        <v>137269.45861140935</v>
      </c>
      <c r="AT261" s="1">
        <f t="shared" si="203"/>
        <v>48395.058507759561</v>
      </c>
      <c r="AU261" s="1">
        <f t="shared" si="159"/>
        <v>58911.607053063068</v>
      </c>
      <c r="AV261" s="1">
        <f t="shared" si="159"/>
        <v>27453.891722281871</v>
      </c>
      <c r="AW261" s="1">
        <f t="shared" si="159"/>
        <v>9679.0117015519118</v>
      </c>
      <c r="AX261" s="1">
        <f t="shared" si="160"/>
        <v>202201.60826006025</v>
      </c>
      <c r="AY261" s="1">
        <f t="shared" si="160"/>
        <v>37047.809354423465</v>
      </c>
      <c r="AZ261" s="1">
        <f t="shared" si="160"/>
        <v>8859.6673884809388</v>
      </c>
      <c r="BA261" s="1">
        <f t="shared" si="161"/>
        <v>14237.756456366884</v>
      </c>
      <c r="BB261" s="1">
        <f t="shared" si="161"/>
        <v>31182.838758833226</v>
      </c>
      <c r="BC261" s="1">
        <f t="shared" si="161"/>
        <v>39719.368060530644</v>
      </c>
      <c r="BD261" s="1">
        <f>SUM(BA261:BC261)*BT261*BG$3+BF$3*econlow!BD261+BH$3*econhigh!BD261</f>
        <v>229.61907638951635</v>
      </c>
      <c r="BE261" s="2">
        <f t="shared" si="190"/>
        <v>0.17931493730955578</v>
      </c>
      <c r="BF261" s="2">
        <f t="shared" si="190"/>
        <v>0.13584270515142602</v>
      </c>
      <c r="BG261" s="2">
        <f t="shared" si="190"/>
        <v>7.3108051554487685E-2</v>
      </c>
      <c r="BH261" s="2">
        <f t="shared" si="155"/>
        <v>8.9852440561774785E-2</v>
      </c>
      <c r="BI261" s="2">
        <f t="shared" si="162"/>
        <v>3.2153846742329923E-3</v>
      </c>
      <c r="BJ261" s="2">
        <f t="shared" si="162"/>
        <v>1.8453240542857267E-3</v>
      </c>
      <c r="BK261" s="2">
        <f t="shared" si="162"/>
        <v>5.3447872020936297E-4</v>
      </c>
      <c r="BL261" s="2">
        <f t="shared" si="156"/>
        <v>947.11739226427619</v>
      </c>
      <c r="BM261" s="2">
        <f t="shared" si="156"/>
        <v>253.30663389441267</v>
      </c>
      <c r="BN261" s="2">
        <f t="shared" si="156"/>
        <v>25.866128935684575</v>
      </c>
      <c r="BO261" s="2">
        <f t="shared" si="163"/>
        <v>2790.3075589552486</v>
      </c>
      <c r="BP261" s="2">
        <f t="shared" si="163"/>
        <v>209.70525018443675</v>
      </c>
      <c r="BQ261" s="2">
        <f t="shared" si="163"/>
        <v>10.244419008770254</v>
      </c>
      <c r="BR261" s="11">
        <f t="shared" si="164"/>
        <v>3.1578546554565906E-2</v>
      </c>
      <c r="BS261" s="17">
        <f t="shared" si="204"/>
        <v>3.8413226290520908E-4</v>
      </c>
      <c r="BT261" s="17">
        <f t="shared" si="205"/>
        <v>2.7074164228774937E-3</v>
      </c>
      <c r="BU261" s="12">
        <f>(BU$3*tempmid!$I371+BU$4*tempmid!$I371^2+BU$5*tempmid!$I371^6)*(K261/K$56)^$BW$1</f>
        <v>-18.502926097722174</v>
      </c>
      <c r="BV261" s="12">
        <f>(BV$3*tempmid!$I371+BV$4*tempmid!$I371^2+BV$5*tempmid!$I371^6)*(L261/L$56)^$BW$1</f>
        <v>-13.604111286645761</v>
      </c>
      <c r="BW261" s="12">
        <f>(BW$3*tempmid!$I371+BW$4*tempmid!$I371^2+BW$5*tempmid!$I371^6)*(M261/M$56)^$BW$1</f>
        <v>-12.561377351349037</v>
      </c>
      <c r="BX261" s="12"/>
      <c r="BY261" s="12"/>
      <c r="BZ261" s="12"/>
      <c r="CA261" s="19"/>
      <c r="CB261" s="19"/>
      <c r="CC261" s="19"/>
      <c r="CD261" s="19"/>
      <c r="CE261" s="19"/>
      <c r="CF261" s="19"/>
      <c r="CG261" s="19"/>
      <c r="CH261" s="19"/>
    </row>
    <row r="262" spans="1:86" x14ac:dyDescent="0.3">
      <c r="A262" s="2">
        <f t="shared" si="191"/>
        <v>2216</v>
      </c>
      <c r="B262" s="5">
        <f t="shared" si="192"/>
        <v>1165.4034563975379</v>
      </c>
      <c r="C262" s="5">
        <f t="shared" si="192"/>
        <v>2964.158791105976</v>
      </c>
      <c r="D262" s="5">
        <f t="shared" si="192"/>
        <v>4369.9228865340356</v>
      </c>
      <c r="E262" s="15">
        <f t="shared" si="193"/>
        <v>1.0584995106497545E-7</v>
      </c>
      <c r="F262" s="15">
        <f t="shared" si="193"/>
        <v>2.0853150141734763E-7</v>
      </c>
      <c r="G262" s="15">
        <f t="shared" si="193"/>
        <v>4.257096422321029E-7</v>
      </c>
      <c r="H262" s="5">
        <f t="shared" si="194"/>
        <v>294798.83921628824</v>
      </c>
      <c r="I262" s="5">
        <f t="shared" si="194"/>
        <v>137643.04438476122</v>
      </c>
      <c r="J262" s="5">
        <f t="shared" si="194"/>
        <v>48520.751850134009</v>
      </c>
      <c r="K262" s="5">
        <f t="shared" si="195"/>
        <v>252958.61068368723</v>
      </c>
      <c r="L262" s="5">
        <f t="shared" si="195"/>
        <v>46435.786368045534</v>
      </c>
      <c r="M262" s="5">
        <f t="shared" si="195"/>
        <v>11103.34280718116</v>
      </c>
      <c r="N262" s="15">
        <f t="shared" si="196"/>
        <v>8.1740342379954534E-4</v>
      </c>
      <c r="O262" s="15">
        <f t="shared" si="196"/>
        <v>2.7213414711908523E-3</v>
      </c>
      <c r="P262" s="15">
        <f t="shared" si="196"/>
        <v>2.5968082384109081E-3</v>
      </c>
      <c r="Q262" s="5">
        <f t="shared" si="197"/>
        <v>4489.0900469011021</v>
      </c>
      <c r="R262" s="5">
        <f t="shared" si="197"/>
        <v>6607.7444502448361</v>
      </c>
      <c r="S262" s="5">
        <f t="shared" si="197"/>
        <v>4243.5061204999911</v>
      </c>
      <c r="T262" s="5">
        <f t="shared" si="198"/>
        <v>15.227638137365743</v>
      </c>
      <c r="U262" s="5">
        <f t="shared" si="198"/>
        <v>48.006381141744022</v>
      </c>
      <c r="V262" s="5">
        <f t="shared" si="198"/>
        <v>87.457550814688588</v>
      </c>
      <c r="W262" s="15">
        <f t="shared" si="199"/>
        <v>-1.0734613539272964E-2</v>
      </c>
      <c r="X262" s="15">
        <f t="shared" si="199"/>
        <v>-1.217998157191269E-2</v>
      </c>
      <c r="Y262" s="15">
        <f t="shared" si="199"/>
        <v>-9.7425357312937999E-3</v>
      </c>
      <c r="Z262" s="5">
        <f t="shared" si="202"/>
        <v>3733.2450039620894</v>
      </c>
      <c r="AA262" s="5">
        <f t="shared" si="202"/>
        <v>17621.223987077534</v>
      </c>
      <c r="AB262" s="5">
        <f t="shared" si="202"/>
        <v>69252.016620360344</v>
      </c>
      <c r="AC262" s="16">
        <f t="shared" si="188"/>
        <v>1.0032735324001159</v>
      </c>
      <c r="AD262" s="16">
        <f t="shared" si="188"/>
        <v>3.0566675364731211</v>
      </c>
      <c r="AE262" s="16">
        <f t="shared" si="188"/>
        <v>17.480470157786883</v>
      </c>
      <c r="AF262" s="15">
        <f t="shared" si="158"/>
        <v>-4.0504037456468023E-3</v>
      </c>
      <c r="AG262" s="15">
        <f t="shared" si="158"/>
        <v>2.9673830763510267E-4</v>
      </c>
      <c r="AH262" s="15">
        <f t="shared" si="158"/>
        <v>9.7937136394747881E-3</v>
      </c>
      <c r="AI262" s="1">
        <f t="shared" si="189"/>
        <v>582724.24760132493</v>
      </c>
      <c r="AJ262" s="1">
        <f t="shared" si="189"/>
        <v>266951.69368704961</v>
      </c>
      <c r="AK262" s="1">
        <f t="shared" si="189"/>
        <v>94253.943800178793</v>
      </c>
      <c r="AL262" s="14">
        <f t="shared" si="200"/>
        <v>89.913923248656644</v>
      </c>
      <c r="AM262" s="14">
        <f t="shared" si="200"/>
        <v>21.896872209295353</v>
      </c>
      <c r="AN262" s="14">
        <f t="shared" si="200"/>
        <v>6.8746538840644904</v>
      </c>
      <c r="AO262" s="11">
        <f t="shared" si="201"/>
        <v>2.6011317889876001E-3</v>
      </c>
      <c r="AP262" s="11">
        <f t="shared" si="201"/>
        <v>3.276740014632695E-3</v>
      </c>
      <c r="AQ262" s="11">
        <f t="shared" si="201"/>
        <v>2.9724166336034868E-3</v>
      </c>
      <c r="AR262" s="1">
        <f t="shared" si="203"/>
        <v>294798.83921628824</v>
      </c>
      <c r="AS262" s="1">
        <f t="shared" si="203"/>
        <v>137643.04438476122</v>
      </c>
      <c r="AT262" s="1">
        <f t="shared" si="203"/>
        <v>48520.751850134009</v>
      </c>
      <c r="AU262" s="1">
        <f t="shared" si="159"/>
        <v>58959.76784325765</v>
      </c>
      <c r="AV262" s="1">
        <f t="shared" si="159"/>
        <v>27528.608876952247</v>
      </c>
      <c r="AW262" s="1">
        <f t="shared" si="159"/>
        <v>9704.1503700268022</v>
      </c>
      <c r="AX262" s="1">
        <f t="shared" si="160"/>
        <v>202366.88854694978</v>
      </c>
      <c r="AY262" s="1">
        <f t="shared" si="160"/>
        <v>37148.62909443643</v>
      </c>
      <c r="AZ262" s="1">
        <f t="shared" si="160"/>
        <v>8882.6742457449272</v>
      </c>
      <c r="BA262" s="1">
        <f t="shared" si="161"/>
        <v>14238.710179088903</v>
      </c>
      <c r="BB262" s="1">
        <f t="shared" si="161"/>
        <v>31190.900793720451</v>
      </c>
      <c r="BC262" s="1">
        <f t="shared" si="161"/>
        <v>39730.718112562303</v>
      </c>
      <c r="BD262" s="1">
        <f>SUM(BA262:BC262)*BT262*BG$3+BF$3*econlow!BD262+BH$3*econhigh!BD262</f>
        <v>222.97549499585654</v>
      </c>
      <c r="BE262" s="2">
        <f t="shared" si="190"/>
        <v>0.17931493730955578</v>
      </c>
      <c r="BF262" s="2">
        <f t="shared" si="190"/>
        <v>0.13584270515142602</v>
      </c>
      <c r="BG262" s="2">
        <f t="shared" si="190"/>
        <v>7.3108051554487685E-2</v>
      </c>
      <c r="BH262" s="2">
        <f t="shared" ref="BH262:BH325" si="206">(BE262*Z262+BF262*AA262+BG262*AB262)/(Z262+AA262+AB262)</f>
        <v>8.9684764559962382E-2</v>
      </c>
      <c r="BI262" s="2">
        <f t="shared" si="162"/>
        <v>3.2153846742329923E-3</v>
      </c>
      <c r="BJ262" s="2">
        <f t="shared" si="162"/>
        <v>1.8453240542857267E-3</v>
      </c>
      <c r="BK262" s="2">
        <f t="shared" si="162"/>
        <v>5.3447872020936297E-4</v>
      </c>
      <c r="BL262" s="2">
        <f t="shared" ref="BL262:BN325" si="207">BI262*AR262</f>
        <v>947.89166959772922</v>
      </c>
      <c r="BM262" s="2">
        <f t="shared" si="207"/>
        <v>253.99602070831781</v>
      </c>
      <c r="BN262" s="2">
        <f t="shared" si="207"/>
        <v>25.933309352455705</v>
      </c>
      <c r="BO262" s="2">
        <f t="shared" si="163"/>
        <v>2831.9510408181795</v>
      </c>
      <c r="BP262" s="2">
        <f t="shared" si="163"/>
        <v>212.21912289652226</v>
      </c>
      <c r="BQ262" s="2">
        <f t="shared" si="163"/>
        <v>10.244489044032241</v>
      </c>
      <c r="BR262" s="11">
        <f t="shared" si="164"/>
        <v>3.1540818594448988E-2</v>
      </c>
      <c r="BS262" s="17">
        <f t="shared" si="204"/>
        <v>3.7237325668335833E-4</v>
      </c>
      <c r="BT262" s="17">
        <f t="shared" si="205"/>
        <v>2.6285596338616441E-3</v>
      </c>
      <c r="BU262" s="12">
        <f>(BU$3*tempmid!$I372+BU$4*tempmid!$I372^2+BU$5*tempmid!$I372^6)*(K262/K$56)^$BW$1</f>
        <v>-18.667329807723089</v>
      </c>
      <c r="BV262" s="12">
        <f>(BV$3*tempmid!$I372+BV$4*tempmid!$I372^2+BV$5*tempmid!$I372^6)*(L262/L$56)^$BW$1</f>
        <v>-13.706274550913911</v>
      </c>
      <c r="BW262" s="12">
        <f>(BW$3*tempmid!$I372+BW$4*tempmid!$I372^2+BW$5*tempmid!$I372^6)*(M262/M$56)^$BW$1</f>
        <v>-12.646314649540066</v>
      </c>
      <c r="BX262" s="12"/>
      <c r="BY262" s="12"/>
      <c r="BZ262" s="12"/>
      <c r="CA262" s="19"/>
      <c r="CB262" s="19"/>
      <c r="CC262" s="19"/>
      <c r="CD262" s="19"/>
      <c r="CE262" s="19"/>
      <c r="CF262" s="19"/>
      <c r="CG262" s="19"/>
      <c r="CH262" s="19"/>
    </row>
    <row r="263" spans="1:86" x14ac:dyDescent="0.3">
      <c r="A263" s="2">
        <f t="shared" si="191"/>
        <v>2217</v>
      </c>
      <c r="B263" s="5">
        <f t="shared" si="192"/>
        <v>1165.4035735875418</v>
      </c>
      <c r="C263" s="5">
        <f t="shared" si="192"/>
        <v>2964.1593783204348</v>
      </c>
      <c r="D263" s="5">
        <f t="shared" si="192"/>
        <v>4369.9246538364287</v>
      </c>
      <c r="E263" s="15">
        <f t="shared" si="193"/>
        <v>1.0055745351172668E-7</v>
      </c>
      <c r="F263" s="15">
        <f t="shared" si="193"/>
        <v>1.9810492634648024E-7</v>
      </c>
      <c r="G263" s="15">
        <f t="shared" si="193"/>
        <v>4.0442416012049771E-7</v>
      </c>
      <c r="H263" s="5">
        <f t="shared" si="194"/>
        <v>295028.96602897014</v>
      </c>
      <c r="I263" s="5">
        <f t="shared" si="194"/>
        <v>138011.95118171239</v>
      </c>
      <c r="J263" s="5">
        <f t="shared" si="194"/>
        <v>48644.971431240185</v>
      </c>
      <c r="K263" s="5">
        <f t="shared" si="195"/>
        <v>253156.0505866326</v>
      </c>
      <c r="L263" s="5">
        <f t="shared" si="195"/>
        <v>46560.232958834131</v>
      </c>
      <c r="M263" s="5">
        <f t="shared" si="195"/>
        <v>11131.764340269337</v>
      </c>
      <c r="N263" s="15">
        <f t="shared" si="196"/>
        <v>7.8052256221572414E-4</v>
      </c>
      <c r="O263" s="15">
        <f t="shared" si="196"/>
        <v>2.6799716451928468E-3</v>
      </c>
      <c r="P263" s="15">
        <f t="shared" si="196"/>
        <v>2.5597276047171214E-3</v>
      </c>
      <c r="Q263" s="5">
        <f t="shared" si="197"/>
        <v>4444.3680707582707</v>
      </c>
      <c r="R263" s="5">
        <f t="shared" si="197"/>
        <v>6544.7564188934666</v>
      </c>
      <c r="S263" s="5">
        <f t="shared" si="197"/>
        <v>4212.9217084950114</v>
      </c>
      <c r="T263" s="5">
        <f t="shared" si="198"/>
        <v>15.064175326845227</v>
      </c>
      <c r="U263" s="5">
        <f t="shared" si="198"/>
        <v>47.421664304103366</v>
      </c>
      <c r="V263" s="5">
        <f t="shared" si="198"/>
        <v>86.605492500905044</v>
      </c>
      <c r="W263" s="15">
        <f t="shared" si="199"/>
        <v>-1.0734613539272964E-2</v>
      </c>
      <c r="X263" s="15">
        <f t="shared" si="199"/>
        <v>-1.217998157191269E-2</v>
      </c>
      <c r="Y263" s="15">
        <f t="shared" si="199"/>
        <v>-9.7425357312937999E-3</v>
      </c>
      <c r="Z263" s="5">
        <f t="shared" si="202"/>
        <v>3681.2182038573437</v>
      </c>
      <c r="AA263" s="5">
        <f t="shared" si="202"/>
        <v>17459.150001556576</v>
      </c>
      <c r="AB263" s="5">
        <f t="shared" si="202"/>
        <v>69428.808878975819</v>
      </c>
      <c r="AC263" s="16">
        <f t="shared" ref="AC263:AE278" si="208">AC262*(1+AF263)</f>
        <v>0.99920986952657409</v>
      </c>
      <c r="AD263" s="16">
        <f t="shared" si="208"/>
        <v>3.057574566824897</v>
      </c>
      <c r="AE263" s="16">
        <f t="shared" si="208"/>
        <v>17.651668876795632</v>
      </c>
      <c r="AF263" s="15">
        <f t="shared" ref="AF263:AH326" si="209">AC$5-1</f>
        <v>-4.0504037456468023E-3</v>
      </c>
      <c r="AG263" s="15">
        <f t="shared" si="209"/>
        <v>2.9673830763510267E-4</v>
      </c>
      <c r="AH263" s="15">
        <f t="shared" si="209"/>
        <v>9.7937136394747881E-3</v>
      </c>
      <c r="AI263" s="1">
        <f t="shared" si="189"/>
        <v>583411.59068445012</v>
      </c>
      <c r="AJ263" s="1">
        <f t="shared" si="189"/>
        <v>267785.13319529692</v>
      </c>
      <c r="AK263" s="1">
        <f t="shared" si="189"/>
        <v>94532.699790187718</v>
      </c>
      <c r="AL263" s="14">
        <f t="shared" si="200"/>
        <v>90.145462433050966</v>
      </c>
      <c r="AM263" s="14">
        <f t="shared" si="200"/>
        <v>21.967905063085215</v>
      </c>
      <c r="AN263" s="14">
        <f t="shared" si="200"/>
        <v>6.8948838762641982</v>
      </c>
      <c r="AO263" s="11">
        <f t="shared" si="201"/>
        <v>2.575120471097724E-3</v>
      </c>
      <c r="AP263" s="11">
        <f t="shared" si="201"/>
        <v>3.243972614486368E-3</v>
      </c>
      <c r="AQ263" s="11">
        <f t="shared" si="201"/>
        <v>2.942692467267452E-3</v>
      </c>
      <c r="AR263" s="1">
        <f t="shared" si="203"/>
        <v>295028.96602897014</v>
      </c>
      <c r="AS263" s="1">
        <f t="shared" si="203"/>
        <v>138011.95118171239</v>
      </c>
      <c r="AT263" s="1">
        <f t="shared" si="203"/>
        <v>48644.971431240185</v>
      </c>
      <c r="AU263" s="1">
        <f t="shared" ref="AU263:AW326" si="210">$AU$5*AR263</f>
        <v>59005.793205794034</v>
      </c>
      <c r="AV263" s="1">
        <f t="shared" si="210"/>
        <v>27602.390236342479</v>
      </c>
      <c r="AW263" s="1">
        <f t="shared" si="210"/>
        <v>9728.9942862480366</v>
      </c>
      <c r="AX263" s="1">
        <f t="shared" ref="AX263:AZ326" si="211">(AR263-AU263)/B263*1000</f>
        <v>202524.84046930607</v>
      </c>
      <c r="AY263" s="1">
        <f t="shared" si="211"/>
        <v>37248.186367067305</v>
      </c>
      <c r="AZ263" s="1">
        <f t="shared" si="211"/>
        <v>8905.41147221547</v>
      </c>
      <c r="BA263" s="1">
        <f t="shared" ref="BA263:BC326" si="212">LN(AX263)*B263</f>
        <v>14239.620879874281</v>
      </c>
      <c r="BB263" s="1">
        <f t="shared" si="212"/>
        <v>31198.840210193495</v>
      </c>
      <c r="BC263" s="1">
        <f t="shared" si="212"/>
        <v>39741.905705453362</v>
      </c>
      <c r="BD263" s="1">
        <f>SUM(BA263:BC263)*BT263*BG$3+BF$3*econlow!BD263+BH$3*econhigh!BD263</f>
        <v>216.5231334767243</v>
      </c>
      <c r="BE263" s="2">
        <f t="shared" si="190"/>
        <v>0.17931493730955578</v>
      </c>
      <c r="BF263" s="2">
        <f t="shared" si="190"/>
        <v>0.13584270515142602</v>
      </c>
      <c r="BG263" s="2">
        <f t="shared" si="190"/>
        <v>7.3108051554487685E-2</v>
      </c>
      <c r="BH263" s="2">
        <f t="shared" si="206"/>
        <v>8.9518319335504762E-2</v>
      </c>
      <c r="BI263" s="2">
        <f t="shared" ref="BI263:BK326" si="213">BI$5*BE263^2</f>
        <v>3.2153846742329923E-3</v>
      </c>
      <c r="BJ263" s="2">
        <f t="shared" si="213"/>
        <v>1.8453240542857267E-3</v>
      </c>
      <c r="BK263" s="2">
        <f t="shared" si="213"/>
        <v>5.3447872020936297E-4</v>
      </c>
      <c r="BL263" s="2">
        <f t="shared" si="207"/>
        <v>948.63161582435669</v>
      </c>
      <c r="BM263" s="2">
        <f t="shared" si="207"/>
        <v>254.6767732945213</v>
      </c>
      <c r="BN263" s="2">
        <f t="shared" si="207"/>
        <v>25.999702075190278</v>
      </c>
      <c r="BO263" s="2">
        <f t="shared" ref="BO263:BQ326" si="214">2*BI$5*BE263*AR263/Z263*1000</f>
        <v>2874.2170454635711</v>
      </c>
      <c r="BP263" s="2">
        <f t="shared" si="214"/>
        <v>214.76322490016847</v>
      </c>
      <c r="BQ263" s="2">
        <f t="shared" si="214"/>
        <v>10.244563133614713</v>
      </c>
      <c r="BR263" s="11">
        <f t="shared" ref="BR263:BR326" si="215">SUM(H263:J263)*SUM(B262:D262)/SUM(H262:J262)/SUM(B263:D263)-1+BR$5</f>
        <v>3.1503470456990729E-2</v>
      </c>
      <c r="BS263" s="17">
        <f t="shared" si="204"/>
        <v>3.6098741801681155E-4</v>
      </c>
      <c r="BT263" s="17">
        <f t="shared" si="205"/>
        <v>2.5519996445258681E-3</v>
      </c>
      <c r="BU263" s="12">
        <f>(BU$3*tempmid!$I373+BU$4*tempmid!$I373^2+BU$5*tempmid!$I373^6)*(K263/K$56)^$BW$1</f>
        <v>-18.831623960367402</v>
      </c>
      <c r="BV263" s="12">
        <f>(BV$3*tempmid!$I373+BV$4*tempmid!$I373^2+BV$5*tempmid!$I373^6)*(L263/L$56)^$BW$1</f>
        <v>-13.80826825960159</v>
      </c>
      <c r="BW263" s="12">
        <f>(BW$3*tempmid!$I373+BW$4*tempmid!$I373^2+BW$5*tempmid!$I373^6)*(M263/M$56)^$BW$1</f>
        <v>-12.731092977175926</v>
      </c>
      <c r="BX263" s="12"/>
      <c r="BY263" s="12"/>
      <c r="BZ263" s="12"/>
      <c r="CA263" s="19"/>
      <c r="CB263" s="19"/>
      <c r="CC263" s="19"/>
      <c r="CD263" s="19"/>
      <c r="CE263" s="19"/>
      <c r="CF263" s="19"/>
      <c r="CG263" s="19"/>
      <c r="CH263" s="19"/>
    </row>
    <row r="264" spans="1:86" x14ac:dyDescent="0.3">
      <c r="A264" s="2">
        <f t="shared" si="191"/>
        <v>2218</v>
      </c>
      <c r="B264" s="5">
        <f t="shared" si="192"/>
        <v>1165.4036849180568</v>
      </c>
      <c r="C264" s="5">
        <f t="shared" si="192"/>
        <v>2964.1599361742815</v>
      </c>
      <c r="D264" s="5">
        <f t="shared" si="192"/>
        <v>4369.9263327743811</v>
      </c>
      <c r="E264" s="15">
        <f t="shared" si="193"/>
        <v>9.5529580836140336E-8</v>
      </c>
      <c r="F264" s="15">
        <f t="shared" si="193"/>
        <v>1.8819968002915621E-7</v>
      </c>
      <c r="G264" s="15">
        <f t="shared" si="193"/>
        <v>3.8420295211447282E-7</v>
      </c>
      <c r="H264" s="5">
        <f t="shared" si="194"/>
        <v>295248.49387917249</v>
      </c>
      <c r="I264" s="5">
        <f t="shared" si="194"/>
        <v>138376.19575443948</v>
      </c>
      <c r="J264" s="5">
        <f t="shared" si="194"/>
        <v>48767.723348273801</v>
      </c>
      <c r="K264" s="5">
        <f t="shared" si="195"/>
        <v>253344.39705322566</v>
      </c>
      <c r="L264" s="5">
        <f t="shared" si="195"/>
        <v>46683.107097465159</v>
      </c>
      <c r="M264" s="5">
        <f t="shared" si="195"/>
        <v>11159.850220475484</v>
      </c>
      <c r="N264" s="15">
        <f t="shared" si="196"/>
        <v>7.4399354136156504E-4</v>
      </c>
      <c r="O264" s="15">
        <f t="shared" si="196"/>
        <v>2.6390361650394656E-3</v>
      </c>
      <c r="P264" s="15">
        <f t="shared" si="196"/>
        <v>2.5230394165411951E-3</v>
      </c>
      <c r="Q264" s="5">
        <f t="shared" si="197"/>
        <v>4399.931003685324</v>
      </c>
      <c r="R264" s="5">
        <f t="shared" si="197"/>
        <v>6482.1041043281302</v>
      </c>
      <c r="S264" s="5">
        <f t="shared" si="197"/>
        <v>4182.4045856448065</v>
      </c>
      <c r="T264" s="5">
        <f t="shared" si="198"/>
        <v>14.902467226423692</v>
      </c>
      <c r="U264" s="5">
        <f t="shared" si="198"/>
        <v>46.84406930676996</v>
      </c>
      <c r="V264" s="5">
        <f t="shared" si="198"/>
        <v>85.761735395688675</v>
      </c>
      <c r="W264" s="15">
        <f t="shared" si="199"/>
        <v>-1.0734613539272964E-2</v>
      </c>
      <c r="X264" s="15">
        <f t="shared" si="199"/>
        <v>-1.217998157191269E-2</v>
      </c>
      <c r="Y264" s="15">
        <f t="shared" si="199"/>
        <v>-9.7425357312937999E-3</v>
      </c>
      <c r="Z264" s="5">
        <f t="shared" si="202"/>
        <v>3629.7826690712045</v>
      </c>
      <c r="AA264" s="5">
        <f t="shared" si="202"/>
        <v>17297.852840227035</v>
      </c>
      <c r="AB264" s="5">
        <f t="shared" si="202"/>
        <v>69603.476634467137</v>
      </c>
      <c r="AC264" s="16">
        <f t="shared" si="208"/>
        <v>0.99516266612835635</v>
      </c>
      <c r="AD264" s="16">
        <f t="shared" si="208"/>
        <v>3.058481866327325</v>
      </c>
      <c r="AE264" s="16">
        <f t="shared" si="208"/>
        <v>17.824544267033797</v>
      </c>
      <c r="AF264" s="15">
        <f t="shared" si="209"/>
        <v>-4.0504037456468023E-3</v>
      </c>
      <c r="AG264" s="15">
        <f t="shared" si="209"/>
        <v>2.9673830763510267E-4</v>
      </c>
      <c r="AH264" s="15">
        <f t="shared" si="209"/>
        <v>9.7937136394747881E-3</v>
      </c>
      <c r="AI264" s="1">
        <f t="shared" ref="AI264:AK279" si="216">(1-$AI$5)*AI263+AU263</f>
        <v>584076.2248217992</v>
      </c>
      <c r="AJ264" s="1">
        <f t="shared" si="216"/>
        <v>268609.01011210971</v>
      </c>
      <c r="AK264" s="1">
        <f t="shared" si="216"/>
        <v>94808.424097416981</v>
      </c>
      <c r="AL264" s="14">
        <f t="shared" si="200"/>
        <v>90.375276504482002</v>
      </c>
      <c r="AM264" s="14">
        <f t="shared" si="200"/>
        <v>22.038455712683277</v>
      </c>
      <c r="AN264" s="14">
        <f t="shared" si="200"/>
        <v>6.9149705038811105</v>
      </c>
      <c r="AO264" s="11">
        <f t="shared" si="201"/>
        <v>2.5493692663867465E-3</v>
      </c>
      <c r="AP264" s="11">
        <f t="shared" si="201"/>
        <v>3.2115328883415041E-3</v>
      </c>
      <c r="AQ264" s="11">
        <f t="shared" si="201"/>
        <v>2.9132655425947772E-3</v>
      </c>
      <c r="AR264" s="1">
        <f t="shared" si="203"/>
        <v>295248.49387917249</v>
      </c>
      <c r="AS264" s="1">
        <f t="shared" si="203"/>
        <v>138376.19575443948</v>
      </c>
      <c r="AT264" s="1">
        <f t="shared" si="203"/>
        <v>48767.723348273801</v>
      </c>
      <c r="AU264" s="1">
        <f t="shared" si="210"/>
        <v>59049.698775834499</v>
      </c>
      <c r="AV264" s="1">
        <f t="shared" si="210"/>
        <v>27675.239150887897</v>
      </c>
      <c r="AW264" s="1">
        <f t="shared" si="210"/>
        <v>9753.5446696547606</v>
      </c>
      <c r="AX264" s="1">
        <f t="shared" si="211"/>
        <v>202675.51764258053</v>
      </c>
      <c r="AY264" s="1">
        <f t="shared" si="211"/>
        <v>37346.48567797213</v>
      </c>
      <c r="AZ264" s="1">
        <f t="shared" si="211"/>
        <v>8927.8801763803876</v>
      </c>
      <c r="BA264" s="1">
        <f t="shared" si="212"/>
        <v>14240.488970612996</v>
      </c>
      <c r="BB264" s="1">
        <f t="shared" si="212"/>
        <v>31206.658303236378</v>
      </c>
      <c r="BC264" s="1">
        <f t="shared" si="212"/>
        <v>39752.932585265771</v>
      </c>
      <c r="BD264" s="1">
        <f>SUM(BA264:BC264)*BT264*BG$3+BF$3*econlow!BD264+BH$3*econhigh!BD264</f>
        <v>210.25651688942435</v>
      </c>
      <c r="BE264" s="2">
        <f t="shared" ref="BE264:BG279" si="217">BE263</f>
        <v>0.17931493730955578</v>
      </c>
      <c r="BF264" s="2">
        <f t="shared" si="217"/>
        <v>0.13584270515142602</v>
      </c>
      <c r="BG264" s="2">
        <f t="shared" si="217"/>
        <v>7.3108051554487685E-2</v>
      </c>
      <c r="BH264" s="2">
        <f t="shared" si="206"/>
        <v>8.9353104601187852E-2</v>
      </c>
      <c r="BI264" s="2">
        <f t="shared" si="213"/>
        <v>3.2153846742329923E-3</v>
      </c>
      <c r="BJ264" s="2">
        <f t="shared" si="213"/>
        <v>1.8453240542857267E-3</v>
      </c>
      <c r="BK264" s="2">
        <f t="shared" si="213"/>
        <v>5.3447872020936297E-4</v>
      </c>
      <c r="BL264" s="2">
        <f t="shared" si="207"/>
        <v>949.33748230946469</v>
      </c>
      <c r="BM264" s="2">
        <f t="shared" si="207"/>
        <v>255.34892256621762</v>
      </c>
      <c r="BN264" s="2">
        <f t="shared" si="207"/>
        <v>26.065310362709653</v>
      </c>
      <c r="BO264" s="2">
        <f t="shared" si="214"/>
        <v>2917.1148797308897</v>
      </c>
      <c r="BP264" s="2">
        <f t="shared" si="214"/>
        <v>217.33791972298471</v>
      </c>
      <c r="BQ264" s="2">
        <f t="shared" si="214"/>
        <v>10.244641230967122</v>
      </c>
      <c r="BR264" s="11">
        <f t="shared" si="215"/>
        <v>3.1466497333368232E-2</v>
      </c>
      <c r="BS264" s="17">
        <f t="shared" si="204"/>
        <v>3.4996238825729008E-4</v>
      </c>
      <c r="BT264" s="17">
        <f t="shared" si="205"/>
        <v>2.4776695577921051E-3</v>
      </c>
      <c r="BU264" s="12">
        <f>(BU$3*tempmid!$I374+BU$4*tempmid!$I374^2+BU$5*tempmid!$I374^6)*(K264/K$56)^$BW$1</f>
        <v>-18.995807035130063</v>
      </c>
      <c r="BV264" s="12">
        <f>(BV$3*tempmid!$I374+BV$4*tempmid!$I374^2+BV$5*tempmid!$I374^6)*(L264/L$56)^$BW$1</f>
        <v>-13.910091929073415</v>
      </c>
      <c r="BW264" s="12">
        <f>(BW$3*tempmid!$I374+BW$4*tempmid!$I374^2+BW$5*tempmid!$I374^6)*(M264/M$56)^$BW$1</f>
        <v>-12.815712011750868</v>
      </c>
      <c r="BX264" s="12"/>
      <c r="BY264" s="12"/>
      <c r="BZ264" s="12"/>
      <c r="CA264" s="19"/>
      <c r="CB264" s="19"/>
      <c r="CC264" s="19"/>
      <c r="CD264" s="19"/>
      <c r="CE264" s="19"/>
      <c r="CF264" s="19"/>
      <c r="CG264" s="19"/>
      <c r="CH264" s="19"/>
    </row>
    <row r="265" spans="1:86" x14ac:dyDescent="0.3">
      <c r="A265" s="2">
        <f t="shared" si="191"/>
        <v>2219</v>
      </c>
      <c r="B265" s="5">
        <f t="shared" si="192"/>
        <v>1165.4037906820558</v>
      </c>
      <c r="C265" s="5">
        <f t="shared" si="192"/>
        <v>2964.160466135535</v>
      </c>
      <c r="D265" s="5">
        <f t="shared" si="192"/>
        <v>4369.927927766048</v>
      </c>
      <c r="E265" s="15">
        <f t="shared" si="193"/>
        <v>9.0753101794333311E-8</v>
      </c>
      <c r="F265" s="15">
        <f t="shared" si="193"/>
        <v>1.7878969602769838E-7</v>
      </c>
      <c r="G265" s="15">
        <f t="shared" si="193"/>
        <v>3.6499280450874916E-7</v>
      </c>
      <c r="H265" s="5">
        <f t="shared" si="194"/>
        <v>295457.50096038537</v>
      </c>
      <c r="I265" s="5">
        <f t="shared" si="194"/>
        <v>138735.79525343855</v>
      </c>
      <c r="J265" s="5">
        <f t="shared" si="194"/>
        <v>48889.01380078392</v>
      </c>
      <c r="K265" s="5">
        <f t="shared" si="195"/>
        <v>253523.71712079985</v>
      </c>
      <c r="L265" s="5">
        <f t="shared" si="195"/>
        <v>46804.414551251532</v>
      </c>
      <c r="M265" s="5">
        <f t="shared" si="195"/>
        <v>11187.601857263693</v>
      </c>
      <c r="N265" s="15">
        <f t="shared" si="196"/>
        <v>7.078114600518326E-4</v>
      </c>
      <c r="O265" s="15">
        <f t="shared" si="196"/>
        <v>2.5985299892978819E-3</v>
      </c>
      <c r="P265" s="15">
        <f t="shared" si="196"/>
        <v>2.4867391801810523E-3</v>
      </c>
      <c r="Q265" s="5">
        <f t="shared" si="197"/>
        <v>4355.7807306110344</v>
      </c>
      <c r="R265" s="5">
        <f t="shared" si="197"/>
        <v>6419.7921265894702</v>
      </c>
      <c r="S265" s="5">
        <f t="shared" si="197"/>
        <v>4151.9580965875302</v>
      </c>
      <c r="T265" s="5">
        <f t="shared" si="198"/>
        <v>14.742494999966352</v>
      </c>
      <c r="U265" s="5">
        <f t="shared" si="198"/>
        <v>46.273509405860104</v>
      </c>
      <c r="V265" s="5">
        <f t="shared" si="198"/>
        <v>84.926198624218415</v>
      </c>
      <c r="W265" s="15">
        <f t="shared" si="199"/>
        <v>-1.0734613539272964E-2</v>
      </c>
      <c r="X265" s="15">
        <f t="shared" si="199"/>
        <v>-1.217998157191269E-2</v>
      </c>
      <c r="Y265" s="15">
        <f t="shared" si="199"/>
        <v>-9.7425357312937999E-3</v>
      </c>
      <c r="Z265" s="5">
        <f t="shared" si="202"/>
        <v>3578.935157492419</v>
      </c>
      <c r="AA265" s="5">
        <f t="shared" si="202"/>
        <v>17137.345981385977</v>
      </c>
      <c r="AB265" s="5">
        <f t="shared" si="202"/>
        <v>69776.028891503724</v>
      </c>
      <c r="AC265" s="16">
        <f t="shared" si="208"/>
        <v>0.99113185553794225</v>
      </c>
      <c r="AD265" s="16">
        <f t="shared" si="208"/>
        <v>3.0593894350602717</v>
      </c>
      <c r="AE265" s="16">
        <f t="shared" si="208"/>
        <v>17.999112749339268</v>
      </c>
      <c r="AF265" s="15">
        <f t="shared" si="209"/>
        <v>-4.0504037456468023E-3</v>
      </c>
      <c r="AG265" s="15">
        <f t="shared" si="209"/>
        <v>2.9673830763510267E-4</v>
      </c>
      <c r="AH265" s="15">
        <f t="shared" si="209"/>
        <v>9.7937136394747881E-3</v>
      </c>
      <c r="AI265" s="1">
        <f t="shared" si="216"/>
        <v>584718.30111545383</v>
      </c>
      <c r="AJ265" s="1">
        <f t="shared" si="216"/>
        <v>269423.34825178667</v>
      </c>
      <c r="AK265" s="1">
        <f t="shared" si="216"/>
        <v>95081.126357330038</v>
      </c>
      <c r="AL265" s="14">
        <f t="shared" si="200"/>
        <v>90.60337245732012</v>
      </c>
      <c r="AM265" s="14">
        <f t="shared" si="200"/>
        <v>22.108525165759524</v>
      </c>
      <c r="AN265" s="14">
        <f t="shared" si="200"/>
        <v>6.9349141977251572</v>
      </c>
      <c r="AO265" s="11">
        <f t="shared" si="201"/>
        <v>2.5238755737228792E-3</v>
      </c>
      <c r="AP265" s="11">
        <f t="shared" si="201"/>
        <v>3.1794175594580892E-3</v>
      </c>
      <c r="AQ265" s="11">
        <f t="shared" si="201"/>
        <v>2.8841328871688295E-3</v>
      </c>
      <c r="AR265" s="1">
        <f t="shared" si="203"/>
        <v>295457.50096038537</v>
      </c>
      <c r="AS265" s="1">
        <f t="shared" si="203"/>
        <v>138735.79525343855</v>
      </c>
      <c r="AT265" s="1">
        <f t="shared" si="203"/>
        <v>48889.01380078392</v>
      </c>
      <c r="AU265" s="1">
        <f t="shared" si="210"/>
        <v>59091.500192077074</v>
      </c>
      <c r="AV265" s="1">
        <f t="shared" si="210"/>
        <v>27747.159050687711</v>
      </c>
      <c r="AW265" s="1">
        <f t="shared" si="210"/>
        <v>9777.8027601567846</v>
      </c>
      <c r="AX265" s="1">
        <f t="shared" si="211"/>
        <v>202818.97369663988</v>
      </c>
      <c r="AY265" s="1">
        <f t="shared" si="211"/>
        <v>37443.531641001224</v>
      </c>
      <c r="AZ265" s="1">
        <f t="shared" si="211"/>
        <v>8950.0814858109552</v>
      </c>
      <c r="BA265" s="1">
        <f t="shared" si="212"/>
        <v>14241.314857345917</v>
      </c>
      <c r="BB265" s="1">
        <f t="shared" si="212"/>
        <v>31214.356352296069</v>
      </c>
      <c r="BC265" s="1">
        <f t="shared" si="212"/>
        <v>39763.800476613818</v>
      </c>
      <c r="BD265" s="1">
        <f>SUM(BA265:BC265)*BT265*BG$3+BF$3*econlow!BD265+BH$3*econhigh!BD265</f>
        <v>204.17032518026747</v>
      </c>
      <c r="BE265" s="2">
        <f t="shared" si="217"/>
        <v>0.17931493730955578</v>
      </c>
      <c r="BF265" s="2">
        <f t="shared" si="217"/>
        <v>0.13584270515142602</v>
      </c>
      <c r="BG265" s="2">
        <f t="shared" si="217"/>
        <v>7.3108051554487685E-2</v>
      </c>
      <c r="BH265" s="2">
        <f t="shared" si="206"/>
        <v>8.9189119886384061E-2</v>
      </c>
      <c r="BI265" s="2">
        <f t="shared" si="213"/>
        <v>3.2153846742329923E-3</v>
      </c>
      <c r="BJ265" s="2">
        <f t="shared" si="213"/>
        <v>1.8453240542857267E-3</v>
      </c>
      <c r="BK265" s="2">
        <f t="shared" si="213"/>
        <v>5.3447872020936297E-4</v>
      </c>
      <c r="BL265" s="2">
        <f t="shared" si="207"/>
        <v>950.00952047520275</v>
      </c>
      <c r="BM265" s="2">
        <f t="shared" si="207"/>
        <v>256.01250017162971</v>
      </c>
      <c r="BN265" s="2">
        <f t="shared" si="207"/>
        <v>26.130137528540875</v>
      </c>
      <c r="BO265" s="2">
        <f t="shared" si="214"/>
        <v>2960.6539895777223</v>
      </c>
      <c r="BP265" s="2">
        <f t="shared" si="214"/>
        <v>219.94357526575749</v>
      </c>
      <c r="BQ265" s="2">
        <f t="shared" si="214"/>
        <v>10.244723290152676</v>
      </c>
      <c r="BR265" s="11">
        <f t="shared" si="215"/>
        <v>3.1429894475483139E-2</v>
      </c>
      <c r="BS265" s="17">
        <f t="shared" si="204"/>
        <v>3.3928623873101212E-4</v>
      </c>
      <c r="BT265" s="17">
        <f t="shared" si="205"/>
        <v>2.4055044250408785E-3</v>
      </c>
      <c r="BU265" s="12">
        <f>(BU$3*tempmid!$I375+BU$4*tempmid!$I375^2+BU$5*tempmid!$I375^6)*(K265/K$56)^$BW$1</f>
        <v>-19.159877616338083</v>
      </c>
      <c r="BV265" s="12">
        <f>(BV$3*tempmid!$I375+BV$4*tempmid!$I375^2+BV$5*tempmid!$I375^6)*(L265/L$56)^$BW$1</f>
        <v>-14.011745132112138</v>
      </c>
      <c r="BW265" s="12">
        <f>(BW$3*tempmid!$I375+BW$4*tempmid!$I375^2+BW$5*tempmid!$I375^6)*(M265/M$56)^$BW$1</f>
        <v>-12.900171475618501</v>
      </c>
      <c r="BX265" s="12"/>
      <c r="BY265" s="12"/>
      <c r="BZ265" s="12"/>
      <c r="CA265" s="19"/>
      <c r="CB265" s="19"/>
      <c r="CC265" s="19"/>
      <c r="CD265" s="19"/>
      <c r="CE265" s="19"/>
      <c r="CF265" s="19"/>
      <c r="CG265" s="19"/>
      <c r="CH265" s="19"/>
    </row>
    <row r="266" spans="1:86" x14ac:dyDescent="0.3">
      <c r="A266" s="2">
        <f t="shared" si="191"/>
        <v>2220</v>
      </c>
      <c r="B266" s="5">
        <f t="shared" ref="B266:D281" si="218">B265*(1+E266)</f>
        <v>1165.4038911578643</v>
      </c>
      <c r="C266" s="5">
        <f t="shared" si="218"/>
        <v>2964.1609695988163</v>
      </c>
      <c r="D266" s="5">
        <f t="shared" si="218"/>
        <v>4369.9294430086848</v>
      </c>
      <c r="E266" s="15">
        <f t="shared" ref="E266:G281" si="219">E265*$E$5</f>
        <v>8.6215446704616637E-8</v>
      </c>
      <c r="F266" s="15">
        <f t="shared" si="219"/>
        <v>1.6985021122631347E-7</v>
      </c>
      <c r="G266" s="15">
        <f t="shared" si="219"/>
        <v>3.467431642833117E-7</v>
      </c>
      <c r="H266" s="5">
        <f t="shared" si="194"/>
        <v>295656.06546405546</v>
      </c>
      <c r="I266" s="5">
        <f t="shared" si="194"/>
        <v>139090.7672155136</v>
      </c>
      <c r="J266" s="5">
        <f t="shared" si="194"/>
        <v>49008.849087297218</v>
      </c>
      <c r="K266" s="5">
        <f t="shared" si="195"/>
        <v>253694.07782765522</v>
      </c>
      <c r="L266" s="5">
        <f t="shared" si="195"/>
        <v>46924.161218659727</v>
      </c>
      <c r="M266" s="5">
        <f t="shared" si="195"/>
        <v>11215.020683161136</v>
      </c>
      <c r="N266" s="15">
        <f t="shared" si="196"/>
        <v>6.7197147781716815E-4</v>
      </c>
      <c r="O266" s="15">
        <f t="shared" si="196"/>
        <v>2.5584481411913274E-3</v>
      </c>
      <c r="P266" s="15">
        <f t="shared" si="196"/>
        <v>2.4508224592958427E-3</v>
      </c>
      <c r="Q266" s="5">
        <f t="shared" si="197"/>
        <v>4311.9190201858064</v>
      </c>
      <c r="R266" s="5">
        <f t="shared" si="197"/>
        <v>6357.8249092958649</v>
      </c>
      <c r="S266" s="5">
        <f t="shared" si="197"/>
        <v>4121.5855005217227</v>
      </c>
      <c r="T266" s="5">
        <f t="shared" ref="T266:V281" si="220">T265*(1+W266)</f>
        <v>14.58424001353705</v>
      </c>
      <c r="U266" s="5">
        <f t="shared" si="220"/>
        <v>45.709898914028997</v>
      </c>
      <c r="V266" s="5">
        <f t="shared" si="220"/>
        <v>84.098802099599013</v>
      </c>
      <c r="W266" s="15">
        <f t="shared" si="199"/>
        <v>-1.0734613539272964E-2</v>
      </c>
      <c r="X266" s="15">
        <f t="shared" si="199"/>
        <v>-1.217998157191269E-2</v>
      </c>
      <c r="Y266" s="15">
        <f t="shared" si="199"/>
        <v>-9.7425357312937999E-3</v>
      </c>
      <c r="Z266" s="5">
        <f t="shared" si="202"/>
        <v>3528.672337832917</v>
      </c>
      <c r="AA266" s="5">
        <f t="shared" si="202"/>
        <v>16977.642389695888</v>
      </c>
      <c r="AB266" s="5">
        <f t="shared" si="202"/>
        <v>69946.474799625343</v>
      </c>
      <c r="AC266" s="16">
        <f t="shared" si="208"/>
        <v>0.9871173713578415</v>
      </c>
      <c r="AD266" s="16">
        <f t="shared" si="208"/>
        <v>3.0602972731036284</v>
      </c>
      <c r="AE266" s="16">
        <f t="shared" si="208"/>
        <v>18.175390905370918</v>
      </c>
      <c r="AF266" s="15">
        <f t="shared" si="209"/>
        <v>-4.0504037456468023E-3</v>
      </c>
      <c r="AG266" s="15">
        <f t="shared" si="209"/>
        <v>2.9673830763510267E-4</v>
      </c>
      <c r="AH266" s="15">
        <f t="shared" si="209"/>
        <v>9.7937136394747881E-3</v>
      </c>
      <c r="AI266" s="1">
        <f t="shared" si="216"/>
        <v>585337.97119598556</v>
      </c>
      <c r="AJ266" s="1">
        <f t="shared" si="216"/>
        <v>270228.17247729574</v>
      </c>
      <c r="AK266" s="1">
        <f t="shared" si="216"/>
        <v>95350.81648175382</v>
      </c>
      <c r="AL266" s="14">
        <f t="shared" ref="AL266:AN281" si="221">AL265*(1+AO266)</f>
        <v>90.829757379575639</v>
      </c>
      <c r="AM266" s="14">
        <f t="shared" si="221"/>
        <v>22.178114476554001</v>
      </c>
      <c r="AN266" s="14">
        <f t="shared" si="221"/>
        <v>6.9547153996914366</v>
      </c>
      <c r="AO266" s="11">
        <f t="shared" ref="AO266:AQ281" si="222">AO$5*AO265</f>
        <v>2.4986368179856504E-3</v>
      </c>
      <c r="AP266" s="11">
        <f t="shared" si="222"/>
        <v>3.1476233838635083E-3</v>
      </c>
      <c r="AQ266" s="11">
        <f t="shared" si="222"/>
        <v>2.855291558297141E-3</v>
      </c>
      <c r="AR266" s="1">
        <f t="shared" si="203"/>
        <v>295656.06546405546</v>
      </c>
      <c r="AS266" s="1">
        <f t="shared" si="203"/>
        <v>139090.7672155136</v>
      </c>
      <c r="AT266" s="1">
        <f t="shared" si="203"/>
        <v>49008.849087297218</v>
      </c>
      <c r="AU266" s="1">
        <f t="shared" si="210"/>
        <v>59131.213092811093</v>
      </c>
      <c r="AV266" s="1">
        <f t="shared" si="210"/>
        <v>27818.153443102721</v>
      </c>
      <c r="AW266" s="1">
        <f t="shared" si="210"/>
        <v>9801.7698174594443</v>
      </c>
      <c r="AX266" s="1">
        <f t="shared" si="211"/>
        <v>202955.26226212416</v>
      </c>
      <c r="AY266" s="1">
        <f t="shared" si="211"/>
        <v>37539.328974927783</v>
      </c>
      <c r="AZ266" s="1">
        <f t="shared" si="211"/>
        <v>8972.0165465289101</v>
      </c>
      <c r="BA266" s="1">
        <f t="shared" si="212"/>
        <v>14242.098940343505</v>
      </c>
      <c r="BB266" s="1">
        <f t="shared" si="212"/>
        <v>31221.93562150859</v>
      </c>
      <c r="BC266" s="1">
        <f t="shared" si="212"/>
        <v>39774.511083010359</v>
      </c>
      <c r="BD266" s="1">
        <f>SUM(BA266:BC266)*BT266*BG$3+BF$3*econlow!BD266+BH$3*econhigh!BD266</f>
        <v>198.25938879195201</v>
      </c>
      <c r="BE266" s="2">
        <f t="shared" si="217"/>
        <v>0.17931493730955578</v>
      </c>
      <c r="BF266" s="2">
        <f t="shared" si="217"/>
        <v>0.13584270515142602</v>
      </c>
      <c r="BG266" s="2">
        <f t="shared" si="217"/>
        <v>7.3108051554487685E-2</v>
      </c>
      <c r="BH266" s="2">
        <f t="shared" si="206"/>
        <v>8.9026364539509656E-2</v>
      </c>
      <c r="BI266" s="2">
        <f t="shared" si="213"/>
        <v>3.2153846742329923E-3</v>
      </c>
      <c r="BJ266" s="2">
        <f t="shared" si="213"/>
        <v>1.8453240542857267E-3</v>
      </c>
      <c r="BK266" s="2">
        <f t="shared" si="213"/>
        <v>5.3447872020936297E-4</v>
      </c>
      <c r="BL266" s="2">
        <f t="shared" si="207"/>
        <v>950.64798173715019</v>
      </c>
      <c r="BM266" s="2">
        <f t="shared" si="207"/>
        <v>256.66753847184378</v>
      </c>
      <c r="BN266" s="2">
        <f t="shared" si="207"/>
        <v>26.194186939112424</v>
      </c>
      <c r="BO266" s="2">
        <f t="shared" si="214"/>
        <v>3004.8439621591929</v>
      </c>
      <c r="BP266" s="2">
        <f t="shared" si="214"/>
        <v>222.58056385508655</v>
      </c>
      <c r="BQ266" s="2">
        <f t="shared" si="214"/>
        <v>10.244809265840008</v>
      </c>
      <c r="BR266" s="11">
        <f t="shared" si="215"/>
        <v>3.1393657195341901E-2</v>
      </c>
      <c r="BS266" s="17">
        <f t="shared" si="204"/>
        <v>3.289474549344438E-4</v>
      </c>
      <c r="BT266" s="17">
        <f t="shared" si="205"/>
        <v>2.335441189360076E-3</v>
      </c>
      <c r="BU266" s="12">
        <f>(BU$3*tempmid!$I376+BU$4*tempmid!$I376^2+BU$5*tempmid!$I376^6)*(K266/K$56)^$BW$1</f>
        <v>-19.323834390463517</v>
      </c>
      <c r="BV266" s="12">
        <f>(BV$3*tempmid!$I376+BV$4*tempmid!$I376^2+BV$5*tempmid!$I376^6)*(L266/L$56)^$BW$1</f>
        <v>-14.113227496091005</v>
      </c>
      <c r="BW266" s="12">
        <f>(BW$3*tempmid!$I376+BW$4*tempmid!$I376^2+BW$5*tempmid!$I376^6)*(M266/M$56)^$BW$1</f>
        <v>-12.984471134511017</v>
      </c>
      <c r="BX266" s="12"/>
      <c r="BY266" s="12"/>
      <c r="BZ266" s="12"/>
      <c r="CA266" s="19"/>
      <c r="CB266" s="19"/>
      <c r="CC266" s="19"/>
      <c r="CD266" s="19"/>
      <c r="CE266" s="19"/>
      <c r="CF266" s="19"/>
      <c r="CG266" s="19"/>
      <c r="CH266" s="19"/>
    </row>
    <row r="267" spans="1:86" x14ac:dyDescent="0.3">
      <c r="A267" s="2">
        <f t="shared" si="191"/>
        <v>2221</v>
      </c>
      <c r="B267" s="5">
        <f t="shared" si="218"/>
        <v>1165.4039866098906</v>
      </c>
      <c r="C267" s="5">
        <f t="shared" si="218"/>
        <v>2964.1614478890151</v>
      </c>
      <c r="D267" s="5">
        <f t="shared" si="218"/>
        <v>4369.9308824896889</v>
      </c>
      <c r="E267" s="15">
        <f t="shared" si="219"/>
        <v>8.1904674369385801E-8</v>
      </c>
      <c r="F267" s="15">
        <f t="shared" si="219"/>
        <v>1.6135770066499779E-7</v>
      </c>
      <c r="G267" s="15">
        <f t="shared" si="219"/>
        <v>3.2940600606914611E-7</v>
      </c>
      <c r="H267" s="5">
        <f t="shared" si="194"/>
        <v>295844.2655604938</v>
      </c>
      <c r="I267" s="5">
        <f t="shared" si="194"/>
        <v>139441.12955196472</v>
      </c>
      <c r="J267" s="5">
        <f t="shared" si="194"/>
        <v>49127.235602002023</v>
      </c>
      <c r="K267" s="5">
        <f t="shared" si="195"/>
        <v>253855.54619655272</v>
      </c>
      <c r="L267" s="5">
        <f t="shared" si="195"/>
        <v>47042.353125289585</v>
      </c>
      <c r="M267" s="5">
        <f t="shared" si="195"/>
        <v>11242.108152981284</v>
      </c>
      <c r="N267" s="15">
        <f t="shared" si="196"/>
        <v>6.3646881425105661E-4</v>
      </c>
      <c r="O267" s="15">
        <f t="shared" si="196"/>
        <v>2.5187857078381448E-3</v>
      </c>
      <c r="P267" s="15">
        <f t="shared" si="196"/>
        <v>2.415284874224044E-3</v>
      </c>
      <c r="Q267" s="5">
        <f t="shared" si="197"/>
        <v>4268.3475273802669</v>
      </c>
      <c r="R267" s="5">
        <f t="shared" si="197"/>
        <v>6296.206683312138</v>
      </c>
      <c r="S267" s="5">
        <f t="shared" si="197"/>
        <v>4091.2899723005157</v>
      </c>
      <c r="T267" s="5">
        <f t="shared" si="220"/>
        <v>14.427683833227729</v>
      </c>
      <c r="U267" s="5">
        <f t="shared" si="220"/>
        <v>45.153153187602129</v>
      </c>
      <c r="V267" s="5">
        <f t="shared" si="220"/>
        <v>83.279466515184666</v>
      </c>
      <c r="W267" s="15">
        <f t="shared" si="199"/>
        <v>-1.0734613539272964E-2</v>
      </c>
      <c r="X267" s="15">
        <f t="shared" si="199"/>
        <v>-1.217998157191269E-2</v>
      </c>
      <c r="Y267" s="15">
        <f t="shared" si="199"/>
        <v>-9.7425357312937999E-3</v>
      </c>
      <c r="Z267" s="5">
        <f t="shared" si="202"/>
        <v>3478.9907937587841</v>
      </c>
      <c r="AA267" s="5">
        <f t="shared" si="202"/>
        <v>16818.754525164983</v>
      </c>
      <c r="AB267" s="5">
        <f t="shared" si="202"/>
        <v>70114.823648380509</v>
      </c>
      <c r="AC267" s="16">
        <f t="shared" si="208"/>
        <v>0.98311914745950069</v>
      </c>
      <c r="AD267" s="16">
        <f t="shared" si="208"/>
        <v>3.0612053805373094</v>
      </c>
      <c r="AE267" s="16">
        <f t="shared" si="208"/>
        <v>18.353395479183636</v>
      </c>
      <c r="AF267" s="15">
        <f t="shared" si="209"/>
        <v>-4.0504037456468023E-3</v>
      </c>
      <c r="AG267" s="15">
        <f t="shared" si="209"/>
        <v>2.9673830763510267E-4</v>
      </c>
      <c r="AH267" s="15">
        <f t="shared" si="209"/>
        <v>9.7937136394747881E-3</v>
      </c>
      <c r="AI267" s="1">
        <f t="shared" si="216"/>
        <v>585935.38716919813</v>
      </c>
      <c r="AJ267" s="1">
        <f t="shared" si="216"/>
        <v>271023.50867266889</v>
      </c>
      <c r="AK267" s="1">
        <f t="shared" si="216"/>
        <v>95617.504651037874</v>
      </c>
      <c r="AL267" s="14">
        <f t="shared" si="221"/>
        <v>91.054438449773372</v>
      </c>
      <c r="AM267" s="14">
        <f t="shared" si="221"/>
        <v>22.247224744773042</v>
      </c>
      <c r="AN267" s="14">
        <f t="shared" si="221"/>
        <v>6.9743745624608229</v>
      </c>
      <c r="AO267" s="11">
        <f t="shared" si="222"/>
        <v>2.4736504498057937E-3</v>
      </c>
      <c r="AP267" s="11">
        <f t="shared" si="222"/>
        <v>3.1161471500248733E-3</v>
      </c>
      <c r="AQ267" s="11">
        <f t="shared" si="222"/>
        <v>2.8267386427141697E-3</v>
      </c>
      <c r="AR267" s="1">
        <f t="shared" si="203"/>
        <v>295844.2655604938</v>
      </c>
      <c r="AS267" s="1">
        <f t="shared" si="203"/>
        <v>139441.12955196472</v>
      </c>
      <c r="AT267" s="1">
        <f t="shared" si="203"/>
        <v>49127.235602002023</v>
      </c>
      <c r="AU267" s="1">
        <f t="shared" si="210"/>
        <v>59168.853112098761</v>
      </c>
      <c r="AV267" s="1">
        <f t="shared" si="210"/>
        <v>27888.225910392946</v>
      </c>
      <c r="AW267" s="1">
        <f t="shared" si="210"/>
        <v>9825.4471204004058</v>
      </c>
      <c r="AX267" s="1">
        <f t="shared" si="211"/>
        <v>203084.4369572422</v>
      </c>
      <c r="AY267" s="1">
        <f t="shared" si="211"/>
        <v>37633.882500231673</v>
      </c>
      <c r="AZ267" s="1">
        <f t="shared" si="211"/>
        <v>8993.6865223850255</v>
      </c>
      <c r="BA267" s="1">
        <f t="shared" si="212"/>
        <v>14242.841614183337</v>
      </c>
      <c r="BB267" s="1">
        <f t="shared" si="212"/>
        <v>31229.397359920989</v>
      </c>
      <c r="BC267" s="1">
        <f t="shared" si="212"/>
        <v>39785.066087205159</v>
      </c>
      <c r="BD267" s="1">
        <f>SUM(BA267:BC267)*BT267*BG$3+BF$3*econlow!BD267+BH$3*econhigh!BD267</f>
        <v>192.51868438087541</v>
      </c>
      <c r="BE267" s="2">
        <f t="shared" si="217"/>
        <v>0.17931493730955578</v>
      </c>
      <c r="BF267" s="2">
        <f t="shared" si="217"/>
        <v>0.13584270515142602</v>
      </c>
      <c r="BG267" s="2">
        <f t="shared" si="217"/>
        <v>7.3108051554487685E-2</v>
      </c>
      <c r="BH267" s="2">
        <f t="shared" si="206"/>
        <v>8.8864837730522755E-2</v>
      </c>
      <c r="BI267" s="2">
        <f t="shared" si="213"/>
        <v>3.2153846742329923E-3</v>
      </c>
      <c r="BJ267" s="2">
        <f t="shared" si="213"/>
        <v>1.8453240542857267E-3</v>
      </c>
      <c r="BK267" s="2">
        <f t="shared" si="213"/>
        <v>5.3447872020936297E-4</v>
      </c>
      <c r="BL267" s="2">
        <f t="shared" si="207"/>
        <v>951.25311744292719</v>
      </c>
      <c r="BM267" s="2">
        <f t="shared" si="207"/>
        <v>257.31407051901283</v>
      </c>
      <c r="BN267" s="2">
        <f t="shared" si="207"/>
        <v>26.257462011981897</v>
      </c>
      <c r="BO267" s="2">
        <f t="shared" si="214"/>
        <v>3049.6945279384199</v>
      </c>
      <c r="BP267" s="2">
        <f t="shared" si="214"/>
        <v>225.24926229665073</v>
      </c>
      <c r="BQ267" s="2">
        <f t="shared" si="214"/>
        <v>10.244899113294952</v>
      </c>
      <c r="BR267" s="11">
        <f t="shared" si="215"/>
        <v>3.1357780864434276E-2</v>
      </c>
      <c r="BS267" s="17">
        <f t="shared" si="204"/>
        <v>3.1893492134608156E-4</v>
      </c>
      <c r="BT267" s="17">
        <f t="shared" si="205"/>
        <v>2.2674186304466755E-3</v>
      </c>
      <c r="BU267" s="12">
        <f>(BU$3*tempmid!$I377+BU$4*tempmid!$I377^2+BU$5*tempmid!$I377^6)*(K267/K$56)^$BW$1</f>
        <v>-19.487676143462373</v>
      </c>
      <c r="BV267" s="12">
        <f>(BV$3*tempmid!$I377+BV$4*tempmid!$I377^2+BV$5*tempmid!$I377^6)*(L267/L$56)^$BW$1</f>
        <v>-14.214538701181983</v>
      </c>
      <c r="BW267" s="12">
        <f>(BW$3*tempmid!$I377+BW$4*tempmid!$I377^2+BW$5*tempmid!$I377^6)*(M267/M$56)^$BW$1</f>
        <v>-13.068610796087549</v>
      </c>
      <c r="BX267" s="12"/>
      <c r="BY267" s="12"/>
      <c r="BZ267" s="12"/>
      <c r="CA267" s="19"/>
      <c r="CB267" s="19"/>
      <c r="CC267" s="19"/>
      <c r="CD267" s="19"/>
      <c r="CE267" s="19"/>
      <c r="CF267" s="19"/>
      <c r="CG267" s="19"/>
      <c r="CH267" s="19"/>
    </row>
    <row r="268" spans="1:86" x14ac:dyDescent="0.3">
      <c r="A268" s="2">
        <f t="shared" si="191"/>
        <v>2222</v>
      </c>
      <c r="B268" s="5">
        <f t="shared" si="218"/>
        <v>1165.4040772893229</v>
      </c>
      <c r="C268" s="5">
        <f t="shared" si="218"/>
        <v>2964.1619022647774</v>
      </c>
      <c r="D268" s="5">
        <f t="shared" si="218"/>
        <v>4369.932249997094</v>
      </c>
      <c r="E268" s="15">
        <f t="shared" si="219"/>
        <v>7.7809440650916511E-8</v>
      </c>
      <c r="F268" s="15">
        <f t="shared" si="219"/>
        <v>1.5328981563174789E-7</v>
      </c>
      <c r="G268" s="15">
        <f t="shared" si="219"/>
        <v>3.1293570576568881E-7</v>
      </c>
      <c r="H268" s="5">
        <f t="shared" si="194"/>
        <v>296022.17938040104</v>
      </c>
      <c r="I268" s="5">
        <f t="shared" si="194"/>
        <v>139786.90053697574</v>
      </c>
      <c r="J268" s="5">
        <f t="shared" si="194"/>
        <v>49244.17983149051</v>
      </c>
      <c r="K268" s="5">
        <f t="shared" si="195"/>
        <v>254008.18921874309</v>
      </c>
      <c r="L268" s="5">
        <f t="shared" si="195"/>
        <v>47158.996419922645</v>
      </c>
      <c r="M268" s="5">
        <f t="shared" si="195"/>
        <v>11268.865743061178</v>
      </c>
      <c r="N268" s="15">
        <f t="shared" si="196"/>
        <v>6.0129874835257446E-4</v>
      </c>
      <c r="O268" s="15">
        <f t="shared" si="196"/>
        <v>2.4795378394955048E-3</v>
      </c>
      <c r="P268" s="15">
        <f t="shared" si="196"/>
        <v>2.3801221012802465E-3</v>
      </c>
      <c r="Q268" s="5">
        <f t="shared" si="197"/>
        <v>4225.067796054288</v>
      </c>
      <c r="R268" s="5">
        <f t="shared" si="197"/>
        <v>6234.9414903980896</v>
      </c>
      <c r="S268" s="5">
        <f t="shared" si="197"/>
        <v>4061.0746035298557</v>
      </c>
      <c r="T268" s="5">
        <f t="shared" si="220"/>
        <v>14.272808223011213</v>
      </c>
      <c r="U268" s="5">
        <f t="shared" si="220"/>
        <v>44.603188613863381</v>
      </c>
      <c r="V268" s="5">
        <f t="shared" si="220"/>
        <v>82.468113336977396</v>
      </c>
      <c r="W268" s="15">
        <f t="shared" si="199"/>
        <v>-1.0734613539272964E-2</v>
      </c>
      <c r="X268" s="15">
        <f t="shared" si="199"/>
        <v>-1.217998157191269E-2</v>
      </c>
      <c r="Y268" s="15">
        <f t="shared" si="199"/>
        <v>-9.7425357312937999E-3</v>
      </c>
      <c r="Z268" s="5">
        <f t="shared" si="202"/>
        <v>3429.8870279217331</v>
      </c>
      <c r="AA268" s="5">
        <f t="shared" si="202"/>
        <v>16660.694352095212</v>
      </c>
      <c r="AB268" s="5">
        <f t="shared" si="202"/>
        <v>70281.084862551521</v>
      </c>
      <c r="AC268" s="16">
        <f t="shared" si="208"/>
        <v>0.97913711798221359</v>
      </c>
      <c r="AD268" s="16">
        <f t="shared" si="208"/>
        <v>3.0621137574412534</v>
      </c>
      <c r="AE268" s="16">
        <f t="shared" si="208"/>
        <v>18.533143378818792</v>
      </c>
      <c r="AF268" s="15">
        <f t="shared" si="209"/>
        <v>-4.0504037456468023E-3</v>
      </c>
      <c r="AG268" s="15">
        <f t="shared" si="209"/>
        <v>2.9673830763510267E-4</v>
      </c>
      <c r="AH268" s="15">
        <f t="shared" si="209"/>
        <v>9.7937136394747881E-3</v>
      </c>
      <c r="AI268" s="1">
        <f t="shared" si="216"/>
        <v>586510.70156437706</v>
      </c>
      <c r="AJ268" s="1">
        <f t="shared" si="216"/>
        <v>271809.38371579495</v>
      </c>
      <c r="AK268" s="1">
        <f t="shared" si="216"/>
        <v>95881.201306334493</v>
      </c>
      <c r="AL268" s="14">
        <f t="shared" si="221"/>
        <v>91.277422933875187</v>
      </c>
      <c r="AM268" s="14">
        <f t="shared" si="221"/>
        <v>22.315857114497586</v>
      </c>
      <c r="AN268" s="14">
        <f t="shared" si="221"/>
        <v>6.9938921492044486</v>
      </c>
      <c r="AO268" s="11">
        <f t="shared" si="222"/>
        <v>2.4489139453077358E-3</v>
      </c>
      <c r="AP268" s="11">
        <f t="shared" si="222"/>
        <v>3.0849856785246247E-3</v>
      </c>
      <c r="AQ268" s="11">
        <f t="shared" si="222"/>
        <v>2.7984712562870279E-3</v>
      </c>
      <c r="AR268" s="1">
        <f t="shared" si="203"/>
        <v>296022.17938040104</v>
      </c>
      <c r="AS268" s="1">
        <f t="shared" si="203"/>
        <v>139786.90053697574</v>
      </c>
      <c r="AT268" s="1">
        <f t="shared" si="203"/>
        <v>49244.17983149051</v>
      </c>
      <c r="AU268" s="1">
        <f t="shared" si="210"/>
        <v>59204.435876080213</v>
      </c>
      <c r="AV268" s="1">
        <f t="shared" si="210"/>
        <v>27957.380107395147</v>
      </c>
      <c r="AW268" s="1">
        <f t="shared" si="210"/>
        <v>9848.835966298102</v>
      </c>
      <c r="AX268" s="1">
        <f t="shared" si="211"/>
        <v>203206.55137499445</v>
      </c>
      <c r="AY268" s="1">
        <f t="shared" si="211"/>
        <v>37727.19713593812</v>
      </c>
      <c r="AZ268" s="1">
        <f t="shared" si="211"/>
        <v>9015.0925944489427</v>
      </c>
      <c r="BA268" s="1">
        <f t="shared" si="212"/>
        <v>14243.543267826437</v>
      </c>
      <c r="BB268" s="1">
        <f t="shared" si="212"/>
        <v>31236.74280170941</v>
      </c>
      <c r="BC268" s="1">
        <f t="shared" si="212"/>
        <v>39795.467151515593</v>
      </c>
      <c r="BD268" s="1">
        <f>SUM(BA268:BC268)*BT268*BG$3+BF$3*econlow!BD268+BH$3*econhigh!BD268</f>
        <v>186.94333063896048</v>
      </c>
      <c r="BE268" s="2">
        <f t="shared" si="217"/>
        <v>0.17931493730955578</v>
      </c>
      <c r="BF268" s="2">
        <f t="shared" si="217"/>
        <v>0.13584270515142602</v>
      </c>
      <c r="BG268" s="2">
        <f t="shared" si="217"/>
        <v>7.3108051554487685E-2</v>
      </c>
      <c r="BH268" s="2">
        <f t="shared" si="206"/>
        <v>8.8704538453459075E-2</v>
      </c>
      <c r="BI268" s="2">
        <f t="shared" si="213"/>
        <v>3.2153846742329923E-3</v>
      </c>
      <c r="BJ268" s="2">
        <f t="shared" si="213"/>
        <v>1.8453240542857267E-3</v>
      </c>
      <c r="BK268" s="2">
        <f t="shared" si="213"/>
        <v>5.3447872020936297E-4</v>
      </c>
      <c r="BL268" s="2">
        <f t="shared" si="207"/>
        <v>951.82517881279125</v>
      </c>
      <c r="BM268" s="2">
        <f t="shared" si="207"/>
        <v>257.95213003492768</v>
      </c>
      <c r="BN268" s="2">
        <f t="shared" si="207"/>
        <v>26.319966214094773</v>
      </c>
      <c r="BO268" s="2">
        <f t="shared" si="214"/>
        <v>3095.2155628285</v>
      </c>
      <c r="BP268" s="2">
        <f t="shared" si="214"/>
        <v>227.95005192911535</v>
      </c>
      <c r="BQ268" s="2">
        <f t="shared" si="214"/>
        <v>10.244992788372191</v>
      </c>
      <c r="BR268" s="11">
        <f t="shared" si="215"/>
        <v>3.1322260913104499E-2</v>
      </c>
      <c r="BS268" s="17">
        <f t="shared" si="204"/>
        <v>3.0923790682876867E-4</v>
      </c>
      <c r="BT268" s="17">
        <f t="shared" si="205"/>
        <v>2.2013773111132771E-3</v>
      </c>
      <c r="BU268" s="12">
        <f>(BU$3*tempmid!$I378+BU$4*tempmid!$I378^2+BU$5*tempmid!$I378^6)*(K268/K$56)^$BW$1</f>
        <v>-19.651401758159579</v>
      </c>
      <c r="BV268" s="12">
        <f>(BV$3*tempmid!$I378+BV$4*tempmid!$I378^2+BV$5*tempmid!$I378^6)*(L268/L$56)^$BW$1</f>
        <v>-14.315678478599658</v>
      </c>
      <c r="BW268" s="12">
        <f>(BW$3*tempmid!$I378+BW$4*tempmid!$I378^2+BW$5*tempmid!$I378^6)*(M268/M$56)^$BW$1</f>
        <v>-13.152590308511822</v>
      </c>
      <c r="BX268" s="12"/>
      <c r="BY268" s="12"/>
      <c r="BZ268" s="12"/>
      <c r="CA268" s="19"/>
      <c r="CB268" s="19"/>
      <c r="CC268" s="19"/>
      <c r="CD268" s="19"/>
      <c r="CE268" s="19"/>
      <c r="CF268" s="19"/>
      <c r="CG268" s="19"/>
      <c r="CH268" s="19"/>
    </row>
    <row r="269" spans="1:86" x14ac:dyDescent="0.3">
      <c r="A269" s="2">
        <f t="shared" si="191"/>
        <v>2223</v>
      </c>
      <c r="B269" s="5">
        <f t="shared" si="218"/>
        <v>1165.4041634347905</v>
      </c>
      <c r="C269" s="5">
        <f t="shared" si="218"/>
        <v>2964.1623339218177</v>
      </c>
      <c r="D269" s="5">
        <f t="shared" si="218"/>
        <v>4369.9335491295351</v>
      </c>
      <c r="E269" s="15">
        <f t="shared" si="219"/>
        <v>7.3918968618370677E-8</v>
      </c>
      <c r="F269" s="15">
        <f t="shared" si="219"/>
        <v>1.4562532485016048E-7</v>
      </c>
      <c r="G269" s="15">
        <f t="shared" si="219"/>
        <v>2.9728892047740438E-7</v>
      </c>
      <c r="H269" s="5">
        <f t="shared" si="194"/>
        <v>296189.88499699242</v>
      </c>
      <c r="I269" s="5">
        <f t="shared" si="194"/>
        <v>140128.09879620132</v>
      </c>
      <c r="J269" s="5">
        <f t="shared" si="194"/>
        <v>49359.688351559431</v>
      </c>
      <c r="K269" s="5">
        <f t="shared" si="195"/>
        <v>254152.07383851564</v>
      </c>
      <c r="L269" s="5">
        <f t="shared" si="195"/>
        <v>47274.097370639254</v>
      </c>
      <c r="M269" s="5">
        <f t="shared" si="195"/>
        <v>11295.294950512825</v>
      </c>
      <c r="N269" s="15">
        <f t="shared" si="196"/>
        <v>5.6645661785581503E-4</v>
      </c>
      <c r="O269" s="15">
        <f t="shared" si="196"/>
        <v>2.4406997488179982E-3</v>
      </c>
      <c r="P269" s="15">
        <f t="shared" si="196"/>
        <v>2.3453298720788052E-3</v>
      </c>
      <c r="Q269" s="5">
        <f t="shared" si="197"/>
        <v>4182.0812614958313</v>
      </c>
      <c r="R269" s="5">
        <f t="shared" si="197"/>
        <v>6174.0331868353078</v>
      </c>
      <c r="S269" s="5">
        <f t="shared" si="197"/>
        <v>4030.9424036700379</v>
      </c>
      <c r="T269" s="5">
        <f t="shared" si="220"/>
        <v>14.11959514261703</v>
      </c>
      <c r="U269" s="5">
        <f t="shared" si="220"/>
        <v>44.059922598497977</v>
      </c>
      <c r="V269" s="5">
        <f t="shared" si="220"/>
        <v>81.664664796099501</v>
      </c>
      <c r="W269" s="15">
        <f t="shared" si="199"/>
        <v>-1.0734613539272964E-2</v>
      </c>
      <c r="X269" s="15">
        <f t="shared" si="199"/>
        <v>-1.217998157191269E-2</v>
      </c>
      <c r="Y269" s="15">
        <f t="shared" si="199"/>
        <v>-9.7425357312937999E-3</v>
      </c>
      <c r="Z269" s="5">
        <f t="shared" si="202"/>
        <v>3381.3574658922344</v>
      </c>
      <c r="AA269" s="5">
        <f t="shared" si="202"/>
        <v>16503.473347993455</v>
      </c>
      <c r="AB269" s="5">
        <f t="shared" si="202"/>
        <v>70445.267997463961</v>
      </c>
      <c r="AC269" s="16">
        <f t="shared" si="208"/>
        <v>0.9751712173320366</v>
      </c>
      <c r="AD269" s="16">
        <f t="shared" si="208"/>
        <v>3.0630224038954226</v>
      </c>
      <c r="AE269" s="16">
        <f t="shared" si="208"/>
        <v>18.714651677910272</v>
      </c>
      <c r="AF269" s="15">
        <f t="shared" si="209"/>
        <v>-4.0504037456468023E-3</v>
      </c>
      <c r="AG269" s="15">
        <f t="shared" si="209"/>
        <v>2.9673830763510267E-4</v>
      </c>
      <c r="AH269" s="15">
        <f t="shared" si="209"/>
        <v>9.7937136394747881E-3</v>
      </c>
      <c r="AI269" s="1">
        <f t="shared" si="216"/>
        <v>587064.06728401955</v>
      </c>
      <c r="AJ269" s="1">
        <f t="shared" si="216"/>
        <v>272585.82545161061</v>
      </c>
      <c r="AK269" s="1">
        <f t="shared" si="216"/>
        <v>96141.917141999147</v>
      </c>
      <c r="AL269" s="14">
        <f t="shared" si="221"/>
        <v>91.49871818225057</v>
      </c>
      <c r="AM269" s="14">
        <f t="shared" si="221"/>
        <v>22.384012773103787</v>
      </c>
      <c r="AN269" s="14">
        <f t="shared" si="221"/>
        <v>7.0132686332920775</v>
      </c>
      <c r="AO269" s="11">
        <f t="shared" si="222"/>
        <v>2.4244248058546583E-3</v>
      </c>
      <c r="AP269" s="11">
        <f t="shared" si="222"/>
        <v>3.0541358217393783E-3</v>
      </c>
      <c r="AQ269" s="11">
        <f t="shared" si="222"/>
        <v>2.7704865437241577E-3</v>
      </c>
      <c r="AR269" s="1">
        <f t="shared" si="203"/>
        <v>296189.88499699242</v>
      </c>
      <c r="AS269" s="1">
        <f t="shared" si="203"/>
        <v>140128.09879620132</v>
      </c>
      <c r="AT269" s="1">
        <f t="shared" si="203"/>
        <v>49359.688351559431</v>
      </c>
      <c r="AU269" s="1">
        <f t="shared" si="210"/>
        <v>59237.976999398488</v>
      </c>
      <c r="AV269" s="1">
        <f t="shared" si="210"/>
        <v>28025.619759240264</v>
      </c>
      <c r="AW269" s="1">
        <f t="shared" si="210"/>
        <v>9871.9376703118869</v>
      </c>
      <c r="AX269" s="1">
        <f t="shared" si="211"/>
        <v>203321.65907081251</v>
      </c>
      <c r="AY269" s="1">
        <f t="shared" si="211"/>
        <v>37819.277896511405</v>
      </c>
      <c r="AZ269" s="1">
        <f t="shared" si="211"/>
        <v>9036.2359604102603</v>
      </c>
      <c r="BA269" s="1">
        <f t="shared" si="212"/>
        <v>14244.204284692476</v>
      </c>
      <c r="BB269" s="1">
        <f t="shared" si="212"/>
        <v>31243.973166393313</v>
      </c>
      <c r="BC269" s="1">
        <f t="shared" si="212"/>
        <v>39805.715918150003</v>
      </c>
      <c r="BD269" s="1">
        <f>SUM(BA269:BC269)*BT269*BG$3+BF$3*econlow!BD269+BH$3*econhigh!BD269</f>
        <v>181.52858421399964</v>
      </c>
      <c r="BE269" s="2">
        <f t="shared" si="217"/>
        <v>0.17931493730955578</v>
      </c>
      <c r="BF269" s="2">
        <f t="shared" si="217"/>
        <v>0.13584270515142602</v>
      </c>
      <c r="BG269" s="2">
        <f t="shared" si="217"/>
        <v>7.3108051554487685E-2</v>
      </c>
      <c r="BH269" s="2">
        <f t="shared" si="206"/>
        <v>8.8545465529003636E-2</v>
      </c>
      <c r="BI269" s="2">
        <f t="shared" si="213"/>
        <v>3.2153846742329923E-3</v>
      </c>
      <c r="BJ269" s="2">
        <f t="shared" si="213"/>
        <v>1.8453240542857267E-3</v>
      </c>
      <c r="BK269" s="2">
        <f t="shared" si="213"/>
        <v>5.3447872020936297E-4</v>
      </c>
      <c r="BL269" s="2">
        <f t="shared" si="207"/>
        <v>952.36441688216189</v>
      </c>
      <c r="BM269" s="2">
        <f t="shared" si="207"/>
        <v>258.58175138995705</v>
      </c>
      <c r="BN269" s="2">
        <f t="shared" si="207"/>
        <v>26.381703060074486</v>
      </c>
      <c r="BO269" s="2">
        <f t="shared" si="214"/>
        <v>3141.4170903664467</v>
      </c>
      <c r="BP269" s="2">
        <f t="shared" si="214"/>
        <v>230.6833186786908</v>
      </c>
      <c r="BQ269" s="2">
        <f t="shared" si="214"/>
        <v>10.245090247507219</v>
      </c>
      <c r="BR269" s="11">
        <f t="shared" si="215"/>
        <v>3.1287092829918678E-2</v>
      </c>
      <c r="BS269" s="17">
        <f t="shared" si="204"/>
        <v>2.9984605059816887E-4</v>
      </c>
      <c r="BT269" s="17">
        <f t="shared" si="205"/>
        <v>2.1372595253526961E-3</v>
      </c>
      <c r="BU269" s="12">
        <f>(BU$3*tempmid!$I379+BU$4*tempmid!$I379^2+BU$5*tempmid!$I379^6)*(K269/K$56)^$BW$1</f>
        <v>-19.815010211680111</v>
      </c>
      <c r="BV269" s="12">
        <f>(BV$3*tempmid!$I379+BV$4*tempmid!$I379^2+BV$5*tempmid!$I379^6)*(L269/L$56)^$BW$1</f>
        <v>-14.416646608880621</v>
      </c>
      <c r="BW269" s="12">
        <f>(BW$3*tempmid!$I379+BW$4*tempmid!$I379^2+BW$5*tempmid!$I379^6)*(M269/M$56)^$BW$1</f>
        <v>-13.236409559058712</v>
      </c>
      <c r="BX269" s="12"/>
      <c r="BY269" s="12"/>
      <c r="BZ269" s="12"/>
      <c r="CA269" s="19"/>
      <c r="CB269" s="19"/>
      <c r="CC269" s="19"/>
      <c r="CD269" s="19"/>
      <c r="CE269" s="19"/>
      <c r="CF269" s="19"/>
      <c r="CG269" s="19"/>
      <c r="CH269" s="19"/>
    </row>
    <row r="270" spans="1:86" x14ac:dyDescent="0.3">
      <c r="A270" s="2">
        <f t="shared" si="191"/>
        <v>2224</v>
      </c>
      <c r="B270" s="5">
        <f t="shared" si="218"/>
        <v>1165.4042452729907</v>
      </c>
      <c r="C270" s="5">
        <f t="shared" si="218"/>
        <v>2964.1627439960653</v>
      </c>
      <c r="D270" s="5">
        <f t="shared" si="218"/>
        <v>4369.9347833057209</v>
      </c>
      <c r="E270" s="15">
        <f t="shared" si="219"/>
        <v>7.0223020187452136E-8</v>
      </c>
      <c r="F270" s="15">
        <f t="shared" si="219"/>
        <v>1.3834405860765245E-7</v>
      </c>
      <c r="G270" s="15">
        <f t="shared" si="219"/>
        <v>2.8242447445353414E-7</v>
      </c>
      <c r="H270" s="5">
        <f t="shared" si="194"/>
        <v>296347.46040871181</v>
      </c>
      <c r="I270" s="5">
        <f t="shared" si="194"/>
        <v>140464.74329554834</v>
      </c>
      <c r="J270" s="5">
        <f t="shared" si="194"/>
        <v>49473.767824069007</v>
      </c>
      <c r="K270" s="5">
        <f t="shared" si="195"/>
        <v>254287.26693825776</v>
      </c>
      <c r="L270" s="5">
        <f t="shared" si="195"/>
        <v>47387.662361002534</v>
      </c>
      <c r="M270" s="5">
        <f t="shared" si="195"/>
        <v>11321.397292488567</v>
      </c>
      <c r="N270" s="15">
        <f t="shared" si="196"/>
        <v>5.3193781856775146E-4</v>
      </c>
      <c r="O270" s="15">
        <f t="shared" si="196"/>
        <v>2.4022667100951356E-3</v>
      </c>
      <c r="P270" s="15">
        <f t="shared" si="196"/>
        <v>2.3109039728579361E-3</v>
      </c>
      <c r="Q270" s="5">
        <f t="shared" si="197"/>
        <v>4139.3892529291561</v>
      </c>
      <c r="R270" s="5">
        <f t="shared" si="197"/>
        <v>6113.4854470305327</v>
      </c>
      <c r="S270" s="5">
        <f t="shared" si="197"/>
        <v>4000.8963011398318</v>
      </c>
      <c r="T270" s="5">
        <f t="shared" si="220"/>
        <v>13.96802674543004</v>
      </c>
      <c r="U270" s="5">
        <f t="shared" si="220"/>
        <v>43.523273553188375</v>
      </c>
      <c r="V270" s="5">
        <f t="shared" si="220"/>
        <v>80.869043881339365</v>
      </c>
      <c r="W270" s="15">
        <f t="shared" si="199"/>
        <v>-1.0734613539272964E-2</v>
      </c>
      <c r="X270" s="15">
        <f t="shared" si="199"/>
        <v>-1.217998157191269E-2</v>
      </c>
      <c r="Y270" s="15">
        <f t="shared" si="199"/>
        <v>-9.7425357312937999E-3</v>
      </c>
      <c r="Z270" s="5">
        <f t="shared" si="202"/>
        <v>3333.398459995447</v>
      </c>
      <c r="AA270" s="5">
        <f t="shared" si="202"/>
        <v>16347.102512441705</v>
      </c>
      <c r="AB270" s="5">
        <f t="shared" si="202"/>
        <v>70607.382734381201</v>
      </c>
      <c r="AC270" s="16">
        <f t="shared" si="208"/>
        <v>0.97122138018070792</v>
      </c>
      <c r="AD270" s="16">
        <f t="shared" si="208"/>
        <v>3.0639313199798028</v>
      </c>
      <c r="AE270" s="16">
        <f t="shared" si="208"/>
        <v>18.897937617306241</v>
      </c>
      <c r="AF270" s="15">
        <f t="shared" si="209"/>
        <v>-4.0504037456468023E-3</v>
      </c>
      <c r="AG270" s="15">
        <f t="shared" si="209"/>
        <v>2.9673830763510267E-4</v>
      </c>
      <c r="AH270" s="15">
        <f t="shared" si="209"/>
        <v>9.7937136394747881E-3</v>
      </c>
      <c r="AI270" s="1">
        <f t="shared" si="216"/>
        <v>587595.63755501609</v>
      </c>
      <c r="AJ270" s="1">
        <f t="shared" si="216"/>
        <v>273352.86266568984</v>
      </c>
      <c r="AK270" s="1">
        <f t="shared" si="216"/>
        <v>96399.663098111123</v>
      </c>
      <c r="AL270" s="14">
        <f t="shared" si="221"/>
        <v>91.718331626694862</v>
      </c>
      <c r="AM270" s="14">
        <f t="shared" si="221"/>
        <v>22.451692950195948</v>
      </c>
      <c r="AN270" s="14">
        <f t="shared" si="221"/>
        <v>7.0325044980043758</v>
      </c>
      <c r="AO270" s="11">
        <f t="shared" si="222"/>
        <v>2.4001805577961118E-3</v>
      </c>
      <c r="AP270" s="11">
        <f t="shared" si="222"/>
        <v>3.0235944635219844E-3</v>
      </c>
      <c r="AQ270" s="11">
        <f t="shared" si="222"/>
        <v>2.7427816782869159E-3</v>
      </c>
      <c r="AR270" s="1">
        <f t="shared" si="203"/>
        <v>296347.46040871181</v>
      </c>
      <c r="AS270" s="1">
        <f t="shared" si="203"/>
        <v>140464.74329554834</v>
      </c>
      <c r="AT270" s="1">
        <f t="shared" si="203"/>
        <v>49473.767824069007</v>
      </c>
      <c r="AU270" s="1">
        <f t="shared" si="210"/>
        <v>59269.492081742363</v>
      </c>
      <c r="AV270" s="1">
        <f t="shared" si="210"/>
        <v>28092.948659109668</v>
      </c>
      <c r="AW270" s="1">
        <f t="shared" si="210"/>
        <v>9894.7535648138019</v>
      </c>
      <c r="AX270" s="1">
        <f t="shared" si="211"/>
        <v>203429.81355060622</v>
      </c>
      <c r="AY270" s="1">
        <f t="shared" si="211"/>
        <v>37910.129888802032</v>
      </c>
      <c r="AZ270" s="1">
        <f t="shared" si="211"/>
        <v>9057.1178339908547</v>
      </c>
      <c r="BA270" s="1">
        <f t="shared" si="212"/>
        <v>14244.825042733813</v>
      </c>
      <c r="BB270" s="1">
        <f t="shared" si="212"/>
        <v>31251.089659045872</v>
      </c>
      <c r="BC270" s="1">
        <f t="shared" si="212"/>
        <v>39815.814009523951</v>
      </c>
      <c r="BD270" s="1">
        <f>SUM(BA270:BC270)*BT270*BG$3+BF$3*econlow!BD270+BH$3*econhigh!BD270</f>
        <v>176.26983572171969</v>
      </c>
      <c r="BE270" s="2">
        <f t="shared" si="217"/>
        <v>0.17931493730955578</v>
      </c>
      <c r="BF270" s="2">
        <f t="shared" si="217"/>
        <v>0.13584270515142602</v>
      </c>
      <c r="BG270" s="2">
        <f t="shared" si="217"/>
        <v>7.3108051554487685E-2</v>
      </c>
      <c r="BH270" s="2">
        <f t="shared" si="206"/>
        <v>8.8387617607095764E-2</v>
      </c>
      <c r="BI270" s="2">
        <f t="shared" si="213"/>
        <v>3.2153846742329923E-3</v>
      </c>
      <c r="BJ270" s="2">
        <f t="shared" si="213"/>
        <v>1.8453240542857267E-3</v>
      </c>
      <c r="BK270" s="2">
        <f t="shared" si="213"/>
        <v>5.3447872020936297E-4</v>
      </c>
      <c r="BL270" s="2">
        <f t="shared" si="207"/>
        <v>952.87108244604042</v>
      </c>
      <c r="BM270" s="2">
        <f t="shared" si="207"/>
        <v>259.20296958234513</v>
      </c>
      <c r="BN270" s="2">
        <f t="shared" si="207"/>
        <v>26.442676110543562</v>
      </c>
      <c r="BO270" s="2">
        <f t="shared" si="214"/>
        <v>3188.3092839196188</v>
      </c>
      <c r="BP270" s="2">
        <f t="shared" si="214"/>
        <v>233.44945311434091</v>
      </c>
      <c r="BQ270" s="2">
        <f t="shared" si="214"/>
        <v>10.245191447708432</v>
      </c>
      <c r="BR270" s="11">
        <f t="shared" si="215"/>
        <v>3.1252272161027522E-2</v>
      </c>
      <c r="BS270" s="17">
        <f t="shared" si="204"/>
        <v>2.907493487340871E-4</v>
      </c>
      <c r="BT270" s="17">
        <f t="shared" si="205"/>
        <v>2.0750092479152387E-3</v>
      </c>
      <c r="BU270" s="12">
        <f>(BU$3*tempmid!$I380+BU$4*tempmid!$I380^2+BU$5*tempmid!$I380^6)*(K270/K$56)^$BW$1</f>
        <v>-19.978500572926247</v>
      </c>
      <c r="BV270" s="12">
        <f>(BV$3*tempmid!$I380+BV$4*tempmid!$I380^2+BV$5*tempmid!$I380^6)*(L270/L$56)^$BW$1</f>
        <v>-14.517442920198183</v>
      </c>
      <c r="BW270" s="12">
        <f>(BW$3*tempmid!$I380+BW$4*tempmid!$I380^2+BW$5*tempmid!$I380^6)*(M270/M$56)^$BW$1</f>
        <v>-13.320068472749652</v>
      </c>
      <c r="BX270" s="12"/>
      <c r="BY270" s="12"/>
      <c r="BZ270" s="12"/>
      <c r="CA270" s="19"/>
      <c r="CB270" s="19"/>
      <c r="CC270" s="19"/>
      <c r="CD270" s="19"/>
      <c r="CE270" s="19"/>
      <c r="CF270" s="19"/>
      <c r="CG270" s="19"/>
      <c r="CH270" s="19"/>
    </row>
    <row r="271" spans="1:86" x14ac:dyDescent="0.3">
      <c r="A271" s="2">
        <f t="shared" si="191"/>
        <v>2225</v>
      </c>
      <c r="B271" s="5">
        <f t="shared" si="218"/>
        <v>1165.4043230192863</v>
      </c>
      <c r="C271" s="5">
        <f t="shared" si="218"/>
        <v>2964.1631335666543</v>
      </c>
      <c r="D271" s="5">
        <f t="shared" si="218"/>
        <v>4369.9359557734288</v>
      </c>
      <c r="E271" s="15">
        <f t="shared" si="219"/>
        <v>6.6711869178079529E-8</v>
      </c>
      <c r="F271" s="15">
        <f t="shared" si="219"/>
        <v>1.3142685567726982E-7</v>
      </c>
      <c r="G271" s="15">
        <f t="shared" si="219"/>
        <v>2.6830325073085743E-7</v>
      </c>
      <c r="H271" s="5">
        <f t="shared" si="194"/>
        <v>296494.98352251953</v>
      </c>
      <c r="I271" s="5">
        <f t="shared" si="194"/>
        <v>140796.85333015438</v>
      </c>
      <c r="J271" s="5">
        <f t="shared" si="194"/>
        <v>49586.424993858171</v>
      </c>
      <c r="K271" s="5">
        <f t="shared" si="195"/>
        <v>254413.83532401128</v>
      </c>
      <c r="L271" s="5">
        <f t="shared" si="195"/>
        <v>47499.697886310118</v>
      </c>
      <c r="M271" s="5">
        <f t="shared" si="195"/>
        <v>11347.17430546003</v>
      </c>
      <c r="N271" s="15">
        <f t="shared" si="196"/>
        <v>4.9773780369521958E-4</v>
      </c>
      <c r="O271" s="15">
        <f t="shared" si="196"/>
        <v>2.364234058521264E-3</v>
      </c>
      <c r="P271" s="15">
        <f t="shared" si="196"/>
        <v>2.2768402437891577E-3</v>
      </c>
      <c r="Q271" s="5">
        <f t="shared" si="197"/>
        <v>4096.9929959919309</v>
      </c>
      <c r="R271" s="5">
        <f t="shared" si="197"/>
        <v>6053.3017670943409</v>
      </c>
      <c r="S271" s="5">
        <f t="shared" si="197"/>
        <v>3970.9391444223852</v>
      </c>
      <c r="T271" s="5">
        <f t="shared" si="220"/>
        <v>13.81808537641162</v>
      </c>
      <c r="U271" s="5">
        <f t="shared" si="220"/>
        <v>42.993160883361227</v>
      </c>
      <c r="V271" s="5">
        <f t="shared" si="220"/>
        <v>80.081174331769844</v>
      </c>
      <c r="W271" s="15">
        <f t="shared" si="199"/>
        <v>-1.0734613539272964E-2</v>
      </c>
      <c r="X271" s="15">
        <f t="shared" si="199"/>
        <v>-1.217998157191269E-2</v>
      </c>
      <c r="Y271" s="15">
        <f t="shared" si="199"/>
        <v>-9.7425357312937999E-3</v>
      </c>
      <c r="Z271" s="5">
        <f t="shared" si="202"/>
        <v>3286.0062930511854</v>
      </c>
      <c r="AA271" s="5">
        <f t="shared" si="202"/>
        <v>16191.592375921637</v>
      </c>
      <c r="AB271" s="5">
        <f t="shared" si="202"/>
        <v>70767.438875983382</v>
      </c>
      <c r="AC271" s="16">
        <f t="shared" si="208"/>
        <v>0.96728754146457174</v>
      </c>
      <c r="AD271" s="16">
        <f t="shared" si="208"/>
        <v>3.0648405057744039</v>
      </c>
      <c r="AE271" s="16">
        <f t="shared" si="208"/>
        <v>19.083018606706798</v>
      </c>
      <c r="AF271" s="15">
        <f t="shared" si="209"/>
        <v>-4.0504037456468023E-3</v>
      </c>
      <c r="AG271" s="15">
        <f t="shared" si="209"/>
        <v>2.9673830763510267E-4</v>
      </c>
      <c r="AH271" s="15">
        <f t="shared" si="209"/>
        <v>9.7937136394747881E-3</v>
      </c>
      <c r="AI271" s="1">
        <f t="shared" si="216"/>
        <v>588105.56588125683</v>
      </c>
      <c r="AJ271" s="1">
        <f t="shared" si="216"/>
        <v>274110.5250582305</v>
      </c>
      <c r="AK271" s="1">
        <f t="shared" si="216"/>
        <v>96654.450353113818</v>
      </c>
      <c r="AL271" s="14">
        <f t="shared" si="221"/>
        <v>91.93627077749511</v>
      </c>
      <c r="AM271" s="14">
        <f t="shared" si="221"/>
        <v>22.518898916551848</v>
      </c>
      <c r="AN271" s="14">
        <f t="shared" si="221"/>
        <v>7.0516002362490768</v>
      </c>
      <c r="AO271" s="11">
        <f t="shared" si="222"/>
        <v>2.3761787522181507E-3</v>
      </c>
      <c r="AP271" s="11">
        <f t="shared" si="222"/>
        <v>2.9933585188867645E-3</v>
      </c>
      <c r="AQ271" s="11">
        <f t="shared" si="222"/>
        <v>2.7153538615040467E-3</v>
      </c>
      <c r="AR271" s="1">
        <f t="shared" si="203"/>
        <v>296494.98352251953</v>
      </c>
      <c r="AS271" s="1">
        <f t="shared" si="203"/>
        <v>140796.85333015438</v>
      </c>
      <c r="AT271" s="1">
        <f t="shared" si="203"/>
        <v>49586.424993858171</v>
      </c>
      <c r="AU271" s="1">
        <f t="shared" si="210"/>
        <v>59298.996704503908</v>
      </c>
      <c r="AV271" s="1">
        <f t="shared" si="210"/>
        <v>28159.370666030878</v>
      </c>
      <c r="AW271" s="1">
        <f t="shared" si="210"/>
        <v>9917.2849987716345</v>
      </c>
      <c r="AX271" s="1">
        <f t="shared" si="211"/>
        <v>203531.06825920905</v>
      </c>
      <c r="AY271" s="1">
        <f t="shared" si="211"/>
        <v>37999.758309048091</v>
      </c>
      <c r="AZ271" s="1">
        <f t="shared" si="211"/>
        <v>9077.7394443680241</v>
      </c>
      <c r="BA271" s="1">
        <f t="shared" si="212"/>
        <v>14245.405914508423</v>
      </c>
      <c r="BB271" s="1">
        <f t="shared" si="212"/>
        <v>31258.093470500764</v>
      </c>
      <c r="BC271" s="1">
        <f t="shared" si="212"/>
        <v>39825.763028569585</v>
      </c>
      <c r="BD271" s="1">
        <f>SUM(BA271:BC271)*BT271*BG$3+BF$3*econlow!BD271+BH$3*econhigh!BD271</f>
        <v>171.16260584164357</v>
      </c>
      <c r="BE271" s="2">
        <f t="shared" si="217"/>
        <v>0.17931493730955578</v>
      </c>
      <c r="BF271" s="2">
        <f t="shared" si="217"/>
        <v>0.13584270515142602</v>
      </c>
      <c r="BG271" s="2">
        <f t="shared" si="217"/>
        <v>7.3108051554487685E-2</v>
      </c>
      <c r="BH271" s="2">
        <f t="shared" si="206"/>
        <v>8.8230993169564578E-2</v>
      </c>
      <c r="BI271" s="2">
        <f t="shared" si="213"/>
        <v>3.2153846742329923E-3</v>
      </c>
      <c r="BJ271" s="2">
        <f t="shared" si="213"/>
        <v>1.8453240542857267E-3</v>
      </c>
      <c r="BK271" s="2">
        <f t="shared" si="213"/>
        <v>5.3447872020936297E-4</v>
      </c>
      <c r="BL271" s="2">
        <f t="shared" si="207"/>
        <v>953.34542600527288</v>
      </c>
      <c r="BM271" s="2">
        <f t="shared" si="207"/>
        <v>259.81582021787329</v>
      </c>
      <c r="BN271" s="2">
        <f t="shared" si="207"/>
        <v>26.502888970474885</v>
      </c>
      <c r="BO271" s="2">
        <f t="shared" si="214"/>
        <v>3235.9024689250773</v>
      </c>
      <c r="BP271" s="2">
        <f t="shared" si="214"/>
        <v>236.2488505036622</v>
      </c>
      <c r="BQ271" s="2">
        <f t="shared" si="214"/>
        <v>10.245296346549026</v>
      </c>
      <c r="BR271" s="11">
        <f t="shared" si="215"/>
        <v>3.1217794509530633E-2</v>
      </c>
      <c r="BS271" s="17">
        <f t="shared" si="204"/>
        <v>2.8193814121234468E-4</v>
      </c>
      <c r="BT271" s="17">
        <f t="shared" si="205"/>
        <v>2.0145720853546006E-3</v>
      </c>
      <c r="BU271" s="12">
        <f>(BU$3*tempmid!$I381+BU$4*tempmid!$I381^2+BU$5*tempmid!$I381^6)*(K271/K$56)^$BW$1</f>
        <v>-20.141872000100946</v>
      </c>
      <c r="BV271" s="12">
        <f>(BV$3*tempmid!$I381+BV$4*tempmid!$I381^2+BV$5*tempmid!$I381^6)*(L271/L$56)^$BW$1</f>
        <v>-14.618067286712094</v>
      </c>
      <c r="BW271" s="12">
        <f>(BW$3*tempmid!$I381+BW$4*tempmid!$I381^2+BW$5*tempmid!$I381^6)*(M271/M$56)^$BW$1</f>
        <v>-13.403567011016678</v>
      </c>
      <c r="BX271" s="12"/>
      <c r="BY271" s="12"/>
      <c r="BZ271" s="12"/>
      <c r="CA271" s="19"/>
      <c r="CB271" s="19"/>
      <c r="CC271" s="19"/>
      <c r="CD271" s="19"/>
      <c r="CE271" s="19"/>
      <c r="CF271" s="19"/>
      <c r="CG271" s="19"/>
      <c r="CH271" s="19"/>
    </row>
    <row r="272" spans="1:86" x14ac:dyDescent="0.3">
      <c r="A272" s="2">
        <f t="shared" si="191"/>
        <v>2226</v>
      </c>
      <c r="B272" s="5">
        <f t="shared" si="218"/>
        <v>1165.4043968782721</v>
      </c>
      <c r="C272" s="5">
        <f t="shared" si="218"/>
        <v>2964.1635036587622</v>
      </c>
      <c r="D272" s="5">
        <f t="shared" si="218"/>
        <v>4369.9370696180504</v>
      </c>
      <c r="E272" s="15">
        <f t="shared" si="219"/>
        <v>6.337627571917555E-8</v>
      </c>
      <c r="F272" s="15">
        <f t="shared" si="219"/>
        <v>1.2485551289340633E-7</v>
      </c>
      <c r="G272" s="15">
        <f t="shared" si="219"/>
        <v>2.5488808819431452E-7</v>
      </c>
      <c r="H272" s="5">
        <f t="shared" si="194"/>
        <v>296632.53213773959</v>
      </c>
      <c r="I272" s="5">
        <f t="shared" si="194"/>
        <v>141124.44851355732</v>
      </c>
      <c r="J272" s="5">
        <f t="shared" si="194"/>
        <v>49697.666685717042</v>
      </c>
      <c r="K272" s="5">
        <f t="shared" si="195"/>
        <v>254531.84571151331</v>
      </c>
      <c r="L272" s="5">
        <f t="shared" si="195"/>
        <v>47610.210549911593</v>
      </c>
      <c r="M272" s="5">
        <f t="shared" si="195"/>
        <v>11372.627544510799</v>
      </c>
      <c r="N272" s="15">
        <f t="shared" si="196"/>
        <v>4.6385208316879201E-4</v>
      </c>
      <c r="O272" s="15">
        <f t="shared" si="196"/>
        <v>2.3265971894386173E-3</v>
      </c>
      <c r="P272" s="15">
        <f t="shared" si="196"/>
        <v>2.2431345783171519E-3</v>
      </c>
      <c r="Q272" s="5">
        <f t="shared" si="197"/>
        <v>4054.8936151808089</v>
      </c>
      <c r="R272" s="5">
        <f t="shared" si="197"/>
        <v>5993.4854683935782</v>
      </c>
      <c r="S272" s="5">
        <f t="shared" si="197"/>
        <v>3941.0737031723438</v>
      </c>
      <c r="T272" s="5">
        <f t="shared" si="220"/>
        <v>13.669753570043163</v>
      </c>
      <c r="U272" s="5">
        <f t="shared" si="220"/>
        <v>42.469504976083613</v>
      </c>
      <c r="V272" s="5">
        <f t="shared" si="220"/>
        <v>79.300980629438612</v>
      </c>
      <c r="W272" s="15">
        <f t="shared" si="199"/>
        <v>-1.0734613539272964E-2</v>
      </c>
      <c r="X272" s="15">
        <f t="shared" si="199"/>
        <v>-1.217998157191269E-2</v>
      </c>
      <c r="Y272" s="15">
        <f t="shared" si="199"/>
        <v>-9.7425357312937999E-3</v>
      </c>
      <c r="Z272" s="5">
        <f t="shared" si="202"/>
        <v>3239.1771820191666</v>
      </c>
      <c r="AA272" s="5">
        <f t="shared" si="202"/>
        <v>16036.953008590108</v>
      </c>
      <c r="AB272" s="5">
        <f t="shared" si="202"/>
        <v>70925.446341927949</v>
      </c>
      <c r="AC272" s="16">
        <f t="shared" si="208"/>
        <v>0.96336963638350614</v>
      </c>
      <c r="AD272" s="16">
        <f t="shared" si="208"/>
        <v>3.0657499613592591</v>
      </c>
      <c r="AE272" s="16">
        <f t="shared" si="208"/>
        <v>19.269912226317654</v>
      </c>
      <c r="AF272" s="15">
        <f t="shared" si="209"/>
        <v>-4.0504037456468023E-3</v>
      </c>
      <c r="AG272" s="15">
        <f t="shared" si="209"/>
        <v>2.9673830763510267E-4</v>
      </c>
      <c r="AH272" s="15">
        <f t="shared" si="209"/>
        <v>9.7937136394747881E-3</v>
      </c>
      <c r="AI272" s="1">
        <f t="shared" si="216"/>
        <v>588594.00599763507</v>
      </c>
      <c r="AJ272" s="1">
        <f t="shared" si="216"/>
        <v>274858.84321843833</v>
      </c>
      <c r="AK272" s="1">
        <f t="shared" si="216"/>
        <v>96906.290316574072</v>
      </c>
      <c r="AL272" s="14">
        <f t="shared" si="221"/>
        <v>92.152543220542981</v>
      </c>
      <c r="AM272" s="14">
        <f t="shared" si="221"/>
        <v>22.585631983080578</v>
      </c>
      <c r="AN272" s="14">
        <f t="shared" si="221"/>
        <v>7.0705563502810458</v>
      </c>
      <c r="AO272" s="11">
        <f t="shared" si="222"/>
        <v>2.3524169646959693E-3</v>
      </c>
      <c r="AP272" s="11">
        <f t="shared" si="222"/>
        <v>2.9634249336978969E-3</v>
      </c>
      <c r="AQ272" s="11">
        <f t="shared" si="222"/>
        <v>2.6882003228890063E-3</v>
      </c>
      <c r="AR272" s="1">
        <f t="shared" si="203"/>
        <v>296632.53213773959</v>
      </c>
      <c r="AS272" s="1">
        <f t="shared" si="203"/>
        <v>141124.44851355732</v>
      </c>
      <c r="AT272" s="1">
        <f t="shared" si="203"/>
        <v>49697.666685717042</v>
      </c>
      <c r="AU272" s="1">
        <f t="shared" si="210"/>
        <v>59326.506427547924</v>
      </c>
      <c r="AV272" s="1">
        <f t="shared" si="210"/>
        <v>28224.889702711465</v>
      </c>
      <c r="AW272" s="1">
        <f t="shared" si="210"/>
        <v>9939.5333371434099</v>
      </c>
      <c r="AX272" s="1">
        <f t="shared" si="211"/>
        <v>203625.47656921067</v>
      </c>
      <c r="AY272" s="1">
        <f t="shared" si="211"/>
        <v>38088.168439929279</v>
      </c>
      <c r="AZ272" s="1">
        <f t="shared" si="211"/>
        <v>9098.1020356086392</v>
      </c>
      <c r="BA272" s="1">
        <f t="shared" si="212"/>
        <v>14245.947267251702</v>
      </c>
      <c r="BB272" s="1">
        <f t="shared" si="212"/>
        <v>31264.985777555317</v>
      </c>
      <c r="BC272" s="1">
        <f t="shared" si="212"/>
        <v>39835.564559038292</v>
      </c>
      <c r="BD272" s="1">
        <f>SUM(BA272:BC272)*BT272*BG$3+BF$3*econlow!BD272+BH$3*econhigh!BD272</f>
        <v>166.20254148725141</v>
      </c>
      <c r="BE272" s="2">
        <f t="shared" si="217"/>
        <v>0.17931493730955578</v>
      </c>
      <c r="BF272" s="2">
        <f t="shared" si="217"/>
        <v>0.13584270515142602</v>
      </c>
      <c r="BG272" s="2">
        <f t="shared" si="217"/>
        <v>7.3108051554487685E-2</v>
      </c>
      <c r="BH272" s="2">
        <f t="shared" si="206"/>
        <v>8.807559053279379E-2</v>
      </c>
      <c r="BI272" s="2">
        <f t="shared" si="213"/>
        <v>3.2153846742329923E-3</v>
      </c>
      <c r="BJ272" s="2">
        <f t="shared" si="213"/>
        <v>1.8453240542857267E-3</v>
      </c>
      <c r="BK272" s="2">
        <f t="shared" si="213"/>
        <v>5.3447872020936297E-4</v>
      </c>
      <c r="BL272" s="2">
        <f t="shared" si="207"/>
        <v>953.78769771461339</v>
      </c>
      <c r="BM272" s="2">
        <f t="shared" si="207"/>
        <v>260.42033948987489</v>
      </c>
      <c r="BN272" s="2">
        <f t="shared" si="207"/>
        <v>26.562345287573539</v>
      </c>
      <c r="BO272" s="2">
        <f t="shared" si="214"/>
        <v>3284.2071251623697</v>
      </c>
      <c r="BP272" s="2">
        <f t="shared" si="214"/>
        <v>239.08191086942853</v>
      </c>
      <c r="BQ272" s="2">
        <f t="shared" si="214"/>
        <v>10.245404902159361</v>
      </c>
      <c r="BR272" s="11">
        <f t="shared" si="215"/>
        <v>3.1183655534832794E-2</v>
      </c>
      <c r="BS272" s="17">
        <f t="shared" si="204"/>
        <v>2.7340309943588642E-4</v>
      </c>
      <c r="BT272" s="17">
        <f t="shared" si="205"/>
        <v>1.9558952284996121E-3</v>
      </c>
      <c r="BU272" s="12">
        <f>(BU$3*tempmid!$I382+BU$4*tempmid!$I382^2+BU$5*tempmid!$I382^6)*(K272/K$56)^$BW$1</f>
        <v>-20.305123738277302</v>
      </c>
      <c r="BV272" s="12">
        <f>(BV$3*tempmid!$I382+BV$4*tempmid!$I382^2+BV$5*tempmid!$I382^6)*(L272/L$56)^$BW$1</f>
        <v>-14.718519626953084</v>
      </c>
      <c r="BW272" s="12">
        <f>(BW$3*tempmid!$I382+BW$4*tempmid!$I382^2+BW$5*tempmid!$I382^6)*(M272/M$56)^$BW$1</f>
        <v>-13.486905170394891</v>
      </c>
      <c r="BX272" s="12"/>
      <c r="BY272" s="12"/>
      <c r="BZ272" s="12"/>
      <c r="CA272" s="19"/>
      <c r="CB272" s="19"/>
      <c r="CC272" s="19"/>
      <c r="CD272" s="19"/>
      <c r="CE272" s="19"/>
      <c r="CF272" s="19"/>
      <c r="CG272" s="19"/>
      <c r="CH272" s="19"/>
    </row>
    <row r="273" spans="1:86" x14ac:dyDescent="0.3">
      <c r="A273" s="2">
        <f t="shared" si="191"/>
        <v>2227</v>
      </c>
      <c r="B273" s="5">
        <f t="shared" si="218"/>
        <v>1165.4044670443129</v>
      </c>
      <c r="C273" s="5">
        <f t="shared" si="218"/>
        <v>2964.1638552463087</v>
      </c>
      <c r="D273" s="5">
        <f t="shared" si="218"/>
        <v>4369.9381277707107</v>
      </c>
      <c r="E273" s="15">
        <f t="shared" si="219"/>
        <v>6.0207461933216772E-8</v>
      </c>
      <c r="F273" s="15">
        <f t="shared" si="219"/>
        <v>1.1861273724873601E-7</v>
      </c>
      <c r="G273" s="15">
        <f t="shared" si="219"/>
        <v>2.4214368378459877E-7</v>
      </c>
      <c r="H273" s="5">
        <f t="shared" si="194"/>
        <v>296760.18393045431</v>
      </c>
      <c r="I273" s="5">
        <f t="shared" si="194"/>
        <v>141447.54876705795</v>
      </c>
      <c r="J273" s="5">
        <f t="shared" si="194"/>
        <v>49807.499801414669</v>
      </c>
      <c r="K273" s="5">
        <f t="shared" si="195"/>
        <v>254641.36471271171</v>
      </c>
      <c r="L273" s="5">
        <f t="shared" si="195"/>
        <v>47719.207059592285</v>
      </c>
      <c r="M273" s="5">
        <f t="shared" si="195"/>
        <v>11397.758582642351</v>
      </c>
      <c r="N273" s="15">
        <f t="shared" si="196"/>
        <v>4.3027622297020507E-4</v>
      </c>
      <c r="O273" s="15">
        <f t="shared" si="196"/>
        <v>2.2893515576123402E-3</v>
      </c>
      <c r="P273" s="15">
        <f t="shared" si="196"/>
        <v>2.2097829224769772E-3</v>
      </c>
      <c r="Q273" s="5">
        <f t="shared" si="197"/>
        <v>4013.0921362651484</v>
      </c>
      <c r="R273" s="5">
        <f t="shared" si="197"/>
        <v>5934.0397010764118</v>
      </c>
      <c r="S273" s="5">
        <f t="shared" si="197"/>
        <v>3911.3026693234124</v>
      </c>
      <c r="T273" s="5">
        <f t="shared" si="220"/>
        <v>13.523014048291653</v>
      </c>
      <c r="U273" s="5">
        <f t="shared" si="220"/>
        <v>41.952227188106662</v>
      </c>
      <c r="V273" s="5">
        <f t="shared" si="220"/>
        <v>78.528387992129666</v>
      </c>
      <c r="W273" s="15">
        <f t="shared" si="199"/>
        <v>-1.0734613539272964E-2</v>
      </c>
      <c r="X273" s="15">
        <f t="shared" si="199"/>
        <v>-1.217998157191269E-2</v>
      </c>
      <c r="Y273" s="15">
        <f t="shared" si="199"/>
        <v>-9.7425357312937999E-3</v>
      </c>
      <c r="Z273" s="5">
        <f t="shared" si="202"/>
        <v>3192.9072815507698</v>
      </c>
      <c r="AA273" s="5">
        <f t="shared" si="202"/>
        <v>15883.194029001363</v>
      </c>
      <c r="AB273" s="5">
        <f t="shared" si="202"/>
        <v>71081.415164493592</v>
      </c>
      <c r="AC273" s="16">
        <f t="shared" si="208"/>
        <v>0.95946760039985601</v>
      </c>
      <c r="AD273" s="16">
        <f t="shared" si="208"/>
        <v>3.0666596868144254</v>
      </c>
      <c r="AE273" s="16">
        <f t="shared" si="208"/>
        <v>19.458636228520025</v>
      </c>
      <c r="AF273" s="15">
        <f t="shared" si="209"/>
        <v>-4.0504037456468023E-3</v>
      </c>
      <c r="AG273" s="15">
        <f t="shared" si="209"/>
        <v>2.9673830763510267E-4</v>
      </c>
      <c r="AH273" s="15">
        <f t="shared" si="209"/>
        <v>9.7937136394747881E-3</v>
      </c>
      <c r="AI273" s="1">
        <f t="shared" si="216"/>
        <v>589061.11182541947</v>
      </c>
      <c r="AJ273" s="1">
        <f t="shared" si="216"/>
        <v>275597.84859930596</v>
      </c>
      <c r="AK273" s="1">
        <f t="shared" si="216"/>
        <v>97155.19462206008</v>
      </c>
      <c r="AL273" s="14">
        <f t="shared" si="221"/>
        <v>92.36715661449476</v>
      </c>
      <c r="AM273" s="14">
        <f t="shared" si="221"/>
        <v>22.651893499792944</v>
      </c>
      <c r="AN273" s="14">
        <f t="shared" si="221"/>
        <v>7.0893733514262385</v>
      </c>
      <c r="AO273" s="11">
        <f t="shared" si="222"/>
        <v>2.3288927950490096E-3</v>
      </c>
      <c r="AP273" s="11">
        <f t="shared" si="222"/>
        <v>2.9337906843609177E-3</v>
      </c>
      <c r="AQ273" s="11">
        <f t="shared" si="222"/>
        <v>2.6613183196601163E-3</v>
      </c>
      <c r="AR273" s="1">
        <f t="shared" si="203"/>
        <v>296760.18393045431</v>
      </c>
      <c r="AS273" s="1">
        <f t="shared" si="203"/>
        <v>141447.54876705795</v>
      </c>
      <c r="AT273" s="1">
        <f t="shared" si="203"/>
        <v>49807.499801414669</v>
      </c>
      <c r="AU273" s="1">
        <f t="shared" si="210"/>
        <v>59352.036786090866</v>
      </c>
      <c r="AV273" s="1">
        <f t="shared" si="210"/>
        <v>28289.509753411592</v>
      </c>
      <c r="AW273" s="1">
        <f t="shared" si="210"/>
        <v>9961.4999602829339</v>
      </c>
      <c r="AX273" s="1">
        <f t="shared" si="211"/>
        <v>203713.09177016938</v>
      </c>
      <c r="AY273" s="1">
        <f t="shared" si="211"/>
        <v>38175.365647673825</v>
      </c>
      <c r="AZ273" s="1">
        <f t="shared" si="211"/>
        <v>9118.2068661138819</v>
      </c>
      <c r="BA273" s="1">
        <f t="shared" si="212"/>
        <v>14246.449462947168</v>
      </c>
      <c r="BB273" s="1">
        <f t="shared" si="212"/>
        <v>31271.767743170149</v>
      </c>
      <c r="BC273" s="1">
        <f t="shared" si="212"/>
        <v>39845.220165796803</v>
      </c>
      <c r="BD273" s="1">
        <f>SUM(BA273:BC273)*BT273*BG$3+BF$3*econlow!BD273+BH$3*econhigh!BD273</f>
        <v>161.38541203871614</v>
      </c>
      <c r="BE273" s="2">
        <f t="shared" si="217"/>
        <v>0.17931493730955578</v>
      </c>
      <c r="BF273" s="2">
        <f t="shared" si="217"/>
        <v>0.13584270515142602</v>
      </c>
      <c r="BG273" s="2">
        <f t="shared" si="217"/>
        <v>7.3108051554487685E-2</v>
      </c>
      <c r="BH273" s="2">
        <f t="shared" si="206"/>
        <v>8.7921407850412303E-2</v>
      </c>
      <c r="BI273" s="2">
        <f t="shared" si="213"/>
        <v>3.2153846742329923E-3</v>
      </c>
      <c r="BJ273" s="2">
        <f t="shared" si="213"/>
        <v>1.8453240542857267E-3</v>
      </c>
      <c r="BK273" s="2">
        <f t="shared" si="213"/>
        <v>5.3447872020936297E-4</v>
      </c>
      <c r="BL273" s="2">
        <f t="shared" si="207"/>
        <v>954.19814733254668</v>
      </c>
      <c r="BM273" s="2">
        <f t="shared" si="207"/>
        <v>261.01656415960542</v>
      </c>
      <c r="BN273" s="2">
        <f t="shared" si="207"/>
        <v>26.621048750688214</v>
      </c>
      <c r="BO273" s="2">
        <f t="shared" si="214"/>
        <v>3333.2338890602709</v>
      </c>
      <c r="BP273" s="2">
        <f t="shared" si="214"/>
        <v>241.94903904682081</v>
      </c>
      <c r="BQ273" s="2">
        <f t="shared" si="214"/>
        <v>10.245517073219068</v>
      </c>
      <c r="BR273" s="11">
        <f t="shared" si="215"/>
        <v>3.1149850952000707E-2</v>
      </c>
      <c r="BS273" s="17">
        <f t="shared" si="204"/>
        <v>2.6513521424472483E-4</v>
      </c>
      <c r="BT273" s="17">
        <f t="shared" si="205"/>
        <v>1.898927406310303E-3</v>
      </c>
      <c r="BU273" s="12">
        <f>(BU$3*tempmid!$I383+BU$4*tempmid!$I383^2+BU$5*tempmid!$I383^6)*(K273/K$56)^$BW$1</f>
        <v>-20.468255117013872</v>
      </c>
      <c r="BV273" s="12">
        <f>(BV$3*tempmid!$I383+BV$4*tempmid!$I383^2+BV$5*tempmid!$I383^6)*(L273/L$56)^$BW$1</f>
        <v>-14.818799902241881</v>
      </c>
      <c r="BW273" s="12">
        <f>(BW$3*tempmid!$I383+BW$4*tempmid!$I383^2+BW$5*tempmid!$I383^6)*(M273/M$56)^$BW$1</f>
        <v>-13.570082981243109</v>
      </c>
      <c r="BX273" s="12"/>
      <c r="BY273" s="12"/>
      <c r="BZ273" s="12"/>
      <c r="CA273" s="19"/>
      <c r="CB273" s="19"/>
      <c r="CC273" s="19"/>
      <c r="CD273" s="19"/>
      <c r="CE273" s="19"/>
      <c r="CF273" s="19"/>
      <c r="CG273" s="19"/>
      <c r="CH273" s="19"/>
    </row>
    <row r="274" spans="1:86" x14ac:dyDescent="0.3">
      <c r="A274" s="2">
        <f t="shared" si="191"/>
        <v>2228</v>
      </c>
      <c r="B274" s="5">
        <f t="shared" si="218"/>
        <v>1165.4045337020557</v>
      </c>
      <c r="C274" s="5">
        <f t="shared" si="218"/>
        <v>2964.1641892545176</v>
      </c>
      <c r="D274" s="5">
        <f t="shared" si="218"/>
        <v>4369.9391330159815</v>
      </c>
      <c r="E274" s="15">
        <f t="shared" si="219"/>
        <v>5.7197088836555931E-8</v>
      </c>
      <c r="F274" s="15">
        <f t="shared" si="219"/>
        <v>1.126821003862992E-7</v>
      </c>
      <c r="G274" s="15">
        <f t="shared" si="219"/>
        <v>2.3003649959536881E-7</v>
      </c>
      <c r="H274" s="5">
        <f t="shared" si="194"/>
        <v>296878.01643843058</v>
      </c>
      <c r="I274" s="5">
        <f t="shared" si="194"/>
        <v>141766.17430927086</v>
      </c>
      <c r="J274" s="5">
        <f t="shared" si="194"/>
        <v>49915.931316783062</v>
      </c>
      <c r="K274" s="5">
        <f t="shared" si="195"/>
        <v>254742.45882274013</v>
      </c>
      <c r="L274" s="5">
        <f t="shared" si="195"/>
        <v>47826.694224021652</v>
      </c>
      <c r="M274" s="5">
        <f t="shared" si="195"/>
        <v>11422.569010093466</v>
      </c>
      <c r="N274" s="15">
        <f t="shared" si="196"/>
        <v>3.9700584444513076E-4</v>
      </c>
      <c r="O274" s="15">
        <f t="shared" si="196"/>
        <v>2.2524926764841968E-3</v>
      </c>
      <c r="P274" s="15">
        <f t="shared" si="196"/>
        <v>2.176781274249695E-3</v>
      </c>
      <c r="Q274" s="5">
        <f t="shared" si="197"/>
        <v>3971.5894886685192</v>
      </c>
      <c r="R274" s="5">
        <f t="shared" si="197"/>
        <v>5874.9674475686597</v>
      </c>
      <c r="S274" s="5">
        <f t="shared" si="197"/>
        <v>3881.628658195872</v>
      </c>
      <c r="T274" s="5">
        <f t="shared" si="220"/>
        <v>13.377849718597083</v>
      </c>
      <c r="U274" s="5">
        <f t="shared" si="220"/>
        <v>41.44124983405483</v>
      </c>
      <c r="V274" s="5">
        <f t="shared" si="220"/>
        <v>77.763322366195439</v>
      </c>
      <c r="W274" s="15">
        <f t="shared" si="199"/>
        <v>-1.0734613539272964E-2</v>
      </c>
      <c r="X274" s="15">
        <f t="shared" si="199"/>
        <v>-1.217998157191269E-2</v>
      </c>
      <c r="Y274" s="15">
        <f t="shared" si="199"/>
        <v>-9.7425357312937999E-3</v>
      </c>
      <c r="Z274" s="5">
        <f t="shared" si="202"/>
        <v>3147.1926874486508</v>
      </c>
      <c r="AA274" s="5">
        <f t="shared" si="202"/>
        <v>15730.32461277278</v>
      </c>
      <c r="AB274" s="5">
        <f t="shared" si="202"/>
        <v>71235.355484304004</v>
      </c>
      <c r="AC274" s="16">
        <f t="shared" si="208"/>
        <v>0.95558136923736969</v>
      </c>
      <c r="AD274" s="16">
        <f t="shared" si="208"/>
        <v>3.0675696822199834</v>
      </c>
      <c r="AE274" s="16">
        <f t="shared" si="208"/>
        <v>19.649208539556859</v>
      </c>
      <c r="AF274" s="15">
        <f t="shared" si="209"/>
        <v>-4.0504037456468023E-3</v>
      </c>
      <c r="AG274" s="15">
        <f t="shared" si="209"/>
        <v>2.9673830763510267E-4</v>
      </c>
      <c r="AH274" s="15">
        <f t="shared" si="209"/>
        <v>9.7937136394747881E-3</v>
      </c>
      <c r="AI274" s="1">
        <f t="shared" si="216"/>
        <v>589507.03742896835</v>
      </c>
      <c r="AJ274" s="1">
        <f t="shared" si="216"/>
        <v>276327.57349278696</v>
      </c>
      <c r="AK274" s="1">
        <f t="shared" si="216"/>
        <v>97401.175120137006</v>
      </c>
      <c r="AL274" s="14">
        <f t="shared" si="221"/>
        <v>92.580118687978043</v>
      </c>
      <c r="AM274" s="14">
        <f t="shared" si="221"/>
        <v>22.717684854784444</v>
      </c>
      <c r="AN274" s="14">
        <f t="shared" si="221"/>
        <v>7.1080517598095483</v>
      </c>
      <c r="AO274" s="11">
        <f t="shared" si="222"/>
        <v>2.3056038670985195E-3</v>
      </c>
      <c r="AP274" s="11">
        <f t="shared" si="222"/>
        <v>2.9044527775173084E-3</v>
      </c>
      <c r="AQ274" s="11">
        <f t="shared" si="222"/>
        <v>2.6347051364635152E-3</v>
      </c>
      <c r="AR274" s="1">
        <f t="shared" si="203"/>
        <v>296878.01643843058</v>
      </c>
      <c r="AS274" s="1">
        <f t="shared" si="203"/>
        <v>141766.17430927086</v>
      </c>
      <c r="AT274" s="1">
        <f t="shared" si="203"/>
        <v>49915.931316783062</v>
      </c>
      <c r="AU274" s="1">
        <f t="shared" si="210"/>
        <v>59375.603287686121</v>
      </c>
      <c r="AV274" s="1">
        <f t="shared" si="210"/>
        <v>28353.234861854173</v>
      </c>
      <c r="AW274" s="1">
        <f t="shared" si="210"/>
        <v>9983.1862633566125</v>
      </c>
      <c r="AX274" s="1">
        <f t="shared" si="211"/>
        <v>203793.96705819209</v>
      </c>
      <c r="AY274" s="1">
        <f t="shared" si="211"/>
        <v>38261.355379217319</v>
      </c>
      <c r="AZ274" s="1">
        <f t="shared" si="211"/>
        <v>9138.055208074773</v>
      </c>
      <c r="BA274" s="1">
        <f t="shared" si="212"/>
        <v>14246.912858396099</v>
      </c>
      <c r="BB274" s="1">
        <f t="shared" si="212"/>
        <v>31278.440516665385</v>
      </c>
      <c r="BC274" s="1">
        <f t="shared" si="212"/>
        <v>39854.731395117182</v>
      </c>
      <c r="BD274" s="1">
        <f>SUM(BA274:BC274)*BT274*BG$3+BF$3*econlow!BD274+BH$3*econhigh!BD274</f>
        <v>156.70710562330993</v>
      </c>
      <c r="BE274" s="2">
        <f t="shared" si="217"/>
        <v>0.17931493730955578</v>
      </c>
      <c r="BF274" s="2">
        <f t="shared" si="217"/>
        <v>0.13584270515142602</v>
      </c>
      <c r="BG274" s="2">
        <f t="shared" si="217"/>
        <v>7.3108051554487685E-2</v>
      </c>
      <c r="BH274" s="2">
        <f t="shared" si="206"/>
        <v>8.7768443116009426E-2</v>
      </c>
      <c r="BI274" s="2">
        <f t="shared" si="213"/>
        <v>3.2153846742329923E-3</v>
      </c>
      <c r="BJ274" s="2">
        <f t="shared" si="213"/>
        <v>1.8453240542857267E-3</v>
      </c>
      <c r="BK274" s="2">
        <f t="shared" si="213"/>
        <v>5.3447872020936297E-4</v>
      </c>
      <c r="BL274" s="2">
        <f t="shared" si="207"/>
        <v>954.57702417282007</v>
      </c>
      <c r="BM274" s="2">
        <f t="shared" si="207"/>
        <v>261.60453153696074</v>
      </c>
      <c r="BN274" s="2">
        <f t="shared" si="207"/>
        <v>26.679003088252674</v>
      </c>
      <c r="BO274" s="2">
        <f t="shared" si="214"/>
        <v>3382.9935560379331</v>
      </c>
      <c r="BP274" s="2">
        <f t="shared" si="214"/>
        <v>244.85064474134032</v>
      </c>
      <c r="BQ274" s="2">
        <f t="shared" si="214"/>
        <v>10.245632818949629</v>
      </c>
      <c r="BR274" s="11">
        <f t="shared" si="215"/>
        <v>3.1116376531116846E-2</v>
      </c>
      <c r="BS274" s="17">
        <f t="shared" si="204"/>
        <v>2.5712578438520927E-4</v>
      </c>
      <c r="BT274" s="17">
        <f t="shared" si="205"/>
        <v>1.843618841077964E-3</v>
      </c>
      <c r="BU274" s="12">
        <f>(BU$3*tempmid!$I384+BU$4*tempmid!$I384^2+BU$5*tempmid!$I384^6)*(K274/K$56)^$BW$1</f>
        <v>-20.631265548015971</v>
      </c>
      <c r="BV274" s="12">
        <f>(BV$3*tempmid!$I384+BV$4*tempmid!$I384^2+BV$5*tempmid!$I384^6)*(L274/L$56)^$BW$1</f>
        <v>-14.918908115142555</v>
      </c>
      <c r="BW274" s="12">
        <f>(BW$3*tempmid!$I384+BW$4*tempmid!$I384^2+BW$5*tempmid!$I384^6)*(M274/M$56)^$BW$1</f>
        <v>-13.653100506492491</v>
      </c>
      <c r="BX274" s="12"/>
      <c r="BY274" s="12"/>
      <c r="BZ274" s="12"/>
      <c r="CA274" s="19"/>
      <c r="CB274" s="19"/>
      <c r="CC274" s="19"/>
      <c r="CD274" s="19"/>
      <c r="CE274" s="19"/>
      <c r="CF274" s="19"/>
      <c r="CG274" s="19"/>
      <c r="CH274" s="19"/>
    </row>
    <row r="275" spans="1:86" x14ac:dyDescent="0.3">
      <c r="A275" s="2">
        <f t="shared" si="191"/>
        <v>2229</v>
      </c>
      <c r="B275" s="5">
        <f t="shared" si="218"/>
        <v>1165.4045970269151</v>
      </c>
      <c r="C275" s="5">
        <f t="shared" si="218"/>
        <v>2964.164506562352</v>
      </c>
      <c r="D275" s="5">
        <f t="shared" si="218"/>
        <v>4369.9400879992081</v>
      </c>
      <c r="E275" s="15">
        <f t="shared" si="219"/>
        <v>5.4337234394728134E-8</v>
      </c>
      <c r="F275" s="15">
        <f t="shared" si="219"/>
        <v>1.0704799536698424E-7</v>
      </c>
      <c r="G275" s="15">
        <f t="shared" si="219"/>
        <v>2.1853467461560036E-7</v>
      </c>
      <c r="H275" s="5">
        <f t="shared" si="194"/>
        <v>296986.10704656801</v>
      </c>
      <c r="I275" s="5">
        <f t="shared" si="194"/>
        <v>142080.34564586429</v>
      </c>
      <c r="J275" s="5">
        <f t="shared" si="194"/>
        <v>50022.968278855144</v>
      </c>
      <c r="K275" s="5">
        <f t="shared" si="195"/>
        <v>254835.19440734547</v>
      </c>
      <c r="L275" s="5">
        <f t="shared" si="195"/>
        <v>47932.678949266541</v>
      </c>
      <c r="M275" s="5">
        <f t="shared" si="195"/>
        <v>11447.060433672519</v>
      </c>
      <c r="N275" s="15">
        <f t="shared" si="196"/>
        <v>3.6403662363126976E-4</v>
      </c>
      <c r="O275" s="15">
        <f t="shared" si="196"/>
        <v>2.2160161174522575E-3</v>
      </c>
      <c r="P275" s="15">
        <f t="shared" si="196"/>
        <v>2.1441256828838018E-3</v>
      </c>
      <c r="Q275" s="5">
        <f t="shared" si="197"/>
        <v>3930.3865078177564</v>
      </c>
      <c r="R275" s="5">
        <f t="shared" si="197"/>
        <v>5816.271526040362</v>
      </c>
      <c r="S275" s="5">
        <f t="shared" si="197"/>
        <v>3852.0542096032859</v>
      </c>
      <c r="T275" s="5">
        <f t="shared" si="220"/>
        <v>13.234243671881472</v>
      </c>
      <c r="U275" s="5">
        <f t="shared" si="220"/>
        <v>40.936496174759014</v>
      </c>
      <c r="V275" s="5">
        <f t="shared" si="220"/>
        <v>77.005710419458666</v>
      </c>
      <c r="W275" s="15">
        <f t="shared" si="199"/>
        <v>-1.0734613539272964E-2</v>
      </c>
      <c r="X275" s="15">
        <f t="shared" si="199"/>
        <v>-1.217998157191269E-2</v>
      </c>
      <c r="Y275" s="15">
        <f t="shared" si="199"/>
        <v>-9.7425357312937999E-3</v>
      </c>
      <c r="Z275" s="5">
        <f t="shared" si="202"/>
        <v>3102.0294400354878</v>
      </c>
      <c r="AA275" s="5">
        <f t="shared" si="202"/>
        <v>15578.35350119049</v>
      </c>
      <c r="AB275" s="5">
        <f t="shared" si="202"/>
        <v>71387.27754613357</v>
      </c>
      <c r="AC275" s="16">
        <f t="shared" si="208"/>
        <v>0.95171087888014039</v>
      </c>
      <c r="AD275" s="16">
        <f t="shared" si="208"/>
        <v>3.068479947656038</v>
      </c>
      <c r="AE275" s="16">
        <f t="shared" si="208"/>
        <v>19.8416472612356</v>
      </c>
      <c r="AF275" s="15">
        <f t="shared" si="209"/>
        <v>-4.0504037456468023E-3</v>
      </c>
      <c r="AG275" s="15">
        <f t="shared" si="209"/>
        <v>2.9673830763510267E-4</v>
      </c>
      <c r="AH275" s="15">
        <f t="shared" si="209"/>
        <v>9.7937136394747881E-3</v>
      </c>
      <c r="AI275" s="1">
        <f t="shared" si="216"/>
        <v>589931.93697375769</v>
      </c>
      <c r="AJ275" s="1">
        <f t="shared" si="216"/>
        <v>277048.05100536242</v>
      </c>
      <c r="AK275" s="1">
        <f t="shared" si="216"/>
        <v>97644.243871479906</v>
      </c>
      <c r="AL275" s="14">
        <f t="shared" si="221"/>
        <v>92.791437236844857</v>
      </c>
      <c r="AM275" s="14">
        <f t="shared" si="221"/>
        <v>22.783007473230935</v>
      </c>
      <c r="AN275" s="14">
        <f t="shared" si="221"/>
        <v>7.1265921040865488</v>
      </c>
      <c r="AO275" s="11">
        <f t="shared" si="222"/>
        <v>2.2825478284275343E-3</v>
      </c>
      <c r="AP275" s="11">
        <f t="shared" si="222"/>
        <v>2.8754082497421353E-3</v>
      </c>
      <c r="AQ275" s="11">
        <f t="shared" si="222"/>
        <v>2.6083580850988801E-3</v>
      </c>
      <c r="AR275" s="1">
        <f t="shared" si="203"/>
        <v>296986.10704656801</v>
      </c>
      <c r="AS275" s="1">
        <f t="shared" si="203"/>
        <v>142080.34564586429</v>
      </c>
      <c r="AT275" s="1">
        <f t="shared" si="203"/>
        <v>50022.968278855144</v>
      </c>
      <c r="AU275" s="1">
        <f t="shared" si="210"/>
        <v>59397.221409313606</v>
      </c>
      <c r="AV275" s="1">
        <f t="shared" si="210"/>
        <v>28416.069129172858</v>
      </c>
      <c r="AW275" s="1">
        <f t="shared" si="210"/>
        <v>10004.59365577103</v>
      </c>
      <c r="AX275" s="1">
        <f t="shared" si="211"/>
        <v>203868.15552587638</v>
      </c>
      <c r="AY275" s="1">
        <f t="shared" si="211"/>
        <v>38346.14315941323</v>
      </c>
      <c r="AZ275" s="1">
        <f t="shared" si="211"/>
        <v>9157.6483469380164</v>
      </c>
      <c r="BA275" s="1">
        <f t="shared" si="212"/>
        <v>14247.337805286086</v>
      </c>
      <c r="BB275" s="1">
        <f t="shared" si="212"/>
        <v>31285.005233913504</v>
      </c>
      <c r="BC275" s="1">
        <f t="shared" si="212"/>
        <v>39864.099774960559</v>
      </c>
      <c r="BD275" s="1">
        <f>SUM(BA275:BC275)*BT275*BG$3+BF$3*econlow!BD275+BH$3*econhigh!BD275</f>
        <v>152.16362542398767</v>
      </c>
      <c r="BE275" s="2">
        <f t="shared" si="217"/>
        <v>0.17931493730955578</v>
      </c>
      <c r="BF275" s="2">
        <f t="shared" si="217"/>
        <v>0.13584270515142602</v>
      </c>
      <c r="BG275" s="2">
        <f t="shared" si="217"/>
        <v>7.3108051554487685E-2</v>
      </c>
      <c r="BH275" s="2">
        <f t="shared" si="206"/>
        <v>8.7616694165871367E-2</v>
      </c>
      <c r="BI275" s="2">
        <f t="shared" si="213"/>
        <v>3.2153846742329923E-3</v>
      </c>
      <c r="BJ275" s="2">
        <f t="shared" si="213"/>
        <v>1.8453240542857267E-3</v>
      </c>
      <c r="BK275" s="2">
        <f t="shared" si="213"/>
        <v>5.3447872020936297E-4</v>
      </c>
      <c r="BL275" s="2">
        <f t="shared" si="207"/>
        <v>954.92457705765366</v>
      </c>
      <c r="BM275" s="2">
        <f t="shared" si="207"/>
        <v>262.18427946154367</v>
      </c>
      <c r="BN275" s="2">
        <f t="shared" si="207"/>
        <v>26.736212066756057</v>
      </c>
      <c r="BO275" s="2">
        <f t="shared" si="214"/>
        <v>3433.4970828810142</v>
      </c>
      <c r="BP275" s="2">
        <f t="shared" si="214"/>
        <v>247.78714258742298</v>
      </c>
      <c r="BQ275" s="2">
        <f t="shared" si="214"/>
        <v>10.245752099106674</v>
      </c>
      <c r="BR275" s="11">
        <f t="shared" si="215"/>
        <v>3.1083228096635968E-2</v>
      </c>
      <c r="BS275" s="17">
        <f t="shared" si="204"/>
        <v>2.4936640541995092E-4</v>
      </c>
      <c r="BT275" s="17">
        <f t="shared" si="205"/>
        <v>1.7899212049300622E-3</v>
      </c>
      <c r="BU275" s="12">
        <f>(BU$3*tempmid!$I385+BU$4*tempmid!$I385^2+BU$5*tempmid!$I385^6)*(K275/K$56)^$BW$1</f>
        <v>-20.794154522842557</v>
      </c>
      <c r="BV275" s="12">
        <f>(BV$3*tempmid!$I385+BV$4*tempmid!$I385^2+BV$5*tempmid!$I385^6)*(L275/L$56)^$BW$1</f>
        <v>-15.018844307949674</v>
      </c>
      <c r="BW275" s="12">
        <f>(BW$3*tempmid!$I385+BW$4*tempmid!$I385^2+BW$5*tempmid!$I385^6)*(M275/M$56)^$BW$1</f>
        <v>-13.735957840422856</v>
      </c>
      <c r="BX275" s="12"/>
      <c r="BY275" s="12"/>
      <c r="BZ275" s="12"/>
      <c r="CA275" s="19"/>
      <c r="CB275" s="19"/>
      <c r="CC275" s="19"/>
      <c r="CD275" s="19"/>
      <c r="CE275" s="19"/>
      <c r="CF275" s="19"/>
      <c r="CG275" s="19"/>
      <c r="CH275" s="19"/>
    </row>
    <row r="276" spans="1:86" x14ac:dyDescent="0.3">
      <c r="A276" s="2">
        <f t="shared" si="191"/>
        <v>2230</v>
      </c>
      <c r="B276" s="5">
        <f t="shared" si="218"/>
        <v>1165.4046571855347</v>
      </c>
      <c r="C276" s="5">
        <f t="shared" si="218"/>
        <v>2964.1648080048267</v>
      </c>
      <c r="D276" s="5">
        <f t="shared" si="218"/>
        <v>4369.9409952334718</v>
      </c>
      <c r="E276" s="15">
        <f t="shared" si="219"/>
        <v>5.1620372674991723E-8</v>
      </c>
      <c r="F276" s="15">
        <f t="shared" si="219"/>
        <v>1.0169559559863502E-7</v>
      </c>
      <c r="G276" s="15">
        <f t="shared" si="219"/>
        <v>2.0760794088482034E-7</v>
      </c>
      <c r="H276" s="5">
        <f t="shared" si="194"/>
        <v>297084.5329728513</v>
      </c>
      <c r="I276" s="5">
        <f t="shared" si="194"/>
        <v>142390.08355948501</v>
      </c>
      <c r="J276" s="5">
        <f t="shared" si="194"/>
        <v>50128.617803056979</v>
      </c>
      <c r="K276" s="5">
        <f t="shared" si="195"/>
        <v>254919.63769075178</v>
      </c>
      <c r="L276" s="5">
        <f t="shared" si="195"/>
        <v>48037.16823536795</v>
      </c>
      <c r="M276" s="5">
        <f t="shared" si="195"/>
        <v>11471.234476102753</v>
      </c>
      <c r="N276" s="15">
        <f t="shared" si="196"/>
        <v>3.3136429056712657E-4</v>
      </c>
      <c r="O276" s="15">
        <f t="shared" si="196"/>
        <v>2.1799175091381517E-3</v>
      </c>
      <c r="P276" s="15">
        <f t="shared" si="196"/>
        <v>2.1118122482453039E-3</v>
      </c>
      <c r="Q276" s="5">
        <f t="shared" si="197"/>
        <v>3889.4839374592757</v>
      </c>
      <c r="R276" s="5">
        <f t="shared" si="197"/>
        <v>5757.9545938414449</v>
      </c>
      <c r="S276" s="5">
        <f t="shared" si="197"/>
        <v>3822.5817889579143</v>
      </c>
      <c r="T276" s="5">
        <f t="shared" si="220"/>
        <v>13.092179180579256</v>
      </c>
      <c r="U276" s="5">
        <f t="shared" si="220"/>
        <v>40.437890405731778</v>
      </c>
      <c r="V276" s="5">
        <f t="shared" si="220"/>
        <v>76.255479534183422</v>
      </c>
      <c r="W276" s="15">
        <f t="shared" si="199"/>
        <v>-1.0734613539272964E-2</v>
      </c>
      <c r="X276" s="15">
        <f t="shared" si="199"/>
        <v>-1.217998157191269E-2</v>
      </c>
      <c r="Y276" s="15">
        <f t="shared" si="199"/>
        <v>-9.7425357312937999E-3</v>
      </c>
      <c r="Z276" s="5">
        <f t="shared" si="202"/>
        <v>3057.4135274332243</v>
      </c>
      <c r="AA276" s="5">
        <f t="shared" si="202"/>
        <v>15427.289009751996</v>
      </c>
      <c r="AB276" s="5">
        <f t="shared" si="202"/>
        <v>71537.19169479105</v>
      </c>
      <c r="AC276" s="16">
        <f t="shared" si="208"/>
        <v>0.94785606557155144</v>
      </c>
      <c r="AD276" s="16">
        <f t="shared" si="208"/>
        <v>3.0693904832027177</v>
      </c>
      <c r="AE276" s="16">
        <f t="shared" si="208"/>
        <v>20.035970672647611</v>
      </c>
      <c r="AF276" s="15">
        <f t="shared" si="209"/>
        <v>-4.0504037456468023E-3</v>
      </c>
      <c r="AG276" s="15">
        <f t="shared" si="209"/>
        <v>2.9673830763510267E-4</v>
      </c>
      <c r="AH276" s="15">
        <f t="shared" si="209"/>
        <v>9.7937136394747881E-3</v>
      </c>
      <c r="AI276" s="1">
        <f t="shared" si="216"/>
        <v>590335.9646856956</v>
      </c>
      <c r="AJ276" s="1">
        <f t="shared" si="216"/>
        <v>277759.31503399904</v>
      </c>
      <c r="AK276" s="1">
        <f t="shared" si="216"/>
        <v>97884.413140102959</v>
      </c>
      <c r="AL276" s="14">
        <f t="shared" si="221"/>
        <v>93.001120121470876</v>
      </c>
      <c r="AM276" s="14">
        <f t="shared" si="221"/>
        <v>22.847862816396976</v>
      </c>
      <c r="AN276" s="14">
        <f t="shared" si="221"/>
        <v>7.144994921179106</v>
      </c>
      <c r="AO276" s="11">
        <f t="shared" si="222"/>
        <v>2.259722350143259E-3</v>
      </c>
      <c r="AP276" s="11">
        <f t="shared" si="222"/>
        <v>2.8466541672447138E-3</v>
      </c>
      <c r="AQ276" s="11">
        <f t="shared" si="222"/>
        <v>2.5822745042478911E-3</v>
      </c>
      <c r="AR276" s="1">
        <f t="shared" si="203"/>
        <v>297084.5329728513</v>
      </c>
      <c r="AS276" s="1">
        <f t="shared" si="203"/>
        <v>142390.08355948501</v>
      </c>
      <c r="AT276" s="1">
        <f t="shared" si="203"/>
        <v>50128.617803056979</v>
      </c>
      <c r="AU276" s="1">
        <f t="shared" si="210"/>
        <v>59416.90659457026</v>
      </c>
      <c r="AV276" s="1">
        <f t="shared" si="210"/>
        <v>28478.016711897002</v>
      </c>
      <c r="AW276" s="1">
        <f t="shared" si="210"/>
        <v>10025.723560611397</v>
      </c>
      <c r="AX276" s="1">
        <f t="shared" si="211"/>
        <v>203935.71015260144</v>
      </c>
      <c r="AY276" s="1">
        <f t="shared" si="211"/>
        <v>38429.734588294363</v>
      </c>
      <c r="AZ276" s="1">
        <f t="shared" si="211"/>
        <v>9176.9875808822017</v>
      </c>
      <c r="BA276" s="1">
        <f t="shared" si="212"/>
        <v>14247.724650258502</v>
      </c>
      <c r="BB276" s="1">
        <f t="shared" si="212"/>
        <v>31291.463017528913</v>
      </c>
      <c r="BC276" s="1">
        <f t="shared" si="212"/>
        <v>39873.326815255001</v>
      </c>
      <c r="BD276" s="1">
        <f>SUM(BA276:BC276)*BT276*BG$3+BF$3*econlow!BD276+BH$3*econhigh!BD276</f>
        <v>147.75108598992426</v>
      </c>
      <c r="BE276" s="2">
        <f t="shared" si="217"/>
        <v>0.17931493730955578</v>
      </c>
      <c r="BF276" s="2">
        <f t="shared" si="217"/>
        <v>0.13584270515142602</v>
      </c>
      <c r="BG276" s="2">
        <f t="shared" si="217"/>
        <v>7.3108051554487685E-2</v>
      </c>
      <c r="BH276" s="2">
        <f t="shared" si="206"/>
        <v>8.7466158681738362E-2</v>
      </c>
      <c r="BI276" s="2">
        <f t="shared" si="213"/>
        <v>3.2153846742329923E-3</v>
      </c>
      <c r="BJ276" s="2">
        <f t="shared" si="213"/>
        <v>1.8453240542857267E-3</v>
      </c>
      <c r="BK276" s="2">
        <f t="shared" si="213"/>
        <v>5.3447872020936297E-4</v>
      </c>
      <c r="BL276" s="2">
        <f t="shared" si="207"/>
        <v>955.24105427257211</v>
      </c>
      <c r="BM276" s="2">
        <f t="shared" si="207"/>
        <v>262.75584628407228</v>
      </c>
      <c r="BN276" s="2">
        <f t="shared" si="207"/>
        <v>26.792679489242182</v>
      </c>
      <c r="BO276" s="2">
        <f t="shared" si="214"/>
        <v>3484.7555901532505</v>
      </c>
      <c r="BP276" s="2">
        <f t="shared" si="214"/>
        <v>250.75895220775391</v>
      </c>
      <c r="BQ276" s="2">
        <f t="shared" si="214"/>
        <v>10.245874873972584</v>
      </c>
      <c r="BR276" s="11">
        <f t="shared" si="215"/>
        <v>3.1050401526732524E-2</v>
      </c>
      <c r="BS276" s="17">
        <f t="shared" si="204"/>
        <v>2.4184895906053823E-4</v>
      </c>
      <c r="BT276" s="17">
        <f t="shared" si="205"/>
        <v>1.737787577602002E-3</v>
      </c>
      <c r="BU276" s="12">
        <f>(BU$3*tempmid!$I386+BU$4*tempmid!$I386^2+BU$5*tempmid!$I386^6)*(K276/K$56)^$BW$1</f>
        <v>-20.9569216106586</v>
      </c>
      <c r="BV276" s="12">
        <f>(BV$3*tempmid!$I386+BV$4*tempmid!$I386^2+BV$5*tempmid!$I386^6)*(L276/L$56)^$BW$1</f>
        <v>-15.118608561209122</v>
      </c>
      <c r="BW276" s="12">
        <f>(BW$3*tempmid!$I386+BW$4*tempmid!$I386^2+BW$5*tempmid!$I386^6)*(M276/M$56)^$BW$1</f>
        <v>-13.818655107466487</v>
      </c>
      <c r="BX276" s="12"/>
      <c r="BY276" s="12"/>
      <c r="BZ276" s="12"/>
      <c r="CA276" s="19"/>
      <c r="CB276" s="19"/>
      <c r="CC276" s="19"/>
      <c r="CD276" s="19"/>
      <c r="CE276" s="19"/>
      <c r="CF276" s="19"/>
      <c r="CG276" s="19"/>
      <c r="CH276" s="19"/>
    </row>
    <row r="277" spans="1:86" x14ac:dyDescent="0.3">
      <c r="A277" s="2">
        <f t="shared" si="191"/>
        <v>2231</v>
      </c>
      <c r="B277" s="5">
        <f t="shared" si="218"/>
        <v>1165.4047143362263</v>
      </c>
      <c r="C277" s="5">
        <f t="shared" si="218"/>
        <v>2964.165094375207</v>
      </c>
      <c r="D277" s="5">
        <f t="shared" si="218"/>
        <v>4369.9418571062006</v>
      </c>
      <c r="E277" s="15">
        <f t="shared" si="219"/>
        <v>4.9039354041242134E-8</v>
      </c>
      <c r="F277" s="15">
        <f t="shared" si="219"/>
        <v>9.6610815818703263E-8</v>
      </c>
      <c r="G277" s="15">
        <f t="shared" si="219"/>
        <v>1.972275438405793E-7</v>
      </c>
      <c r="H277" s="5">
        <f t="shared" si="194"/>
        <v>297173.37125479901</v>
      </c>
      <c r="I277" s="5">
        <f t="shared" si="194"/>
        <v>142695.40909986687</v>
      </c>
      <c r="J277" s="5">
        <f t="shared" si="194"/>
        <v>50232.887070454264</v>
      </c>
      <c r="K277" s="5">
        <f t="shared" si="195"/>
        <v>254995.8547439535</v>
      </c>
      <c r="L277" s="5">
        <f t="shared" si="195"/>
        <v>48140.169172980735</v>
      </c>
      <c r="M277" s="5">
        <f t="shared" si="195"/>
        <v>11495.092775380484</v>
      </c>
      <c r="N277" s="15">
        <f t="shared" si="196"/>
        <v>2.9898462861521757E-4</v>
      </c>
      <c r="O277" s="15">
        <f t="shared" si="196"/>
        <v>2.1441925366647574E-3</v>
      </c>
      <c r="P277" s="15">
        <f t="shared" si="196"/>
        <v>2.0798371201840027E-3</v>
      </c>
      <c r="Q277" s="5">
        <f t="shared" si="197"/>
        <v>3848.8824319424998</v>
      </c>
      <c r="R277" s="5">
        <f t="shared" si="197"/>
        <v>5700.0191509054921</v>
      </c>
      <c r="S277" s="5">
        <f t="shared" si="197"/>
        <v>3793.2137883743117</v>
      </c>
      <c r="T277" s="5">
        <f t="shared" si="220"/>
        <v>12.951639696688822</v>
      </c>
      <c r="U277" s="5">
        <f t="shared" si="220"/>
        <v>39.945357645782941</v>
      </c>
      <c r="V277" s="5">
        <f t="shared" si="220"/>
        <v>75.512557800114692</v>
      </c>
      <c r="W277" s="15">
        <f t="shared" si="199"/>
        <v>-1.0734613539272964E-2</v>
      </c>
      <c r="X277" s="15">
        <f t="shared" si="199"/>
        <v>-1.217998157191269E-2</v>
      </c>
      <c r="Y277" s="15">
        <f t="shared" si="199"/>
        <v>-9.7425357312937999E-3</v>
      </c>
      <c r="Z277" s="5">
        <f t="shared" si="202"/>
        <v>3013.3408887541377</v>
      </c>
      <c r="AA277" s="5">
        <f t="shared" si="202"/>
        <v>15277.13903664254</v>
      </c>
      <c r="AB277" s="5">
        <f t="shared" si="202"/>
        <v>71685.108371082228</v>
      </c>
      <c r="AC277" s="16">
        <f t="shared" si="208"/>
        <v>0.94401686581322641</v>
      </c>
      <c r="AD277" s="16">
        <f t="shared" si="208"/>
        <v>3.0703012889401746</v>
      </c>
      <c r="AE277" s="16">
        <f t="shared" si="208"/>
        <v>20.232197231904436</v>
      </c>
      <c r="AF277" s="15">
        <f t="shared" si="209"/>
        <v>-4.0504037456468023E-3</v>
      </c>
      <c r="AG277" s="15">
        <f t="shared" si="209"/>
        <v>2.9673830763510267E-4</v>
      </c>
      <c r="AH277" s="15">
        <f t="shared" si="209"/>
        <v>9.7937136394747881E-3</v>
      </c>
      <c r="AI277" s="1">
        <f t="shared" si="216"/>
        <v>590719.27481169626</v>
      </c>
      <c r="AJ277" s="1">
        <f t="shared" si="216"/>
        <v>278461.40024249617</v>
      </c>
      <c r="AK277" s="1">
        <f t="shared" si="216"/>
        <v>98121.695386704057</v>
      </c>
      <c r="AL277" s="14">
        <f t="shared" si="221"/>
        <v>93.209175264100452</v>
      </c>
      <c r="AM277" s="14">
        <f t="shared" si="221"/>
        <v>22.912252380656916</v>
      </c>
      <c r="AN277" s="14">
        <f t="shared" si="221"/>
        <v>7.1632607560148678</v>
      </c>
      <c r="AO277" s="11">
        <f t="shared" si="222"/>
        <v>2.2371251266418263E-3</v>
      </c>
      <c r="AP277" s="11">
        <f t="shared" si="222"/>
        <v>2.8181876255722665E-3</v>
      </c>
      <c r="AQ277" s="11">
        <f t="shared" si="222"/>
        <v>2.556451759205412E-3</v>
      </c>
      <c r="AR277" s="1">
        <f t="shared" si="203"/>
        <v>297173.37125479901</v>
      </c>
      <c r="AS277" s="1">
        <f t="shared" si="203"/>
        <v>142695.40909986687</v>
      </c>
      <c r="AT277" s="1">
        <f t="shared" si="203"/>
        <v>50232.887070454264</v>
      </c>
      <c r="AU277" s="1">
        <f t="shared" si="210"/>
        <v>59434.674250959804</v>
      </c>
      <c r="AV277" s="1">
        <f t="shared" si="210"/>
        <v>28539.081819973377</v>
      </c>
      <c r="AW277" s="1">
        <f t="shared" si="210"/>
        <v>10046.577414090854</v>
      </c>
      <c r="AX277" s="1">
        <f t="shared" si="211"/>
        <v>203996.68379516283</v>
      </c>
      <c r="AY277" s="1">
        <f t="shared" si="211"/>
        <v>38512.135338384585</v>
      </c>
      <c r="AZ277" s="1">
        <f t="shared" si="211"/>
        <v>9196.0742203043883</v>
      </c>
      <c r="BA277" s="1">
        <f t="shared" si="212"/>
        <v>14248.073734974983</v>
      </c>
      <c r="BB277" s="1">
        <f t="shared" si="212"/>
        <v>31297.814977054291</v>
      </c>
      <c r="BC277" s="1">
        <f t="shared" si="212"/>
        <v>39882.414008167732</v>
      </c>
      <c r="BD277" s="1">
        <f>SUM(BA277:BC277)*BT277*BG$3+BF$3*econlow!BD277+BH$3*econhigh!BD277</f>
        <v>143.46570951276209</v>
      </c>
      <c r="BE277" s="2">
        <f t="shared" si="217"/>
        <v>0.17931493730955578</v>
      </c>
      <c r="BF277" s="2">
        <f t="shared" si="217"/>
        <v>0.13584270515142602</v>
      </c>
      <c r="BG277" s="2">
        <f t="shared" si="217"/>
        <v>7.3108051554487685E-2</v>
      </c>
      <c r="BH277" s="2">
        <f t="shared" si="206"/>
        <v>8.7316834193578816E-2</v>
      </c>
      <c r="BI277" s="2">
        <f t="shared" si="213"/>
        <v>3.2153846742329923E-3</v>
      </c>
      <c r="BJ277" s="2">
        <f t="shared" si="213"/>
        <v>1.8453240542857267E-3</v>
      </c>
      <c r="BK277" s="2">
        <f t="shared" si="213"/>
        <v>5.3447872020936297E-4</v>
      </c>
      <c r="BL277" s="2">
        <f t="shared" si="207"/>
        <v>955.52670352283201</v>
      </c>
      <c r="BM277" s="2">
        <f t="shared" si="207"/>
        <v>263.31927084812673</v>
      </c>
      <c r="BN277" s="2">
        <f t="shared" si="207"/>
        <v>26.848409193837853</v>
      </c>
      <c r="BO277" s="2">
        <f t="shared" si="214"/>
        <v>3536.7803646440639</v>
      </c>
      <c r="BP277" s="2">
        <f t="shared" si="214"/>
        <v>253.76649827329689</v>
      </c>
      <c r="BQ277" s="2">
        <f t="shared" si="214"/>
        <v>10.24600110434927</v>
      </c>
      <c r="BR277" s="11">
        <f t="shared" si="215"/>
        <v>3.1017892752659842E-2</v>
      </c>
      <c r="BS277" s="17">
        <f t="shared" si="204"/>
        <v>2.3456560290594842E-4</v>
      </c>
      <c r="BT277" s="17">
        <f t="shared" si="205"/>
        <v>1.6871724054388368E-3</v>
      </c>
      <c r="BU277" s="12">
        <f>(BU$3*tempmid!$I387+BU$4*tempmid!$I387^2+BU$5*tempmid!$I387^6)*(K277/K$56)^$BW$1</f>
        <v>-21.11956645603275</v>
      </c>
      <c r="BV277" s="12">
        <f>(BV$3*tempmid!$I387+BV$4*tempmid!$I387^2+BV$5*tempmid!$I387^6)*(L277/L$56)^$BW$1</f>
        <v>-15.218200992272216</v>
      </c>
      <c r="BW277" s="12">
        <f>(BW$3*tempmid!$I387+BW$4*tempmid!$I387^2+BW$5*tempmid!$I387^6)*(M277/M$56)^$BW$1</f>
        <v>-13.901192461039045</v>
      </c>
      <c r="BX277" s="12"/>
      <c r="BY277" s="12"/>
      <c r="BZ277" s="12"/>
      <c r="CA277" s="19"/>
      <c r="CB277" s="19"/>
      <c r="CC277" s="19"/>
      <c r="CD277" s="19"/>
      <c r="CE277" s="19"/>
      <c r="CF277" s="19"/>
      <c r="CG277" s="19"/>
      <c r="CH277" s="19"/>
    </row>
    <row r="278" spans="1:86" x14ac:dyDescent="0.3">
      <c r="A278" s="2">
        <f t="shared" si="191"/>
        <v>2232</v>
      </c>
      <c r="B278" s="5">
        <f t="shared" si="218"/>
        <v>1165.4047686293861</v>
      </c>
      <c r="C278" s="5">
        <f t="shared" si="218"/>
        <v>2964.1653664270943</v>
      </c>
      <c r="D278" s="5">
        <f t="shared" si="218"/>
        <v>4369.9426758854543</v>
      </c>
      <c r="E278" s="15">
        <f t="shared" si="219"/>
        <v>4.6587386339180026E-8</v>
      </c>
      <c r="F278" s="15">
        <f t="shared" si="219"/>
        <v>9.1780275027768093E-8</v>
      </c>
      <c r="G278" s="15">
        <f t="shared" si="219"/>
        <v>1.8736616664855034E-7</v>
      </c>
      <c r="H278" s="5">
        <f t="shared" si="194"/>
        <v>297252.69873639185</v>
      </c>
      <c r="I278" s="5">
        <f t="shared" si="194"/>
        <v>142996.34357412285</v>
      </c>
      <c r="J278" s="5">
        <f t="shared" si="194"/>
        <v>50335.783325050208</v>
      </c>
      <c r="K278" s="5">
        <f t="shared" si="195"/>
        <v>255063.91147342394</v>
      </c>
      <c r="L278" s="5">
        <f t="shared" si="195"/>
        <v>48241.688940076187</v>
      </c>
      <c r="M278" s="5">
        <f t="shared" si="195"/>
        <v>11518.63698414556</v>
      </c>
      <c r="N278" s="15">
        <f t="shared" si="196"/>
        <v>2.6689347377351069E-4</v>
      </c>
      <c r="O278" s="15">
        <f t="shared" si="196"/>
        <v>2.1088369409476559E-3</v>
      </c>
      <c r="P278" s="15">
        <f t="shared" si="196"/>
        <v>2.0481964978569245E-3</v>
      </c>
      <c r="Q278" s="5">
        <f t="shared" si="197"/>
        <v>3808.5825584701925</v>
      </c>
      <c r="R278" s="5">
        <f t="shared" si="197"/>
        <v>5642.4675431207752</v>
      </c>
      <c r="S278" s="5">
        <f t="shared" si="197"/>
        <v>3763.952527770412</v>
      </c>
      <c r="T278" s="5">
        <f t="shared" si="220"/>
        <v>12.812608849844962</v>
      </c>
      <c r="U278" s="5">
        <f t="shared" si="220"/>
        <v>39.458823925773842</v>
      </c>
      <c r="V278" s="5">
        <f t="shared" si="220"/>
        <v>74.77687400758569</v>
      </c>
      <c r="W278" s="15">
        <f t="shared" si="199"/>
        <v>-1.0734613539272964E-2</v>
      </c>
      <c r="X278" s="15">
        <f t="shared" si="199"/>
        <v>-1.217998157191269E-2</v>
      </c>
      <c r="Y278" s="15">
        <f t="shared" si="199"/>
        <v>-9.7425357312937999E-3</v>
      </c>
      <c r="Z278" s="5">
        <f t="shared" si="202"/>
        <v>2969.8074172051261</v>
      </c>
      <c r="AA278" s="5">
        <f t="shared" si="202"/>
        <v>15127.911071142509</v>
      </c>
      <c r="AB278" s="5">
        <f t="shared" si="202"/>
        <v>71831.038107850909</v>
      </c>
      <c r="AC278" s="16">
        <f t="shared" si="208"/>
        <v>0.94019321636398279</v>
      </c>
      <c r="AD278" s="16">
        <f t="shared" si="208"/>
        <v>3.0712123649485847</v>
      </c>
      <c r="AE278" s="16">
        <f t="shared" si="208"/>
        <v>20.430345577891082</v>
      </c>
      <c r="AF278" s="15">
        <f t="shared" si="209"/>
        <v>-4.0504037456468023E-3</v>
      </c>
      <c r="AG278" s="15">
        <f t="shared" si="209"/>
        <v>2.9673830763510267E-4</v>
      </c>
      <c r="AH278" s="15">
        <f t="shared" si="209"/>
        <v>9.7937136394747881E-3</v>
      </c>
      <c r="AI278" s="1">
        <f t="shared" si="216"/>
        <v>591082.02158148645</v>
      </c>
      <c r="AJ278" s="1">
        <f t="shared" si="216"/>
        <v>279154.34203821991</v>
      </c>
      <c r="AK278" s="1">
        <f t="shared" si="216"/>
        <v>98356.103262124496</v>
      </c>
      <c r="AL278" s="14">
        <f t="shared" si="221"/>
        <v>93.41561064623717</v>
      </c>
      <c r="AM278" s="14">
        <f t="shared" si="221"/>
        <v>22.976177696528744</v>
      </c>
      <c r="AN278" s="14">
        <f t="shared" si="221"/>
        <v>7.1813901612706159</v>
      </c>
      <c r="AO278" s="11">
        <f t="shared" si="222"/>
        <v>2.2147538753754079E-3</v>
      </c>
      <c r="AP278" s="11">
        <f t="shared" si="222"/>
        <v>2.7900057493165436E-3</v>
      </c>
      <c r="AQ278" s="11">
        <f t="shared" si="222"/>
        <v>2.5308872416133577E-3</v>
      </c>
      <c r="AR278" s="1">
        <f t="shared" si="203"/>
        <v>297252.69873639185</v>
      </c>
      <c r="AS278" s="1">
        <f t="shared" si="203"/>
        <v>142996.34357412285</v>
      </c>
      <c r="AT278" s="1">
        <f t="shared" si="203"/>
        <v>50335.783325050208</v>
      </c>
      <c r="AU278" s="1">
        <f t="shared" si="210"/>
        <v>59450.539747278373</v>
      </c>
      <c r="AV278" s="1">
        <f t="shared" si="210"/>
        <v>28599.268714824571</v>
      </c>
      <c r="AW278" s="1">
        <f t="shared" si="210"/>
        <v>10067.156665010043</v>
      </c>
      <c r="AX278" s="1">
        <f t="shared" si="211"/>
        <v>204051.12917873912</v>
      </c>
      <c r="AY278" s="1">
        <f t="shared" si="211"/>
        <v>38593.351152060946</v>
      </c>
      <c r="AZ278" s="1">
        <f t="shared" si="211"/>
        <v>9214.9095873164479</v>
      </c>
      <c r="BA278" s="1">
        <f t="shared" si="212"/>
        <v>14248.385396182806</v>
      </c>
      <c r="BB278" s="1">
        <f t="shared" si="212"/>
        <v>31304.062209143813</v>
      </c>
      <c r="BC278" s="1">
        <f t="shared" si="212"/>
        <v>39891.362828371559</v>
      </c>
      <c r="BD278" s="1">
        <f>SUM(BA278:BC278)*BT278*BG$3+BF$3*econlow!BD278+BH$3*econhigh!BD278</f>
        <v>139.30382201711302</v>
      </c>
      <c r="BE278" s="2">
        <f t="shared" si="217"/>
        <v>0.17931493730955578</v>
      </c>
      <c r="BF278" s="2">
        <f t="shared" si="217"/>
        <v>0.13584270515142602</v>
      </c>
      <c r="BG278" s="2">
        <f t="shared" si="217"/>
        <v>7.3108051554487685E-2</v>
      </c>
      <c r="BH278" s="2">
        <f t="shared" si="206"/>
        <v>8.7168718082379207E-2</v>
      </c>
      <c r="BI278" s="2">
        <f t="shared" si="213"/>
        <v>3.2153846742329923E-3</v>
      </c>
      <c r="BJ278" s="2">
        <f t="shared" si="213"/>
        <v>1.8453240542857267E-3</v>
      </c>
      <c r="BK278" s="2">
        <f t="shared" si="213"/>
        <v>5.3447872020936297E-4</v>
      </c>
      <c r="BL278" s="2">
        <f t="shared" si="207"/>
        <v>955.78177189139114</v>
      </c>
      <c r="BM278" s="2">
        <f t="shared" si="207"/>
        <v>263.87459247223507</v>
      </c>
      <c r="BN278" s="2">
        <f t="shared" si="207"/>
        <v>26.903405052308628</v>
      </c>
      <c r="BO278" s="2">
        <f t="shared" si="214"/>
        <v>3589.5828618526739</v>
      </c>
      <c r="BP278" s="2">
        <f t="shared" si="214"/>
        <v>256.81021056404904</v>
      </c>
      <c r="BQ278" s="2">
        <f t="shared" si="214"/>
        <v>10.246130751550657</v>
      </c>
      <c r="BR278" s="11">
        <f t="shared" si="215"/>
        <v>3.098569775809687E-2</v>
      </c>
      <c r="BS278" s="17">
        <f t="shared" si="204"/>
        <v>2.2750876057028862E-4</v>
      </c>
      <c r="BT278" s="17">
        <f t="shared" si="205"/>
        <v>1.6380314615911037E-3</v>
      </c>
      <c r="BU278" s="12">
        <f>(BU$3*tempmid!$I388+BU$4*tempmid!$I388^2+BU$5*tempmid!$I388^6)*(K278/K$56)^$BW$1</f>
        <v>-21.282088776780018</v>
      </c>
      <c r="BV278" s="12">
        <f>(BV$3*tempmid!$I388+BV$4*tempmid!$I388^2+BV$5*tempmid!$I388^6)*(L278/L$56)^$BW$1</f>
        <v>-15.317621753882689</v>
      </c>
      <c r="BW278" s="12">
        <f>(BW$3*tempmid!$I388+BW$4*tempmid!$I388^2+BW$5*tempmid!$I388^6)*(M278/M$56)^$BW$1</f>
        <v>-13.983570082397474</v>
      </c>
      <c r="BX278" s="12"/>
      <c r="BY278" s="12"/>
      <c r="BZ278" s="12"/>
      <c r="CA278" s="19"/>
      <c r="CB278" s="19"/>
      <c r="CC278" s="19"/>
      <c r="CD278" s="19"/>
      <c r="CE278" s="19"/>
      <c r="CF278" s="19"/>
      <c r="CG278" s="19"/>
      <c r="CH278" s="19"/>
    </row>
    <row r="279" spans="1:86" x14ac:dyDescent="0.3">
      <c r="A279" s="2">
        <f t="shared" si="191"/>
        <v>2233</v>
      </c>
      <c r="B279" s="5">
        <f t="shared" si="218"/>
        <v>1165.4048202078902</v>
      </c>
      <c r="C279" s="5">
        <f t="shared" si="218"/>
        <v>2964.1656248764116</v>
      </c>
      <c r="D279" s="5">
        <f t="shared" si="218"/>
        <v>4369.9434537258912</v>
      </c>
      <c r="E279" s="15">
        <f t="shared" si="219"/>
        <v>4.4258017022221023E-8</v>
      </c>
      <c r="F279" s="15">
        <f t="shared" si="219"/>
        <v>8.7191261276379687E-8</v>
      </c>
      <c r="G279" s="15">
        <f t="shared" si="219"/>
        <v>1.7799785831612283E-7</v>
      </c>
      <c r="H279" s="5">
        <f t="shared" si="194"/>
        <v>297322.59205546899</v>
      </c>
      <c r="I279" s="5">
        <f t="shared" si="194"/>
        <v>143292.90853721491</v>
      </c>
      <c r="J279" s="5">
        <f t="shared" si="194"/>
        <v>50437.313871136997</v>
      </c>
      <c r="K279" s="5">
        <f t="shared" si="195"/>
        <v>255123.87361022862</v>
      </c>
      <c r="L279" s="5">
        <f t="shared" si="195"/>
        <v>48341.734798705591</v>
      </c>
      <c r="M279" s="5">
        <f t="shared" si="195"/>
        <v>11541.868769064562</v>
      </c>
      <c r="N279" s="15">
        <f t="shared" si="196"/>
        <v>2.3508671398597691E-4</v>
      </c>
      <c r="O279" s="15">
        <f t="shared" si="196"/>
        <v>2.0738465179708232E-3</v>
      </c>
      <c r="P279" s="15">
        <f t="shared" si="196"/>
        <v>2.0168866291192522E-3</v>
      </c>
      <c r="Q279" s="5">
        <f t="shared" si="197"/>
        <v>3768.5847993155662</v>
      </c>
      <c r="R279" s="5">
        <f t="shared" si="197"/>
        <v>5585.301965667526</v>
      </c>
      <c r="S279" s="5">
        <f t="shared" si="197"/>
        <v>3734.8002559658048</v>
      </c>
      <c r="T279" s="5">
        <f t="shared" si="220"/>
        <v>12.675070445412008</v>
      </c>
      <c r="U279" s="5">
        <f t="shared" si="220"/>
        <v>38.978216177508571</v>
      </c>
      <c r="V279" s="5">
        <f t="shared" si="220"/>
        <v>74.048357640692331</v>
      </c>
      <c r="W279" s="15">
        <f t="shared" si="199"/>
        <v>-1.0734613539272964E-2</v>
      </c>
      <c r="X279" s="15">
        <f t="shared" si="199"/>
        <v>-1.217998157191269E-2</v>
      </c>
      <c r="Y279" s="15">
        <f t="shared" si="199"/>
        <v>-9.7425357312937999E-3</v>
      </c>
      <c r="Z279" s="5">
        <f t="shared" si="202"/>
        <v>2926.8089631065827</v>
      </c>
      <c r="AA279" s="5">
        <f t="shared" si="202"/>
        <v>14979.612201963442</v>
      </c>
      <c r="AB279" s="5">
        <f t="shared" si="202"/>
        <v>71974.991526094702</v>
      </c>
      <c r="AC279" s="16">
        <f t="shared" ref="AC279:AE294" si="223">AC278*(1+AF279)</f>
        <v>0.93638505423879037</v>
      </c>
      <c r="AD279" s="16">
        <f t="shared" si="223"/>
        <v>3.0721237113081474</v>
      </c>
      <c r="AE279" s="16">
        <f t="shared" si="223"/>
        <v>20.630434532036457</v>
      </c>
      <c r="AF279" s="15">
        <f t="shared" si="209"/>
        <v>-4.0504037456468023E-3</v>
      </c>
      <c r="AG279" s="15">
        <f t="shared" si="209"/>
        <v>2.9673830763510267E-4</v>
      </c>
      <c r="AH279" s="15">
        <f t="shared" si="209"/>
        <v>9.7937136394747881E-3</v>
      </c>
      <c r="AI279" s="1">
        <f t="shared" si="216"/>
        <v>591424.35917061614</v>
      </c>
      <c r="AJ279" s="1">
        <f t="shared" si="216"/>
        <v>279838.17654922249</v>
      </c>
      <c r="AK279" s="1">
        <f t="shared" si="216"/>
        <v>98587.649600922086</v>
      </c>
      <c r="AL279" s="14">
        <f t="shared" si="221"/>
        <v>93.620434306079474</v>
      </c>
      <c r="AM279" s="14">
        <f t="shared" si="221"/>
        <v>23.039640327720672</v>
      </c>
      <c r="AN279" s="14">
        <f t="shared" si="221"/>
        <v>7.1993836971194609</v>
      </c>
      <c r="AO279" s="11">
        <f t="shared" si="222"/>
        <v>2.1926063366216539E-3</v>
      </c>
      <c r="AP279" s="11">
        <f t="shared" si="222"/>
        <v>2.762105691823378E-3</v>
      </c>
      <c r="AQ279" s="11">
        <f t="shared" si="222"/>
        <v>2.5055783691972241E-3</v>
      </c>
      <c r="AR279" s="1">
        <f t="shared" si="203"/>
        <v>297322.59205546899</v>
      </c>
      <c r="AS279" s="1">
        <f t="shared" si="203"/>
        <v>143292.90853721491</v>
      </c>
      <c r="AT279" s="1">
        <f t="shared" si="203"/>
        <v>50437.313871136997</v>
      </c>
      <c r="AU279" s="1">
        <f t="shared" si="210"/>
        <v>59464.518411093799</v>
      </c>
      <c r="AV279" s="1">
        <f t="shared" si="210"/>
        <v>28658.581707442983</v>
      </c>
      <c r="AW279" s="1">
        <f t="shared" si="210"/>
        <v>10087.462774227401</v>
      </c>
      <c r="AX279" s="1">
        <f t="shared" si="211"/>
        <v>204099.0988881829</v>
      </c>
      <c r="AY279" s="1">
        <f t="shared" si="211"/>
        <v>38673.387838964474</v>
      </c>
      <c r="AZ279" s="1">
        <f t="shared" si="211"/>
        <v>9233.4950152516503</v>
      </c>
      <c r="BA279" s="1">
        <f t="shared" si="212"/>
        <v>14248.659965779287</v>
      </c>
      <c r="BB279" s="1">
        <f t="shared" si="212"/>
        <v>31310.205797743252</v>
      </c>
      <c r="BC279" s="1">
        <f t="shared" si="212"/>
        <v>39900.174733306143</v>
      </c>
      <c r="BD279" s="1">
        <f>SUM(BA279:BC279)*BT279*BG$3+BF$3*econlow!BD279+BH$3*econhigh!BD279</f>
        <v>135.2618493902884</v>
      </c>
      <c r="BE279" s="2">
        <f t="shared" si="217"/>
        <v>0.17931493730955578</v>
      </c>
      <c r="BF279" s="2">
        <f t="shared" si="217"/>
        <v>0.13584270515142602</v>
      </c>
      <c r="BG279" s="2">
        <f t="shared" si="217"/>
        <v>7.3108051554487685E-2</v>
      </c>
      <c r="BH279" s="2">
        <f t="shared" si="206"/>
        <v>8.7021807582947933E-2</v>
      </c>
      <c r="BI279" s="2">
        <f t="shared" si="213"/>
        <v>3.2153846742329923E-3</v>
      </c>
      <c r="BJ279" s="2">
        <f t="shared" si="213"/>
        <v>1.8453240542857267E-3</v>
      </c>
      <c r="BK279" s="2">
        <f t="shared" si="213"/>
        <v>5.3447872020936297E-4</v>
      </c>
      <c r="BL279" s="2">
        <f t="shared" si="207"/>
        <v>956.00650579838305</v>
      </c>
      <c r="BM279" s="2">
        <f t="shared" si="207"/>
        <v>264.42185093228727</v>
      </c>
      <c r="BN279" s="2">
        <f t="shared" si="207"/>
        <v>26.957670968643253</v>
      </c>
      <c r="BO279" s="2">
        <f t="shared" si="214"/>
        <v>3643.174708509292</v>
      </c>
      <c r="BP279" s="2">
        <f t="shared" si="214"/>
        <v>259.89052403051852</v>
      </c>
      <c r="BQ279" s="2">
        <f t="shared" si="214"/>
        <v>10.246263777395777</v>
      </c>
      <c r="BR279" s="11">
        <f t="shared" si="215"/>
        <v>3.0953812578499579E-2</v>
      </c>
      <c r="BS279" s="17">
        <f t="shared" si="204"/>
        <v>2.2067111218420572E-4</v>
      </c>
      <c r="BT279" s="17">
        <f t="shared" si="205"/>
        <v>1.5903218073700035E-3</v>
      </c>
      <c r="BU279" s="12">
        <f>(BU$3*tempmid!$I389+BU$4*tempmid!$I389^2+BU$5*tempmid!$I389^6)*(K279/K$56)^$BW$1</f>
        <v>-21.444488361849242</v>
      </c>
      <c r="BV279" s="12">
        <f>(BV$3*tempmid!$I389+BV$4*tempmid!$I389^2+BV$5*tempmid!$I389^6)*(L279/L$56)^$BW$1</f>
        <v>-15.41687103279626</v>
      </c>
      <c r="BW279" s="12">
        <f>(BW$3*tempmid!$I389+BW$4*tempmid!$I389^2+BW$5*tempmid!$I389^6)*(M279/M$56)^$BW$1</f>
        <v>-14.065788179524384</v>
      </c>
      <c r="BX279" s="12"/>
      <c r="BY279" s="12"/>
      <c r="BZ279" s="12"/>
      <c r="CA279" s="19"/>
      <c r="CB279" s="19"/>
      <c r="CC279" s="19"/>
      <c r="CD279" s="19"/>
      <c r="CE279" s="19"/>
      <c r="CF279" s="19"/>
      <c r="CG279" s="19"/>
      <c r="CH279" s="19"/>
    </row>
    <row r="280" spans="1:86" x14ac:dyDescent="0.3">
      <c r="A280" s="2">
        <f t="shared" si="191"/>
        <v>2234</v>
      </c>
      <c r="B280" s="5">
        <f t="shared" si="218"/>
        <v>1165.4048692074714</v>
      </c>
      <c r="C280" s="5">
        <f t="shared" si="218"/>
        <v>2964.1658704032839</v>
      </c>
      <c r="D280" s="5">
        <f t="shared" si="218"/>
        <v>4369.9441926744385</v>
      </c>
      <c r="E280" s="15">
        <f t="shared" si="219"/>
        <v>4.2045116171109967E-8</v>
      </c>
      <c r="F280" s="15">
        <f t="shared" si="219"/>
        <v>8.2831698212560695E-8</v>
      </c>
      <c r="G280" s="15">
        <f t="shared" si="219"/>
        <v>1.6909796540031667E-7</v>
      </c>
      <c r="H280" s="5">
        <f t="shared" si="194"/>
        <v>297383.12763158442</v>
      </c>
      <c r="I280" s="5">
        <f t="shared" si="194"/>
        <v>143585.1257826036</v>
      </c>
      <c r="J280" s="5">
        <f t="shared" si="194"/>
        <v>50537.486070698178</v>
      </c>
      <c r="K280" s="5">
        <f t="shared" si="195"/>
        <v>255175.80669953657</v>
      </c>
      <c r="L280" s="5">
        <f t="shared" si="195"/>
        <v>48440.314091825239</v>
      </c>
      <c r="M280" s="5">
        <f t="shared" si="195"/>
        <v>11564.789810226126</v>
      </c>
      <c r="N280" s="15">
        <f t="shared" si="196"/>
        <v>2.0356028847112739E-4</v>
      </c>
      <c r="O280" s="15">
        <f t="shared" si="196"/>
        <v>2.0392171180891872E-3</v>
      </c>
      <c r="P280" s="15">
        <f t="shared" si="196"/>
        <v>1.985903809875067E-3</v>
      </c>
      <c r="Q280" s="5">
        <f t="shared" si="197"/>
        <v>3728.8895540061339</v>
      </c>
      <c r="R280" s="5">
        <f t="shared" si="197"/>
        <v>5528.5244663207914</v>
      </c>
      <c r="S280" s="5">
        <f t="shared" si="197"/>
        <v>3705.7591517765618</v>
      </c>
      <c r="T280" s="5">
        <f t="shared" si="220"/>
        <v>12.539008462597449</v>
      </c>
      <c r="U280" s="5">
        <f t="shared" si="220"/>
        <v>38.50346222276049</v>
      </c>
      <c r="V280" s="5">
        <f t="shared" si="220"/>
        <v>73.326938870534264</v>
      </c>
      <c r="W280" s="15">
        <f t="shared" si="199"/>
        <v>-1.0734613539272964E-2</v>
      </c>
      <c r="X280" s="15">
        <f t="shared" si="199"/>
        <v>-1.217998157191269E-2</v>
      </c>
      <c r="Y280" s="15">
        <f t="shared" si="199"/>
        <v>-9.7425357312937999E-3</v>
      </c>
      <c r="Z280" s="5">
        <f t="shared" si="202"/>
        <v>2884.3413368272336</v>
      </c>
      <c r="AA280" s="5">
        <f t="shared" si="202"/>
        <v>14832.249125509785</v>
      </c>
      <c r="AB280" s="5">
        <f t="shared" si="202"/>
        <v>72116.97933115832</v>
      </c>
      <c r="AC280" s="16">
        <f t="shared" si="223"/>
        <v>0.9325923167077339</v>
      </c>
      <c r="AD280" s="16">
        <f t="shared" si="223"/>
        <v>3.0730353280990865</v>
      </c>
      <c r="AE280" s="16">
        <f t="shared" si="223"/>
        <v>20.832483100101154</v>
      </c>
      <c r="AF280" s="15">
        <f t="shared" si="209"/>
        <v>-4.0504037456468023E-3</v>
      </c>
      <c r="AG280" s="15">
        <f t="shared" si="209"/>
        <v>2.9673830763510267E-4</v>
      </c>
      <c r="AH280" s="15">
        <f t="shared" si="209"/>
        <v>9.7937136394747881E-3</v>
      </c>
      <c r="AI280" s="1">
        <f t="shared" ref="AI280:AK295" si="224">(1-$AI$5)*AI279+AU279</f>
        <v>591746.44166464824</v>
      </c>
      <c r="AJ280" s="1">
        <f t="shared" si="224"/>
        <v>280512.94060174323</v>
      </c>
      <c r="AK280" s="1">
        <f t="shared" si="224"/>
        <v>98816.347415057287</v>
      </c>
      <c r="AL280" s="14">
        <f t="shared" si="221"/>
        <v>93.823654336001297</v>
      </c>
      <c r="AM280" s="14">
        <f t="shared" si="221"/>
        <v>23.102641870190563</v>
      </c>
      <c r="AN280" s="14">
        <f t="shared" si="221"/>
        <v>7.2172419309818849</v>
      </c>
      <c r="AO280" s="11">
        <f t="shared" si="222"/>
        <v>2.1706802732554373E-3</v>
      </c>
      <c r="AP280" s="11">
        <f t="shared" si="222"/>
        <v>2.7344846349051442E-3</v>
      </c>
      <c r="AQ280" s="11">
        <f t="shared" si="222"/>
        <v>2.4805225855052517E-3</v>
      </c>
      <c r="AR280" s="1">
        <f t="shared" si="203"/>
        <v>297383.12763158442</v>
      </c>
      <c r="AS280" s="1">
        <f t="shared" si="203"/>
        <v>143585.1257826036</v>
      </c>
      <c r="AT280" s="1">
        <f t="shared" si="203"/>
        <v>50537.486070698178</v>
      </c>
      <c r="AU280" s="1">
        <f t="shared" si="210"/>
        <v>59476.625526316886</v>
      </c>
      <c r="AV280" s="1">
        <f t="shared" si="210"/>
        <v>28717.025156520722</v>
      </c>
      <c r="AW280" s="1">
        <f t="shared" si="210"/>
        <v>10107.497214139636</v>
      </c>
      <c r="AX280" s="1">
        <f t="shared" si="211"/>
        <v>204140.64535962927</v>
      </c>
      <c r="AY280" s="1">
        <f t="shared" si="211"/>
        <v>38752.251273460191</v>
      </c>
      <c r="AZ280" s="1">
        <f t="shared" si="211"/>
        <v>9251.8318481809001</v>
      </c>
      <c r="BA280" s="1">
        <f t="shared" si="212"/>
        <v>14248.89777087517</v>
      </c>
      <c r="BB280" s="1">
        <f t="shared" si="212"/>
        <v>31316.246814267117</v>
      </c>
      <c r="BC280" s="1">
        <f t="shared" si="212"/>
        <v>39908.851163433828</v>
      </c>
      <c r="BD280" s="1">
        <f>SUM(BA280:BC280)*BT280*BG$3+BF$3*econlow!BD280+BH$3*econhigh!BD280</f>
        <v>131.33631313881995</v>
      </c>
      <c r="BE280" s="2">
        <f t="shared" ref="BE280:BG295" si="225">BE279</f>
        <v>0.17931493730955578</v>
      </c>
      <c r="BF280" s="2">
        <f t="shared" si="225"/>
        <v>0.13584270515142602</v>
      </c>
      <c r="BG280" s="2">
        <f t="shared" si="225"/>
        <v>7.3108051554487685E-2</v>
      </c>
      <c r="BH280" s="2">
        <f t="shared" si="206"/>
        <v>8.6876099786730318E-2</v>
      </c>
      <c r="BI280" s="2">
        <f t="shared" si="213"/>
        <v>3.2153846742329923E-3</v>
      </c>
      <c r="BJ280" s="2">
        <f t="shared" si="213"/>
        <v>1.8453240542857267E-3</v>
      </c>
      <c r="BK280" s="2">
        <f t="shared" si="213"/>
        <v>5.3447872020936297E-4</v>
      </c>
      <c r="BL280" s="2">
        <f t="shared" si="207"/>
        <v>956.20115096207041</v>
      </c>
      <c r="BM280" s="2">
        <f t="shared" si="207"/>
        <v>264.96108644428011</v>
      </c>
      <c r="BN280" s="2">
        <f t="shared" si="207"/>
        <v>27.01121087766527</v>
      </c>
      <c r="BO280" s="2">
        <f t="shared" si="214"/>
        <v>3697.5677051340099</v>
      </c>
      <c r="BP280" s="2">
        <f t="shared" si="214"/>
        <v>263.00787885594866</v>
      </c>
      <c r="BQ280" s="2">
        <f t="shared" si="214"/>
        <v>10.246400144201555</v>
      </c>
      <c r="BR280" s="11">
        <f t="shared" si="215"/>
        <v>3.0922233300463481E-2</v>
      </c>
      <c r="BS280" s="17">
        <f t="shared" si="204"/>
        <v>2.1404558525496819E-4</v>
      </c>
      <c r="BT280" s="17">
        <f t="shared" si="205"/>
        <v>1.5440017547281588E-3</v>
      </c>
      <c r="BU280" s="12">
        <f>(BU$3*tempmid!$I390+BU$4*tempmid!$I390^2+BU$5*tempmid!$I390^6)*(K280/K$56)^$BW$1</f>
        <v>-21.606765069254976</v>
      </c>
      <c r="BV280" s="12">
        <f>(BV$3*tempmid!$I390+BV$4*tempmid!$I390^2+BV$5*tempmid!$I390^6)*(L280/L$56)^$BW$1</f>
        <v>-15.515949048432443</v>
      </c>
      <c r="BW280" s="12">
        <f>(BW$3*tempmid!$I390+BW$4*tempmid!$I390^2+BW$5*tempmid!$I390^6)*(M280/M$56)^$BW$1</f>
        <v>-14.147846986038846</v>
      </c>
      <c r="BX280" s="12"/>
      <c r="BY280" s="12"/>
      <c r="BZ280" s="12"/>
      <c r="CA280" s="19"/>
      <c r="CB280" s="19"/>
      <c r="CC280" s="19"/>
      <c r="CD280" s="19"/>
      <c r="CE280" s="19"/>
      <c r="CF280" s="19"/>
      <c r="CG280" s="19"/>
      <c r="CH280" s="19"/>
    </row>
    <row r="281" spans="1:86" x14ac:dyDescent="0.3">
      <c r="A281" s="2">
        <f t="shared" si="191"/>
        <v>2235</v>
      </c>
      <c r="B281" s="5">
        <f t="shared" si="218"/>
        <v>1165.4049157570753</v>
      </c>
      <c r="C281" s="5">
        <f t="shared" si="218"/>
        <v>2964.1661036538321</v>
      </c>
      <c r="D281" s="5">
        <f t="shared" si="218"/>
        <v>4369.9448946756766</v>
      </c>
      <c r="E281" s="15">
        <f t="shared" si="219"/>
        <v>3.9942860362554464E-8</v>
      </c>
      <c r="F281" s="15">
        <f t="shared" si="219"/>
        <v>7.8690113301932661E-8</v>
      </c>
      <c r="G281" s="15">
        <f t="shared" si="219"/>
        <v>1.6064306713030082E-7</v>
      </c>
      <c r="H281" s="5">
        <f t="shared" si="194"/>
        <v>297434.38165430218</v>
      </c>
      <c r="I281" s="5">
        <f t="shared" si="194"/>
        <v>143873.01733307267</v>
      </c>
      <c r="J281" s="5">
        <f t="shared" si="194"/>
        <v>50636.307340861582</v>
      </c>
      <c r="K281" s="5">
        <f t="shared" si="195"/>
        <v>255219.77609051153</v>
      </c>
      <c r="L281" s="5">
        <f t="shared" si="195"/>
        <v>48537.434240181428</v>
      </c>
      <c r="M281" s="5">
        <f t="shared" si="195"/>
        <v>11587.401800548254</v>
      </c>
      <c r="N281" s="15">
        <f t="shared" si="196"/>
        <v>1.723101870183541E-4</v>
      </c>
      <c r="O281" s="15">
        <f t="shared" si="196"/>
        <v>2.0049446453234143E-3</v>
      </c>
      <c r="P281" s="15">
        <f t="shared" si="196"/>
        <v>1.9552443834416344E-3</v>
      </c>
      <c r="Q281" s="5">
        <f t="shared" si="197"/>
        <v>3689.4971414741203</v>
      </c>
      <c r="R281" s="5">
        <f t="shared" si="197"/>
        <v>5472.1369487180336</v>
      </c>
      <c r="S281" s="5">
        <f t="shared" si="197"/>
        <v>3676.8313251061763</v>
      </c>
      <c r="T281" s="5">
        <f t="shared" si="220"/>
        <v>12.404407052585793</v>
      </c>
      <c r="U281" s="5">
        <f t="shared" si="220"/>
        <v>38.034490762432434</v>
      </c>
      <c r="V281" s="5">
        <f t="shared" si="220"/>
        <v>72.612548548521687</v>
      </c>
      <c r="W281" s="15">
        <f t="shared" si="199"/>
        <v>-1.0734613539272964E-2</v>
      </c>
      <c r="X281" s="15">
        <f t="shared" si="199"/>
        <v>-1.217998157191269E-2</v>
      </c>
      <c r="Y281" s="15">
        <f t="shared" si="199"/>
        <v>-9.7425357312937999E-3</v>
      </c>
      <c r="Z281" s="5">
        <f t="shared" si="202"/>
        <v>2842.4003116364006</v>
      </c>
      <c r="AA281" s="5">
        <f t="shared" si="202"/>
        <v>14685.828154064415</v>
      </c>
      <c r="AB281" s="5">
        <f t="shared" si="202"/>
        <v>72257.012309000667</v>
      </c>
      <c r="AC281" s="16">
        <f t="shared" si="223"/>
        <v>0.92881494129497943</v>
      </c>
      <c r="AD281" s="16">
        <f t="shared" si="223"/>
        <v>3.0739472154016494</v>
      </c>
      <c r="AE281" s="16">
        <f t="shared" si="223"/>
        <v>21.036510473982741</v>
      </c>
      <c r="AF281" s="15">
        <f t="shared" si="209"/>
        <v>-4.0504037456468023E-3</v>
      </c>
      <c r="AG281" s="15">
        <f t="shared" si="209"/>
        <v>2.9673830763510267E-4</v>
      </c>
      <c r="AH281" s="15">
        <f t="shared" si="209"/>
        <v>9.7937136394747881E-3</v>
      </c>
      <c r="AI281" s="1">
        <f t="shared" si="224"/>
        <v>592048.42302450037</v>
      </c>
      <c r="AJ281" s="1">
        <f t="shared" si="224"/>
        <v>281178.67169808963</v>
      </c>
      <c r="AK281" s="1">
        <f t="shared" si="224"/>
        <v>99042.209887691191</v>
      </c>
      <c r="AL281" s="14">
        <f t="shared" si="221"/>
        <v>94.025278880076868</v>
      </c>
      <c r="AM281" s="14">
        <f t="shared" si="221"/>
        <v>23.165183951218118</v>
      </c>
      <c r="AN281" s="14">
        <f t="shared" si="221"/>
        <v>7.2349654372805929</v>
      </c>
      <c r="AO281" s="11">
        <f t="shared" si="222"/>
        <v>2.148973470522883E-3</v>
      </c>
      <c r="AP281" s="11">
        <f t="shared" si="222"/>
        <v>2.7071397885560927E-3</v>
      </c>
      <c r="AQ281" s="11">
        <f t="shared" si="222"/>
        <v>2.455717359650199E-3</v>
      </c>
      <c r="AR281" s="1">
        <f t="shared" si="203"/>
        <v>297434.38165430218</v>
      </c>
      <c r="AS281" s="1">
        <f t="shared" si="203"/>
        <v>143873.01733307267</v>
      </c>
      <c r="AT281" s="1">
        <f t="shared" si="203"/>
        <v>50636.307340861582</v>
      </c>
      <c r="AU281" s="1">
        <f t="shared" si="210"/>
        <v>59486.876330860439</v>
      </c>
      <c r="AV281" s="1">
        <f t="shared" si="210"/>
        <v>28774.603466614535</v>
      </c>
      <c r="AW281" s="1">
        <f t="shared" si="210"/>
        <v>10127.261468172317</v>
      </c>
      <c r="AX281" s="1">
        <f t="shared" si="211"/>
        <v>204175.82087240921</v>
      </c>
      <c r="AY281" s="1">
        <f t="shared" si="211"/>
        <v>38829.947392145143</v>
      </c>
      <c r="AZ281" s="1">
        <f t="shared" si="211"/>
        <v>9269.9214404386039</v>
      </c>
      <c r="BA281" s="1">
        <f t="shared" si="212"/>
        <v>14249.099133856977</v>
      </c>
      <c r="BB281" s="1">
        <f t="shared" si="212"/>
        <v>31322.186317772816</v>
      </c>
      <c r="BC281" s="1">
        <f t="shared" si="212"/>
        <v>39917.393542490368</v>
      </c>
      <c r="BD281" s="1">
        <f>SUM(BA281:BC281)*BT281*BG$3+BF$3*econlow!BD281+BH$3*econhigh!BD281</f>
        <v>127.52382569836462</v>
      </c>
      <c r="BE281" s="2">
        <f t="shared" si="225"/>
        <v>0.17931493730955578</v>
      </c>
      <c r="BF281" s="2">
        <f t="shared" si="225"/>
        <v>0.13584270515142602</v>
      </c>
      <c r="BG281" s="2">
        <f t="shared" si="225"/>
        <v>7.3108051554487685E-2</v>
      </c>
      <c r="BH281" s="2">
        <f t="shared" si="206"/>
        <v>8.6731591644633427E-2</v>
      </c>
      <c r="BI281" s="2">
        <f t="shared" si="213"/>
        <v>3.2153846742329923E-3</v>
      </c>
      <c r="BJ281" s="2">
        <f t="shared" si="213"/>
        <v>1.8453240542857267E-3</v>
      </c>
      <c r="BK281" s="2">
        <f t="shared" si="213"/>
        <v>5.3447872020936297E-4</v>
      </c>
      <c r="BL281" s="2">
        <f t="shared" si="207"/>
        <v>956.36595236120991</v>
      </c>
      <c r="BM281" s="2">
        <f t="shared" si="207"/>
        <v>265.4923396473863</v>
      </c>
      <c r="BN281" s="2">
        <f t="shared" si="207"/>
        <v>27.06402874367167</v>
      </c>
      <c r="BO281" s="2">
        <f t="shared" si="214"/>
        <v>3752.7738286337631</v>
      </c>
      <c r="BP281" s="2">
        <f t="shared" si="214"/>
        <v>266.16272051928672</v>
      </c>
      <c r="BQ281" s="2">
        <f t="shared" si="214"/>
        <v>10.246539814775772</v>
      </c>
      <c r="BR281" s="11">
        <f t="shared" si="215"/>
        <v>3.0890956061063707E-2</v>
      </c>
      <c r="BS281" s="17">
        <f t="shared" si="204"/>
        <v>2.0762534587086002E-4</v>
      </c>
      <c r="BT281" s="17">
        <f t="shared" si="205"/>
        <v>1.4990308298331639E-3</v>
      </c>
      <c r="BU281" s="12">
        <f>(BU$3*tempmid!$I391+BU$4*tempmid!$I391^2+BU$5*tempmid!$I391^6)*(K281/K$56)^$BW$1</f>
        <v>-21.768918824053575</v>
      </c>
      <c r="BV281" s="12">
        <f>(BV$3*tempmid!$I391+BV$4*tempmid!$I391^2+BV$5*tempmid!$I391^6)*(L281/L$56)^$BW$1</f>
        <v>-15.614856051558055</v>
      </c>
      <c r="BW281" s="12">
        <f>(BW$3*tempmid!$I391+BW$4*tempmid!$I391^2+BW$5*tempmid!$I391^6)*(M281/M$56)^$BW$1</f>
        <v>-14.229746760133093</v>
      </c>
      <c r="BX281" s="12"/>
      <c r="BY281" s="12"/>
      <c r="BZ281" s="12"/>
      <c r="CA281" s="19"/>
      <c r="CB281" s="19"/>
      <c r="CC281" s="19"/>
      <c r="CD281" s="19"/>
      <c r="CE281" s="19"/>
      <c r="CF281" s="19"/>
      <c r="CG281" s="19"/>
      <c r="CH281" s="19"/>
    </row>
    <row r="282" spans="1:86" x14ac:dyDescent="0.3">
      <c r="A282" s="2">
        <f t="shared" si="191"/>
        <v>2236</v>
      </c>
      <c r="B282" s="5">
        <f t="shared" ref="B282:D297" si="226">B281*(1+E282)</f>
        <v>1165.4049599792006</v>
      </c>
      <c r="C282" s="5">
        <f t="shared" si="226"/>
        <v>2964.1663252418707</v>
      </c>
      <c r="D282" s="5">
        <f t="shared" si="226"/>
        <v>4369.9455615769593</v>
      </c>
      <c r="E282" s="15">
        <f t="shared" ref="E282:G297" si="227">E281*$E$5</f>
        <v>3.7945717344426738E-8</v>
      </c>
      <c r="F282" s="15">
        <f t="shared" si="227"/>
        <v>7.4755607636836019E-8</v>
      </c>
      <c r="G282" s="15">
        <f t="shared" si="227"/>
        <v>1.5261091377378576E-7</v>
      </c>
      <c r="H282" s="5">
        <f t="shared" si="194"/>
        <v>297476.43007192831</v>
      </c>
      <c r="I282" s="5">
        <f t="shared" si="194"/>
        <v>144156.60543172772</v>
      </c>
      <c r="J282" s="5">
        <f t="shared" si="194"/>
        <v>50733.785151403688</v>
      </c>
      <c r="K282" s="5">
        <f t="shared" si="195"/>
        <v>255255.84692658033</v>
      </c>
      <c r="L282" s="5">
        <f t="shared" si="195"/>
        <v>48633.102739254951</v>
      </c>
      <c r="M282" s="5">
        <f t="shared" si="195"/>
        <v>11609.706445197833</v>
      </c>
      <c r="N282" s="15">
        <f t="shared" si="196"/>
        <v>1.4133244931624489E-4</v>
      </c>
      <c r="O282" s="15">
        <f t="shared" si="196"/>
        <v>1.9710250566629117E-3</v>
      </c>
      <c r="P282" s="15">
        <f t="shared" si="196"/>
        <v>1.9249047399498842E-3</v>
      </c>
      <c r="Q282" s="5">
        <f t="shared" si="197"/>
        <v>3650.4078021735049</v>
      </c>
      <c r="R282" s="5">
        <f t="shared" si="197"/>
        <v>5416.1411755908357</v>
      </c>
      <c r="S282" s="5">
        <f t="shared" si="197"/>
        <v>3648.0188180322721</v>
      </c>
      <c r="T282" s="5">
        <f t="shared" ref="T282:V297" si="228">T281*(1+W282)</f>
        <v>12.271250536692452</v>
      </c>
      <c r="U282" s="5">
        <f t="shared" si="228"/>
        <v>37.571231365848924</v>
      </c>
      <c r="V282" s="5">
        <f t="shared" si="228"/>
        <v>71.905118199747406</v>
      </c>
      <c r="W282" s="15">
        <f t="shared" si="199"/>
        <v>-1.0734613539272964E-2</v>
      </c>
      <c r="X282" s="15">
        <f t="shared" si="199"/>
        <v>-1.217998157191269E-2</v>
      </c>
      <c r="Y282" s="15">
        <f t="shared" si="199"/>
        <v>-9.7425357312937999E-3</v>
      </c>
      <c r="Z282" s="5">
        <f t="shared" si="202"/>
        <v>2800.9816264750029</v>
      </c>
      <c r="AA282" s="5">
        <f t="shared" si="202"/>
        <v>14540.355223895671</v>
      </c>
      <c r="AB282" s="5">
        <f t="shared" si="202"/>
        <v>72395.101322535382</v>
      </c>
      <c r="AC282" s="16">
        <f t="shared" si="223"/>
        <v>0.92505286577774548</v>
      </c>
      <c r="AD282" s="16">
        <f t="shared" si="223"/>
        <v>3.0748593732961074</v>
      </c>
      <c r="AE282" s="16">
        <f t="shared" si="223"/>
        <v>21.242536033538741</v>
      </c>
      <c r="AF282" s="15">
        <f t="shared" si="209"/>
        <v>-4.0504037456468023E-3</v>
      </c>
      <c r="AG282" s="15">
        <f t="shared" si="209"/>
        <v>2.9673830763510267E-4</v>
      </c>
      <c r="AH282" s="15">
        <f t="shared" si="209"/>
        <v>9.7937136394747881E-3</v>
      </c>
      <c r="AI282" s="1">
        <f t="shared" si="224"/>
        <v>592330.45705291082</v>
      </c>
      <c r="AJ282" s="1">
        <f t="shared" si="224"/>
        <v>281835.40799489524</v>
      </c>
      <c r="AK282" s="1">
        <f t="shared" si="224"/>
        <v>99265.250367094399</v>
      </c>
      <c r="AL282" s="14">
        <f t="shared" ref="AL282:AN297" si="229">AL281*(1+AO282)</f>
        <v>94.225316131649947</v>
      </c>
      <c r="AM282" s="14">
        <f t="shared" si="229"/>
        <v>23.227268228489844</v>
      </c>
      <c r="AN282" s="14">
        <f t="shared" si="229"/>
        <v>7.2525547971991831</v>
      </c>
      <c r="AO282" s="11">
        <f t="shared" ref="AO282:AQ297" si="230">AO$5*AO281</f>
        <v>2.1274837358176541E-3</v>
      </c>
      <c r="AP282" s="11">
        <f t="shared" si="230"/>
        <v>2.6800683906705318E-3</v>
      </c>
      <c r="AQ282" s="11">
        <f t="shared" si="230"/>
        <v>2.4311601860536971E-3</v>
      </c>
      <c r="AR282" s="1">
        <f t="shared" si="203"/>
        <v>297476.43007192831</v>
      </c>
      <c r="AS282" s="1">
        <f t="shared" si="203"/>
        <v>144156.60543172772</v>
      </c>
      <c r="AT282" s="1">
        <f t="shared" si="203"/>
        <v>50733.785151403688</v>
      </c>
      <c r="AU282" s="1">
        <f t="shared" si="210"/>
        <v>59495.286014385667</v>
      </c>
      <c r="AV282" s="1">
        <f t="shared" si="210"/>
        <v>28831.321086345546</v>
      </c>
      <c r="AW282" s="1">
        <f t="shared" si="210"/>
        <v>10146.757030280738</v>
      </c>
      <c r="AX282" s="1">
        <f t="shared" si="211"/>
        <v>204204.67754126427</v>
      </c>
      <c r="AY282" s="1">
        <f t="shared" si="211"/>
        <v>38906.482191403957</v>
      </c>
      <c r="AZ282" s="1">
        <f t="shared" si="211"/>
        <v>9287.7651561582679</v>
      </c>
      <c r="BA282" s="1">
        <f t="shared" si="212"/>
        <v>14249.264372448397</v>
      </c>
      <c r="BB282" s="1">
        <f t="shared" si="212"/>
        <v>31328.025355131915</v>
      </c>
      <c r="BC282" s="1">
        <f t="shared" si="212"/>
        <v>39925.803277730869</v>
      </c>
      <c r="BD282" s="1">
        <f>SUM(BA282:BC282)*BT282*BG$3+BF$3*econlow!BD282+BH$3*econhigh!BD282</f>
        <v>123.82108502117566</v>
      </c>
      <c r="BE282" s="2">
        <f t="shared" si="225"/>
        <v>0.17931493730955578</v>
      </c>
      <c r="BF282" s="2">
        <f t="shared" si="225"/>
        <v>0.13584270515142602</v>
      </c>
      <c r="BG282" s="2">
        <f t="shared" si="225"/>
        <v>7.3108051554487685E-2</v>
      </c>
      <c r="BH282" s="2">
        <f t="shared" si="206"/>
        <v>8.6588279969858822E-2</v>
      </c>
      <c r="BI282" s="2">
        <f t="shared" si="213"/>
        <v>3.2153846742329923E-3</v>
      </c>
      <c r="BJ282" s="2">
        <f t="shared" si="213"/>
        <v>1.8453240542857267E-3</v>
      </c>
      <c r="BK282" s="2">
        <f t="shared" si="213"/>
        <v>5.3447872020936297E-4</v>
      </c>
      <c r="BL282" s="2">
        <f t="shared" si="207"/>
        <v>956.5011541988207</v>
      </c>
      <c r="BM282" s="2">
        <f t="shared" si="207"/>
        <v>266.0156515873436</v>
      </c>
      <c r="BN282" s="2">
        <f t="shared" si="207"/>
        <v>27.116128559099025</v>
      </c>
      <c r="BO282" s="2">
        <f t="shared" si="214"/>
        <v>3808.8052349381824</v>
      </c>
      <c r="BP282" s="2">
        <f t="shared" si="214"/>
        <v>269.35549985890981</v>
      </c>
      <c r="BQ282" s="2">
        <f t="shared" si="214"/>
        <v>10.24668275241037</v>
      </c>
      <c r="BR282" s="11">
        <f t="shared" si="215"/>
        <v>3.0859977047221737E-2</v>
      </c>
      <c r="BS282" s="17">
        <f t="shared" si="204"/>
        <v>2.0140379023614362E-4</v>
      </c>
      <c r="BT282" s="17">
        <f t="shared" si="205"/>
        <v>1.4553697377021008E-3</v>
      </c>
      <c r="BU282" s="12">
        <f>(BU$3*tempmid!$I392+BU$4*tempmid!$I392^2+BU$5*tempmid!$I392^6)*(K282/K$56)^$BW$1</f>
        <v>-21.930949616363115</v>
      </c>
      <c r="BV282" s="12">
        <f>(BV$3*tempmid!$I392+BV$4*tempmid!$I392^2+BV$5*tempmid!$I392^6)*(L282/L$56)^$BW$1</f>
        <v>-15.713592323002322</v>
      </c>
      <c r="BW282" s="12">
        <f>(BW$3*tempmid!$I392+BW$4*tempmid!$I392^2+BW$5*tempmid!$I392^6)*(M282/M$56)^$BW$1</f>
        <v>-14.311487783534881</v>
      </c>
      <c r="BX282" s="12"/>
      <c r="BY282" s="12"/>
      <c r="BZ282" s="12"/>
      <c r="CA282" s="19"/>
      <c r="CB282" s="19"/>
      <c r="CC282" s="19"/>
      <c r="CD282" s="19"/>
      <c r="CE282" s="19"/>
      <c r="CF282" s="19"/>
      <c r="CG282" s="19"/>
      <c r="CH282" s="19"/>
    </row>
    <row r="283" spans="1:86" x14ac:dyDescent="0.3">
      <c r="A283" s="2">
        <f t="shared" si="191"/>
        <v>2237</v>
      </c>
      <c r="B283" s="5">
        <f t="shared" si="226"/>
        <v>1165.4050019902215</v>
      </c>
      <c r="C283" s="5">
        <f t="shared" si="226"/>
        <v>2964.1665357505226</v>
      </c>
      <c r="D283" s="5">
        <f t="shared" si="226"/>
        <v>4369.946195133276</v>
      </c>
      <c r="E283" s="15">
        <f t="shared" si="227"/>
        <v>3.60484314772054E-8</v>
      </c>
      <c r="F283" s="15">
        <f t="shared" si="227"/>
        <v>7.1017827254994215E-8</v>
      </c>
      <c r="G283" s="15">
        <f t="shared" si="227"/>
        <v>1.4498036808509648E-7</v>
      </c>
      <c r="H283" s="5">
        <f t="shared" si="194"/>
        <v>297509.34858066199</v>
      </c>
      <c r="I283" s="5">
        <f t="shared" si="194"/>
        <v>144435.91253316632</v>
      </c>
      <c r="J283" s="5">
        <f t="shared" si="194"/>
        <v>50829.927022301883</v>
      </c>
      <c r="K283" s="5">
        <f t="shared" si="195"/>
        <v>255284.08413606437</v>
      </c>
      <c r="L283" s="5">
        <f t="shared" si="195"/>
        <v>48727.327156264299</v>
      </c>
      <c r="M283" s="5">
        <f t="shared" si="195"/>
        <v>11631.705461021507</v>
      </c>
      <c r="N283" s="15">
        <f t="shared" si="196"/>
        <v>1.1062316426446728E-4</v>
      </c>
      <c r="O283" s="15">
        <f t="shared" si="196"/>
        <v>1.937454361374602E-3</v>
      </c>
      <c r="P283" s="15">
        <f t="shared" si="196"/>
        <v>1.894881315692043E-3</v>
      </c>
      <c r="Q283" s="5">
        <f t="shared" si="197"/>
        <v>3611.621700163641</v>
      </c>
      <c r="R283" s="5">
        <f t="shared" si="197"/>
        <v>5360.538771960044</v>
      </c>
      <c r="S283" s="5">
        <f t="shared" si="197"/>
        <v>3619.32360588846</v>
      </c>
      <c r="T283" s="5">
        <f t="shared" si="228"/>
        <v>12.139523404537464</v>
      </c>
      <c r="U283" s="5">
        <f t="shared" si="228"/>
        <v>37.113614460178816</v>
      </c>
      <c r="V283" s="5">
        <f t="shared" si="228"/>
        <v>71.204580016423463</v>
      </c>
      <c r="W283" s="15">
        <f t="shared" si="199"/>
        <v>-1.0734613539272964E-2</v>
      </c>
      <c r="X283" s="15">
        <f t="shared" si="199"/>
        <v>-1.217998157191269E-2</v>
      </c>
      <c r="Y283" s="15">
        <f t="shared" si="199"/>
        <v>-9.7425357312937999E-3</v>
      </c>
      <c r="Z283" s="5">
        <f t="shared" si="202"/>
        <v>2760.0809886468005</v>
      </c>
      <c r="AA283" s="5">
        <f t="shared" si="202"/>
        <v>14395.835903283814</v>
      </c>
      <c r="AB283" s="5">
        <f t="shared" si="202"/>
        <v>72531.257308045577</v>
      </c>
      <c r="AC283" s="16">
        <f t="shared" si="223"/>
        <v>0.92130602818527796</v>
      </c>
      <c r="AD283" s="16">
        <f t="shared" si="223"/>
        <v>3.0757718018627553</v>
      </c>
      <c r="AE283" s="16">
        <f t="shared" si="223"/>
        <v>21.450579348427443</v>
      </c>
      <c r="AF283" s="15">
        <f t="shared" si="209"/>
        <v>-4.0504037456468023E-3</v>
      </c>
      <c r="AG283" s="15">
        <f t="shared" si="209"/>
        <v>2.9673830763510267E-4</v>
      </c>
      <c r="AH283" s="15">
        <f t="shared" si="209"/>
        <v>9.7937136394747881E-3</v>
      </c>
      <c r="AI283" s="1">
        <f t="shared" si="224"/>
        <v>592592.69736200536</v>
      </c>
      <c r="AJ283" s="1">
        <f t="shared" si="224"/>
        <v>282483.1882817513</v>
      </c>
      <c r="AK283" s="1">
        <f t="shared" si="224"/>
        <v>99485.482360665701</v>
      </c>
      <c r="AL283" s="14">
        <f t="shared" si="229"/>
        <v>94.4237743309466</v>
      </c>
      <c r="AM283" s="14">
        <f t="shared" si="229"/>
        <v>23.288896389196839</v>
      </c>
      <c r="AN283" s="14">
        <f t="shared" si="229"/>
        <v>7.270010598444606</v>
      </c>
      <c r="AO283" s="11">
        <f t="shared" si="230"/>
        <v>2.1062088984594774E-3</v>
      </c>
      <c r="AP283" s="11">
        <f t="shared" si="230"/>
        <v>2.6532677067638267E-3</v>
      </c>
      <c r="AQ283" s="11">
        <f t="shared" si="230"/>
        <v>2.4068485841931601E-3</v>
      </c>
      <c r="AR283" s="1">
        <f t="shared" si="203"/>
        <v>297509.34858066199</v>
      </c>
      <c r="AS283" s="1">
        <f t="shared" si="203"/>
        <v>144435.91253316632</v>
      </c>
      <c r="AT283" s="1">
        <f t="shared" si="203"/>
        <v>50829.927022301883</v>
      </c>
      <c r="AU283" s="1">
        <f t="shared" si="210"/>
        <v>59501.869716132402</v>
      </c>
      <c r="AV283" s="1">
        <f t="shared" si="210"/>
        <v>28887.182506633268</v>
      </c>
      <c r="AW283" s="1">
        <f t="shared" si="210"/>
        <v>10165.985404460378</v>
      </c>
      <c r="AX283" s="1">
        <f t="shared" si="211"/>
        <v>204227.26730885147</v>
      </c>
      <c r="AY283" s="1">
        <f t="shared" si="211"/>
        <v>38981.86172501144</v>
      </c>
      <c r="AZ283" s="1">
        <f t="shared" si="211"/>
        <v>9305.3643688172051</v>
      </c>
      <c r="BA283" s="1">
        <f t="shared" si="212"/>
        <v>14249.393799770711</v>
      </c>
      <c r="BB283" s="1">
        <f t="shared" si="212"/>
        <v>31333.764961198583</v>
      </c>
      <c r="BC283" s="1">
        <f t="shared" si="212"/>
        <v>39934.081760170608</v>
      </c>
      <c r="BD283" s="1">
        <f>SUM(BA283:BC283)*BT283*BG$3+BF$3*econlow!BD283+BH$3*econhigh!BD283</f>
        <v>120.22486798729317</v>
      </c>
      <c r="BE283" s="2">
        <f t="shared" si="225"/>
        <v>0.17931493730955578</v>
      </c>
      <c r="BF283" s="2">
        <f t="shared" si="225"/>
        <v>0.13584270515142602</v>
      </c>
      <c r="BG283" s="2">
        <f t="shared" si="225"/>
        <v>7.3108051554487685E-2</v>
      </c>
      <c r="BH283" s="2">
        <f t="shared" si="206"/>
        <v>8.6446161440740993E-2</v>
      </c>
      <c r="BI283" s="2">
        <f t="shared" si="213"/>
        <v>3.2153846742329923E-3</v>
      </c>
      <c r="BJ283" s="2">
        <f t="shared" si="213"/>
        <v>1.8453240542857267E-3</v>
      </c>
      <c r="BK283" s="2">
        <f t="shared" si="213"/>
        <v>5.3447872020936297E-4</v>
      </c>
      <c r="BL283" s="2">
        <f t="shared" si="207"/>
        <v>956.60699986730162</v>
      </c>
      <c r="BM283" s="2">
        <f t="shared" si="207"/>
        <v>266.5310637001611</v>
      </c>
      <c r="BN283" s="2">
        <f t="shared" si="207"/>
        <v>27.167514343215228</v>
      </c>
      <c r="BO283" s="2">
        <f t="shared" si="214"/>
        <v>3865.6742616747147</v>
      </c>
      <c r="BP283" s="2">
        <f t="shared" si="214"/>
        <v>272.58667313711811</v>
      </c>
      <c r="BQ283" s="2">
        <f t="shared" si="214"/>
        <v>10.246828920874325</v>
      </c>
      <c r="BR283" s="11">
        <f t="shared" si="215"/>
        <v>3.0829292495055477E-2</v>
      </c>
      <c r="BS283" s="17">
        <f t="shared" si="204"/>
        <v>1.9537453652341931E-4</v>
      </c>
      <c r="BT283" s="17">
        <f t="shared" si="205"/>
        <v>1.4129803278661172E-3</v>
      </c>
      <c r="BU283" s="12">
        <f>(BU$3*tempmid!$I393+BU$4*tempmid!$I393^2+BU$5*tempmid!$I393^6)*(K283/K$56)^$BW$1</f>
        <v>-22.092857499426781</v>
      </c>
      <c r="BV283" s="12">
        <f>(BV$3*tempmid!$I393+BV$4*tempmid!$I393^2+BV$5*tempmid!$I393^6)*(L283/L$56)^$BW$1</f>
        <v>-15.812158172402853</v>
      </c>
      <c r="BW283" s="12">
        <f>(BW$3*tempmid!$I393+BW$4*tempmid!$I393^2+BW$5*tempmid!$I393^6)*(M283/M$56)^$BW$1</f>
        <v>-14.393070360495306</v>
      </c>
      <c r="BX283" s="12"/>
      <c r="BY283" s="12"/>
      <c r="BZ283" s="12"/>
      <c r="CA283" s="19"/>
      <c r="CB283" s="19"/>
      <c r="CC283" s="19"/>
      <c r="CD283" s="19"/>
      <c r="CE283" s="19"/>
      <c r="CF283" s="19"/>
      <c r="CG283" s="19"/>
      <c r="CH283" s="19"/>
    </row>
    <row r="284" spans="1:86" x14ac:dyDescent="0.3">
      <c r="A284" s="2">
        <f t="shared" si="191"/>
        <v>2238</v>
      </c>
      <c r="B284" s="5">
        <f t="shared" si="226"/>
        <v>1165.4050419006926</v>
      </c>
      <c r="C284" s="5">
        <f t="shared" si="226"/>
        <v>2964.166735733756</v>
      </c>
      <c r="D284" s="5">
        <f t="shared" si="226"/>
        <v>4369.9467970118631</v>
      </c>
      <c r="E284" s="15">
        <f t="shared" si="227"/>
        <v>3.4246009903345128E-8</v>
      </c>
      <c r="F284" s="15">
        <f t="shared" si="227"/>
        <v>6.7466935892244502E-8</v>
      </c>
      <c r="G284" s="15">
        <f t="shared" si="227"/>
        <v>1.3773134968084164E-7</v>
      </c>
      <c r="H284" s="5">
        <f t="shared" si="194"/>
        <v>297533.21261415584</v>
      </c>
      <c r="I284" s="5">
        <f t="shared" si="194"/>
        <v>144710.96129481861</v>
      </c>
      <c r="J284" s="5">
        <f t="shared" si="194"/>
        <v>50924.740521337291</v>
      </c>
      <c r="K284" s="5">
        <f t="shared" si="195"/>
        <v>255304.55242316471</v>
      </c>
      <c r="L284" s="5">
        <f t="shared" si="195"/>
        <v>48820.115127227</v>
      </c>
      <c r="M284" s="5">
        <f t="shared" si="195"/>
        <v>11653.400575988533</v>
      </c>
      <c r="N284" s="15">
        <f t="shared" si="196"/>
        <v>8.0178469290759224E-5</v>
      </c>
      <c r="O284" s="15">
        <f t="shared" si="196"/>
        <v>1.9042286203210246E-3</v>
      </c>
      <c r="P284" s="15">
        <f t="shared" si="196"/>
        <v>1.8651705925436524E-3</v>
      </c>
      <c r="Q284" s="5">
        <f t="shared" si="197"/>
        <v>3573.1389251594583</v>
      </c>
      <c r="R284" s="5">
        <f t="shared" si="197"/>
        <v>5305.3312282938359</v>
      </c>
      <c r="S284" s="5">
        <f t="shared" si="197"/>
        <v>3590.7475983411759</v>
      </c>
      <c r="T284" s="5">
        <f t="shared" si="228"/>
        <v>12.009210312238794</v>
      </c>
      <c r="U284" s="5">
        <f t="shared" si="228"/>
        <v>36.661571319986763</v>
      </c>
      <c r="V284" s="5">
        <f t="shared" si="228"/>
        <v>70.510866851381692</v>
      </c>
      <c r="W284" s="15">
        <f t="shared" si="199"/>
        <v>-1.0734613539272964E-2</v>
      </c>
      <c r="X284" s="15">
        <f t="shared" si="199"/>
        <v>-1.217998157191269E-2</v>
      </c>
      <c r="Y284" s="15">
        <f t="shared" si="199"/>
        <v>-9.7425357312937999E-3</v>
      </c>
      <c r="Z284" s="5">
        <f t="shared" si="202"/>
        <v>2719.694076431248</v>
      </c>
      <c r="AA284" s="5">
        <f t="shared" si="202"/>
        <v>14252.275400465162</v>
      </c>
      <c r="AB284" s="5">
        <f t="shared" si="202"/>
        <v>72665.491271668201</v>
      </c>
      <c r="AC284" s="16">
        <f t="shared" si="223"/>
        <v>0.91757436679782933</v>
      </c>
      <c r="AD284" s="16">
        <f t="shared" si="223"/>
        <v>3.0766845011819117</v>
      </c>
      <c r="AE284" s="16">
        <f t="shared" si="223"/>
        <v>21.660660179966772</v>
      </c>
      <c r="AF284" s="15">
        <f t="shared" si="209"/>
        <v>-4.0504037456468023E-3</v>
      </c>
      <c r="AG284" s="15">
        <f t="shared" si="209"/>
        <v>2.9673830763510267E-4</v>
      </c>
      <c r="AH284" s="15">
        <f t="shared" si="209"/>
        <v>9.7937136394747881E-3</v>
      </c>
      <c r="AI284" s="1">
        <f t="shared" si="224"/>
        <v>592835.2973419372</v>
      </c>
      <c r="AJ284" s="1">
        <f t="shared" si="224"/>
        <v>283122.05196020944</v>
      </c>
      <c r="AK284" s="1">
        <f t="shared" si="224"/>
        <v>99702.919529059523</v>
      </c>
      <c r="AL284" s="14">
        <f t="shared" si="229"/>
        <v>94.620661762731359</v>
      </c>
      <c r="AM284" s="14">
        <f t="shared" si="229"/>
        <v>23.35007014914531</v>
      </c>
      <c r="AN284" s="14">
        <f t="shared" si="229"/>
        <v>7.2873334350133812</v>
      </c>
      <c r="AO284" s="11">
        <f t="shared" si="230"/>
        <v>2.0851468094748825E-3</v>
      </c>
      <c r="AP284" s="11">
        <f t="shared" si="230"/>
        <v>2.6267350296961885E-3</v>
      </c>
      <c r="AQ284" s="11">
        <f t="shared" si="230"/>
        <v>2.3827800983512283E-3</v>
      </c>
      <c r="AR284" s="1">
        <f t="shared" si="203"/>
        <v>297533.21261415584</v>
      </c>
      <c r="AS284" s="1">
        <f t="shared" si="203"/>
        <v>144710.96129481861</v>
      </c>
      <c r="AT284" s="1">
        <f t="shared" si="203"/>
        <v>50924.740521337291</v>
      </c>
      <c r="AU284" s="1">
        <f t="shared" si="210"/>
        <v>59506.642522831171</v>
      </c>
      <c r="AV284" s="1">
        <f t="shared" si="210"/>
        <v>28942.192258963725</v>
      </c>
      <c r="AW284" s="1">
        <f t="shared" si="210"/>
        <v>10184.94810426746</v>
      </c>
      <c r="AX284" s="1">
        <f t="shared" si="211"/>
        <v>204243.64193853177</v>
      </c>
      <c r="AY284" s="1">
        <f t="shared" si="211"/>
        <v>39056.092101781593</v>
      </c>
      <c r="AZ284" s="1">
        <f t="shared" si="211"/>
        <v>9322.7204607908261</v>
      </c>
      <c r="BA284" s="1">
        <f t="shared" si="212"/>
        <v>14249.487724402199</v>
      </c>
      <c r="BB284" s="1">
        <f t="shared" si="212"/>
        <v>31339.406158975275</v>
      </c>
      <c r="BC284" s="1">
        <f t="shared" si="212"/>
        <v>39942.230364821378</v>
      </c>
      <c r="BD284" s="1">
        <f>SUM(BA284:BC284)*BT284*BG$3+BF$3*econlow!BD284+BH$3*econhigh!BD284</f>
        <v>116.73202186372598</v>
      </c>
      <c r="BE284" s="2">
        <f t="shared" si="225"/>
        <v>0.17931493730955578</v>
      </c>
      <c r="BF284" s="2">
        <f t="shared" si="225"/>
        <v>0.13584270515142602</v>
      </c>
      <c r="BG284" s="2">
        <f t="shared" si="225"/>
        <v>7.3108051554487685E-2</v>
      </c>
      <c r="BH284" s="2">
        <f t="shared" si="206"/>
        <v>8.6305232603590076E-2</v>
      </c>
      <c r="BI284" s="2">
        <f t="shared" si="213"/>
        <v>3.2153846742329923E-3</v>
      </c>
      <c r="BJ284" s="2">
        <f t="shared" si="213"/>
        <v>1.8453240542857267E-3</v>
      </c>
      <c r="BK284" s="2">
        <f t="shared" si="213"/>
        <v>5.3447872020936297E-4</v>
      </c>
      <c r="BL284" s="2">
        <f t="shared" si="207"/>
        <v>956.68373191486307</v>
      </c>
      <c r="BM284" s="2">
        <f t="shared" si="207"/>
        <v>267.03861779613953</v>
      </c>
      <c r="BN284" s="2">
        <f t="shared" si="207"/>
        <v>27.218190140838242</v>
      </c>
      <c r="BO284" s="2">
        <f t="shared" si="214"/>
        <v>3923.3934308836801</v>
      </c>
      <c r="BP284" s="2">
        <f t="shared" si="214"/>
        <v>275.85670210540388</v>
      </c>
      <c r="BQ284" s="2">
        <f t="shared" si="214"/>
        <v>10.246978284407227</v>
      </c>
      <c r="BR284" s="11">
        <f t="shared" si="215"/>
        <v>3.0798898689245319E-2</v>
      </c>
      <c r="BS284" s="17">
        <f t="shared" si="204"/>
        <v>1.895314170307752E-4</v>
      </c>
      <c r="BT284" s="17">
        <f t="shared" si="205"/>
        <v>1.3718255610350651E-3</v>
      </c>
      <c r="BU284" s="12">
        <f>(BU$3*tempmid!$I394+BU$4*tempmid!$I394^2+BU$5*tempmid!$I394^6)*(K284/K$56)^$BW$1</f>
        <v>-22.254642587719342</v>
      </c>
      <c r="BV284" s="12">
        <f>(BV$3*tempmid!$I394+BV$4*tempmid!$I394^2+BV$5*tempmid!$I394^6)*(L284/L$56)^$BW$1</f>
        <v>-15.910553936982346</v>
      </c>
      <c r="BW284" s="12">
        <f>(BW$3*tempmid!$I394+BW$4*tempmid!$I394^2+BW$5*tempmid!$I394^6)*(M284/M$56)^$BW$1</f>
        <v>-14.474494816801462</v>
      </c>
      <c r="BX284" s="12"/>
      <c r="BY284" s="12"/>
      <c r="BZ284" s="12"/>
      <c r="CA284" s="19"/>
      <c r="CB284" s="19"/>
      <c r="CC284" s="19"/>
      <c r="CD284" s="19"/>
      <c r="CE284" s="19"/>
      <c r="CF284" s="19"/>
      <c r="CG284" s="19"/>
      <c r="CH284" s="19"/>
    </row>
    <row r="285" spans="1:86" x14ac:dyDescent="0.3">
      <c r="A285" s="2">
        <f t="shared" si="191"/>
        <v>2239</v>
      </c>
      <c r="B285" s="5">
        <f t="shared" si="226"/>
        <v>1165.4050798156418</v>
      </c>
      <c r="C285" s="5">
        <f t="shared" si="226"/>
        <v>2964.166925717841</v>
      </c>
      <c r="D285" s="5">
        <f t="shared" si="226"/>
        <v>4369.9473687965992</v>
      </c>
      <c r="E285" s="15">
        <f t="shared" si="227"/>
        <v>3.2533709408177867E-8</v>
      </c>
      <c r="F285" s="15">
        <f t="shared" si="227"/>
        <v>6.4093589097632269E-8</v>
      </c>
      <c r="G285" s="15">
        <f t="shared" si="227"/>
        <v>1.3084478219679956E-7</v>
      </c>
      <c r="H285" s="5">
        <f t="shared" si="194"/>
        <v>297548.09733347438</v>
      </c>
      <c r="I285" s="5">
        <f t="shared" si="194"/>
        <v>144981.77456845355</v>
      </c>
      <c r="J285" s="5">
        <f t="shared" si="194"/>
        <v>51018.233261744492</v>
      </c>
      <c r="K285" s="5">
        <f t="shared" si="195"/>
        <v>255317.31625929091</v>
      </c>
      <c r="L285" s="5">
        <f t="shared" si="195"/>
        <v>48911.474354077713</v>
      </c>
      <c r="M285" s="5">
        <f t="shared" si="195"/>
        <v>11674.793528644705</v>
      </c>
      <c r="N285" s="15">
        <f t="shared" si="196"/>
        <v>4.9994549666365629E-5</v>
      </c>
      <c r="O285" s="15">
        <f t="shared" si="196"/>
        <v>1.8713439452697767E-3</v>
      </c>
      <c r="P285" s="15">
        <f t="shared" si="196"/>
        <v>1.8357690973269669E-3</v>
      </c>
      <c r="Q285" s="5">
        <f t="shared" si="197"/>
        <v>3534.9594945483195</v>
      </c>
      <c r="R285" s="5">
        <f t="shared" si="197"/>
        <v>5250.5199036280774</v>
      </c>
      <c r="S285" s="5">
        <f t="shared" si="197"/>
        <v>3562.292640460897</v>
      </c>
      <c r="T285" s="5">
        <f t="shared" si="228"/>
        <v>11.88029608062506</v>
      </c>
      <c r="U285" s="5">
        <f t="shared" si="228"/>
        <v>36.215034056911961</v>
      </c>
      <c r="V285" s="5">
        <f t="shared" si="228"/>
        <v>69.823912211637605</v>
      </c>
      <c r="W285" s="15">
        <f t="shared" si="199"/>
        <v>-1.0734613539272964E-2</v>
      </c>
      <c r="X285" s="15">
        <f t="shared" si="199"/>
        <v>-1.217998157191269E-2</v>
      </c>
      <c r="Y285" s="15">
        <f t="shared" si="199"/>
        <v>-9.7425357312937999E-3</v>
      </c>
      <c r="Z285" s="5">
        <f t="shared" si="202"/>
        <v>2679.8165416193797</v>
      </c>
      <c r="AA285" s="5">
        <f t="shared" si="202"/>
        <v>14109.678571492208</v>
      </c>
      <c r="AB285" s="5">
        <f t="shared" si="202"/>
        <v>72797.814285951623</v>
      </c>
      <c r="AC285" s="16">
        <f t="shared" si="223"/>
        <v>0.91385782014564187</v>
      </c>
      <c r="AD285" s="16">
        <f t="shared" si="223"/>
        <v>3.0775974713339198</v>
      </c>
      <c r="AE285" s="16">
        <f t="shared" si="223"/>
        <v>21.872798483011341</v>
      </c>
      <c r="AF285" s="15">
        <f t="shared" si="209"/>
        <v>-4.0504037456468023E-3</v>
      </c>
      <c r="AG285" s="15">
        <f t="shared" si="209"/>
        <v>2.9673830763510267E-4</v>
      </c>
      <c r="AH285" s="15">
        <f t="shared" si="209"/>
        <v>9.7937136394747881E-3</v>
      </c>
      <c r="AI285" s="1">
        <f t="shared" si="224"/>
        <v>593058.41013057472</v>
      </c>
      <c r="AJ285" s="1">
        <f t="shared" si="224"/>
        <v>283752.0390231522</v>
      </c>
      <c r="AK285" s="1">
        <f t="shared" si="224"/>
        <v>99917.57568042104</v>
      </c>
      <c r="AL285" s="14">
        <f t="shared" si="229"/>
        <v>94.81598675400646</v>
      </c>
      <c r="AM285" s="14">
        <f t="shared" si="229"/>
        <v>23.410791251879864</v>
      </c>
      <c r="AN285" s="14">
        <f t="shared" si="229"/>
        <v>7.3045239069615908</v>
      </c>
      <c r="AO285" s="11">
        <f t="shared" si="230"/>
        <v>2.0642953413801336E-3</v>
      </c>
      <c r="AP285" s="11">
        <f t="shared" si="230"/>
        <v>2.6004676793992265E-3</v>
      </c>
      <c r="AQ285" s="11">
        <f t="shared" si="230"/>
        <v>2.3589522973677161E-3</v>
      </c>
      <c r="AR285" s="1">
        <f t="shared" si="203"/>
        <v>297548.09733347438</v>
      </c>
      <c r="AS285" s="1">
        <f t="shared" si="203"/>
        <v>144981.77456845355</v>
      </c>
      <c r="AT285" s="1">
        <f t="shared" si="203"/>
        <v>51018.233261744492</v>
      </c>
      <c r="AU285" s="1">
        <f t="shared" si="210"/>
        <v>59509.61946669488</v>
      </c>
      <c r="AV285" s="1">
        <f t="shared" si="210"/>
        <v>28996.35491369071</v>
      </c>
      <c r="AW285" s="1">
        <f t="shared" si="210"/>
        <v>10203.6466523489</v>
      </c>
      <c r="AX285" s="1">
        <f t="shared" si="211"/>
        <v>204253.85300743271</v>
      </c>
      <c r="AY285" s="1">
        <f t="shared" si="211"/>
        <v>39129.179483262167</v>
      </c>
      <c r="AZ285" s="1">
        <f t="shared" si="211"/>
        <v>9339.8348229157637</v>
      </c>
      <c r="BA285" s="1">
        <f t="shared" si="212"/>
        <v>14249.546450436648</v>
      </c>
      <c r="BB285" s="1">
        <f t="shared" si="212"/>
        <v>31344.949959775655</v>
      </c>
      <c r="BC285" s="1">
        <f t="shared" si="212"/>
        <v>39950.250450923151</v>
      </c>
      <c r="BD285" s="1">
        <f>SUM(BA285:BC285)*BT285*BG$3+BF$3*econlow!BD285+BH$3*econhigh!BD285</f>
        <v>113.33945242680088</v>
      </c>
      <c r="BE285" s="2">
        <f t="shared" si="225"/>
        <v>0.17931493730955578</v>
      </c>
      <c r="BF285" s="2">
        <f t="shared" si="225"/>
        <v>0.13584270515142602</v>
      </c>
      <c r="BG285" s="2">
        <f t="shared" si="225"/>
        <v>7.3108051554487685E-2</v>
      </c>
      <c r="BH285" s="2">
        <f t="shared" si="206"/>
        <v>8.6165489875536891E-2</v>
      </c>
      <c r="BI285" s="2">
        <f t="shared" si="213"/>
        <v>3.2153846742329923E-3</v>
      </c>
      <c r="BJ285" s="2">
        <f t="shared" si="213"/>
        <v>1.8453240542857267E-3</v>
      </c>
      <c r="BK285" s="2">
        <f t="shared" si="213"/>
        <v>5.3447872020936297E-4</v>
      </c>
      <c r="BL285" s="2">
        <f t="shared" si="207"/>
        <v>956.73159201324017</v>
      </c>
      <c r="BM285" s="2">
        <f t="shared" si="207"/>
        <v>267.53835604419794</v>
      </c>
      <c r="BN285" s="2">
        <f t="shared" si="207"/>
        <v>27.26816002107995</v>
      </c>
      <c r="BO285" s="2">
        <f t="shared" si="214"/>
        <v>3981.9754517738666</v>
      </c>
      <c r="BP285" s="2">
        <f t="shared" si="214"/>
        <v>279.1660540705015</v>
      </c>
      <c r="BQ285" s="2">
        <f t="shared" si="214"/>
        <v>10.247130807712374</v>
      </c>
      <c r="BR285" s="11">
        <f t="shared" si="215"/>
        <v>3.0768791962381331E-2</v>
      </c>
      <c r="BS285" s="17">
        <f t="shared" si="204"/>
        <v>1.8386847063164469E-4</v>
      </c>
      <c r="BT285" s="17">
        <f t="shared" si="205"/>
        <v>1.3318694767330728E-3</v>
      </c>
      <c r="BU285" s="12">
        <f>(BU$3*tempmid!$I395+BU$4*tempmid!$I395^2+BU$5*tempmid!$I395^6)*(K285/K$56)^$BW$1</f>
        <v>-22.416305055096402</v>
      </c>
      <c r="BV285" s="12">
        <f>(BV$3*tempmid!$I395+BV$4*tempmid!$I395^2+BV$5*tempmid!$I395^6)*(L285/L$56)^$BW$1</f>
        <v>-16.008779980355495</v>
      </c>
      <c r="BW285" s="12">
        <f>(BW$3*tempmid!$I395+BW$4*tempmid!$I395^2+BW$5*tempmid!$I395^6)*(M285/M$56)^$BW$1</f>
        <v>-14.555761498813911</v>
      </c>
      <c r="BX285" s="12"/>
      <c r="BY285" s="12"/>
      <c r="BZ285" s="12"/>
      <c r="CA285" s="19"/>
      <c r="CB285" s="19"/>
      <c r="CC285" s="19"/>
      <c r="CD285" s="19"/>
      <c r="CE285" s="19"/>
      <c r="CF285" s="19"/>
      <c r="CG285" s="19"/>
      <c r="CH285" s="19"/>
    </row>
    <row r="286" spans="1:86" x14ac:dyDescent="0.3">
      <c r="A286" s="2">
        <f t="shared" si="191"/>
        <v>2240</v>
      </c>
      <c r="B286" s="5">
        <f t="shared" si="226"/>
        <v>1165.4051158348443</v>
      </c>
      <c r="C286" s="5">
        <f t="shared" si="226"/>
        <v>2964.1671062027331</v>
      </c>
      <c r="D286" s="5">
        <f t="shared" si="226"/>
        <v>4369.9479119921707</v>
      </c>
      <c r="E286" s="15">
        <f t="shared" si="227"/>
        <v>3.0907023937768974E-8</v>
      </c>
      <c r="F286" s="15">
        <f t="shared" si="227"/>
        <v>6.0888909642750647E-8</v>
      </c>
      <c r="G286" s="15">
        <f t="shared" si="227"/>
        <v>1.2430254308695959E-7</v>
      </c>
      <c r="H286" s="5">
        <f t="shared" si="194"/>
        <v>297554.07761743956</v>
      </c>
      <c r="I286" s="5">
        <f t="shared" si="194"/>
        <v>145248.37539185298</v>
      </c>
      <c r="J286" s="5">
        <f t="shared" si="194"/>
        <v>51110.412899909985</v>
      </c>
      <c r="K286" s="5">
        <f t="shared" si="195"/>
        <v>255322.4398747255</v>
      </c>
      <c r="L286" s="5">
        <f t="shared" si="195"/>
        <v>49001.412601843636</v>
      </c>
      <c r="M286" s="5">
        <f t="shared" si="195"/>
        <v>11695.886067577814</v>
      </c>
      <c r="N286" s="15">
        <f t="shared" si="196"/>
        <v>2.0067637830800678E-5</v>
      </c>
      <c r="O286" s="15">
        <f t="shared" si="196"/>
        <v>1.8387964982378158E-3</v>
      </c>
      <c r="P286" s="15">
        <f t="shared" si="196"/>
        <v>1.8066734012347485E-3</v>
      </c>
      <c r="Q286" s="5">
        <f t="shared" si="197"/>
        <v>3497.0833553735824</v>
      </c>
      <c r="R286" s="5">
        <f t="shared" si="197"/>
        <v>5196.10602864865</v>
      </c>
      <c r="S286" s="5">
        <f t="shared" si="197"/>
        <v>3533.9605137875546</v>
      </c>
      <c r="T286" s="5">
        <f t="shared" si="228"/>
        <v>11.75276569346741</v>
      </c>
      <c r="U286" s="5">
        <f t="shared" si="228"/>
        <v>35.773935609472581</v>
      </c>
      <c r="V286" s="5">
        <f t="shared" si="228"/>
        <v>69.143650252017011</v>
      </c>
      <c r="W286" s="15">
        <f t="shared" si="199"/>
        <v>-1.0734613539272964E-2</v>
      </c>
      <c r="X286" s="15">
        <f t="shared" si="199"/>
        <v>-1.217998157191269E-2</v>
      </c>
      <c r="Y286" s="15">
        <f t="shared" si="199"/>
        <v>-9.7425357312937999E-3</v>
      </c>
      <c r="Z286" s="5">
        <f t="shared" si="202"/>
        <v>2640.4440119741585</v>
      </c>
      <c r="AA286" s="5">
        <f t="shared" si="202"/>
        <v>13968.04992800788</v>
      </c>
      <c r="AB286" s="5">
        <f t="shared" si="202"/>
        <v>72928.23748648107</v>
      </c>
      <c r="AC286" s="16">
        <f t="shared" si="223"/>
        <v>0.91015632700793536</v>
      </c>
      <c r="AD286" s="16">
        <f t="shared" si="223"/>
        <v>3.0785107123991455</v>
      </c>
      <c r="AE286" s="16">
        <f t="shared" si="223"/>
        <v>22.087014407847892</v>
      </c>
      <c r="AF286" s="15">
        <f t="shared" si="209"/>
        <v>-4.0504037456468023E-3</v>
      </c>
      <c r="AG286" s="15">
        <f t="shared" si="209"/>
        <v>2.9673830763510267E-4</v>
      </c>
      <c r="AH286" s="15">
        <f t="shared" si="209"/>
        <v>9.7937136394747881E-3</v>
      </c>
      <c r="AI286" s="1">
        <f t="shared" si="224"/>
        <v>593262.1885842121</v>
      </c>
      <c r="AJ286" s="1">
        <f t="shared" si="224"/>
        <v>284373.19003452768</v>
      </c>
      <c r="AK286" s="1">
        <f t="shared" si="224"/>
        <v>100129.46476472783</v>
      </c>
      <c r="AL286" s="14">
        <f t="shared" si="229"/>
        <v>95.009757671753675</v>
      </c>
      <c r="AM286" s="14">
        <f t="shared" si="229"/>
        <v>23.471061467819542</v>
      </c>
      <c r="AN286" s="14">
        <f t="shared" si="229"/>
        <v>7.3215826201785807</v>
      </c>
      <c r="AO286" s="11">
        <f t="shared" si="230"/>
        <v>2.0436523879663322E-3</v>
      </c>
      <c r="AP286" s="11">
        <f t="shared" si="230"/>
        <v>2.5744630026052341E-3</v>
      </c>
      <c r="AQ286" s="11">
        <f t="shared" si="230"/>
        <v>2.335362774394039E-3</v>
      </c>
      <c r="AR286" s="1">
        <f t="shared" si="203"/>
        <v>297554.07761743956</v>
      </c>
      <c r="AS286" s="1">
        <f t="shared" si="203"/>
        <v>145248.37539185298</v>
      </c>
      <c r="AT286" s="1">
        <f t="shared" si="203"/>
        <v>51110.412899909985</v>
      </c>
      <c r="AU286" s="1">
        <f t="shared" si="210"/>
        <v>59510.815523487916</v>
      </c>
      <c r="AV286" s="1">
        <f t="shared" si="210"/>
        <v>29049.675078370597</v>
      </c>
      <c r="AW286" s="1">
        <f t="shared" si="210"/>
        <v>10222.082579981998</v>
      </c>
      <c r="AX286" s="1">
        <f t="shared" si="211"/>
        <v>204257.9518997804</v>
      </c>
      <c r="AY286" s="1">
        <f t="shared" si="211"/>
        <v>39201.130081474905</v>
      </c>
      <c r="AZ286" s="1">
        <f t="shared" si="211"/>
        <v>9356.7088540622517</v>
      </c>
      <c r="BA286" s="1">
        <f t="shared" si="212"/>
        <v>14249.570277540854</v>
      </c>
      <c r="BB286" s="1">
        <f t="shared" si="212"/>
        <v>31350.39736338488</v>
      </c>
      <c r="BC286" s="1">
        <f t="shared" si="212"/>
        <v>39958.14336217138</v>
      </c>
      <c r="BD286" s="1">
        <f>SUM(BA286:BC286)*BT286*BG$3+BF$3*econlow!BD286+BH$3*econhigh!BD286</f>
        <v>110.04410614712268</v>
      </c>
      <c r="BE286" s="2">
        <f t="shared" si="225"/>
        <v>0.17931493730955578</v>
      </c>
      <c r="BF286" s="2">
        <f t="shared" si="225"/>
        <v>0.13584270515142602</v>
      </c>
      <c r="BG286" s="2">
        <f t="shared" si="225"/>
        <v>7.3108051554487685E-2</v>
      </c>
      <c r="BH286" s="2">
        <f t="shared" si="206"/>
        <v>8.6026929547378478E-2</v>
      </c>
      <c r="BI286" s="2">
        <f t="shared" si="213"/>
        <v>3.2153846742329923E-3</v>
      </c>
      <c r="BJ286" s="2">
        <f t="shared" si="213"/>
        <v>1.8453240542857267E-3</v>
      </c>
      <c r="BK286" s="2">
        <f t="shared" si="213"/>
        <v>5.3447872020936297E-4</v>
      </c>
      <c r="BL286" s="2">
        <f t="shared" si="207"/>
        <v>956.75082092664945</v>
      </c>
      <c r="BM286" s="2">
        <f t="shared" si="207"/>
        <v>268.03032095650934</v>
      </c>
      <c r="BN286" s="2">
        <f t="shared" si="207"/>
        <v>27.317428076116006</v>
      </c>
      <c r="BO286" s="2">
        <f t="shared" si="214"/>
        <v>4041.433223519231</v>
      </c>
      <c r="BP286" s="2">
        <f t="shared" si="214"/>
        <v>282.51520196123971</v>
      </c>
      <c r="BQ286" s="2">
        <f t="shared" si="214"/>
        <v>10.247286455950437</v>
      </c>
      <c r="BR286" s="11">
        <f t="shared" si="215"/>
        <v>3.073896869434331E-2</v>
      </c>
      <c r="BS286" s="17">
        <f t="shared" si="204"/>
        <v>1.7837993550580362E-4</v>
      </c>
      <c r="BT286" s="17">
        <f t="shared" si="205"/>
        <v>1.2930771618767697E-3</v>
      </c>
      <c r="BU286" s="12">
        <f>(BU$3*tempmid!$I396+BU$4*tempmid!$I396^2+BU$5*tempmid!$I396^6)*(K286/K$56)^$BW$1</f>
        <v>-22.577845132985964</v>
      </c>
      <c r="BV286" s="12">
        <f>(BV$3*tempmid!$I396+BV$4*tempmid!$I396^2+BV$5*tempmid!$I396^6)*(L286/L$56)^$BW$1</f>
        <v>-16.106836691365643</v>
      </c>
      <c r="BW286" s="12">
        <f>(BW$3*tempmid!$I396+BW$4*tempmid!$I396^2+BW$5*tempmid!$I396^6)*(M286/M$56)^$BW$1</f>
        <v>-14.636870772528415</v>
      </c>
      <c r="BX286" s="12"/>
      <c r="BY286" s="12"/>
      <c r="BZ286" s="12"/>
      <c r="CA286" s="19"/>
      <c r="CB286" s="19"/>
      <c r="CC286" s="19"/>
      <c r="CD286" s="19"/>
      <c r="CE286" s="19"/>
      <c r="CF286" s="19"/>
      <c r="CG286" s="19"/>
      <c r="CH286" s="19"/>
    </row>
    <row r="287" spans="1:86" x14ac:dyDescent="0.3">
      <c r="A287" s="2">
        <f t="shared" si="191"/>
        <v>2241</v>
      </c>
      <c r="B287" s="5">
        <f t="shared" si="226"/>
        <v>1165.4051500530879</v>
      </c>
      <c r="C287" s="5">
        <f t="shared" si="226"/>
        <v>2964.1672776633909</v>
      </c>
      <c r="D287" s="5">
        <f t="shared" si="226"/>
        <v>4369.9484280280267</v>
      </c>
      <c r="E287" s="15">
        <f t="shared" si="227"/>
        <v>2.9361672740880525E-8</v>
      </c>
      <c r="F287" s="15">
        <f t="shared" si="227"/>
        <v>5.7844464160613111E-8</v>
      </c>
      <c r="G287" s="15">
        <f t="shared" si="227"/>
        <v>1.180874159326116E-7</v>
      </c>
      <c r="H287" s="5">
        <f t="shared" si="194"/>
        <v>297551.22805335181</v>
      </c>
      <c r="I287" s="5">
        <f t="shared" si="194"/>
        <v>145510.7869806469</v>
      </c>
      <c r="J287" s="5">
        <f t="shared" si="194"/>
        <v>51201.287133116675</v>
      </c>
      <c r="K287" s="5">
        <f t="shared" si="195"/>
        <v>255319.98725061186</v>
      </c>
      <c r="L287" s="5">
        <f t="shared" si="195"/>
        <v>49089.937695874876</v>
      </c>
      <c r="M287" s="5">
        <f t="shared" si="195"/>
        <v>11716.679950893988</v>
      </c>
      <c r="N287" s="15">
        <f t="shared" si="196"/>
        <v>-9.6059872953802028E-6</v>
      </c>
      <c r="O287" s="15">
        <f t="shared" si="196"/>
        <v>1.8065824908057859E-3</v>
      </c>
      <c r="P287" s="15">
        <f t="shared" si="196"/>
        <v>1.7778801192169791E-3</v>
      </c>
      <c r="Q287" s="5">
        <f t="shared" si="197"/>
        <v>3459.5103862849596</v>
      </c>
      <c r="R287" s="5">
        <f t="shared" si="197"/>
        <v>5142.0907087351725</v>
      </c>
      <c r="S287" s="5">
        <f t="shared" si="197"/>
        <v>3505.7529373896409</v>
      </c>
      <c r="T287" s="5">
        <f t="shared" si="228"/>
        <v>11.626604295730411</v>
      </c>
      <c r="U287" s="5">
        <f t="shared" si="228"/>
        <v>35.338209732994414</v>
      </c>
      <c r="V287" s="5">
        <f t="shared" si="228"/>
        <v>68.470015768844647</v>
      </c>
      <c r="W287" s="15">
        <f t="shared" si="199"/>
        <v>-1.0734613539272964E-2</v>
      </c>
      <c r="X287" s="15">
        <f t="shared" si="199"/>
        <v>-1.217998157191269E-2</v>
      </c>
      <c r="Y287" s="15">
        <f t="shared" si="199"/>
        <v>-9.7425357312937999E-3</v>
      </c>
      <c r="Z287" s="5">
        <f t="shared" si="202"/>
        <v>2601.572093616689</v>
      </c>
      <c r="AA287" s="5">
        <f t="shared" si="202"/>
        <v>13827.39364493295</v>
      </c>
      <c r="AB287" s="5">
        <f t="shared" si="202"/>
        <v>73056.77206857469</v>
      </c>
      <c r="AC287" s="16">
        <f t="shared" si="223"/>
        <v>0.90646982641189833</v>
      </c>
      <c r="AD287" s="16">
        <f t="shared" si="223"/>
        <v>3.0794242244579793</v>
      </c>
      <c r="AE287" s="16">
        <f t="shared" si="223"/>
        <v>22.303328302109307</v>
      </c>
      <c r="AF287" s="15">
        <f t="shared" si="209"/>
        <v>-4.0504037456468023E-3</v>
      </c>
      <c r="AG287" s="15">
        <f t="shared" si="209"/>
        <v>2.9673830763510267E-4</v>
      </c>
      <c r="AH287" s="15">
        <f t="shared" si="209"/>
        <v>9.7937136394747881E-3</v>
      </c>
      <c r="AI287" s="1">
        <f t="shared" si="224"/>
        <v>593446.78524927876</v>
      </c>
      <c r="AJ287" s="1">
        <f t="shared" si="224"/>
        <v>284985.54610944551</v>
      </c>
      <c r="AK287" s="1">
        <f t="shared" si="224"/>
        <v>100338.60086823706</v>
      </c>
      <c r="AL287" s="14">
        <f t="shared" si="229"/>
        <v>95.201982920718208</v>
      </c>
      <c r="AM287" s="14">
        <f t="shared" si="229"/>
        <v>23.53088259340651</v>
      </c>
      <c r="AN287" s="14">
        <f t="shared" si="229"/>
        <v>7.3385101861643891</v>
      </c>
      <c r="AO287" s="11">
        <f t="shared" si="230"/>
        <v>2.0232158640866691E-3</v>
      </c>
      <c r="AP287" s="11">
        <f t="shared" si="230"/>
        <v>2.5487183725791816E-3</v>
      </c>
      <c r="AQ287" s="11">
        <f t="shared" si="230"/>
        <v>2.3120091466500986E-3</v>
      </c>
      <c r="AR287" s="1">
        <f t="shared" si="203"/>
        <v>297551.22805335181</v>
      </c>
      <c r="AS287" s="1">
        <f t="shared" si="203"/>
        <v>145510.7869806469</v>
      </c>
      <c r="AT287" s="1">
        <f t="shared" si="203"/>
        <v>51201.287133116675</v>
      </c>
      <c r="AU287" s="1">
        <f t="shared" si="210"/>
        <v>59510.245610670361</v>
      </c>
      <c r="AV287" s="1">
        <f t="shared" si="210"/>
        <v>29102.15739612938</v>
      </c>
      <c r="AW287" s="1">
        <f t="shared" si="210"/>
        <v>10240.257426623335</v>
      </c>
      <c r="AX287" s="1">
        <f t="shared" si="211"/>
        <v>204255.98980048948</v>
      </c>
      <c r="AY287" s="1">
        <f t="shared" si="211"/>
        <v>39271.950156699902</v>
      </c>
      <c r="AZ287" s="1">
        <f t="shared" si="211"/>
        <v>9373.3439607151886</v>
      </c>
      <c r="BA287" s="1">
        <f t="shared" si="212"/>
        <v>14249.559501011237</v>
      </c>
      <c r="BB287" s="1">
        <f t="shared" si="212"/>
        <v>31355.749358217276</v>
      </c>
      <c r="BC287" s="1">
        <f t="shared" si="212"/>
        <v>39965.910426939787</v>
      </c>
      <c r="BD287" s="1">
        <f>SUM(BA287:BC287)*BT287*BG$3+BF$3*econlow!BD287+BH$3*econhigh!BD287</f>
        <v>106.8429412510614</v>
      </c>
      <c r="BE287" s="2">
        <f t="shared" si="225"/>
        <v>0.17931493730955578</v>
      </c>
      <c r="BF287" s="2">
        <f t="shared" si="225"/>
        <v>0.13584270515142602</v>
      </c>
      <c r="BG287" s="2">
        <f t="shared" si="225"/>
        <v>7.3108051554487685E-2</v>
      </c>
      <c r="BH287" s="2">
        <f t="shared" si="206"/>
        <v>8.5889547786422826E-2</v>
      </c>
      <c r="BI287" s="2">
        <f t="shared" si="213"/>
        <v>3.2153846742329923E-3</v>
      </c>
      <c r="BJ287" s="2">
        <f t="shared" si="213"/>
        <v>1.8453240542857267E-3</v>
      </c>
      <c r="BK287" s="2">
        <f t="shared" si="213"/>
        <v>5.3447872020936297E-4</v>
      </c>
      <c r="BL287" s="2">
        <f t="shared" si="207"/>
        <v>956.74165848195344</v>
      </c>
      <c r="BM287" s="2">
        <f t="shared" si="207"/>
        <v>268.51455537343406</v>
      </c>
      <c r="BN287" s="2">
        <f t="shared" si="207"/>
        <v>27.365998419980325</v>
      </c>
      <c r="BO287" s="2">
        <f t="shared" si="214"/>
        <v>4101.7798380973409</v>
      </c>
      <c r="BP287" s="2">
        <f t="shared" si="214"/>
        <v>285.90462439618824</v>
      </c>
      <c r="BQ287" s="2">
        <f t="shared" si="214"/>
        <v>10.247445194732787</v>
      </c>
      <c r="BR287" s="11">
        <f t="shared" si="215"/>
        <v>3.0709425311653299E-2</v>
      </c>
      <c r="BS287" s="17">
        <f t="shared" si="204"/>
        <v>1.7306024214041395E-4</v>
      </c>
      <c r="BT287" s="17">
        <f t="shared" si="205"/>
        <v>1.2554147202687084E-3</v>
      </c>
      <c r="BU287" s="12">
        <f>(BU$3*tempmid!$I397+BU$4*tempmid!$I397^2+BU$5*tempmid!$I397^6)*(K287/K$56)^$BW$1</f>
        <v>-22.739263108621891</v>
      </c>
      <c r="BV287" s="12">
        <f>(BV$3*tempmid!$I397+BV$4*tempmid!$I397^2+BV$5*tempmid!$I397^6)*(L287/L$56)^$BW$1</f>
        <v>-16.20472448295088</v>
      </c>
      <c r="BW287" s="12">
        <f>(BW$3*tempmid!$I397+BW$4*tempmid!$I397^2+BW$5*tempmid!$I397^6)*(M287/M$56)^$BW$1</f>
        <v>-14.71782302266169</v>
      </c>
      <c r="BX287" s="12"/>
      <c r="BY287" s="12"/>
      <c r="BZ287" s="12"/>
      <c r="CA287" s="19"/>
      <c r="CB287" s="19"/>
      <c r="CC287" s="19"/>
      <c r="CD287" s="19"/>
      <c r="CE287" s="19"/>
      <c r="CF287" s="19"/>
      <c r="CG287" s="19"/>
      <c r="CH287" s="19"/>
    </row>
    <row r="288" spans="1:86" x14ac:dyDescent="0.3">
      <c r="A288" s="2">
        <f t="shared" si="191"/>
        <v>2242</v>
      </c>
      <c r="B288" s="5">
        <f t="shared" si="226"/>
        <v>1165.4051825604201</v>
      </c>
      <c r="C288" s="5">
        <f t="shared" si="226"/>
        <v>2964.1674405510253</v>
      </c>
      <c r="D288" s="5">
        <f t="shared" si="226"/>
        <v>4369.9489182621483</v>
      </c>
      <c r="E288" s="15">
        <f t="shared" si="227"/>
        <v>2.7893589103836498E-8</v>
      </c>
      <c r="F288" s="15">
        <f t="shared" si="227"/>
        <v>5.4952240952582456E-8</v>
      </c>
      <c r="G288" s="15">
        <f t="shared" si="227"/>
        <v>1.1218304513598101E-7</v>
      </c>
      <c r="H288" s="5">
        <f t="shared" si="194"/>
        <v>297539.62292807741</v>
      </c>
      <c r="I288" s="5">
        <f t="shared" si="194"/>
        <v>145769.0327203107</v>
      </c>
      <c r="J288" s="5">
        <f t="shared" si="194"/>
        <v>51290.863697334855</v>
      </c>
      <c r="K288" s="5">
        <f t="shared" si="195"/>
        <v>255310.02211125963</v>
      </c>
      <c r="L288" s="5">
        <f t="shared" si="195"/>
        <v>49177.057519130198</v>
      </c>
      <c r="M288" s="5">
        <f t="shared" si="195"/>
        <v>11737.176945704969</v>
      </c>
      <c r="N288" s="15">
        <f t="shared" si="196"/>
        <v>-3.903000097849052E-5</v>
      </c>
      <c r="O288" s="15">
        <f t="shared" si="196"/>
        <v>1.7746981834658726E-3</v>
      </c>
      <c r="P288" s="15">
        <f t="shared" si="196"/>
        <v>1.7493859093946629E-3</v>
      </c>
      <c r="Q288" s="5">
        <f t="shared" si="197"/>
        <v>3422.2403994557976</v>
      </c>
      <c r="R288" s="5">
        <f t="shared" si="197"/>
        <v>5088.4749269658296</v>
      </c>
      <c r="S288" s="5">
        <f t="shared" si="197"/>
        <v>3477.6715689167827</v>
      </c>
      <c r="T288" s="5">
        <f t="shared" si="228"/>
        <v>11.501797191841694</v>
      </c>
      <c r="U288" s="5">
        <f t="shared" si="228"/>
        <v>34.907790989662153</v>
      </c>
      <c r="V288" s="5">
        <f t="shared" si="228"/>
        <v>67.802944193694429</v>
      </c>
      <c r="W288" s="15">
        <f t="shared" si="199"/>
        <v>-1.0734613539272964E-2</v>
      </c>
      <c r="X288" s="15">
        <f t="shared" si="199"/>
        <v>-1.217998157191269E-2</v>
      </c>
      <c r="Y288" s="15">
        <f t="shared" si="199"/>
        <v>-9.7425357312937999E-3</v>
      </c>
      <c r="Z288" s="5">
        <f t="shared" si="202"/>
        <v>2563.1963733397179</v>
      </c>
      <c r="AA288" s="5">
        <f t="shared" si="202"/>
        <v>13687.713568064786</v>
      </c>
      <c r="AB288" s="5">
        <f t="shared" si="202"/>
        <v>73183.4292840462</v>
      </c>
      <c r="AC288" s="16">
        <f t="shared" si="223"/>
        <v>0.90279825763168375</v>
      </c>
      <c r="AD288" s="16">
        <f t="shared" si="223"/>
        <v>3.0803380075908353</v>
      </c>
      <c r="AE288" s="16">
        <f t="shared" si="223"/>
        <v>22.521760712707358</v>
      </c>
      <c r="AF288" s="15">
        <f t="shared" si="209"/>
        <v>-4.0504037456468023E-3</v>
      </c>
      <c r="AG288" s="15">
        <f t="shared" si="209"/>
        <v>2.9673830763510267E-4</v>
      </c>
      <c r="AH288" s="15">
        <f t="shared" si="209"/>
        <v>9.7937136394747881E-3</v>
      </c>
      <c r="AI288" s="1">
        <f t="shared" si="224"/>
        <v>593612.35233502137</v>
      </c>
      <c r="AJ288" s="1">
        <f t="shared" si="224"/>
        <v>285589.14889463031</v>
      </c>
      <c r="AK288" s="1">
        <f t="shared" si="224"/>
        <v>100544.9982080367</v>
      </c>
      <c r="AL288" s="14">
        <f t="shared" si="229"/>
        <v>95.392670941234542</v>
      </c>
      <c r="AM288" s="14">
        <f t="shared" si="229"/>
        <v>23.590256450267443</v>
      </c>
      <c r="AN288" s="14">
        <f t="shared" si="229"/>
        <v>7.3553072218108539</v>
      </c>
      <c r="AO288" s="11">
        <f t="shared" si="230"/>
        <v>2.0029837054458023E-3</v>
      </c>
      <c r="AP288" s="11">
        <f t="shared" si="230"/>
        <v>2.5232311888533899E-3</v>
      </c>
      <c r="AQ288" s="11">
        <f t="shared" si="230"/>
        <v>2.2888890551835974E-3</v>
      </c>
      <c r="AR288" s="1">
        <f t="shared" si="203"/>
        <v>297539.62292807741</v>
      </c>
      <c r="AS288" s="1">
        <f t="shared" si="203"/>
        <v>145769.0327203107</v>
      </c>
      <c r="AT288" s="1">
        <f t="shared" si="203"/>
        <v>51290.863697334855</v>
      </c>
      <c r="AU288" s="1">
        <f t="shared" si="210"/>
        <v>59507.924585615488</v>
      </c>
      <c r="AV288" s="1">
        <f t="shared" si="210"/>
        <v>29153.806544062143</v>
      </c>
      <c r="AW288" s="1">
        <f t="shared" si="210"/>
        <v>10258.172739466972</v>
      </c>
      <c r="AX288" s="1">
        <f t="shared" si="211"/>
        <v>204248.01768900768</v>
      </c>
      <c r="AY288" s="1">
        <f t="shared" si="211"/>
        <v>39341.646015304155</v>
      </c>
      <c r="AZ288" s="1">
        <f t="shared" si="211"/>
        <v>9389.7415565639749</v>
      </c>
      <c r="BA288" s="1">
        <f t="shared" si="212"/>
        <v>14249.514411829499</v>
      </c>
      <c r="BB288" s="1">
        <f t="shared" si="212"/>
        <v>31361.006921471431</v>
      </c>
      <c r="BC288" s="1">
        <f t="shared" si="212"/>
        <v>39973.552958499095</v>
      </c>
      <c r="BD288" s="1">
        <f>SUM(BA288:BC288)*BT288*BG$3+BF$3*econlow!BD288+BH$3*econhigh!BD288</f>
        <v>103.73287653429757</v>
      </c>
      <c r="BE288" s="2">
        <f t="shared" si="225"/>
        <v>0.17931493730955578</v>
      </c>
      <c r="BF288" s="2">
        <f t="shared" si="225"/>
        <v>0.13584270515142602</v>
      </c>
      <c r="BG288" s="2">
        <f t="shared" si="225"/>
        <v>7.3108051554487685E-2</v>
      </c>
      <c r="BH288" s="2">
        <f t="shared" si="206"/>
        <v>8.5753340639330863E-2</v>
      </c>
      <c r="BI288" s="2">
        <f t="shared" si="213"/>
        <v>3.2153846742329923E-3</v>
      </c>
      <c r="BJ288" s="2">
        <f t="shared" si="213"/>
        <v>1.8453240542857267E-3</v>
      </c>
      <c r="BK288" s="2">
        <f t="shared" si="213"/>
        <v>5.3447872020936297E-4</v>
      </c>
      <c r="BL288" s="2">
        <f t="shared" si="207"/>
        <v>956.70434354000361</v>
      </c>
      <c r="BM288" s="2">
        <f t="shared" si="207"/>
        <v>268.99110244875249</v>
      </c>
      <c r="BN288" s="2">
        <f t="shared" si="207"/>
        <v>27.413875187384409</v>
      </c>
      <c r="BO288" s="2">
        <f t="shared" si="214"/>
        <v>4163.0285831701894</v>
      </c>
      <c r="BP288" s="2">
        <f t="shared" si="214"/>
        <v>289.33480575212485</v>
      </c>
      <c r="BQ288" s="2">
        <f t="shared" si="214"/>
        <v>10.247606990115177</v>
      </c>
      <c r="BR288" s="11">
        <f t="shared" si="215"/>
        <v>3.0680158286848086E-2</v>
      </c>
      <c r="BS288" s="17">
        <f t="shared" si="204"/>
        <v>1.6790400659049578E-4</v>
      </c>
      <c r="BT288" s="17">
        <f t="shared" si="205"/>
        <v>1.2188492429793286E-3</v>
      </c>
      <c r="BU288" s="12">
        <f>(BU$3*tempmid!$I398+BU$4*tempmid!$I398^2+BU$5*tempmid!$I398^6)*(K288/K$56)^$BW$1</f>
        <v>-22.900559323318916</v>
      </c>
      <c r="BV288" s="12">
        <f>(BV$3*tempmid!$I398+BV$4*tempmid!$I398^2+BV$5*tempmid!$I398^6)*(L288/L$56)^$BW$1</f>
        <v>-16.302443791039067</v>
      </c>
      <c r="BW288" s="12">
        <f>(BW$3*tempmid!$I398+BW$4*tempmid!$I398^2+BW$5*tempmid!$I398^6)*(M288/M$56)^$BW$1</f>
        <v>-14.798618651760773</v>
      </c>
      <c r="BX288" s="12"/>
      <c r="BY288" s="12"/>
      <c r="BZ288" s="12"/>
      <c r="CA288" s="19"/>
      <c r="CB288" s="19"/>
      <c r="CC288" s="19"/>
      <c r="CD288" s="19"/>
      <c r="CE288" s="19"/>
      <c r="CF288" s="19"/>
      <c r="CG288" s="19"/>
      <c r="CH288" s="19"/>
    </row>
    <row r="289" spans="1:86" x14ac:dyDescent="0.3">
      <c r="A289" s="2">
        <f t="shared" si="191"/>
        <v>2243</v>
      </c>
      <c r="B289" s="5">
        <f t="shared" si="226"/>
        <v>1165.4052134423869</v>
      </c>
      <c r="C289" s="5">
        <f t="shared" si="226"/>
        <v>2964.1675952942865</v>
      </c>
      <c r="D289" s="5">
        <f t="shared" si="226"/>
        <v>4369.9493839846164</v>
      </c>
      <c r="E289" s="15">
        <f t="shared" si="227"/>
        <v>2.6498909648644671E-8</v>
      </c>
      <c r="F289" s="15">
        <f t="shared" si="227"/>
        <v>5.2204628904953329E-8</v>
      </c>
      <c r="G289" s="15">
        <f t="shared" si="227"/>
        <v>1.0657389287918195E-7</v>
      </c>
      <c r="H289" s="5">
        <f t="shared" si="194"/>
        <v>297519.33621949027</v>
      </c>
      <c r="I289" s="5">
        <f t="shared" si="194"/>
        <v>146023.13615832172</v>
      </c>
      <c r="J289" s="5">
        <f t="shared" si="194"/>
        <v>51379.150365059388</v>
      </c>
      <c r="K289" s="5">
        <f t="shared" si="195"/>
        <v>255292.60791675572</v>
      </c>
      <c r="L289" s="5">
        <f t="shared" si="195"/>
        <v>49262.780009517097</v>
      </c>
      <c r="M289" s="5">
        <f t="shared" si="195"/>
        <v>11757.378827626315</v>
      </c>
      <c r="N289" s="15">
        <f t="shared" si="196"/>
        <v>-6.8208033354499875E-5</v>
      </c>
      <c r="O289" s="15">
        <f t="shared" si="196"/>
        <v>1.7431398849667712E-3</v>
      </c>
      <c r="P289" s="15">
        <f t="shared" si="196"/>
        <v>1.72118747249006E-3</v>
      </c>
      <c r="Q289" s="5">
        <f t="shared" si="197"/>
        <v>3385.2731424673993</v>
      </c>
      <c r="R289" s="5">
        <f t="shared" si="197"/>
        <v>5035.2595470829565</v>
      </c>
      <c r="S289" s="5">
        <f t="shared" si="197"/>
        <v>3449.7180056454627</v>
      </c>
      <c r="T289" s="5">
        <f t="shared" si="228"/>
        <v>11.378329843980179</v>
      </c>
      <c r="U289" s="5">
        <f t="shared" si="228"/>
        <v>34.482614738691886</v>
      </c>
      <c r="V289" s="5">
        <f t="shared" si="228"/>
        <v>67.142371587200444</v>
      </c>
      <c r="W289" s="15">
        <f t="shared" si="199"/>
        <v>-1.0734613539272964E-2</v>
      </c>
      <c r="X289" s="15">
        <f t="shared" si="199"/>
        <v>-1.217998157191269E-2</v>
      </c>
      <c r="Y289" s="15">
        <f t="shared" si="199"/>
        <v>-9.7425357312937999E-3</v>
      </c>
      <c r="Z289" s="5">
        <f t="shared" si="202"/>
        <v>2525.3124208498289</v>
      </c>
      <c r="AA289" s="5">
        <f t="shared" si="202"/>
        <v>13549.013221586534</v>
      </c>
      <c r="AB289" s="5">
        <f t="shared" si="202"/>
        <v>73308.220438035045</v>
      </c>
      <c r="AC289" s="16">
        <f t="shared" si="223"/>
        <v>0.89914156018740898</v>
      </c>
      <c r="AD289" s="16">
        <f t="shared" si="223"/>
        <v>3.081252061878152</v>
      </c>
      <c r="AE289" s="16">
        <f t="shared" si="223"/>
        <v>22.742332387784387</v>
      </c>
      <c r="AF289" s="15">
        <f t="shared" si="209"/>
        <v>-4.0504037456468023E-3</v>
      </c>
      <c r="AG289" s="15">
        <f t="shared" si="209"/>
        <v>2.9673830763510267E-4</v>
      </c>
      <c r="AH289" s="15">
        <f t="shared" si="209"/>
        <v>9.7937136394747881E-3</v>
      </c>
      <c r="AI289" s="1">
        <f t="shared" si="224"/>
        <v>593759.04168713477</v>
      </c>
      <c r="AJ289" s="1">
        <f t="shared" si="224"/>
        <v>286184.04054922942</v>
      </c>
      <c r="AK289" s="1">
        <f t="shared" si="224"/>
        <v>100748.67112670001</v>
      </c>
      <c r="AL289" s="14">
        <f t="shared" si="229"/>
        <v>95.581830207093645</v>
      </c>
      <c r="AM289" s="14">
        <f t="shared" si="229"/>
        <v>23.649184884387523</v>
      </c>
      <c r="AN289" s="14">
        <f t="shared" si="229"/>
        <v>7.3719743491863943</v>
      </c>
      <c r="AO289" s="11">
        <f t="shared" si="230"/>
        <v>1.9829538683913445E-3</v>
      </c>
      <c r="AP289" s="11">
        <f t="shared" si="230"/>
        <v>2.4979988769648557E-3</v>
      </c>
      <c r="AQ289" s="11">
        <f t="shared" si="230"/>
        <v>2.2660001646317616E-3</v>
      </c>
      <c r="AR289" s="1">
        <f t="shared" si="203"/>
        <v>297519.33621949027</v>
      </c>
      <c r="AS289" s="1">
        <f t="shared" si="203"/>
        <v>146023.13615832172</v>
      </c>
      <c r="AT289" s="1">
        <f t="shared" si="203"/>
        <v>51379.150365059388</v>
      </c>
      <c r="AU289" s="1">
        <f t="shared" si="210"/>
        <v>59503.867243898057</v>
      </c>
      <c r="AV289" s="1">
        <f t="shared" si="210"/>
        <v>29204.627231664344</v>
      </c>
      <c r="AW289" s="1">
        <f t="shared" si="210"/>
        <v>10275.830073011879</v>
      </c>
      <c r="AX289" s="1">
        <f t="shared" si="211"/>
        <v>204234.08633340459</v>
      </c>
      <c r="AY289" s="1">
        <f t="shared" si="211"/>
        <v>39410.224007613673</v>
      </c>
      <c r="AZ289" s="1">
        <f t="shared" si="211"/>
        <v>9405.9030621010515</v>
      </c>
      <c r="BA289" s="1">
        <f t="shared" si="212"/>
        <v>14249.435296717373</v>
      </c>
      <c r="BB289" s="1">
        <f t="shared" si="212"/>
        <v>31366.171019282789</v>
      </c>
      <c r="BC289" s="1">
        <f t="shared" si="212"/>
        <v>39981.072255231629</v>
      </c>
      <c r="BD289" s="1">
        <f>SUM(BA289:BC289)*BT289*BG$3+BF$3*econlow!BD289+BH$3*econhigh!BD289</f>
        <v>100.71069179593539</v>
      </c>
      <c r="BE289" s="2">
        <f t="shared" si="225"/>
        <v>0.17931493730955578</v>
      </c>
      <c r="BF289" s="2">
        <f t="shared" si="225"/>
        <v>0.13584270515142602</v>
      </c>
      <c r="BG289" s="2">
        <f t="shared" si="225"/>
        <v>7.3108051554487685E-2</v>
      </c>
      <c r="BH289" s="2">
        <f t="shared" si="206"/>
        <v>8.5618304034954101E-2</v>
      </c>
      <c r="BI289" s="2">
        <f t="shared" si="213"/>
        <v>3.2153846742329923E-3</v>
      </c>
      <c r="BJ289" s="2">
        <f t="shared" si="213"/>
        <v>1.8453240542857267E-3</v>
      </c>
      <c r="BK289" s="2">
        <f t="shared" si="213"/>
        <v>5.3447872020936297E-4</v>
      </c>
      <c r="BL289" s="2">
        <f t="shared" si="207"/>
        <v>956.63911396812182</v>
      </c>
      <c r="BM289" s="2">
        <f t="shared" si="207"/>
        <v>269.46000563519095</v>
      </c>
      <c r="BN289" s="2">
        <f t="shared" si="207"/>
        <v>27.461062532561368</v>
      </c>
      <c r="BO289" s="2">
        <f t="shared" si="214"/>
        <v>4225.192945007976</v>
      </c>
      <c r="BP289" s="2">
        <f t="shared" si="214"/>
        <v>292.80623623332326</v>
      </c>
      <c r="BQ289" s="2">
        <f t="shared" si="214"/>
        <v>10.247771808591507</v>
      </c>
      <c r="BR289" s="11">
        <f t="shared" si="215"/>
        <v>3.0651164137854153E-2</v>
      </c>
      <c r="BS289" s="17">
        <f t="shared" si="204"/>
        <v>1.6290602398864312E-4</v>
      </c>
      <c r="BT289" s="17">
        <f t="shared" si="205"/>
        <v>1.1833487795915813E-3</v>
      </c>
      <c r="BU289" s="12">
        <f>(BU$3*tempmid!$I399+BU$4*tempmid!$I399^2+BU$5*tempmid!$I399^6)*(K289/K$56)^$BW$1</f>
        <v>-23.061734170788615</v>
      </c>
      <c r="BV289" s="12">
        <f>(BV$3*tempmid!$I399+BV$4*tempmid!$I399^2+BV$5*tempmid!$I399^6)*(L289/L$56)^$BW$1</f>
        <v>-16.399995073471349</v>
      </c>
      <c r="BW289" s="12">
        <f>(BW$3*tempmid!$I399+BW$4*tempmid!$I399^2+BW$5*tempmid!$I399^6)*(M289/M$56)^$BW$1</f>
        <v>-14.879258079335658</v>
      </c>
      <c r="BX289" s="12"/>
      <c r="BY289" s="12"/>
      <c r="BZ289" s="12"/>
      <c r="CA289" s="19"/>
      <c r="CB289" s="19"/>
      <c r="CC289" s="19"/>
      <c r="CD289" s="19"/>
      <c r="CE289" s="19"/>
      <c r="CF289" s="19"/>
      <c r="CG289" s="19"/>
      <c r="CH289" s="19"/>
    </row>
    <row r="290" spans="1:86" x14ac:dyDescent="0.3">
      <c r="A290" s="2">
        <f t="shared" si="191"/>
        <v>2244</v>
      </c>
      <c r="B290" s="5">
        <f t="shared" si="226"/>
        <v>1165.405242780256</v>
      </c>
      <c r="C290" s="5">
        <f t="shared" si="226"/>
        <v>2964.1677423003925</v>
      </c>
      <c r="D290" s="5">
        <f t="shared" si="226"/>
        <v>4369.9498264210079</v>
      </c>
      <c r="E290" s="15">
        <f t="shared" si="227"/>
        <v>2.5173964166212438E-8</v>
      </c>
      <c r="F290" s="15">
        <f t="shared" si="227"/>
        <v>4.9594397459705657E-8</v>
      </c>
      <c r="G290" s="15">
        <f t="shared" si="227"/>
        <v>1.0124519823522286E-7</v>
      </c>
      <c r="H290" s="5">
        <f t="shared" si="194"/>
        <v>297490.44158825831</v>
      </c>
      <c r="I290" s="5">
        <f t="shared" si="194"/>
        <v>146273.12099647144</v>
      </c>
      <c r="J290" s="5">
        <f t="shared" si="194"/>
        <v>51466.154943191017</v>
      </c>
      <c r="K290" s="5">
        <f t="shared" si="195"/>
        <v>255267.80785587378</v>
      </c>
      <c r="L290" s="5">
        <f t="shared" si="195"/>
        <v>49347.113157284984</v>
      </c>
      <c r="M290" s="5">
        <f t="shared" si="195"/>
        <v>11777.287380285974</v>
      </c>
      <c r="N290" s="15">
        <f t="shared" si="196"/>
        <v>-9.7143670098054358E-5</v>
      </c>
      <c r="O290" s="15">
        <f t="shared" si="196"/>
        <v>1.711903951656657E-3</v>
      </c>
      <c r="P290" s="15">
        <f t="shared" si="196"/>
        <v>1.6932815512313848E-3</v>
      </c>
      <c r="Q290" s="5">
        <f t="shared" si="197"/>
        <v>3348.6083001605389</v>
      </c>
      <c r="R290" s="5">
        <f t="shared" si="197"/>
        <v>4982.4453164190436</v>
      </c>
      <c r="S290" s="5">
        <f t="shared" si="197"/>
        <v>3421.8937855175291</v>
      </c>
      <c r="T290" s="5">
        <f t="shared" si="228"/>
        <v>11.256187870382675</v>
      </c>
      <c r="U290" s="5">
        <f t="shared" si="228"/>
        <v>34.062617126623252</v>
      </c>
      <c r="V290" s="5">
        <f t="shared" si="228"/>
        <v>66.488234632928339</v>
      </c>
      <c r="W290" s="15">
        <f t="shared" si="199"/>
        <v>-1.0734613539272964E-2</v>
      </c>
      <c r="X290" s="15">
        <f t="shared" si="199"/>
        <v>-1.217998157191269E-2</v>
      </c>
      <c r="Y290" s="15">
        <f t="shared" si="199"/>
        <v>-9.7425357312937999E-3</v>
      </c>
      <c r="Z290" s="5">
        <f t="shared" si="202"/>
        <v>2487.9157909397313</v>
      </c>
      <c r="AA290" s="5">
        <f t="shared" si="202"/>
        <v>13411.295815485582</v>
      </c>
      <c r="AB290" s="5">
        <f t="shared" si="202"/>
        <v>73431.156885903081</v>
      </c>
      <c r="AC290" s="16">
        <f t="shared" si="223"/>
        <v>0.89549967384415918</v>
      </c>
      <c r="AD290" s="16">
        <f t="shared" si="223"/>
        <v>3.0821663874003908</v>
      </c>
      <c r="AE290" s="16">
        <f t="shared" si="223"/>
        <v>22.9650642786841</v>
      </c>
      <c r="AF290" s="15">
        <f t="shared" si="209"/>
        <v>-4.0504037456468023E-3</v>
      </c>
      <c r="AG290" s="15">
        <f t="shared" si="209"/>
        <v>2.9673830763510267E-4</v>
      </c>
      <c r="AH290" s="15">
        <f t="shared" si="209"/>
        <v>9.7937136394747881E-3</v>
      </c>
      <c r="AI290" s="1">
        <f t="shared" si="224"/>
        <v>593887.00476231938</v>
      </c>
      <c r="AJ290" s="1">
        <f t="shared" si="224"/>
        <v>286770.26372597087</v>
      </c>
      <c r="AK290" s="1">
        <f t="shared" si="224"/>
        <v>100949.63408704189</v>
      </c>
      <c r="AL290" s="14">
        <f t="shared" si="229"/>
        <v>95.769469223451154</v>
      </c>
      <c r="AM290" s="14">
        <f t="shared" si="229"/>
        <v>23.707669765297034</v>
      </c>
      <c r="AN290" s="14">
        <f t="shared" si="229"/>
        <v>7.3885121953244237</v>
      </c>
      <c r="AO290" s="11">
        <f t="shared" si="230"/>
        <v>1.9631243297074312E-3</v>
      </c>
      <c r="AP290" s="11">
        <f t="shared" si="230"/>
        <v>2.4730188881952071E-3</v>
      </c>
      <c r="AQ290" s="11">
        <f t="shared" si="230"/>
        <v>2.2433401629854441E-3</v>
      </c>
      <c r="AR290" s="1">
        <f t="shared" si="203"/>
        <v>297490.44158825831</v>
      </c>
      <c r="AS290" s="1">
        <f t="shared" si="203"/>
        <v>146273.12099647144</v>
      </c>
      <c r="AT290" s="1">
        <f t="shared" si="203"/>
        <v>51466.154943191017</v>
      </c>
      <c r="AU290" s="1">
        <f t="shared" si="210"/>
        <v>59498.088317651665</v>
      </c>
      <c r="AV290" s="1">
        <f t="shared" si="210"/>
        <v>29254.624199294289</v>
      </c>
      <c r="AW290" s="1">
        <f t="shared" si="210"/>
        <v>10293.230988638205</v>
      </c>
      <c r="AX290" s="1">
        <f t="shared" si="211"/>
        <v>204214.24628469901</v>
      </c>
      <c r="AY290" s="1">
        <f t="shared" si="211"/>
        <v>39477.690525827988</v>
      </c>
      <c r="AZ290" s="1">
        <f t="shared" si="211"/>
        <v>9421.8299042287781</v>
      </c>
      <c r="BA290" s="1">
        <f t="shared" si="212"/>
        <v>14249.322438190455</v>
      </c>
      <c r="BB290" s="1">
        <f t="shared" si="212"/>
        <v>31371.242606873784</v>
      </c>
      <c r="BC290" s="1">
        <f t="shared" si="212"/>
        <v>39988.469600841803</v>
      </c>
      <c r="BD290" s="1">
        <f>SUM(BA290:BC290)*BT290*BG$3+BF$3*econlow!BD290+BH$3*econhigh!BD290</f>
        <v>97.772810884880812</v>
      </c>
      <c r="BE290" s="2">
        <f t="shared" si="225"/>
        <v>0.17931493730955578</v>
      </c>
      <c r="BF290" s="2">
        <f t="shared" si="225"/>
        <v>0.13584270515142602</v>
      </c>
      <c r="BG290" s="2">
        <f t="shared" si="225"/>
        <v>7.3108051554487685E-2</v>
      </c>
      <c r="BH290" s="2">
        <f t="shared" si="206"/>
        <v>8.5484433787166719E-2</v>
      </c>
      <c r="BI290" s="2">
        <f t="shared" si="213"/>
        <v>3.2153846742329923E-3</v>
      </c>
      <c r="BJ290" s="2">
        <f t="shared" si="213"/>
        <v>1.8453240542857267E-3</v>
      </c>
      <c r="BK290" s="2">
        <f t="shared" si="213"/>
        <v>5.3447872020936297E-4</v>
      </c>
      <c r="BL290" s="2">
        <f t="shared" si="207"/>
        <v>956.54620661369097</v>
      </c>
      <c r="BM290" s="2">
        <f t="shared" si="207"/>
        <v>269.92130867023531</v>
      </c>
      <c r="BN290" s="2">
        <f t="shared" si="207"/>
        <v>27.507564628133515</v>
      </c>
      <c r="BO290" s="2">
        <f t="shared" si="214"/>
        <v>4288.286611456525</v>
      </c>
      <c r="BP290" s="2">
        <f t="shared" si="214"/>
        <v>296.31941194167291</v>
      </c>
      <c r="BQ290" s="2">
        <f t="shared" si="214"/>
        <v>10.247939617087475</v>
      </c>
      <c r="BR290" s="11">
        <f t="shared" si="215"/>
        <v>3.0622439427355291E-2</v>
      </c>
      <c r="BS290" s="17">
        <f t="shared" si="204"/>
        <v>1.5806126229422635E-4</v>
      </c>
      <c r="BT290" s="17">
        <f t="shared" si="205"/>
        <v>1.1488823102830887E-3</v>
      </c>
      <c r="BU290" s="12">
        <f>(BU$3*tempmid!$I400+BU$4*tempmid!$I400^2+BU$5*tempmid!$I400^6)*(K290/K$56)^$BW$1</f>
        <v>-23.222788095496139</v>
      </c>
      <c r="BV290" s="12">
        <f>(BV$3*tempmid!$I400+BV$4*tempmid!$I400^2+BV$5*tempmid!$I400^6)*(L290/L$56)^$BW$1</f>
        <v>-16.49737880895384</v>
      </c>
      <c r="BW290" s="12">
        <f>(BW$3*tempmid!$I400+BW$4*tempmid!$I400^2+BW$5*tempmid!$I400^6)*(M290/M$56)^$BW$1</f>
        <v>-14.959741741014922</v>
      </c>
      <c r="BX290" s="12"/>
      <c r="BY290" s="12"/>
      <c r="BZ290" s="12"/>
      <c r="CA290" s="19"/>
      <c r="CB290" s="19"/>
      <c r="CC290" s="19"/>
      <c r="CD290" s="19"/>
      <c r="CE290" s="19"/>
      <c r="CF290" s="19"/>
      <c r="CG290" s="19"/>
      <c r="CH290" s="19"/>
    </row>
    <row r="291" spans="1:86" x14ac:dyDescent="0.3">
      <c r="A291" s="2">
        <f t="shared" si="191"/>
        <v>2245</v>
      </c>
      <c r="B291" s="5">
        <f t="shared" si="226"/>
        <v>1165.4052706512323</v>
      </c>
      <c r="C291" s="5">
        <f t="shared" si="226"/>
        <v>2964.1678819561998</v>
      </c>
      <c r="D291" s="5">
        <f t="shared" si="226"/>
        <v>4369.9502467356224</v>
      </c>
      <c r="E291" s="15">
        <f t="shared" si="227"/>
        <v>2.3915265957901815E-8</v>
      </c>
      <c r="F291" s="15">
        <f t="shared" si="227"/>
        <v>4.7114677586720375E-8</v>
      </c>
      <c r="G291" s="15">
        <f t="shared" si="227"/>
        <v>9.6182938323461708E-8</v>
      </c>
      <c r="H291" s="5">
        <f t="shared" si="194"/>
        <v>297453.01236996643</v>
      </c>
      <c r="I291" s="5">
        <f t="shared" si="194"/>
        <v>146519.01108333268</v>
      </c>
      <c r="J291" s="5">
        <f t="shared" si="194"/>
        <v>51551.885270962193</v>
      </c>
      <c r="K291" s="5">
        <f t="shared" si="195"/>
        <v>255235.68483927372</v>
      </c>
      <c r="L291" s="5">
        <f t="shared" si="195"/>
        <v>49430.065002471318</v>
      </c>
      <c r="M291" s="5">
        <f t="shared" si="195"/>
        <v>11796.904394843337</v>
      </c>
      <c r="N291" s="15">
        <f t="shared" si="196"/>
        <v>-1.2584045309071978E-4</v>
      </c>
      <c r="O291" s="15">
        <f t="shared" si="196"/>
        <v>1.680986786844807E-3</v>
      </c>
      <c r="P291" s="15">
        <f t="shared" si="196"/>
        <v>1.6656649297868142E-3</v>
      </c>
      <c r="Q291" s="5">
        <f t="shared" si="197"/>
        <v>3312.2454964543681</v>
      </c>
      <c r="R291" s="5">
        <f t="shared" si="197"/>
        <v>4930.0328687829433</v>
      </c>
      <c r="S291" s="5">
        <f t="shared" si="197"/>
        <v>3394.2003881712626</v>
      </c>
      <c r="T291" s="5">
        <f t="shared" si="228"/>
        <v>11.135357043668664</v>
      </c>
      <c r="U291" s="5">
        <f t="shared" si="228"/>
        <v>33.647735077729862</v>
      </c>
      <c r="V291" s="5">
        <f t="shared" si="228"/>
        <v>65.840470631306388</v>
      </c>
      <c r="W291" s="15">
        <f t="shared" si="199"/>
        <v>-1.0734613539272964E-2</v>
      </c>
      <c r="X291" s="15">
        <f t="shared" si="199"/>
        <v>-1.217998157191269E-2</v>
      </c>
      <c r="Y291" s="15">
        <f t="shared" si="199"/>
        <v>-9.7425357312937999E-3</v>
      </c>
      <c r="Z291" s="5">
        <f t="shared" si="202"/>
        <v>2451.0020255920413</v>
      </c>
      <c r="AA291" s="5">
        <f t="shared" si="202"/>
        <v>13274.564252880209</v>
      </c>
      <c r="AB291" s="5">
        <f t="shared" si="202"/>
        <v>73552.250030195501</v>
      </c>
      <c r="AC291" s="16">
        <f t="shared" si="223"/>
        <v>0.89187253861099536</v>
      </c>
      <c r="AD291" s="16">
        <f t="shared" si="223"/>
        <v>3.083080984238038</v>
      </c>
      <c r="AE291" s="16">
        <f t="shared" si="223"/>
        <v>23.189977541941662</v>
      </c>
      <c r="AF291" s="15">
        <f t="shared" si="209"/>
        <v>-4.0504037456468023E-3</v>
      </c>
      <c r="AG291" s="15">
        <f t="shared" si="209"/>
        <v>2.9673830763510267E-4</v>
      </c>
      <c r="AH291" s="15">
        <f t="shared" si="209"/>
        <v>9.7937136394747881E-3</v>
      </c>
      <c r="AI291" s="1">
        <f t="shared" si="224"/>
        <v>593996.39260373916</v>
      </c>
      <c r="AJ291" s="1">
        <f t="shared" si="224"/>
        <v>287347.8615526681</v>
      </c>
      <c r="AK291" s="1">
        <f t="shared" si="224"/>
        <v>101147.9016669759</v>
      </c>
      <c r="AL291" s="14">
        <f t="shared" si="229"/>
        <v>95.955596524776126</v>
      </c>
      <c r="AM291" s="14">
        <f t="shared" si="229"/>
        <v>23.765712985270465</v>
      </c>
      <c r="AN291" s="14">
        <f t="shared" si="229"/>
        <v>7.4049213920153782</v>
      </c>
      <c r="AO291" s="11">
        <f t="shared" si="230"/>
        <v>1.9434930864103569E-3</v>
      </c>
      <c r="AP291" s="11">
        <f t="shared" si="230"/>
        <v>2.4482886993132552E-3</v>
      </c>
      <c r="AQ291" s="11">
        <f t="shared" si="230"/>
        <v>2.2209067613555896E-3</v>
      </c>
      <c r="AR291" s="1">
        <f t="shared" si="203"/>
        <v>297453.01236996643</v>
      </c>
      <c r="AS291" s="1">
        <f t="shared" si="203"/>
        <v>146519.01108333268</v>
      </c>
      <c r="AT291" s="1">
        <f t="shared" si="203"/>
        <v>51551.885270962193</v>
      </c>
      <c r="AU291" s="1">
        <f t="shared" si="210"/>
        <v>59490.602473993291</v>
      </c>
      <c r="AV291" s="1">
        <f t="shared" si="210"/>
        <v>29303.802216666536</v>
      </c>
      <c r="AW291" s="1">
        <f t="shared" si="210"/>
        <v>10310.377054192439</v>
      </c>
      <c r="AX291" s="1">
        <f t="shared" si="211"/>
        <v>204188.547871419</v>
      </c>
      <c r="AY291" s="1">
        <f t="shared" si="211"/>
        <v>39544.052001977048</v>
      </c>
      <c r="AZ291" s="1">
        <f t="shared" si="211"/>
        <v>9437.5235158746691</v>
      </c>
      <c r="BA291" s="1">
        <f t="shared" si="212"/>
        <v>14249.176114611149</v>
      </c>
      <c r="BB291" s="1">
        <f t="shared" si="212"/>
        <v>31376.222628701511</v>
      </c>
      <c r="BC291" s="1">
        <f t="shared" si="212"/>
        <v>39995.746264562767</v>
      </c>
      <c r="BD291" s="1">
        <f>SUM(BA291:BC291)*BT291*BG$3+BF$3*econlow!BD291+BH$3*econhigh!BD291</f>
        <v>94.914753835167147</v>
      </c>
      <c r="BE291" s="2">
        <f t="shared" si="225"/>
        <v>0.17931493730955578</v>
      </c>
      <c r="BF291" s="2">
        <f t="shared" si="225"/>
        <v>0.13584270515142602</v>
      </c>
      <c r="BG291" s="2">
        <f t="shared" si="225"/>
        <v>7.3108051554487685E-2</v>
      </c>
      <c r="BH291" s="2">
        <f t="shared" si="206"/>
        <v>8.5351725597690165E-2</v>
      </c>
      <c r="BI291" s="2">
        <f t="shared" si="213"/>
        <v>3.2153846742329923E-3</v>
      </c>
      <c r="BJ291" s="2">
        <f t="shared" si="213"/>
        <v>1.8453240542857267E-3</v>
      </c>
      <c r="BK291" s="2">
        <f t="shared" si="213"/>
        <v>5.3447872020936297E-4</v>
      </c>
      <c r="BL291" s="2">
        <f t="shared" si="207"/>
        <v>956.4258572788267</v>
      </c>
      <c r="BM291" s="2">
        <f t="shared" si="207"/>
        <v>270.37505556223078</v>
      </c>
      <c r="BN291" s="2">
        <f t="shared" si="207"/>
        <v>27.553385664003784</v>
      </c>
      <c r="BO291" s="2">
        <f t="shared" si="214"/>
        <v>4352.3234749490075</v>
      </c>
      <c r="BP291" s="2">
        <f t="shared" si="214"/>
        <v>299.87483494764314</v>
      </c>
      <c r="BQ291" s="2">
        <f t="shared" si="214"/>
        <v>10.248110382954442</v>
      </c>
      <c r="BR291" s="11">
        <f t="shared" si="215"/>
        <v>3.0593980762176426E-2</v>
      </c>
      <c r="BS291" s="17">
        <f t="shared" si="204"/>
        <v>1.5336485627272963E-4</v>
      </c>
      <c r="BT291" s="17">
        <f t="shared" si="205"/>
        <v>1.1154197187214453E-3</v>
      </c>
      <c r="BU291" s="12">
        <f>(BU$3*tempmid!$I401+BU$4*tempmid!$I401^2+BU$5*tempmid!$I401^6)*(K291/K$56)^$BW$1</f>
        <v>-23.383721591056965</v>
      </c>
      <c r="BV291" s="12">
        <f>(BV$3*tempmid!$I401+BV$4*tempmid!$I401^2+BV$5*tempmid!$I401^6)*(L291/L$56)^$BW$1</f>
        <v>-16.594595496036899</v>
      </c>
      <c r="BW291" s="12">
        <f>(BW$3*tempmid!$I401+BW$4*tempmid!$I401^2+BW$5*tempmid!$I401^6)*(M291/M$56)^$BW$1</f>
        <v>-15.040070087723889</v>
      </c>
      <c r="BX291" s="12"/>
      <c r="BY291" s="12"/>
      <c r="BZ291" s="12"/>
      <c r="CA291" s="19"/>
      <c r="CB291" s="19"/>
      <c r="CC291" s="19"/>
      <c r="CD291" s="19"/>
      <c r="CE291" s="19"/>
      <c r="CF291" s="19"/>
      <c r="CG291" s="19"/>
      <c r="CH291" s="19"/>
    </row>
    <row r="292" spans="1:86" x14ac:dyDescent="0.3">
      <c r="A292" s="2">
        <f t="shared" si="191"/>
        <v>2246</v>
      </c>
      <c r="B292" s="5">
        <f t="shared" si="226"/>
        <v>1165.4052971286605</v>
      </c>
      <c r="C292" s="5">
        <f t="shared" si="226"/>
        <v>2964.1680146292229</v>
      </c>
      <c r="D292" s="5">
        <f t="shared" si="226"/>
        <v>4369.9506460345447</v>
      </c>
      <c r="E292" s="15">
        <f t="shared" si="227"/>
        <v>2.2719502660006724E-8</v>
      </c>
      <c r="F292" s="15">
        <f t="shared" si="227"/>
        <v>4.4758943707384355E-8</v>
      </c>
      <c r="G292" s="15">
        <f t="shared" si="227"/>
        <v>9.1373791407288624E-8</v>
      </c>
      <c r="H292" s="5">
        <f t="shared" si="194"/>
        <v>297407.12156756147</v>
      </c>
      <c r="I292" s="5">
        <f t="shared" si="194"/>
        <v>146760.83040688047</v>
      </c>
      <c r="J292" s="5">
        <f t="shared" si="194"/>
        <v>51636.349217906958</v>
      </c>
      <c r="K292" s="5">
        <f t="shared" si="195"/>
        <v>255196.3014929799</v>
      </c>
      <c r="L292" s="5">
        <f t="shared" si="195"/>
        <v>49511.643632399915</v>
      </c>
      <c r="M292" s="5">
        <f t="shared" si="195"/>
        <v>11816.231669518669</v>
      </c>
      <c r="N292" s="15">
        <f t="shared" si="196"/>
        <v>-1.5430188109710752E-4</v>
      </c>
      <c r="O292" s="15">
        <f t="shared" si="196"/>
        <v>1.6503848401681065E-3</v>
      </c>
      <c r="P292" s="15">
        <f t="shared" si="196"/>
        <v>1.638334433207822E-3</v>
      </c>
      <c r="Q292" s="5">
        <f t="shared" si="197"/>
        <v>3276.1842961328412</v>
      </c>
      <c r="R292" s="5">
        <f t="shared" si="197"/>
        <v>4878.0227273061173</v>
      </c>
      <c r="S292" s="5">
        <f t="shared" si="197"/>
        <v>3366.6392359647643</v>
      </c>
      <c r="T292" s="5">
        <f t="shared" si="228"/>
        <v>11.015823289183061</v>
      </c>
      <c r="U292" s="5">
        <f t="shared" si="228"/>
        <v>33.237906284546511</v>
      </c>
      <c r="V292" s="5">
        <f t="shared" si="228"/>
        <v>65.199017493615685</v>
      </c>
      <c r="W292" s="15">
        <f t="shared" si="199"/>
        <v>-1.0734613539272964E-2</v>
      </c>
      <c r="X292" s="15">
        <f t="shared" si="199"/>
        <v>-1.217998157191269E-2</v>
      </c>
      <c r="Y292" s="15">
        <f t="shared" si="199"/>
        <v>-9.7425357312937999E-3</v>
      </c>
      <c r="Z292" s="5">
        <f t="shared" si="202"/>
        <v>2414.5666560159593</v>
      </c>
      <c r="AA292" s="5">
        <f t="shared" si="202"/>
        <v>13138.821137253617</v>
      </c>
      <c r="AB292" s="5">
        <f t="shared" si="202"/>
        <v>73671.511317665965</v>
      </c>
      <c r="AC292" s="16">
        <f t="shared" si="223"/>
        <v>0.88826009473996581</v>
      </c>
      <c r="AD292" s="16">
        <f t="shared" si="223"/>
        <v>3.0839958524716029</v>
      </c>
      <c r="AE292" s="16">
        <f t="shared" si="223"/>
        <v>23.417093541293291</v>
      </c>
      <c r="AF292" s="15">
        <f t="shared" si="209"/>
        <v>-4.0504037456468023E-3</v>
      </c>
      <c r="AG292" s="15">
        <f t="shared" si="209"/>
        <v>2.9673830763510267E-4</v>
      </c>
      <c r="AH292" s="15">
        <f t="shared" si="209"/>
        <v>9.7937136394747881E-3</v>
      </c>
      <c r="AI292" s="1">
        <f t="shared" si="224"/>
        <v>594087.35581735859</v>
      </c>
      <c r="AJ292" s="1">
        <f t="shared" si="224"/>
        <v>287916.87761406781</v>
      </c>
      <c r="AK292" s="1">
        <f t="shared" si="224"/>
        <v>101343.48855447076</v>
      </c>
      <c r="AL292" s="14">
        <f t="shared" si="229"/>
        <v>96.140220672839916</v>
      </c>
      <c r="AM292" s="14">
        <f t="shared" si="229"/>
        <v>23.823316458538095</v>
      </c>
      <c r="AN292" s="14">
        <f t="shared" si="229"/>
        <v>7.4212025756023436</v>
      </c>
      <c r="AO292" s="11">
        <f t="shared" si="230"/>
        <v>1.9240581555462534E-3</v>
      </c>
      <c r="AP292" s="11">
        <f t="shared" si="230"/>
        <v>2.4238058123201224E-3</v>
      </c>
      <c r="AQ292" s="11">
        <f t="shared" si="230"/>
        <v>2.1986976937420338E-3</v>
      </c>
      <c r="AR292" s="1">
        <f t="shared" si="203"/>
        <v>297407.12156756147</v>
      </c>
      <c r="AS292" s="1">
        <f t="shared" si="203"/>
        <v>146760.83040688047</v>
      </c>
      <c r="AT292" s="1">
        <f t="shared" si="203"/>
        <v>51636.349217906958</v>
      </c>
      <c r="AU292" s="1">
        <f t="shared" si="210"/>
        <v>59481.424313512296</v>
      </c>
      <c r="AV292" s="1">
        <f t="shared" si="210"/>
        <v>29352.166081376097</v>
      </c>
      <c r="AW292" s="1">
        <f t="shared" si="210"/>
        <v>10327.269843581393</v>
      </c>
      <c r="AX292" s="1">
        <f t="shared" si="211"/>
        <v>204157.0411943839</v>
      </c>
      <c r="AY292" s="1">
        <f t="shared" si="211"/>
        <v>39609.314905919935</v>
      </c>
      <c r="AZ292" s="1">
        <f t="shared" si="211"/>
        <v>9452.9853356149342</v>
      </c>
      <c r="BA292" s="1">
        <f t="shared" si="212"/>
        <v>14248.996600240722</v>
      </c>
      <c r="BB292" s="1">
        <f t="shared" si="212"/>
        <v>31381.112018603097</v>
      </c>
      <c r="BC292" s="1">
        <f t="shared" si="212"/>
        <v>40002.903501359309</v>
      </c>
      <c r="BD292" s="1">
        <f>SUM(BA292:BC292)*BT292*BG$3+BF$3*econlow!BD292+BH$3*econhigh!BD292</f>
        <v>92.129425580279062</v>
      </c>
      <c r="BE292" s="2">
        <f t="shared" si="225"/>
        <v>0.17931493730955578</v>
      </c>
      <c r="BF292" s="2">
        <f t="shared" si="225"/>
        <v>0.13584270515142602</v>
      </c>
      <c r="BG292" s="2">
        <f t="shared" si="225"/>
        <v>7.3108051554487685E-2</v>
      </c>
      <c r="BH292" s="2">
        <f t="shared" si="206"/>
        <v>8.5220175058909428E-2</v>
      </c>
      <c r="BI292" s="2">
        <f t="shared" si="213"/>
        <v>3.2153846742329923E-3</v>
      </c>
      <c r="BJ292" s="2">
        <f t="shared" si="213"/>
        <v>1.8453240542857267E-3</v>
      </c>
      <c r="BK292" s="2">
        <f t="shared" si="213"/>
        <v>5.3447872020936297E-4</v>
      </c>
      <c r="BL292" s="2">
        <f t="shared" si="207"/>
        <v>956.27830069608558</v>
      </c>
      <c r="BM292" s="2">
        <f t="shared" si="207"/>
        <v>270.82129057676462</v>
      </c>
      <c r="BN292" s="2">
        <f t="shared" si="207"/>
        <v>27.598529846270651</v>
      </c>
      <c r="BO292" s="2">
        <f t="shared" si="214"/>
        <v>4417.3176355625301</v>
      </c>
      <c r="BP292" s="2">
        <f t="shared" si="214"/>
        <v>303.47301336210393</v>
      </c>
      <c r="BQ292" s="2">
        <f t="shared" si="214"/>
        <v>10.248284073963454</v>
      </c>
      <c r="BR292" s="11">
        <f t="shared" si="215"/>
        <v>3.0565784792663003E-2</v>
      </c>
      <c r="BS292" s="17">
        <f t="shared" si="204"/>
        <v>1.4881210169625535E-4</v>
      </c>
      <c r="BT292" s="17">
        <f t="shared" si="205"/>
        <v>1.082931765748976E-3</v>
      </c>
      <c r="BU292" s="12">
        <f>(BU$3*tempmid!$I402+BU$4*tempmid!$I402^2+BU$5*tempmid!$I402^6)*(K292/K$56)^$BW$1</f>
        <v>-23.544535198673366</v>
      </c>
      <c r="BV292" s="12">
        <f>(BV$3*tempmid!$I402+BV$4*tempmid!$I402^2+BV$5*tempmid!$I402^6)*(L292/L$56)^$BW$1</f>
        <v>-16.691645652121615</v>
      </c>
      <c r="BW292" s="12">
        <f>(BW$3*tempmid!$I402+BW$4*tempmid!$I402^2+BW$5*tempmid!$I402^6)*(M292/M$56)^$BW$1</f>
        <v>-15.120243584884948</v>
      </c>
      <c r="BX292" s="12"/>
      <c r="BY292" s="12"/>
      <c r="BZ292" s="12"/>
      <c r="CA292" s="19"/>
      <c r="CB292" s="19"/>
      <c r="CC292" s="19"/>
      <c r="CD292" s="19"/>
      <c r="CE292" s="19"/>
      <c r="CF292" s="19"/>
      <c r="CG292" s="19"/>
      <c r="CH292" s="19"/>
    </row>
    <row r="293" spans="1:86" x14ac:dyDescent="0.3">
      <c r="A293" s="2">
        <f t="shared" si="191"/>
        <v>2247</v>
      </c>
      <c r="B293" s="5">
        <f t="shared" si="226"/>
        <v>1165.4053222822181</v>
      </c>
      <c r="C293" s="5">
        <f t="shared" si="226"/>
        <v>2964.1681406686007</v>
      </c>
      <c r="D293" s="5">
        <f t="shared" si="226"/>
        <v>4369.9510253685548</v>
      </c>
      <c r="E293" s="15">
        <f t="shared" si="227"/>
        <v>2.1583527527006385E-8</v>
      </c>
      <c r="F293" s="15">
        <f t="shared" si="227"/>
        <v>4.2520996522015135E-8</v>
      </c>
      <c r="G293" s="15">
        <f t="shared" si="227"/>
        <v>8.6805101836924189E-8</v>
      </c>
      <c r="H293" s="5">
        <f t="shared" si="194"/>
        <v>297352.84184411465</v>
      </c>
      <c r="I293" s="5">
        <f t="shared" si="194"/>
        <v>146998.60308726155</v>
      </c>
      <c r="J293" s="5">
        <f t="shared" si="194"/>
        <v>51719.554681873386</v>
      </c>
      <c r="K293" s="5">
        <f t="shared" si="195"/>
        <v>255149.72015213329</v>
      </c>
      <c r="L293" s="5">
        <f t="shared" si="195"/>
        <v>49591.857179230188</v>
      </c>
      <c r="M293" s="5">
        <f t="shared" si="195"/>
        <v>11835.271009132519</v>
      </c>
      <c r="N293" s="15">
        <f t="shared" si="196"/>
        <v>-1.8253141042445797E-4</v>
      </c>
      <c r="O293" s="15">
        <f t="shared" si="196"/>
        <v>1.6200946069537814E-3</v>
      </c>
      <c r="P293" s="15">
        <f t="shared" si="196"/>
        <v>1.6112869268605223E-3</v>
      </c>
      <c r="Q293" s="5">
        <f t="shared" si="197"/>
        <v>3240.4242065989265</v>
      </c>
      <c r="R293" s="5">
        <f t="shared" si="197"/>
        <v>4826.4153072486251</v>
      </c>
      <c r="S293" s="5">
        <f t="shared" si="197"/>
        <v>3339.2116949913511</v>
      </c>
      <c r="T293" s="5">
        <f t="shared" si="228"/>
        <v>10.897572683356758</v>
      </c>
      <c r="U293" s="5">
        <f t="shared" si="228"/>
        <v>32.833069198511772</v>
      </c>
      <c r="V293" s="5">
        <f t="shared" si="228"/>
        <v>64.563813736038881</v>
      </c>
      <c r="W293" s="15">
        <f t="shared" si="199"/>
        <v>-1.0734613539272964E-2</v>
      </c>
      <c r="X293" s="15">
        <f t="shared" si="199"/>
        <v>-1.217998157191269E-2</v>
      </c>
      <c r="Y293" s="15">
        <f t="shared" si="199"/>
        <v>-9.7425357312937999E-3</v>
      </c>
      <c r="Z293" s="5">
        <f t="shared" si="202"/>
        <v>2378.6052046181849</v>
      </c>
      <c r="AA293" s="5">
        <f t="shared" si="202"/>
        <v>13004.068779594747</v>
      </c>
      <c r="AB293" s="5">
        <f t="shared" si="202"/>
        <v>73788.952236365585</v>
      </c>
      <c r="AC293" s="16">
        <f t="shared" si="223"/>
        <v>0.88466228272512248</v>
      </c>
      <c r="AD293" s="16">
        <f t="shared" si="223"/>
        <v>3.0849109921816189</v>
      </c>
      <c r="AE293" s="16">
        <f t="shared" si="223"/>
        <v>23.646433849705513</v>
      </c>
      <c r="AF293" s="15">
        <f t="shared" si="209"/>
        <v>-4.0504037456468023E-3</v>
      </c>
      <c r="AG293" s="15">
        <f t="shared" si="209"/>
        <v>2.9673830763510267E-4</v>
      </c>
      <c r="AH293" s="15">
        <f t="shared" si="209"/>
        <v>9.7937136394747881E-3</v>
      </c>
      <c r="AI293" s="1">
        <f t="shared" si="224"/>
        <v>594160.04454913503</v>
      </c>
      <c r="AJ293" s="1">
        <f t="shared" si="224"/>
        <v>288477.35593403713</v>
      </c>
      <c r="AK293" s="1">
        <f t="shared" si="224"/>
        <v>101536.40954260509</v>
      </c>
      <c r="AL293" s="14">
        <f t="shared" si="229"/>
        <v>96.323350254744895</v>
      </c>
      <c r="AM293" s="14">
        <f t="shared" si="229"/>
        <v>23.880482120510035</v>
      </c>
      <c r="AN293" s="14">
        <f t="shared" si="229"/>
        <v>7.4373563867802357</v>
      </c>
      <c r="AO293" s="11">
        <f t="shared" si="230"/>
        <v>1.9048175739907907E-3</v>
      </c>
      <c r="AP293" s="11">
        <f t="shared" si="230"/>
        <v>2.3995677541969211E-3</v>
      </c>
      <c r="AQ293" s="11">
        <f t="shared" si="230"/>
        <v>2.1767107168046136E-3</v>
      </c>
      <c r="AR293" s="1">
        <f t="shared" si="203"/>
        <v>297352.84184411465</v>
      </c>
      <c r="AS293" s="1">
        <f t="shared" si="203"/>
        <v>146998.60308726155</v>
      </c>
      <c r="AT293" s="1">
        <f t="shared" si="203"/>
        <v>51719.554681873386</v>
      </c>
      <c r="AU293" s="1">
        <f t="shared" si="210"/>
        <v>59470.568368822933</v>
      </c>
      <c r="AV293" s="1">
        <f t="shared" si="210"/>
        <v>29399.720617452313</v>
      </c>
      <c r="AW293" s="1">
        <f t="shared" si="210"/>
        <v>10343.910936374677</v>
      </c>
      <c r="AX293" s="1">
        <f t="shared" si="211"/>
        <v>204119.77612170664</v>
      </c>
      <c r="AY293" s="1">
        <f t="shared" si="211"/>
        <v>39673.485743384146</v>
      </c>
      <c r="AZ293" s="1">
        <f t="shared" si="211"/>
        <v>9468.2168073060166</v>
      </c>
      <c r="BA293" s="1">
        <f t="shared" si="212"/>
        <v>14248.784165290459</v>
      </c>
      <c r="BB293" s="1">
        <f t="shared" si="212"/>
        <v>31385.91169993869</v>
      </c>
      <c r="BC293" s="1">
        <f t="shared" si="212"/>
        <v>40009.942552126886</v>
      </c>
      <c r="BD293" s="1">
        <f>SUM(BA293:BC293)*BT293*BG$3+BF$3*econlow!BD293+BH$3*econhigh!BD293</f>
        <v>89.399455322296703</v>
      </c>
      <c r="BE293" s="2">
        <f t="shared" si="225"/>
        <v>0.17931493730955578</v>
      </c>
      <c r="BF293" s="2">
        <f t="shared" si="225"/>
        <v>0.13584270515142602</v>
      </c>
      <c r="BG293" s="2">
        <f t="shared" si="225"/>
        <v>7.3108051554487685E-2</v>
      </c>
      <c r="BH293" s="2">
        <f t="shared" si="206"/>
        <v>8.5089777656678758E-2</v>
      </c>
      <c r="BI293" s="2">
        <f t="shared" si="213"/>
        <v>3.2153846742329923E-3</v>
      </c>
      <c r="BJ293" s="2">
        <f t="shared" si="213"/>
        <v>1.8453240542857267E-3</v>
      </c>
      <c r="BK293" s="2">
        <f t="shared" si="213"/>
        <v>5.3447872020936297E-4</v>
      </c>
      <c r="BL293" s="2">
        <f t="shared" si="207"/>
        <v>956.1037705051931</v>
      </c>
      <c r="BM293" s="2">
        <f t="shared" si="207"/>
        <v>271.26005822332382</v>
      </c>
      <c r="BN293" s="2">
        <f t="shared" si="207"/>
        <v>27.643001396165854</v>
      </c>
      <c r="BO293" s="2">
        <f t="shared" si="214"/>
        <v>4483.2834041204078</v>
      </c>
      <c r="BP293" s="2">
        <f t="shared" si="214"/>
        <v>307.1144614090033</v>
      </c>
      <c r="BQ293" s="2">
        <f t="shared" si="214"/>
        <v>10.248460658299164</v>
      </c>
      <c r="BR293" s="11">
        <f t="shared" si="215"/>
        <v>3.053784821206304E-2</v>
      </c>
      <c r="BS293" s="17">
        <f t="shared" si="204"/>
        <v>1.4439844975660092E-4</v>
      </c>
      <c r="BT293" s="17">
        <f t="shared" si="205"/>
        <v>1.0513900638339574E-3</v>
      </c>
      <c r="BU293" s="12">
        <f>(BU$3*tempmid!$I403+BU$4*tempmid!$I403^2+BU$5*tempmid!$I403^6)*(K293/K$56)^$BW$1</f>
        <v>-23.705229505610223</v>
      </c>
      <c r="BV293" s="12">
        <f>(BV$3*tempmid!$I403+BV$4*tempmid!$I403^2+BV$5*tempmid!$I403^6)*(L293/L$56)^$BW$1</f>
        <v>-16.788529812493078</v>
      </c>
      <c r="BW293" s="12">
        <f>(BW$3*tempmid!$I403+BW$4*tempmid!$I403^2+BW$5*tempmid!$I403^6)*(M293/M$56)^$BW$1</f>
        <v>-15.200262711639819</v>
      </c>
      <c r="BX293" s="12"/>
      <c r="BY293" s="12"/>
      <c r="BZ293" s="12"/>
      <c r="CA293" s="19"/>
      <c r="CB293" s="19"/>
      <c r="CC293" s="19"/>
      <c r="CD293" s="19"/>
      <c r="CE293" s="19"/>
      <c r="CF293" s="19"/>
      <c r="CG293" s="19"/>
      <c r="CH293" s="19"/>
    </row>
    <row r="294" spans="1:86" x14ac:dyDescent="0.3">
      <c r="A294" s="2">
        <f t="shared" si="191"/>
        <v>2248</v>
      </c>
      <c r="B294" s="5">
        <f t="shared" si="226"/>
        <v>1165.4053461780979</v>
      </c>
      <c r="C294" s="5">
        <f t="shared" si="226"/>
        <v>2964.1682604060147</v>
      </c>
      <c r="D294" s="5">
        <f t="shared" si="226"/>
        <v>4369.9513857358961</v>
      </c>
      <c r="E294" s="15">
        <f t="shared" si="227"/>
        <v>2.0504351150656065E-8</v>
      </c>
      <c r="F294" s="15">
        <f t="shared" si="227"/>
        <v>4.0394946695914376E-8</v>
      </c>
      <c r="G294" s="15">
        <f t="shared" si="227"/>
        <v>8.2464846745077975E-8</v>
      </c>
      <c r="H294" s="5">
        <f t="shared" si="194"/>
        <v>297290.24551588943</v>
      </c>
      <c r="I294" s="5">
        <f t="shared" si="194"/>
        <v>147232.35336971277</v>
      </c>
      <c r="J294" s="5">
        <f t="shared" si="194"/>
        <v>51801.509587078166</v>
      </c>
      <c r="K294" s="5">
        <f t="shared" si="195"/>
        <v>255096.0028550078</v>
      </c>
      <c r="L294" s="5">
        <f t="shared" si="195"/>
        <v>49670.713817556942</v>
      </c>
      <c r="M294" s="5">
        <f t="shared" si="195"/>
        <v>11854.024224655039</v>
      </c>
      <c r="N294" s="15">
        <f t="shared" si="196"/>
        <v>-2.1053245558511069E-4</v>
      </c>
      <c r="O294" s="15">
        <f t="shared" si="196"/>
        <v>1.5901126275985611E-3</v>
      </c>
      <c r="P294" s="15">
        <f t="shared" si="196"/>
        <v>1.5845193158694482E-3</v>
      </c>
      <c r="Q294" s="5">
        <f t="shared" si="197"/>
        <v>3204.9646795967847</v>
      </c>
      <c r="R294" s="5">
        <f t="shared" si="197"/>
        <v>4775.2109187648202</v>
      </c>
      <c r="S294" s="5">
        <f t="shared" si="197"/>
        <v>3311.9190760867477</v>
      </c>
      <c r="T294" s="5">
        <f t="shared" si="228"/>
        <v>10.780591452084785</v>
      </c>
      <c r="U294" s="5">
        <f t="shared" si="228"/>
        <v>32.433163020724564</v>
      </c>
      <c r="V294" s="5">
        <f t="shared" si="228"/>
        <v>63.934798473766925</v>
      </c>
      <c r="W294" s="15">
        <f t="shared" si="199"/>
        <v>-1.0734613539272964E-2</v>
      </c>
      <c r="X294" s="15">
        <f t="shared" si="199"/>
        <v>-1.217998157191269E-2</v>
      </c>
      <c r="Y294" s="15">
        <f t="shared" si="199"/>
        <v>-9.7425357312937999E-3</v>
      </c>
      <c r="Z294" s="5">
        <f t="shared" si="202"/>
        <v>2343.1131869094838</v>
      </c>
      <c r="AA294" s="5">
        <f t="shared" si="202"/>
        <v>12870.30920544483</v>
      </c>
      <c r="AB294" s="5">
        <f t="shared" si="202"/>
        <v>73904.584312793377</v>
      </c>
      <c r="AC294" s="16">
        <f t="shared" si="223"/>
        <v>0.88107904330154019</v>
      </c>
      <c r="AD294" s="16">
        <f t="shared" si="223"/>
        <v>3.0858264034486438</v>
      </c>
      <c r="AE294" s="16">
        <f t="shared" si="223"/>
        <v>23.878020251424314</v>
      </c>
      <c r="AF294" s="15">
        <f t="shared" si="209"/>
        <v>-4.0504037456468023E-3</v>
      </c>
      <c r="AG294" s="15">
        <f t="shared" si="209"/>
        <v>2.9673830763510267E-4</v>
      </c>
      <c r="AH294" s="15">
        <f t="shared" si="209"/>
        <v>9.7937136394747881E-3</v>
      </c>
      <c r="AI294" s="1">
        <f t="shared" si="224"/>
        <v>594214.60846304451</v>
      </c>
      <c r="AJ294" s="1">
        <f t="shared" si="224"/>
        <v>289029.34095808573</v>
      </c>
      <c r="AK294" s="1">
        <f t="shared" si="224"/>
        <v>101726.67952471926</v>
      </c>
      <c r="AL294" s="14">
        <f t="shared" si="229"/>
        <v>96.504993880992288</v>
      </c>
      <c r="AM294" s="14">
        <f t="shared" si="229"/>
        <v>23.937211927012576</v>
      </c>
      <c r="AN294" s="14">
        <f t="shared" si="229"/>
        <v>7.453383470398518</v>
      </c>
      <c r="AO294" s="11">
        <f t="shared" si="230"/>
        <v>1.8857693982508828E-3</v>
      </c>
      <c r="AP294" s="11">
        <f t="shared" si="230"/>
        <v>2.3755720766549518E-3</v>
      </c>
      <c r="AQ294" s="11">
        <f t="shared" si="230"/>
        <v>2.1549436096365672E-3</v>
      </c>
      <c r="AR294" s="1">
        <f t="shared" si="203"/>
        <v>297290.24551588943</v>
      </c>
      <c r="AS294" s="1">
        <f t="shared" si="203"/>
        <v>147232.35336971277</v>
      </c>
      <c r="AT294" s="1">
        <f t="shared" si="203"/>
        <v>51801.509587078166</v>
      </c>
      <c r="AU294" s="1">
        <f t="shared" si="210"/>
        <v>59458.049103177887</v>
      </c>
      <c r="AV294" s="1">
        <f t="shared" si="210"/>
        <v>29446.470673942556</v>
      </c>
      <c r="AW294" s="1">
        <f t="shared" si="210"/>
        <v>10360.301917415634</v>
      </c>
      <c r="AX294" s="1">
        <f t="shared" si="211"/>
        <v>204076.80228400626</v>
      </c>
      <c r="AY294" s="1">
        <f t="shared" si="211"/>
        <v>39736.571054045555</v>
      </c>
      <c r="AZ294" s="1">
        <f t="shared" si="211"/>
        <v>9483.2193797240307</v>
      </c>
      <c r="BA294" s="1">
        <f t="shared" si="212"/>
        <v>14248.539075971958</v>
      </c>
      <c r="BB294" s="1">
        <f t="shared" si="212"/>
        <v>31390.622585732177</v>
      </c>
      <c r="BC294" s="1">
        <f t="shared" si="212"/>
        <v>40016.864643887144</v>
      </c>
      <c r="BD294" s="1">
        <f>SUM(BA294:BC294)*BT294*BG$3+BF$3*econlow!BD294+BH$3*econhigh!BD294</f>
        <v>86.608938778572139</v>
      </c>
      <c r="BE294" s="2">
        <f t="shared" si="225"/>
        <v>0.17931493730955578</v>
      </c>
      <c r="BF294" s="2">
        <f t="shared" si="225"/>
        <v>0.13584270515142602</v>
      </c>
      <c r="BG294" s="2">
        <f t="shared" si="225"/>
        <v>7.3108051554487685E-2</v>
      </c>
      <c r="BH294" s="2">
        <f t="shared" si="206"/>
        <v>8.4960528773116314E-2</v>
      </c>
      <c r="BI294" s="2">
        <f t="shared" si="213"/>
        <v>3.2153846742329923E-3</v>
      </c>
      <c r="BJ294" s="2">
        <f t="shared" si="213"/>
        <v>1.8453240542857267E-3</v>
      </c>
      <c r="BK294" s="2">
        <f t="shared" si="213"/>
        <v>5.3447872020936297E-4</v>
      </c>
      <c r="BL294" s="2">
        <f t="shared" si="207"/>
        <v>955.90249923075442</v>
      </c>
      <c r="BM294" s="2">
        <f t="shared" si="207"/>
        <v>271.69140324222712</v>
      </c>
      <c r="BN294" s="2">
        <f t="shared" si="207"/>
        <v>27.686804549014585</v>
      </c>
      <c r="BO294" s="2">
        <f t="shared" si="214"/>
        <v>4550.2353053406723</v>
      </c>
      <c r="BP294" s="2">
        <f t="shared" si="214"/>
        <v>310.79969949892421</v>
      </c>
      <c r="BQ294" s="2">
        <f t="shared" si="214"/>
        <v>10.248640104553907</v>
      </c>
      <c r="BR294" s="11">
        <f t="shared" si="215"/>
        <v>3.0510167755918499E-2</v>
      </c>
      <c r="BS294" s="17">
        <f t="shared" si="204"/>
        <v>1.4011950168266575E-4</v>
      </c>
      <c r="BT294" s="17">
        <f t="shared" si="205"/>
        <v>1.0207670522659779E-3</v>
      </c>
      <c r="BU294" s="12">
        <f>(BU$3*tempmid!$I404+BU$4*tempmid!$I404^2+BU$5*tempmid!$I404^6)*(K294/K$56)^$BW$1</f>
        <v>-23.865805143709352</v>
      </c>
      <c r="BV294" s="12">
        <f>(BV$3*tempmid!$I404+BV$4*tempmid!$I404^2+BV$5*tempmid!$I404^6)*(L294/L$56)^$BW$1</f>
        <v>-16.885248529380025</v>
      </c>
      <c r="BW294" s="12">
        <f>(BW$3*tempmid!$I404+BW$4*tempmid!$I404^2+BW$5*tempmid!$I404^6)*(M294/M$56)^$BW$1</f>
        <v>-15.280127960093237</v>
      </c>
      <c r="BX294" s="12"/>
      <c r="BY294" s="12"/>
      <c r="BZ294" s="12"/>
      <c r="CA294" s="19"/>
      <c r="CB294" s="19"/>
      <c r="CC294" s="19"/>
      <c r="CD294" s="19"/>
      <c r="CE294" s="19"/>
      <c r="CF294" s="19"/>
      <c r="CG294" s="19"/>
      <c r="CH294" s="19"/>
    </row>
    <row r="295" spans="1:86" x14ac:dyDescent="0.3">
      <c r="A295" s="2">
        <f t="shared" si="191"/>
        <v>2249</v>
      </c>
      <c r="B295" s="5">
        <f t="shared" si="226"/>
        <v>1165.4053688791844</v>
      </c>
      <c r="C295" s="5">
        <f t="shared" si="226"/>
        <v>2964.168374156563</v>
      </c>
      <c r="D295" s="5">
        <f t="shared" si="226"/>
        <v>4369.9517280848986</v>
      </c>
      <c r="E295" s="15">
        <f t="shared" si="227"/>
        <v>1.9479133593123262E-8</v>
      </c>
      <c r="F295" s="15">
        <f t="shared" si="227"/>
        <v>3.8375199361118658E-8</v>
      </c>
      <c r="G295" s="15">
        <f t="shared" si="227"/>
        <v>7.834160440782407E-8</v>
      </c>
      <c r="H295" s="5">
        <f t="shared" si="194"/>
        <v>297219.40454570763</v>
      </c>
      <c r="I295" s="5">
        <f t="shared" si="194"/>
        <v>147462.10561762637</v>
      </c>
      <c r="J295" s="5">
        <f t="shared" si="194"/>
        <v>51882.221882203761</v>
      </c>
      <c r="K295" s="5">
        <f t="shared" si="195"/>
        <v>255035.21133728349</v>
      </c>
      <c r="L295" s="5">
        <f t="shared" si="195"/>
        <v>49748.221762060282</v>
      </c>
      <c r="M295" s="5">
        <f t="shared" si="195"/>
        <v>11872.493132765287</v>
      </c>
      <c r="N295" s="15">
        <f t="shared" si="196"/>
        <v>-2.3830838995486658E-4</v>
      </c>
      <c r="O295" s="15">
        <f t="shared" si="196"/>
        <v>1.5604354869558357E-3</v>
      </c>
      <c r="P295" s="15">
        <f t="shared" si="196"/>
        <v>1.5580285445877529E-3</v>
      </c>
      <c r="Q295" s="5">
        <f t="shared" si="197"/>
        <v>3169.8051129021824</v>
      </c>
      <c r="R295" s="5">
        <f t="shared" si="197"/>
        <v>4724.4097696286344</v>
      </c>
      <c r="S295" s="5">
        <f t="shared" si="197"/>
        <v>3284.7626358279249</v>
      </c>
      <c r="T295" s="5">
        <f t="shared" si="228"/>
        <v>10.664865969121866</v>
      </c>
      <c r="U295" s="5">
        <f t="shared" si="228"/>
        <v>32.038127692813298</v>
      </c>
      <c r="V295" s="5">
        <f t="shared" si="228"/>
        <v>63.311911415163181</v>
      </c>
      <c r="W295" s="15">
        <f t="shared" si="199"/>
        <v>-1.0734613539272964E-2</v>
      </c>
      <c r="X295" s="15">
        <f t="shared" si="199"/>
        <v>-1.217998157191269E-2</v>
      </c>
      <c r="Y295" s="15">
        <f t="shared" si="199"/>
        <v>-9.7425357312937999E-3</v>
      </c>
      <c r="Z295" s="5">
        <f t="shared" si="202"/>
        <v>2308.0861133482417</v>
      </c>
      <c r="AA295" s="5">
        <f t="shared" si="202"/>
        <v>12737.544161849404</v>
      </c>
      <c r="AB295" s="5">
        <f t="shared" si="202"/>
        <v>74018.419109107781</v>
      </c>
      <c r="AC295" s="16">
        <f t="shared" ref="AC295:AE310" si="231">AC294*(1+AF295)</f>
        <v>0.87751031744434072</v>
      </c>
      <c r="AD295" s="16">
        <f t="shared" si="231"/>
        <v>3.0867420863532589</v>
      </c>
      <c r="AE295" s="16">
        <f t="shared" si="231"/>
        <v>24.111874744044343</v>
      </c>
      <c r="AF295" s="15">
        <f t="shared" si="209"/>
        <v>-4.0504037456468023E-3</v>
      </c>
      <c r="AG295" s="15">
        <f t="shared" si="209"/>
        <v>2.9673830763510267E-4</v>
      </c>
      <c r="AH295" s="15">
        <f t="shared" si="209"/>
        <v>9.7937136394747881E-3</v>
      </c>
      <c r="AI295" s="1">
        <f t="shared" si="224"/>
        <v>594251.19671991793</v>
      </c>
      <c r="AJ295" s="1">
        <f t="shared" si="224"/>
        <v>289572.87753621972</v>
      </c>
      <c r="AK295" s="1">
        <f t="shared" si="224"/>
        <v>101914.31348966298</v>
      </c>
      <c r="AL295" s="14">
        <f t="shared" si="229"/>
        <v>96.685160183589062</v>
      </c>
      <c r="AM295" s="14">
        <f t="shared" si="229"/>
        <v>23.993507853536894</v>
      </c>
      <c r="AN295" s="14">
        <f t="shared" si="229"/>
        <v>7.4692844752674272</v>
      </c>
      <c r="AO295" s="11">
        <f t="shared" si="230"/>
        <v>1.866911704268374E-3</v>
      </c>
      <c r="AP295" s="11">
        <f t="shared" si="230"/>
        <v>2.3518163558884021E-3</v>
      </c>
      <c r="AQ295" s="11">
        <f t="shared" si="230"/>
        <v>2.1333941735402016E-3</v>
      </c>
      <c r="AR295" s="1">
        <f t="shared" si="203"/>
        <v>297219.40454570763</v>
      </c>
      <c r="AS295" s="1">
        <f t="shared" si="203"/>
        <v>147462.10561762637</v>
      </c>
      <c r="AT295" s="1">
        <f t="shared" si="203"/>
        <v>51882.221882203761</v>
      </c>
      <c r="AU295" s="1">
        <f t="shared" si="210"/>
        <v>59443.880909141531</v>
      </c>
      <c r="AV295" s="1">
        <f t="shared" si="210"/>
        <v>29492.421123525273</v>
      </c>
      <c r="AW295" s="1">
        <f t="shared" si="210"/>
        <v>10376.444376440753</v>
      </c>
      <c r="AX295" s="1">
        <f t="shared" si="211"/>
        <v>204028.16906982678</v>
      </c>
      <c r="AY295" s="1">
        <f t="shared" si="211"/>
        <v>39798.577409648227</v>
      </c>
      <c r="AZ295" s="1">
        <f t="shared" si="211"/>
        <v>9497.9945062122297</v>
      </c>
      <c r="BA295" s="1">
        <f t="shared" si="212"/>
        <v>14248.26159454659</v>
      </c>
      <c r="BB295" s="1">
        <f t="shared" si="212"/>
        <v>31395.245578809656</v>
      </c>
      <c r="BC295" s="1">
        <f t="shared" si="212"/>
        <v>40023.670989979932</v>
      </c>
      <c r="BD295" s="1">
        <f>SUM(BA295:BC295)*BT295*BG$3+BF$3*econlow!BD295+BH$3*econhigh!BD295</f>
        <v>83.489972753350159</v>
      </c>
      <c r="BE295" s="2">
        <f t="shared" si="225"/>
        <v>0.17931493730955578</v>
      </c>
      <c r="BF295" s="2">
        <f t="shared" si="225"/>
        <v>0.13584270515142602</v>
      </c>
      <c r="BG295" s="2">
        <f t="shared" si="225"/>
        <v>7.3108051554487685E-2</v>
      </c>
      <c r="BH295" s="2">
        <f t="shared" si="206"/>
        <v>8.4832423689386052E-2</v>
      </c>
      <c r="BI295" s="2">
        <f t="shared" si="213"/>
        <v>3.2153846742329923E-3</v>
      </c>
      <c r="BJ295" s="2">
        <f t="shared" si="213"/>
        <v>1.8453240542857267E-3</v>
      </c>
      <c r="BK295" s="2">
        <f t="shared" si="213"/>
        <v>5.3447872020936297E-4</v>
      </c>
      <c r="BL295" s="2">
        <f t="shared" si="207"/>
        <v>955.67471826092412</v>
      </c>
      <c r="BM295" s="2">
        <f t="shared" si="207"/>
        <v>272.11537059182831</v>
      </c>
      <c r="BN295" s="2">
        <f t="shared" si="207"/>
        <v>27.729943553218472</v>
      </c>
      <c r="BO295" s="2">
        <f t="shared" si="214"/>
        <v>4618.1880810316043</v>
      </c>
      <c r="BP295" s="2">
        <f t="shared" si="214"/>
        <v>314.52925430352661</v>
      </c>
      <c r="BQ295" s="2">
        <f t="shared" si="214"/>
        <v>10.248822381722015</v>
      </c>
      <c r="BR295" s="11">
        <f t="shared" si="215"/>
        <v>3.0482740201463993E-2</v>
      </c>
      <c r="BS295" s="17">
        <f t="shared" si="204"/>
        <v>1.3597100355428396E-4</v>
      </c>
      <c r="BT295" s="17">
        <f t="shared" si="205"/>
        <v>9.9103597307376493E-4</v>
      </c>
      <c r="BU295" s="12">
        <f>(BU$3*tempmid!$I405+BU$4*tempmid!$I405^2+BU$5*tempmid!$I405^6)*(K295/K$56)^$BW$1</f>
        <v>-24.026262787942322</v>
      </c>
      <c r="BV295" s="12">
        <f>(BV$3*tempmid!$I405+BV$4*tempmid!$I405^2+BV$5*tempmid!$I405^6)*(L295/L$56)^$BW$1</f>
        <v>-16.98180237104031</v>
      </c>
      <c r="BW295" s="12">
        <f>(BW$3*tempmid!$I405+BW$4*tempmid!$I405^2+BW$5*tempmid!$I405^6)*(M295/M$56)^$BW$1</f>
        <v>-15.359839834577793</v>
      </c>
      <c r="BX295" s="12"/>
      <c r="BY295" s="12"/>
      <c r="BZ295" s="12"/>
      <c r="CA295" s="19"/>
      <c r="CB295" s="19"/>
      <c r="CC295" s="19"/>
      <c r="CD295" s="19"/>
      <c r="CE295" s="19"/>
      <c r="CF295" s="19"/>
      <c r="CG295" s="19"/>
      <c r="CH295" s="19"/>
    </row>
    <row r="296" spans="1:86" x14ac:dyDescent="0.3">
      <c r="A296" s="2">
        <f t="shared" si="191"/>
        <v>2250</v>
      </c>
      <c r="B296" s="5">
        <f t="shared" si="226"/>
        <v>1165.4053904452169</v>
      </c>
      <c r="C296" s="5">
        <f t="shared" si="226"/>
        <v>2964.168482219588</v>
      </c>
      <c r="D296" s="5">
        <f t="shared" si="226"/>
        <v>4369.9520533164759</v>
      </c>
      <c r="E296" s="15">
        <f t="shared" si="227"/>
        <v>1.8505176913467097E-8</v>
      </c>
      <c r="F296" s="15">
        <f t="shared" si="227"/>
        <v>3.6456439393062724E-8</v>
      </c>
      <c r="G296" s="15">
        <f t="shared" si="227"/>
        <v>7.4424524187432867E-8</v>
      </c>
      <c r="H296" s="5">
        <f t="shared" si="194"/>
        <v>297140.39053660037</v>
      </c>
      <c r="I296" s="5">
        <f t="shared" si="194"/>
        <v>147687.8843057568</v>
      </c>
      <c r="J296" s="5">
        <f t="shared" si="194"/>
        <v>51961.699538535329</v>
      </c>
      <c r="K296" s="5">
        <f t="shared" si="195"/>
        <v>254967.40702656659</v>
      </c>
      <c r="L296" s="5">
        <f t="shared" si="195"/>
        <v>49824.389265203703</v>
      </c>
      <c r="M296" s="5">
        <f t="shared" si="195"/>
        <v>11890.679555419876</v>
      </c>
      <c r="N296" s="15">
        <f t="shared" si="196"/>
        <v>-2.6586254643568008E-4</v>
      </c>
      <c r="O296" s="15">
        <f t="shared" si="196"/>
        <v>1.531059813709934E-3</v>
      </c>
      <c r="P296" s="15">
        <f t="shared" si="196"/>
        <v>1.5318115960327727E-3</v>
      </c>
      <c r="Q296" s="5">
        <f t="shared" si="197"/>
        <v>3134.9448519813172</v>
      </c>
      <c r="R296" s="5">
        <f t="shared" si="197"/>
        <v>4674.0119679182853</v>
      </c>
      <c r="S296" s="5">
        <f t="shared" si="197"/>
        <v>3257.7435775232366</v>
      </c>
      <c r="T296" s="5">
        <f t="shared" si="228"/>
        <v>10.5503827544952</v>
      </c>
      <c r="U296" s="5">
        <f t="shared" si="228"/>
        <v>31.647903887916247</v>
      </c>
      <c r="V296" s="5">
        <f t="shared" si="228"/>
        <v>62.695092855984448</v>
      </c>
      <c r="W296" s="15">
        <f t="shared" si="199"/>
        <v>-1.0734613539272964E-2</v>
      </c>
      <c r="X296" s="15">
        <f t="shared" si="199"/>
        <v>-1.217998157191269E-2</v>
      </c>
      <c r="Y296" s="15">
        <f t="shared" si="199"/>
        <v>-9.7425357312937999E-3</v>
      </c>
      <c r="Z296" s="5">
        <f t="shared" si="202"/>
        <v>2273.5194911223798</v>
      </c>
      <c r="AA296" s="5">
        <f t="shared" si="202"/>
        <v>12605.775124215263</v>
      </c>
      <c r="AB296" s="5">
        <f t="shared" si="202"/>
        <v>74130.468220399795</v>
      </c>
      <c r="AC296" s="16">
        <f t="shared" si="231"/>
        <v>0.8739560463677204</v>
      </c>
      <c r="AD296" s="16">
        <f t="shared" si="231"/>
        <v>3.0876580409760694</v>
      </c>
      <c r="AE296" s="16">
        <f t="shared" si="231"/>
        <v>24.348019540598397</v>
      </c>
      <c r="AF296" s="15">
        <f t="shared" si="209"/>
        <v>-4.0504037456468023E-3</v>
      </c>
      <c r="AG296" s="15">
        <f t="shared" si="209"/>
        <v>2.9673830763510267E-4</v>
      </c>
      <c r="AH296" s="15">
        <f t="shared" si="209"/>
        <v>9.7937136394747881E-3</v>
      </c>
      <c r="AI296" s="1">
        <f t="shared" ref="AI296:AK311" si="232">(1-$AI$5)*AI295+AU295</f>
        <v>594269.95795706764</v>
      </c>
      <c r="AJ296" s="1">
        <f t="shared" si="232"/>
        <v>290108.01090612303</v>
      </c>
      <c r="AK296" s="1">
        <f t="shared" si="232"/>
        <v>102099.32651713744</v>
      </c>
      <c r="AL296" s="14">
        <f t="shared" si="229"/>
        <v>96.863857814193111</v>
      </c>
      <c r="AM296" s="14">
        <f t="shared" si="229"/>
        <v>24.049371894499931</v>
      </c>
      <c r="AN296" s="14">
        <f t="shared" si="229"/>
        <v>7.4850600539676764</v>
      </c>
      <c r="AO296" s="11">
        <f t="shared" si="230"/>
        <v>1.8482425872256903E-3</v>
      </c>
      <c r="AP296" s="11">
        <f t="shared" si="230"/>
        <v>2.3282981923295181E-3</v>
      </c>
      <c r="AQ296" s="11">
        <f t="shared" si="230"/>
        <v>2.1120602318047996E-3</v>
      </c>
      <c r="AR296" s="1">
        <f t="shared" si="203"/>
        <v>297140.39053660037</v>
      </c>
      <c r="AS296" s="1">
        <f t="shared" si="203"/>
        <v>147687.8843057568</v>
      </c>
      <c r="AT296" s="1">
        <f t="shared" si="203"/>
        <v>51961.699538535329</v>
      </c>
      <c r="AU296" s="1">
        <f t="shared" si="210"/>
        <v>59428.078107320078</v>
      </c>
      <c r="AV296" s="1">
        <f t="shared" si="210"/>
        <v>29537.576861151363</v>
      </c>
      <c r="AW296" s="1">
        <f t="shared" si="210"/>
        <v>10392.339907707066</v>
      </c>
      <c r="AX296" s="1">
        <f t="shared" si="211"/>
        <v>203973.92562125326</v>
      </c>
      <c r="AY296" s="1">
        <f t="shared" si="211"/>
        <v>39859.511412162967</v>
      </c>
      <c r="AZ296" s="1">
        <f t="shared" si="211"/>
        <v>9512.5436443359013</v>
      </c>
      <c r="BA296" s="1">
        <f t="shared" si="212"/>
        <v>14247.951979374044</v>
      </c>
      <c r="BB296" s="1">
        <f t="shared" si="212"/>
        <v>31399.781571935699</v>
      </c>
      <c r="BC296" s="1">
        <f t="shared" si="212"/>
        <v>40030.362790251704</v>
      </c>
      <c r="BD296" s="1">
        <f>SUM(BA296:BC296)*BT296*BG$3+BF$3*econlow!BD296+BH$3*econhigh!BD296</f>
        <v>81.067399976594629</v>
      </c>
      <c r="BE296" s="2">
        <f t="shared" ref="BE296:BG311" si="233">BE295</f>
        <v>0.17931493730955578</v>
      </c>
      <c r="BF296" s="2">
        <f t="shared" si="233"/>
        <v>0.13584270515142602</v>
      </c>
      <c r="BG296" s="2">
        <f t="shared" si="233"/>
        <v>7.3108051554487685E-2</v>
      </c>
      <c r="BH296" s="2">
        <f t="shared" si="206"/>
        <v>8.4705457588465344E-2</v>
      </c>
      <c r="BI296" s="2">
        <f t="shared" si="213"/>
        <v>3.2153846742329923E-3</v>
      </c>
      <c r="BJ296" s="2">
        <f t="shared" si="213"/>
        <v>1.8453240542857267E-3</v>
      </c>
      <c r="BK296" s="2">
        <f t="shared" si="213"/>
        <v>5.3447872020936297E-4</v>
      </c>
      <c r="BL296" s="2">
        <f t="shared" si="207"/>
        <v>955.42065782699092</v>
      </c>
      <c r="BM296" s="2">
        <f t="shared" si="207"/>
        <v>272.53200543598047</v>
      </c>
      <c r="BN296" s="2">
        <f t="shared" si="207"/>
        <v>27.772422669259811</v>
      </c>
      <c r="BO296" s="2">
        <f t="shared" si="214"/>
        <v>4687.1566933348413</v>
      </c>
      <c r="BP296" s="2">
        <f t="shared" si="214"/>
        <v>318.30365883087677</v>
      </c>
      <c r="BQ296" s="2">
        <f t="shared" si="214"/>
        <v>10.24900745919382</v>
      </c>
      <c r="BR296" s="11">
        <f t="shared" si="215"/>
        <v>3.0455562367010386E-2</v>
      </c>
      <c r="BS296" s="17">
        <f t="shared" si="204"/>
        <v>1.319488413049024E-4</v>
      </c>
      <c r="BT296" s="17">
        <f t="shared" si="205"/>
        <v>9.621708476444319E-4</v>
      </c>
      <c r="BU296" s="12">
        <f>(BU$3*tempmid!$I406+BU$4*tempmid!$I406^2+BU$5*tempmid!$I406^6)*(K296/K$56)^$BW$1</f>
        <v>-24.186603155000832</v>
      </c>
      <c r="BV296" s="12">
        <f>(BV$3*tempmid!$I406+BV$4*tempmid!$I406^2+BV$5*tempmid!$I406^6)*(L296/L$56)^$BW$1</f>
        <v>-17.078191920871866</v>
      </c>
      <c r="BW296" s="12">
        <f>(BW$3*tempmid!$I406+BW$4*tempmid!$I406^2+BW$5*tempmid!$I406^6)*(M296/M$56)^$BW$1</f>
        <v>-15.439398850939504</v>
      </c>
      <c r="BX296" s="12"/>
      <c r="BY296" s="12"/>
      <c r="BZ296" s="12"/>
      <c r="CA296" s="19"/>
      <c r="CB296" s="19"/>
      <c r="CC296" s="19"/>
      <c r="CD296" s="19"/>
      <c r="CE296" s="19"/>
      <c r="CF296" s="19"/>
      <c r="CG296" s="19"/>
      <c r="CH296" s="19"/>
    </row>
    <row r="297" spans="1:86" x14ac:dyDescent="0.3">
      <c r="A297" s="2">
        <f t="shared" si="191"/>
        <v>2251</v>
      </c>
      <c r="B297" s="5">
        <f t="shared" si="226"/>
        <v>1165.4054109329481</v>
      </c>
      <c r="C297" s="5">
        <f t="shared" si="226"/>
        <v>2964.1685848794655</v>
      </c>
      <c r="D297" s="5">
        <f t="shared" si="226"/>
        <v>4369.9523622864981</v>
      </c>
      <c r="E297" s="15">
        <f t="shared" si="227"/>
        <v>1.7579918067793741E-8</v>
      </c>
      <c r="F297" s="15">
        <f t="shared" si="227"/>
        <v>3.4633617423409587E-8</v>
      </c>
      <c r="G297" s="15">
        <f t="shared" si="227"/>
        <v>7.0703297978061215E-8</v>
      </c>
      <c r="H297" s="5">
        <f t="shared" si="194"/>
        <v>297053.27472574054</v>
      </c>
      <c r="I297" s="5">
        <f t="shared" si="194"/>
        <v>147909.71401357281</v>
      </c>
      <c r="J297" s="5">
        <f t="shared" si="194"/>
        <v>52039.950548139364</v>
      </c>
      <c r="K297" s="5">
        <f t="shared" si="195"/>
        <v>254892.6510371519</v>
      </c>
      <c r="L297" s="5">
        <f t="shared" si="195"/>
        <v>49899.224614981671</v>
      </c>
      <c r="M297" s="5">
        <f t="shared" si="195"/>
        <v>11908.585319431357</v>
      </c>
      <c r="N297" s="15">
        <f t="shared" si="196"/>
        <v>-2.9319821810369628E-4</v>
      </c>
      <c r="O297" s="15">
        <f t="shared" si="196"/>
        <v>1.5019822797954774E-3</v>
      </c>
      <c r="P297" s="15">
        <f t="shared" si="196"/>
        <v>1.5058654913728819E-3</v>
      </c>
      <c r="Q297" s="5">
        <f t="shared" si="197"/>
        <v>3100.3831916183963</v>
      </c>
      <c r="R297" s="5">
        <f t="shared" si="197"/>
        <v>4624.0175246605413</v>
      </c>
      <c r="S297" s="5">
        <f t="shared" si="197"/>
        <v>3230.8630521938308</v>
      </c>
      <c r="T297" s="5">
        <f t="shared" si="228"/>
        <v>10.437128472934283</v>
      </c>
      <c r="U297" s="5">
        <f t="shared" si="228"/>
        <v>31.262433001771761</v>
      </c>
      <c r="V297" s="5">
        <f t="shared" si="228"/>
        <v>62.084283673658234</v>
      </c>
      <c r="W297" s="15">
        <f t="shared" si="199"/>
        <v>-1.0734613539272964E-2</v>
      </c>
      <c r="X297" s="15">
        <f t="shared" si="199"/>
        <v>-1.217998157191269E-2</v>
      </c>
      <c r="Y297" s="15">
        <f t="shared" si="199"/>
        <v>-9.7425357312937999E-3</v>
      </c>
      <c r="Z297" s="5">
        <f t="shared" si="202"/>
        <v>2239.4088258709185</v>
      </c>
      <c r="AA297" s="5">
        <f t="shared" si="202"/>
        <v>12475.003303071662</v>
      </c>
      <c r="AB297" s="5">
        <f t="shared" si="202"/>
        <v>74240.743272023494</v>
      </c>
      <c r="AC297" s="16">
        <f t="shared" si="231"/>
        <v>0.87041617152398187</v>
      </c>
      <c r="AD297" s="16">
        <f t="shared" si="231"/>
        <v>3.0885742673977048</v>
      </c>
      <c r="AE297" s="16">
        <f t="shared" si="231"/>
        <v>24.586477071667353</v>
      </c>
      <c r="AF297" s="15">
        <f t="shared" si="209"/>
        <v>-4.0504037456468023E-3</v>
      </c>
      <c r="AG297" s="15">
        <f t="shared" si="209"/>
        <v>2.9673830763510267E-4</v>
      </c>
      <c r="AH297" s="15">
        <f t="shared" si="209"/>
        <v>9.7937136394747881E-3</v>
      </c>
      <c r="AI297" s="1">
        <f t="shared" si="232"/>
        <v>594271.04026868101</v>
      </c>
      <c r="AJ297" s="1">
        <f t="shared" si="232"/>
        <v>290634.7866766621</v>
      </c>
      <c r="AK297" s="1">
        <f t="shared" si="232"/>
        <v>102281.73377313076</v>
      </c>
      <c r="AL297" s="14">
        <f t="shared" si="229"/>
        <v>97.041095442296537</v>
      </c>
      <c r="AM297" s="14">
        <f t="shared" si="229"/>
        <v>24.104806062517468</v>
      </c>
      <c r="AN297" s="14">
        <f t="shared" si="229"/>
        <v>7.5007108626636061</v>
      </c>
      <c r="AO297" s="11">
        <f t="shared" si="230"/>
        <v>1.8297601613534334E-3</v>
      </c>
      <c r="AP297" s="11">
        <f t="shared" si="230"/>
        <v>2.3050152104062229E-3</v>
      </c>
      <c r="AQ297" s="11">
        <f t="shared" si="230"/>
        <v>2.0909396294867513E-3</v>
      </c>
      <c r="AR297" s="1">
        <f t="shared" si="203"/>
        <v>297053.27472574054</v>
      </c>
      <c r="AS297" s="1">
        <f t="shared" si="203"/>
        <v>147909.71401357281</v>
      </c>
      <c r="AT297" s="1">
        <f t="shared" si="203"/>
        <v>52039.950548139364</v>
      </c>
      <c r="AU297" s="1">
        <f t="shared" si="210"/>
        <v>59410.654945148111</v>
      </c>
      <c r="AV297" s="1">
        <f t="shared" si="210"/>
        <v>29581.942802714562</v>
      </c>
      <c r="AW297" s="1">
        <f t="shared" si="210"/>
        <v>10407.990109627874</v>
      </c>
      <c r="AX297" s="1">
        <f t="shared" si="211"/>
        <v>203914.12082972153</v>
      </c>
      <c r="AY297" s="1">
        <f t="shared" si="211"/>
        <v>39919.379691985334</v>
      </c>
      <c r="AZ297" s="1">
        <f t="shared" si="211"/>
        <v>9526.868255545085</v>
      </c>
      <c r="BA297" s="1">
        <f t="shared" si="212"/>
        <v>14247.610484960072</v>
      </c>
      <c r="BB297" s="1">
        <f t="shared" si="212"/>
        <v>31404.231447947503</v>
      </c>
      <c r="BC297" s="1">
        <f t="shared" si="212"/>
        <v>40036.9412312407</v>
      </c>
      <c r="BD297" s="1">
        <f>SUM(BA297:BC297)*BT297*BG$3+BF$3*econlow!BD297+BH$3*econhigh!BD297</f>
        <v>78.714907303532584</v>
      </c>
      <c r="BE297" s="2">
        <f t="shared" si="233"/>
        <v>0.17931493730955578</v>
      </c>
      <c r="BF297" s="2">
        <f t="shared" si="233"/>
        <v>0.13584270515142602</v>
      </c>
      <c r="BG297" s="2">
        <f t="shared" si="233"/>
        <v>7.3108051554487685E-2</v>
      </c>
      <c r="BH297" s="2">
        <f t="shared" si="206"/>
        <v>8.4579625557897761E-2</v>
      </c>
      <c r="BI297" s="2">
        <f t="shared" si="213"/>
        <v>3.2153846742329923E-3</v>
      </c>
      <c r="BJ297" s="2">
        <f t="shared" si="213"/>
        <v>1.8453240542857267E-3</v>
      </c>
      <c r="BK297" s="2">
        <f t="shared" si="213"/>
        <v>5.3447872020936297E-4</v>
      </c>
      <c r="BL297" s="2">
        <f t="shared" si="207"/>
        <v>955.14054698386883</v>
      </c>
      <c r="BM297" s="2">
        <f t="shared" si="207"/>
        <v>272.94135313176855</v>
      </c>
      <c r="BN297" s="2">
        <f t="shared" si="207"/>
        <v>27.814246168728065</v>
      </c>
      <c r="BO297" s="2">
        <f t="shared" si="214"/>
        <v>4757.1563280169657</v>
      </c>
      <c r="BP297" s="2">
        <f t="shared" si="214"/>
        <v>322.12345250169591</v>
      </c>
      <c r="BQ297" s="2">
        <f t="shared" si="214"/>
        <v>10.249195306750238</v>
      </c>
      <c r="BR297" s="11">
        <f t="shared" si="215"/>
        <v>3.0428631111358601E-2</v>
      </c>
      <c r="BS297" s="17">
        <f t="shared" si="204"/>
        <v>1.2804903590583663E-4</v>
      </c>
      <c r="BT297" s="17">
        <f t="shared" si="205"/>
        <v>9.3414645402372027E-4</v>
      </c>
      <c r="BU297" s="12">
        <f>(BU$3*tempmid!$I407+BU$4*tempmid!$I407^2+BU$5*tempmid!$I407^6)*(K297/K$56)^$BW$1</f>
        <v>-24.346827001924535</v>
      </c>
      <c r="BV297" s="12">
        <f>(BV$3*tempmid!$I407+BV$4*tempmid!$I407^2+BV$5*tempmid!$I407^6)*(L297/L$56)^$BW$1</f>
        <v>-17.17441777654863</v>
      </c>
      <c r="BW297" s="12">
        <f>(BW$3*tempmid!$I407+BW$4*tempmid!$I407^2+BW$5*tempmid!$I407^6)*(M297/M$56)^$BW$1</f>
        <v>-15.518805535843837</v>
      </c>
      <c r="BX297" s="12"/>
      <c r="BY297" s="12"/>
      <c r="BZ297" s="12"/>
      <c r="CA297" s="19"/>
      <c r="CB297" s="19"/>
      <c r="CC297" s="19"/>
      <c r="CD297" s="19"/>
      <c r="CE297" s="19"/>
      <c r="CF297" s="19"/>
      <c r="CG297" s="19"/>
      <c r="CH297" s="19"/>
    </row>
    <row r="298" spans="1:86" x14ac:dyDescent="0.3">
      <c r="A298" s="2">
        <f t="shared" si="191"/>
        <v>2252</v>
      </c>
      <c r="B298" s="5">
        <f t="shared" ref="B298:D313" si="234">B297*(1+E298)</f>
        <v>1165.4054303962932</v>
      </c>
      <c r="C298" s="5">
        <f t="shared" si="234"/>
        <v>2964.1686824063522</v>
      </c>
      <c r="D298" s="5">
        <f t="shared" si="234"/>
        <v>4369.9526558080397</v>
      </c>
      <c r="E298" s="15">
        <f t="shared" ref="E298:G313" si="235">E297*$E$5</f>
        <v>1.6700922164404053E-8</v>
      </c>
      <c r="F298" s="15">
        <f t="shared" si="235"/>
        <v>3.2901936552239103E-8</v>
      </c>
      <c r="G298" s="15">
        <f t="shared" si="235"/>
        <v>6.7168133079158156E-8</v>
      </c>
      <c r="H298" s="5">
        <f t="shared" si="194"/>
        <v>296958.12797864579</v>
      </c>
      <c r="I298" s="5">
        <f t="shared" si="194"/>
        <v>148127.61941874606</v>
      </c>
      <c r="J298" s="5">
        <f t="shared" si="194"/>
        <v>52116.982922081072</v>
      </c>
      <c r="K298" s="5">
        <f t="shared" si="195"/>
        <v>254811.00416501914</v>
      </c>
      <c r="L298" s="5">
        <f t="shared" si="195"/>
        <v>49972.736132713631</v>
      </c>
      <c r="M298" s="5">
        <f t="shared" si="195"/>
        <v>11926.212256055716</v>
      </c>
      <c r="N298" s="15">
        <f t="shared" si="196"/>
        <v>-3.2031865885706612E-4</v>
      </c>
      <c r="O298" s="15">
        <f t="shared" si="196"/>
        <v>1.4731995997767644E-3</v>
      </c>
      <c r="P298" s="15">
        <f t="shared" si="196"/>
        <v>1.4801872893832613E-3</v>
      </c>
      <c r="Q298" s="5">
        <f t="shared" si="197"/>
        <v>3066.1193775121947</v>
      </c>
      <c r="R298" s="5">
        <f t="shared" si="197"/>
        <v>4574.4263564343419</v>
      </c>
      <c r="S298" s="5">
        <f t="shared" si="197"/>
        <v>3204.1221595460111</v>
      </c>
      <c r="T298" s="5">
        <f t="shared" ref="T298:V313" si="236">T297*(1+W298)</f>
        <v>10.325089932317592</v>
      </c>
      <c r="U298" s="5">
        <f t="shared" si="236"/>
        <v>30.881657143917025</v>
      </c>
      <c r="V298" s="5">
        <f t="shared" si="236"/>
        <v>61.479425321615835</v>
      </c>
      <c r="W298" s="15">
        <f t="shared" si="199"/>
        <v>-1.0734613539272964E-2</v>
      </c>
      <c r="X298" s="15">
        <f t="shared" si="199"/>
        <v>-1.217998157191269E-2</v>
      </c>
      <c r="Y298" s="15">
        <f t="shared" si="199"/>
        <v>-9.7425357312937999E-3</v>
      </c>
      <c r="Z298" s="5">
        <f t="shared" si="202"/>
        <v>2205.749623346569</v>
      </c>
      <c r="AA298" s="5">
        <f t="shared" si="202"/>
        <v>12345.229650735981</v>
      </c>
      <c r="AB298" s="5">
        <f t="shared" si="202"/>
        <v>74349.255916986978</v>
      </c>
      <c r="AC298" s="16">
        <f t="shared" si="231"/>
        <v>0.86689063460256954</v>
      </c>
      <c r="AD298" s="16">
        <f t="shared" si="231"/>
        <v>3.0894907656988178</v>
      </c>
      <c r="AE298" s="16">
        <f t="shared" si="231"/>
        <v>24.827269987510775</v>
      </c>
      <c r="AF298" s="15">
        <f t="shared" si="209"/>
        <v>-4.0504037456468023E-3</v>
      </c>
      <c r="AG298" s="15">
        <f t="shared" si="209"/>
        <v>2.9673830763510267E-4</v>
      </c>
      <c r="AH298" s="15">
        <f t="shared" si="209"/>
        <v>9.7937136394747881E-3</v>
      </c>
      <c r="AI298" s="1">
        <f t="shared" si="232"/>
        <v>594254.59118696104</v>
      </c>
      <c r="AJ298" s="1">
        <f t="shared" si="232"/>
        <v>291153.25081171049</v>
      </c>
      <c r="AK298" s="1">
        <f t="shared" si="232"/>
        <v>102461.55050544557</v>
      </c>
      <c r="AL298" s="14">
        <f t="shared" ref="AL298:AN313" si="237">AL297*(1+AO298)</f>
        <v>97.216881753446401</v>
      </c>
      <c r="AM298" s="14">
        <f t="shared" si="237"/>
        <v>24.159812387689282</v>
      </c>
      <c r="AN298" s="14">
        <f t="shared" si="237"/>
        <v>7.5162375609197509</v>
      </c>
      <c r="AO298" s="11">
        <f t="shared" ref="AO298:AQ313" si="238">AO$5*AO297</f>
        <v>1.811462559739899E-3</v>
      </c>
      <c r="AP298" s="11">
        <f t="shared" si="238"/>
        <v>2.2819650583021608E-3</v>
      </c>
      <c r="AQ298" s="11">
        <f t="shared" si="238"/>
        <v>2.0700302331918838E-3</v>
      </c>
      <c r="AR298" s="1">
        <f t="shared" si="203"/>
        <v>296958.12797864579</v>
      </c>
      <c r="AS298" s="1">
        <f t="shared" si="203"/>
        <v>148127.61941874606</v>
      </c>
      <c r="AT298" s="1">
        <f t="shared" si="203"/>
        <v>52116.982922081072</v>
      </c>
      <c r="AU298" s="1">
        <f t="shared" si="210"/>
        <v>59391.625595729158</v>
      </c>
      <c r="AV298" s="1">
        <f t="shared" si="210"/>
        <v>29625.523883749214</v>
      </c>
      <c r="AW298" s="1">
        <f t="shared" si="210"/>
        <v>10423.396584416216</v>
      </c>
      <c r="AX298" s="1">
        <f t="shared" si="211"/>
        <v>203848.80333201532</v>
      </c>
      <c r="AY298" s="1">
        <f t="shared" si="211"/>
        <v>39978.188906170908</v>
      </c>
      <c r="AZ298" s="1">
        <f t="shared" si="211"/>
        <v>9540.9698048445734</v>
      </c>
      <c r="BA298" s="1">
        <f t="shared" si="212"/>
        <v>14247.237362003392</v>
      </c>
      <c r="BB298" s="1">
        <f t="shared" si="212"/>
        <v>31408.596079886833</v>
      </c>
      <c r="BC298" s="1">
        <f t="shared" si="212"/>
        <v>40043.407486358825</v>
      </c>
      <c r="BD298" s="1">
        <f>SUM(BA298:BC298)*BT298*BG$3+BF$3*econlow!BD298+BH$3*econhigh!BD298</f>
        <v>76.430475993341403</v>
      </c>
      <c r="BE298" s="2">
        <f t="shared" si="233"/>
        <v>0.17931493730955578</v>
      </c>
      <c r="BF298" s="2">
        <f t="shared" si="233"/>
        <v>0.13584270515142602</v>
      </c>
      <c r="BG298" s="2">
        <f t="shared" si="233"/>
        <v>7.3108051554487685E-2</v>
      </c>
      <c r="BH298" s="2">
        <f t="shared" si="206"/>
        <v>8.4454922592529222E-2</v>
      </c>
      <c r="BI298" s="2">
        <f t="shared" si="213"/>
        <v>3.2153846742329923E-3</v>
      </c>
      <c r="BJ298" s="2">
        <f t="shared" si="213"/>
        <v>1.8453240542857267E-3</v>
      </c>
      <c r="BK298" s="2">
        <f t="shared" si="213"/>
        <v>5.3447872020936297E-4</v>
      </c>
      <c r="BL298" s="2">
        <f t="shared" si="207"/>
        <v>954.83461359145724</v>
      </c>
      <c r="BM298" s="2">
        <f t="shared" si="207"/>
        <v>273.3434592174936</v>
      </c>
      <c r="BN298" s="2">
        <f t="shared" si="207"/>
        <v>27.855418333367119</v>
      </c>
      <c r="BO298" s="2">
        <f t="shared" si="214"/>
        <v>4828.2023978101688</v>
      </c>
      <c r="BP298" s="2">
        <f t="shared" si="214"/>
        <v>325.98918122651145</v>
      </c>
      <c r="BQ298" s="2">
        <f t="shared" si="214"/>
        <v>10.249385894556955</v>
      </c>
      <c r="BR298" s="11">
        <f t="shared" si="215"/>
        <v>3.0401943333200093E-2</v>
      </c>
      <c r="BS298" s="17">
        <f t="shared" si="204"/>
        <v>1.2426773872512706E-4</v>
      </c>
      <c r="BT298" s="17">
        <f t="shared" si="205"/>
        <v>9.0693830487739832E-4</v>
      </c>
      <c r="BU298" s="12">
        <f>(BU$3*tempmid!$I408+BU$4*tempmid!$I408^2+BU$5*tempmid!$I408^6)*(K298/K$56)^$BW$1</f>
        <v>-24.506935124765434</v>
      </c>
      <c r="BV298" s="12">
        <f>(BV$3*tempmid!$I408+BV$4*tempmid!$I408^2+BV$5*tempmid!$I408^6)*(L298/L$56)^$BW$1</f>
        <v>-17.270480549181073</v>
      </c>
      <c r="BW298" s="12">
        <f>(BW$3*tempmid!$I408+BW$4*tempmid!$I408^2+BW$5*tempmid!$I408^6)*(M298/M$56)^$BW$1</f>
        <v>-15.598060426101657</v>
      </c>
      <c r="BX298" s="12"/>
      <c r="BY298" s="12"/>
      <c r="BZ298" s="12"/>
      <c r="CA298" s="19"/>
      <c r="CB298" s="19"/>
      <c r="CC298" s="19"/>
      <c r="CD298" s="19"/>
      <c r="CE298" s="19"/>
      <c r="CF298" s="19"/>
      <c r="CG298" s="19"/>
      <c r="CH298" s="19"/>
    </row>
    <row r="299" spans="1:86" x14ac:dyDescent="0.3">
      <c r="A299" s="2">
        <f t="shared" si="191"/>
        <v>2253</v>
      </c>
      <c r="B299" s="5">
        <f t="shared" si="234"/>
        <v>1165.4054488864713</v>
      </c>
      <c r="C299" s="5">
        <f t="shared" si="234"/>
        <v>2964.1687750568976</v>
      </c>
      <c r="D299" s="5">
        <f t="shared" si="234"/>
        <v>4369.9529346535228</v>
      </c>
      <c r="E299" s="15">
        <f t="shared" si="235"/>
        <v>1.5865876056183849E-8</v>
      </c>
      <c r="F299" s="15">
        <f t="shared" si="235"/>
        <v>3.1256839724627149E-8</v>
      </c>
      <c r="G299" s="15">
        <f t="shared" si="235"/>
        <v>6.3809726425200242E-8</v>
      </c>
      <c r="H299" s="5">
        <f t="shared" si="194"/>
        <v>296855.02078364196</v>
      </c>
      <c r="I299" s="5">
        <f t="shared" si="194"/>
        <v>148341.62529077881</v>
      </c>
      <c r="J299" s="5">
        <f t="shared" si="194"/>
        <v>52192.804688681543</v>
      </c>
      <c r="K299" s="5">
        <f t="shared" si="195"/>
        <v>254722.52688305415</v>
      </c>
      <c r="L299" s="5">
        <f t="shared" si="195"/>
        <v>50044.932170885368</v>
      </c>
      <c r="M299" s="5">
        <f t="shared" si="195"/>
        <v>11943.562200589175</v>
      </c>
      <c r="N299" s="15">
        <f t="shared" si="196"/>
        <v>-3.4722708406931257E-4</v>
      </c>
      <c r="O299" s="15">
        <f t="shared" si="196"/>
        <v>1.4447085302675688E-3</v>
      </c>
      <c r="P299" s="15">
        <f t="shared" si="196"/>
        <v>1.4547740859340852E-3</v>
      </c>
      <c r="Q299" s="5">
        <f t="shared" si="197"/>
        <v>3032.1526078418597</v>
      </c>
      <c r="R299" s="5">
        <f t="shared" si="197"/>
        <v>4525.2382879339111</v>
      </c>
      <c r="S299" s="5">
        <f t="shared" si="197"/>
        <v>3177.5219489344845</v>
      </c>
      <c r="T299" s="5">
        <f t="shared" si="236"/>
        <v>10.214254082135925</v>
      </c>
      <c r="U299" s="5">
        <f t="shared" si="236"/>
        <v>30.505519128993988</v>
      </c>
      <c r="V299" s="5">
        <f t="shared" si="236"/>
        <v>60.880459823680582</v>
      </c>
      <c r="W299" s="15">
        <f t="shared" si="199"/>
        <v>-1.0734613539272964E-2</v>
      </c>
      <c r="X299" s="15">
        <f t="shared" si="199"/>
        <v>-1.217998157191269E-2</v>
      </c>
      <c r="Y299" s="15">
        <f t="shared" si="199"/>
        <v>-9.7425357312937999E-3</v>
      </c>
      <c r="Z299" s="5">
        <f t="shared" si="202"/>
        <v>2172.5373910206431</v>
      </c>
      <c r="AA299" s="5">
        <f t="shared" si="202"/>
        <v>12216.454867883022</v>
      </c>
      <c r="AB299" s="5">
        <f t="shared" si="202"/>
        <v>74456.017833399281</v>
      </c>
      <c r="AC299" s="16">
        <f t="shared" si="231"/>
        <v>0.8633793775291092</v>
      </c>
      <c r="AD299" s="16">
        <f t="shared" si="231"/>
        <v>3.0904075359600855</v>
      </c>
      <c r="AE299" s="16">
        <f t="shared" si="231"/>
        <v>25.07042116021838</v>
      </c>
      <c r="AF299" s="15">
        <f t="shared" si="209"/>
        <v>-4.0504037456468023E-3</v>
      </c>
      <c r="AG299" s="15">
        <f t="shared" si="209"/>
        <v>2.9673830763510267E-4</v>
      </c>
      <c r="AH299" s="15">
        <f t="shared" si="209"/>
        <v>9.7937136394747881E-3</v>
      </c>
      <c r="AI299" s="1">
        <f t="shared" si="232"/>
        <v>594220.7576639941</v>
      </c>
      <c r="AJ299" s="1">
        <f t="shared" si="232"/>
        <v>291663.44961428869</v>
      </c>
      <c r="AK299" s="1">
        <f t="shared" si="232"/>
        <v>102638.79203931724</v>
      </c>
      <c r="AL299" s="14">
        <f t="shared" si="237"/>
        <v>97.39122544750272</v>
      </c>
      <c r="AM299" s="14">
        <f t="shared" si="237"/>
        <v>24.214392916896287</v>
      </c>
      <c r="AN299" s="14">
        <f t="shared" si="237"/>
        <v>7.5316408115207976</v>
      </c>
      <c r="AO299" s="11">
        <f t="shared" si="238"/>
        <v>1.7933479341424999E-3</v>
      </c>
      <c r="AP299" s="11">
        <f t="shared" si="238"/>
        <v>2.259145407719139E-3</v>
      </c>
      <c r="AQ299" s="11">
        <f t="shared" si="238"/>
        <v>2.049329930859965E-3</v>
      </c>
      <c r="AR299" s="1">
        <f t="shared" si="203"/>
        <v>296855.02078364196</v>
      </c>
      <c r="AS299" s="1">
        <f t="shared" si="203"/>
        <v>148341.62529077881</v>
      </c>
      <c r="AT299" s="1">
        <f t="shared" si="203"/>
        <v>52192.804688681543</v>
      </c>
      <c r="AU299" s="1">
        <f t="shared" si="210"/>
        <v>59371.004156728392</v>
      </c>
      <c r="AV299" s="1">
        <f t="shared" si="210"/>
        <v>29668.325058155766</v>
      </c>
      <c r="AW299" s="1">
        <f t="shared" si="210"/>
        <v>10438.560937736309</v>
      </c>
      <c r="AX299" s="1">
        <f t="shared" si="211"/>
        <v>203778.0215064433</v>
      </c>
      <c r="AY299" s="1">
        <f t="shared" si="211"/>
        <v>40035.945736708294</v>
      </c>
      <c r="AZ299" s="1">
        <f t="shared" si="211"/>
        <v>9554.8497604713375</v>
      </c>
      <c r="BA299" s="1">
        <f t="shared" si="212"/>
        <v>14246.832857441739</v>
      </c>
      <c r="BB299" s="1">
        <f t="shared" si="212"/>
        <v>31412.876331129944</v>
      </c>
      <c r="BC299" s="1">
        <f t="shared" si="212"/>
        <v>40049.762716070196</v>
      </c>
      <c r="BD299" s="1">
        <f>SUM(BA299:BC299)*BT299*BG$3+BF$3*econlow!BD299+BH$3*econhigh!BD299</f>
        <v>74.212144761102635</v>
      </c>
      <c r="BE299" s="2">
        <f t="shared" si="233"/>
        <v>0.17931493730955578</v>
      </c>
      <c r="BF299" s="2">
        <f t="shared" si="233"/>
        <v>0.13584270515142602</v>
      </c>
      <c r="BG299" s="2">
        <f t="shared" si="233"/>
        <v>7.3108051554487685E-2</v>
      </c>
      <c r="BH299" s="2">
        <f t="shared" si="206"/>
        <v>8.4331343597226743E-2</v>
      </c>
      <c r="BI299" s="2">
        <f t="shared" si="213"/>
        <v>3.2153846742329923E-3</v>
      </c>
      <c r="BJ299" s="2">
        <f t="shared" si="213"/>
        <v>1.8453240542857267E-3</v>
      </c>
      <c r="BK299" s="2">
        <f t="shared" si="213"/>
        <v>5.3447872020936297E-4</v>
      </c>
      <c r="BL299" s="2">
        <f t="shared" si="207"/>
        <v>954.50308429683878</v>
      </c>
      <c r="BM299" s="2">
        <f t="shared" si="207"/>
        <v>273.73836940091405</v>
      </c>
      <c r="BN299" s="2">
        <f t="shared" si="207"/>
        <v>27.895943454143751</v>
      </c>
      <c r="BO299" s="2">
        <f t="shared" si="214"/>
        <v>4900.310545802693</v>
      </c>
      <c r="BP299" s="2">
        <f t="shared" si="214"/>
        <v>329.90139748374582</v>
      </c>
      <c r="BQ299" s="2">
        <f t="shared" si="214"/>
        <v>10.249579193159036</v>
      </c>
      <c r="BR299" s="11">
        <f t="shared" si="215"/>
        <v>3.0375495970524441E-2</v>
      </c>
      <c r="BS299" s="17">
        <f t="shared" si="204"/>
        <v>1.206012270543076E-4</v>
      </c>
      <c r="BT299" s="17">
        <f t="shared" si="205"/>
        <v>8.8052262609456141E-4</v>
      </c>
      <c r="BU299" s="12">
        <f>(BU$3*tempmid!$I409+BU$4*tempmid!$I409^2+BU$5*tempmid!$I409^6)*(K299/K$56)^$BW$1</f>
        <v>-24.666928357288729</v>
      </c>
      <c r="BV299" s="12">
        <f>(BV$3*tempmid!$I409+BV$4*tempmid!$I409^2+BV$5*tempmid!$I409^6)*(L299/L$56)^$BW$1</f>
        <v>-17.366380862500865</v>
      </c>
      <c r="BW299" s="12">
        <f>(BW$3*tempmid!$I409+BW$4*tempmid!$I409^2+BW$5*tempmid!$I409^6)*(M299/M$56)^$BW$1</f>
        <v>-15.677164068015001</v>
      </c>
      <c r="BX299" s="12"/>
      <c r="BY299" s="12"/>
      <c r="BZ299" s="12"/>
      <c r="CA299" s="19"/>
      <c r="CB299" s="19"/>
      <c r="CC299" s="19"/>
      <c r="CD299" s="19"/>
      <c r="CE299" s="19"/>
      <c r="CF299" s="19"/>
      <c r="CG299" s="19"/>
      <c r="CH299" s="19"/>
    </row>
    <row r="300" spans="1:86" x14ac:dyDescent="0.3">
      <c r="A300" s="2">
        <f t="shared" si="191"/>
        <v>2254</v>
      </c>
      <c r="B300" s="5">
        <f t="shared" si="234"/>
        <v>1165.4054664521409</v>
      </c>
      <c r="C300" s="5">
        <f t="shared" si="234"/>
        <v>2964.1688630749186</v>
      </c>
      <c r="D300" s="5">
        <f t="shared" si="234"/>
        <v>4369.9531995567486</v>
      </c>
      <c r="E300" s="15">
        <f t="shared" si="235"/>
        <v>1.5072582253374657E-8</v>
      </c>
      <c r="F300" s="15">
        <f t="shared" si="235"/>
        <v>2.969399773839579E-8</v>
      </c>
      <c r="G300" s="15">
        <f t="shared" si="235"/>
        <v>6.0619240103940226E-8</v>
      </c>
      <c r="H300" s="5">
        <f t="shared" si="194"/>
        <v>296744.02324658143</v>
      </c>
      <c r="I300" s="5">
        <f t="shared" si="194"/>
        <v>148551.75648476783</v>
      </c>
      <c r="J300" s="5">
        <f t="shared" si="194"/>
        <v>52267.423891813218</v>
      </c>
      <c r="K300" s="5">
        <f t="shared" si="195"/>
        <v>254627.27933648977</v>
      </c>
      <c r="L300" s="5">
        <f t="shared" si="195"/>
        <v>50115.821111036756</v>
      </c>
      <c r="M300" s="5">
        <f t="shared" si="195"/>
        <v>11960.636991973915</v>
      </c>
      <c r="N300" s="15">
        <f t="shared" si="196"/>
        <v>-3.7392667122881917E-4</v>
      </c>
      <c r="O300" s="15">
        <f t="shared" si="196"/>
        <v>1.4165058693520471E-3</v>
      </c>
      <c r="P300" s="15">
        <f t="shared" si="196"/>
        <v>1.4296230134673849E-3</v>
      </c>
      <c r="Q300" s="5">
        <f t="shared" si="197"/>
        <v>2998.4820348022877</v>
      </c>
      <c r="R300" s="5">
        <f t="shared" si="197"/>
        <v>4476.4530544914178</v>
      </c>
      <c r="S300" s="5">
        <f t="shared" si="197"/>
        <v>3151.0634203162826</v>
      </c>
      <c r="T300" s="5">
        <f t="shared" si="236"/>
        <v>10.104608011972255</v>
      </c>
      <c r="U300" s="5">
        <f t="shared" si="236"/>
        <v>30.133962468161211</v>
      </c>
      <c r="V300" s="5">
        <f t="shared" si="236"/>
        <v>60.28732976851078</v>
      </c>
      <c r="W300" s="15">
        <f t="shared" si="199"/>
        <v>-1.0734613539272964E-2</v>
      </c>
      <c r="X300" s="15">
        <f t="shared" si="199"/>
        <v>-1.217998157191269E-2</v>
      </c>
      <c r="Y300" s="15">
        <f t="shared" si="199"/>
        <v>-9.7425357312937999E-3</v>
      </c>
      <c r="Z300" s="5">
        <f t="shared" si="202"/>
        <v>2139.7676396315578</v>
      </c>
      <c r="AA300" s="5">
        <f t="shared" si="202"/>
        <v>12088.679410018167</v>
      </c>
      <c r="AB300" s="5">
        <f t="shared" si="202"/>
        <v>74561.040721974947</v>
      </c>
      <c r="AC300" s="16">
        <f t="shared" si="231"/>
        <v>0.85988234246445105</v>
      </c>
      <c r="AD300" s="16">
        <f t="shared" si="231"/>
        <v>3.091324578262209</v>
      </c>
      <c r="AE300" s="16">
        <f t="shared" si="231"/>
        <v>25.31595368588259</v>
      </c>
      <c r="AF300" s="15">
        <f t="shared" si="209"/>
        <v>-4.0504037456468023E-3</v>
      </c>
      <c r="AG300" s="15">
        <f t="shared" si="209"/>
        <v>2.9673830763510267E-4</v>
      </c>
      <c r="AH300" s="15">
        <f t="shared" si="209"/>
        <v>9.7937136394747881E-3</v>
      </c>
      <c r="AI300" s="1">
        <f t="shared" si="232"/>
        <v>594169.6860543231</v>
      </c>
      <c r="AJ300" s="1">
        <f t="shared" si="232"/>
        <v>292165.4297110156</v>
      </c>
      <c r="AK300" s="1">
        <f t="shared" si="232"/>
        <v>102813.47377312183</v>
      </c>
      <c r="AL300" s="14">
        <f t="shared" si="237"/>
        <v>97.564135236932998</v>
      </c>
      <c r="AM300" s="14">
        <f t="shared" si="237"/>
        <v>24.268549713109611</v>
      </c>
      <c r="AN300" s="14">
        <f t="shared" si="237"/>
        <v>7.5469212802948977</v>
      </c>
      <c r="AO300" s="11">
        <f t="shared" si="238"/>
        <v>1.775414454801075E-3</v>
      </c>
      <c r="AP300" s="11">
        <f t="shared" si="238"/>
        <v>2.2365539536419476E-3</v>
      </c>
      <c r="AQ300" s="11">
        <f t="shared" si="238"/>
        <v>2.0288366315513655E-3</v>
      </c>
      <c r="AR300" s="1">
        <f t="shared" si="203"/>
        <v>296744.02324658143</v>
      </c>
      <c r="AS300" s="1">
        <f t="shared" si="203"/>
        <v>148551.75648476783</v>
      </c>
      <c r="AT300" s="1">
        <f t="shared" si="203"/>
        <v>52267.423891813218</v>
      </c>
      <c r="AU300" s="1">
        <f t="shared" si="210"/>
        <v>59348.804649316291</v>
      </c>
      <c r="AV300" s="1">
        <f t="shared" si="210"/>
        <v>29710.351296953566</v>
      </c>
      <c r="AW300" s="1">
        <f t="shared" si="210"/>
        <v>10453.484778362645</v>
      </c>
      <c r="AX300" s="1">
        <f t="shared" si="211"/>
        <v>203701.82346919179</v>
      </c>
      <c r="AY300" s="1">
        <f t="shared" si="211"/>
        <v>40092.656888829406</v>
      </c>
      <c r="AZ300" s="1">
        <f t="shared" si="211"/>
        <v>9568.5095935791305</v>
      </c>
      <c r="BA300" s="1">
        <f t="shared" si="212"/>
        <v>14246.397214497112</v>
      </c>
      <c r="BB300" s="1">
        <f t="shared" si="212"/>
        <v>31417.07305551547</v>
      </c>
      <c r="BC300" s="1">
        <f t="shared" si="212"/>
        <v>40056.008068066702</v>
      </c>
      <c r="BD300" s="1">
        <f>SUM(BA300:BC300)*BT300*BG$3+BF$3*econlow!BD300+BH$3*econhigh!BD300</f>
        <v>72.058008493465266</v>
      </c>
      <c r="BE300" s="2">
        <f t="shared" si="233"/>
        <v>0.17931493730955578</v>
      </c>
      <c r="BF300" s="2">
        <f t="shared" si="233"/>
        <v>0.13584270515142602</v>
      </c>
      <c r="BG300" s="2">
        <f t="shared" si="233"/>
        <v>7.3108051554487685E-2</v>
      </c>
      <c r="BH300" s="2">
        <f t="shared" si="206"/>
        <v>8.4208883389578645E-2</v>
      </c>
      <c r="BI300" s="2">
        <f t="shared" si="213"/>
        <v>3.2153846742329923E-3</v>
      </c>
      <c r="BJ300" s="2">
        <f t="shared" si="213"/>
        <v>1.8453240542857267E-3</v>
      </c>
      <c r="BK300" s="2">
        <f t="shared" si="213"/>
        <v>5.3447872020936297E-4</v>
      </c>
      <c r="BL300" s="2">
        <f t="shared" si="207"/>
        <v>954.14618451729677</v>
      </c>
      <c r="BM300" s="2">
        <f t="shared" si="207"/>
        <v>274.12612954773778</v>
      </c>
      <c r="BN300" s="2">
        <f t="shared" si="207"/>
        <v>27.935825830336611</v>
      </c>
      <c r="BO300" s="2">
        <f t="shared" si="214"/>
        <v>4973.4966488799082</v>
      </c>
      <c r="BP300" s="2">
        <f t="shared" si="214"/>
        <v>333.86066039874288</v>
      </c>
      <c r="BQ300" s="2">
        <f t="shared" si="214"/>
        <v>10.249775173475417</v>
      </c>
      <c r="BR300" s="11">
        <f t="shared" si="215"/>
        <v>3.0349286000038694E-2</v>
      </c>
      <c r="BS300" s="17">
        <f t="shared" si="204"/>
        <v>1.1704589979666752E-4</v>
      </c>
      <c r="BT300" s="17">
        <f t="shared" si="205"/>
        <v>8.5487633601413727E-4</v>
      </c>
      <c r="BU300" s="12">
        <f>(BU$3*tempmid!$I410+BU$4*tempmid!$I410^2+BU$5*tempmid!$I410^6)*(K300/K$56)^$BW$1</f>
        <v>-24.826807569709345</v>
      </c>
      <c r="BV300" s="12">
        <f>(BV$3*tempmid!$I410+BV$4*tempmid!$I410^2+BV$5*tempmid!$I410^6)*(L300/L$56)^$BW$1</f>
        <v>-17.462119352069102</v>
      </c>
      <c r="BW300" s="12">
        <f>(BW$3*tempmid!$I410+BW$4*tempmid!$I410^2+BW$5*tempmid!$I410^6)*(M300/M$56)^$BW$1</f>
        <v>-15.756117016742015</v>
      </c>
      <c r="BX300" s="12"/>
      <c r="BY300" s="12"/>
      <c r="BZ300" s="12"/>
      <c r="CA300" s="19"/>
      <c r="CB300" s="19"/>
      <c r="CC300" s="19"/>
      <c r="CD300" s="19"/>
      <c r="CE300" s="19"/>
      <c r="CF300" s="19"/>
      <c r="CG300" s="19"/>
      <c r="CH300" s="19"/>
    </row>
    <row r="301" spans="1:86" x14ac:dyDescent="0.3">
      <c r="A301" s="2">
        <f t="shared" si="191"/>
        <v>2255</v>
      </c>
      <c r="B301" s="5">
        <f t="shared" si="234"/>
        <v>1165.4054831395272</v>
      </c>
      <c r="C301" s="5">
        <f t="shared" si="234"/>
        <v>2964.1689466920407</v>
      </c>
      <c r="D301" s="5">
        <f t="shared" si="234"/>
        <v>4369.9534512148293</v>
      </c>
      <c r="E301" s="15">
        <f t="shared" si="235"/>
        <v>1.4318953140705924E-8</v>
      </c>
      <c r="F301" s="15">
        <f t="shared" si="235"/>
        <v>2.8209297851475999E-8</v>
      </c>
      <c r="G301" s="15">
        <f t="shared" si="235"/>
        <v>5.7588278098743212E-8</v>
      </c>
      <c r="H301" s="5">
        <f t="shared" si="194"/>
        <v>296625.20508580824</v>
      </c>
      <c r="I301" s="5">
        <f t="shared" si="194"/>
        <v>148758.03793529939</v>
      </c>
      <c r="J301" s="5">
        <f t="shared" si="194"/>
        <v>52340.848589233305</v>
      </c>
      <c r="K301" s="5">
        <f t="shared" si="195"/>
        <v>254525.32133856029</v>
      </c>
      <c r="L301" s="5">
        <f t="shared" si="195"/>
        <v>50185.411361694038</v>
      </c>
      <c r="M301" s="5">
        <f t="shared" si="195"/>
        <v>11977.438472412736</v>
      </c>
      <c r="N301" s="15">
        <f t="shared" si="196"/>
        <v>-4.0042056057454367E-4</v>
      </c>
      <c r="O301" s="15">
        <f t="shared" si="196"/>
        <v>1.3885884559907691E-3</v>
      </c>
      <c r="P301" s="15">
        <f t="shared" si="196"/>
        <v>1.4047312404927847E-3</v>
      </c>
      <c r="Q301" s="5">
        <f t="shared" si="197"/>
        <v>2965.1067661093603</v>
      </c>
      <c r="R301" s="5">
        <f t="shared" si="197"/>
        <v>4428.0703045591199</v>
      </c>
      <c r="S301" s="5">
        <f t="shared" si="197"/>
        <v>3124.7475251952424</v>
      </c>
      <c r="T301" s="5">
        <f t="shared" si="236"/>
        <v>9.9961389499978921</v>
      </c>
      <c r="U301" s="5">
        <f t="shared" si="236"/>
        <v>29.7669313606103</v>
      </c>
      <c r="V301" s="5">
        <f t="shared" si="236"/>
        <v>59.699978304096774</v>
      </c>
      <c r="W301" s="15">
        <f t="shared" si="199"/>
        <v>-1.0734613539272964E-2</v>
      </c>
      <c r="X301" s="15">
        <f t="shared" si="199"/>
        <v>-1.217998157191269E-2</v>
      </c>
      <c r="Y301" s="15">
        <f t="shared" si="199"/>
        <v>-9.7425357312937999E-3</v>
      </c>
      <c r="Z301" s="5">
        <f t="shared" si="202"/>
        <v>2107.4358846782479</v>
      </c>
      <c r="AA301" s="5">
        <f t="shared" si="202"/>
        <v>11961.903493854275</v>
      </c>
      <c r="AB301" s="5">
        <f t="shared" si="202"/>
        <v>74664.336303593664</v>
      </c>
      <c r="AC301" s="16">
        <f t="shared" si="231"/>
        <v>0.85639947180371745</v>
      </c>
      <c r="AD301" s="16">
        <f t="shared" si="231"/>
        <v>3.0922418926859132</v>
      </c>
      <c r="AE301" s="16">
        <f t="shared" si="231"/>
        <v>25.563890886792329</v>
      </c>
      <c r="AF301" s="15">
        <f t="shared" si="209"/>
        <v>-4.0504037456468023E-3</v>
      </c>
      <c r="AG301" s="15">
        <f t="shared" si="209"/>
        <v>2.9673830763510267E-4</v>
      </c>
      <c r="AH301" s="15">
        <f t="shared" si="209"/>
        <v>9.7937136394747881E-3</v>
      </c>
      <c r="AI301" s="1">
        <f t="shared" si="232"/>
        <v>594101.52209820703</v>
      </c>
      <c r="AJ301" s="1">
        <f t="shared" si="232"/>
        <v>292659.23803686764</v>
      </c>
      <c r="AK301" s="1">
        <f t="shared" si="232"/>
        <v>102985.6111741723</v>
      </c>
      <c r="AL301" s="14">
        <f t="shared" si="237"/>
        <v>97.73561984514312</v>
      </c>
      <c r="AM301" s="14">
        <f t="shared" si="237"/>
        <v>24.322284854711523</v>
      </c>
      <c r="AN301" s="14">
        <f t="shared" si="237"/>
        <v>7.5620796359403055</v>
      </c>
      <c r="AO301" s="11">
        <f t="shared" si="238"/>
        <v>1.7576603102530642E-3</v>
      </c>
      <c r="AP301" s="11">
        <f t="shared" si="238"/>
        <v>2.2141884141055283E-3</v>
      </c>
      <c r="AQ301" s="11">
        <f t="shared" si="238"/>
        <v>2.0085482652358517E-3</v>
      </c>
      <c r="AR301" s="1">
        <f t="shared" si="203"/>
        <v>296625.20508580824</v>
      </c>
      <c r="AS301" s="1">
        <f t="shared" si="203"/>
        <v>148758.03793529939</v>
      </c>
      <c r="AT301" s="1">
        <f t="shared" si="203"/>
        <v>52340.848589233305</v>
      </c>
      <c r="AU301" s="1">
        <f t="shared" si="210"/>
        <v>59325.041017161653</v>
      </c>
      <c r="AV301" s="1">
        <f t="shared" si="210"/>
        <v>29751.60758705988</v>
      </c>
      <c r="AW301" s="1">
        <f t="shared" si="210"/>
        <v>10468.169717846662</v>
      </c>
      <c r="AX301" s="1">
        <f t="shared" si="211"/>
        <v>203620.25707084819</v>
      </c>
      <c r="AY301" s="1">
        <f t="shared" si="211"/>
        <v>40148.329089355233</v>
      </c>
      <c r="AZ301" s="1">
        <f t="shared" si="211"/>
        <v>9581.9507779301875</v>
      </c>
      <c r="BA301" s="1">
        <f t="shared" si="212"/>
        <v>14245.930672720211</v>
      </c>
      <c r="BB301" s="1">
        <f t="shared" si="212"/>
        <v>31421.187097470203</v>
      </c>
      <c r="BC301" s="1">
        <f t="shared" si="212"/>
        <v>40062.144677440403</v>
      </c>
      <c r="BD301" s="1">
        <f>SUM(BA301:BC301)*BT301*BG$3+BF$3*econlow!BD301+BH$3*econhigh!BD301</f>
        <v>69.966216696348667</v>
      </c>
      <c r="BE301" s="2">
        <f t="shared" si="233"/>
        <v>0.17931493730955578</v>
      </c>
      <c r="BF301" s="2">
        <f t="shared" si="233"/>
        <v>0.13584270515142602</v>
      </c>
      <c r="BG301" s="2">
        <f t="shared" si="233"/>
        <v>7.3108051554487685E-2</v>
      </c>
      <c r="BH301" s="2">
        <f t="shared" si="206"/>
        <v>8.4087536702575072E-2</v>
      </c>
      <c r="BI301" s="2">
        <f t="shared" si="213"/>
        <v>3.2153846742329923E-3</v>
      </c>
      <c r="BJ301" s="2">
        <f t="shared" si="213"/>
        <v>1.8453240542857267E-3</v>
      </c>
      <c r="BK301" s="2">
        <f t="shared" si="213"/>
        <v>5.3447872020936297E-4</v>
      </c>
      <c r="BL301" s="2">
        <f t="shared" si="207"/>
        <v>953.76413842412603</v>
      </c>
      <c r="BM301" s="2">
        <f t="shared" si="207"/>
        <v>274.50678567035663</v>
      </c>
      <c r="BN301" s="2">
        <f t="shared" si="207"/>
        <v>27.975069768645458</v>
      </c>
      <c r="BO301" s="2">
        <f t="shared" si="214"/>
        <v>5047.7768212166975</v>
      </c>
      <c r="BP301" s="2">
        <f t="shared" si="214"/>
        <v>337.86753582373791</v>
      </c>
      <c r="BQ301" s="2">
        <f t="shared" si="214"/>
        <v>10.249973806793561</v>
      </c>
      <c r="BR301" s="11">
        <f t="shared" si="215"/>
        <v>3.0323310436583623E-2</v>
      </c>
      <c r="BS301" s="17">
        <f t="shared" si="204"/>
        <v>1.1359827331084609E-4</v>
      </c>
      <c r="BT301" s="17">
        <f t="shared" si="205"/>
        <v>8.2997702525644393E-4</v>
      </c>
      <c r="BU301" s="12">
        <f>(BU$3*tempmid!$I411+BU$4*tempmid!$I411^2+BU$5*tempmid!$I411^6)*(K301/K$56)^$BW$1</f>
        <v>-24.986573667463624</v>
      </c>
      <c r="BV301" s="12">
        <f>(BV$3*tempmid!$I411+BV$4*tempmid!$I411^2+BV$5*tempmid!$I411^6)*(L301/L$56)^$BW$1</f>
        <v>-17.557696664507951</v>
      </c>
      <c r="BW301" s="12">
        <f>(BW$3*tempmid!$I411+BW$4*tempmid!$I411^2+BW$5*tempmid!$I411^6)*(M301/M$56)^$BW$1</f>
        <v>-15.83491983568093</v>
      </c>
      <c r="BX301" s="12"/>
      <c r="BY301" s="12"/>
      <c r="BZ301" s="12"/>
      <c r="CA301" s="19"/>
      <c r="CB301" s="19"/>
      <c r="CC301" s="19"/>
      <c r="CD301" s="19"/>
      <c r="CE301" s="19"/>
      <c r="CF301" s="19"/>
      <c r="CG301" s="19"/>
      <c r="CH301" s="19"/>
    </row>
    <row r="302" spans="1:86" x14ac:dyDescent="0.3">
      <c r="A302" s="2">
        <f t="shared" si="191"/>
        <v>2256</v>
      </c>
      <c r="B302" s="5">
        <f t="shared" si="234"/>
        <v>1165.4054989925442</v>
      </c>
      <c r="C302" s="5">
        <f t="shared" si="234"/>
        <v>2964.1690261283093</v>
      </c>
      <c r="D302" s="5">
        <f t="shared" si="234"/>
        <v>4369.953690290019</v>
      </c>
      <c r="E302" s="15">
        <f t="shared" si="235"/>
        <v>1.3603005483670627E-8</v>
      </c>
      <c r="F302" s="15">
        <f t="shared" si="235"/>
        <v>2.6798832958902197E-8</v>
      </c>
      <c r="G302" s="15">
        <f t="shared" si="235"/>
        <v>5.4708864193806049E-8</v>
      </c>
      <c r="H302" s="5">
        <f t="shared" si="194"/>
        <v>296498.6356273602</v>
      </c>
      <c r="I302" s="5">
        <f t="shared" si="194"/>
        <v>148960.49465047891</v>
      </c>
      <c r="J302" s="5">
        <f t="shared" si="194"/>
        <v>52413.086850954496</v>
      </c>
      <c r="K302" s="5">
        <f t="shared" si="195"/>
        <v>254416.71236635986</v>
      </c>
      <c r="L302" s="5">
        <f t="shared" si="195"/>
        <v>50253.7113563479</v>
      </c>
      <c r="M302" s="5">
        <f t="shared" si="195"/>
        <v>11993.968486992369</v>
      </c>
      <c r="N302" s="15">
        <f t="shared" si="196"/>
        <v>-4.2671185573694981E-4</v>
      </c>
      <c r="O302" s="15">
        <f t="shared" si="196"/>
        <v>1.3609531694702692E-3</v>
      </c>
      <c r="P302" s="15">
        <f t="shared" si="196"/>
        <v>1.3800959710799088E-3</v>
      </c>
      <c r="Q302" s="5">
        <f t="shared" si="197"/>
        <v>2932.0258664753342</v>
      </c>
      <c r="R302" s="5">
        <f t="shared" si="197"/>
        <v>4380.0896021512999</v>
      </c>
      <c r="S302" s="5">
        <f t="shared" si="197"/>
        <v>3098.5751675569009</v>
      </c>
      <c r="T302" s="5">
        <f t="shared" si="236"/>
        <v>9.8888342614847904</v>
      </c>
      <c r="U302" s="5">
        <f t="shared" si="236"/>
        <v>29.404370685185675</v>
      </c>
      <c r="V302" s="5">
        <f t="shared" si="236"/>
        <v>59.11834913231165</v>
      </c>
      <c r="W302" s="15">
        <f t="shared" si="199"/>
        <v>-1.0734613539272964E-2</v>
      </c>
      <c r="X302" s="15">
        <f t="shared" si="199"/>
        <v>-1.217998157191269E-2</v>
      </c>
      <c r="Y302" s="15">
        <f t="shared" si="199"/>
        <v>-9.7425357312937999E-3</v>
      </c>
      <c r="Z302" s="5">
        <f t="shared" si="202"/>
        <v>2075.5376478597441</v>
      </c>
      <c r="AA302" s="5">
        <f t="shared" si="202"/>
        <v>11836.127103591976</v>
      </c>
      <c r="AB302" s="5">
        <f t="shared" si="202"/>
        <v>74765.916316915187</v>
      </c>
      <c r="AC302" s="16">
        <f t="shared" si="231"/>
        <v>0.85293070817535377</v>
      </c>
      <c r="AD302" s="16">
        <f t="shared" si="231"/>
        <v>3.093159479311947</v>
      </c>
      <c r="AE302" s="16">
        <f t="shared" si="231"/>
        <v>25.814256313648354</v>
      </c>
      <c r="AF302" s="15">
        <f t="shared" si="209"/>
        <v>-4.0504037456468023E-3</v>
      </c>
      <c r="AG302" s="15">
        <f t="shared" si="209"/>
        <v>2.9673830763510267E-4</v>
      </c>
      <c r="AH302" s="15">
        <f t="shared" si="209"/>
        <v>9.7937136394747881E-3</v>
      </c>
      <c r="AI302" s="1">
        <f t="shared" si="232"/>
        <v>594016.41090554802</v>
      </c>
      <c r="AJ302" s="1">
        <f t="shared" si="232"/>
        <v>293144.92182024079</v>
      </c>
      <c r="AK302" s="1">
        <f t="shared" si="232"/>
        <v>103155.21977460173</v>
      </c>
      <c r="AL302" s="14">
        <f t="shared" si="237"/>
        <v>97.905688004843924</v>
      </c>
      <c r="AM302" s="14">
        <f t="shared" si="237"/>
        <v>24.375600434828101</v>
      </c>
      <c r="AN302" s="14">
        <f t="shared" si="237"/>
        <v>7.5771165498553055</v>
      </c>
      <c r="AO302" s="11">
        <f t="shared" si="238"/>
        <v>1.7400837071505336E-3</v>
      </c>
      <c r="AP302" s="11">
        <f t="shared" si="238"/>
        <v>2.1920465299644729E-3</v>
      </c>
      <c r="AQ302" s="11">
        <f t="shared" si="238"/>
        <v>1.9884627825834931E-3</v>
      </c>
      <c r="AR302" s="1">
        <f t="shared" si="203"/>
        <v>296498.6356273602</v>
      </c>
      <c r="AS302" s="1">
        <f t="shared" si="203"/>
        <v>148960.49465047891</v>
      </c>
      <c r="AT302" s="1">
        <f t="shared" si="203"/>
        <v>52413.086850954496</v>
      </c>
      <c r="AU302" s="1">
        <f t="shared" si="210"/>
        <v>59299.72712547204</v>
      </c>
      <c r="AV302" s="1">
        <f t="shared" si="210"/>
        <v>29792.098930095784</v>
      </c>
      <c r="AW302" s="1">
        <f t="shared" si="210"/>
        <v>10482.617370190899</v>
      </c>
      <c r="AX302" s="1">
        <f t="shared" si="211"/>
        <v>203533.36989308789</v>
      </c>
      <c r="AY302" s="1">
        <f t="shared" si="211"/>
        <v>40202.969085078315</v>
      </c>
      <c r="AZ302" s="1">
        <f t="shared" si="211"/>
        <v>9595.1747895938952</v>
      </c>
      <c r="BA302" s="1">
        <f t="shared" si="212"/>
        <v>14245.433468034058</v>
      </c>
      <c r="BB302" s="1">
        <f t="shared" si="212"/>
        <v>31425.219292133064</v>
      </c>
      <c r="BC302" s="1">
        <f t="shared" si="212"/>
        <v>40068.173666852956</v>
      </c>
      <c r="BD302" s="1">
        <f>SUM(BA302:BC302)*BT302*BG$3+BF$3*econlow!BD302+BH$3*econhigh!BD302</f>
        <v>67.934971943794778</v>
      </c>
      <c r="BE302" s="2">
        <f t="shared" si="233"/>
        <v>0.17931493730955578</v>
      </c>
      <c r="BF302" s="2">
        <f t="shared" si="233"/>
        <v>0.13584270515142602</v>
      </c>
      <c r="BG302" s="2">
        <f t="shared" si="233"/>
        <v>7.3108051554487685E-2</v>
      </c>
      <c r="BH302" s="2">
        <f t="shared" si="206"/>
        <v>8.3967298187267905E-2</v>
      </c>
      <c r="BI302" s="2">
        <f t="shared" si="213"/>
        <v>3.2153846742329923E-3</v>
      </c>
      <c r="BJ302" s="2">
        <f t="shared" si="213"/>
        <v>1.8453240542857267E-3</v>
      </c>
      <c r="BK302" s="2">
        <f t="shared" si="213"/>
        <v>5.3447872020936297E-4</v>
      </c>
      <c r="BL302" s="2">
        <f t="shared" si="207"/>
        <v>953.35716892720632</v>
      </c>
      <c r="BM302" s="2">
        <f t="shared" si="207"/>
        <v>274.88038391682903</v>
      </c>
      <c r="BN302" s="2">
        <f t="shared" si="207"/>
        <v>28.01367958232035</v>
      </c>
      <c r="BO302" s="2">
        <f t="shared" si="214"/>
        <v>5123.1674178219182</v>
      </c>
      <c r="BP302" s="2">
        <f t="shared" si="214"/>
        <v>341.92259641880139</v>
      </c>
      <c r="BQ302" s="2">
        <f t="shared" si="214"/>
        <v>10.250175064764113</v>
      </c>
      <c r="BR302" s="11">
        <f t="shared" si="215"/>
        <v>3.0297566332560838E-2</v>
      </c>
      <c r="BS302" s="17">
        <f t="shared" si="204"/>
        <v>1.1025497740385061E-4</v>
      </c>
      <c r="BT302" s="17">
        <f t="shared" si="205"/>
        <v>8.0580293714217852E-4</v>
      </c>
      <c r="BU302" s="12">
        <f>(BU$3*tempmid!$I412+BU$4*tempmid!$I412^2+BU$5*tempmid!$I412^6)*(K302/K$56)^$BW$1</f>
        <v>-25.146227590015947</v>
      </c>
      <c r="BV302" s="12">
        <f>(BV$3*tempmid!$I412+BV$4*tempmid!$I412^2+BV$5*tempmid!$I412^6)*(L302/L$56)^$BW$1</f>
        <v>-17.653113456754941</v>
      </c>
      <c r="BW302" s="12">
        <f>(BW$3*tempmid!$I412+BW$4*tempmid!$I412^2+BW$5*tempmid!$I412^6)*(M302/M$56)^$BW$1</f>
        <v>-15.913573095872563</v>
      </c>
      <c r="BX302" s="12"/>
      <c r="BY302" s="12"/>
      <c r="BZ302" s="12"/>
      <c r="CA302" s="19"/>
      <c r="CB302" s="19"/>
      <c r="CC302" s="19"/>
      <c r="CD302" s="19"/>
      <c r="CE302" s="19"/>
      <c r="CF302" s="19"/>
      <c r="CG302" s="19"/>
      <c r="CH302" s="19"/>
    </row>
    <row r="303" spans="1:86" x14ac:dyDescent="0.3">
      <c r="A303" s="2">
        <f t="shared" si="191"/>
        <v>2257</v>
      </c>
      <c r="B303" s="5">
        <f t="shared" si="234"/>
        <v>1165.4055140529108</v>
      </c>
      <c r="C303" s="5">
        <f t="shared" si="234"/>
        <v>2964.1691015927659</v>
      </c>
      <c r="D303" s="5">
        <f t="shared" si="234"/>
        <v>4369.9539174114616</v>
      </c>
      <c r="E303" s="15">
        <f t="shared" si="235"/>
        <v>1.2922855209487094E-8</v>
      </c>
      <c r="F303" s="15">
        <f t="shared" si="235"/>
        <v>2.5458891310957086E-8</v>
      </c>
      <c r="G303" s="15">
        <f t="shared" si="235"/>
        <v>5.1973420984115747E-8</v>
      </c>
      <c r="H303" s="5">
        <f t="shared" si="194"/>
        <v>296364.3838004003</v>
      </c>
      <c r="I303" s="5">
        <f t="shared" si="194"/>
        <v>149159.15170608659</v>
      </c>
      <c r="J303" s="5">
        <f t="shared" si="194"/>
        <v>52484.146757652386</v>
      </c>
      <c r="K303" s="5">
        <f t="shared" si="195"/>
        <v>254301.51155689915</v>
      </c>
      <c r="L303" s="5">
        <f t="shared" si="195"/>
        <v>50320.729551474455</v>
      </c>
      <c r="M303" s="5">
        <f t="shared" si="195"/>
        <v>12010.228883315394</v>
      </c>
      <c r="N303" s="15">
        <f t="shared" si="196"/>
        <v>-4.5280362437360999E-4</v>
      </c>
      <c r="O303" s="15">
        <f t="shared" si="196"/>
        <v>1.3335969288184035E-3</v>
      </c>
      <c r="P303" s="15">
        <f t="shared" si="196"/>
        <v>1.3557144443610003E-3</v>
      </c>
      <c r="Q303" s="5">
        <f t="shared" si="197"/>
        <v>2899.2383590546988</v>
      </c>
      <c r="R303" s="5">
        <f t="shared" si="197"/>
        <v>4332.5104292458782</v>
      </c>
      <c r="S303" s="5">
        <f t="shared" si="197"/>
        <v>3072.5472047936896</v>
      </c>
      <c r="T303" s="5">
        <f t="shared" si="236"/>
        <v>9.7826814473338288</v>
      </c>
      <c r="U303" s="5">
        <f t="shared" si="236"/>
        <v>29.046225992106425</v>
      </c>
      <c r="V303" s="5">
        <f t="shared" si="236"/>
        <v>58.542386503515004</v>
      </c>
      <c r="W303" s="15">
        <f t="shared" si="199"/>
        <v>-1.0734613539272964E-2</v>
      </c>
      <c r="X303" s="15">
        <f t="shared" si="199"/>
        <v>-1.217998157191269E-2</v>
      </c>
      <c r="Y303" s="15">
        <f t="shared" si="199"/>
        <v>-9.7425357312937999E-3</v>
      </c>
      <c r="Z303" s="5">
        <f t="shared" si="202"/>
        <v>2044.068458462159</v>
      </c>
      <c r="AA303" s="5">
        <f t="shared" si="202"/>
        <v>11711.349997103924</v>
      </c>
      <c r="AB303" s="5">
        <f t="shared" si="202"/>
        <v>74865.792516047804</v>
      </c>
      <c r="AC303" s="16">
        <f t="shared" si="231"/>
        <v>0.84947599444018318</v>
      </c>
      <c r="AD303" s="16">
        <f t="shared" si="231"/>
        <v>3.0940773382210836</v>
      </c>
      <c r="AE303" s="16">
        <f t="shared" si="231"/>
        <v>26.067073747800229</v>
      </c>
      <c r="AF303" s="15">
        <f t="shared" si="209"/>
        <v>-4.0504037456468023E-3</v>
      </c>
      <c r="AG303" s="15">
        <f t="shared" si="209"/>
        <v>2.9673830763510267E-4</v>
      </c>
      <c r="AH303" s="15">
        <f t="shared" si="209"/>
        <v>9.7937136394747881E-3</v>
      </c>
      <c r="AI303" s="1">
        <f t="shared" si="232"/>
        <v>593914.49694046529</v>
      </c>
      <c r="AJ303" s="1">
        <f t="shared" si="232"/>
        <v>293622.52856831253</v>
      </c>
      <c r="AK303" s="1">
        <f t="shared" si="232"/>
        <v>103322.31516733246</v>
      </c>
      <c r="AL303" s="14">
        <f t="shared" si="237"/>
        <v>98.074348456453166</v>
      </c>
      <c r="AM303" s="14">
        <f t="shared" si="237"/>
        <v>24.428498560673578</v>
      </c>
      <c r="AN303" s="14">
        <f t="shared" si="237"/>
        <v>7.5920326959714028</v>
      </c>
      <c r="AO303" s="11">
        <f t="shared" si="238"/>
        <v>1.7226828700790283E-3</v>
      </c>
      <c r="AP303" s="11">
        <f t="shared" si="238"/>
        <v>2.1701260646648283E-3</v>
      </c>
      <c r="AQ303" s="11">
        <f t="shared" si="238"/>
        <v>1.968578154757658E-3</v>
      </c>
      <c r="AR303" s="1">
        <f t="shared" si="203"/>
        <v>296364.3838004003</v>
      </c>
      <c r="AS303" s="1">
        <f t="shared" si="203"/>
        <v>149159.15170608659</v>
      </c>
      <c r="AT303" s="1">
        <f t="shared" si="203"/>
        <v>52484.146757652386</v>
      </c>
      <c r="AU303" s="1">
        <f t="shared" si="210"/>
        <v>59272.876760080064</v>
      </c>
      <c r="AV303" s="1">
        <f t="shared" si="210"/>
        <v>29831.830341217319</v>
      </c>
      <c r="AW303" s="1">
        <f t="shared" si="210"/>
        <v>10496.829351530478</v>
      </c>
      <c r="AX303" s="1">
        <f t="shared" si="211"/>
        <v>203441.20924551933</v>
      </c>
      <c r="AY303" s="1">
        <f t="shared" si="211"/>
        <v>40256.583641179568</v>
      </c>
      <c r="AZ303" s="1">
        <f t="shared" si="211"/>
        <v>9608.1831066523155</v>
      </c>
      <c r="BA303" s="1">
        <f t="shared" si="212"/>
        <v>14244.905832776829</v>
      </c>
      <c r="BB303" s="1">
        <f t="shared" si="212"/>
        <v>31429.17046547692</v>
      </c>
      <c r="BC303" s="1">
        <f t="shared" si="212"/>
        <v>40074.096146702097</v>
      </c>
      <c r="BD303" s="1">
        <f>SUM(BA303:BC303)*BT303*BG$3+BF$3*econlow!BD303+BH$3*econhigh!BD303</f>
        <v>65.962528365604413</v>
      </c>
      <c r="BE303" s="2">
        <f t="shared" si="233"/>
        <v>0.17931493730955578</v>
      </c>
      <c r="BF303" s="2">
        <f t="shared" si="233"/>
        <v>0.13584270515142602</v>
      </c>
      <c r="BG303" s="2">
        <f t="shared" si="233"/>
        <v>7.3108051554487685E-2</v>
      </c>
      <c r="BH303" s="2">
        <f t="shared" si="206"/>
        <v>8.3848162415409225E-2</v>
      </c>
      <c r="BI303" s="2">
        <f t="shared" si="213"/>
        <v>3.2153846742329923E-3</v>
      </c>
      <c r="BJ303" s="2">
        <f t="shared" si="213"/>
        <v>1.8453240542857267E-3</v>
      </c>
      <c r="BK303" s="2">
        <f t="shared" si="213"/>
        <v>5.3447872020936297E-4</v>
      </c>
      <c r="BL303" s="2">
        <f t="shared" si="207"/>
        <v>952.92549766031163</v>
      </c>
      <c r="BM303" s="2">
        <f t="shared" si="207"/>
        <v>275.24697056009546</v>
      </c>
      <c r="BN303" s="2">
        <f t="shared" si="207"/>
        <v>28.051659590310436</v>
      </c>
      <c r="BO303" s="2">
        <f t="shared" si="214"/>
        <v>5199.6850381356944</v>
      </c>
      <c r="BP303" s="2">
        <f t="shared" si="214"/>
        <v>346.02642173374272</v>
      </c>
      <c r="BQ303" s="2">
        <f t="shared" si="214"/>
        <v>10.250378919395711</v>
      </c>
      <c r="BR303" s="11">
        <f t="shared" si="215"/>
        <v>3.0272050777352372E-2</v>
      </c>
      <c r="BS303" s="17">
        <f t="shared" si="204"/>
        <v>1.0701275146782435E-4</v>
      </c>
      <c r="BT303" s="17">
        <f t="shared" si="205"/>
        <v>7.8233294868172666E-4</v>
      </c>
      <c r="BU303" s="12">
        <f>(BU$3*tempmid!$I413+BU$4*tempmid!$I413^2+BU$5*tempmid!$I413^6)*(K303/K$56)^$BW$1</f>
        <v>-25.305770309699454</v>
      </c>
      <c r="BV303" s="12">
        <f>(BV$3*tempmid!$I413+BV$4*tempmid!$I413^2+BV$5*tempmid!$I413^6)*(L303/L$56)^$BW$1</f>
        <v>-17.748370395339769</v>
      </c>
      <c r="BW303" s="12">
        <f>(BW$3*tempmid!$I413+BW$4*tempmid!$I413^2+BW$5*tempmid!$I413^6)*(M303/M$56)^$BW$1</f>
        <v>-15.992077375421179</v>
      </c>
      <c r="BX303" s="12"/>
      <c r="BY303" s="12"/>
      <c r="BZ303" s="12"/>
      <c r="CA303" s="19"/>
      <c r="CB303" s="19"/>
      <c r="CC303" s="19"/>
      <c r="CD303" s="19"/>
      <c r="CE303" s="19"/>
      <c r="CF303" s="19"/>
      <c r="CG303" s="19"/>
      <c r="CH303" s="19"/>
    </row>
    <row r="304" spans="1:86" x14ac:dyDescent="0.3">
      <c r="A304" s="2">
        <f t="shared" si="191"/>
        <v>2258</v>
      </c>
      <c r="B304" s="5">
        <f t="shared" si="234"/>
        <v>1165.4055283602593</v>
      </c>
      <c r="C304" s="5">
        <f t="shared" si="234"/>
        <v>2964.1691732840022</v>
      </c>
      <c r="D304" s="5">
        <f t="shared" si="234"/>
        <v>4369.9541331768432</v>
      </c>
      <c r="E304" s="15">
        <f t="shared" si="235"/>
        <v>1.227671244901274E-8</v>
      </c>
      <c r="F304" s="15">
        <f t="shared" si="235"/>
        <v>2.4185946745409231E-8</v>
      </c>
      <c r="G304" s="15">
        <f t="shared" si="235"/>
        <v>4.9374749934909955E-8</v>
      </c>
      <c r="H304" s="5">
        <f t="shared" si="194"/>
        <v>296222.51813287579</v>
      </c>
      <c r="I304" s="5">
        <f t="shared" si="194"/>
        <v>149354.03423986374</v>
      </c>
      <c r="J304" s="5">
        <f t="shared" si="194"/>
        <v>52554.036399109224</v>
      </c>
      <c r="K304" s="5">
        <f t="shared" si="195"/>
        <v>254179.77770335853</v>
      </c>
      <c r="L304" s="5">
        <f t="shared" si="195"/>
        <v>50386.47442460055</v>
      </c>
      <c r="M304" s="5">
        <f t="shared" si="195"/>
        <v>12026.221511140622</v>
      </c>
      <c r="N304" s="15">
        <f t="shared" si="196"/>
        <v>-4.7869889878093819E-4</v>
      </c>
      <c r="O304" s="15">
        <f t="shared" si="196"/>
        <v>1.3065166922678895E-3</v>
      </c>
      <c r="P304" s="15">
        <f t="shared" si="196"/>
        <v>1.3315839340450886E-3</v>
      </c>
      <c r="Q304" s="5">
        <f t="shared" si="197"/>
        <v>2866.7432268608768</v>
      </c>
      <c r="R304" s="5">
        <f t="shared" si="197"/>
        <v>4285.3321881460661</v>
      </c>
      <c r="S304" s="5">
        <f t="shared" si="197"/>
        <v>3046.664448620335</v>
      </c>
      <c r="T304" s="5">
        <f t="shared" si="236"/>
        <v>9.6776681426188844</v>
      </c>
      <c r="U304" s="5">
        <f t="shared" si="236"/>
        <v>28.692443494788957</v>
      </c>
      <c r="V304" s="5">
        <f t="shared" si="236"/>
        <v>57.972035211209295</v>
      </c>
      <c r="W304" s="15">
        <f t="shared" si="199"/>
        <v>-1.0734613539272964E-2</v>
      </c>
      <c r="X304" s="15">
        <f t="shared" si="199"/>
        <v>-1.217998157191269E-2</v>
      </c>
      <c r="Y304" s="15">
        <f t="shared" si="199"/>
        <v>-9.7425357312937999E-3</v>
      </c>
      <c r="Z304" s="5">
        <f t="shared" si="202"/>
        <v>2013.0238546943169</v>
      </c>
      <c r="AA304" s="5">
        <f t="shared" si="202"/>
        <v>11587.571712022558</v>
      </c>
      <c r="AB304" s="5">
        <f t="shared" si="202"/>
        <v>74963.97666826997</v>
      </c>
      <c r="AC304" s="16">
        <f t="shared" si="231"/>
        <v>0.84603527369046561</v>
      </c>
      <c r="AD304" s="16">
        <f t="shared" si="231"/>
        <v>3.0949954694941195</v>
      </c>
      <c r="AE304" s="16">
        <f t="shared" si="231"/>
        <v>26.322367203505255</v>
      </c>
      <c r="AF304" s="15">
        <f t="shared" si="209"/>
        <v>-4.0504037456468023E-3</v>
      </c>
      <c r="AG304" s="15">
        <f t="shared" si="209"/>
        <v>2.9673830763510267E-4</v>
      </c>
      <c r="AH304" s="15">
        <f t="shared" si="209"/>
        <v>9.7937136394747881E-3</v>
      </c>
      <c r="AI304" s="1">
        <f t="shared" si="232"/>
        <v>593795.92400649888</v>
      </c>
      <c r="AJ304" s="1">
        <f t="shared" si="232"/>
        <v>294092.10605269863</v>
      </c>
      <c r="AK304" s="1">
        <f t="shared" si="232"/>
        <v>103486.9130021297</v>
      </c>
      <c r="AL304" s="14">
        <f t="shared" si="237"/>
        <v>98.241609946532463</v>
      </c>
      <c r="AM304" s="14">
        <f t="shared" si="237"/>
        <v>24.480981352906252</v>
      </c>
      <c r="AN304" s="14">
        <f t="shared" si="237"/>
        <v>7.6068287505897425</v>
      </c>
      <c r="AO304" s="11">
        <f t="shared" si="238"/>
        <v>1.705456041378238E-3</v>
      </c>
      <c r="AP304" s="11">
        <f t="shared" si="238"/>
        <v>2.1484248040181801E-3</v>
      </c>
      <c r="AQ304" s="11">
        <f t="shared" si="238"/>
        <v>1.9488923732100814E-3</v>
      </c>
      <c r="AR304" s="1">
        <f t="shared" si="203"/>
        <v>296222.51813287579</v>
      </c>
      <c r="AS304" s="1">
        <f t="shared" si="203"/>
        <v>149354.03423986374</v>
      </c>
      <c r="AT304" s="1">
        <f t="shared" si="203"/>
        <v>52554.036399109224</v>
      </c>
      <c r="AU304" s="1">
        <f t="shared" si="210"/>
        <v>59244.503626575162</v>
      </c>
      <c r="AV304" s="1">
        <f t="shared" si="210"/>
        <v>29870.806847972752</v>
      </c>
      <c r="AW304" s="1">
        <f t="shared" si="210"/>
        <v>10510.807279821845</v>
      </c>
      <c r="AX304" s="1">
        <f t="shared" si="211"/>
        <v>203343.82216268682</v>
      </c>
      <c r="AY304" s="1">
        <f t="shared" si="211"/>
        <v>40309.179539680445</v>
      </c>
      <c r="AZ304" s="1">
        <f t="shared" si="211"/>
        <v>9620.9772089124981</v>
      </c>
      <c r="BA304" s="1">
        <f t="shared" si="212"/>
        <v>14244.347995743881</v>
      </c>
      <c r="BB304" s="1">
        <f t="shared" si="212"/>
        <v>31433.041434428738</v>
      </c>
      <c r="BC304" s="1">
        <f t="shared" si="212"/>
        <v>40079.91321528532</v>
      </c>
      <c r="BD304" s="1">
        <f>SUM(BA304:BC304)*BT304*BG$3+BF$3*econlow!BD304+BH$3*econhigh!BD304</f>
        <v>64.047190177752071</v>
      </c>
      <c r="BE304" s="2">
        <f t="shared" si="233"/>
        <v>0.17931493730955578</v>
      </c>
      <c r="BF304" s="2">
        <f t="shared" si="233"/>
        <v>0.13584270515142602</v>
      </c>
      <c r="BG304" s="2">
        <f t="shared" si="233"/>
        <v>7.3108051554487685E-2</v>
      </c>
      <c r="BH304" s="2">
        <f t="shared" si="206"/>
        <v>8.3730123882067103E-2</v>
      </c>
      <c r="BI304" s="2">
        <f t="shared" si="213"/>
        <v>3.2153846742329923E-3</v>
      </c>
      <c r="BJ304" s="2">
        <f t="shared" si="213"/>
        <v>1.8453240542857267E-3</v>
      </c>
      <c r="BK304" s="2">
        <f t="shared" si="213"/>
        <v>5.3447872020936297E-4</v>
      </c>
      <c r="BL304" s="2">
        <f t="shared" si="207"/>
        <v>952.46934496715346</v>
      </c>
      <c r="BM304" s="2">
        <f t="shared" si="207"/>
        <v>275.60659198743463</v>
      </c>
      <c r="BN304" s="2">
        <f t="shared" si="207"/>
        <v>28.089014116432175</v>
      </c>
      <c r="BO304" s="2">
        <f t="shared" si="214"/>
        <v>5277.3465296804789</v>
      </c>
      <c r="BP304" s="2">
        <f t="shared" si="214"/>
        <v>350.17959829101255</v>
      </c>
      <c r="BQ304" s="2">
        <f t="shared" si="214"/>
        <v>10.250585343049861</v>
      </c>
      <c r="BR304" s="11">
        <f t="shared" si="215"/>
        <v>3.0246760896772001E-2</v>
      </c>
      <c r="BS304" s="17">
        <f t="shared" si="204"/>
        <v>1.0386844075512091E-4</v>
      </c>
      <c r="BT304" s="17">
        <f t="shared" si="205"/>
        <v>7.5954655211818119E-4</v>
      </c>
      <c r="BU304" s="12">
        <f>(BU$3*tempmid!$I414+BU$4*tempmid!$I414^2+BU$5*tempmid!$I414^6)*(K304/K$56)^$BW$1</f>
        <v>-25.465202830590492</v>
      </c>
      <c r="BV304" s="12">
        <f>(BV$3*tempmid!$I414+BV$4*tempmid!$I414^2+BV$5*tempmid!$I414^6)*(L304/L$56)^$BW$1</f>
        <v>-17.843468155682888</v>
      </c>
      <c r="BW304" s="12">
        <f>(BW$3*tempmid!$I414+BW$4*tempmid!$I414^2+BW$5*tempmid!$I414^6)*(M304/M$56)^$BW$1</f>
        <v>-16.070433258933022</v>
      </c>
      <c r="BX304" s="12"/>
      <c r="BY304" s="12"/>
      <c r="BZ304" s="12"/>
      <c r="CA304" s="19"/>
      <c r="CB304" s="19"/>
      <c r="CC304" s="19"/>
      <c r="CD304" s="19"/>
      <c r="CE304" s="19"/>
      <c r="CF304" s="19"/>
      <c r="CG304" s="19"/>
      <c r="CH304" s="19"/>
    </row>
    <row r="305" spans="1:86" x14ac:dyDescent="0.3">
      <c r="A305" s="2">
        <f t="shared" si="191"/>
        <v>2259</v>
      </c>
      <c r="B305" s="5">
        <f t="shared" si="234"/>
        <v>1165.4055419522404</v>
      </c>
      <c r="C305" s="5">
        <f t="shared" si="234"/>
        <v>2964.1692413906785</v>
      </c>
      <c r="D305" s="5">
        <f t="shared" si="234"/>
        <v>4369.9543381539661</v>
      </c>
      <c r="E305" s="15">
        <f t="shared" si="235"/>
        <v>1.1662876826562102E-8</v>
      </c>
      <c r="F305" s="15">
        <f t="shared" si="235"/>
        <v>2.2976649408138768E-8</v>
      </c>
      <c r="G305" s="15">
        <f t="shared" si="235"/>
        <v>4.6906012438164453E-8</v>
      </c>
      <c r="H305" s="5">
        <f t="shared" si="194"/>
        <v>296073.10674738628</v>
      </c>
      <c r="I305" s="5">
        <f t="shared" si="194"/>
        <v>149545.16744592148</v>
      </c>
      <c r="J305" s="5">
        <f t="shared" si="194"/>
        <v>52622.763872692507</v>
      </c>
      <c r="K305" s="5">
        <f t="shared" si="195"/>
        <v>254051.56925152126</v>
      </c>
      <c r="L305" s="5">
        <f t="shared" si="195"/>
        <v>50450.954472410769</v>
      </c>
      <c r="M305" s="5">
        <f t="shared" si="195"/>
        <v>12041.948222031617</v>
      </c>
      <c r="N305" s="15">
        <f t="shared" si="196"/>
        <v>-5.0440067654355936E-4</v>
      </c>
      <c r="O305" s="15">
        <f t="shared" si="196"/>
        <v>1.2797094566858735E-3</v>
      </c>
      <c r="P305" s="15">
        <f t="shared" si="196"/>
        <v>1.3077017479201647E-3</v>
      </c>
      <c r="Q305" s="5">
        <f t="shared" si="197"/>
        <v>2834.5394141539982</v>
      </c>
      <c r="R305" s="5">
        <f t="shared" si="197"/>
        <v>4238.5542038020267</v>
      </c>
      <c r="S305" s="5">
        <f t="shared" si="197"/>
        <v>3020.9276659793036</v>
      </c>
      <c r="T305" s="5">
        <f t="shared" si="236"/>
        <v>9.5737821151465372</v>
      </c>
      <c r="U305" s="5">
        <f t="shared" si="236"/>
        <v>28.342970061769282</v>
      </c>
      <c r="V305" s="5">
        <f t="shared" si="236"/>
        <v>57.407240586748266</v>
      </c>
      <c r="W305" s="15">
        <f t="shared" si="199"/>
        <v>-1.0734613539272964E-2</v>
      </c>
      <c r="X305" s="15">
        <f t="shared" si="199"/>
        <v>-1.217998157191269E-2</v>
      </c>
      <c r="Y305" s="15">
        <f t="shared" si="199"/>
        <v>-9.7425357312937999E-3</v>
      </c>
      <c r="Z305" s="5">
        <f t="shared" si="202"/>
        <v>1982.399384973281</v>
      </c>
      <c r="AA305" s="5">
        <f t="shared" si="202"/>
        <v>11464.791571732068</v>
      </c>
      <c r="AB305" s="5">
        <f t="shared" si="202"/>
        <v>75060.480551804561</v>
      </c>
      <c r="AC305" s="16">
        <f t="shared" si="231"/>
        <v>0.84260848924896048</v>
      </c>
      <c r="AD305" s="16">
        <f t="shared" si="231"/>
        <v>3.0959138732118756</v>
      </c>
      <c r="AE305" s="16">
        <f t="shared" si="231"/>
        <v>26.580160930209487</v>
      </c>
      <c r="AF305" s="15">
        <f t="shared" si="209"/>
        <v>-4.0504037456468023E-3</v>
      </c>
      <c r="AG305" s="15">
        <f t="shared" si="209"/>
        <v>2.9673830763510267E-4</v>
      </c>
      <c r="AH305" s="15">
        <f t="shared" si="209"/>
        <v>9.7937136394747881E-3</v>
      </c>
      <c r="AI305" s="1">
        <f t="shared" si="232"/>
        <v>593660.83523242408</v>
      </c>
      <c r="AJ305" s="1">
        <f t="shared" si="232"/>
        <v>294553.70229540148</v>
      </c>
      <c r="AK305" s="1">
        <f t="shared" si="232"/>
        <v>103649.02898173858</v>
      </c>
      <c r="AL305" s="14">
        <f t="shared" si="237"/>
        <v>98.407481226258511</v>
      </c>
      <c r="AM305" s="14">
        <f t="shared" si="237"/>
        <v>24.533050944995889</v>
      </c>
      <c r="AN305" s="14">
        <f t="shared" si="237"/>
        <v>7.6215053922207181</v>
      </c>
      <c r="AO305" s="11">
        <f t="shared" si="238"/>
        <v>1.6884014809644557E-3</v>
      </c>
      <c r="AP305" s="11">
        <f t="shared" si="238"/>
        <v>2.1269405559779984E-3</v>
      </c>
      <c r="AQ305" s="11">
        <f t="shared" si="238"/>
        <v>1.9294034494779806E-3</v>
      </c>
      <c r="AR305" s="1">
        <f t="shared" si="203"/>
        <v>296073.10674738628</v>
      </c>
      <c r="AS305" s="1">
        <f t="shared" si="203"/>
        <v>149545.16744592148</v>
      </c>
      <c r="AT305" s="1">
        <f t="shared" si="203"/>
        <v>52622.763872692507</v>
      </c>
      <c r="AU305" s="1">
        <f t="shared" si="210"/>
        <v>59214.62134947726</v>
      </c>
      <c r="AV305" s="1">
        <f t="shared" si="210"/>
        <v>29909.033489184298</v>
      </c>
      <c r="AW305" s="1">
        <f t="shared" si="210"/>
        <v>10524.552774538502</v>
      </c>
      <c r="AX305" s="1">
        <f t="shared" si="211"/>
        <v>203241.25540121703</v>
      </c>
      <c r="AY305" s="1">
        <f t="shared" si="211"/>
        <v>40360.763577928614</v>
      </c>
      <c r="AZ305" s="1">
        <f t="shared" si="211"/>
        <v>9633.5585776252938</v>
      </c>
      <c r="BA305" s="1">
        <f t="shared" si="212"/>
        <v>14243.760182229013</v>
      </c>
      <c r="BB305" s="1">
        <f t="shared" si="212"/>
        <v>31436.833006987639</v>
      </c>
      <c r="BC305" s="1">
        <f t="shared" si="212"/>
        <v>40085.625958960656</v>
      </c>
      <c r="BD305" s="1">
        <f>SUM(BA305:BC305)*BT305*BG$3+BF$3*econlow!BD305+BH$3*econhigh!BD305</f>
        <v>62.187310254789431</v>
      </c>
      <c r="BE305" s="2">
        <f t="shared" si="233"/>
        <v>0.17931493730955578</v>
      </c>
      <c r="BF305" s="2">
        <f t="shared" si="233"/>
        <v>0.13584270515142602</v>
      </c>
      <c r="BG305" s="2">
        <f t="shared" si="233"/>
        <v>7.3108051554487685E-2</v>
      </c>
      <c r="BH305" s="2">
        <f t="shared" si="206"/>
        <v>8.3613177008218395E-2</v>
      </c>
      <c r="BI305" s="2">
        <f t="shared" si="213"/>
        <v>3.2153846742329923E-3</v>
      </c>
      <c r="BJ305" s="2">
        <f t="shared" si="213"/>
        <v>1.8453240542857267E-3</v>
      </c>
      <c r="BK305" s="2">
        <f t="shared" si="213"/>
        <v>5.3447872020936297E-4</v>
      </c>
      <c r="BL305" s="2">
        <f t="shared" si="207"/>
        <v>951.98892988809462</v>
      </c>
      <c r="BM305" s="2">
        <f t="shared" si="207"/>
        <v>275.95929469014573</v>
      </c>
      <c r="BN305" s="2">
        <f t="shared" si="207"/>
        <v>28.125747488556193</v>
      </c>
      <c r="BO305" s="2">
        <f t="shared" si="214"/>
        <v>5356.1689917663625</v>
      </c>
      <c r="BP305" s="2">
        <f t="shared" si="214"/>
        <v>354.38271966958871</v>
      </c>
      <c r="BQ305" s="2">
        <f t="shared" si="214"/>
        <v>10.250794308435706</v>
      </c>
      <c r="BR305" s="11">
        <f t="shared" si="215"/>
        <v>3.0221693852480164E-2</v>
      </c>
      <c r="BS305" s="17">
        <f t="shared" si="204"/>
        <v>1.0081899278645561E-4</v>
      </c>
      <c r="BT305" s="17">
        <f t="shared" si="205"/>
        <v>7.3742383700794284E-4</v>
      </c>
      <c r="BU305" s="12">
        <f>(BU$3*tempmid!$I415+BU$4*tempmid!$I415^2+BU$5*tempmid!$I415^6)*(K305/K$56)^$BW$1</f>
        <v>-25.624526187416382</v>
      </c>
      <c r="BV305" s="12">
        <f>(BV$3*tempmid!$I415+BV$4*tempmid!$I415^2+BV$5*tempmid!$I415^6)*(L305/L$56)^$BW$1</f>
        <v>-17.938407421415693</v>
      </c>
      <c r="BW305" s="12">
        <f>(BW$3*tempmid!$I415+BW$4*tempmid!$I415^2+BW$5*tempmid!$I415^6)*(M305/M$56)^$BW$1</f>
        <v>-16.148641336972567</v>
      </c>
      <c r="BX305" s="12"/>
      <c r="BY305" s="12"/>
      <c r="BZ305" s="12"/>
      <c r="CA305" s="19"/>
      <c r="CB305" s="19"/>
      <c r="CC305" s="19"/>
      <c r="CD305" s="19"/>
      <c r="CE305" s="19"/>
      <c r="CF305" s="19"/>
      <c r="CG305" s="19"/>
      <c r="CH305" s="19"/>
    </row>
    <row r="306" spans="1:86" x14ac:dyDescent="0.3">
      <c r="A306" s="2">
        <f t="shared" si="191"/>
        <v>2260</v>
      </c>
      <c r="B306" s="5">
        <f t="shared" si="234"/>
        <v>1165.4055548646224</v>
      </c>
      <c r="C306" s="5">
        <f t="shared" si="234"/>
        <v>2964.169306092022</v>
      </c>
      <c r="D306" s="5">
        <f t="shared" si="234"/>
        <v>4369.9545328822414</v>
      </c>
      <c r="E306" s="15">
        <f t="shared" si="235"/>
        <v>1.1079732985233995E-8</v>
      </c>
      <c r="F306" s="15">
        <f t="shared" si="235"/>
        <v>2.1827816937731829E-8</v>
      </c>
      <c r="G306" s="15">
        <f t="shared" si="235"/>
        <v>4.4560711816256225E-8</v>
      </c>
      <c r="H306" s="5">
        <f t="shared" si="194"/>
        <v>295916.21735726763</v>
      </c>
      <c r="I306" s="5">
        <f t="shared" si="194"/>
        <v>149732.57656927413</v>
      </c>
      <c r="J306" s="5">
        <f t="shared" si="194"/>
        <v>52690.337281869572</v>
      </c>
      <c r="K306" s="5">
        <f t="shared" si="195"/>
        <v>253916.94429639328</v>
      </c>
      <c r="L306" s="5">
        <f t="shared" si="195"/>
        <v>50514.178208896716</v>
      </c>
      <c r="M306" s="5">
        <f t="shared" si="195"/>
        <v>12057.410869013596</v>
      </c>
      <c r="N306" s="15">
        <f t="shared" si="196"/>
        <v>-5.2991192112927799E-4</v>
      </c>
      <c r="O306" s="15">
        <f t="shared" si="196"/>
        <v>1.2531722570385817E-3</v>
      </c>
      <c r="P306" s="15">
        <f t="shared" si="196"/>
        <v>1.2840652273931052E-3</v>
      </c>
      <c r="Q306" s="5">
        <f t="shared" si="197"/>
        <v>2802.6258278001974</v>
      </c>
      <c r="R306" s="5">
        <f t="shared" si="197"/>
        <v>4192.1757260928553</v>
      </c>
      <c r="S306" s="5">
        <f t="shared" si="197"/>
        <v>2995.3375799363143</v>
      </c>
      <c r="T306" s="5">
        <f t="shared" si="236"/>
        <v>9.4710112640312367</v>
      </c>
      <c r="U306" s="5">
        <f t="shared" si="236"/>
        <v>27.997753208723658</v>
      </c>
      <c r="V306" s="5">
        <f t="shared" si="236"/>
        <v>56.84794849409689</v>
      </c>
      <c r="W306" s="15">
        <f t="shared" si="199"/>
        <v>-1.0734613539272964E-2</v>
      </c>
      <c r="X306" s="15">
        <f t="shared" si="199"/>
        <v>-1.217998157191269E-2</v>
      </c>
      <c r="Y306" s="15">
        <f t="shared" si="199"/>
        <v>-9.7425357312937999E-3</v>
      </c>
      <c r="Z306" s="5">
        <f t="shared" si="202"/>
        <v>1952.1906091609158</v>
      </c>
      <c r="AA306" s="5">
        <f t="shared" si="202"/>
        <v>11343.008691264313</v>
      </c>
      <c r="AB306" s="5">
        <f t="shared" si="202"/>
        <v>75155.315953643265</v>
      </c>
      <c r="AC306" s="16">
        <f t="shared" si="231"/>
        <v>0.83919558466799271</v>
      </c>
      <c r="AD306" s="16">
        <f t="shared" si="231"/>
        <v>3.0968325494551965</v>
      </c>
      <c r="AE306" s="16">
        <f t="shared" si="231"/>
        <v>26.840479414851114</v>
      </c>
      <c r="AF306" s="15">
        <f t="shared" si="209"/>
        <v>-4.0504037456468023E-3</v>
      </c>
      <c r="AG306" s="15">
        <f t="shared" si="209"/>
        <v>2.9673830763510267E-4</v>
      </c>
      <c r="AH306" s="15">
        <f t="shared" si="209"/>
        <v>9.7937136394747881E-3</v>
      </c>
      <c r="AI306" s="1">
        <f t="shared" si="232"/>
        <v>593509.37305865891</v>
      </c>
      <c r="AJ306" s="1">
        <f t="shared" si="232"/>
        <v>295007.3655550456</v>
      </c>
      <c r="AK306" s="1">
        <f t="shared" si="232"/>
        <v>103808.67885810323</v>
      </c>
      <c r="AL306" s="14">
        <f t="shared" si="237"/>
        <v>98.571971049928507</v>
      </c>
      <c r="AM306" s="14">
        <f t="shared" si="237"/>
        <v>24.584709482602506</v>
      </c>
      <c r="AN306" s="14">
        <f t="shared" si="237"/>
        <v>7.6360633014267441</v>
      </c>
      <c r="AO306" s="11">
        <f t="shared" si="238"/>
        <v>1.6715174661548111E-3</v>
      </c>
      <c r="AP306" s="11">
        <f t="shared" si="238"/>
        <v>2.1056711504182182E-3</v>
      </c>
      <c r="AQ306" s="11">
        <f t="shared" si="238"/>
        <v>1.9101094149832007E-3</v>
      </c>
      <c r="AR306" s="1">
        <f t="shared" si="203"/>
        <v>295916.21735726763</v>
      </c>
      <c r="AS306" s="1">
        <f t="shared" si="203"/>
        <v>149732.57656927413</v>
      </c>
      <c r="AT306" s="1">
        <f t="shared" si="203"/>
        <v>52690.337281869572</v>
      </c>
      <c r="AU306" s="1">
        <f t="shared" si="210"/>
        <v>59183.243471453527</v>
      </c>
      <c r="AV306" s="1">
        <f t="shared" si="210"/>
        <v>29946.515313854827</v>
      </c>
      <c r="AW306" s="1">
        <f t="shared" si="210"/>
        <v>10538.067456373916</v>
      </c>
      <c r="AX306" s="1">
        <f t="shared" si="211"/>
        <v>203133.55543711461</v>
      </c>
      <c r="AY306" s="1">
        <f t="shared" si="211"/>
        <v>40411.342567117383</v>
      </c>
      <c r="AZ306" s="1">
        <f t="shared" si="211"/>
        <v>9645.9286952108778</v>
      </c>
      <c r="BA306" s="1">
        <f t="shared" si="212"/>
        <v>14243.14261406496</v>
      </c>
      <c r="BB306" s="1">
        <f t="shared" si="212"/>
        <v>31440.545982341271</v>
      </c>
      <c r="BC306" s="1">
        <f t="shared" si="212"/>
        <v>40091.235452304812</v>
      </c>
      <c r="BD306" s="1">
        <f>SUM(BA306:BC306)*BT306*BG$3+BF$3*econlow!BD306+BH$3*econhigh!BD306</f>
        <v>60.38128874290426</v>
      </c>
      <c r="BE306" s="2">
        <f t="shared" si="233"/>
        <v>0.17931493730955578</v>
      </c>
      <c r="BF306" s="2">
        <f t="shared" si="233"/>
        <v>0.13584270515142602</v>
      </c>
      <c r="BG306" s="2">
        <f t="shared" si="233"/>
        <v>7.3108051554487685E-2</v>
      </c>
      <c r="BH306" s="2">
        <f t="shared" si="206"/>
        <v>8.3497316143316958E-2</v>
      </c>
      <c r="BI306" s="2">
        <f t="shared" si="213"/>
        <v>3.2153846742329923E-3</v>
      </c>
      <c r="BJ306" s="2">
        <f t="shared" si="213"/>
        <v>1.8453240542857267E-3</v>
      </c>
      <c r="BK306" s="2">
        <f t="shared" si="213"/>
        <v>5.3447872020936297E-4</v>
      </c>
      <c r="BL306" s="2">
        <f t="shared" si="207"/>
        <v>951.48447014755732</v>
      </c>
      <c r="BM306" s="2">
        <f t="shared" si="207"/>
        <v>276.30512525346091</v>
      </c>
      <c r="BN306" s="2">
        <f t="shared" si="207"/>
        <v>28.161864037813334</v>
      </c>
      <c r="BO306" s="2">
        <f t="shared" si="214"/>
        <v>5436.169779251868</v>
      </c>
      <c r="BP306" s="2">
        <f t="shared" si="214"/>
        <v>358.63638658988077</v>
      </c>
      <c r="BQ306" s="2">
        <f t="shared" si="214"/>
        <v>10.251005788605243</v>
      </c>
      <c r="BR306" s="11">
        <f t="shared" si="215"/>
        <v>3.0196846841449937E-2</v>
      </c>
      <c r="BS306" s="17">
        <f t="shared" si="204"/>
        <v>9.7861453887120451E-5</v>
      </c>
      <c r="BT306" s="17">
        <f t="shared" si="205"/>
        <v>7.1594547282324546E-4</v>
      </c>
      <c r="BU306" s="12">
        <f>(BU$3*tempmid!$I416+BU$4*tempmid!$I416^2+BU$5*tempmid!$I416^6)*(K306/K$56)^$BW$1</f>
        <v>-25.783741444495824</v>
      </c>
      <c r="BV306" s="12">
        <f>(BV$3*tempmid!$I416+BV$4*tempmid!$I416^2+BV$5*tempmid!$I416^6)*(L306/L$56)^$BW$1</f>
        <v>-18.033188883721881</v>
      </c>
      <c r="BW306" s="12">
        <f>(BW$3*tempmid!$I416+BW$4*tempmid!$I416^2+BW$5*tempmid!$I416^6)*(M306/M$56)^$BW$1</f>
        <v>-16.226702205535876</v>
      </c>
      <c r="BX306" s="12"/>
      <c r="BY306" s="12"/>
      <c r="BZ306" s="12"/>
      <c r="CA306" s="19"/>
      <c r="CB306" s="19"/>
      <c r="CC306" s="19"/>
      <c r="CD306" s="19"/>
      <c r="CE306" s="19"/>
      <c r="CF306" s="19"/>
      <c r="CG306" s="19"/>
      <c r="CH306" s="19"/>
    </row>
    <row r="307" spans="1:86" x14ac:dyDescent="0.3">
      <c r="A307" s="2">
        <f t="shared" si="191"/>
        <v>2261</v>
      </c>
      <c r="B307" s="5">
        <f t="shared" si="234"/>
        <v>1165.4055671313856</v>
      </c>
      <c r="C307" s="5">
        <f t="shared" si="234"/>
        <v>2964.1693675582997</v>
      </c>
      <c r="D307" s="5">
        <f t="shared" si="234"/>
        <v>4369.9547178741122</v>
      </c>
      <c r="E307" s="15">
        <f t="shared" si="235"/>
        <v>1.0525746335972294E-8</v>
      </c>
      <c r="F307" s="15">
        <f t="shared" si="235"/>
        <v>2.0736426090845238E-8</v>
      </c>
      <c r="G307" s="15">
        <f t="shared" si="235"/>
        <v>4.2332676225443413E-8</v>
      </c>
      <c r="H307" s="5">
        <f t="shared" si="194"/>
        <v>295751.91726287192</v>
      </c>
      <c r="I307" s="5">
        <f t="shared" si="194"/>
        <v>149916.28690049509</v>
      </c>
      <c r="J307" s="5">
        <f t="shared" si="194"/>
        <v>52756.764734755503</v>
      </c>
      <c r="K307" s="5">
        <f t="shared" si="195"/>
        <v>253775.96057899165</v>
      </c>
      <c r="L307" s="5">
        <f t="shared" si="195"/>
        <v>50576.154163547981</v>
      </c>
      <c r="M307" s="5">
        <f t="shared" si="195"/>
        <v>12072.611306238094</v>
      </c>
      <c r="N307" s="15">
        <f t="shared" si="196"/>
        <v>-5.5523556252734529E-4</v>
      </c>
      <c r="O307" s="15">
        <f t="shared" si="196"/>
        <v>1.2269021658626311E-3</v>
      </c>
      <c r="P307" s="15">
        <f t="shared" si="196"/>
        <v>1.2606717469967332E-3</v>
      </c>
      <c r="Q307" s="5">
        <f t="shared" si="197"/>
        <v>2771.0013386026676</v>
      </c>
      <c r="R307" s="5">
        <f t="shared" si="197"/>
        <v>4146.1959320690685</v>
      </c>
      <c r="S307" s="5">
        <f t="shared" si="197"/>
        <v>2969.8948705657062</v>
      </c>
      <c r="T307" s="5">
        <f t="shared" si="236"/>
        <v>9.369343618285761</v>
      </c>
      <c r="U307" s="5">
        <f t="shared" si="236"/>
        <v>27.656741090586443</v>
      </c>
      <c r="V307" s="5">
        <f t="shared" si="236"/>
        <v>56.294105324642402</v>
      </c>
      <c r="W307" s="15">
        <f t="shared" si="199"/>
        <v>-1.0734613539272964E-2</v>
      </c>
      <c r="X307" s="15">
        <f t="shared" si="199"/>
        <v>-1.217998157191269E-2</v>
      </c>
      <c r="Y307" s="15">
        <f t="shared" si="199"/>
        <v>-9.7425357312937999E-3</v>
      </c>
      <c r="Z307" s="5">
        <f t="shared" si="202"/>
        <v>1922.3930997527516</v>
      </c>
      <c r="AA307" s="5">
        <f t="shared" si="202"/>
        <v>11222.221983099273</v>
      </c>
      <c r="AB307" s="5">
        <f t="shared" si="202"/>
        <v>75248.494667423103</v>
      </c>
      <c r="AC307" s="16">
        <f t="shared" si="231"/>
        <v>0.83579650372852321</v>
      </c>
      <c r="AD307" s="16">
        <f t="shared" si="231"/>
        <v>3.0977514983049512</v>
      </c>
      <c r="AE307" s="16">
        <f t="shared" si="231"/>
        <v>27.103347384186382</v>
      </c>
      <c r="AF307" s="15">
        <f t="shared" si="209"/>
        <v>-4.0504037456468023E-3</v>
      </c>
      <c r="AG307" s="15">
        <f t="shared" si="209"/>
        <v>2.9673830763510267E-4</v>
      </c>
      <c r="AH307" s="15">
        <f t="shared" si="209"/>
        <v>9.7937136394747881E-3</v>
      </c>
      <c r="AI307" s="1">
        <f t="shared" si="232"/>
        <v>593341.67922424653</v>
      </c>
      <c r="AJ307" s="1">
        <f t="shared" si="232"/>
        <v>295453.1443133959</v>
      </c>
      <c r="AK307" s="1">
        <f t="shared" si="232"/>
        <v>103965.87842866682</v>
      </c>
      <c r="AL307" s="14">
        <f t="shared" si="237"/>
        <v>98.735088173498937</v>
      </c>
      <c r="AM307" s="14">
        <f t="shared" si="237"/>
        <v>24.635959122966444</v>
      </c>
      <c r="AN307" s="14">
        <f t="shared" si="237"/>
        <v>7.6505031606681531</v>
      </c>
      <c r="AO307" s="11">
        <f t="shared" si="238"/>
        <v>1.654802291493263E-3</v>
      </c>
      <c r="AP307" s="11">
        <f t="shared" si="238"/>
        <v>2.084614438914036E-3</v>
      </c>
      <c r="AQ307" s="11">
        <f t="shared" si="238"/>
        <v>1.8910083208333686E-3</v>
      </c>
      <c r="AR307" s="1">
        <f t="shared" si="203"/>
        <v>295751.91726287192</v>
      </c>
      <c r="AS307" s="1">
        <f t="shared" si="203"/>
        <v>149916.28690049509</v>
      </c>
      <c r="AT307" s="1">
        <f t="shared" si="203"/>
        <v>52756.764734755503</v>
      </c>
      <c r="AU307" s="1">
        <f t="shared" si="210"/>
        <v>59150.383452574388</v>
      </c>
      <c r="AV307" s="1">
        <f t="shared" si="210"/>
        <v>29983.257380099021</v>
      </c>
      <c r="AW307" s="1">
        <f t="shared" si="210"/>
        <v>10551.352946951101</v>
      </c>
      <c r="AX307" s="1">
        <f t="shared" si="211"/>
        <v>203020.76846319332</v>
      </c>
      <c r="AY307" s="1">
        <f t="shared" si="211"/>
        <v>40460.923330838385</v>
      </c>
      <c r="AZ307" s="1">
        <f t="shared" si="211"/>
        <v>9658.0890449904764</v>
      </c>
      <c r="BA307" s="1">
        <f t="shared" si="212"/>
        <v>14242.495509663084</v>
      </c>
      <c r="BB307" s="1">
        <f t="shared" si="212"/>
        <v>31444.181150980316</v>
      </c>
      <c r="BC307" s="1">
        <f t="shared" si="212"/>
        <v>40096.742758268563</v>
      </c>
      <c r="BD307" s="1">
        <f>SUM(BA307:BC307)*BT307*BG$3+BF$3*econlow!BD307+BH$3*econhigh!BD307</f>
        <v>58.627571712343283</v>
      </c>
      <c r="BE307" s="2">
        <f t="shared" si="233"/>
        <v>0.17931493730955578</v>
      </c>
      <c r="BF307" s="2">
        <f t="shared" si="233"/>
        <v>0.13584270515142602</v>
      </c>
      <c r="BG307" s="2">
        <f t="shared" si="233"/>
        <v>7.3108051554487685E-2</v>
      </c>
      <c r="BH307" s="2">
        <f t="shared" si="206"/>
        <v>8.3382535567837202E-2</v>
      </c>
      <c r="BI307" s="2">
        <f t="shared" si="213"/>
        <v>3.2153846742329923E-3</v>
      </c>
      <c r="BJ307" s="2">
        <f t="shared" si="213"/>
        <v>1.8453240542857267E-3</v>
      </c>
      <c r="BK307" s="2">
        <f t="shared" si="213"/>
        <v>5.3447872020936297E-4</v>
      </c>
      <c r="BL307" s="2">
        <f t="shared" si="207"/>
        <v>950.95618214206229</v>
      </c>
      <c r="BM307" s="2">
        <f t="shared" si="207"/>
        <v>276.64413034668377</v>
      </c>
      <c r="BN307" s="2">
        <f t="shared" si="207"/>
        <v>28.197368097818575</v>
      </c>
      <c r="BO307" s="2">
        <f t="shared" si="214"/>
        <v>5517.3665063605977</v>
      </c>
      <c r="BP307" s="2">
        <f t="shared" si="214"/>
        <v>362.94120699965475</v>
      </c>
      <c r="BQ307" s="2">
        <f t="shared" si="214"/>
        <v>10.251219756948167</v>
      </c>
      <c r="BR307" s="11">
        <f t="shared" si="215"/>
        <v>3.0172217095399273E-2</v>
      </c>
      <c r="BS307" s="17">
        <f t="shared" si="204"/>
        <v>9.4992965846440398E-5</v>
      </c>
      <c r="BT307" s="17">
        <f t="shared" si="205"/>
        <v>6.9509269206140332E-4</v>
      </c>
      <c r="BU307" s="12">
        <f>(BU$3*tempmid!$I417+BU$4*tempmid!$I417^2+BU$5*tempmid!$I417^6)*(K307/K$56)^$BW$1</f>
        <v>-25.942849694711473</v>
      </c>
      <c r="BV307" s="12">
        <f>(BV$3*tempmid!$I417+BV$4*tempmid!$I417^2+BV$5*tempmid!$I417^6)*(L307/L$56)^$BW$1</f>
        <v>-18.127813240699211</v>
      </c>
      <c r="BW307" s="12">
        <f>(BW$3*tempmid!$I417+BW$4*tempmid!$I417^2+BW$5*tempmid!$I417^6)*(M307/M$56)^$BW$1</f>
        <v>-16.304616465540722</v>
      </c>
      <c r="BX307" s="12"/>
      <c r="BY307" s="12"/>
      <c r="BZ307" s="12"/>
      <c r="CA307" s="19"/>
      <c r="CB307" s="19"/>
      <c r="CC307" s="19"/>
      <c r="CD307" s="19"/>
      <c r="CE307" s="19"/>
      <c r="CF307" s="19"/>
      <c r="CG307" s="19"/>
      <c r="CH307" s="19"/>
    </row>
    <row r="308" spans="1:86" x14ac:dyDescent="0.3">
      <c r="A308" s="2">
        <f t="shared" si="191"/>
        <v>2262</v>
      </c>
      <c r="B308" s="5">
        <f t="shared" si="234"/>
        <v>1165.4055787848108</v>
      </c>
      <c r="C308" s="5">
        <f t="shared" si="234"/>
        <v>2964.1694259512647</v>
      </c>
      <c r="D308" s="5">
        <f t="shared" si="234"/>
        <v>4369.9548936163965</v>
      </c>
      <c r="E308" s="15">
        <f t="shared" si="235"/>
        <v>9.9994590191736791E-9</v>
      </c>
      <c r="F308" s="15">
        <f t="shared" si="235"/>
        <v>1.9699604786302975E-8</v>
      </c>
      <c r="G308" s="15">
        <f t="shared" si="235"/>
        <v>4.021604241417124E-8</v>
      </c>
      <c r="H308" s="5">
        <f t="shared" si="194"/>
        <v>295580.27334804513</v>
      </c>
      <c r="I308" s="5">
        <f t="shared" si="194"/>
        <v>150096.32377048986</v>
      </c>
      <c r="J308" s="5">
        <f t="shared" si="194"/>
        <v>52822.054342695483</v>
      </c>
      <c r="K308" s="5">
        <f t="shared" si="195"/>
        <v>253628.67548330422</v>
      </c>
      <c r="L308" s="5">
        <f t="shared" si="195"/>
        <v>50636.890879582832</v>
      </c>
      <c r="M308" s="5">
        <f t="shared" si="195"/>
        <v>12087.551388655664</v>
      </c>
      <c r="N308" s="15">
        <f t="shared" si="196"/>
        <v>-5.8037449784997808E-4</v>
      </c>
      <c r="O308" s="15">
        <f t="shared" si="196"/>
        <v>1.200896292716358E-3</v>
      </c>
      <c r="P308" s="15">
        <f t="shared" si="196"/>
        <v>1.2375187139381794E-3</v>
      </c>
      <c r="Q308" s="5">
        <f t="shared" si="197"/>
        <v>2739.6647826048884</v>
      </c>
      <c r="R308" s="5">
        <f t="shared" si="197"/>
        <v>4100.6139281557307</v>
      </c>
      <c r="S308" s="5">
        <f t="shared" si="197"/>
        <v>2944.6001758256907</v>
      </c>
      <c r="T308" s="5">
        <f t="shared" si="236"/>
        <v>9.2687673354268103</v>
      </c>
      <c r="U308" s="5">
        <f t="shared" si="236"/>
        <v>27.319882493763942</v>
      </c>
      <c r="V308" s="5">
        <f t="shared" si="236"/>
        <v>55.745657992055854</v>
      </c>
      <c r="W308" s="15">
        <f t="shared" si="199"/>
        <v>-1.0734613539272964E-2</v>
      </c>
      <c r="X308" s="15">
        <f t="shared" si="199"/>
        <v>-1.217998157191269E-2</v>
      </c>
      <c r="Y308" s="15">
        <f t="shared" si="199"/>
        <v>-9.7425357312937999E-3</v>
      </c>
      <c r="Z308" s="5">
        <f t="shared" si="202"/>
        <v>1893.0024430202413</v>
      </c>
      <c r="AA308" s="5">
        <f t="shared" si="202"/>
        <v>11102.430162870383</v>
      </c>
      <c r="AB308" s="5">
        <f t="shared" si="202"/>
        <v>75340.028491351011</v>
      </c>
      <c r="AC308" s="16">
        <f t="shared" si="231"/>
        <v>0.83241119043922274</v>
      </c>
      <c r="AD308" s="16">
        <f t="shared" si="231"/>
        <v>3.0986707198420325</v>
      </c>
      <c r="AE308" s="16">
        <f t="shared" si="231"/>
        <v>27.36878980713831</v>
      </c>
      <c r="AF308" s="15">
        <f t="shared" si="209"/>
        <v>-4.0504037456468023E-3</v>
      </c>
      <c r="AG308" s="15">
        <f t="shared" si="209"/>
        <v>2.9673830763510267E-4</v>
      </c>
      <c r="AH308" s="15">
        <f t="shared" si="209"/>
        <v>9.7937136394747881E-3</v>
      </c>
      <c r="AI308" s="1">
        <f t="shared" si="232"/>
        <v>593157.89475439629</v>
      </c>
      <c r="AJ308" s="1">
        <f t="shared" si="232"/>
        <v>295891.08726215537</v>
      </c>
      <c r="AK308" s="1">
        <f t="shared" si="232"/>
        <v>104120.64353275124</v>
      </c>
      <c r="AL308" s="14">
        <f t="shared" si="237"/>
        <v>98.896841353157612</v>
      </c>
      <c r="AM308" s="14">
        <f t="shared" si="237"/>
        <v>24.686802034309633</v>
      </c>
      <c r="AN308" s="14">
        <f t="shared" si="237"/>
        <v>7.6648256541521844</v>
      </c>
      <c r="AO308" s="11">
        <f t="shared" si="238"/>
        <v>1.6382542685783304E-3</v>
      </c>
      <c r="AP308" s="11">
        <f t="shared" si="238"/>
        <v>2.0637682945248955E-3</v>
      </c>
      <c r="AQ308" s="11">
        <f t="shared" si="238"/>
        <v>1.8720982376250349E-3</v>
      </c>
      <c r="AR308" s="1">
        <f t="shared" si="203"/>
        <v>295580.27334804513</v>
      </c>
      <c r="AS308" s="1">
        <f t="shared" si="203"/>
        <v>150096.32377048986</v>
      </c>
      <c r="AT308" s="1">
        <f t="shared" si="203"/>
        <v>52822.054342695483</v>
      </c>
      <c r="AU308" s="1">
        <f t="shared" si="210"/>
        <v>59116.054669609031</v>
      </c>
      <c r="AV308" s="1">
        <f t="shared" si="210"/>
        <v>30019.264754097974</v>
      </c>
      <c r="AW308" s="1">
        <f t="shared" si="210"/>
        <v>10564.410868539097</v>
      </c>
      <c r="AX308" s="1">
        <f t="shared" si="211"/>
        <v>202902.9403866434</v>
      </c>
      <c r="AY308" s="1">
        <f t="shared" si="211"/>
        <v>40509.512703666267</v>
      </c>
      <c r="AZ308" s="1">
        <f t="shared" si="211"/>
        <v>9670.0411109245288</v>
      </c>
      <c r="BA308" s="1">
        <f t="shared" si="212"/>
        <v>14241.819084052344</v>
      </c>
      <c r="BB308" s="1">
        <f t="shared" si="212"/>
        <v>31447.739294811221</v>
      </c>
      <c r="BC308" s="1">
        <f t="shared" si="212"/>
        <v>40102.148928329552</v>
      </c>
      <c r="BD308" s="1">
        <f>SUM(BA308:BC308)*BT308*BG$3+BF$3*econlow!BD308+BH$3*econhigh!BD308</f>
        <v>56.92464984800052</v>
      </c>
      <c r="BE308" s="2">
        <f t="shared" si="233"/>
        <v>0.17931493730955578</v>
      </c>
      <c r="BF308" s="2">
        <f t="shared" si="233"/>
        <v>0.13584270515142602</v>
      </c>
      <c r="BG308" s="2">
        <f t="shared" si="233"/>
        <v>7.3108051554487685E-2</v>
      </c>
      <c r="BH308" s="2">
        <f t="shared" si="206"/>
        <v>8.3268829495791882E-2</v>
      </c>
      <c r="BI308" s="2">
        <f t="shared" si="213"/>
        <v>3.2153846742329923E-3</v>
      </c>
      <c r="BJ308" s="2">
        <f t="shared" si="213"/>
        <v>1.8453240542857267E-3</v>
      </c>
      <c r="BK308" s="2">
        <f t="shared" si="213"/>
        <v>5.3447872020936297E-4</v>
      </c>
      <c r="BL308" s="2">
        <f t="shared" si="207"/>
        <v>950.40428092890295</v>
      </c>
      <c r="BM308" s="2">
        <f t="shared" si="207"/>
        <v>276.97635671354345</v>
      </c>
      <c r="BN308" s="2">
        <f t="shared" si="207"/>
        <v>28.232264003913304</v>
      </c>
      <c r="BO308" s="2">
        <f t="shared" si="214"/>
        <v>5599.777050554957</v>
      </c>
      <c r="BP308" s="2">
        <f t="shared" si="214"/>
        <v>367.29779616098403</v>
      </c>
      <c r="BQ308" s="2">
        <f t="shared" si="214"/>
        <v>10.251436187187146</v>
      </c>
      <c r="BR308" s="11">
        <f t="shared" si="215"/>
        <v>3.0147801880250097E-2</v>
      </c>
      <c r="BS308" s="17">
        <f t="shared" si="204"/>
        <v>9.22107626958489E-5</v>
      </c>
      <c r="BT308" s="17">
        <f t="shared" si="205"/>
        <v>6.7484727384602258E-4</v>
      </c>
      <c r="BU308" s="12">
        <f>(BU$3*tempmid!$I418+BU$4*tempmid!$I418^2+BU$5*tempmid!$I418^6)*(K308/K$56)^$BW$1</f>
        <v>-26.101852058514329</v>
      </c>
      <c r="BV308" s="12">
        <f>(BV$3*tempmid!$I418+BV$4*tempmid!$I418^2+BV$5*tempmid!$I418^6)*(L308/L$56)^$BW$1</f>
        <v>-18.222281196741775</v>
      </c>
      <c r="BW308" s="12">
        <f>(BW$3*tempmid!$I418+BW$4*tempmid!$I418^2+BW$5*tempmid!$I418^6)*(M308/M$56)^$BW$1</f>
        <v>-16.382384722333278</v>
      </c>
      <c r="BX308" s="12"/>
      <c r="BY308" s="12"/>
      <c r="BZ308" s="12"/>
      <c r="CA308" s="19"/>
      <c r="CB308" s="19"/>
      <c r="CC308" s="19"/>
      <c r="CD308" s="19"/>
      <c r="CE308" s="19"/>
      <c r="CF308" s="19"/>
      <c r="CG308" s="19"/>
      <c r="CH308" s="19"/>
    </row>
    <row r="309" spans="1:86" x14ac:dyDescent="0.3">
      <c r="A309" s="2">
        <f t="shared" si="191"/>
        <v>2263</v>
      </c>
      <c r="B309" s="5">
        <f t="shared" si="234"/>
        <v>1165.4055898555648</v>
      </c>
      <c r="C309" s="5">
        <f t="shared" si="234"/>
        <v>2964.1694814245825</v>
      </c>
      <c r="D309" s="5">
        <f t="shared" si="234"/>
        <v>4369.9550605715731</v>
      </c>
      <c r="E309" s="15">
        <f t="shared" si="235"/>
        <v>9.499486068214995E-9</v>
      </c>
      <c r="F309" s="15">
        <f t="shared" si="235"/>
        <v>1.8714624546987826E-8</v>
      </c>
      <c r="G309" s="15">
        <f t="shared" si="235"/>
        <v>3.8205240293462678E-8</v>
      </c>
      <c r="H309" s="5">
        <f t="shared" si="194"/>
        <v>295401.35207679478</v>
      </c>
      <c r="I309" s="5">
        <f t="shared" si="194"/>
        <v>150272.71254538858</v>
      </c>
      <c r="J309" s="5">
        <f t="shared" si="194"/>
        <v>52886.214218879963</v>
      </c>
      <c r="K309" s="5">
        <f t="shared" si="195"/>
        <v>253475.14603341272</v>
      </c>
      <c r="L309" s="5">
        <f t="shared" si="195"/>
        <v>50696.396912219534</v>
      </c>
      <c r="M309" s="5">
        <f t="shared" si="195"/>
        <v>12102.232971696201</v>
      </c>
      <c r="N309" s="15">
        <f t="shared" si="196"/>
        <v>-6.0533159193831843E-4</v>
      </c>
      <c r="O309" s="15">
        <f t="shared" si="196"/>
        <v>1.1751517836711134E-3</v>
      </c>
      <c r="P309" s="15">
        <f t="shared" si="196"/>
        <v>1.2146035676270373E-3</v>
      </c>
      <c r="Q309" s="5">
        <f t="shared" si="197"/>
        <v>2708.6149623663691</v>
      </c>
      <c r="R309" s="5">
        <f t="shared" si="197"/>
        <v>4055.4287523165708</v>
      </c>
      <c r="S309" s="5">
        <f t="shared" si="197"/>
        <v>2919.454092423372</v>
      </c>
      <c r="T309" s="5">
        <f t="shared" si="236"/>
        <v>9.1692707000955664</v>
      </c>
      <c r="U309" s="5">
        <f t="shared" si="236"/>
        <v>26.987126828443078</v>
      </c>
      <c r="V309" s="5">
        <f t="shared" si="236"/>
        <v>55.202553927203766</v>
      </c>
      <c r="W309" s="15">
        <f t="shared" si="199"/>
        <v>-1.0734613539272964E-2</v>
      </c>
      <c r="X309" s="15">
        <f t="shared" si="199"/>
        <v>-1.217998157191269E-2</v>
      </c>
      <c r="Y309" s="15">
        <f t="shared" si="199"/>
        <v>-9.7425357312937999E-3</v>
      </c>
      <c r="Z309" s="5">
        <f t="shared" si="202"/>
        <v>1864.0142401076168</v>
      </c>
      <c r="AA309" s="5">
        <f t="shared" si="202"/>
        <v>10983.631754974836</v>
      </c>
      <c r="AB309" s="5">
        <f t="shared" si="202"/>
        <v>75429.929226178239</v>
      </c>
      <c r="AC309" s="16">
        <f t="shared" si="231"/>
        <v>0.82903958903554942</v>
      </c>
      <c r="AD309" s="16">
        <f t="shared" si="231"/>
        <v>3.0995902141473568</v>
      </c>
      <c r="AE309" s="16">
        <f t="shared" si="231"/>
        <v>27.636831897168399</v>
      </c>
      <c r="AF309" s="15">
        <f t="shared" si="209"/>
        <v>-4.0504037456468023E-3</v>
      </c>
      <c r="AG309" s="15">
        <f t="shared" si="209"/>
        <v>2.9673830763510267E-4</v>
      </c>
      <c r="AH309" s="15">
        <f t="shared" si="209"/>
        <v>9.7937136394747881E-3</v>
      </c>
      <c r="AI309" s="1">
        <f t="shared" si="232"/>
        <v>592958.15994856576</v>
      </c>
      <c r="AJ309" s="1">
        <f t="shared" si="232"/>
        <v>296321.24329003779</v>
      </c>
      <c r="AK309" s="1">
        <f t="shared" si="232"/>
        <v>104272.99004801521</v>
      </c>
      <c r="AL309" s="14">
        <f t="shared" si="237"/>
        <v>99.057239343928373</v>
      </c>
      <c r="AM309" s="14">
        <f t="shared" si="237"/>
        <v>24.737240395247934</v>
      </c>
      <c r="AN309" s="14">
        <f t="shared" si="237"/>
        <v>7.6790314676850366</v>
      </c>
      <c r="AO309" s="11">
        <f t="shared" si="238"/>
        <v>1.621871725892547E-3</v>
      </c>
      <c r="AP309" s="11">
        <f t="shared" si="238"/>
        <v>2.0431306115796465E-3</v>
      </c>
      <c r="AQ309" s="11">
        <f t="shared" si="238"/>
        <v>1.8533772552487846E-3</v>
      </c>
      <c r="AR309" s="1">
        <f t="shared" si="203"/>
        <v>295401.35207679478</v>
      </c>
      <c r="AS309" s="1">
        <f t="shared" si="203"/>
        <v>150272.71254538858</v>
      </c>
      <c r="AT309" s="1">
        <f t="shared" si="203"/>
        <v>52886.214218879963</v>
      </c>
      <c r="AU309" s="1">
        <f t="shared" si="210"/>
        <v>59080.270415358958</v>
      </c>
      <c r="AV309" s="1">
        <f t="shared" si="210"/>
        <v>30054.542509077717</v>
      </c>
      <c r="AW309" s="1">
        <f t="shared" si="210"/>
        <v>10577.242843775994</v>
      </c>
      <c r="AX309" s="1">
        <f t="shared" si="211"/>
        <v>202780.1168267302</v>
      </c>
      <c r="AY309" s="1">
        <f t="shared" si="211"/>
        <v>40557.117529775634</v>
      </c>
      <c r="AZ309" s="1">
        <f t="shared" si="211"/>
        <v>9681.7863773569607</v>
      </c>
      <c r="BA309" s="1">
        <f t="shared" si="212"/>
        <v>14241.113548917489</v>
      </c>
      <c r="BB309" s="1">
        <f t="shared" si="212"/>
        <v>31451.221187267194</v>
      </c>
      <c r="BC309" s="1">
        <f t="shared" si="212"/>
        <v>40107.45500264252</v>
      </c>
      <c r="BD309" s="1">
        <f>SUM(BA309:BC309)*BT309*BG$3+BF$3*econlow!BD309+BH$3*econhigh!BD309</f>
        <v>55.271057177047567</v>
      </c>
      <c r="BE309" s="2">
        <f t="shared" si="233"/>
        <v>0.17931493730955578</v>
      </c>
      <c r="BF309" s="2">
        <f t="shared" si="233"/>
        <v>0.13584270515142602</v>
      </c>
      <c r="BG309" s="2">
        <f t="shared" si="233"/>
        <v>7.3108051554487685E-2</v>
      </c>
      <c r="BH309" s="2">
        <f t="shared" si="206"/>
        <v>8.3156192077223481E-2</v>
      </c>
      <c r="BI309" s="2">
        <f t="shared" si="213"/>
        <v>3.2153846742329923E-3</v>
      </c>
      <c r="BJ309" s="2">
        <f t="shared" si="213"/>
        <v>1.8453240542857267E-3</v>
      </c>
      <c r="BK309" s="2">
        <f t="shared" si="213"/>
        <v>5.3447872020936297E-4</v>
      </c>
      <c r="BL309" s="2">
        <f t="shared" si="207"/>
        <v>949.82898021543019</v>
      </c>
      <c r="BM309" s="2">
        <f t="shared" si="207"/>
        <v>277.30185116277005</v>
      </c>
      <c r="BN309" s="2">
        <f t="shared" si="207"/>
        <v>28.266556092425176</v>
      </c>
      <c r="BO309" s="2">
        <f t="shared" si="214"/>
        <v>5683.4195564675847</v>
      </c>
      <c r="BP309" s="2">
        <f t="shared" si="214"/>
        <v>371.70677673825543</v>
      </c>
      <c r="BQ309" s="2">
        <f t="shared" si="214"/>
        <v>10.251655053372911</v>
      </c>
      <c r="BR309" s="11">
        <f t="shared" si="215"/>
        <v>3.0123598495592957E-2</v>
      </c>
      <c r="BS309" s="17">
        <f t="shared" si="204"/>
        <v>8.9512167601138052E-5</v>
      </c>
      <c r="BT309" s="17">
        <f t="shared" si="205"/>
        <v>6.5519152800584712E-4</v>
      </c>
      <c r="BU309" s="12">
        <f>(BU$3*tempmid!$I419+BU$4*tempmid!$I419^2+BU$5*tempmid!$I419^6)*(K309/K$56)^$BW$1</f>
        <v>-26.260749682959183</v>
      </c>
      <c r="BV309" s="12">
        <f>(BV$3*tempmid!$I419+BV$4*tempmid!$I419^2+BV$5*tempmid!$I419^6)*(L309/L$56)^$BW$1</f>
        <v>-18.316593461941903</v>
      </c>
      <c r="BW309" s="12">
        <f>(BW$3*tempmid!$I419+BW$4*tempmid!$I419^2+BW$5*tempmid!$I419^6)*(M309/M$56)^$BW$1</f>
        <v>-16.460007585210946</v>
      </c>
      <c r="BX309" s="12"/>
      <c r="BY309" s="12"/>
      <c r="BZ309" s="12"/>
      <c r="CA309" s="19"/>
      <c r="CB309" s="19"/>
      <c r="CC309" s="19"/>
      <c r="CD309" s="19"/>
      <c r="CE309" s="19"/>
      <c r="CF309" s="19"/>
      <c r="CG309" s="19"/>
      <c r="CH309" s="19"/>
    </row>
    <row r="310" spans="1:86" x14ac:dyDescent="0.3">
      <c r="A310" s="2">
        <f t="shared" si="191"/>
        <v>2264</v>
      </c>
      <c r="B310" s="5">
        <f t="shared" si="234"/>
        <v>1165.4056003727812</v>
      </c>
      <c r="C310" s="5">
        <f t="shared" si="234"/>
        <v>2964.1695341242353</v>
      </c>
      <c r="D310" s="5">
        <f t="shared" si="234"/>
        <v>4369.9552191789971</v>
      </c>
      <c r="E310" s="15">
        <f t="shared" si="235"/>
        <v>9.0245117648042454E-9</v>
      </c>
      <c r="F310" s="15">
        <f t="shared" si="235"/>
        <v>1.7778893319638433E-8</v>
      </c>
      <c r="G310" s="15">
        <f t="shared" si="235"/>
        <v>3.629497827878954E-8</v>
      </c>
      <c r="H310" s="5">
        <f t="shared" si="194"/>
        <v>295215.21949013649</v>
      </c>
      <c r="I310" s="5">
        <f t="shared" si="194"/>
        <v>150445.47862155273</v>
      </c>
      <c r="J310" s="5">
        <f t="shared" si="194"/>
        <v>52949.252476992799</v>
      </c>
      <c r="K310" s="5">
        <f t="shared" si="195"/>
        <v>253315.42889077007</v>
      </c>
      <c r="L310" s="5">
        <f t="shared" si="195"/>
        <v>50754.680826986463</v>
      </c>
      <c r="M310" s="5">
        <f t="shared" si="195"/>
        <v>12116.657910956947</v>
      </c>
      <c r="N310" s="15">
        <f t="shared" si="196"/>
        <v>-6.3010967797838546E-4</v>
      </c>
      <c r="O310" s="15">
        <f t="shared" si="196"/>
        <v>1.1496658207850174E-3</v>
      </c>
      <c r="P310" s="15">
        <f t="shared" si="196"/>
        <v>1.191923779229942E-3</v>
      </c>
      <c r="Q310" s="5">
        <f t="shared" si="197"/>
        <v>2677.8506482112075</v>
      </c>
      <c r="R310" s="5">
        <f t="shared" si="197"/>
        <v>4010.6393761792542</v>
      </c>
      <c r="S310" s="5">
        <f t="shared" si="197"/>
        <v>2894.457176669503</v>
      </c>
      <c r="T310" s="5">
        <f t="shared" si="236"/>
        <v>9.0708421226930618</v>
      </c>
      <c r="U310" s="5">
        <f t="shared" si="236"/>
        <v>26.658424120993772</v>
      </c>
      <c r="V310" s="5">
        <f t="shared" si="236"/>
        <v>54.664741073109312</v>
      </c>
      <c r="W310" s="15">
        <f t="shared" si="199"/>
        <v>-1.0734613539272964E-2</v>
      </c>
      <c r="X310" s="15">
        <f t="shared" si="199"/>
        <v>-1.217998157191269E-2</v>
      </c>
      <c r="Y310" s="15">
        <f t="shared" si="199"/>
        <v>-9.7425357312937999E-3</v>
      </c>
      <c r="Z310" s="5">
        <f t="shared" si="202"/>
        <v>1835.424108084474</v>
      </c>
      <c r="AA310" s="5">
        <f t="shared" si="202"/>
        <v>10865.825098089632</v>
      </c>
      <c r="AB310" s="5">
        <f t="shared" si="202"/>
        <v>75518.208673222136</v>
      </c>
      <c r="AC310" s="16">
        <f t="shared" si="231"/>
        <v>0.82568164397883037</v>
      </c>
      <c r="AD310" s="16">
        <f t="shared" si="231"/>
        <v>3.1005099813018653</v>
      </c>
      <c r="AE310" s="16">
        <f t="shared" si="231"/>
        <v>27.90749911467157</v>
      </c>
      <c r="AF310" s="15">
        <f t="shared" si="209"/>
        <v>-4.0504037456468023E-3</v>
      </c>
      <c r="AG310" s="15">
        <f t="shared" si="209"/>
        <v>2.9673830763510267E-4</v>
      </c>
      <c r="AH310" s="15">
        <f t="shared" si="209"/>
        <v>9.7937136394747881E-3</v>
      </c>
      <c r="AI310" s="1">
        <f t="shared" si="232"/>
        <v>592742.61436906818</v>
      </c>
      <c r="AJ310" s="1">
        <f t="shared" si="232"/>
        <v>296743.66147011169</v>
      </c>
      <c r="AK310" s="1">
        <f t="shared" si="232"/>
        <v>104422.93388698969</v>
      </c>
      <c r="AL310" s="14">
        <f t="shared" si="237"/>
        <v>99.216290898307903</v>
      </c>
      <c r="AM310" s="14">
        <f t="shared" si="237"/>
        <v>24.787276394214498</v>
      </c>
      <c r="AN310" s="14">
        <f t="shared" si="237"/>
        <v>7.693121288526938</v>
      </c>
      <c r="AO310" s="11">
        <f t="shared" si="238"/>
        <v>1.6056530086336215E-3</v>
      </c>
      <c r="AP310" s="11">
        <f t="shared" si="238"/>
        <v>2.0226993054638502E-3</v>
      </c>
      <c r="AQ310" s="11">
        <f t="shared" si="238"/>
        <v>1.8348434826962966E-3</v>
      </c>
      <c r="AR310" s="1">
        <f t="shared" si="203"/>
        <v>295215.21949013649</v>
      </c>
      <c r="AS310" s="1">
        <f t="shared" si="203"/>
        <v>150445.47862155273</v>
      </c>
      <c r="AT310" s="1">
        <f t="shared" si="203"/>
        <v>52949.252476992799</v>
      </c>
      <c r="AU310" s="1">
        <f t="shared" si="210"/>
        <v>59043.043898027303</v>
      </c>
      <c r="AV310" s="1">
        <f t="shared" si="210"/>
        <v>30089.095724310548</v>
      </c>
      <c r="AW310" s="1">
        <f t="shared" si="210"/>
        <v>10589.850495398561</v>
      </c>
      <c r="AX310" s="1">
        <f t="shared" si="211"/>
        <v>202652.34311261604</v>
      </c>
      <c r="AY310" s="1">
        <f t="shared" si="211"/>
        <v>40603.744661589168</v>
      </c>
      <c r="AZ310" s="1">
        <f t="shared" si="211"/>
        <v>9693.3263287655573</v>
      </c>
      <c r="BA310" s="1">
        <f t="shared" si="212"/>
        <v>14240.379112636514</v>
      </c>
      <c r="BB310" s="1">
        <f t="shared" si="212"/>
        <v>31454.627593417477</v>
      </c>
      <c r="BC310" s="1">
        <f t="shared" si="212"/>
        <v>40112.66201018705</v>
      </c>
      <c r="BD310" s="1">
        <f>SUM(BA310:BC310)*BT310*BG$3+BF$3*econlow!BD310+BH$3*econhigh!BD310</f>
        <v>53.665369832539419</v>
      </c>
      <c r="BE310" s="2">
        <f t="shared" si="233"/>
        <v>0.17931493730955578</v>
      </c>
      <c r="BF310" s="2">
        <f t="shared" si="233"/>
        <v>0.13584270515142602</v>
      </c>
      <c r="BG310" s="2">
        <f t="shared" si="233"/>
        <v>7.3108051554487685E-2</v>
      </c>
      <c r="BH310" s="2">
        <f t="shared" si="206"/>
        <v>8.3044617400668513E-2</v>
      </c>
      <c r="BI310" s="2">
        <f t="shared" si="213"/>
        <v>3.2153846742329923E-3</v>
      </c>
      <c r="BJ310" s="2">
        <f t="shared" si="213"/>
        <v>1.8453240542857267E-3</v>
      </c>
      <c r="BK310" s="2">
        <f t="shared" si="213"/>
        <v>5.3447872020936297E-4</v>
      </c>
      <c r="BL310" s="2">
        <f t="shared" si="207"/>
        <v>949.2304923489138</v>
      </c>
      <c r="BM310" s="2">
        <f t="shared" si="207"/>
        <v>277.62066055888027</v>
      </c>
      <c r="BN310" s="2">
        <f t="shared" si="207"/>
        <v>28.300248699945552</v>
      </c>
      <c r="BO310" s="2">
        <f t="shared" si="214"/>
        <v>5768.3124398913269</v>
      </c>
      <c r="BP310" s="2">
        <f t="shared" si="214"/>
        <v>376.16877888722615</v>
      </c>
      <c r="BQ310" s="2">
        <f t="shared" si="214"/>
        <v>10.251876329879606</v>
      </c>
      <c r="BR310" s="11">
        <f t="shared" si="215"/>
        <v>3.0099604274137687E-2</v>
      </c>
      <c r="BS310" s="17">
        <f t="shared" si="204"/>
        <v>8.6894589864617097E-5</v>
      </c>
      <c r="BT310" s="17">
        <f t="shared" si="205"/>
        <v>6.3610827961732726E-4</v>
      </c>
      <c r="BU310" s="12">
        <f>(BU$3*tempmid!$I420+BU$4*tempmid!$I420^2+BU$5*tempmid!$I420^6)*(K310/K$56)^$BW$1</f>
        <v>-26.419543740770923</v>
      </c>
      <c r="BV310" s="12">
        <f>(BV$3*tempmid!$I420+BV$4*tempmid!$I420^2+BV$5*tempmid!$I420^6)*(L310/L$56)^$BW$1</f>
        <v>-18.410750751511603</v>
      </c>
      <c r="BW310" s="12">
        <f>(BW$3*tempmid!$I420+BW$4*tempmid!$I420^2+BW$5*tempmid!$I420^6)*(M310/M$56)^$BW$1</f>
        <v>-16.53748566696089</v>
      </c>
      <c r="BX310" s="12"/>
      <c r="BY310" s="12"/>
      <c r="BZ310" s="12"/>
      <c r="CA310" s="19"/>
      <c r="CB310" s="19"/>
      <c r="CC310" s="19"/>
      <c r="CD310" s="19"/>
      <c r="CE310" s="19"/>
      <c r="CF310" s="19"/>
      <c r="CG310" s="19"/>
      <c r="CH310" s="19"/>
    </row>
    <row r="311" spans="1:86" x14ac:dyDescent="0.3">
      <c r="A311" s="2">
        <f t="shared" si="191"/>
        <v>2265</v>
      </c>
      <c r="B311" s="5">
        <f t="shared" si="234"/>
        <v>1165.4056103641369</v>
      </c>
      <c r="C311" s="5">
        <f t="shared" si="234"/>
        <v>2964.1695841889064</v>
      </c>
      <c r="D311" s="5">
        <f t="shared" si="234"/>
        <v>4369.9553698560549</v>
      </c>
      <c r="E311" s="15">
        <f t="shared" si="235"/>
        <v>8.573286176564033E-9</v>
      </c>
      <c r="F311" s="15">
        <f t="shared" si="235"/>
        <v>1.6889948653656511E-8</v>
      </c>
      <c r="G311" s="15">
        <f t="shared" si="235"/>
        <v>3.4480229364850064E-8</v>
      </c>
      <c r="H311" s="5">
        <f t="shared" si="194"/>
        <v>295021.94120311848</v>
      </c>
      <c r="I311" s="5">
        <f t="shared" si="194"/>
        <v>150614.64742069665</v>
      </c>
      <c r="J311" s="5">
        <f t="shared" si="194"/>
        <v>53011.177229891407</v>
      </c>
      <c r="K311" s="5">
        <f t="shared" si="195"/>
        <v>253149.58035163171</v>
      </c>
      <c r="L311" s="5">
        <f t="shared" si="195"/>
        <v>50811.751198071128</v>
      </c>
      <c r="M311" s="5">
        <f t="shared" si="195"/>
        <v>12130.828061897937</v>
      </c>
      <c r="N311" s="15">
        <f t="shared" si="196"/>
        <v>-6.5471155809415649E-4</v>
      </c>
      <c r="O311" s="15">
        <f t="shared" si="196"/>
        <v>1.1244356215973639E-3</v>
      </c>
      <c r="P311" s="15">
        <f t="shared" si="196"/>
        <v>1.1694768512178211E-3</v>
      </c>
      <c r="Q311" s="5">
        <f t="shared" si="197"/>
        <v>2647.3705794498833</v>
      </c>
      <c r="R311" s="5">
        <f t="shared" si="197"/>
        <v>3966.2447071221331</v>
      </c>
      <c r="S311" s="5">
        <f t="shared" si="197"/>
        <v>2869.6099453229335</v>
      </c>
      <c r="T311" s="5">
        <f t="shared" si="236"/>
        <v>8.9734701380301942</v>
      </c>
      <c r="U311" s="5">
        <f t="shared" si="236"/>
        <v>26.333725006463833</v>
      </c>
      <c r="V311" s="5">
        <f t="shared" si="236"/>
        <v>54.132167879962623</v>
      </c>
      <c r="W311" s="15">
        <f t="shared" si="199"/>
        <v>-1.0734613539272964E-2</v>
      </c>
      <c r="X311" s="15">
        <f t="shared" si="199"/>
        <v>-1.217998157191269E-2</v>
      </c>
      <c r="Y311" s="15">
        <f t="shared" si="199"/>
        <v>-9.7425357312937999E-3</v>
      </c>
      <c r="Z311" s="5">
        <f t="shared" si="202"/>
        <v>1807.2276809551606</v>
      </c>
      <c r="AA311" s="5">
        <f t="shared" si="202"/>
        <v>10749.008350593564</v>
      </c>
      <c r="AB311" s="5">
        <f t="shared" si="202"/>
        <v>75604.878632435386</v>
      </c>
      <c r="AC311" s="16">
        <f t="shared" ref="AC311:AE326" si="239">AC310*(1+AF311)</f>
        <v>0.82233729995534666</v>
      </c>
      <c r="AD311" s="16">
        <f t="shared" si="239"/>
        <v>3.1014300213865225</v>
      </c>
      <c r="AE311" s="16">
        <f t="shared" si="239"/>
        <v>28.180817169394558</v>
      </c>
      <c r="AF311" s="15">
        <f t="shared" si="209"/>
        <v>-4.0504037456468023E-3</v>
      </c>
      <c r="AG311" s="15">
        <f t="shared" si="209"/>
        <v>2.9673830763510267E-4</v>
      </c>
      <c r="AH311" s="15">
        <f t="shared" si="209"/>
        <v>9.7937136394747881E-3</v>
      </c>
      <c r="AI311" s="1">
        <f t="shared" si="232"/>
        <v>592511.39683018869</v>
      </c>
      <c r="AJ311" s="1">
        <f t="shared" si="232"/>
        <v>297158.39104741107</v>
      </c>
      <c r="AK311" s="1">
        <f t="shared" si="232"/>
        <v>104570.49099368928</v>
      </c>
      <c r="AL311" s="14">
        <f t="shared" si="237"/>
        <v>99.374004764934384</v>
      </c>
      <c r="AM311" s="14">
        <f t="shared" si="237"/>
        <v>24.836912228893947</v>
      </c>
      <c r="AN311" s="14">
        <f t="shared" si="237"/>
        <v>7.7070958052502059</v>
      </c>
      <c r="AO311" s="11">
        <f t="shared" si="238"/>
        <v>1.5895964785472853E-3</v>
      </c>
      <c r="AP311" s="11">
        <f t="shared" si="238"/>
        <v>2.0024723124092117E-3</v>
      </c>
      <c r="AQ311" s="11">
        <f t="shared" si="238"/>
        <v>1.8164950478693337E-3</v>
      </c>
      <c r="AR311" s="1">
        <f t="shared" si="203"/>
        <v>295021.94120311848</v>
      </c>
      <c r="AS311" s="1">
        <f t="shared" si="203"/>
        <v>150614.64742069665</v>
      </c>
      <c r="AT311" s="1">
        <f t="shared" si="203"/>
        <v>53011.177229891407</v>
      </c>
      <c r="AU311" s="1">
        <f t="shared" si="210"/>
        <v>59004.388240623695</v>
      </c>
      <c r="AV311" s="1">
        <f t="shared" si="210"/>
        <v>30122.929484139331</v>
      </c>
      <c r="AW311" s="1">
        <f t="shared" si="210"/>
        <v>10602.235445978282</v>
      </c>
      <c r="AX311" s="1">
        <f t="shared" si="211"/>
        <v>202519.66428130539</v>
      </c>
      <c r="AY311" s="1">
        <f t="shared" si="211"/>
        <v>40649.400958456899</v>
      </c>
      <c r="AZ311" s="1">
        <f t="shared" si="211"/>
        <v>9704.6624495183496</v>
      </c>
      <c r="BA311" s="1">
        <f t="shared" si="212"/>
        <v>14239.615980317372</v>
      </c>
      <c r="BB311" s="1">
        <f t="shared" si="212"/>
        <v>31457.959270074953</v>
      </c>
      <c r="BC311" s="1">
        <f t="shared" si="212"/>
        <v>40117.770968912781</v>
      </c>
      <c r="BD311" s="1">
        <f>SUM(BA311:BC311)*BT311*BG$3+BF$3*econlow!BD311+BH$3*econhigh!BD311</f>
        <v>52.106204851974255</v>
      </c>
      <c r="BE311" s="2">
        <f t="shared" si="233"/>
        <v>0.17931493730955578</v>
      </c>
      <c r="BF311" s="2">
        <f t="shared" si="233"/>
        <v>0.13584270515142602</v>
      </c>
      <c r="BG311" s="2">
        <f t="shared" si="233"/>
        <v>7.3108051554487685E-2</v>
      </c>
      <c r="BH311" s="2">
        <f t="shared" si="206"/>
        <v>8.2934099495594091E-2</v>
      </c>
      <c r="BI311" s="2">
        <f t="shared" si="213"/>
        <v>3.2153846742329923E-3</v>
      </c>
      <c r="BJ311" s="2">
        <f t="shared" si="213"/>
        <v>1.8453240542857267E-3</v>
      </c>
      <c r="BK311" s="2">
        <f t="shared" si="213"/>
        <v>5.3447872020936297E-4</v>
      </c>
      <c r="BL311" s="2">
        <f t="shared" si="207"/>
        <v>948.6090283069741</v>
      </c>
      <c r="BM311" s="2">
        <f t="shared" si="207"/>
        <v>277.9328318131752</v>
      </c>
      <c r="BN311" s="2">
        <f t="shared" si="207"/>
        <v>28.333346162624082</v>
      </c>
      <c r="BO311" s="2">
        <f t="shared" si="214"/>
        <v>5854.474391828795</v>
      </c>
      <c r="BP311" s="2">
        <f t="shared" si="214"/>
        <v>380.68444034515761</v>
      </c>
      <c r="BQ311" s="2">
        <f t="shared" si="214"/>
        <v>10.252099991400106</v>
      </c>
      <c r="BR311" s="11">
        <f t="shared" si="215"/>
        <v>3.0075816581193821E-2</v>
      </c>
      <c r="BS311" s="17">
        <f t="shared" si="204"/>
        <v>8.4355522033082995E-5</v>
      </c>
      <c r="BT311" s="17">
        <f t="shared" si="205"/>
        <v>6.1758085399740508E-4</v>
      </c>
      <c r="BU311" s="12">
        <f>(BU$3*tempmid!$I421+BU$4*tempmid!$I421^2+BU$5*tempmid!$I421^6)*(K311/K$56)^$BW$1</f>
        <v>-26.578235429440891</v>
      </c>
      <c r="BV311" s="12">
        <f>(BV$3*tempmid!$I421+BV$4*tempmid!$I421^2+BV$5*tempmid!$I421^6)*(L311/L$56)^$BW$1</f>
        <v>-18.504753785222888</v>
      </c>
      <c r="BW311" s="12">
        <f>(BW$3*tempmid!$I421+BW$4*tempmid!$I421^2+BW$5*tempmid!$I421^6)*(M311/M$56)^$BW$1</f>
        <v>-16.614819583414167</v>
      </c>
      <c r="BX311" s="12"/>
      <c r="BY311" s="12"/>
      <c r="BZ311" s="12"/>
      <c r="CA311" s="19"/>
      <c r="CB311" s="19"/>
      <c r="CC311" s="19"/>
      <c r="CD311" s="19"/>
      <c r="CE311" s="19"/>
      <c r="CF311" s="19"/>
      <c r="CG311" s="19"/>
      <c r="CH311" s="19"/>
    </row>
    <row r="312" spans="1:86" x14ac:dyDescent="0.3">
      <c r="A312" s="2">
        <f t="shared" si="191"/>
        <v>2266</v>
      </c>
      <c r="B312" s="5">
        <f t="shared" si="234"/>
        <v>1165.4056198559249</v>
      </c>
      <c r="C312" s="5">
        <f t="shared" si="234"/>
        <v>2964.1696317503447</v>
      </c>
      <c r="D312" s="5">
        <f t="shared" si="234"/>
        <v>4369.955512999265</v>
      </c>
      <c r="E312" s="15">
        <f t="shared" si="235"/>
        <v>8.1446218677358315E-9</v>
      </c>
      <c r="F312" s="15">
        <f t="shared" si="235"/>
        <v>1.6045451220973685E-8</v>
      </c>
      <c r="G312" s="15">
        <f t="shared" si="235"/>
        <v>3.2756217896607561E-8</v>
      </c>
      <c r="H312" s="5">
        <f t="shared" si="194"/>
        <v>294821.58240201499</v>
      </c>
      <c r="I312" s="5">
        <f t="shared" si="194"/>
        <v>150780.24438512002</v>
      </c>
      <c r="J312" s="5">
        <f t="shared" si="194"/>
        <v>53071.99658831823</v>
      </c>
      <c r="K312" s="5">
        <f t="shared" si="195"/>
        <v>252977.65634463198</v>
      </c>
      <c r="L312" s="5">
        <f t="shared" si="195"/>
        <v>50867.61660670687</v>
      </c>
      <c r="M312" s="5">
        <f t="shared" si="195"/>
        <v>12144.745279544717</v>
      </c>
      <c r="N312" s="15">
        <f t="shared" si="196"/>
        <v>-6.7914000394919682E-4</v>
      </c>
      <c r="O312" s="15">
        <f t="shared" si="196"/>
        <v>1.0994584386192496E-3</v>
      </c>
      <c r="P312" s="15">
        <f t="shared" si="196"/>
        <v>1.1472603169186968E-3</v>
      </c>
      <c r="Q312" s="5">
        <f t="shared" si="197"/>
        <v>2617.1734655746004</v>
      </c>
      <c r="R312" s="5">
        <f t="shared" si="197"/>
        <v>3922.2435903227179</v>
      </c>
      <c r="S312" s="5">
        <f t="shared" si="197"/>
        <v>2844.9128764246743</v>
      </c>
      <c r="T312" s="5">
        <f t="shared" si="236"/>
        <v>8.8771434039922337</v>
      </c>
      <c r="U312" s="5">
        <f t="shared" si="236"/>
        <v>26.012980721165288</v>
      </c>
      <c r="V312" s="5">
        <f t="shared" si="236"/>
        <v>53.60478330017969</v>
      </c>
      <c r="W312" s="15">
        <f t="shared" si="199"/>
        <v>-1.0734613539272964E-2</v>
      </c>
      <c r="X312" s="15">
        <f t="shared" si="199"/>
        <v>-1.217998157191269E-2</v>
      </c>
      <c r="Y312" s="15">
        <f t="shared" si="199"/>
        <v>-9.7425357312937999E-3</v>
      </c>
      <c r="Z312" s="5">
        <f t="shared" si="202"/>
        <v>1779.4206106261204</v>
      </c>
      <c r="AA312" s="5">
        <f t="shared" si="202"/>
        <v>10633.179495895865</v>
      </c>
      <c r="AB312" s="5">
        <f t="shared" si="202"/>
        <v>75689.950900521755</v>
      </c>
      <c r="AC312" s="16">
        <f t="shared" si="239"/>
        <v>0.81900650187542245</v>
      </c>
      <c r="AD312" s="16">
        <f t="shared" si="239"/>
        <v>3.1023503344823173</v>
      </c>
      <c r="AE312" s="16">
        <f t="shared" si="239"/>
        <v>28.456812022878005</v>
      </c>
      <c r="AF312" s="15">
        <f t="shared" si="209"/>
        <v>-4.0504037456468023E-3</v>
      </c>
      <c r="AG312" s="15">
        <f t="shared" si="209"/>
        <v>2.9673830763510267E-4</v>
      </c>
      <c r="AH312" s="15">
        <f t="shared" si="209"/>
        <v>9.7937136394747881E-3</v>
      </c>
      <c r="AI312" s="1">
        <f t="shared" ref="AI312:AK327" si="240">(1-$AI$5)*AI311+AU311</f>
        <v>592264.64538779343</v>
      </c>
      <c r="AJ312" s="1">
        <f t="shared" si="240"/>
        <v>297565.48142680927</v>
      </c>
      <c r="AK312" s="1">
        <f t="shared" si="240"/>
        <v>104715.67734029863</v>
      </c>
      <c r="AL312" s="14">
        <f t="shared" si="237"/>
        <v>99.530389687287524</v>
      </c>
      <c r="AM312" s="14">
        <f t="shared" si="237"/>
        <v>24.886150105667404</v>
      </c>
      <c r="AN312" s="14">
        <f t="shared" si="237"/>
        <v>7.7209557076002611</v>
      </c>
      <c r="AO312" s="11">
        <f t="shared" si="238"/>
        <v>1.5737005137618125E-3</v>
      </c>
      <c r="AP312" s="11">
        <f t="shared" si="238"/>
        <v>1.9824475892851194E-3</v>
      </c>
      <c r="AQ312" s="11">
        <f t="shared" si="238"/>
        <v>1.7983300973906404E-3</v>
      </c>
      <c r="AR312" s="1">
        <f t="shared" si="203"/>
        <v>294821.58240201499</v>
      </c>
      <c r="AS312" s="1">
        <f t="shared" si="203"/>
        <v>150780.24438512002</v>
      </c>
      <c r="AT312" s="1">
        <f t="shared" si="203"/>
        <v>53071.99658831823</v>
      </c>
      <c r="AU312" s="1">
        <f t="shared" si="210"/>
        <v>58964.316480403002</v>
      </c>
      <c r="AV312" s="1">
        <f t="shared" si="210"/>
        <v>30156.048877024004</v>
      </c>
      <c r="AW312" s="1">
        <f t="shared" si="210"/>
        <v>10614.399317663647</v>
      </c>
      <c r="AX312" s="1">
        <f t="shared" si="211"/>
        <v>202382.12507570558</v>
      </c>
      <c r="AY312" s="1">
        <f t="shared" si="211"/>
        <v>40694.093285365496</v>
      </c>
      <c r="AZ312" s="1">
        <f t="shared" si="211"/>
        <v>9715.7962236357744</v>
      </c>
      <c r="BA312" s="1">
        <f t="shared" si="212"/>
        <v>14238.824353833958</v>
      </c>
      <c r="BB312" s="1">
        <f t="shared" si="212"/>
        <v>31461.216965902055</v>
      </c>
      <c r="BC312" s="1">
        <f t="shared" si="212"/>
        <v>40122.782885882349</v>
      </c>
      <c r="BD312" s="1">
        <f>SUM(BA312:BC312)*BT312*BG$3+BF$3*econlow!BD312+BH$3*econhigh!BD312</f>
        <v>50.5922190098225</v>
      </c>
      <c r="BE312" s="2">
        <f t="shared" ref="BE312:BG327" si="241">BE311</f>
        <v>0.17931493730955578</v>
      </c>
      <c r="BF312" s="2">
        <f t="shared" si="241"/>
        <v>0.13584270515142602</v>
      </c>
      <c r="BG312" s="2">
        <f t="shared" si="241"/>
        <v>7.3108051554487685E-2</v>
      </c>
      <c r="BH312" s="2">
        <f t="shared" si="206"/>
        <v>8.2824632334806234E-2</v>
      </c>
      <c r="BI312" s="2">
        <f t="shared" si="213"/>
        <v>3.2153846742329923E-3</v>
      </c>
      <c r="BJ312" s="2">
        <f t="shared" si="213"/>
        <v>1.8453240542857267E-3</v>
      </c>
      <c r="BK312" s="2">
        <f t="shared" si="213"/>
        <v>5.3447872020936297E-4</v>
      </c>
      <c r="BL312" s="2">
        <f t="shared" si="207"/>
        <v>947.96479768855829</v>
      </c>
      <c r="BM312" s="2">
        <f t="shared" si="207"/>
        <v>278.23841187494236</v>
      </c>
      <c r="BN312" s="2">
        <f t="shared" si="207"/>
        <v>28.365852815480007</v>
      </c>
      <c r="BO312" s="2">
        <f t="shared" si="214"/>
        <v>5941.9243826022166</v>
      </c>
      <c r="BP312" s="2">
        <f t="shared" si="214"/>
        <v>385.25440652202849</v>
      </c>
      <c r="BQ312" s="2">
        <f t="shared" si="214"/>
        <v>10.252326012941349</v>
      </c>
      <c r="BR312" s="11">
        <f t="shared" si="215"/>
        <v>3.0052232814134133E-2</v>
      </c>
      <c r="BS312" s="17">
        <f t="shared" si="204"/>
        <v>8.1892537107664274E-5</v>
      </c>
      <c r="BT312" s="17">
        <f t="shared" si="205"/>
        <v>5.9959306213340296E-4</v>
      </c>
      <c r="BU312" s="12">
        <f>(BU$3*tempmid!$I422+BU$4*tempmid!$I422^2+BU$5*tempmid!$I422^6)*(K312/K$56)^$BW$1</f>
        <v>-26.736825970353049</v>
      </c>
      <c r="BV312" s="12">
        <f>(BV$3*tempmid!$I422+BV$4*tempmid!$I422^2+BV$5*tempmid!$I422^6)*(L312/L$56)^$BW$1</f>
        <v>-18.598603286866787</v>
      </c>
      <c r="BW312" s="12">
        <f>(BW$3*tempmid!$I422+BW$4*tempmid!$I422^2+BW$5*tempmid!$I422^6)*(M312/M$56)^$BW$1</f>
        <v>-16.692009953014857</v>
      </c>
      <c r="BX312" s="12"/>
      <c r="BY312" s="12"/>
      <c r="BZ312" s="12"/>
      <c r="CA312" s="19"/>
      <c r="CB312" s="19"/>
      <c r="CC312" s="19"/>
      <c r="CD312" s="19"/>
      <c r="CE312" s="19"/>
      <c r="CF312" s="19"/>
      <c r="CG312" s="19"/>
      <c r="CH312" s="19"/>
    </row>
    <row r="313" spans="1:86" x14ac:dyDescent="0.3">
      <c r="A313" s="2">
        <f t="shared" si="191"/>
        <v>2267</v>
      </c>
      <c r="B313" s="5">
        <f t="shared" si="234"/>
        <v>1165.4056288731235</v>
      </c>
      <c r="C313" s="5">
        <f t="shared" si="234"/>
        <v>2964.1696769337123</v>
      </c>
      <c r="D313" s="5">
        <f t="shared" si="234"/>
        <v>4369.9556489853194</v>
      </c>
      <c r="E313" s="15">
        <f t="shared" si="235"/>
        <v>7.7373907743490388E-9</v>
      </c>
      <c r="F313" s="15">
        <f t="shared" si="235"/>
        <v>1.5243178659925E-8</v>
      </c>
      <c r="G313" s="15">
        <f t="shared" si="235"/>
        <v>3.1118407001777183E-8</v>
      </c>
      <c r="H313" s="5">
        <f t="shared" si="194"/>
        <v>294614.20784168522</v>
      </c>
      <c r="I313" s="5">
        <f t="shared" si="194"/>
        <v>150942.29497305138</v>
      </c>
      <c r="J313" s="5">
        <f t="shared" si="194"/>
        <v>53131.718659643448</v>
      </c>
      <c r="K313" s="5">
        <f t="shared" si="195"/>
        <v>252799.71242850376</v>
      </c>
      <c r="L313" s="5">
        <f t="shared" si="195"/>
        <v>50922.285639597314</v>
      </c>
      <c r="M313" s="5">
        <f t="shared" si="195"/>
        <v>12158.41141819834</v>
      </c>
      <c r="N313" s="15">
        <f t="shared" si="196"/>
        <v>-7.0339775733319065E-4</v>
      </c>
      <c r="O313" s="15">
        <f t="shared" si="196"/>
        <v>1.0747315588448547E-3</v>
      </c>
      <c r="P313" s="15">
        <f t="shared" si="196"/>
        <v>1.1252717400866974E-3</v>
      </c>
      <c r="Q313" s="5">
        <f t="shared" si="197"/>
        <v>2587.2579874285775</v>
      </c>
      <c r="R313" s="5">
        <f t="shared" si="197"/>
        <v>3878.6348107682047</v>
      </c>
      <c r="S313" s="5">
        <f t="shared" si="197"/>
        <v>2820.3664101215973</v>
      </c>
      <c r="T313" s="5">
        <f t="shared" si="236"/>
        <v>8.7818507002176709</v>
      </c>
      <c r="U313" s="5">
        <f t="shared" si="236"/>
        <v>25.696143095350976</v>
      </c>
      <c r="V313" s="5">
        <f t="shared" si="236"/>
        <v>53.082536783509426</v>
      </c>
      <c r="W313" s="15">
        <f t="shared" si="199"/>
        <v>-1.0734613539272964E-2</v>
      </c>
      <c r="X313" s="15">
        <f t="shared" si="199"/>
        <v>-1.217998157191269E-2</v>
      </c>
      <c r="Y313" s="15">
        <f t="shared" si="199"/>
        <v>-9.7425357312937999E-3</v>
      </c>
      <c r="Z313" s="5">
        <f t="shared" si="202"/>
        <v>1751.9985678322305</v>
      </c>
      <c r="AA313" s="5">
        <f t="shared" si="202"/>
        <v>10518.336347671904</v>
      </c>
      <c r="AB313" s="5">
        <f t="shared" si="202"/>
        <v>75773.437269096685</v>
      </c>
      <c r="AC313" s="16">
        <f t="shared" si="239"/>
        <v>0.81568919487251712</v>
      </c>
      <c r="AD313" s="16">
        <f t="shared" si="239"/>
        <v>3.1032709206702629</v>
      </c>
      <c r="AE313" s="16">
        <f t="shared" si="239"/>
        <v>28.735509890922437</v>
      </c>
      <c r="AF313" s="15">
        <f t="shared" si="209"/>
        <v>-4.0504037456468023E-3</v>
      </c>
      <c r="AG313" s="15">
        <f t="shared" si="209"/>
        <v>2.9673830763510267E-4</v>
      </c>
      <c r="AH313" s="15">
        <f t="shared" si="209"/>
        <v>9.7937136394747881E-3</v>
      </c>
      <c r="AI313" s="1">
        <f t="shared" si="240"/>
        <v>592002.49732941703</v>
      </c>
      <c r="AJ313" s="1">
        <f t="shared" si="240"/>
        <v>297964.98216115241</v>
      </c>
      <c r="AK313" s="1">
        <f t="shared" si="240"/>
        <v>104858.50892393242</v>
      </c>
      <c r="AL313" s="14">
        <f t="shared" si="237"/>
        <v>99.685454402419467</v>
      </c>
      <c r="AM313" s="14">
        <f t="shared" si="237"/>
        <v>24.934992239068137</v>
      </c>
      <c r="AN313" s="14">
        <f t="shared" si="237"/>
        <v>7.7347016863595632</v>
      </c>
      <c r="AO313" s="11">
        <f t="shared" si="238"/>
        <v>1.5579635086241943E-3</v>
      </c>
      <c r="AP313" s="11">
        <f t="shared" si="238"/>
        <v>1.9626231133922684E-3</v>
      </c>
      <c r="AQ313" s="11">
        <f t="shared" si="238"/>
        <v>1.7803467964167339E-3</v>
      </c>
      <c r="AR313" s="1">
        <f t="shared" si="203"/>
        <v>294614.20784168522</v>
      </c>
      <c r="AS313" s="1">
        <f t="shared" si="203"/>
        <v>150942.29497305138</v>
      </c>
      <c r="AT313" s="1">
        <f t="shared" si="203"/>
        <v>53131.718659643448</v>
      </c>
      <c r="AU313" s="1">
        <f t="shared" si="210"/>
        <v>58922.841568337048</v>
      </c>
      <c r="AV313" s="1">
        <f t="shared" si="210"/>
        <v>30188.458994610279</v>
      </c>
      <c r="AW313" s="1">
        <f t="shared" si="210"/>
        <v>10626.34373192869</v>
      </c>
      <c r="AX313" s="1">
        <f t="shared" si="211"/>
        <v>202239.76994280302</v>
      </c>
      <c r="AY313" s="1">
        <f t="shared" si="211"/>
        <v>40737.82851167785</v>
      </c>
      <c r="AZ313" s="1">
        <f t="shared" si="211"/>
        <v>9726.7291345586727</v>
      </c>
      <c r="BA313" s="1">
        <f t="shared" si="212"/>
        <v>14238.004431861364</v>
      </c>
      <c r="BB313" s="1">
        <f t="shared" si="212"/>
        <v>31464.401421515115</v>
      </c>
      <c r="BC313" s="1">
        <f t="shared" si="212"/>
        <v>40127.698757411796</v>
      </c>
      <c r="BD313" s="1">
        <f>SUM(BA313:BC313)*BT313*BG$3+BF$3*econlow!BD313+BH$3*econhigh!BD313</f>
        <v>49.122107683072755</v>
      </c>
      <c r="BE313" s="2">
        <f t="shared" si="241"/>
        <v>0.17931493730955578</v>
      </c>
      <c r="BF313" s="2">
        <f t="shared" si="241"/>
        <v>0.13584270515142602</v>
      </c>
      <c r="BG313" s="2">
        <f t="shared" si="241"/>
        <v>7.3108051554487685E-2</v>
      </c>
      <c r="BH313" s="2">
        <f t="shared" si="206"/>
        <v>8.2716209836829438E-2</v>
      </c>
      <c r="BI313" s="2">
        <f t="shared" si="213"/>
        <v>3.2153846742329923E-3</v>
      </c>
      <c r="BJ313" s="2">
        <f t="shared" si="213"/>
        <v>1.8453240542857267E-3</v>
      </c>
      <c r="BK313" s="2">
        <f t="shared" si="213"/>
        <v>5.3447872020936297E-4</v>
      </c>
      <c r="BL313" s="2">
        <f t="shared" si="207"/>
        <v>947.29800870544807</v>
      </c>
      <c r="BM313" s="2">
        <f t="shared" si="207"/>
        <v>278.53744772286325</v>
      </c>
      <c r="BN313" s="2">
        <f t="shared" si="207"/>
        <v>28.397772991730161</v>
      </c>
      <c r="BO313" s="2">
        <f t="shared" si="214"/>
        <v>6030.6816660246313</v>
      </c>
      <c r="BP313" s="2">
        <f t="shared" si="214"/>
        <v>389.87933059284939</v>
      </c>
      <c r="BQ313" s="2">
        <f t="shared" si="214"/>
        <v>10.252554369819878</v>
      </c>
      <c r="BR313" s="11">
        <f t="shared" si="215"/>
        <v>3.0028850401884383E-2</v>
      </c>
      <c r="BS313" s="17">
        <f t="shared" si="204"/>
        <v>7.9503285851758565E-5</v>
      </c>
      <c r="BT313" s="17">
        <f t="shared" si="205"/>
        <v>5.8212918653728445E-4</v>
      </c>
      <c r="BU313" s="12">
        <f>(BU$3*tempmid!$I423+BU$4*tempmid!$I423^2+BU$5*tempmid!$I423^6)*(K313/K$56)^$BW$1</f>
        <v>-26.895316607939325</v>
      </c>
      <c r="BV313" s="12">
        <f>(BV$3*tempmid!$I423+BV$4*tempmid!$I423^2+BV$5*tempmid!$I423^6)*(L313/L$56)^$BW$1</f>
        <v>-18.692299983730464</v>
      </c>
      <c r="BW313" s="12">
        <f>(BW$3*tempmid!$I423+BW$4*tempmid!$I423^2+BW$5*tempmid!$I423^6)*(M313/M$56)^$BW$1</f>
        <v>-16.769057396404108</v>
      </c>
      <c r="BX313" s="12"/>
      <c r="BY313" s="12"/>
      <c r="BZ313" s="12"/>
      <c r="CA313" s="19"/>
      <c r="CB313" s="19"/>
      <c r="CC313" s="19"/>
      <c r="CD313" s="19"/>
      <c r="CE313" s="19"/>
      <c r="CF313" s="19"/>
      <c r="CG313" s="19"/>
      <c r="CH313" s="19"/>
    </row>
    <row r="314" spans="1:86" x14ac:dyDescent="0.3">
      <c r="A314" s="2">
        <f t="shared" ref="A314:A346" si="242">1+A313</f>
        <v>2268</v>
      </c>
      <c r="B314" s="5">
        <f t="shared" ref="B314:D329" si="243">B313*(1+E314)</f>
        <v>1165.4056374394625</v>
      </c>
      <c r="C314" s="5">
        <f t="shared" si="243"/>
        <v>2964.1697198579118</v>
      </c>
      <c r="D314" s="5">
        <f t="shared" si="243"/>
        <v>4369.955778172075</v>
      </c>
      <c r="E314" s="15">
        <f t="shared" ref="E314:G329" si="244">E313*$E$5</f>
        <v>7.3505212356315861E-9</v>
      </c>
      <c r="F314" s="15">
        <f t="shared" si="244"/>
        <v>1.4481019726928749E-8</v>
      </c>
      <c r="G314" s="15">
        <f t="shared" si="244"/>
        <v>2.9562486651688323E-8</v>
      </c>
      <c r="H314" s="5">
        <f t="shared" ref="H314:J346" si="245">AR314</f>
        <v>294399.88184308755</v>
      </c>
      <c r="I314" s="5">
        <f t="shared" si="245"/>
        <v>151100.8246540984</v>
      </c>
      <c r="J314" s="5">
        <f t="shared" si="245"/>
        <v>53190.351546638332</v>
      </c>
      <c r="K314" s="5">
        <f t="shared" ref="K314:M346" si="246">H314/B314*1000</f>
        <v>252615.80378993173</v>
      </c>
      <c r="L314" s="5">
        <f t="shared" si="246"/>
        <v>50975.766887376965</v>
      </c>
      <c r="M314" s="5">
        <f t="shared" si="246"/>
        <v>12171.828331152477</v>
      </c>
      <c r="N314" s="15">
        <f t="shared" ref="N314:P346" si="247">K314/K313-1</f>
        <v>-7.274875307622386E-4</v>
      </c>
      <c r="O314" s="15">
        <f t="shared" si="247"/>
        <v>1.0502523032482891E-3</v>
      </c>
      <c r="P314" s="15">
        <f t="shared" si="247"/>
        <v>1.1035087144735112E-3</v>
      </c>
      <c r="Q314" s="5">
        <f t="shared" ref="Q314:S346" si="248">T314*H314/1000</f>
        <v>2557.6227983496024</v>
      </c>
      <c r="R314" s="5">
        <f t="shared" si="248"/>
        <v>3835.4170952283071</v>
      </c>
      <c r="S314" s="5">
        <f t="shared" si="248"/>
        <v>2795.9709494797239</v>
      </c>
      <c r="T314" s="5">
        <f t="shared" ref="T314:V329" si="249">T313*(1+W314)</f>
        <v>8.6875809267912398</v>
      </c>
      <c r="U314" s="5">
        <f t="shared" si="249"/>
        <v>25.383164545980371</v>
      </c>
      <c r="V314" s="5">
        <f t="shared" si="249"/>
        <v>52.565378272188369</v>
      </c>
      <c r="W314" s="15">
        <f t="shared" ref="W314:Y346" si="250">T$5-1</f>
        <v>-1.0734613539272964E-2</v>
      </c>
      <c r="X314" s="15">
        <f t="shared" si="250"/>
        <v>-1.217998157191269E-2</v>
      </c>
      <c r="Y314" s="15">
        <f t="shared" si="250"/>
        <v>-9.7425357312937999E-3</v>
      </c>
      <c r="Z314" s="5">
        <f t="shared" si="202"/>
        <v>1724.9572430232372</v>
      </c>
      <c r="AA314" s="5">
        <f t="shared" si="202"/>
        <v>10404.476555006635</v>
      </c>
      <c r="AB314" s="5">
        <f t="shared" si="202"/>
        <v>75855.34952289339</v>
      </c>
      <c r="AC314" s="16">
        <f t="shared" si="239"/>
        <v>0.8123853243023218</v>
      </c>
      <c r="AD314" s="16">
        <f t="shared" si="239"/>
        <v>3.1041917800313956</v>
      </c>
      <c r="AE314" s="16">
        <f t="shared" si="239"/>
        <v>29.016937246078427</v>
      </c>
      <c r="AF314" s="15">
        <f t="shared" si="209"/>
        <v>-4.0504037456468023E-3</v>
      </c>
      <c r="AG314" s="15">
        <f t="shared" si="209"/>
        <v>2.9673830763510267E-4</v>
      </c>
      <c r="AH314" s="15">
        <f t="shared" si="209"/>
        <v>9.7937136394747881E-3</v>
      </c>
      <c r="AI314" s="1">
        <f t="shared" si="240"/>
        <v>591725.08916481235</v>
      </c>
      <c r="AJ314" s="1">
        <f t="shared" si="240"/>
        <v>298356.94293964747</v>
      </c>
      <c r="AK314" s="1">
        <f t="shared" si="240"/>
        <v>104999.00176346787</v>
      </c>
      <c r="AL314" s="14">
        <f t="shared" ref="AL314:AN329" si="251">AL313*(1+AO314)</f>
        <v>99.839207639716065</v>
      </c>
      <c r="AM314" s="14">
        <f t="shared" si="251"/>
        <v>24.983440851247785</v>
      </c>
      <c r="AN314" s="14">
        <f t="shared" si="251"/>
        <v>7.7483344332144268</v>
      </c>
      <c r="AO314" s="11">
        <f t="shared" ref="AO314:AQ329" si="252">AO$5*AO313</f>
        <v>1.5423838735379523E-3</v>
      </c>
      <c r="AP314" s="11">
        <f t="shared" si="252"/>
        <v>1.9429968822583456E-3</v>
      </c>
      <c r="AQ314" s="11">
        <f t="shared" si="252"/>
        <v>1.7625433284525665E-3</v>
      </c>
      <c r="AR314" s="1">
        <f t="shared" si="203"/>
        <v>294399.88184308755</v>
      </c>
      <c r="AS314" s="1">
        <f t="shared" si="203"/>
        <v>151100.8246540984</v>
      </c>
      <c r="AT314" s="1">
        <f t="shared" si="203"/>
        <v>53190.351546638332</v>
      </c>
      <c r="AU314" s="1">
        <f t="shared" si="210"/>
        <v>58879.976368617514</v>
      </c>
      <c r="AV314" s="1">
        <f t="shared" si="210"/>
        <v>30220.164930819679</v>
      </c>
      <c r="AW314" s="1">
        <f t="shared" si="210"/>
        <v>10638.070309327668</v>
      </c>
      <c r="AX314" s="1">
        <f t="shared" si="211"/>
        <v>202092.64303194539</v>
      </c>
      <c r="AY314" s="1">
        <f t="shared" si="211"/>
        <v>40780.613509901574</v>
      </c>
      <c r="AZ314" s="1">
        <f t="shared" si="211"/>
        <v>9737.4626649219808</v>
      </c>
      <c r="BA314" s="1">
        <f t="shared" si="212"/>
        <v>14237.156409910416</v>
      </c>
      <c r="BB314" s="1">
        <f t="shared" si="212"/>
        <v>31467.513369587043</v>
      </c>
      <c r="BC314" s="1">
        <f t="shared" si="212"/>
        <v>40132.519569208867</v>
      </c>
      <c r="BD314" s="1">
        <f>SUM(BA314:BC314)*BT314*BG$3+BF$3*econlow!BD314+BH$3*econhigh!BD314</f>
        <v>47.694603748870733</v>
      </c>
      <c r="BE314" s="2">
        <f t="shared" si="241"/>
        <v>0.17931493730955578</v>
      </c>
      <c r="BF314" s="2">
        <f t="shared" si="241"/>
        <v>0.13584270515142602</v>
      </c>
      <c r="BG314" s="2">
        <f t="shared" si="241"/>
        <v>7.3108051554487685E-2</v>
      </c>
      <c r="BH314" s="2">
        <f t="shared" si="206"/>
        <v>8.260882586825663E-2</v>
      </c>
      <c r="BI314" s="2">
        <f t="shared" si="213"/>
        <v>3.2153846742329923E-3</v>
      </c>
      <c r="BJ314" s="2">
        <f t="shared" si="213"/>
        <v>1.8453240542857267E-3</v>
      </c>
      <c r="BK314" s="2">
        <f t="shared" si="213"/>
        <v>5.3447872020936297E-4</v>
      </c>
      <c r="BL314" s="2">
        <f t="shared" si="207"/>
        <v>946.60886817426751</v>
      </c>
      <c r="BM314" s="2">
        <f t="shared" si="207"/>
        <v>278.82998635661755</v>
      </c>
      <c r="BN314" s="2">
        <f t="shared" si="207"/>
        <v>28.429111022133366</v>
      </c>
      <c r="BO314" s="2">
        <f t="shared" si="214"/>
        <v>6120.7657836331337</v>
      </c>
      <c r="BP314" s="2">
        <f t="shared" si="214"/>
        <v>394.55987359108281</v>
      </c>
      <c r="BQ314" s="2">
        <f t="shared" si="214"/>
        <v>10.252785037657373</v>
      </c>
      <c r="BR314" s="11">
        <f t="shared" si="215"/>
        <v>3.0005666804397729E-2</v>
      </c>
      <c r="BS314" s="17">
        <f t="shared" si="204"/>
        <v>7.7185494193428585E-5</v>
      </c>
      <c r="BT314" s="17">
        <f t="shared" si="205"/>
        <v>5.6517396751192667E-4</v>
      </c>
      <c r="BU314" s="12">
        <f>(BU$3*tempmid!$I424+BU$4*tempmid!$I424^2+BU$5*tempmid!$I424^6)*(K314/K$56)^$BW$1</f>
        <v>-27.053708608863644</v>
      </c>
      <c r="BV314" s="12">
        <f>(BV$3*tempmid!$I424+BV$4*tempmid!$I424^2+BV$5*tempmid!$I424^6)*(L314/L$56)^$BW$1</f>
        <v>-18.785844606092233</v>
      </c>
      <c r="BW314" s="12">
        <f>(BW$3*tempmid!$I424+BW$4*tempmid!$I424^2+BW$5*tempmid!$I424^6)*(M314/M$56)^$BW$1</f>
        <v>-16.845962536018572</v>
      </c>
      <c r="BX314" s="12"/>
      <c r="BY314" s="12"/>
      <c r="BZ314" s="12"/>
      <c r="CA314" s="19"/>
      <c r="CB314" s="19"/>
      <c r="CC314" s="19"/>
      <c r="CD314" s="19"/>
      <c r="CE314" s="19"/>
      <c r="CF314" s="19"/>
      <c r="CG314" s="19"/>
      <c r="CH314" s="19"/>
    </row>
    <row r="315" spans="1:86" x14ac:dyDescent="0.3">
      <c r="A315" s="2">
        <f t="shared" si="242"/>
        <v>2269</v>
      </c>
      <c r="B315" s="5">
        <f t="shared" si="243"/>
        <v>1165.4056455774842</v>
      </c>
      <c r="C315" s="5">
        <f t="shared" si="243"/>
        <v>2964.1697606359016</v>
      </c>
      <c r="D315" s="5">
        <f t="shared" si="243"/>
        <v>4369.9559008994966</v>
      </c>
      <c r="E315" s="15">
        <f t="shared" si="244"/>
        <v>6.9829951738500065E-9</v>
      </c>
      <c r="F315" s="15">
        <f t="shared" si="244"/>
        <v>1.3756968740582312E-8</v>
      </c>
      <c r="G315" s="15">
        <f t="shared" si="244"/>
        <v>2.8084362319103905E-8</v>
      </c>
      <c r="H315" s="5">
        <f t="shared" si="245"/>
        <v>294178.66829095053</v>
      </c>
      <c r="I315" s="5">
        <f t="shared" si="245"/>
        <v>151255.85890480594</v>
      </c>
      <c r="J315" s="5">
        <f t="shared" si="245"/>
        <v>53247.903346278035</v>
      </c>
      <c r="K315" s="5">
        <f t="shared" si="246"/>
        <v>252425.98524154097</v>
      </c>
      <c r="L315" s="5">
        <f t="shared" si="246"/>
        <v>51028.06894310841</v>
      </c>
      <c r="M315" s="5">
        <f t="shared" si="246"/>
        <v>12184.997870417335</v>
      </c>
      <c r="N315" s="15">
        <f t="shared" si="247"/>
        <v>-7.5141200804917929E-4</v>
      </c>
      <c r="O315" s="15">
        <f t="shared" si="247"/>
        <v>1.0260180263104157E-3</v>
      </c>
      <c r="P315" s="15">
        <f t="shared" si="247"/>
        <v>1.0819688633918467E-3</v>
      </c>
      <c r="Q315" s="5">
        <f t="shared" si="248"/>
        <v>2528.266525288268</v>
      </c>
      <c r="R315" s="5">
        <f t="shared" si="248"/>
        <v>3792.5891141907859</v>
      </c>
      <c r="S315" s="5">
        <f t="shared" si="248"/>
        <v>2771.7268612870562</v>
      </c>
      <c r="T315" s="5">
        <f t="shared" si="249"/>
        <v>8.5943231029509768</v>
      </c>
      <c r="U315" s="5">
        <f t="shared" si="249"/>
        <v>25.073998069573502</v>
      </c>
      <c r="V315" s="5">
        <f t="shared" si="249"/>
        <v>52.0532581961426</v>
      </c>
      <c r="W315" s="15">
        <f t="shared" si="250"/>
        <v>-1.0734613539272964E-2</v>
      </c>
      <c r="X315" s="15">
        <f t="shared" si="250"/>
        <v>-1.217998157191269E-2</v>
      </c>
      <c r="Y315" s="15">
        <f t="shared" si="250"/>
        <v>-9.7425357312937999E-3</v>
      </c>
      <c r="Z315" s="5">
        <f t="shared" si="202"/>
        <v>1698.2923472112859</v>
      </c>
      <c r="AA315" s="5">
        <f t="shared" si="202"/>
        <v>10291.597607446318</v>
      </c>
      <c r="AB315" s="5">
        <f t="shared" si="202"/>
        <v>75935.699438012787</v>
      </c>
      <c r="AC315" s="16">
        <f t="shared" si="239"/>
        <v>0.80909483574185914</v>
      </c>
      <c r="AD315" s="16">
        <f t="shared" si="239"/>
        <v>3.1051129126467769</v>
      </c>
      <c r="AE315" s="16">
        <f t="shared" si="239"/>
        <v>29.301120820161131</v>
      </c>
      <c r="AF315" s="15">
        <f t="shared" si="209"/>
        <v>-4.0504037456468023E-3</v>
      </c>
      <c r="AG315" s="15">
        <f t="shared" si="209"/>
        <v>2.9673830763510267E-4</v>
      </c>
      <c r="AH315" s="15">
        <f t="shared" si="209"/>
        <v>9.7937136394747881E-3</v>
      </c>
      <c r="AI315" s="1">
        <f t="shared" si="240"/>
        <v>591432.55661694868</v>
      </c>
      <c r="AJ315" s="1">
        <f t="shared" si="240"/>
        <v>298741.41357650247</v>
      </c>
      <c r="AK315" s="1">
        <f t="shared" si="240"/>
        <v>105137.17189644875</v>
      </c>
      <c r="AL315" s="14">
        <f t="shared" si="251"/>
        <v>99.991658119688282</v>
      </c>
      <c r="AM315" s="14">
        <f t="shared" si="251"/>
        <v>25.031498171453027</v>
      </c>
      <c r="AN315" s="14">
        <f t="shared" si="251"/>
        <v>7.7618546406246898</v>
      </c>
      <c r="AO315" s="11">
        <f t="shared" si="252"/>
        <v>1.5269600348025727E-3</v>
      </c>
      <c r="AP315" s="11">
        <f t="shared" si="252"/>
        <v>1.9235669134357622E-3</v>
      </c>
      <c r="AQ315" s="11">
        <f t="shared" si="252"/>
        <v>1.7449178951680407E-3</v>
      </c>
      <c r="AR315" s="1">
        <f t="shared" si="203"/>
        <v>294178.66829095053</v>
      </c>
      <c r="AS315" s="1">
        <f t="shared" si="203"/>
        <v>151255.85890480594</v>
      </c>
      <c r="AT315" s="1">
        <f t="shared" si="203"/>
        <v>53247.903346278035</v>
      </c>
      <c r="AU315" s="1">
        <f t="shared" si="210"/>
        <v>58835.733658190111</v>
      </c>
      <c r="AV315" s="1">
        <f t="shared" si="210"/>
        <v>30251.171780961187</v>
      </c>
      <c r="AW315" s="1">
        <f t="shared" si="210"/>
        <v>10649.580669255607</v>
      </c>
      <c r="AX315" s="1">
        <f t="shared" si="211"/>
        <v>201940.78819323276</v>
      </c>
      <c r="AY315" s="1">
        <f t="shared" si="211"/>
        <v>40822.455154486728</v>
      </c>
      <c r="AZ315" s="1">
        <f t="shared" si="211"/>
        <v>9747.998296333868</v>
      </c>
      <c r="BA315" s="1">
        <f t="shared" si="212"/>
        <v>14236.280480361496</v>
      </c>
      <c r="BB315" s="1">
        <f t="shared" si="212"/>
        <v>31470.553534948471</v>
      </c>
      <c r="BC315" s="1">
        <f t="shared" si="212"/>
        <v>40137.246296508871</v>
      </c>
      <c r="BD315" s="1">
        <f>SUM(BA315:BC315)*BT315*BG$3+BF$3*econlow!BD315+BH$3*econhigh!BD315</f>
        <v>46.308476513354776</v>
      </c>
      <c r="BE315" s="2">
        <f t="shared" si="241"/>
        <v>0.17931493730955578</v>
      </c>
      <c r="BF315" s="2">
        <f t="shared" si="241"/>
        <v>0.13584270515142602</v>
      </c>
      <c r="BG315" s="2">
        <f t="shared" si="241"/>
        <v>7.3108051554487685E-2</v>
      </c>
      <c r="BH315" s="2">
        <f t="shared" si="206"/>
        <v>8.2502474246069407E-2</v>
      </c>
      <c r="BI315" s="2">
        <f t="shared" si="213"/>
        <v>3.2153846742329923E-3</v>
      </c>
      <c r="BJ315" s="2">
        <f t="shared" si="213"/>
        <v>1.8453240542857267E-3</v>
      </c>
      <c r="BK315" s="2">
        <f t="shared" si="213"/>
        <v>5.3447872020936297E-4</v>
      </c>
      <c r="BL315" s="2">
        <f t="shared" si="207"/>
        <v>945.89758150899343</v>
      </c>
      <c r="BM315" s="2">
        <f t="shared" si="207"/>
        <v>279.11607478868632</v>
      </c>
      <c r="BN315" s="2">
        <f t="shared" si="207"/>
        <v>28.45987123435054</v>
      </c>
      <c r="BO315" s="2">
        <f t="shared" si="214"/>
        <v>6212.1965689853805</v>
      </c>
      <c r="BP315" s="2">
        <f t="shared" si="214"/>
        <v>399.29670450319202</v>
      </c>
      <c r="BQ315" s="2">
        <f t="shared" si="214"/>
        <v>10.253017992376174</v>
      </c>
      <c r="BR315" s="11">
        <f t="shared" si="215"/>
        <v>2.9982679512150362E-2</v>
      </c>
      <c r="BS315" s="17">
        <f t="shared" si="204"/>
        <v>7.4936960718767021E-5</v>
      </c>
      <c r="BT315" s="17">
        <f t="shared" si="205"/>
        <v>5.4871258981740447E-4</v>
      </c>
      <c r="BU315" s="12">
        <f>(BU$3*tempmid!$I425+BU$4*tempmid!$I425^2+BU$5*tempmid!$I425^6)*(K315/K$56)^$BW$1</f>
        <v>-27.212003261234386</v>
      </c>
      <c r="BV315" s="12">
        <f>(BV$3*tempmid!$I425+BV$4*tempmid!$I425^2+BV$5*tempmid!$I425^6)*(L315/L$56)^$BW$1</f>
        <v>-18.879237886733907</v>
      </c>
      <c r="BW315" s="12">
        <f>(BW$3*tempmid!$I425+BW$4*tempmid!$I425^2+BW$5*tempmid!$I425^6)*(M315/M$56)^$BW$1</f>
        <v>-16.922725995703082</v>
      </c>
      <c r="BX315" s="12"/>
      <c r="BY315" s="12"/>
      <c r="BZ315" s="12"/>
      <c r="CA315" s="19"/>
      <c r="CB315" s="19"/>
      <c r="CC315" s="19"/>
      <c r="CD315" s="19"/>
      <c r="CE315" s="19"/>
      <c r="CF315" s="19"/>
      <c r="CG315" s="19"/>
      <c r="CH315" s="19"/>
    </row>
    <row r="316" spans="1:86" x14ac:dyDescent="0.3">
      <c r="A316" s="2">
        <f t="shared" si="242"/>
        <v>2270</v>
      </c>
      <c r="B316" s="5">
        <f t="shared" si="243"/>
        <v>1165.4056533086052</v>
      </c>
      <c r="C316" s="5">
        <f t="shared" si="243"/>
        <v>2964.1697993749926</v>
      </c>
      <c r="D316" s="5">
        <f t="shared" si="243"/>
        <v>4369.95601749055</v>
      </c>
      <c r="E316" s="15">
        <f t="shared" si="244"/>
        <v>6.6338454151575061E-9</v>
      </c>
      <c r="F316" s="15">
        <f t="shared" si="244"/>
        <v>1.3069120303553195E-8</v>
      </c>
      <c r="G316" s="15">
        <f t="shared" si="244"/>
        <v>2.6680144203148707E-8</v>
      </c>
      <c r="H316" s="5">
        <f t="shared" si="245"/>
        <v>293950.63063158613</v>
      </c>
      <c r="I316" s="5">
        <f t="shared" si="245"/>
        <v>151407.42320431813</v>
      </c>
      <c r="J316" s="5">
        <f t="shared" si="245"/>
        <v>53304.382148574259</v>
      </c>
      <c r="K316" s="5">
        <f t="shared" si="246"/>
        <v>252230.31122000792</v>
      </c>
      <c r="L316" s="5">
        <f t="shared" si="246"/>
        <v>51079.200400814756</v>
      </c>
      <c r="M316" s="5">
        <f t="shared" si="246"/>
        <v>12197.921886450549</v>
      </c>
      <c r="N316" s="15">
        <f t="shared" si="247"/>
        <v>-7.7517384490277674E-4</v>
      </c>
      <c r="O316" s="15">
        <f t="shared" si="247"/>
        <v>1.0020261155356813E-3</v>
      </c>
      <c r="P316" s="15">
        <f t="shared" si="247"/>
        <v>1.0606498393068708E-3</v>
      </c>
      <c r="Q316" s="5">
        <f t="shared" si="248"/>
        <v>2499.1877699011984</v>
      </c>
      <c r="R316" s="5">
        <f t="shared" si="248"/>
        <v>3750.1494837599507</v>
      </c>
      <c r="S316" s="5">
        <f t="shared" si="248"/>
        <v>2747.6344768459944</v>
      </c>
      <c r="T316" s="5">
        <f t="shared" si="249"/>
        <v>8.5020663658091529</v>
      </c>
      <c r="U316" s="5">
        <f t="shared" si="249"/>
        <v>24.768597235151923</v>
      </c>
      <c r="V316" s="5">
        <f t="shared" si="249"/>
        <v>51.546127468236421</v>
      </c>
      <c r="W316" s="15">
        <f t="shared" si="250"/>
        <v>-1.0734613539272964E-2</v>
      </c>
      <c r="X316" s="15">
        <f t="shared" si="250"/>
        <v>-1.217998157191269E-2</v>
      </c>
      <c r="Y316" s="15">
        <f t="shared" si="250"/>
        <v>-9.7425357312937999E-3</v>
      </c>
      <c r="Z316" s="5">
        <f t="shared" si="202"/>
        <v>1671.9996127806237</v>
      </c>
      <c r="AA316" s="5">
        <f t="shared" si="202"/>
        <v>10179.696839959295</v>
      </c>
      <c r="AB316" s="5">
        <f t="shared" si="202"/>
        <v>76014.498780216207</v>
      </c>
      <c r="AC316" s="16">
        <f t="shared" si="239"/>
        <v>0.80581767498858681</v>
      </c>
      <c r="AD316" s="16">
        <f t="shared" si="239"/>
        <v>3.1060343185974917</v>
      </c>
      <c r="AE316" s="16">
        <f t="shared" si="239"/>
        <v>29.588087606789443</v>
      </c>
      <c r="AF316" s="15">
        <f t="shared" si="209"/>
        <v>-4.0504037456468023E-3</v>
      </c>
      <c r="AG316" s="15">
        <f t="shared" si="209"/>
        <v>2.9673830763510267E-4</v>
      </c>
      <c r="AH316" s="15">
        <f t="shared" si="209"/>
        <v>9.7937136394747881E-3</v>
      </c>
      <c r="AI316" s="1">
        <f t="shared" si="240"/>
        <v>591125.034613444</v>
      </c>
      <c r="AJ316" s="1">
        <f t="shared" si="240"/>
        <v>299118.4439998134</v>
      </c>
      <c r="AK316" s="1">
        <f t="shared" si="240"/>
        <v>105273.03537605949</v>
      </c>
      <c r="AL316" s="14">
        <f t="shared" si="251"/>
        <v>100.14281455279307</v>
      </c>
      <c r="AM316" s="14">
        <f t="shared" si="251"/>
        <v>25.079166435512601</v>
      </c>
      <c r="AN316" s="14">
        <f t="shared" si="251"/>
        <v>7.775263001696187</v>
      </c>
      <c r="AO316" s="11">
        <f t="shared" si="252"/>
        <v>1.511690434454547E-3</v>
      </c>
      <c r="AP316" s="11">
        <f t="shared" si="252"/>
        <v>1.9043312443014046E-3</v>
      </c>
      <c r="AQ316" s="11">
        <f t="shared" si="252"/>
        <v>1.7274687162163603E-3</v>
      </c>
      <c r="AR316" s="1">
        <f t="shared" si="203"/>
        <v>293950.63063158613</v>
      </c>
      <c r="AS316" s="1">
        <f t="shared" si="203"/>
        <v>151407.42320431813</v>
      </c>
      <c r="AT316" s="1">
        <f t="shared" si="203"/>
        <v>53304.382148574259</v>
      </c>
      <c r="AU316" s="1">
        <f t="shared" si="210"/>
        <v>58790.126126317227</v>
      </c>
      <c r="AV316" s="1">
        <f t="shared" si="210"/>
        <v>30281.484640863626</v>
      </c>
      <c r="AW316" s="1">
        <f t="shared" si="210"/>
        <v>10660.876429714852</v>
      </c>
      <c r="AX316" s="1">
        <f t="shared" si="211"/>
        <v>201784.24897600632</v>
      </c>
      <c r="AY316" s="1">
        <f t="shared" si="211"/>
        <v>40863.360320651809</v>
      </c>
      <c r="AZ316" s="1">
        <f t="shared" si="211"/>
        <v>9758.3375091604394</v>
      </c>
      <c r="BA316" s="1">
        <f t="shared" si="212"/>
        <v>14235.376832497665</v>
      </c>
      <c r="BB316" s="1">
        <f t="shared" si="212"/>
        <v>31473.522634687368</v>
      </c>
      <c r="BC316" s="1">
        <f t="shared" si="212"/>
        <v>40141.879904208457</v>
      </c>
      <c r="BD316" s="1">
        <f>SUM(BA316:BC316)*BT316*BG$3+BF$3*econlow!BD316+BH$3*econhigh!BD316</f>
        <v>44.962530670816498</v>
      </c>
      <c r="BE316" s="2">
        <f t="shared" si="241"/>
        <v>0.17931493730955578</v>
      </c>
      <c r="BF316" s="2">
        <f t="shared" si="241"/>
        <v>0.13584270515142602</v>
      </c>
      <c r="BG316" s="2">
        <f t="shared" si="241"/>
        <v>7.3108051554487685E-2</v>
      </c>
      <c r="BH316" s="2">
        <f t="shared" si="206"/>
        <v>8.2397148739928025E-2</v>
      </c>
      <c r="BI316" s="2">
        <f t="shared" si="213"/>
        <v>3.2153846742329923E-3</v>
      </c>
      <c r="BJ316" s="2">
        <f t="shared" si="213"/>
        <v>1.8453240542857267E-3</v>
      </c>
      <c r="BK316" s="2">
        <f t="shared" si="213"/>
        <v>5.3447872020936297E-4</v>
      </c>
      <c r="BL316" s="2">
        <f t="shared" si="207"/>
        <v>945.16435271392527</v>
      </c>
      <c r="BM316" s="2">
        <f t="shared" si="207"/>
        <v>279.39576003634716</v>
      </c>
      <c r="BN316" s="2">
        <f t="shared" si="207"/>
        <v>28.490057952320782</v>
      </c>
      <c r="BO316" s="2">
        <f t="shared" si="214"/>
        <v>6304.9941520199473</v>
      </c>
      <c r="BP316" s="2">
        <f t="shared" si="214"/>
        <v>404.09050036432342</v>
      </c>
      <c r="BQ316" s="2">
        <f t="shared" si="214"/>
        <v>10.253253210195004</v>
      </c>
      <c r="BR316" s="11">
        <f t="shared" si="215"/>
        <v>2.9959886045631573E-2</v>
      </c>
      <c r="BS316" s="17">
        <f t="shared" si="204"/>
        <v>7.2755554252874232E-5</v>
      </c>
      <c r="BT316" s="17">
        <f t="shared" si="205"/>
        <v>5.3273066972563544E-4</v>
      </c>
      <c r="BU316" s="12">
        <f>(BU$3*tempmid!$I426+BU$4*tempmid!$I426^2+BU$5*tempmid!$I426^6)*(K316/K$56)^$BW$1</f>
        <v>-27.370201873844405</v>
      </c>
      <c r="BV316" s="12">
        <f>(BV$3*tempmid!$I426+BV$4*tempmid!$I426^2+BV$5*tempmid!$I426^6)*(L316/L$56)^$BW$1</f>
        <v>-18.972480560470174</v>
      </c>
      <c r="BW316" s="12">
        <f>(BW$3*tempmid!$I426+BW$4*tempmid!$I426^2+BW$5*tempmid!$I426^6)*(M316/M$56)^$BW$1</f>
        <v>-16.999348400337059</v>
      </c>
      <c r="BX316" s="12"/>
      <c r="BY316" s="12"/>
      <c r="BZ316" s="12"/>
      <c r="CA316" s="19"/>
      <c r="CB316" s="19"/>
      <c r="CC316" s="19"/>
      <c r="CD316" s="19"/>
      <c r="CE316" s="19"/>
      <c r="CF316" s="19"/>
      <c r="CG316" s="19"/>
      <c r="CH316" s="19"/>
    </row>
    <row r="317" spans="1:86" x14ac:dyDescent="0.3">
      <c r="A317" s="2">
        <f t="shared" si="242"/>
        <v>2271</v>
      </c>
      <c r="B317" s="5">
        <f t="shared" si="243"/>
        <v>1165.4056606531703</v>
      </c>
      <c r="C317" s="5">
        <f t="shared" si="243"/>
        <v>2964.1698361771296</v>
      </c>
      <c r="D317" s="5">
        <f t="shared" si="243"/>
        <v>4369.9561282520535</v>
      </c>
      <c r="E317" s="15">
        <f t="shared" si="244"/>
        <v>6.3021531443996307E-9</v>
      </c>
      <c r="F317" s="15">
        <f t="shared" si="244"/>
        <v>1.2415664288375536E-8</v>
      </c>
      <c r="G317" s="15">
        <f t="shared" si="244"/>
        <v>2.534613699299127E-8</v>
      </c>
      <c r="H317" s="5">
        <f t="shared" si="245"/>
        <v>293715.83187084831</v>
      </c>
      <c r="I317" s="5">
        <f t="shared" si="245"/>
        <v>151555.54303014252</v>
      </c>
      <c r="J317" s="5">
        <f t="shared" si="245"/>
        <v>53359.796035436986</v>
      </c>
      <c r="K317" s="5">
        <f t="shared" si="246"/>
        <v>252028.83578429726</v>
      </c>
      <c r="L317" s="5">
        <f t="shared" si="246"/>
        <v>51129.169854046791</v>
      </c>
      <c r="M317" s="5">
        <f t="shared" si="246"/>
        <v>12210.602227894784</v>
      </c>
      <c r="N317" s="15">
        <f t="shared" si="247"/>
        <v>-7.9877566949093648E-4</v>
      </c>
      <c r="O317" s="15">
        <f t="shared" si="247"/>
        <v>9.7827399097738521E-4</v>
      </c>
      <c r="P317" s="15">
        <f t="shared" si="247"/>
        <v>1.0395493234236497E-3</v>
      </c>
      <c r="Q317" s="5">
        <f t="shared" si="248"/>
        <v>2470.3851096196763</v>
      </c>
      <c r="R317" s="5">
        <f t="shared" si="248"/>
        <v>3708.0967675184738</v>
      </c>
      <c r="S317" s="5">
        <f t="shared" si="248"/>
        <v>2723.6940927553087</v>
      </c>
      <c r="T317" s="5">
        <f t="shared" si="249"/>
        <v>8.4107999690869413</v>
      </c>
      <c r="U317" s="5">
        <f t="shared" si="249"/>
        <v>24.466916177265645</v>
      </c>
      <c r="V317" s="5">
        <f t="shared" si="249"/>
        <v>51.043937479567305</v>
      </c>
      <c r="W317" s="15">
        <f t="shared" si="250"/>
        <v>-1.0734613539272964E-2</v>
      </c>
      <c r="X317" s="15">
        <f t="shared" si="250"/>
        <v>-1.217998157191269E-2</v>
      </c>
      <c r="Y317" s="15">
        <f t="shared" si="250"/>
        <v>-9.7425357312937999E-3</v>
      </c>
      <c r="Z317" s="5">
        <f t="shared" si="202"/>
        <v>1646.0747942604335</v>
      </c>
      <c r="AA317" s="5">
        <f t="shared" si="202"/>
        <v>10068.771437806388</v>
      </c>
      <c r="AB317" s="5">
        <f t="shared" si="202"/>
        <v>76091.759303260958</v>
      </c>
      <c r="AC317" s="16">
        <f t="shared" si="239"/>
        <v>0.80255378805950461</v>
      </c>
      <c r="AD317" s="16">
        <f t="shared" si="239"/>
        <v>3.1069559979646488</v>
      </c>
      <c r="AE317" s="16">
        <f t="shared" si="239"/>
        <v>29.87786486395003</v>
      </c>
      <c r="AF317" s="15">
        <f t="shared" si="209"/>
        <v>-4.0504037456468023E-3</v>
      </c>
      <c r="AG317" s="15">
        <f t="shared" si="209"/>
        <v>2.9673830763510267E-4</v>
      </c>
      <c r="AH317" s="15">
        <f t="shared" si="209"/>
        <v>9.7937136394747881E-3</v>
      </c>
      <c r="AI317" s="1">
        <f t="shared" si="240"/>
        <v>590802.65727841679</v>
      </c>
      <c r="AJ317" s="1">
        <f t="shared" si="240"/>
        <v>299488.08424069569</v>
      </c>
      <c r="AK317" s="1">
        <f t="shared" si="240"/>
        <v>105406.60826816841</v>
      </c>
      <c r="AL317" s="14">
        <f t="shared" si="251"/>
        <v>100.2926856382835</v>
      </c>
      <c r="AM317" s="14">
        <f t="shared" si="251"/>
        <v>25.126447885334542</v>
      </c>
      <c r="AN317" s="14">
        <f t="shared" si="251"/>
        <v>7.7885602100560147</v>
      </c>
      <c r="AO317" s="11">
        <f t="shared" si="252"/>
        <v>1.4965735301100014E-3</v>
      </c>
      <c r="AP317" s="11">
        <f t="shared" si="252"/>
        <v>1.8852879318583906E-3</v>
      </c>
      <c r="AQ317" s="11">
        <f t="shared" si="252"/>
        <v>1.7101940290541967E-3</v>
      </c>
      <c r="AR317" s="1">
        <f t="shared" si="203"/>
        <v>293715.83187084831</v>
      </c>
      <c r="AS317" s="1">
        <f t="shared" si="203"/>
        <v>151555.54303014252</v>
      </c>
      <c r="AT317" s="1">
        <f t="shared" si="203"/>
        <v>53359.796035436986</v>
      </c>
      <c r="AU317" s="1">
        <f t="shared" si="210"/>
        <v>58743.166374169668</v>
      </c>
      <c r="AV317" s="1">
        <f t="shared" si="210"/>
        <v>30311.108606028505</v>
      </c>
      <c r="AW317" s="1">
        <f t="shared" si="210"/>
        <v>10671.959207087399</v>
      </c>
      <c r="AX317" s="1">
        <f t="shared" si="211"/>
        <v>201623.06862743778</v>
      </c>
      <c r="AY317" s="1">
        <f t="shared" si="211"/>
        <v>40903.335883237436</v>
      </c>
      <c r="AZ317" s="1">
        <f t="shared" si="211"/>
        <v>9768.4817823158264</v>
      </c>
      <c r="BA317" s="1">
        <f t="shared" si="212"/>
        <v>14234.445652537062</v>
      </c>
      <c r="BB317" s="1">
        <f t="shared" si="212"/>
        <v>31476.421378247087</v>
      </c>
      <c r="BC317" s="1">
        <f t="shared" si="212"/>
        <v>40146.42134699718</v>
      </c>
      <c r="BD317" s="1">
        <f>SUM(BA317:BC317)*BT317*BG$3+BF$3*econlow!BD317+BH$3*econhigh!BD317</f>
        <v>43.655605292339203</v>
      </c>
      <c r="BE317" s="2">
        <f t="shared" si="241"/>
        <v>0.17931493730955578</v>
      </c>
      <c r="BF317" s="2">
        <f t="shared" si="241"/>
        <v>0.13584270515142602</v>
      </c>
      <c r="BG317" s="2">
        <f t="shared" si="241"/>
        <v>7.3108051554487685E-2</v>
      </c>
      <c r="BH317" s="2">
        <f t="shared" si="206"/>
        <v>8.2292843074430536E-2</v>
      </c>
      <c r="BI317" s="2">
        <f t="shared" si="213"/>
        <v>3.2153846742329923E-3</v>
      </c>
      <c r="BJ317" s="2">
        <f t="shared" si="213"/>
        <v>1.8453240542857267E-3</v>
      </c>
      <c r="BK317" s="2">
        <f t="shared" si="213"/>
        <v>5.3447872020936297E-4</v>
      </c>
      <c r="BL317" s="2">
        <f t="shared" si="207"/>
        <v>944.40938437711998</v>
      </c>
      <c r="BM317" s="2">
        <f t="shared" si="207"/>
        <v>279.66908911385752</v>
      </c>
      <c r="BN317" s="2">
        <f t="shared" si="207"/>
        <v>28.519675495653001</v>
      </c>
      <c r="BO317" s="2">
        <f t="shared" si="214"/>
        <v>6399.1789634818233</v>
      </c>
      <c r="BP317" s="2">
        <f t="shared" si="214"/>
        <v>408.94194635513963</v>
      </c>
      <c r="BQ317" s="2">
        <f t="shared" si="214"/>
        <v>10.253490667624749</v>
      </c>
      <c r="BR317" s="11">
        <f t="shared" si="215"/>
        <v>2.993728395484449E-2</v>
      </c>
      <c r="BS317" s="17">
        <f t="shared" si="204"/>
        <v>7.0639211525225218E-5</v>
      </c>
      <c r="BT317" s="17">
        <f t="shared" si="205"/>
        <v>5.1721424245207328E-4</v>
      </c>
      <c r="BU317" s="12">
        <f>(BU$3*tempmid!$I427+BU$4*tempmid!$I427^2+BU$5*tempmid!$I427^6)*(K317/K$56)^$BW$1</f>
        <v>-27.528305775438472</v>
      </c>
      <c r="BV317" s="12">
        <f>(BV$3*tempmid!$I427+BV$4*tempmid!$I427^2+BV$5*tempmid!$I427^6)*(L317/L$56)^$BW$1</f>
        <v>-19.0655733636946</v>
      </c>
      <c r="BW317" s="12">
        <f>(BW$3*tempmid!$I427+BW$4*tempmid!$I427^2+BW$5*tempmid!$I427^6)*(M317/M$56)^$BW$1</f>
        <v>-17.07583037547451</v>
      </c>
      <c r="BX317" s="12"/>
      <c r="BY317" s="12"/>
      <c r="BZ317" s="12"/>
      <c r="CA317" s="19"/>
      <c r="CB317" s="19"/>
      <c r="CC317" s="19"/>
      <c r="CD317" s="19"/>
      <c r="CE317" s="19"/>
      <c r="CF317" s="19"/>
      <c r="CG317" s="19"/>
      <c r="CH317" s="19"/>
    </row>
    <row r="318" spans="1:86" x14ac:dyDescent="0.3">
      <c r="A318" s="2">
        <f t="shared" si="242"/>
        <v>2272</v>
      </c>
      <c r="B318" s="5">
        <f t="shared" si="243"/>
        <v>1165.4056676305072</v>
      </c>
      <c r="C318" s="5">
        <f t="shared" si="243"/>
        <v>2964.1698711391605</v>
      </c>
      <c r="D318" s="5">
        <f t="shared" si="243"/>
        <v>4369.9562334754846</v>
      </c>
      <c r="E318" s="15">
        <f t="shared" si="244"/>
        <v>5.987045487179649E-9</v>
      </c>
      <c r="F318" s="15">
        <f t="shared" si="244"/>
        <v>1.1794881073956759E-8</v>
      </c>
      <c r="G318" s="15">
        <f t="shared" si="244"/>
        <v>2.4078830143341707E-8</v>
      </c>
      <c r="H318" s="5">
        <f t="shared" si="245"/>
        <v>293474.33457222721</v>
      </c>
      <c r="I318" s="5">
        <f t="shared" si="245"/>
        <v>151700.24385401688</v>
      </c>
      <c r="J318" s="5">
        <f t="shared" si="245"/>
        <v>53414.153079563883</v>
      </c>
      <c r="K318" s="5">
        <f t="shared" si="246"/>
        <v>251821.61261401509</v>
      </c>
      <c r="L318" s="5">
        <f t="shared" si="246"/>
        <v>51177.985894484831</v>
      </c>
      <c r="M318" s="5">
        <f t="shared" si="246"/>
        <v>12223.040741321771</v>
      </c>
      <c r="N318" s="15">
        <f t="shared" si="247"/>
        <v>-8.2222008302068605E-4</v>
      </c>
      <c r="O318" s="15">
        <f t="shared" si="247"/>
        <v>9.547591047809334E-4</v>
      </c>
      <c r="P318" s="15">
        <f t="shared" si="247"/>
        <v>1.0186650252657081E-3</v>
      </c>
      <c r="Q318" s="5">
        <f t="shared" si="248"/>
        <v>2441.8570986940235</v>
      </c>
      <c r="R318" s="5">
        <f t="shared" si="248"/>
        <v>3666.4294783529176</v>
      </c>
      <c r="S318" s="5">
        <f t="shared" si="248"/>
        <v>2699.9059716816259</v>
      </c>
      <c r="T318" s="5">
        <f t="shared" si="249"/>
        <v>8.3205132818626648</v>
      </c>
      <c r="U318" s="5">
        <f t="shared" si="249"/>
        <v>24.168909589105017</v>
      </c>
      <c r="V318" s="5">
        <f t="shared" si="249"/>
        <v>50.546640094806691</v>
      </c>
      <c r="W318" s="15">
        <f t="shared" si="250"/>
        <v>-1.0734613539272964E-2</v>
      </c>
      <c r="X318" s="15">
        <f t="shared" si="250"/>
        <v>-1.217998157191269E-2</v>
      </c>
      <c r="Y318" s="15">
        <f t="shared" si="250"/>
        <v>-9.7425357312937999E-3</v>
      </c>
      <c r="Z318" s="5">
        <f t="shared" ref="Z318:AB346" si="253">Q317*AC318*(1-BE317)</f>
        <v>1620.5136690618292</v>
      </c>
      <c r="AA318" s="5">
        <f t="shared" si="253"/>
        <v>9958.8184413216786</v>
      </c>
      <c r="AB318" s="5">
        <f t="shared" si="253"/>
        <v>76167.492747278156</v>
      </c>
      <c r="AC318" s="16">
        <f t="shared" si="239"/>
        <v>0.79930312119026536</v>
      </c>
      <c r="AD318" s="16">
        <f t="shared" si="239"/>
        <v>3.1078779508293817</v>
      </c>
      <c r="AE318" s="16">
        <f t="shared" si="239"/>
        <v>30.170480116586482</v>
      </c>
      <c r="AF318" s="15">
        <f t="shared" si="209"/>
        <v>-4.0504037456468023E-3</v>
      </c>
      <c r="AG318" s="15">
        <f t="shared" si="209"/>
        <v>2.9673830763510267E-4</v>
      </c>
      <c r="AH318" s="15">
        <f t="shared" si="209"/>
        <v>9.7937136394747881E-3</v>
      </c>
      <c r="AI318" s="1">
        <f t="shared" si="240"/>
        <v>590465.55792474479</v>
      </c>
      <c r="AJ318" s="1">
        <f t="shared" si="240"/>
        <v>299850.38442265464</v>
      </c>
      <c r="AK318" s="1">
        <f t="shared" si="240"/>
        <v>105537.90664843898</v>
      </c>
      <c r="AL318" s="14">
        <f t="shared" si="251"/>
        <v>100.4412800630875</v>
      </c>
      <c r="AM318" s="14">
        <f t="shared" si="251"/>
        <v>25.17334476841355</v>
      </c>
      <c r="AN318" s="14">
        <f t="shared" si="251"/>
        <v>7.8017469597305205</v>
      </c>
      <c r="AO318" s="11">
        <f t="shared" si="252"/>
        <v>1.4816077948089014E-3</v>
      </c>
      <c r="AP318" s="11">
        <f t="shared" si="252"/>
        <v>1.8664350525398068E-3</v>
      </c>
      <c r="AQ318" s="11">
        <f t="shared" si="252"/>
        <v>1.6930920887636548E-3</v>
      </c>
      <c r="AR318" s="1">
        <f t="shared" ref="AR318:AT346" si="254">MAX(0.3*B318,AL318*AI318^$AR$5*B318^(1-$AR$5)*(1-BI317+BU317/100))</f>
        <v>293474.33457222721</v>
      </c>
      <c r="AS318" s="1">
        <f t="shared" si="254"/>
        <v>151700.24385401688</v>
      </c>
      <c r="AT318" s="1">
        <f t="shared" si="254"/>
        <v>53414.153079563883</v>
      </c>
      <c r="AU318" s="1">
        <f t="shared" si="210"/>
        <v>58694.866914445447</v>
      </c>
      <c r="AV318" s="1">
        <f t="shared" si="210"/>
        <v>30340.048770803376</v>
      </c>
      <c r="AW318" s="1">
        <f t="shared" si="210"/>
        <v>10682.830615912777</v>
      </c>
      <c r="AX318" s="1">
        <f t="shared" si="211"/>
        <v>201457.29009121205</v>
      </c>
      <c r="AY318" s="1">
        <f t="shared" si="211"/>
        <v>40942.388715587869</v>
      </c>
      <c r="AZ318" s="1">
        <f t="shared" si="211"/>
        <v>9778.4325930574178</v>
      </c>
      <c r="BA318" s="1">
        <f t="shared" si="212"/>
        <v>14233.487123664638</v>
      </c>
      <c r="BB318" s="1">
        <f t="shared" si="212"/>
        <v>31479.250467522961</v>
      </c>
      <c r="BC318" s="1">
        <f t="shared" si="212"/>
        <v>40150.871569486932</v>
      </c>
      <c r="BD318" s="1">
        <f>SUM(BA318:BC318)*BT318*BG$3+BF$3*econlow!BD318+BH$3*econhigh!BD318</f>
        <v>42.386572843090804</v>
      </c>
      <c r="BE318" s="2">
        <f t="shared" si="241"/>
        <v>0.17931493730955578</v>
      </c>
      <c r="BF318" s="2">
        <f t="shared" si="241"/>
        <v>0.13584270515142602</v>
      </c>
      <c r="BG318" s="2">
        <f t="shared" si="241"/>
        <v>7.3108051554487685E-2</v>
      </c>
      <c r="BH318" s="2">
        <f t="shared" si="206"/>
        <v>8.2189550931340796E-2</v>
      </c>
      <c r="BI318" s="2">
        <f t="shared" si="213"/>
        <v>3.2153846742329923E-3</v>
      </c>
      <c r="BJ318" s="2">
        <f t="shared" si="213"/>
        <v>1.8453240542857267E-3</v>
      </c>
      <c r="BK318" s="2">
        <f t="shared" si="213"/>
        <v>5.3447872020936297E-4</v>
      </c>
      <c r="BL318" s="2">
        <f t="shared" si="207"/>
        <v>943.63287766426492</v>
      </c>
      <c r="BM318" s="2">
        <f t="shared" si="207"/>
        <v>279.93610902482783</v>
      </c>
      <c r="BN318" s="2">
        <f t="shared" si="207"/>
        <v>28.54872817903231</v>
      </c>
      <c r="BO318" s="2">
        <f t="shared" si="214"/>
        <v>6494.7717394137799</v>
      </c>
      <c r="BP318" s="2">
        <f t="shared" si="214"/>
        <v>413.85173589982122</v>
      </c>
      <c r="BQ318" s="2">
        <f t="shared" si="214"/>
        <v>10.253730341464072</v>
      </c>
      <c r="BR318" s="11">
        <f t="shared" si="215"/>
        <v>2.991487081881114E-2</v>
      </c>
      <c r="BS318" s="17">
        <f t="shared" si="204"/>
        <v>6.8585934916326669E-5</v>
      </c>
      <c r="BT318" s="17">
        <f t="shared" si="205"/>
        <v>5.0214974995346925E-4</v>
      </c>
      <c r="BU318" s="12">
        <f>(BU$3*tempmid!$I428+BU$4*tempmid!$I428^2+BU$5*tempmid!$I428^6)*(K318/K$56)^$BW$1</f>
        <v>-27.686316314007549</v>
      </c>
      <c r="BV318" s="12">
        <f>(BV$3*tempmid!$I428+BV$4*tempmid!$I428^2+BV$5*tempmid!$I428^6)*(L318/L$56)^$BW$1</f>
        <v>-19.158517033941934</v>
      </c>
      <c r="BW318" s="12">
        <f>(BW$3*tempmid!$I428+BW$4*tempmid!$I428^2+BW$5*tempmid!$I428^6)*(M318/M$56)^$BW$1</f>
        <v>-17.152172546997257</v>
      </c>
      <c r="BX318" s="12"/>
      <c r="BY318" s="12"/>
      <c r="BZ318" s="12"/>
      <c r="CA318" s="19"/>
      <c r="CB318" s="19"/>
      <c r="CC318" s="19"/>
      <c r="CD318" s="19"/>
      <c r="CE318" s="19"/>
      <c r="CF318" s="19"/>
      <c r="CG318" s="19"/>
      <c r="CH318" s="19"/>
    </row>
    <row r="319" spans="1:86" x14ac:dyDescent="0.3">
      <c r="A319" s="2">
        <f t="shared" si="242"/>
        <v>2273</v>
      </c>
      <c r="B319" s="5">
        <f t="shared" si="243"/>
        <v>1165.4056742589771</v>
      </c>
      <c r="C319" s="5">
        <f t="shared" si="243"/>
        <v>2964.1699043530903</v>
      </c>
      <c r="D319" s="5">
        <f t="shared" si="243"/>
        <v>4369.9563334377472</v>
      </c>
      <c r="E319" s="15">
        <f t="shared" si="244"/>
        <v>5.6876932128206659E-9</v>
      </c>
      <c r="F319" s="15">
        <f t="shared" si="244"/>
        <v>1.120513702025892E-8</v>
      </c>
      <c r="G319" s="15">
        <f t="shared" si="244"/>
        <v>2.2874888636174622E-8</v>
      </c>
      <c r="H319" s="5">
        <f t="shared" si="245"/>
        <v>293226.20085507416</v>
      </c>
      <c r="I319" s="5">
        <f t="shared" si="245"/>
        <v>151841.5511378737</v>
      </c>
      <c r="J319" s="5">
        <f t="shared" si="245"/>
        <v>53467.461343358387</v>
      </c>
      <c r="K319" s="5">
        <f t="shared" si="246"/>
        <v>251608.69500787524</v>
      </c>
      <c r="L319" s="5">
        <f t="shared" si="246"/>
        <v>51225.657110573782</v>
      </c>
      <c r="M319" s="5">
        <f t="shared" si="246"/>
        <v>12235.239270982996</v>
      </c>
      <c r="N319" s="15">
        <f t="shared" si="247"/>
        <v>-8.4550966030938479E-4</v>
      </c>
      <c r="O319" s="15">
        <f t="shared" si="247"/>
        <v>9.314789407155466E-4</v>
      </c>
      <c r="P319" s="15">
        <f t="shared" si="247"/>
        <v>9.9799468228778387E-4</v>
      </c>
      <c r="Q319" s="5">
        <f t="shared" si="248"/>
        <v>2413.6022692140878</v>
      </c>
      <c r="R319" s="5">
        <f t="shared" si="248"/>
        <v>3625.1460802432675</v>
      </c>
      <c r="S319" s="5">
        <f t="shared" si="248"/>
        <v>2676.2703431205214</v>
      </c>
      <c r="T319" s="5">
        <f t="shared" si="249"/>
        <v>8.2311957873334816</v>
      </c>
      <c r="U319" s="5">
        <f t="shared" si="249"/>
        <v>23.874532715696493</v>
      </c>
      <c r="V319" s="5">
        <f t="shared" si="249"/>
        <v>50.05418764758619</v>
      </c>
      <c r="W319" s="15">
        <f t="shared" si="250"/>
        <v>-1.0734613539272964E-2</v>
      </c>
      <c r="X319" s="15">
        <f t="shared" si="250"/>
        <v>-1.217998157191269E-2</v>
      </c>
      <c r="Y319" s="15">
        <f t="shared" si="250"/>
        <v>-9.7425357312937999E-3</v>
      </c>
      <c r="Z319" s="5">
        <f t="shared" si="253"/>
        <v>1595.3120381799679</v>
      </c>
      <c r="AA319" s="5">
        <f t="shared" si="253"/>
        <v>9849.8347506044611</v>
      </c>
      <c r="AB319" s="5">
        <f t="shared" si="253"/>
        <v>76241.710837190054</v>
      </c>
      <c r="AC319" s="16">
        <f t="shared" si="239"/>
        <v>0.79606562083428911</v>
      </c>
      <c r="AD319" s="16">
        <f t="shared" si="239"/>
        <v>3.1088001772728471</v>
      </c>
      <c r="AE319" s="16">
        <f t="shared" si="239"/>
        <v>30.465961159213798</v>
      </c>
      <c r="AF319" s="15">
        <f t="shared" si="209"/>
        <v>-4.0504037456468023E-3</v>
      </c>
      <c r="AG319" s="15">
        <f t="shared" si="209"/>
        <v>2.9673830763510267E-4</v>
      </c>
      <c r="AH319" s="15">
        <f t="shared" si="209"/>
        <v>9.7937136394747881E-3</v>
      </c>
      <c r="AI319" s="1">
        <f t="shared" si="240"/>
        <v>590113.86904671579</v>
      </c>
      <c r="AJ319" s="1">
        <f t="shared" si="240"/>
        <v>300205.39475119254</v>
      </c>
      <c r="AK319" s="1">
        <f t="shared" si="240"/>
        <v>105666.94659950786</v>
      </c>
      <c r="AL319" s="14">
        <f t="shared" si="251"/>
        <v>100.58860650071493</v>
      </c>
      <c r="AM319" s="14">
        <f t="shared" si="251"/>
        <v>25.219859337348332</v>
      </c>
      <c r="AN319" s="14">
        <f t="shared" si="251"/>
        <v>7.8148239450260153</v>
      </c>
      <c r="AO319" s="11">
        <f t="shared" si="252"/>
        <v>1.4667917168608123E-3</v>
      </c>
      <c r="AP319" s="11">
        <f t="shared" si="252"/>
        <v>1.8477707020144087E-3</v>
      </c>
      <c r="AQ319" s="11">
        <f t="shared" si="252"/>
        <v>1.6761611678760182E-3</v>
      </c>
      <c r="AR319" s="1">
        <f t="shared" si="254"/>
        <v>293226.20085507416</v>
      </c>
      <c r="AS319" s="1">
        <f t="shared" si="254"/>
        <v>151841.5511378737</v>
      </c>
      <c r="AT319" s="1">
        <f t="shared" si="254"/>
        <v>53467.461343358387</v>
      </c>
      <c r="AU319" s="1">
        <f t="shared" si="210"/>
        <v>58645.240171014833</v>
      </c>
      <c r="AV319" s="1">
        <f t="shared" si="210"/>
        <v>30368.310227574741</v>
      </c>
      <c r="AW319" s="1">
        <f t="shared" si="210"/>
        <v>10693.492268671678</v>
      </c>
      <c r="AX319" s="1">
        <f t="shared" si="211"/>
        <v>201286.9560063002</v>
      </c>
      <c r="AY319" s="1">
        <f t="shared" si="211"/>
        <v>40980.525688459034</v>
      </c>
      <c r="AZ319" s="1">
        <f t="shared" si="211"/>
        <v>9788.1914167863961</v>
      </c>
      <c r="BA319" s="1">
        <f t="shared" si="212"/>
        <v>14232.501426063183</v>
      </c>
      <c r="BB319" s="1">
        <f t="shared" si="212"/>
        <v>31482.010596957396</v>
      </c>
      <c r="BC319" s="1">
        <f t="shared" si="212"/>
        <v>40155.231506339267</v>
      </c>
      <c r="BD319" s="1">
        <f>SUM(BA319:BC319)*BT319*BG$3+BF$3*econlow!BD319+BH$3*econhigh!BD319</f>
        <v>41.154338227469601</v>
      </c>
      <c r="BE319" s="2">
        <f t="shared" si="241"/>
        <v>0.17931493730955578</v>
      </c>
      <c r="BF319" s="2">
        <f t="shared" si="241"/>
        <v>0.13584270515142602</v>
      </c>
      <c r="BG319" s="2">
        <f t="shared" si="241"/>
        <v>7.3108051554487685E-2</v>
      </c>
      <c r="BH319" s="2">
        <f t="shared" si="206"/>
        <v>8.2087265951785129E-2</v>
      </c>
      <c r="BI319" s="2">
        <f t="shared" si="213"/>
        <v>3.2153846742329923E-3</v>
      </c>
      <c r="BJ319" s="2">
        <f t="shared" si="213"/>
        <v>1.8453240542857267E-3</v>
      </c>
      <c r="BK319" s="2">
        <f t="shared" si="213"/>
        <v>5.3447872020936297E-4</v>
      </c>
      <c r="BL319" s="2">
        <f t="shared" si="207"/>
        <v>942.83503231297061</v>
      </c>
      <c r="BM319" s="2">
        <f t="shared" si="207"/>
        <v>280.19686675477459</v>
      </c>
      <c r="BN319" s="2">
        <f t="shared" si="207"/>
        <v>28.577220311641778</v>
      </c>
      <c r="BO319" s="2">
        <f t="shared" si="214"/>
        <v>6591.7935257146564</v>
      </c>
      <c r="BP319" s="2">
        <f t="shared" si="214"/>
        <v>418.82057076524154</v>
      </c>
      <c r="BQ319" s="2">
        <f t="shared" si="214"/>
        <v>10.253972208795433</v>
      </c>
      <c r="BR319" s="11">
        <f t="shared" si="215"/>
        <v>2.9892644245081507E-2</v>
      </c>
      <c r="BS319" s="17">
        <f t="shared" ref="BS319:BS346" si="255">BS318/(1+BR318)</f>
        <v>6.6593790282685149E-5</v>
      </c>
      <c r="BT319" s="17">
        <f t="shared" ref="BT319:BT346" si="256">BT318/(1+BR$5)</f>
        <v>4.8752402908103806E-4</v>
      </c>
      <c r="BU319" s="12">
        <f>(BU$3*tempmid!$I429+BU$4*tempmid!$I429^2+BU$5*tempmid!$I429^6)*(K319/K$56)^$BW$1</f>
        <v>-27.844234856109427</v>
      </c>
      <c r="BV319" s="12">
        <f>(BV$3*tempmid!$I429+BV$4*tempmid!$I429^2+BV$5*tempmid!$I429^6)*(L319/L$56)^$BW$1</f>
        <v>-19.25131230946625</v>
      </c>
      <c r="BW319" s="12">
        <f>(BW$3*tempmid!$I429+BW$4*tempmid!$I429^2+BW$5*tempmid!$I429^6)*(M319/M$56)^$BW$1</f>
        <v>-17.228375540781023</v>
      </c>
      <c r="BX319" s="12"/>
      <c r="BY319" s="12"/>
      <c r="BZ319" s="12"/>
      <c r="CA319" s="19"/>
      <c r="CB319" s="19"/>
      <c r="CC319" s="19"/>
      <c r="CD319" s="19"/>
      <c r="CE319" s="19"/>
      <c r="CF319" s="19"/>
      <c r="CG319" s="19"/>
      <c r="CH319" s="19"/>
    </row>
    <row r="320" spans="1:86" x14ac:dyDescent="0.3">
      <c r="A320" s="2">
        <f t="shared" si="242"/>
        <v>2274</v>
      </c>
      <c r="B320" s="5">
        <f t="shared" si="243"/>
        <v>1165.4056805560235</v>
      </c>
      <c r="C320" s="5">
        <f t="shared" si="243"/>
        <v>2964.1699359063236</v>
      </c>
      <c r="D320" s="5">
        <f t="shared" si="243"/>
        <v>4369.9564284018988</v>
      </c>
      <c r="E320" s="15">
        <f t="shared" si="244"/>
        <v>5.4033085521796321E-9</v>
      </c>
      <c r="F320" s="15">
        <f t="shared" si="244"/>
        <v>1.0644880169245973E-8</v>
      </c>
      <c r="G320" s="15">
        <f t="shared" si="244"/>
        <v>2.173114420436589E-8</v>
      </c>
      <c r="H320" s="5">
        <f t="shared" si="245"/>
        <v>292971.49239295407</v>
      </c>
      <c r="I320" s="5">
        <f t="shared" si="245"/>
        <v>151979.49032990378</v>
      </c>
      <c r="J320" s="5">
        <f t="shared" si="245"/>
        <v>53519.728877875066</v>
      </c>
      <c r="K320" s="5">
        <f t="shared" si="246"/>
        <v>251390.13588227512</v>
      </c>
      <c r="L320" s="5">
        <f t="shared" si="246"/>
        <v>51272.192086191775</v>
      </c>
      <c r="M320" s="5">
        <f t="shared" si="246"/>
        <v>12247.199658566695</v>
      </c>
      <c r="N320" s="15">
        <f t="shared" si="247"/>
        <v>-8.6864695034993833E-4</v>
      </c>
      <c r="O320" s="15">
        <f t="shared" si="247"/>
        <v>9.0843101373105917E-4</v>
      </c>
      <c r="P320" s="15">
        <f t="shared" si="247"/>
        <v>9.7753605947570321E-4</v>
      </c>
      <c r="Q320" s="5">
        <f t="shared" si="248"/>
        <v>2385.6191321062156</v>
      </c>
      <c r="R320" s="5">
        <f t="shared" si="248"/>
        <v>3584.2449900168904</v>
      </c>
      <c r="S320" s="5">
        <f t="shared" si="248"/>
        <v>2652.7874041471687</v>
      </c>
      <c r="T320" s="5">
        <f t="shared" si="249"/>
        <v>8.1428370815903648</v>
      </c>
      <c r="U320" s="5">
        <f t="shared" si="249"/>
        <v>23.583741347181284</v>
      </c>
      <c r="V320" s="5">
        <f t="shared" si="249"/>
        <v>49.566532935928699</v>
      </c>
      <c r="W320" s="15">
        <f t="shared" si="250"/>
        <v>-1.0734613539272964E-2</v>
      </c>
      <c r="X320" s="15">
        <f t="shared" si="250"/>
        <v>-1.217998157191269E-2</v>
      </c>
      <c r="Y320" s="15">
        <f t="shared" si="250"/>
        <v>-9.7425357312937999E-3</v>
      </c>
      <c r="Z320" s="5">
        <f t="shared" si="253"/>
        <v>1570.4657268622291</v>
      </c>
      <c r="AA320" s="5">
        <f t="shared" si="253"/>
        <v>9741.8171301230432</v>
      </c>
      <c r="AB320" s="5">
        <f t="shared" si="253"/>
        <v>76314.425281169111</v>
      </c>
      <c r="AC320" s="16">
        <f t="shared" si="239"/>
        <v>0.79284123366188131</v>
      </c>
      <c r="AD320" s="16">
        <f t="shared" si="239"/>
        <v>3.1097226773762268</v>
      </c>
      <c r="AE320" s="16">
        <f t="shared" si="239"/>
        <v>30.764336058558499</v>
      </c>
      <c r="AF320" s="15">
        <f t="shared" si="209"/>
        <v>-4.0504037456468023E-3</v>
      </c>
      <c r="AG320" s="15">
        <f t="shared" si="209"/>
        <v>2.9673830763510267E-4</v>
      </c>
      <c r="AH320" s="15">
        <f t="shared" si="209"/>
        <v>9.7937136394747881E-3</v>
      </c>
      <c r="AI320" s="1">
        <f t="shared" si="240"/>
        <v>589747.72231305903</v>
      </c>
      <c r="AJ320" s="1">
        <f t="shared" si="240"/>
        <v>300553.16550364799</v>
      </c>
      <c r="AK320" s="1">
        <f t="shared" si="240"/>
        <v>105793.74420822876</v>
      </c>
      <c r="AL320" s="14">
        <f t="shared" si="251"/>
        <v>100.7346736101925</v>
      </c>
      <c r="AM320" s="14">
        <f t="shared" si="251"/>
        <v>25.265993849368886</v>
      </c>
      <c r="AN320" s="14">
        <f t="shared" si="251"/>
        <v>7.8277918604121517</v>
      </c>
      <c r="AO320" s="11">
        <f t="shared" si="252"/>
        <v>1.4521237996922042E-3</v>
      </c>
      <c r="AP320" s="11">
        <f t="shared" si="252"/>
        <v>1.8292929949942647E-3</v>
      </c>
      <c r="AQ320" s="11">
        <f t="shared" si="252"/>
        <v>1.6593995561972579E-3</v>
      </c>
      <c r="AR320" s="1">
        <f t="shared" si="254"/>
        <v>292971.49239295407</v>
      </c>
      <c r="AS320" s="1">
        <f t="shared" si="254"/>
        <v>151979.49032990378</v>
      </c>
      <c r="AT320" s="1">
        <f t="shared" si="254"/>
        <v>53519.728877875066</v>
      </c>
      <c r="AU320" s="1">
        <f t="shared" si="210"/>
        <v>58594.298478590819</v>
      </c>
      <c r="AV320" s="1">
        <f t="shared" si="210"/>
        <v>30395.898065980757</v>
      </c>
      <c r="AW320" s="1">
        <f t="shared" si="210"/>
        <v>10703.945775575014</v>
      </c>
      <c r="AX320" s="1">
        <f t="shared" si="211"/>
        <v>201112.10870582011</v>
      </c>
      <c r="AY320" s="1">
        <f t="shared" si="211"/>
        <v>41017.753668953417</v>
      </c>
      <c r="AZ320" s="1">
        <f t="shared" si="211"/>
        <v>9797.7597268533555</v>
      </c>
      <c r="BA320" s="1">
        <f t="shared" si="212"/>
        <v>14231.488736943675</v>
      </c>
      <c r="BB320" s="1">
        <f t="shared" si="212"/>
        <v>31484.702453633559</v>
      </c>
      <c r="BC320" s="1">
        <f t="shared" si="212"/>
        <v>40159.502082390805</v>
      </c>
      <c r="BD320" s="1">
        <f>SUM(BA320:BC320)*BT320*BG$3+BF$3*econlow!BD320+BH$3*econhigh!BD320</f>
        <v>39.957837861324258</v>
      </c>
      <c r="BE320" s="2">
        <f t="shared" si="241"/>
        <v>0.17931493730955578</v>
      </c>
      <c r="BF320" s="2">
        <f t="shared" si="241"/>
        <v>0.13584270515142602</v>
      </c>
      <c r="BG320" s="2">
        <f t="shared" si="241"/>
        <v>7.3108051554487685E-2</v>
      </c>
      <c r="BH320" s="2">
        <f t="shared" si="206"/>
        <v>8.1985981738417119E-2</v>
      </c>
      <c r="BI320" s="2">
        <f t="shared" si="213"/>
        <v>3.2153846742329923E-3</v>
      </c>
      <c r="BJ320" s="2">
        <f t="shared" si="213"/>
        <v>1.8453240542857267E-3</v>
      </c>
      <c r="BK320" s="2">
        <f t="shared" si="213"/>
        <v>5.3447872020936297E-4</v>
      </c>
      <c r="BL320" s="2">
        <f t="shared" si="207"/>
        <v>942.01604662747218</v>
      </c>
      <c r="BM320" s="2">
        <f t="shared" si="207"/>
        <v>280.45140926385642</v>
      </c>
      <c r="BN320" s="2">
        <f t="shared" si="207"/>
        <v>28.605156196598752</v>
      </c>
      <c r="BO320" s="2">
        <f t="shared" si="214"/>
        <v>6690.2656827656037</v>
      </c>
      <c r="BP320" s="2">
        <f t="shared" si="214"/>
        <v>423.84916116134002</v>
      </c>
      <c r="BQ320" s="2">
        <f t="shared" si="214"/>
        <v>10.25421624698096</v>
      </c>
      <c r="BR320" s="11">
        <f t="shared" si="215"/>
        <v>2.9870601869246921E-2</v>
      </c>
      <c r="BS320" s="17">
        <f t="shared" si="255"/>
        <v>6.466090485722312E-5</v>
      </c>
      <c r="BT320" s="17">
        <f t="shared" si="256"/>
        <v>4.7332430007867774E-4</v>
      </c>
      <c r="BU320" s="12">
        <f>(BU$3*tempmid!$I430+BU$4*tempmid!$I430^2+BU$5*tempmid!$I430^6)*(K320/K$56)^$BW$1</f>
        <v>-28.002062786215312</v>
      </c>
      <c r="BV320" s="12">
        <f>(BV$3*tempmid!$I430+BV$4*tempmid!$I430^2+BV$5*tempmid!$I430^6)*(L320/L$56)^$BW$1</f>
        <v>-19.343959928834632</v>
      </c>
      <c r="BW320" s="12">
        <f>(BW$3*tempmid!$I430+BW$4*tempmid!$I430^2+BW$5*tempmid!$I430^6)*(M320/M$56)^$BW$1</f>
        <v>-17.304439982374102</v>
      </c>
      <c r="BX320" s="12"/>
      <c r="BY320" s="12"/>
      <c r="BZ320" s="12"/>
      <c r="CA320" s="19"/>
      <c r="CB320" s="19"/>
      <c r="CC320" s="19"/>
      <c r="CD320" s="19"/>
      <c r="CE320" s="19"/>
      <c r="CF320" s="19"/>
      <c r="CG320" s="19"/>
      <c r="CH320" s="19"/>
    </row>
    <row r="321" spans="1:86" x14ac:dyDescent="0.3">
      <c r="A321" s="2">
        <f t="shared" si="242"/>
        <v>2275</v>
      </c>
      <c r="B321" s="5">
        <f t="shared" si="243"/>
        <v>1165.4056865382177</v>
      </c>
      <c r="C321" s="5">
        <f t="shared" si="243"/>
        <v>2964.1699658818952</v>
      </c>
      <c r="D321" s="5">
        <f t="shared" si="243"/>
        <v>4369.9565186178443</v>
      </c>
      <c r="E321" s="15">
        <f t="shared" si="244"/>
        <v>5.1331431245706503E-9</v>
      </c>
      <c r="F321" s="15">
        <f t="shared" si="244"/>
        <v>1.0112636160783674E-8</v>
      </c>
      <c r="G321" s="15">
        <f t="shared" si="244"/>
        <v>2.0644586994147596E-8</v>
      </c>
      <c r="H321" s="5">
        <f t="shared" si="245"/>
        <v>292710.27041212033</v>
      </c>
      <c r="I321" s="5">
        <f t="shared" si="245"/>
        <v>152114.08686071448</v>
      </c>
      <c r="J321" s="5">
        <f t="shared" si="245"/>
        <v>53570.963721791428</v>
      </c>
      <c r="K321" s="5">
        <f t="shared" si="246"/>
        <v>251165.9877699776</v>
      </c>
      <c r="L321" s="5">
        <f t="shared" si="246"/>
        <v>51317.599399350816</v>
      </c>
      <c r="M321" s="5">
        <f t="shared" si="246"/>
        <v>12258.923742960986</v>
      </c>
      <c r="N321" s="15">
        <f t="shared" si="247"/>
        <v>-8.9163447686946284E-4</v>
      </c>
      <c r="O321" s="15">
        <f t="shared" si="247"/>
        <v>8.8561286950072926E-4</v>
      </c>
      <c r="P321" s="15">
        <f t="shared" si="247"/>
        <v>9.5728694894670063E-4</v>
      </c>
      <c r="Q321" s="5">
        <f t="shared" si="248"/>
        <v>2357.9061781070891</v>
      </c>
      <c r="R321" s="5">
        <f t="shared" si="248"/>
        <v>3543.7245790672428</v>
      </c>
      <c r="S321" s="5">
        <f t="shared" si="248"/>
        <v>2629.4573201565577</v>
      </c>
      <c r="T321" s="5">
        <f t="shared" si="249"/>
        <v>8.0554268724062315</v>
      </c>
      <c r="U321" s="5">
        <f t="shared" si="249"/>
        <v>23.296491812175862</v>
      </c>
      <c r="V321" s="5">
        <f t="shared" si="249"/>
        <v>49.083629217724059</v>
      </c>
      <c r="W321" s="15">
        <f t="shared" si="250"/>
        <v>-1.0734613539272964E-2</v>
      </c>
      <c r="X321" s="15">
        <f t="shared" si="250"/>
        <v>-1.217998157191269E-2</v>
      </c>
      <c r="Y321" s="15">
        <f t="shared" si="250"/>
        <v>-9.7425357312937999E-3</v>
      </c>
      <c r="Z321" s="5">
        <f t="shared" si="253"/>
        <v>1545.9705852434033</v>
      </c>
      <c r="AA321" s="5">
        <f t="shared" si="253"/>
        <v>9634.7622132313008</v>
      </c>
      <c r="AB321" s="5">
        <f t="shared" si="253"/>
        <v>76385.64776913618</v>
      </c>
      <c r="AC321" s="16">
        <f t="shared" si="239"/>
        <v>0.78962990655935394</v>
      </c>
      <c r="AD321" s="16">
        <f t="shared" si="239"/>
        <v>3.110645451220726</v>
      </c>
      <c r="AE321" s="16">
        <f t="shared" si="239"/>
        <v>31.065633156224589</v>
      </c>
      <c r="AF321" s="15">
        <f t="shared" si="209"/>
        <v>-4.0504037456468023E-3</v>
      </c>
      <c r="AG321" s="15">
        <f t="shared" si="209"/>
        <v>2.9673830763510267E-4</v>
      </c>
      <c r="AH321" s="15">
        <f t="shared" si="209"/>
        <v>9.7937136394747881E-3</v>
      </c>
      <c r="AI321" s="1">
        <f t="shared" si="240"/>
        <v>589367.24856034399</v>
      </c>
      <c r="AJ321" s="1">
        <f t="shared" si="240"/>
        <v>300893.74701926397</v>
      </c>
      <c r="AK321" s="1">
        <f t="shared" si="240"/>
        <v>105918.3155629809</v>
      </c>
      <c r="AL321" s="14">
        <f t="shared" si="251"/>
        <v>100.87949003502605</v>
      </c>
      <c r="AM321" s="14">
        <f t="shared" si="251"/>
        <v>25.311750565873506</v>
      </c>
      <c r="AN321" s="14">
        <f t="shared" si="251"/>
        <v>7.840651400407932</v>
      </c>
      <c r="AO321" s="11">
        <f t="shared" si="252"/>
        <v>1.4376025616952821E-3</v>
      </c>
      <c r="AP321" s="11">
        <f t="shared" si="252"/>
        <v>1.811000065044322E-3</v>
      </c>
      <c r="AQ321" s="11">
        <f t="shared" si="252"/>
        <v>1.6428055606352854E-3</v>
      </c>
      <c r="AR321" s="1">
        <f t="shared" si="254"/>
        <v>292710.27041212033</v>
      </c>
      <c r="AS321" s="1">
        <f t="shared" si="254"/>
        <v>152114.08686071448</v>
      </c>
      <c r="AT321" s="1">
        <f t="shared" si="254"/>
        <v>53570.963721791428</v>
      </c>
      <c r="AU321" s="1">
        <f t="shared" si="210"/>
        <v>58542.054082424067</v>
      </c>
      <c r="AV321" s="1">
        <f t="shared" si="210"/>
        <v>30422.817372142898</v>
      </c>
      <c r="AW321" s="1">
        <f t="shared" si="210"/>
        <v>10714.192744358286</v>
      </c>
      <c r="AX321" s="1">
        <f t="shared" si="211"/>
        <v>200932.7902159821</v>
      </c>
      <c r="AY321" s="1">
        <f t="shared" si="211"/>
        <v>41054.079519480656</v>
      </c>
      <c r="AZ321" s="1">
        <f t="shared" si="211"/>
        <v>9807.13899436879</v>
      </c>
      <c r="BA321" s="1">
        <f t="shared" si="212"/>
        <v>14230.449230574957</v>
      </c>
      <c r="BB321" s="1">
        <f t="shared" si="212"/>
        <v>31487.326717367603</v>
      </c>
      <c r="BC321" s="1">
        <f t="shared" si="212"/>
        <v>40163.684212776447</v>
      </c>
      <c r="BD321" s="1">
        <f>SUM(BA321:BC321)*BT321*BG$3+BF$3*econlow!BD321+BH$3*econhigh!BD321</f>
        <v>38.796038770489524</v>
      </c>
      <c r="BE321" s="2">
        <f t="shared" si="241"/>
        <v>0.17931493730955578</v>
      </c>
      <c r="BF321" s="2">
        <f t="shared" si="241"/>
        <v>0.13584270515142602</v>
      </c>
      <c r="BG321" s="2">
        <f t="shared" si="241"/>
        <v>7.3108051554487685E-2</v>
      </c>
      <c r="BH321" s="2">
        <f t="shared" si="206"/>
        <v>8.1885691857550263E-2</v>
      </c>
      <c r="BI321" s="2">
        <f t="shared" si="213"/>
        <v>3.2153846742329923E-3</v>
      </c>
      <c r="BJ321" s="2">
        <f t="shared" si="213"/>
        <v>1.8453240542857267E-3</v>
      </c>
      <c r="BK321" s="2">
        <f t="shared" si="213"/>
        <v>5.3447872020936297E-4</v>
      </c>
      <c r="BL321" s="2">
        <f t="shared" si="207"/>
        <v>941.17611747372666</v>
      </c>
      <c r="BM321" s="2">
        <f t="shared" si="207"/>
        <v>280.69978347978486</v>
      </c>
      <c r="BN321" s="2">
        <f t="shared" si="207"/>
        <v>28.632540130405296</v>
      </c>
      <c r="BO321" s="2">
        <f t="shared" si="214"/>
        <v>6790.2098901252602</v>
      </c>
      <c r="BP321" s="2">
        <f t="shared" si="214"/>
        <v>428.9382258426968</v>
      </c>
      <c r="BQ321" s="2">
        <f t="shared" si="214"/>
        <v>10.25446243365832</v>
      </c>
      <c r="BR321" s="11">
        <f t="shared" si="215"/>
        <v>2.9848741354461888E-2</v>
      </c>
      <c r="BS321" s="17">
        <f t="shared" si="255"/>
        <v>6.2785465222389667E-5</v>
      </c>
      <c r="BT321" s="17">
        <f t="shared" si="256"/>
        <v>4.5953815541619196E-4</v>
      </c>
      <c r="BU321" s="12">
        <f>(BU$3*tempmid!$I431+BU$4*tempmid!$I431^2+BU$5*tempmid!$I431^6)*(K321/K$56)^$BW$1</f>
        <v>-28.159801506081749</v>
      </c>
      <c r="BV321" s="12">
        <f>(BV$3*tempmid!$I431+BV$4*tempmid!$I431^2+BV$5*tempmid!$I431^6)*(L321/L$56)^$BW$1</f>
        <v>-19.436460630535944</v>
      </c>
      <c r="BW321" s="12">
        <f>(BW$3*tempmid!$I431+BW$4*tempmid!$I431^2+BW$5*tempmid!$I431^6)*(M321/M$56)^$BW$1</f>
        <v>-17.380366496688406</v>
      </c>
      <c r="BX321" s="12"/>
      <c r="BY321" s="12"/>
      <c r="BZ321" s="12"/>
      <c r="CA321" s="19"/>
      <c r="CB321" s="19"/>
      <c r="CC321" s="19"/>
      <c r="CD321" s="19"/>
      <c r="CE321" s="19"/>
      <c r="CF321" s="19"/>
      <c r="CG321" s="19"/>
      <c r="CH321" s="19"/>
    </row>
    <row r="322" spans="1:86" x14ac:dyDescent="0.3">
      <c r="A322" s="2">
        <f t="shared" si="242"/>
        <v>2276</v>
      </c>
      <c r="B322" s="5">
        <f t="shared" si="243"/>
        <v>1165.4056922213019</v>
      </c>
      <c r="C322" s="5">
        <f t="shared" si="243"/>
        <v>2964.1699943586887</v>
      </c>
      <c r="D322" s="5">
        <f t="shared" si="243"/>
        <v>4369.9566043229952</v>
      </c>
      <c r="E322" s="15">
        <f t="shared" si="244"/>
        <v>4.8764859683421175E-9</v>
      </c>
      <c r="F322" s="15">
        <f t="shared" si="244"/>
        <v>9.6070043527444895E-9</v>
      </c>
      <c r="G322" s="15">
        <f t="shared" si="244"/>
        <v>1.9612357644440214E-8</v>
      </c>
      <c r="H322" s="5">
        <f t="shared" si="245"/>
        <v>292442.59569010534</v>
      </c>
      <c r="I322" s="5">
        <f t="shared" si="245"/>
        <v>152245.36613958384</v>
      </c>
      <c r="J322" s="5">
        <f t="shared" si="245"/>
        <v>53621.173900406895</v>
      </c>
      <c r="K322" s="5">
        <f t="shared" si="246"/>
        <v>250936.30281889223</v>
      </c>
      <c r="L322" s="5">
        <f t="shared" si="246"/>
        <v>51361.887620930058</v>
      </c>
      <c r="M322" s="5">
        <f t="shared" si="246"/>
        <v>12270.413360023291</v>
      </c>
      <c r="N322" s="15">
        <f t="shared" si="247"/>
        <v>-9.1447473889538777E-4</v>
      </c>
      <c r="O322" s="15">
        <f t="shared" si="247"/>
        <v>8.630220839949132E-4</v>
      </c>
      <c r="P322" s="15">
        <f t="shared" si="247"/>
        <v>9.3724516957727211E-4</v>
      </c>
      <c r="Q322" s="5">
        <f t="shared" si="248"/>
        <v>2330.4618787147492</v>
      </c>
      <c r="R322" s="5">
        <f t="shared" si="248"/>
        <v>3503.5831750377783</v>
      </c>
      <c r="S322" s="5">
        <f t="shared" si="248"/>
        <v>2606.2802255933575</v>
      </c>
      <c r="T322" s="5">
        <f t="shared" si="249"/>
        <v>7.9689549780370763</v>
      </c>
      <c r="U322" s="5">
        <f t="shared" si="249"/>
        <v>23.012740971213347</v>
      </c>
      <c r="V322" s="5">
        <f t="shared" si="249"/>
        <v>48.605430206248805</v>
      </c>
      <c r="W322" s="15">
        <f t="shared" si="250"/>
        <v>-1.0734613539272964E-2</v>
      </c>
      <c r="X322" s="15">
        <f t="shared" si="250"/>
        <v>-1.217998157191269E-2</v>
      </c>
      <c r="Y322" s="15">
        <f t="shared" si="250"/>
        <v>-9.7425357312937999E-3</v>
      </c>
      <c r="Z322" s="5">
        <f t="shared" si="253"/>
        <v>1521.8224889488213</v>
      </c>
      <c r="AA322" s="5">
        <f t="shared" si="253"/>
        <v>9528.6665065986454</v>
      </c>
      <c r="AB322" s="5">
        <f t="shared" si="253"/>
        <v>76455.389971296929</v>
      </c>
      <c r="AC322" s="16">
        <f t="shared" si="239"/>
        <v>0.78643158662815116</v>
      </c>
      <c r="AD322" s="16">
        <f t="shared" si="239"/>
        <v>3.111568498887574</v>
      </c>
      <c r="AE322" s="16">
        <f t="shared" si="239"/>
        <v>31.369881071385628</v>
      </c>
      <c r="AF322" s="15">
        <f t="shared" si="209"/>
        <v>-4.0504037456468023E-3</v>
      </c>
      <c r="AG322" s="15">
        <f t="shared" si="209"/>
        <v>2.9673830763510267E-4</v>
      </c>
      <c r="AH322" s="15">
        <f t="shared" si="209"/>
        <v>9.7937136394747881E-3</v>
      </c>
      <c r="AI322" s="1">
        <f t="shared" si="240"/>
        <v>588972.57778673363</v>
      </c>
      <c r="AJ322" s="1">
        <f t="shared" si="240"/>
        <v>301227.18968948052</v>
      </c>
      <c r="AK322" s="1">
        <f t="shared" si="240"/>
        <v>106040.6767510411</v>
      </c>
      <c r="AL322" s="14">
        <f t="shared" si="251"/>
        <v>101.02306440218995</v>
      </c>
      <c r="AM322" s="14">
        <f t="shared" si="251"/>
        <v>25.35713175197548</v>
      </c>
      <c r="AN322" s="14">
        <f t="shared" si="251"/>
        <v>7.8534032594703289</v>
      </c>
      <c r="AO322" s="11">
        <f t="shared" si="252"/>
        <v>1.4232265360783294E-3</v>
      </c>
      <c r="AP322" s="11">
        <f t="shared" si="252"/>
        <v>1.7928900643938788E-3</v>
      </c>
      <c r="AQ322" s="11">
        <f t="shared" si="252"/>
        <v>1.6263775050289326E-3</v>
      </c>
      <c r="AR322" s="1">
        <f t="shared" si="254"/>
        <v>292442.59569010534</v>
      </c>
      <c r="AS322" s="1">
        <f t="shared" si="254"/>
        <v>152245.36613958384</v>
      </c>
      <c r="AT322" s="1">
        <f t="shared" si="254"/>
        <v>53621.173900406895</v>
      </c>
      <c r="AU322" s="1">
        <f t="shared" si="210"/>
        <v>58488.519138021074</v>
      </c>
      <c r="AV322" s="1">
        <f t="shared" si="210"/>
        <v>30449.073227916771</v>
      </c>
      <c r="AW322" s="1">
        <f t="shared" si="210"/>
        <v>10724.23478008138</v>
      </c>
      <c r="AX322" s="1">
        <f t="shared" si="211"/>
        <v>200749.04225511377</v>
      </c>
      <c r="AY322" s="1">
        <f t="shared" si="211"/>
        <v>41089.510096744045</v>
      </c>
      <c r="AZ322" s="1">
        <f t="shared" si="211"/>
        <v>9816.3306880186337</v>
      </c>
      <c r="BA322" s="1">
        <f t="shared" si="212"/>
        <v>14229.383078312716</v>
      </c>
      <c r="BB322" s="1">
        <f t="shared" si="212"/>
        <v>31489.884060799573</v>
      </c>
      <c r="BC322" s="1">
        <f t="shared" si="212"/>
        <v>40167.778803050845</v>
      </c>
      <c r="BD322" s="1">
        <f>SUM(BA322:BC322)*BT322*BG$3+BF$3*econlow!BD322+BH$3*econhigh!BD322</f>
        <v>37.667937714901186</v>
      </c>
      <c r="BE322" s="2">
        <f t="shared" si="241"/>
        <v>0.17931493730955578</v>
      </c>
      <c r="BF322" s="2">
        <f t="shared" si="241"/>
        <v>0.13584270515142602</v>
      </c>
      <c r="BG322" s="2">
        <f t="shared" si="241"/>
        <v>7.3108051554487685E-2</v>
      </c>
      <c r="BH322" s="2">
        <f t="shared" si="206"/>
        <v>8.1786389841258467E-2</v>
      </c>
      <c r="BI322" s="2">
        <f t="shared" si="213"/>
        <v>3.2153846742329923E-3</v>
      </c>
      <c r="BJ322" s="2">
        <f t="shared" si="213"/>
        <v>1.8453240542857267E-3</v>
      </c>
      <c r="BK322" s="2">
        <f t="shared" si="213"/>
        <v>5.3447872020936297E-4</v>
      </c>
      <c r="BL322" s="2">
        <f t="shared" si="207"/>
        <v>940.31544027488007</v>
      </c>
      <c r="BM322" s="2">
        <f t="shared" si="207"/>
        <v>280.94203629091174</v>
      </c>
      <c r="BN322" s="2">
        <f t="shared" si="207"/>
        <v>28.659376402413173</v>
      </c>
      <c r="BO322" s="2">
        <f t="shared" si="214"/>
        <v>6891.6481512948039</v>
      </c>
      <c r="BP322" s="2">
        <f t="shared" si="214"/>
        <v>434.08849221133738</v>
      </c>
      <c r="BQ322" s="2">
        <f t="shared" si="214"/>
        <v>10.254710746736901</v>
      </c>
      <c r="BR322" s="11">
        <f t="shared" si="215"/>
        <v>2.9827060390967136E-2</v>
      </c>
      <c r="BS322" s="17">
        <f t="shared" si="255"/>
        <v>6.0965715353318712E-5</v>
      </c>
      <c r="BT322" s="17">
        <f t="shared" si="256"/>
        <v>4.4615354894775918E-4</v>
      </c>
      <c r="BU322" s="12">
        <f>(BU$3*tempmid!$I432+BU$4*tempmid!$I432^2+BU$5*tempmid!$I432^6)*(K322/K$56)^$BW$1</f>
        <v>-28.317452434147821</v>
      </c>
      <c r="BV322" s="12">
        <f>(BV$3*tempmid!$I432+BV$4*tempmid!$I432^2+BV$5*tempmid!$I432^6)*(L322/L$56)^$BW$1</f>
        <v>-19.528815152604505</v>
      </c>
      <c r="BW322" s="12">
        <f>(BW$3*tempmid!$I432+BW$4*tempmid!$I432^2+BW$5*tempmid!$I432^6)*(M322/M$56)^$BW$1</f>
        <v>-17.456155707702461</v>
      </c>
      <c r="BX322" s="12"/>
      <c r="BY322" s="12"/>
      <c r="BZ322" s="12"/>
      <c r="CA322" s="19"/>
      <c r="CB322" s="19"/>
      <c r="CC322" s="19"/>
      <c r="CD322" s="19"/>
      <c r="CE322" s="19"/>
      <c r="CF322" s="19"/>
      <c r="CG322" s="19"/>
      <c r="CH322" s="19"/>
    </row>
    <row r="323" spans="1:86" x14ac:dyDescent="0.3">
      <c r="A323" s="2">
        <f t="shared" si="242"/>
        <v>2277</v>
      </c>
      <c r="B323" s="5">
        <f t="shared" si="243"/>
        <v>1165.4056976202321</v>
      </c>
      <c r="C323" s="5">
        <f t="shared" si="243"/>
        <v>2964.1700214116427</v>
      </c>
      <c r="D323" s="5">
        <f t="shared" si="243"/>
        <v>4369.956685742889</v>
      </c>
      <c r="E323" s="15">
        <f t="shared" si="244"/>
        <v>4.6326616699250113E-9</v>
      </c>
      <c r="F323" s="15">
        <f t="shared" si="244"/>
        <v>9.1266541351072643E-9</v>
      </c>
      <c r="G323" s="15">
        <f t="shared" si="244"/>
        <v>1.8631739762218202E-8</v>
      </c>
      <c r="H323" s="5">
        <f t="shared" si="245"/>
        <v>292168.52855442546</v>
      </c>
      <c r="I323" s="5">
        <f t="shared" si="245"/>
        <v>152373.35355080583</v>
      </c>
      <c r="J323" s="5">
        <f t="shared" si="245"/>
        <v>53670.36742466734</v>
      </c>
      <c r="K323" s="5">
        <f t="shared" si="246"/>
        <v>250701.13279095507</v>
      </c>
      <c r="L323" s="5">
        <f t="shared" si="246"/>
        <v>51405.065313439831</v>
      </c>
      <c r="M323" s="5">
        <f t="shared" si="246"/>
        <v>12281.670342355674</v>
      </c>
      <c r="N323" s="15">
        <f t="shared" si="247"/>
        <v>-9.3717021130612643E-4</v>
      </c>
      <c r="O323" s="15">
        <f t="shared" si="247"/>
        <v>8.4065626303386765E-4</v>
      </c>
      <c r="P323" s="15">
        <f t="shared" si="247"/>
        <v>9.1740856661415293E-4</v>
      </c>
      <c r="Q323" s="5">
        <f t="shared" si="248"/>
        <v>2303.2846871172251</v>
      </c>
      <c r="R323" s="5">
        <f t="shared" si="248"/>
        <v>3463.8190634713496</v>
      </c>
      <c r="S323" s="5">
        <f t="shared" si="248"/>
        <v>2583.2562246713992</v>
      </c>
      <c r="T323" s="5">
        <f t="shared" si="249"/>
        <v>7.8834113260359828</v>
      </c>
      <c r="U323" s="5">
        <f t="shared" si="249"/>
        <v>22.732446210264769</v>
      </c>
      <c r="V323" s="5">
        <f t="shared" si="249"/>
        <v>48.131890065729522</v>
      </c>
      <c r="W323" s="15">
        <f t="shared" si="250"/>
        <v>-1.0734613539272964E-2</v>
      </c>
      <c r="X323" s="15">
        <f t="shared" si="250"/>
        <v>-1.217998157191269E-2</v>
      </c>
      <c r="Y323" s="15">
        <f t="shared" si="250"/>
        <v>-9.7425357312937999E-3</v>
      </c>
      <c r="Z323" s="5">
        <f t="shared" si="253"/>
        <v>1498.0173396662892</v>
      </c>
      <c r="AA323" s="5">
        <f t="shared" si="253"/>
        <v>9423.5263945544702</v>
      </c>
      <c r="AB323" s="5">
        <f t="shared" si="253"/>
        <v>76523.663536717329</v>
      </c>
      <c r="AC323" s="16">
        <f t="shared" si="239"/>
        <v>0.78324622118397758</v>
      </c>
      <c r="AD323" s="16">
        <f t="shared" si="239"/>
        <v>3.1124918204580245</v>
      </c>
      <c r="AE323" s="16">
        <f t="shared" si="239"/>
        <v>31.677108703503158</v>
      </c>
      <c r="AF323" s="15">
        <f t="shared" si="209"/>
        <v>-4.0504037456468023E-3</v>
      </c>
      <c r="AG323" s="15">
        <f t="shared" si="209"/>
        <v>2.9673830763510267E-4</v>
      </c>
      <c r="AH323" s="15">
        <f t="shared" si="209"/>
        <v>9.7937136394747881E-3</v>
      </c>
      <c r="AI323" s="1">
        <f t="shared" si="240"/>
        <v>588563.83914608136</v>
      </c>
      <c r="AJ323" s="1">
        <f t="shared" si="240"/>
        <v>301553.54394844925</v>
      </c>
      <c r="AK323" s="1">
        <f t="shared" si="240"/>
        <v>106160.84385601839</v>
      </c>
      <c r="AL323" s="14">
        <f t="shared" si="251"/>
        <v>101.16540532114297</v>
      </c>
      <c r="AM323" s="14">
        <f t="shared" si="251"/>
        <v>25.402139676059324</v>
      </c>
      <c r="AN323" s="14">
        <f t="shared" si="251"/>
        <v>7.8660481318854609</v>
      </c>
      <c r="AO323" s="11">
        <f t="shared" si="252"/>
        <v>1.408994270717546E-3</v>
      </c>
      <c r="AP323" s="11">
        <f t="shared" si="252"/>
        <v>1.7749611637499401E-3</v>
      </c>
      <c r="AQ323" s="11">
        <f t="shared" si="252"/>
        <v>1.6101137299786431E-3</v>
      </c>
      <c r="AR323" s="1">
        <f t="shared" si="254"/>
        <v>292168.52855442546</v>
      </c>
      <c r="AS323" s="1">
        <f t="shared" si="254"/>
        <v>152373.35355080583</v>
      </c>
      <c r="AT323" s="1">
        <f t="shared" si="254"/>
        <v>53670.36742466734</v>
      </c>
      <c r="AU323" s="1">
        <f t="shared" si="210"/>
        <v>58433.705710885093</v>
      </c>
      <c r="AV323" s="1">
        <f t="shared" si="210"/>
        <v>30474.670710161168</v>
      </c>
      <c r="AW323" s="1">
        <f t="shared" si="210"/>
        <v>10734.073484933469</v>
      </c>
      <c r="AX323" s="1">
        <f t="shared" si="211"/>
        <v>200560.90623276407</v>
      </c>
      <c r="AY323" s="1">
        <f t="shared" si="211"/>
        <v>41124.052250751862</v>
      </c>
      <c r="AZ323" s="1">
        <f t="shared" si="211"/>
        <v>9825.3362738845408</v>
      </c>
      <c r="BA323" s="1">
        <f t="shared" si="212"/>
        <v>14228.290448627837</v>
      </c>
      <c r="BB323" s="1">
        <f t="shared" si="212"/>
        <v>31492.375149482825</v>
      </c>
      <c r="BC323" s="1">
        <f t="shared" si="212"/>
        <v>40171.786749307779</v>
      </c>
      <c r="BD323" s="1">
        <f>SUM(BA323:BC323)*BT323*BG$3+BF$3*econlow!BD323+BH$3*econhigh!BD323</f>
        <v>36.57256033757281</v>
      </c>
      <c r="BE323" s="2">
        <f t="shared" si="241"/>
        <v>0.17931493730955578</v>
      </c>
      <c r="BF323" s="2">
        <f t="shared" si="241"/>
        <v>0.13584270515142602</v>
      </c>
      <c r="BG323" s="2">
        <f t="shared" si="241"/>
        <v>7.3108051554487685E-2</v>
      </c>
      <c r="BH323" s="2">
        <f t="shared" si="206"/>
        <v>8.1688069189443657E-2</v>
      </c>
      <c r="BI323" s="2">
        <f t="shared" si="213"/>
        <v>3.2153846742329923E-3</v>
      </c>
      <c r="BJ323" s="2">
        <f t="shared" si="213"/>
        <v>1.8453240542857267E-3</v>
      </c>
      <c r="BK323" s="2">
        <f t="shared" si="213"/>
        <v>5.3447872020936297E-4</v>
      </c>
      <c r="BL323" s="2">
        <f t="shared" si="207"/>
        <v>939.43420900710396</v>
      </c>
      <c r="BM323" s="2">
        <f t="shared" si="207"/>
        <v>281.17821453948545</v>
      </c>
      <c r="BN323" s="2">
        <f t="shared" si="207"/>
        <v>28.685669294302485</v>
      </c>
      <c r="BO323" s="2">
        <f t="shared" si="214"/>
        <v>6994.6027985540968</v>
      </c>
      <c r="BP323" s="2">
        <f t="shared" si="214"/>
        <v>439.30069642076313</v>
      </c>
      <c r="BQ323" s="2">
        <f t="shared" si="214"/>
        <v>10.254961164393814</v>
      </c>
      <c r="BR323" s="11">
        <f t="shared" si="215"/>
        <v>2.980555669561899E-2</v>
      </c>
      <c r="BS323" s="17">
        <f t="shared" si="255"/>
        <v>5.9199954728489531E-5</v>
      </c>
      <c r="BT323" s="17">
        <f t="shared" si="256"/>
        <v>4.3315878538617396E-4</v>
      </c>
      <c r="BU323" s="12">
        <f>(BU$3*tempmid!$I433+BU$4*tempmid!$I433^2+BU$5*tempmid!$I433^6)*(K323/K$56)^$BW$1</f>
        <v>-28.47501700495669</v>
      </c>
      <c r="BV323" s="12">
        <f>(BV$3*tempmid!$I433+BV$4*tempmid!$I433^2+BV$5*tempmid!$I433^6)*(L323/L$56)^$BW$1</f>
        <v>-19.621024232258108</v>
      </c>
      <c r="BW323" s="12">
        <f>(BW$3*tempmid!$I433+BW$4*tempmid!$I433^2+BW$5*tempmid!$I433^6)*(M323/M$56)^$BW$1</f>
        <v>-17.531808238176165</v>
      </c>
      <c r="BX323" s="12"/>
      <c r="BY323" s="12"/>
      <c r="BZ323" s="12"/>
      <c r="CA323" s="19"/>
      <c r="CB323" s="19"/>
      <c r="CC323" s="19"/>
      <c r="CD323" s="19"/>
      <c r="CE323" s="19"/>
      <c r="CF323" s="19"/>
      <c r="CG323" s="19"/>
      <c r="CH323" s="19"/>
    </row>
    <row r="324" spans="1:86" x14ac:dyDescent="0.3">
      <c r="A324" s="2">
        <f t="shared" si="242"/>
        <v>2278</v>
      </c>
      <c r="B324" s="5">
        <f t="shared" si="243"/>
        <v>1165.4057027492161</v>
      </c>
      <c r="C324" s="5">
        <f t="shared" si="243"/>
        <v>2964.1700471119493</v>
      </c>
      <c r="D324" s="5">
        <f t="shared" si="243"/>
        <v>4369.95676309179</v>
      </c>
      <c r="E324" s="15">
        <f t="shared" si="244"/>
        <v>4.4010285864287604E-9</v>
      </c>
      <c r="F324" s="15">
        <f t="shared" si="244"/>
        <v>8.6703214283519008E-9</v>
      </c>
      <c r="G324" s="15">
        <f t="shared" si="244"/>
        <v>1.770015277410729E-8</v>
      </c>
      <c r="H324" s="5">
        <f t="shared" si="245"/>
        <v>291888.12888139102</v>
      </c>
      <c r="I324" s="5">
        <f t="shared" si="245"/>
        <v>152498.07445012737</v>
      </c>
      <c r="J324" s="5">
        <f t="shared" si="245"/>
        <v>53718.552290215099</v>
      </c>
      <c r="K324" s="5">
        <f t="shared" si="246"/>
        <v>250460.5290610994</v>
      </c>
      <c r="L324" s="5">
        <f t="shared" si="246"/>
        <v>51447.14102981687</v>
      </c>
      <c r="M324" s="5">
        <f t="shared" si="246"/>
        <v>12292.696519086076</v>
      </c>
      <c r="N324" s="15">
        <f t="shared" si="247"/>
        <v>-9.5972334539196069E-4</v>
      </c>
      <c r="O324" s="15">
        <f t="shared" si="247"/>
        <v>8.1851304186630891E-4</v>
      </c>
      <c r="P324" s="15">
        <f t="shared" si="247"/>
        <v>8.977750113008387E-4</v>
      </c>
      <c r="Q324" s="5">
        <f t="shared" si="248"/>
        <v>2276.3730390990672</v>
      </c>
      <c r="R324" s="5">
        <f t="shared" si="248"/>
        <v>3424.4304894255733</v>
      </c>
      <c r="S324" s="5">
        <f t="shared" si="248"/>
        <v>2560.3853920828224</v>
      </c>
      <c r="T324" s="5">
        <f t="shared" si="249"/>
        <v>7.798785952079859</v>
      </c>
      <c r="U324" s="5">
        <f t="shared" si="249"/>
        <v>22.455565434339249</v>
      </c>
      <c r="V324" s="5">
        <f t="shared" si="249"/>
        <v>47.662963406949444</v>
      </c>
      <c r="W324" s="15">
        <f t="shared" si="250"/>
        <v>-1.0734613539272964E-2</v>
      </c>
      <c r="X324" s="15">
        <f t="shared" si="250"/>
        <v>-1.217998157191269E-2</v>
      </c>
      <c r="Y324" s="15">
        <f t="shared" si="250"/>
        <v>-9.7425357312937999E-3</v>
      </c>
      <c r="Z324" s="5">
        <f t="shared" si="253"/>
        <v>1474.5510656877557</v>
      </c>
      <c r="AA324" s="5">
        <f t="shared" si="253"/>
        <v>9319.3381433476479</v>
      </c>
      <c r="AB324" s="5">
        <f t="shared" si="253"/>
        <v>76590.480091936173</v>
      </c>
      <c r="AC324" s="16">
        <f t="shared" si="239"/>
        <v>0.78007375775593024</v>
      </c>
      <c r="AD324" s="16">
        <f t="shared" si="239"/>
        <v>3.1134154160133551</v>
      </c>
      <c r="AE324" s="16">
        <f t="shared" si="239"/>
        <v>31.987345235071782</v>
      </c>
      <c r="AF324" s="15">
        <f t="shared" si="209"/>
        <v>-4.0504037456468023E-3</v>
      </c>
      <c r="AG324" s="15">
        <f t="shared" si="209"/>
        <v>2.9673830763510267E-4</v>
      </c>
      <c r="AH324" s="15">
        <f t="shared" si="209"/>
        <v>9.7937136394747881E-3</v>
      </c>
      <c r="AI324" s="1">
        <f t="shared" si="240"/>
        <v>588141.16094235831</v>
      </c>
      <c r="AJ324" s="1">
        <f t="shared" si="240"/>
        <v>301872.8602637655</v>
      </c>
      <c r="AK324" s="1">
        <f t="shared" si="240"/>
        <v>106278.83295535002</v>
      </c>
      <c r="AL324" s="14">
        <f t="shared" si="251"/>
        <v>101.30652138287036</v>
      </c>
      <c r="AM324" s="14">
        <f t="shared" si="251"/>
        <v>25.446776609346472</v>
      </c>
      <c r="AN324" s="14">
        <f t="shared" si="251"/>
        <v>7.8785867116623036</v>
      </c>
      <c r="AO324" s="11">
        <f t="shared" si="252"/>
        <v>1.3949043280103706E-3</v>
      </c>
      <c r="AP324" s="11">
        <f t="shared" si="252"/>
        <v>1.7572115521124407E-3</v>
      </c>
      <c r="AQ324" s="11">
        <f t="shared" si="252"/>
        <v>1.5940125926788566E-3</v>
      </c>
      <c r="AR324" s="1">
        <f t="shared" si="254"/>
        <v>291888.12888139102</v>
      </c>
      <c r="AS324" s="1">
        <f t="shared" si="254"/>
        <v>152498.07445012737</v>
      </c>
      <c r="AT324" s="1">
        <f t="shared" si="254"/>
        <v>53718.552290215099</v>
      </c>
      <c r="AU324" s="1">
        <f t="shared" si="210"/>
        <v>58377.625776278204</v>
      </c>
      <c r="AV324" s="1">
        <f t="shared" si="210"/>
        <v>30499.614890025478</v>
      </c>
      <c r="AW324" s="1">
        <f t="shared" si="210"/>
        <v>10743.71045804302</v>
      </c>
      <c r="AX324" s="1">
        <f t="shared" si="211"/>
        <v>200368.42324887952</v>
      </c>
      <c r="AY324" s="1">
        <f t="shared" si="211"/>
        <v>41157.712823853493</v>
      </c>
      <c r="AZ324" s="1">
        <f t="shared" si="211"/>
        <v>9834.1572152688605</v>
      </c>
      <c r="BA324" s="1">
        <f t="shared" si="212"/>
        <v>14227.171507134055</v>
      </c>
      <c r="BB324" s="1">
        <f t="shared" si="212"/>
        <v>31494.800641972186</v>
      </c>
      <c r="BC324" s="1">
        <f t="shared" si="212"/>
        <v>40175.708938297736</v>
      </c>
      <c r="BD324" s="1">
        <f>SUM(BA324:BC324)*BT324*BG$3+BF$3*econlow!BD324+BH$3*econhigh!BD324</f>
        <v>35.508960337737413</v>
      </c>
      <c r="BE324" s="2">
        <f t="shared" si="241"/>
        <v>0.17931493730955578</v>
      </c>
      <c r="BF324" s="2">
        <f t="shared" si="241"/>
        <v>0.13584270515142602</v>
      </c>
      <c r="BG324" s="2">
        <f t="shared" si="241"/>
        <v>7.3108051554487685E-2</v>
      </c>
      <c r="BH324" s="2">
        <f t="shared" si="206"/>
        <v>8.1590723371870941E-2</v>
      </c>
      <c r="BI324" s="2">
        <f t="shared" si="213"/>
        <v>3.2153846742329923E-3</v>
      </c>
      <c r="BJ324" s="2">
        <f t="shared" si="213"/>
        <v>1.8453240542857267E-3</v>
      </c>
      <c r="BK324" s="2">
        <f t="shared" si="213"/>
        <v>5.3447872020936297E-4</v>
      </c>
      <c r="BL324" s="2">
        <f t="shared" si="207"/>
        <v>938.53261619576915</v>
      </c>
      <c r="BM324" s="2">
        <f t="shared" si="207"/>
        <v>281.40836501507562</v>
      </c>
      <c r="BN324" s="2">
        <f t="shared" si="207"/>
        <v>28.711423079573912</v>
      </c>
      <c r="BO324" s="2">
        <f t="shared" si="214"/>
        <v>7099.0964978697357</v>
      </c>
      <c r="BP324" s="2">
        <f t="shared" si="214"/>
        <v>444.57558348124189</v>
      </c>
      <c r="BQ324" s="2">
        <f t="shared" si="214"/>
        <v>10.255213665070025</v>
      </c>
      <c r="BR324" s="11">
        <f t="shared" si="215"/>
        <v>2.9784228011419195E-2</v>
      </c>
      <c r="BS324" s="17">
        <f t="shared" si="255"/>
        <v>5.748653650544181E-5</v>
      </c>
      <c r="BT324" s="17">
        <f t="shared" si="256"/>
        <v>4.2054251008366404E-4</v>
      </c>
      <c r="BU324" s="12">
        <f>(BU$3*tempmid!$I434+BU$4*tempmid!$I434^2+BU$5*tempmid!$I434^6)*(K324/K$56)^$BW$1</f>
        <v>-28.632496668601515</v>
      </c>
      <c r="BV324" s="12">
        <f>(BV$3*tempmid!$I434+BV$4*tempmid!$I434^2+BV$5*tempmid!$I434^6)*(L324/L$56)^$BW$1</f>
        <v>-19.71308860555019</v>
      </c>
      <c r="BW324" s="12">
        <f>(BW$3*tempmid!$I434+BW$4*tempmid!$I434^2+BW$5*tempmid!$I434^6)*(M324/M$56)^$BW$1</f>
        <v>-17.607324709376915</v>
      </c>
      <c r="BX324" s="12"/>
      <c r="BY324" s="12"/>
      <c r="BZ324" s="12"/>
      <c r="CA324" s="19"/>
      <c r="CB324" s="19"/>
      <c r="CC324" s="19"/>
      <c r="CD324" s="19"/>
      <c r="CE324" s="19"/>
      <c r="CF324" s="19"/>
      <c r="CG324" s="19"/>
      <c r="CH324" s="19"/>
    </row>
    <row r="325" spans="1:86" x14ac:dyDescent="0.3">
      <c r="A325" s="2">
        <f t="shared" si="242"/>
        <v>2279</v>
      </c>
      <c r="B325" s="5">
        <f t="shared" si="243"/>
        <v>1165.4057076217507</v>
      </c>
      <c r="C325" s="5">
        <f t="shared" si="243"/>
        <v>2964.1700715272414</v>
      </c>
      <c r="D325" s="5">
        <f t="shared" si="243"/>
        <v>4369.9568365732466</v>
      </c>
      <c r="E325" s="15">
        <f t="shared" si="244"/>
        <v>4.1809771571073224E-9</v>
      </c>
      <c r="F325" s="15">
        <f t="shared" si="244"/>
        <v>8.2368053569343059E-9</v>
      </c>
      <c r="G325" s="15">
        <f t="shared" si="244"/>
        <v>1.6815145135401924E-8</v>
      </c>
      <c r="H325" s="5">
        <f t="shared" si="245"/>
        <v>291601.45609502774</v>
      </c>
      <c r="I325" s="5">
        <f t="shared" si="245"/>
        <v>152619.55416127527</v>
      </c>
      <c r="J325" s="5">
        <f t="shared" si="245"/>
        <v>53765.73647646459</v>
      </c>
      <c r="K325" s="5">
        <f t="shared" si="246"/>
        <v>250214.54261632226</v>
      </c>
      <c r="L325" s="5">
        <f t="shared" si="246"/>
        <v>51488.123312249918</v>
      </c>
      <c r="M325" s="5">
        <f t="shared" si="246"/>
        <v>12303.493715655468</v>
      </c>
      <c r="N325" s="15">
        <f t="shared" si="247"/>
        <v>-9.8213656937984339E-4</v>
      </c>
      <c r="O325" s="15">
        <f t="shared" si="247"/>
        <v>7.9659008474930459E-4</v>
      </c>
      <c r="P325" s="15">
        <f t="shared" si="247"/>
        <v>8.7834240051631873E-4</v>
      </c>
      <c r="Q325" s="5">
        <f t="shared" si="248"/>
        <v>2249.7253539262451</v>
      </c>
      <c r="R325" s="5">
        <f t="shared" si="248"/>
        <v>3385.4156590545304</v>
      </c>
      <c r="S325" s="5">
        <f t="shared" si="248"/>
        <v>2537.6677736969573</v>
      </c>
      <c r="T325" s="5">
        <f t="shared" si="249"/>
        <v>7.7150689988087704</v>
      </c>
      <c r="U325" s="5">
        <f t="shared" si="249"/>
        <v>22.182057061162116</v>
      </c>
      <c r="V325" s="5">
        <f t="shared" si="249"/>
        <v>47.198605282897887</v>
      </c>
      <c r="W325" s="15">
        <f t="shared" si="250"/>
        <v>-1.0734613539272964E-2</v>
      </c>
      <c r="X325" s="15">
        <f t="shared" si="250"/>
        <v>-1.217998157191269E-2</v>
      </c>
      <c r="Y325" s="15">
        <f t="shared" si="250"/>
        <v>-9.7425357312937999E-3</v>
      </c>
      <c r="Z325" s="5">
        <f t="shared" si="253"/>
        <v>1451.4196224215339</v>
      </c>
      <c r="AA325" s="5">
        <f t="shared" si="253"/>
        <v>9216.0979053221763</v>
      </c>
      <c r="AB325" s="5">
        <f t="shared" si="253"/>
        <v>76655.851239614116</v>
      </c>
      <c r="AC325" s="16">
        <f t="shared" si="239"/>
        <v>0.77691414408563486</v>
      </c>
      <c r="AD325" s="16">
        <f t="shared" si="239"/>
        <v>3.1143392856348679</v>
      </c>
      <c r="AE325" s="16">
        <f t="shared" si="239"/>
        <v>32.300620134391096</v>
      </c>
      <c r="AF325" s="15">
        <f t="shared" si="209"/>
        <v>-4.0504037456468023E-3</v>
      </c>
      <c r="AG325" s="15">
        <f t="shared" si="209"/>
        <v>2.9673830763510267E-4</v>
      </c>
      <c r="AH325" s="15">
        <f t="shared" si="209"/>
        <v>9.7937136394747881E-3</v>
      </c>
      <c r="AI325" s="1">
        <f t="shared" si="240"/>
        <v>587704.67062440072</v>
      </c>
      <c r="AJ325" s="1">
        <f t="shared" si="240"/>
        <v>302185.18912741443</v>
      </c>
      <c r="AK325" s="1">
        <f t="shared" si="240"/>
        <v>106394.66011785805</v>
      </c>
      <c r="AL325" s="14">
        <f t="shared" si="251"/>
        <v>101.44642115895168</v>
      </c>
      <c r="AM325" s="14">
        <f t="shared" si="251"/>
        <v>25.491044825470222</v>
      </c>
      <c r="AN325" s="14">
        <f t="shared" si="251"/>
        <v>7.8910196924288964</v>
      </c>
      <c r="AO325" s="11">
        <f t="shared" si="252"/>
        <v>1.3809552847302668E-3</v>
      </c>
      <c r="AP325" s="11">
        <f t="shared" si="252"/>
        <v>1.7396394365913163E-3</v>
      </c>
      <c r="AQ325" s="11">
        <f t="shared" si="252"/>
        <v>1.578072466752068E-3</v>
      </c>
      <c r="AR325" s="1">
        <f t="shared" si="254"/>
        <v>291601.45609502774</v>
      </c>
      <c r="AS325" s="1">
        <f t="shared" si="254"/>
        <v>152619.55416127527</v>
      </c>
      <c r="AT325" s="1">
        <f t="shared" si="254"/>
        <v>53765.73647646459</v>
      </c>
      <c r="AU325" s="1">
        <f t="shared" si="210"/>
        <v>58320.29121900555</v>
      </c>
      <c r="AV325" s="1">
        <f t="shared" si="210"/>
        <v>30523.910832255056</v>
      </c>
      <c r="AW325" s="1">
        <f t="shared" si="210"/>
        <v>10753.147295292918</v>
      </c>
      <c r="AX325" s="1">
        <f t="shared" si="211"/>
        <v>200171.6340930578</v>
      </c>
      <c r="AY325" s="1">
        <f t="shared" si="211"/>
        <v>41190.498649799934</v>
      </c>
      <c r="AZ325" s="1">
        <f t="shared" si="211"/>
        <v>9842.7949725243761</v>
      </c>
      <c r="BA325" s="1">
        <f t="shared" si="212"/>
        <v>14226.026416614972</v>
      </c>
      <c r="BB325" s="1">
        <f t="shared" si="212"/>
        <v>31497.161189910759</v>
      </c>
      <c r="BC325" s="1">
        <f t="shared" si="212"/>
        <v>40179.546247543629</v>
      </c>
      <c r="BD325" s="1">
        <f>SUM(BA325:BC325)*BT325*BG$3+BF$3*econlow!BD325+BH$3*econhigh!BD325</f>
        <v>34.476218667475713</v>
      </c>
      <c r="BE325" s="2">
        <f t="shared" si="241"/>
        <v>0.17931493730955578</v>
      </c>
      <c r="BF325" s="2">
        <f t="shared" si="241"/>
        <v>0.13584270515142602</v>
      </c>
      <c r="BG325" s="2">
        <f t="shared" si="241"/>
        <v>7.3108051554487685E-2</v>
      </c>
      <c r="BH325" s="2">
        <f t="shared" si="206"/>
        <v>8.1494345830170623E-2</v>
      </c>
      <c r="BI325" s="2">
        <f t="shared" si="213"/>
        <v>3.2153846742329923E-3</v>
      </c>
      <c r="BJ325" s="2">
        <f t="shared" si="213"/>
        <v>1.8453240542857267E-3</v>
      </c>
      <c r="BK325" s="2">
        <f t="shared" si="213"/>
        <v>5.3447872020936297E-4</v>
      </c>
      <c r="BL325" s="2">
        <f t="shared" si="207"/>
        <v>937.61085291197696</v>
      </c>
      <c r="BM325" s="2">
        <f t="shared" si="207"/>
        <v>281.63253444816456</v>
      </c>
      <c r="BN325" s="2">
        <f t="shared" si="207"/>
        <v>28.73664202305466</v>
      </c>
      <c r="BO325" s="2">
        <f t="shared" si="214"/>
        <v>7205.1522538764466</v>
      </c>
      <c r="BP325" s="2">
        <f t="shared" si="214"/>
        <v>449.9139073663618</v>
      </c>
      <c r="BQ325" s="2">
        <f t="shared" si="214"/>
        <v>10.255468227466674</v>
      </c>
      <c r="BR325" s="11">
        <f t="shared" si="215"/>
        <v>2.9763072107070382E-2</v>
      </c>
      <c r="BS325" s="17">
        <f t="shared" si="255"/>
        <v>5.5823865759191209E-5</v>
      </c>
      <c r="BT325" s="17">
        <f t="shared" si="256"/>
        <v>4.0829369911035343E-4</v>
      </c>
      <c r="BU325" s="12">
        <f>(BU$3*tempmid!$I435+BU$4*tempmid!$I435^2+BU$5*tempmid!$I435^6)*(K325/K$56)^$BW$1</f>
        <v>-28.789892890194881</v>
      </c>
      <c r="BV325" s="12">
        <f>(BV$3*tempmid!$I435+BV$4*tempmid!$I435^2+BV$5*tempmid!$I435^6)*(L325/L$56)^$BW$1</f>
        <v>-19.805009007035714</v>
      </c>
      <c r="BW325" s="12">
        <f>(BW$3*tempmid!$I435+BW$4*tempmid!$I435^2+BW$5*tempmid!$I435^6)*(M325/M$56)^$BW$1</f>
        <v>-17.682705740816978</v>
      </c>
      <c r="BX325" s="12"/>
      <c r="BY325" s="12"/>
      <c r="BZ325" s="12"/>
      <c r="CA325" s="19"/>
      <c r="CB325" s="19"/>
      <c r="CC325" s="19"/>
      <c r="CD325" s="19"/>
      <c r="CE325" s="19"/>
      <c r="CF325" s="19"/>
      <c r="CG325" s="19"/>
      <c r="CH325" s="19"/>
    </row>
    <row r="326" spans="1:86" x14ac:dyDescent="0.3">
      <c r="A326" s="2">
        <f t="shared" si="242"/>
        <v>2280</v>
      </c>
      <c r="B326" s="5">
        <f t="shared" si="243"/>
        <v>1165.4057122506588</v>
      </c>
      <c r="C326" s="5">
        <f t="shared" si="243"/>
        <v>2964.1700947217687</v>
      </c>
      <c r="D326" s="5">
        <f t="shared" si="243"/>
        <v>4369.9569063806321</v>
      </c>
      <c r="E326" s="15">
        <f t="shared" si="244"/>
        <v>3.971928299251956E-9</v>
      </c>
      <c r="F326" s="15">
        <f t="shared" si="244"/>
        <v>7.8249650890875896E-9</v>
      </c>
      <c r="G326" s="15">
        <f t="shared" si="244"/>
        <v>1.5974387878631828E-8</v>
      </c>
      <c r="H326" s="5">
        <f t="shared" si="245"/>
        <v>291308.56916608766</v>
      </c>
      <c r="I326" s="5">
        <f t="shared" si="245"/>
        <v>152737.81797257086</v>
      </c>
      <c r="J326" s="5">
        <f t="shared" si="245"/>
        <v>53811.927945701769</v>
      </c>
      <c r="K326" s="5">
        <f t="shared" si="246"/>
        <v>249963.22405482785</v>
      </c>
      <c r="L326" s="5">
        <f t="shared" si="246"/>
        <v>51528.020691035133</v>
      </c>
      <c r="M326" s="5">
        <f t="shared" si="246"/>
        <v>12314.063753610535</v>
      </c>
      <c r="N326" s="15">
        <f t="shared" si="247"/>
        <v>-1.0044122890162654E-3</v>
      </c>
      <c r="O326" s="15">
        <f t="shared" si="247"/>
        <v>7.7488508453216198E-4</v>
      </c>
      <c r="P326" s="15">
        <f t="shared" si="247"/>
        <v>8.5910865639871048E-4</v>
      </c>
      <c r="Q326" s="5">
        <f t="shared" si="248"/>
        <v>2223.3400352096205</v>
      </c>
      <c r="R326" s="5">
        <f t="shared" si="248"/>
        <v>3346.7727411571982</v>
      </c>
      <c r="S326" s="5">
        <f t="shared" si="248"/>
        <v>2515.1033872489124</v>
      </c>
      <c r="T326" s="5">
        <f t="shared" si="249"/>
        <v>7.632250714677733</v>
      </c>
      <c r="U326" s="5">
        <f t="shared" si="249"/>
        <v>21.911880014930045</v>
      </c>
      <c r="V326" s="5">
        <f t="shared" si="249"/>
        <v>46.738771184462024</v>
      </c>
      <c r="W326" s="15">
        <f t="shared" si="250"/>
        <v>-1.0734613539272964E-2</v>
      </c>
      <c r="X326" s="15">
        <f t="shared" si="250"/>
        <v>-1.217998157191269E-2</v>
      </c>
      <c r="Y326" s="15">
        <f t="shared" si="250"/>
        <v>-9.7425357312937999E-3</v>
      </c>
      <c r="Z326" s="5">
        <f t="shared" si="253"/>
        <v>1428.6189928759832</v>
      </c>
      <c r="AA326" s="5">
        <f t="shared" si="253"/>
        <v>9113.8017230097703</v>
      </c>
      <c r="AB326" s="5">
        <f t="shared" si="253"/>
        <v>76719.78855721977</v>
      </c>
      <c r="AC326" s="16">
        <f t="shared" si="239"/>
        <v>0.77376732812638438</v>
      </c>
      <c r="AD326" s="16">
        <f t="shared" si="239"/>
        <v>3.1152634294038886</v>
      </c>
      <c r="AE326" s="16">
        <f t="shared" si="239"/>
        <v>32.616963158364776</v>
      </c>
      <c r="AF326" s="15">
        <f t="shared" si="209"/>
        <v>-4.0504037456468023E-3</v>
      </c>
      <c r="AG326" s="15">
        <f t="shared" si="209"/>
        <v>2.9673830763510267E-4</v>
      </c>
      <c r="AH326" s="15">
        <f t="shared" si="209"/>
        <v>9.7937136394747881E-3</v>
      </c>
      <c r="AI326" s="1">
        <f t="shared" si="240"/>
        <v>587254.49478096631</v>
      </c>
      <c r="AJ326" s="1">
        <f t="shared" si="240"/>
        <v>302490.58104692801</v>
      </c>
      <c r="AK326" s="1">
        <f t="shared" si="240"/>
        <v>106508.34140136516</v>
      </c>
      <c r="AL326" s="14">
        <f t="shared" si="251"/>
        <v>101.58511320065394</v>
      </c>
      <c r="AM326" s="14">
        <f t="shared" si="251"/>
        <v>25.534946600059946</v>
      </c>
      <c r="AN326" s="14">
        <f t="shared" si="251"/>
        <v>7.9033477673310051</v>
      </c>
      <c r="AO326" s="11">
        <f t="shared" si="252"/>
        <v>1.3671457318829641E-3</v>
      </c>
      <c r="AP326" s="11">
        <f t="shared" si="252"/>
        <v>1.7222430422254031E-3</v>
      </c>
      <c r="AQ326" s="11">
        <f t="shared" si="252"/>
        <v>1.5622917420845474E-3</v>
      </c>
      <c r="AR326" s="1">
        <f t="shared" si="254"/>
        <v>291308.56916608766</v>
      </c>
      <c r="AS326" s="1">
        <f t="shared" si="254"/>
        <v>152737.81797257086</v>
      </c>
      <c r="AT326" s="1">
        <f t="shared" si="254"/>
        <v>53811.927945701769</v>
      </c>
      <c r="AU326" s="1">
        <f t="shared" si="210"/>
        <v>58261.713833217538</v>
      </c>
      <c r="AV326" s="1">
        <f t="shared" si="210"/>
        <v>30547.563594514173</v>
      </c>
      <c r="AW326" s="1">
        <f t="shared" si="210"/>
        <v>10762.385589140355</v>
      </c>
      <c r="AX326" s="1">
        <f t="shared" si="211"/>
        <v>199970.5792438623</v>
      </c>
      <c r="AY326" s="1">
        <f t="shared" si="211"/>
        <v>41222.416552828108</v>
      </c>
      <c r="AZ326" s="1">
        <f t="shared" si="211"/>
        <v>9851.251002888428</v>
      </c>
      <c r="BA326" s="1">
        <f t="shared" si="212"/>
        <v>14224.85533705042</v>
      </c>
      <c r="BB326" s="1">
        <f t="shared" si="212"/>
        <v>31499.457438115456</v>
      </c>
      <c r="BC326" s="1">
        <f t="shared" si="212"/>
        <v>40183.299545454698</v>
      </c>
      <c r="BD326" s="1">
        <f>SUM(BA326:BC326)*BT326*BG$3+BF$3*econlow!BD326+BH$3*econhigh!BD326</f>
        <v>33.473442751171596</v>
      </c>
      <c r="BE326" s="2">
        <f t="shared" si="241"/>
        <v>0.17931493730955578</v>
      </c>
      <c r="BF326" s="2">
        <f t="shared" si="241"/>
        <v>0.13584270515142602</v>
      </c>
      <c r="BG326" s="2">
        <f t="shared" si="241"/>
        <v>7.3108051554487685E-2</v>
      </c>
      <c r="BH326" s="2">
        <f t="shared" ref="BH326:BH346" si="257">(BE326*Z326+BF326*AA326+BG326*AB326)/(Z326+AA326+AB326)</f>
        <v>8.1398929979807091E-2</v>
      </c>
      <c r="BI326" s="2">
        <f t="shared" si="213"/>
        <v>3.2153846742329923E-3</v>
      </c>
      <c r="BJ326" s="2">
        <f t="shared" si="213"/>
        <v>1.8453240542857267E-3</v>
      </c>
      <c r="BK326" s="2">
        <f t="shared" si="213"/>
        <v>5.3447872020936297E-4</v>
      </c>
      <c r="BL326" s="2">
        <f t="shared" ref="BL326:BN346" si="258">BI326*AR326</f>
        <v>936.66910876937993</v>
      </c>
      <c r="BM326" s="2">
        <f t="shared" si="258"/>
        <v>281.85076950389981</v>
      </c>
      <c r="BN326" s="2">
        <f t="shared" si="258"/>
        <v>28.761330380417135</v>
      </c>
      <c r="BO326" s="2">
        <f t="shared" si="214"/>
        <v>7312.7934149322837</v>
      </c>
      <c r="BP326" s="2">
        <f t="shared" si="214"/>
        <v>455.31643112086783</v>
      </c>
      <c r="BQ326" s="2">
        <f t="shared" si="214"/>
        <v>10.255724830541185</v>
      </c>
      <c r="BR326" s="11">
        <f t="shared" si="215"/>
        <v>2.9742086776496784E-2</v>
      </c>
      <c r="BS326" s="17">
        <f t="shared" si="255"/>
        <v>5.4210397781079964E-5</v>
      </c>
      <c r="BT326" s="17">
        <f t="shared" si="256"/>
        <v>3.9640164962170235E-4</v>
      </c>
      <c r="BU326" s="12">
        <f>(BU$3*tempmid!$I436+BU$4*tempmid!$I436^2+BU$5*tempmid!$I436^6)*(K326/K$56)^$BW$1</f>
        <v>-28.947207149361748</v>
      </c>
      <c r="BV326" s="12">
        <f>(BV$3*tempmid!$I436+BV$4*tempmid!$I436^2+BV$5*tempmid!$I436^6)*(L326/L$56)^$BW$1</f>
        <v>-19.896786169450433</v>
      </c>
      <c r="BW326" s="12">
        <f>(BW$3*tempmid!$I436+BW$4*tempmid!$I436^2+BW$5*tempmid!$I436^6)*(M326/M$56)^$BW$1</f>
        <v>-17.757951950001672</v>
      </c>
      <c r="BX326" s="12"/>
      <c r="BY326" s="12"/>
      <c r="BZ326" s="12"/>
      <c r="CA326" s="19"/>
      <c r="CB326" s="19"/>
      <c r="CC326" s="19"/>
      <c r="CD326" s="19"/>
      <c r="CE326" s="19"/>
      <c r="CF326" s="19"/>
      <c r="CG326" s="19"/>
      <c r="CH326" s="19"/>
    </row>
    <row r="327" spans="1:86" x14ac:dyDescent="0.3">
      <c r="A327" s="2">
        <f t="shared" si="242"/>
        <v>2281</v>
      </c>
      <c r="B327" s="5">
        <f t="shared" si="243"/>
        <v>1165.4057166481214</v>
      </c>
      <c r="C327" s="5">
        <f t="shared" si="243"/>
        <v>2964.1701167565698</v>
      </c>
      <c r="D327" s="5">
        <f t="shared" si="243"/>
        <v>4369.9569726976497</v>
      </c>
      <c r="E327" s="15">
        <f t="shared" si="244"/>
        <v>3.7733318842893578E-9</v>
      </c>
      <c r="F327" s="15">
        <f t="shared" si="244"/>
        <v>7.4337168346332098E-9</v>
      </c>
      <c r="G327" s="15">
        <f t="shared" si="244"/>
        <v>1.5175668484700237E-8</v>
      </c>
      <c r="H327" s="5">
        <f t="shared" si="245"/>
        <v>291009.52661116543</v>
      </c>
      <c r="I327" s="5">
        <f t="shared" si="245"/>
        <v>152852.89113362975</v>
      </c>
      <c r="J327" s="5">
        <f t="shared" si="245"/>
        <v>53857.134642208483</v>
      </c>
      <c r="K327" s="5">
        <f t="shared" si="246"/>
        <v>249706.62358526239</v>
      </c>
      <c r="L327" s="5">
        <f t="shared" si="246"/>
        <v>51566.841683460189</v>
      </c>
      <c r="M327" s="5">
        <f t="shared" si="246"/>
        <v>12324.408450402098</v>
      </c>
      <c r="N327" s="15">
        <f t="shared" si="247"/>
        <v>-1.0265528880727404E-3</v>
      </c>
      <c r="O327" s="15">
        <f t="shared" si="247"/>
        <v>7.5339576223631965E-4</v>
      </c>
      <c r="P327" s="15">
        <f t="shared" si="247"/>
        <v>8.4007172599931401E-4</v>
      </c>
      <c r="Q327" s="5">
        <f t="shared" si="248"/>
        <v>2197.2154717475159</v>
      </c>
      <c r="R327" s="5">
        <f t="shared" si="248"/>
        <v>3308.4998686930007</v>
      </c>
      <c r="S327" s="5">
        <f t="shared" si="248"/>
        <v>2492.6922230179894</v>
      </c>
      <c r="T327" s="5">
        <f t="shared" si="249"/>
        <v>7.5503214528208273</v>
      </c>
      <c r="U327" s="5">
        <f t="shared" si="249"/>
        <v>21.644993720142235</v>
      </c>
      <c r="V327" s="5">
        <f t="shared" si="249"/>
        <v>46.283417036160635</v>
      </c>
      <c r="W327" s="15">
        <f t="shared" si="250"/>
        <v>-1.0734613539272964E-2</v>
      </c>
      <c r="X327" s="15">
        <f t="shared" si="250"/>
        <v>-1.217998157191269E-2</v>
      </c>
      <c r="Y327" s="15">
        <f t="shared" si="250"/>
        <v>-9.7425357312937999E-3</v>
      </c>
      <c r="Z327" s="5">
        <f t="shared" si="253"/>
        <v>1406.1451881153962</v>
      </c>
      <c r="AA327" s="5">
        <f t="shared" si="253"/>
        <v>9012.4455331403224</v>
      </c>
      <c r="AB327" s="5">
        <f t="shared" si="253"/>
        <v>76782.303595750025</v>
      </c>
      <c r="AC327" s="16">
        <f t="shared" ref="AC327:AE342" si="259">AC326*(1+AF327)</f>
        <v>0.77063325804228211</v>
      </c>
      <c r="AD327" s="16">
        <f t="shared" si="259"/>
        <v>3.1161878474017675</v>
      </c>
      <c r="AE327" s="16">
        <f t="shared" si="259"/>
        <v>32.936404355327099</v>
      </c>
      <c r="AF327" s="15">
        <f t="shared" ref="AF327:AH346" si="260">AC$5-1</f>
        <v>-4.0504037456468023E-3</v>
      </c>
      <c r="AG327" s="15">
        <f t="shared" si="260"/>
        <v>2.9673830763510267E-4</v>
      </c>
      <c r="AH327" s="15">
        <f t="shared" si="260"/>
        <v>9.7937136394747881E-3</v>
      </c>
      <c r="AI327" s="1">
        <f t="shared" si="240"/>
        <v>586790.75913608726</v>
      </c>
      <c r="AJ327" s="1">
        <f t="shared" si="240"/>
        <v>302789.08653674938</v>
      </c>
      <c r="AK327" s="1">
        <f t="shared" si="240"/>
        <v>106619.892850369</v>
      </c>
      <c r="AL327" s="14">
        <f t="shared" si="251"/>
        <v>101.72260603804972</v>
      </c>
      <c r="AM327" s="14">
        <f t="shared" si="251"/>
        <v>25.578484210334341</v>
      </c>
      <c r="AN327" s="14">
        <f t="shared" si="251"/>
        <v>7.9155716289332112</v>
      </c>
      <c r="AO327" s="11">
        <f t="shared" si="252"/>
        <v>1.3534742745641346E-3</v>
      </c>
      <c r="AP327" s="11">
        <f t="shared" si="252"/>
        <v>1.7050206118031492E-3</v>
      </c>
      <c r="AQ327" s="11">
        <f t="shared" si="252"/>
        <v>1.5466688246637019E-3</v>
      </c>
      <c r="AR327" s="1">
        <f t="shared" si="254"/>
        <v>291009.52661116543</v>
      </c>
      <c r="AS327" s="1">
        <f t="shared" si="254"/>
        <v>152852.89113362975</v>
      </c>
      <c r="AT327" s="1">
        <f t="shared" si="254"/>
        <v>53857.134642208483</v>
      </c>
      <c r="AU327" s="1">
        <f t="shared" ref="AU327:AW346" si="261">$AU$5*AR327</f>
        <v>58201.905322233091</v>
      </c>
      <c r="AV327" s="1">
        <f t="shared" si="261"/>
        <v>30570.578226725949</v>
      </c>
      <c r="AW327" s="1">
        <f t="shared" si="261"/>
        <v>10771.426928441697</v>
      </c>
      <c r="AX327" s="1">
        <f t="shared" ref="AX327:AZ346" si="262">(AR327-AU327)/B327*1000</f>
        <v>199765.29886820994</v>
      </c>
      <c r="AY327" s="1">
        <f t="shared" si="262"/>
        <v>41253.473346768151</v>
      </c>
      <c r="AZ327" s="1">
        <f t="shared" si="262"/>
        <v>9859.526760321678</v>
      </c>
      <c r="BA327" s="1">
        <f t="shared" ref="BA327:BC346" si="263">LN(AX327)*B327</f>
        <v>14223.658425642167</v>
      </c>
      <c r="BB327" s="1">
        <f t="shared" si="263"/>
        <v>31501.690024661151</v>
      </c>
      <c r="BC327" s="1">
        <f t="shared" si="263"/>
        <v>40186.969691438644</v>
      </c>
      <c r="BD327" s="1">
        <f>SUM(BA327:BC327)*BT327*BG$3+BF$3*econlow!BD327+BH$3*econhigh!BD327</f>
        <v>32.499765727153445</v>
      </c>
      <c r="BE327" s="2">
        <f t="shared" si="241"/>
        <v>0.17931493730955578</v>
      </c>
      <c r="BF327" s="2">
        <f t="shared" si="241"/>
        <v>0.13584270515142602</v>
      </c>
      <c r="BG327" s="2">
        <f t="shared" si="241"/>
        <v>7.3108051554487685E-2</v>
      </c>
      <c r="BH327" s="2">
        <f t="shared" si="257"/>
        <v>8.1304469212014577E-2</v>
      </c>
      <c r="BI327" s="2">
        <f t="shared" ref="BI327:BK346" si="264">BI$5*BE327^2</f>
        <v>3.2153846742329923E-3</v>
      </c>
      <c r="BJ327" s="2">
        <f t="shared" si="264"/>
        <v>1.8453240542857267E-3</v>
      </c>
      <c r="BK327" s="2">
        <f t="shared" si="264"/>
        <v>5.3447872020936297E-4</v>
      </c>
      <c r="BL327" s="2">
        <f t="shared" si="258"/>
        <v>935.70757192133942</v>
      </c>
      <c r="BM327" s="2">
        <f t="shared" si="258"/>
        <v>282.06311677600445</v>
      </c>
      <c r="BN327" s="2">
        <f t="shared" si="258"/>
        <v>28.785492397710939</v>
      </c>
      <c r="BO327" s="2">
        <f t="shared" ref="BO327:BQ346" si="265">2*BI$5*BE327*AR327/Z327*1000</f>
        <v>7422.043678249569</v>
      </c>
      <c r="BP327" s="2">
        <f t="shared" si="265"/>
        <v>460.78392696978966</v>
      </c>
      <c r="BQ327" s="2">
        <f t="shared" si="265"/>
        <v>10.255983453503735</v>
      </c>
      <c r="BR327" s="11">
        <f t="shared" ref="BR327:BR346" si="266">SUM(H327:J327)*SUM(B326:D326)/SUM(H326:J326)/SUM(B327:D327)-1+BR$5</f>
        <v>2.9721269838411252E-2</v>
      </c>
      <c r="BS327" s="17">
        <f t="shared" si="255"/>
        <v>5.2644636435886698E-5</v>
      </c>
      <c r="BT327" s="17">
        <f t="shared" si="256"/>
        <v>3.8485597050650711E-4</v>
      </c>
      <c r="BU327" s="12">
        <f>(BU$3*tempmid!$I437+BU$4*tempmid!$I437^2+BU$5*tempmid!$I437^6)*(K327/K$56)^$BW$1</f>
        <v>-29.104440939755211</v>
      </c>
      <c r="BV327" s="12">
        <f>(BV$3*tempmid!$I437+BV$4*tempmid!$I437^2+BV$5*tempmid!$I437^6)*(L327/L$56)^$BW$1</f>
        <v>-19.988420823403384</v>
      </c>
      <c r="BW327" s="12">
        <f>(BW$3*tempmid!$I437+BW$4*tempmid!$I437^2+BW$5*tempmid!$I437^6)*(M327/M$56)^$BW$1</f>
        <v>-17.833063952188144</v>
      </c>
      <c r="BX327" s="12"/>
      <c r="BY327" s="12"/>
      <c r="BZ327" s="12"/>
      <c r="CA327" s="19"/>
      <c r="CB327" s="19"/>
      <c r="CC327" s="19"/>
      <c r="CD327" s="19"/>
      <c r="CE327" s="19"/>
      <c r="CF327" s="19"/>
      <c r="CG327" s="19"/>
      <c r="CH327" s="19"/>
    </row>
    <row r="328" spans="1:86" x14ac:dyDescent="0.3">
      <c r="A328" s="2">
        <f t="shared" si="242"/>
        <v>2282</v>
      </c>
      <c r="B328" s="5">
        <f t="shared" si="243"/>
        <v>1165.4057208257107</v>
      </c>
      <c r="C328" s="5">
        <f t="shared" si="243"/>
        <v>2964.1701376896308</v>
      </c>
      <c r="D328" s="5">
        <f t="shared" si="243"/>
        <v>4369.957035698817</v>
      </c>
      <c r="E328" s="15">
        <f t="shared" si="244"/>
        <v>3.5846652900748897E-9</v>
      </c>
      <c r="F328" s="15">
        <f t="shared" si="244"/>
        <v>7.0620309929015493E-9</v>
      </c>
      <c r="G328" s="15">
        <f t="shared" si="244"/>
        <v>1.4416885060465224E-8</v>
      </c>
      <c r="H328" s="5">
        <f t="shared" si="245"/>
        <v>290704.38649190048</v>
      </c>
      <c r="I328" s="5">
        <f t="shared" si="245"/>
        <v>152964.7988521489</v>
      </c>
      <c r="J328" s="5">
        <f t="shared" si="245"/>
        <v>53901.364491410008</v>
      </c>
      <c r="K328" s="5">
        <f t="shared" si="246"/>
        <v>249444.79102602246</v>
      </c>
      <c r="L328" s="5">
        <f t="shared" si="246"/>
        <v>51604.594792718133</v>
      </c>
      <c r="M328" s="5">
        <f t="shared" si="246"/>
        <v>12334.529619188907</v>
      </c>
      <c r="N328" s="15">
        <f t="shared" si="247"/>
        <v>-1.0485607289089094E-3</v>
      </c>
      <c r="O328" s="15">
        <f t="shared" si="247"/>
        <v>7.3211986667121032E-4</v>
      </c>
      <c r="P328" s="15">
        <f t="shared" si="247"/>
        <v>8.2122958091979115E-4</v>
      </c>
      <c r="Q328" s="5">
        <f t="shared" si="248"/>
        <v>2171.3500383476107</v>
      </c>
      <c r="R328" s="5">
        <f t="shared" si="248"/>
        <v>3270.5951402649534</v>
      </c>
      <c r="S328" s="5">
        <f t="shared" si="248"/>
        <v>2470.4342444959061</v>
      </c>
      <c r="T328" s="5">
        <f t="shared" si="249"/>
        <v>7.4692716699275135</v>
      </c>
      <c r="U328" s="5">
        <f t="shared" si="249"/>
        <v>21.381358095506737</v>
      </c>
      <c r="V328" s="5">
        <f t="shared" si="249"/>
        <v>45.832499191919467</v>
      </c>
      <c r="W328" s="15">
        <f t="shared" si="250"/>
        <v>-1.0734613539272964E-2</v>
      </c>
      <c r="X328" s="15">
        <f t="shared" si="250"/>
        <v>-1.217998157191269E-2</v>
      </c>
      <c r="Y328" s="15">
        <f t="shared" si="250"/>
        <v>-9.7425357312937999E-3</v>
      </c>
      <c r="Z328" s="5">
        <f t="shared" si="253"/>
        <v>1383.9942476890008</v>
      </c>
      <c r="AA328" s="5">
        <f t="shared" si="253"/>
        <v>8912.0251705710562</v>
      </c>
      <c r="AB328" s="5">
        <f t="shared" si="253"/>
        <v>76843.407878486381</v>
      </c>
      <c r="AC328" s="16">
        <f t="shared" si="259"/>
        <v>0.76751188220738764</v>
      </c>
      <c r="AD328" s="16">
        <f t="shared" si="259"/>
        <v>3.1171125397098787</v>
      </c>
      <c r="AE328" s="16">
        <f t="shared" si="259"/>
        <v>33.258974067897121</v>
      </c>
      <c r="AF328" s="15">
        <f t="shared" si="260"/>
        <v>-4.0504037456468023E-3</v>
      </c>
      <c r="AG328" s="15">
        <f t="shared" si="260"/>
        <v>2.9673830763510267E-4</v>
      </c>
      <c r="AH328" s="15">
        <f t="shared" si="260"/>
        <v>9.7937136394747881E-3</v>
      </c>
      <c r="AI328" s="1">
        <f t="shared" ref="AI328:AK343" si="267">(1-$AI$5)*AI327+AU327</f>
        <v>586313.5885447117</v>
      </c>
      <c r="AJ328" s="1">
        <f t="shared" si="267"/>
        <v>303080.75610980042</v>
      </c>
      <c r="AK328" s="1">
        <f t="shared" si="267"/>
        <v>106729.3304937738</v>
      </c>
      <c r="AL328" s="14">
        <f t="shared" si="251"/>
        <v>101.85890817915971</v>
      </c>
      <c r="AM328" s="14">
        <f t="shared" si="251"/>
        <v>25.621659934703672</v>
      </c>
      <c r="AN328" s="14">
        <f t="shared" si="251"/>
        <v>7.9276919691223968</v>
      </c>
      <c r="AO328" s="11">
        <f t="shared" si="252"/>
        <v>1.3399395318184932E-3</v>
      </c>
      <c r="AP328" s="11">
        <f t="shared" si="252"/>
        <v>1.6879704056851177E-3</v>
      </c>
      <c r="AQ328" s="11">
        <f t="shared" si="252"/>
        <v>1.5312021364170649E-3</v>
      </c>
      <c r="AR328" s="1">
        <f t="shared" si="254"/>
        <v>290704.38649190048</v>
      </c>
      <c r="AS328" s="1">
        <f t="shared" si="254"/>
        <v>152964.7988521489</v>
      </c>
      <c r="AT328" s="1">
        <f t="shared" si="254"/>
        <v>53901.364491410008</v>
      </c>
      <c r="AU328" s="1">
        <f t="shared" si="261"/>
        <v>58140.877298380103</v>
      </c>
      <c r="AV328" s="1">
        <f t="shared" si="261"/>
        <v>30592.959770429781</v>
      </c>
      <c r="AW328" s="1">
        <f t="shared" si="261"/>
        <v>10780.272898282003</v>
      </c>
      <c r="AX328" s="1">
        <f t="shared" si="262"/>
        <v>199555.83282081797</v>
      </c>
      <c r="AY328" s="1">
        <f t="shared" si="262"/>
        <v>41283.675834174501</v>
      </c>
      <c r="AZ328" s="1">
        <f t="shared" si="262"/>
        <v>9867.6236953511234</v>
      </c>
      <c r="BA328" s="1">
        <f t="shared" si="263"/>
        <v>14222.435836839002</v>
      </c>
      <c r="BB328" s="1">
        <f t="shared" si="263"/>
        <v>31503.859580963719</v>
      </c>
      <c r="BC328" s="1">
        <f t="shared" si="263"/>
        <v>40190.557536012013</v>
      </c>
      <c r="BD328" s="1">
        <f>SUM(BA328:BC328)*BT328*BG$3+BF$3*econlow!BD328+BH$3*econhigh!BD328</f>
        <v>31.554345710897735</v>
      </c>
      <c r="BE328" s="2">
        <f t="shared" ref="BE328:BG343" si="268">BE327</f>
        <v>0.17931493730955578</v>
      </c>
      <c r="BF328" s="2">
        <f t="shared" si="268"/>
        <v>0.13584270515142602</v>
      </c>
      <c r="BG328" s="2">
        <f t="shared" si="268"/>
        <v>7.3108051554487685E-2</v>
      </c>
      <c r="BH328" s="2">
        <f t="shared" si="257"/>
        <v>8.1210956895699529E-2</v>
      </c>
      <c r="BI328" s="2">
        <f t="shared" si="264"/>
        <v>3.2153846742329923E-3</v>
      </c>
      <c r="BJ328" s="2">
        <f t="shared" si="264"/>
        <v>1.8453240542857267E-3</v>
      </c>
      <c r="BK328" s="2">
        <f t="shared" si="264"/>
        <v>5.3447872020936297E-4</v>
      </c>
      <c r="BL328" s="2">
        <f t="shared" si="258"/>
        <v>934.7264290583613</v>
      </c>
      <c r="BM328" s="2">
        <f t="shared" si="258"/>
        <v>282.26962278084807</v>
      </c>
      <c r="BN328" s="2">
        <f t="shared" si="258"/>
        <v>28.809132310907223</v>
      </c>
      <c r="BO328" s="2">
        <f t="shared" si="265"/>
        <v>7532.9270951018698</v>
      </c>
      <c r="BP328" s="2">
        <f t="shared" si="265"/>
        <v>466.31717642889441</v>
      </c>
      <c r="BQ328" s="2">
        <f t="shared" si="265"/>
        <v>10.256244075813505</v>
      </c>
      <c r="BR328" s="11">
        <f t="shared" si="266"/>
        <v>2.9700619135862166E-2</v>
      </c>
      <c r="BS328" s="17">
        <f t="shared" si="255"/>
        <v>5.1125132575097672E-5</v>
      </c>
      <c r="BT328" s="17">
        <f t="shared" si="256"/>
        <v>3.7364657330728846E-4</v>
      </c>
      <c r="BU328" s="12">
        <f>(BU$3*tempmid!$I438+BU$4*tempmid!$I438^2+BU$5*tempmid!$I438^6)*(K328/K$56)^$BW$1</f>
        <v>-29.26159576859477</v>
      </c>
      <c r="BV328" s="12">
        <f>(BV$3*tempmid!$I438+BV$4*tempmid!$I438^2+BV$5*tempmid!$I438^6)*(L328/L$56)^$BW$1</f>
        <v>-20.079913697081913</v>
      </c>
      <c r="BW328" s="12">
        <f>(BW$3*tempmid!$I438+BW$4*tempmid!$I438^2+BW$5*tempmid!$I438^6)*(M328/M$56)^$BW$1</f>
        <v>-17.90804236015456</v>
      </c>
      <c r="BX328" s="12"/>
      <c r="BY328" s="12"/>
      <c r="BZ328" s="12"/>
      <c r="CA328" s="19"/>
      <c r="CB328" s="19"/>
      <c r="CC328" s="19"/>
      <c r="CD328" s="19"/>
      <c r="CE328" s="19"/>
      <c r="CF328" s="19"/>
      <c r="CG328" s="19"/>
      <c r="CH328" s="19"/>
    </row>
    <row r="329" spans="1:86" x14ac:dyDescent="0.3">
      <c r="A329" s="2">
        <f t="shared" si="242"/>
        <v>2283</v>
      </c>
      <c r="B329" s="5">
        <f t="shared" si="243"/>
        <v>1165.4057247944206</v>
      </c>
      <c r="C329" s="5">
        <f t="shared" si="243"/>
        <v>2964.1701575760389</v>
      </c>
      <c r="D329" s="5">
        <f t="shared" si="243"/>
        <v>4369.9570955499266</v>
      </c>
      <c r="E329" s="15">
        <f t="shared" si="244"/>
        <v>3.4054320255711452E-9</v>
      </c>
      <c r="F329" s="15">
        <f t="shared" si="244"/>
        <v>6.7089294432564718E-9</v>
      </c>
      <c r="G329" s="15">
        <f t="shared" si="244"/>
        <v>1.3696040807441962E-8</v>
      </c>
      <c r="H329" s="5">
        <f t="shared" si="245"/>
        <v>290393.20641426957</v>
      </c>
      <c r="I329" s="5">
        <f t="shared" si="245"/>
        <v>153073.56629077502</v>
      </c>
      <c r="J329" s="5">
        <f t="shared" si="245"/>
        <v>53944.625399046388</v>
      </c>
      <c r="K329" s="5">
        <f t="shared" si="246"/>
        <v>249177.77580464125</v>
      </c>
      <c r="L329" s="5">
        <f t="shared" si="246"/>
        <v>51641.288506848578</v>
      </c>
      <c r="M329" s="5">
        <f t="shared" si="246"/>
        <v>12344.429068646923</v>
      </c>
      <c r="N329" s="15">
        <f t="shared" si="247"/>
        <v>-1.0704381529993423E-3</v>
      </c>
      <c r="O329" s="15">
        <f t="shared" si="247"/>
        <v>7.1105517401770513E-4</v>
      </c>
      <c r="P329" s="15">
        <f t="shared" si="247"/>
        <v>8.0258021697199311E-4</v>
      </c>
      <c r="Q329" s="5">
        <f t="shared" si="248"/>
        <v>2145.7420966285795</v>
      </c>
      <c r="R329" s="5">
        <f t="shared" si="248"/>
        <v>3233.056621570739</v>
      </c>
      <c r="S329" s="5">
        <f t="shared" si="248"/>
        <v>2448.3293890449345</v>
      </c>
      <c r="T329" s="5">
        <f t="shared" si="249"/>
        <v>7.3890919251310017</v>
      </c>
      <c r="U329" s="5">
        <f t="shared" si="249"/>
        <v>21.120933547920998</v>
      </c>
      <c r="V329" s="5">
        <f t="shared" si="249"/>
        <v>45.3859744308877</v>
      </c>
      <c r="W329" s="15">
        <f t="shared" si="250"/>
        <v>-1.0734613539272964E-2</v>
      </c>
      <c r="X329" s="15">
        <f t="shared" si="250"/>
        <v>-1.217998157191269E-2</v>
      </c>
      <c r="Y329" s="15">
        <f t="shared" si="250"/>
        <v>-9.7425357312937999E-3</v>
      </c>
      <c r="Z329" s="5">
        <f t="shared" si="253"/>
        <v>1362.1622400337969</v>
      </c>
      <c r="AA329" s="5">
        <f t="shared" si="253"/>
        <v>8812.5363721355025</v>
      </c>
      <c r="AB329" s="5">
        <f t="shared" si="253"/>
        <v>76903.112899784581</v>
      </c>
      <c r="AC329" s="16">
        <f t="shared" si="259"/>
        <v>0.76440314920486641</v>
      </c>
      <c r="AD329" s="16">
        <f t="shared" si="259"/>
        <v>3.1180375064096202</v>
      </c>
      <c r="AE329" s="16">
        <f t="shared" si="259"/>
        <v>33.584702935860825</v>
      </c>
      <c r="AF329" s="15">
        <f t="shared" si="260"/>
        <v>-4.0504037456468023E-3</v>
      </c>
      <c r="AG329" s="15">
        <f t="shared" si="260"/>
        <v>2.9673830763510267E-4</v>
      </c>
      <c r="AH329" s="15">
        <f t="shared" si="260"/>
        <v>9.7937136394747881E-3</v>
      </c>
      <c r="AI329" s="1">
        <f t="shared" si="267"/>
        <v>585823.10698862071</v>
      </c>
      <c r="AJ329" s="1">
        <f t="shared" si="267"/>
        <v>303365.64026925014</v>
      </c>
      <c r="AK329" s="1">
        <f t="shared" si="267"/>
        <v>106836.67034267842</v>
      </c>
      <c r="AL329" s="14">
        <f t="shared" si="251"/>
        <v>101.99402810911947</v>
      </c>
      <c r="AM329" s="14">
        <f t="shared" si="251"/>
        <v>25.664476052380834</v>
      </c>
      <c r="AN329" s="14">
        <f t="shared" si="251"/>
        <v>7.9397094790135743</v>
      </c>
      <c r="AO329" s="11">
        <f t="shared" si="252"/>
        <v>1.3265401365003082E-3</v>
      </c>
      <c r="AP329" s="11">
        <f t="shared" si="252"/>
        <v>1.6710907016282664E-3</v>
      </c>
      <c r="AQ329" s="11">
        <f t="shared" si="252"/>
        <v>1.5158901150528943E-3</v>
      </c>
      <c r="AR329" s="1">
        <f t="shared" si="254"/>
        <v>290393.20641426957</v>
      </c>
      <c r="AS329" s="1">
        <f t="shared" si="254"/>
        <v>153073.56629077502</v>
      </c>
      <c r="AT329" s="1">
        <f t="shared" si="254"/>
        <v>53944.625399046388</v>
      </c>
      <c r="AU329" s="1">
        <f t="shared" si="261"/>
        <v>58078.641282853918</v>
      </c>
      <c r="AV329" s="1">
        <f t="shared" si="261"/>
        <v>30614.713258155007</v>
      </c>
      <c r="AW329" s="1">
        <f t="shared" si="261"/>
        <v>10788.925079809278</v>
      </c>
      <c r="AX329" s="1">
        <f t="shared" si="262"/>
        <v>199342.22064371299</v>
      </c>
      <c r="AY329" s="1">
        <f t="shared" si="262"/>
        <v>41313.030805478855</v>
      </c>
      <c r="AZ329" s="1">
        <f t="shared" si="262"/>
        <v>9875.5432549175384</v>
      </c>
      <c r="BA329" s="1">
        <f t="shared" si="263"/>
        <v>14221.187722361148</v>
      </c>
      <c r="BB329" s="1">
        <f t="shared" si="263"/>
        <v>31505.96673186171</v>
      </c>
      <c r="BC329" s="1">
        <f t="shared" si="263"/>
        <v>40194.063920908862</v>
      </c>
      <c r="BD329" s="1">
        <f>SUM(BA329:BC329)*BT329*BG$3+BF$3*econlow!BD329+BH$3*econhigh!BD329</f>
        <v>30.636365079188415</v>
      </c>
      <c r="BE329" s="2">
        <f t="shared" si="268"/>
        <v>0.17931493730955578</v>
      </c>
      <c r="BF329" s="2">
        <f t="shared" si="268"/>
        <v>0.13584270515142602</v>
      </c>
      <c r="BG329" s="2">
        <f t="shared" si="268"/>
        <v>7.3108051554487685E-2</v>
      </c>
      <c r="BH329" s="2">
        <f t="shared" si="257"/>
        <v>8.1118386379309529E-2</v>
      </c>
      <c r="BI329" s="2">
        <f t="shared" si="264"/>
        <v>3.2153846742329923E-3</v>
      </c>
      <c r="BJ329" s="2">
        <f t="shared" si="264"/>
        <v>1.8453240542857267E-3</v>
      </c>
      <c r="BK329" s="2">
        <f t="shared" si="264"/>
        <v>5.3447872020936297E-4</v>
      </c>
      <c r="BL329" s="2">
        <f t="shared" si="258"/>
        <v>933.72586540582029</v>
      </c>
      <c r="BM329" s="2">
        <f t="shared" si="258"/>
        <v>282.4703339516679</v>
      </c>
      <c r="BN329" s="2">
        <f t="shared" si="258"/>
        <v>28.832254345455809</v>
      </c>
      <c r="BO329" s="2">
        <f t="shared" si="265"/>
        <v>7645.468076108712</v>
      </c>
      <c r="BP329" s="2">
        <f t="shared" si="265"/>
        <v>471.916970416455</v>
      </c>
      <c r="BQ329" s="2">
        <f t="shared" si="265"/>
        <v>10.25650667717524</v>
      </c>
      <c r="BR329" s="11">
        <f t="shared" si="266"/>
        <v>2.9680132535790466E-2</v>
      </c>
      <c r="BS329" s="17">
        <f t="shared" si="255"/>
        <v>4.9650482504324927E-5</v>
      </c>
      <c r="BT329" s="17">
        <f t="shared" si="256"/>
        <v>3.6276366340513443E-4</v>
      </c>
      <c r="BU329" s="12">
        <f>(BU$3*tempmid!$I439+BU$4*tempmid!$I439^2+BU$5*tempmid!$I439^6)*(K329/K$56)^$BW$1</f>
        <v>-29.418673156226685</v>
      </c>
      <c r="BV329" s="12">
        <f>(BV$3*tempmid!$I439+BV$4*tempmid!$I439^2+BV$5*tempmid!$I439^6)*(L329/L$56)^$BW$1</f>
        <v>-20.171265515969299</v>
      </c>
      <c r="BW329" s="12">
        <f>(BW$3*tempmid!$I439+BW$4*tempmid!$I439^2+BW$5*tempmid!$I439^6)*(M329/M$56)^$BW$1</f>
        <v>-17.982887783979244</v>
      </c>
      <c r="BX329" s="12"/>
      <c r="BY329" s="12"/>
      <c r="BZ329" s="12"/>
      <c r="CA329" s="19"/>
      <c r="CB329" s="19"/>
      <c r="CC329" s="19"/>
      <c r="CD329" s="19"/>
      <c r="CE329" s="19"/>
      <c r="CF329" s="19"/>
      <c r="CG329" s="19"/>
      <c r="CH329" s="19"/>
    </row>
    <row r="330" spans="1:86" x14ac:dyDescent="0.3">
      <c r="A330" s="2">
        <f t="shared" si="242"/>
        <v>2284</v>
      </c>
      <c r="B330" s="5">
        <f t="shared" ref="B330:D345" si="269">B329*(1+E330)</f>
        <v>1165.405728564695</v>
      </c>
      <c r="C330" s="5">
        <f t="shared" si="269"/>
        <v>2964.1701764681275</v>
      </c>
      <c r="D330" s="5">
        <f t="shared" si="269"/>
        <v>4369.9571524084813</v>
      </c>
      <c r="E330" s="15">
        <f t="shared" ref="E330:G345" si="270">E329*$E$5</f>
        <v>3.2351604242925876E-9</v>
      </c>
      <c r="F330" s="15">
        <f t="shared" si="270"/>
        <v>6.3734829710936477E-9</v>
      </c>
      <c r="G330" s="15">
        <f t="shared" si="270"/>
        <v>1.3011238767069864E-8</v>
      </c>
      <c r="H330" s="5">
        <f t="shared" si="245"/>
        <v>290076.04352796369</v>
      </c>
      <c r="I330" s="5">
        <f t="shared" si="245"/>
        <v>153179.21856405505</v>
      </c>
      <c r="J330" s="5">
        <f t="shared" si="245"/>
        <v>53986.925250366185</v>
      </c>
      <c r="K330" s="5">
        <f t="shared" si="246"/>
        <v>248905.62695724791</v>
      </c>
      <c r="L330" s="5">
        <f t="shared" si="246"/>
        <v>51676.931297706855</v>
      </c>
      <c r="M330" s="5">
        <f t="shared" si="246"/>
        <v>12354.108602783792</v>
      </c>
      <c r="N330" s="15">
        <f t="shared" si="247"/>
        <v>-1.0921874814658894E-3</v>
      </c>
      <c r="O330" s="15">
        <f t="shared" si="247"/>
        <v>6.9019948744220017E-4</v>
      </c>
      <c r="P330" s="15">
        <f t="shared" si="247"/>
        <v>7.8412165382801824E-4</v>
      </c>
      <c r="Q330" s="5">
        <f t="shared" si="248"/>
        <v>2120.3899958018073</v>
      </c>
      <c r="R330" s="5">
        <f t="shared" si="248"/>
        <v>3195.8823468221599</v>
      </c>
      <c r="S330" s="5">
        <f t="shared" si="248"/>
        <v>2426.3775685459586</v>
      </c>
      <c r="T330" s="5">
        <f t="shared" ref="T330:V345" si="271">T329*(1+W330)</f>
        <v>7.3097728789085581</v>
      </c>
      <c r="U330" s="5">
        <f t="shared" si="271"/>
        <v>20.863680966525727</v>
      </c>
      <c r="V330" s="5">
        <f t="shared" si="271"/>
        <v>44.943799953295191</v>
      </c>
      <c r="W330" s="15">
        <f t="shared" si="250"/>
        <v>-1.0734613539272964E-2</v>
      </c>
      <c r="X330" s="15">
        <f t="shared" si="250"/>
        <v>-1.217998157191269E-2</v>
      </c>
      <c r="Y330" s="15">
        <f t="shared" si="250"/>
        <v>-9.7425357312937999E-3</v>
      </c>
      <c r="Z330" s="5">
        <f t="shared" si="253"/>
        <v>1340.6452628520494</v>
      </c>
      <c r="AA330" s="5">
        <f t="shared" si="253"/>
        <v>8713.9747804130311</v>
      </c>
      <c r="AB330" s="5">
        <f t="shared" si="253"/>
        <v>76961.430123898521</v>
      </c>
      <c r="AC330" s="16">
        <f t="shared" si="259"/>
        <v>0.7613070078261428</v>
      </c>
      <c r="AD330" s="16">
        <f t="shared" si="259"/>
        <v>3.1189627475824149</v>
      </c>
      <c r="AE330" s="16">
        <f t="shared" si="259"/>
        <v>33.913621899081477</v>
      </c>
      <c r="AF330" s="15">
        <f t="shared" si="260"/>
        <v>-4.0504037456468023E-3</v>
      </c>
      <c r="AG330" s="15">
        <f t="shared" si="260"/>
        <v>2.9673830763510267E-4</v>
      </c>
      <c r="AH330" s="15">
        <f t="shared" si="260"/>
        <v>9.7937136394747881E-3</v>
      </c>
      <c r="AI330" s="1">
        <f t="shared" si="267"/>
        <v>585319.43757261254</v>
      </c>
      <c r="AJ330" s="1">
        <f t="shared" si="267"/>
        <v>303643.78950048011</v>
      </c>
      <c r="AK330" s="1">
        <f t="shared" si="267"/>
        <v>106941.92838821987</v>
      </c>
      <c r="AL330" s="14">
        <f t="shared" ref="AL330:AN345" si="272">AL329*(1+AO330)</f>
        <v>102.12797428936985</v>
      </c>
      <c r="AM330" s="14">
        <f t="shared" si="272"/>
        <v>25.706934843001196</v>
      </c>
      <c r="AN330" s="14">
        <f t="shared" si="272"/>
        <v>7.9516248488580468</v>
      </c>
      <c r="AO330" s="11">
        <f t="shared" ref="AO330:AQ345" si="273">AO$5*AO329</f>
        <v>1.3132747351353052E-3</v>
      </c>
      <c r="AP330" s="11">
        <f t="shared" si="273"/>
        <v>1.6543797946119837E-3</v>
      </c>
      <c r="AQ330" s="11">
        <f t="shared" si="273"/>
        <v>1.5007312139023654E-3</v>
      </c>
      <c r="AR330" s="1">
        <f t="shared" si="254"/>
        <v>290076.04352796369</v>
      </c>
      <c r="AS330" s="1">
        <f t="shared" si="254"/>
        <v>153179.21856405505</v>
      </c>
      <c r="AT330" s="1">
        <f t="shared" si="254"/>
        <v>53986.925250366185</v>
      </c>
      <c r="AU330" s="1">
        <f t="shared" si="261"/>
        <v>58015.20870559274</v>
      </c>
      <c r="AV330" s="1">
        <f t="shared" si="261"/>
        <v>30635.843712811009</v>
      </c>
      <c r="AW330" s="1">
        <f t="shared" si="261"/>
        <v>10797.385050073237</v>
      </c>
      <c r="AX330" s="1">
        <f t="shared" si="262"/>
        <v>199124.50156579833</v>
      </c>
      <c r="AY330" s="1">
        <f t="shared" si="262"/>
        <v>41341.545038165495</v>
      </c>
      <c r="AZ330" s="1">
        <f t="shared" si="262"/>
        <v>9883.2868822270339</v>
      </c>
      <c r="BA330" s="1">
        <f t="shared" si="263"/>
        <v>14219.914231224073</v>
      </c>
      <c r="BB330" s="1">
        <f t="shared" si="263"/>
        <v>31508.012095696875</v>
      </c>
      <c r="BC330" s="1">
        <f t="shared" si="263"/>
        <v>40197.489679187769</v>
      </c>
      <c r="BD330" s="1">
        <f>SUM(BA330:BC330)*BT330*BG$3+BF$3*econlow!BD330+BH$3*econhigh!BD330</f>
        <v>29.745029774642436</v>
      </c>
      <c r="BE330" s="2">
        <f t="shared" si="268"/>
        <v>0.17931493730955578</v>
      </c>
      <c r="BF330" s="2">
        <f t="shared" si="268"/>
        <v>0.13584270515142602</v>
      </c>
      <c r="BG330" s="2">
        <f t="shared" si="268"/>
        <v>7.3108051554487685E-2</v>
      </c>
      <c r="BH330" s="2">
        <f t="shared" si="257"/>
        <v>8.1026750992668928E-2</v>
      </c>
      <c r="BI330" s="2">
        <f t="shared" si="264"/>
        <v>3.2153846742329923E-3</v>
      </c>
      <c r="BJ330" s="2">
        <f t="shared" si="264"/>
        <v>1.8453240542857267E-3</v>
      </c>
      <c r="BK330" s="2">
        <f t="shared" si="264"/>
        <v>5.3447872020936297E-4</v>
      </c>
      <c r="BL330" s="2">
        <f t="shared" si="258"/>
        <v>932.70606472195686</v>
      </c>
      <c r="BM330" s="2">
        <f t="shared" si="258"/>
        <v>282.66529663294153</v>
      </c>
      <c r="BN330" s="2">
        <f t="shared" si="258"/>
        <v>28.85486271585426</v>
      </c>
      <c r="BO330" s="2">
        <f t="shared" si="265"/>
        <v>7759.691396598927</v>
      </c>
      <c r="BP330" s="2">
        <f t="shared" si="265"/>
        <v>477.58410936636864</v>
      </c>
      <c r="BQ330" s="2">
        <f t="shared" si="265"/>
        <v>10.256771237535608</v>
      </c>
      <c r="BR330" s="11">
        <f t="shared" si="266"/>
        <v>2.9659807928593435E-2</v>
      </c>
      <c r="BS330" s="17">
        <f t="shared" si="255"/>
        <v>4.8219326502931368E-5</v>
      </c>
      <c r="BT330" s="17">
        <f t="shared" si="256"/>
        <v>3.5219773146129556E-4</v>
      </c>
      <c r="BU330" s="12">
        <f>(BU$3*tempmid!$I440+BU$4*tempmid!$I440^2+BU$5*tempmid!$I440^6)*(K330/K$56)^$BW$1</f>
        <v>-29.575674635706111</v>
      </c>
      <c r="BV330" s="12">
        <f>(BV$3*tempmid!$I440+BV$4*tempmid!$I440^2+BV$5*tempmid!$I440^6)*(L330/L$56)^$BW$1</f>
        <v>-20.262477002574414</v>
      </c>
      <c r="BW330" s="12">
        <f>(BW$3*tempmid!$I440+BW$4*tempmid!$I440^2+BW$5*tempmid!$I440^6)*(M330/M$56)^$BW$1</f>
        <v>-18.057600830829724</v>
      </c>
      <c r="BX330" s="12"/>
      <c r="BY330" s="12"/>
      <c r="BZ330" s="12"/>
      <c r="CA330" s="19"/>
      <c r="CB330" s="19"/>
      <c r="CC330" s="19"/>
      <c r="CD330" s="19"/>
      <c r="CE330" s="19"/>
      <c r="CF330" s="19"/>
      <c r="CG330" s="19"/>
      <c r="CH330" s="19"/>
    </row>
    <row r="331" spans="1:86" x14ac:dyDescent="0.3">
      <c r="A331" s="2">
        <f t="shared" si="242"/>
        <v>2285</v>
      </c>
      <c r="B331" s="5">
        <f t="shared" si="269"/>
        <v>1165.4057321464559</v>
      </c>
      <c r="C331" s="5">
        <f t="shared" si="269"/>
        <v>2964.1701944156111</v>
      </c>
      <c r="D331" s="5">
        <f t="shared" si="269"/>
        <v>4369.9572064241102</v>
      </c>
      <c r="E331" s="15">
        <f t="shared" si="270"/>
        <v>3.0734024030779582E-9</v>
      </c>
      <c r="F331" s="15">
        <f t="shared" si="270"/>
        <v>6.0548088225389649E-9</v>
      </c>
      <c r="G331" s="15">
        <f t="shared" si="270"/>
        <v>1.2360676828716369E-8</v>
      </c>
      <c r="H331" s="5">
        <f t="shared" si="245"/>
        <v>289752.95452584472</v>
      </c>
      <c r="I331" s="5">
        <f t="shared" si="245"/>
        <v>153281.78073546861</v>
      </c>
      <c r="J331" s="5">
        <f t="shared" si="245"/>
        <v>54028.271909342948</v>
      </c>
      <c r="K331" s="5">
        <f t="shared" si="246"/>
        <v>248628.39312809528</v>
      </c>
      <c r="L331" s="5">
        <f t="shared" si="246"/>
        <v>51711.53161996093</v>
      </c>
      <c r="M331" s="5">
        <f t="shared" si="246"/>
        <v>12363.570020758558</v>
      </c>
      <c r="N331" s="15">
        <f t="shared" si="247"/>
        <v>-1.1138110156113656E-3</v>
      </c>
      <c r="O331" s="15">
        <f t="shared" si="247"/>
        <v>6.6955063671914061E-4</v>
      </c>
      <c r="P331" s="15">
        <f t="shared" si="247"/>
        <v>7.658519346862569E-4</v>
      </c>
      <c r="Q331" s="5">
        <f t="shared" si="248"/>
        <v>2095.2920734335262</v>
      </c>
      <c r="R331" s="5">
        <f t="shared" si="248"/>
        <v>3159.0703201334245</v>
      </c>
      <c r="S331" s="5">
        <f t="shared" si="248"/>
        <v>2404.5786700365447</v>
      </c>
      <c r="T331" s="5">
        <f t="shared" si="271"/>
        <v>7.2313052919936158</v>
      </c>
      <c r="U331" s="5">
        <f t="shared" si="271"/>
        <v>20.609561716831177</v>
      </c>
      <c r="V331" s="5">
        <f t="shared" si="271"/>
        <v>44.505933376350093</v>
      </c>
      <c r="W331" s="15">
        <f t="shared" si="250"/>
        <v>-1.0734613539272964E-2</v>
      </c>
      <c r="X331" s="15">
        <f t="shared" si="250"/>
        <v>-1.217998157191269E-2</v>
      </c>
      <c r="Y331" s="15">
        <f t="shared" si="250"/>
        <v>-9.7425357312937999E-3</v>
      </c>
      <c r="Z331" s="5">
        <f t="shared" si="253"/>
        <v>1319.4394434641854</v>
      </c>
      <c r="AA331" s="5">
        <f t="shared" si="253"/>
        <v>8616.3359474199624</v>
      </c>
      <c r="AB331" s="5">
        <f t="shared" si="253"/>
        <v>77018.370983836547</v>
      </c>
      <c r="AC331" s="16">
        <f t="shared" si="259"/>
        <v>0.75822340707005664</v>
      </c>
      <c r="AD331" s="16">
        <f t="shared" si="259"/>
        <v>3.1198882633097096</v>
      </c>
      <c r="AE331" s="16">
        <f t="shared" si="259"/>
        <v>34.245762200438499</v>
      </c>
      <c r="AF331" s="15">
        <f t="shared" si="260"/>
        <v>-4.0504037456468023E-3</v>
      </c>
      <c r="AG331" s="15">
        <f t="shared" si="260"/>
        <v>2.9673830763510267E-4</v>
      </c>
      <c r="AH331" s="15">
        <f t="shared" si="260"/>
        <v>9.7937136394747881E-3</v>
      </c>
      <c r="AI331" s="1">
        <f t="shared" si="267"/>
        <v>584802.70252094406</v>
      </c>
      <c r="AJ331" s="1">
        <f t="shared" si="267"/>
        <v>303915.25426324311</v>
      </c>
      <c r="AK331" s="1">
        <f t="shared" si="267"/>
        <v>107045.12059947112</v>
      </c>
      <c r="AL331" s="14">
        <f t="shared" si="272"/>
        <v>102.26075515687079</v>
      </c>
      <c r="AM331" s="14">
        <f t="shared" si="272"/>
        <v>25.749038586251004</v>
      </c>
      <c r="AN331" s="14">
        <f t="shared" si="272"/>
        <v>7.9634387679538507</v>
      </c>
      <c r="AO331" s="11">
        <f t="shared" si="273"/>
        <v>1.3001419877839522E-3</v>
      </c>
      <c r="AP331" s="11">
        <f t="shared" si="273"/>
        <v>1.6378359966658638E-3</v>
      </c>
      <c r="AQ331" s="11">
        <f t="shared" si="273"/>
        <v>1.4857239017633417E-3</v>
      </c>
      <c r="AR331" s="1">
        <f t="shared" si="254"/>
        <v>289752.95452584472</v>
      </c>
      <c r="AS331" s="1">
        <f t="shared" si="254"/>
        <v>153281.78073546861</v>
      </c>
      <c r="AT331" s="1">
        <f t="shared" si="254"/>
        <v>54028.271909342948</v>
      </c>
      <c r="AU331" s="1">
        <f t="shared" si="261"/>
        <v>57950.590905168945</v>
      </c>
      <c r="AV331" s="1">
        <f t="shared" si="261"/>
        <v>30656.356147093724</v>
      </c>
      <c r="AW331" s="1">
        <f t="shared" si="261"/>
        <v>10805.65438186859</v>
      </c>
      <c r="AX331" s="1">
        <f t="shared" si="262"/>
        <v>198902.71450247621</v>
      </c>
      <c r="AY331" s="1">
        <f t="shared" si="262"/>
        <v>41369.225295968739</v>
      </c>
      <c r="AZ331" s="1">
        <f t="shared" si="262"/>
        <v>9890.8560166068473</v>
      </c>
      <c r="BA331" s="1">
        <f t="shared" si="263"/>
        <v>14218.615509761656</v>
      </c>
      <c r="BB331" s="1">
        <f t="shared" si="263"/>
        <v>31509.99628439343</v>
      </c>
      <c r="BC331" s="1">
        <f t="shared" si="263"/>
        <v>40200.835635337207</v>
      </c>
      <c r="BD331" s="1">
        <f>SUM(BA331:BC331)*BT331*BG$3+BF$3*econlow!BD331+BH$3*econhigh!BD331</f>
        <v>28.879568630028039</v>
      </c>
      <c r="BE331" s="2">
        <f t="shared" si="268"/>
        <v>0.17931493730955578</v>
      </c>
      <c r="BF331" s="2">
        <f t="shared" si="268"/>
        <v>0.13584270515142602</v>
      </c>
      <c r="BG331" s="2">
        <f t="shared" si="268"/>
        <v>7.3108051554487685E-2</v>
      </c>
      <c r="BH331" s="2">
        <f t="shared" si="257"/>
        <v>8.09360440487807E-2</v>
      </c>
      <c r="BI331" s="2">
        <f t="shared" si="264"/>
        <v>3.2153846742329923E-3</v>
      </c>
      <c r="BJ331" s="2">
        <f t="shared" si="264"/>
        <v>1.8453240542857267E-3</v>
      </c>
      <c r="BK331" s="2">
        <f t="shared" si="264"/>
        <v>5.3447872020936297E-4</v>
      </c>
      <c r="BL331" s="2">
        <f t="shared" si="258"/>
        <v>931.6672092961303</v>
      </c>
      <c r="BM331" s="2">
        <f t="shared" si="258"/>
        <v>282.85455707491076</v>
      </c>
      <c r="BN331" s="2">
        <f t="shared" si="258"/>
        <v>28.876961625229093</v>
      </c>
      <c r="BO331" s="2">
        <f t="shared" si="265"/>
        <v>7875.6222020538262</v>
      </c>
      <c r="BP331" s="2">
        <f t="shared" si="265"/>
        <v>483.31940334264021</v>
      </c>
      <c r="BQ331" s="2">
        <f t="shared" si="265"/>
        <v>10.257037737079816</v>
      </c>
      <c r="BR331" s="11">
        <f t="shared" si="266"/>
        <v>2.9639643227695162E-2</v>
      </c>
      <c r="BS331" s="17">
        <f t="shared" si="255"/>
        <v>4.6830347393996135E-5</v>
      </c>
      <c r="BT331" s="17">
        <f t="shared" si="256"/>
        <v>3.4193954510805394E-4</v>
      </c>
      <c r="BU331" s="12">
        <f>(BU$3*tempmid!$I441+BU$4*tempmid!$I441^2+BU$5*tempmid!$I441^6)*(K331/K$56)^$BW$1</f>
        <v>-29.732601752400555</v>
      </c>
      <c r="BV331" s="12">
        <f>(BV$3*tempmid!$I441+BV$4*tempmid!$I441^2+BV$5*tempmid!$I441^6)*(L331/L$56)^$BW$1</f>
        <v>-20.353548876173242</v>
      </c>
      <c r="BW331" s="12">
        <f>(BW$3*tempmid!$I441+BW$4*tempmid!$I441^2+BW$5*tempmid!$I441^6)*(M331/M$56)^$BW$1</f>
        <v>-18.132182104761345</v>
      </c>
      <c r="BX331" s="12"/>
      <c r="BY331" s="12"/>
      <c r="BZ331" s="12"/>
      <c r="CA331" s="19"/>
      <c r="CB331" s="19"/>
      <c r="CC331" s="19"/>
      <c r="CD331" s="19"/>
      <c r="CE331" s="19"/>
      <c r="CF331" s="19"/>
      <c r="CG331" s="19"/>
      <c r="CH331" s="19"/>
    </row>
    <row r="332" spans="1:86" x14ac:dyDescent="0.3">
      <c r="A332" s="2">
        <f t="shared" si="242"/>
        <v>2286</v>
      </c>
      <c r="B332" s="5">
        <f t="shared" si="269"/>
        <v>1165.4057355491286</v>
      </c>
      <c r="C332" s="5">
        <f t="shared" si="269"/>
        <v>2964.170211465721</v>
      </c>
      <c r="D332" s="5">
        <f t="shared" si="269"/>
        <v>4369.9572577389581</v>
      </c>
      <c r="E332" s="15">
        <f t="shared" si="270"/>
        <v>2.9197322829240603E-9</v>
      </c>
      <c r="F332" s="15">
        <f t="shared" si="270"/>
        <v>5.7520683814120161E-9</v>
      </c>
      <c r="G332" s="15">
        <f t="shared" si="270"/>
        <v>1.174264298728055E-8</v>
      </c>
      <c r="H332" s="5">
        <f t="shared" si="245"/>
        <v>289423.99564348103</v>
      </c>
      <c r="I332" s="5">
        <f t="shared" si="245"/>
        <v>153381.27781453784</v>
      </c>
      <c r="J332" s="5">
        <f t="shared" si="245"/>
        <v>54068.673217914038</v>
      </c>
      <c r="K332" s="5">
        <f t="shared" si="246"/>
        <v>248346.12256915576</v>
      </c>
      <c r="L332" s="5">
        <f t="shared" si="246"/>
        <v>51745.097910114266</v>
      </c>
      <c r="M332" s="5">
        <f t="shared" si="246"/>
        <v>12372.815116706541</v>
      </c>
      <c r="N332" s="15">
        <f t="shared" si="247"/>
        <v>-1.1353110374409114E-3</v>
      </c>
      <c r="O332" s="15">
        <f t="shared" si="247"/>
        <v>6.4910647783600339E-4</v>
      </c>
      <c r="P332" s="15">
        <f t="shared" si="247"/>
        <v>7.477691259449859E-4</v>
      </c>
      <c r="Q332" s="5">
        <f t="shared" si="248"/>
        <v>2070.4466561877348</v>
      </c>
      <c r="R332" s="5">
        <f t="shared" si="248"/>
        <v>3122.6185168786183</v>
      </c>
      <c r="S332" s="5">
        <f t="shared" si="248"/>
        <v>2382.9325563390862</v>
      </c>
      <c r="T332" s="5">
        <f t="shared" si="271"/>
        <v>7.1536800242995646</v>
      </c>
      <c r="U332" s="5">
        <f t="shared" si="271"/>
        <v>20.358537634914978</v>
      </c>
      <c r="V332" s="5">
        <f t="shared" si="271"/>
        <v>44.07233273017642</v>
      </c>
      <c r="W332" s="15">
        <f t="shared" si="250"/>
        <v>-1.0734613539272964E-2</v>
      </c>
      <c r="X332" s="15">
        <f t="shared" si="250"/>
        <v>-1.217998157191269E-2</v>
      </c>
      <c r="Y332" s="15">
        <f t="shared" si="250"/>
        <v>-9.7425357312937999E-3</v>
      </c>
      <c r="Z332" s="5">
        <f t="shared" si="253"/>
        <v>1298.5409391378423</v>
      </c>
      <c r="AA332" s="5">
        <f t="shared" si="253"/>
        <v>8519.6153382233024</v>
      </c>
      <c r="AB332" s="5">
        <f t="shared" si="253"/>
        <v>77073.946880250354</v>
      </c>
      <c r="AC332" s="16">
        <f t="shared" si="259"/>
        <v>0.75515229614202306</v>
      </c>
      <c r="AD332" s="16">
        <f t="shared" si="259"/>
        <v>3.1208140536729747</v>
      </c>
      <c r="AE332" s="16">
        <f t="shared" si="259"/>
        <v>34.581155388795146</v>
      </c>
      <c r="AF332" s="15">
        <f t="shared" si="260"/>
        <v>-4.0504037456468023E-3</v>
      </c>
      <c r="AG332" s="15">
        <f t="shared" si="260"/>
        <v>2.9673830763510267E-4</v>
      </c>
      <c r="AH332" s="15">
        <f t="shared" si="260"/>
        <v>9.7937136394747881E-3</v>
      </c>
      <c r="AI332" s="1">
        <f t="shared" si="267"/>
        <v>584273.0231740186</v>
      </c>
      <c r="AJ332" s="1">
        <f t="shared" si="267"/>
        <v>304180.08498401253</v>
      </c>
      <c r="AK332" s="1">
        <f t="shared" si="267"/>
        <v>107146.2629213926</v>
      </c>
      <c r="AL332" s="14">
        <f t="shared" si="272"/>
        <v>102.3923791233379</v>
      </c>
      <c r="AM332" s="14">
        <f t="shared" si="272"/>
        <v>25.790789561504344</v>
      </c>
      <c r="AN332" s="14">
        <f t="shared" si="272"/>
        <v>7.9751519245584506</v>
      </c>
      <c r="AO332" s="11">
        <f t="shared" si="273"/>
        <v>1.2871405679061127E-3</v>
      </c>
      <c r="AP332" s="11">
        <f t="shared" si="273"/>
        <v>1.6214576366992051E-3</v>
      </c>
      <c r="AQ332" s="11">
        <f t="shared" si="273"/>
        <v>1.4708666627457083E-3</v>
      </c>
      <c r="AR332" s="1">
        <f t="shared" si="254"/>
        <v>289423.99564348103</v>
      </c>
      <c r="AS332" s="1">
        <f t="shared" si="254"/>
        <v>153381.27781453784</v>
      </c>
      <c r="AT332" s="1">
        <f t="shared" si="254"/>
        <v>54068.673217914038</v>
      </c>
      <c r="AU332" s="1">
        <f t="shared" si="261"/>
        <v>57884.799128696206</v>
      </c>
      <c r="AV332" s="1">
        <f t="shared" si="261"/>
        <v>30676.255562907569</v>
      </c>
      <c r="AW332" s="1">
        <f t="shared" si="261"/>
        <v>10813.734643582808</v>
      </c>
      <c r="AX332" s="1">
        <f t="shared" si="262"/>
        <v>198676.89805532462</v>
      </c>
      <c r="AY332" s="1">
        <f t="shared" si="262"/>
        <v>41396.078328091411</v>
      </c>
      <c r="AZ332" s="1">
        <f t="shared" si="262"/>
        <v>9898.2520933652322</v>
      </c>
      <c r="BA332" s="1">
        <f t="shared" si="263"/>
        <v>14217.291701648717</v>
      </c>
      <c r="BB332" s="1">
        <f t="shared" si="263"/>
        <v>31511.919903536273</v>
      </c>
      <c r="BC332" s="1">
        <f t="shared" si="263"/>
        <v>40204.102605379296</v>
      </c>
      <c r="BD332" s="1">
        <f>SUM(BA332:BC332)*BT332*BG$3+BF$3*econlow!BD332+BH$3*econhigh!BD332</f>
        <v>28.039232711818325</v>
      </c>
      <c r="BE332" s="2">
        <f t="shared" si="268"/>
        <v>0.17931493730955578</v>
      </c>
      <c r="BF332" s="2">
        <f t="shared" si="268"/>
        <v>0.13584270515142602</v>
      </c>
      <c r="BG332" s="2">
        <f t="shared" si="268"/>
        <v>7.3108051554487685E-2</v>
      </c>
      <c r="BH332" s="2">
        <f t="shared" si="257"/>
        <v>8.0846258845595181E-2</v>
      </c>
      <c r="BI332" s="2">
        <f t="shared" si="264"/>
        <v>3.2153846742329923E-3</v>
      </c>
      <c r="BJ332" s="2">
        <f t="shared" si="264"/>
        <v>1.8453240542857267E-3</v>
      </c>
      <c r="BK332" s="2">
        <f t="shared" si="264"/>
        <v>5.3447872020936297E-4</v>
      </c>
      <c r="BL332" s="2">
        <f t="shared" si="258"/>
        <v>930.60947994732521</v>
      </c>
      <c r="BM332" s="2">
        <f t="shared" si="258"/>
        <v>283.03816142824837</v>
      </c>
      <c r="BN332" s="2">
        <f t="shared" si="258"/>
        <v>28.898555264928955</v>
      </c>
      <c r="BO332" s="2">
        <f t="shared" si="265"/>
        <v>7993.2860136314694</v>
      </c>
      <c r="BP332" s="2">
        <f t="shared" si="265"/>
        <v>489.12367215523494</v>
      </c>
      <c r="BQ332" s="2">
        <f t="shared" si="265"/>
        <v>10.257306156228255</v>
      </c>
      <c r="BR332" s="11">
        <f t="shared" si="266"/>
        <v>2.9619636369116992E-2</v>
      </c>
      <c r="BS332" s="17">
        <f t="shared" si="255"/>
        <v>4.5482269162824031E-5</v>
      </c>
      <c r="BT332" s="17">
        <f t="shared" si="256"/>
        <v>3.3198014088160575E-4</v>
      </c>
      <c r="BU332" s="12">
        <f>(BU$3*tempmid!$I442+BU$4*tempmid!$I442^2+BU$5*tempmid!$I442^6)*(K332/K$56)^$BW$1</f>
        <v>-29.88945606361424</v>
      </c>
      <c r="BV332" s="12">
        <f>(BV$3*tempmid!$I442+BV$4*tempmid!$I442^2+BV$5*tempmid!$I442^6)*(L332/L$56)^$BW$1</f>
        <v>-20.444481852561793</v>
      </c>
      <c r="BW332" s="12">
        <f>(BW$3*tempmid!$I442+BW$4*tempmid!$I442^2+BW$5*tempmid!$I442^6)*(M332/M$56)^$BW$1</f>
        <v>-18.206632206525033</v>
      </c>
      <c r="BX332" s="12"/>
      <c r="BY332" s="12"/>
      <c r="BZ332" s="12"/>
      <c r="CA332" s="19"/>
      <c r="CB332" s="19"/>
      <c r="CC332" s="19"/>
      <c r="CD332" s="19"/>
      <c r="CE332" s="19"/>
      <c r="CF332" s="19"/>
      <c r="CG332" s="19"/>
      <c r="CH332" s="19"/>
    </row>
    <row r="333" spans="1:86" x14ac:dyDescent="0.3">
      <c r="A333" s="2">
        <f t="shared" si="242"/>
        <v>2287</v>
      </c>
      <c r="B333" s="5">
        <f t="shared" si="269"/>
        <v>1165.4057387816677</v>
      </c>
      <c r="C333" s="5">
        <f t="shared" si="269"/>
        <v>2964.170227663325</v>
      </c>
      <c r="D333" s="5">
        <f t="shared" si="269"/>
        <v>4369.9573064880633</v>
      </c>
      <c r="E333" s="15">
        <f t="shared" si="270"/>
        <v>2.773745668777857E-9</v>
      </c>
      <c r="F333" s="15">
        <f t="shared" si="270"/>
        <v>5.4644649623414151E-9</v>
      </c>
      <c r="G333" s="15">
        <f t="shared" si="270"/>
        <v>1.1155510837916522E-8</v>
      </c>
      <c r="H333" s="5">
        <f t="shared" si="245"/>
        <v>289089.22265875392</v>
      </c>
      <c r="I333" s="5">
        <f t="shared" si="245"/>
        <v>153477.73475401447</v>
      </c>
      <c r="J333" s="5">
        <f t="shared" si="245"/>
        <v>54108.136995240078</v>
      </c>
      <c r="K333" s="5">
        <f t="shared" si="246"/>
        <v>248058.86313977832</v>
      </c>
      <c r="L333" s="5">
        <f t="shared" si="246"/>
        <v>51777.638585555178</v>
      </c>
      <c r="M333" s="5">
        <f t="shared" si="246"/>
        <v>12381.845679568971</v>
      </c>
      <c r="N333" s="15">
        <f t="shared" si="247"/>
        <v>-1.1566898101960099E-3</v>
      </c>
      <c r="O333" s="15">
        <f t="shared" si="247"/>
        <v>6.2886489262115042E-4</v>
      </c>
      <c r="P333" s="15">
        <f t="shared" si="247"/>
        <v>7.2987131685464668E-4</v>
      </c>
      <c r="Q333" s="5">
        <f t="shared" si="248"/>
        <v>2045.852060550206</v>
      </c>
      <c r="R333" s="5">
        <f t="shared" si="248"/>
        <v>3086.5248850188027</v>
      </c>
      <c r="S333" s="5">
        <f t="shared" si="248"/>
        <v>2361.4390666790314</v>
      </c>
      <c r="T333" s="5">
        <f t="shared" si="271"/>
        <v>7.0768880338550924</v>
      </c>
      <c r="U333" s="5">
        <f t="shared" si="271"/>
        <v>20.110571021690621</v>
      </c>
      <c r="V333" s="5">
        <f t="shared" si="271"/>
        <v>43.642956453791207</v>
      </c>
      <c r="W333" s="15">
        <f t="shared" si="250"/>
        <v>-1.0734613539272964E-2</v>
      </c>
      <c r="X333" s="15">
        <f t="shared" si="250"/>
        <v>-1.217998157191269E-2</v>
      </c>
      <c r="Y333" s="15">
        <f t="shared" si="250"/>
        <v>-9.7425357312937999E-3</v>
      </c>
      <c r="Z333" s="5">
        <f t="shared" si="253"/>
        <v>1277.9459373938071</v>
      </c>
      <c r="AA333" s="5">
        <f t="shared" si="253"/>
        <v>8423.8083344779297</v>
      </c>
      <c r="AB333" s="5">
        <f t="shared" si="253"/>
        <v>77128.169180356083</v>
      </c>
      <c r="AC333" s="16">
        <f t="shared" si="259"/>
        <v>0.75209362445319561</v>
      </c>
      <c r="AD333" s="16">
        <f t="shared" si="259"/>
        <v>3.1217401187537055</v>
      </c>
      <c r="AE333" s="16">
        <f t="shared" si="259"/>
        <v>34.919833321995185</v>
      </c>
      <c r="AF333" s="15">
        <f t="shared" si="260"/>
        <v>-4.0504037456468023E-3</v>
      </c>
      <c r="AG333" s="15">
        <f t="shared" si="260"/>
        <v>2.9673830763510267E-4</v>
      </c>
      <c r="AH333" s="15">
        <f t="shared" si="260"/>
        <v>9.7937136394747881E-3</v>
      </c>
      <c r="AI333" s="1">
        <f t="shared" si="267"/>
        <v>583730.51998531295</v>
      </c>
      <c r="AJ333" s="1">
        <f t="shared" si="267"/>
        <v>304438.33204851882</v>
      </c>
      <c r="AK333" s="1">
        <f t="shared" si="267"/>
        <v>107245.37127283614</v>
      </c>
      <c r="AL333" s="14">
        <f t="shared" si="272"/>
        <v>102.52285457450182</v>
      </c>
      <c r="AM333" s="14">
        <f t="shared" si="272"/>
        <v>25.832190047468437</v>
      </c>
      <c r="AN333" s="14">
        <f t="shared" si="272"/>
        <v>7.9867650058036546</v>
      </c>
      <c r="AO333" s="11">
        <f t="shared" si="273"/>
        <v>1.2742691622270516E-3</v>
      </c>
      <c r="AP333" s="11">
        <f t="shared" si="273"/>
        <v>1.6052430603322131E-3</v>
      </c>
      <c r="AQ333" s="11">
        <f t="shared" si="273"/>
        <v>1.4561579961182513E-3</v>
      </c>
      <c r="AR333" s="1">
        <f t="shared" si="254"/>
        <v>289089.22265875392</v>
      </c>
      <c r="AS333" s="1">
        <f t="shared" si="254"/>
        <v>153477.73475401447</v>
      </c>
      <c r="AT333" s="1">
        <f t="shared" si="254"/>
        <v>54108.136995240078</v>
      </c>
      <c r="AU333" s="1">
        <f t="shared" si="261"/>
        <v>57817.844531750787</v>
      </c>
      <c r="AV333" s="1">
        <f t="shared" si="261"/>
        <v>30695.546950802895</v>
      </c>
      <c r="AW333" s="1">
        <f t="shared" si="261"/>
        <v>10821.627399048017</v>
      </c>
      <c r="AX333" s="1">
        <f t="shared" si="262"/>
        <v>198447.09051182267</v>
      </c>
      <c r="AY333" s="1">
        <f t="shared" si="262"/>
        <v>41422.11086844415</v>
      </c>
      <c r="AZ333" s="1">
        <f t="shared" si="262"/>
        <v>9905.4765436551752</v>
      </c>
      <c r="BA333" s="1">
        <f t="shared" si="263"/>
        <v>14215.942947922953</v>
      </c>
      <c r="BB333" s="1">
        <f t="shared" si="263"/>
        <v>31513.783552447832</v>
      </c>
      <c r="BC333" s="1">
        <f t="shared" si="263"/>
        <v>40207.291396971879</v>
      </c>
      <c r="BD333" s="1">
        <f>SUM(BA333:BC333)*BT333*BG$3+BF$3*econlow!BD333+BH$3*econhigh!BD333</f>
        <v>27.223294682437952</v>
      </c>
      <c r="BE333" s="2">
        <f t="shared" si="268"/>
        <v>0.17931493730955578</v>
      </c>
      <c r="BF333" s="2">
        <f t="shared" si="268"/>
        <v>0.13584270515142602</v>
      </c>
      <c r="BG333" s="2">
        <f t="shared" si="268"/>
        <v>7.3108051554487685E-2</v>
      </c>
      <c r="BH333" s="2">
        <f t="shared" si="257"/>
        <v>8.0757388667744942E-2</v>
      </c>
      <c r="BI333" s="2">
        <f t="shared" si="264"/>
        <v>3.2153846742329923E-3</v>
      </c>
      <c r="BJ333" s="2">
        <f t="shared" si="264"/>
        <v>1.8453240542857267E-3</v>
      </c>
      <c r="BK333" s="2">
        <f t="shared" si="264"/>
        <v>5.3447872020936297E-4</v>
      </c>
      <c r="BL333" s="2">
        <f t="shared" si="258"/>
        <v>929.5330560228864</v>
      </c>
      <c r="BM333" s="2">
        <f t="shared" si="258"/>
        <v>283.21615573886737</v>
      </c>
      <c r="BN333" s="2">
        <f t="shared" si="258"/>
        <v>28.919647814128805</v>
      </c>
      <c r="BO333" s="2">
        <f t="shared" si="265"/>
        <v>8112.7087337730563</v>
      </c>
      <c r="BP333" s="2">
        <f t="shared" si="265"/>
        <v>494.9977454773246</v>
      </c>
      <c r="BQ333" s="2">
        <f t="shared" si="265"/>
        <v>10.257576475632948</v>
      </c>
      <c r="BR333" s="11">
        <f t="shared" si="266"/>
        <v>2.959978531104665E-2</v>
      </c>
      <c r="BS333" s="17">
        <f t="shared" si="255"/>
        <v>4.4173855622270503E-5</v>
      </c>
      <c r="BT333" s="17">
        <f t="shared" si="256"/>
        <v>3.223108163899085E-4</v>
      </c>
      <c r="BU333" s="12">
        <f>(BU$3*tempmid!$I443+BU$4*tempmid!$I443^2+BU$5*tempmid!$I443^6)*(K333/K$56)^$BW$1</f>
        <v>-30.04623913823308</v>
      </c>
      <c r="BV333" s="12">
        <f>(BV$3*tempmid!$I443+BV$4*tempmid!$I443^2+BV$5*tempmid!$I443^6)*(L333/L$56)^$BW$1</f>
        <v>-20.535276643820353</v>
      </c>
      <c r="BW333" s="12">
        <f>(BW$3*tempmid!$I443+BW$4*tempmid!$I443^2+BW$5*tempmid!$I443^6)*(M333/M$56)^$BW$1</f>
        <v>-18.280951733384356</v>
      </c>
      <c r="BX333" s="12"/>
      <c r="BY333" s="12"/>
      <c r="BZ333" s="12"/>
      <c r="CA333" s="19"/>
      <c r="CB333" s="19"/>
      <c r="CC333" s="19"/>
      <c r="CD333" s="19"/>
      <c r="CE333" s="19"/>
      <c r="CF333" s="19"/>
      <c r="CG333" s="19"/>
      <c r="CH333" s="19"/>
    </row>
    <row r="334" spans="1:86" x14ac:dyDescent="0.3">
      <c r="A334" s="2">
        <f t="shared" si="242"/>
        <v>2288</v>
      </c>
      <c r="B334" s="5">
        <f t="shared" si="269"/>
        <v>1165.4057418525799</v>
      </c>
      <c r="C334" s="5">
        <f t="shared" si="269"/>
        <v>2964.1702430510491</v>
      </c>
      <c r="D334" s="5">
        <f t="shared" si="269"/>
        <v>4369.9573527997145</v>
      </c>
      <c r="E334" s="15">
        <f t="shared" si="270"/>
        <v>2.6350583853389641E-9</v>
      </c>
      <c r="F334" s="15">
        <f t="shared" si="270"/>
        <v>5.1912417142243443E-9</v>
      </c>
      <c r="G334" s="15">
        <f t="shared" si="270"/>
        <v>1.0597735296020695E-8</v>
      </c>
      <c r="H334" s="5">
        <f t="shared" si="245"/>
        <v>288748.69089153782</v>
      </c>
      <c r="I334" s="5">
        <f t="shared" si="245"/>
        <v>153571.17644714555</v>
      </c>
      <c r="J334" s="5">
        <f t="shared" si="245"/>
        <v>54146.671036987085</v>
      </c>
      <c r="K334" s="5">
        <f t="shared" si="246"/>
        <v>247766.66230640866</v>
      </c>
      <c r="L334" s="5">
        <f t="shared" si="246"/>
        <v>51809.162043632576</v>
      </c>
      <c r="M334" s="5">
        <f t="shared" si="246"/>
        <v>12390.663492927859</v>
      </c>
      <c r="N334" s="15">
        <f t="shared" si="247"/>
        <v>-1.1779495788667438E-3</v>
      </c>
      <c r="O334" s="15">
        <f t="shared" si="247"/>
        <v>6.0882378838722495E-4</v>
      </c>
      <c r="P334" s="15">
        <f t="shared" si="247"/>
        <v>7.121566192218598E-4</v>
      </c>
      <c r="Q334" s="5">
        <f t="shared" si="248"/>
        <v>2021.5065935339805</v>
      </c>
      <c r="R334" s="5">
        <f t="shared" si="248"/>
        <v>3050.7873463992346</v>
      </c>
      <c r="S334" s="5">
        <f t="shared" si="248"/>
        <v>2340.0980172933637</v>
      </c>
      <c r="T334" s="5">
        <f t="shared" si="271"/>
        <v>7.0009203757509528</v>
      </c>
      <c r="U334" s="5">
        <f t="shared" si="271"/>
        <v>19.865624637245787</v>
      </c>
      <c r="V334" s="5">
        <f t="shared" si="271"/>
        <v>43.217763391120847</v>
      </c>
      <c r="W334" s="15">
        <f t="shared" si="250"/>
        <v>-1.0734613539272964E-2</v>
      </c>
      <c r="X334" s="15">
        <f t="shared" si="250"/>
        <v>-1.217998157191269E-2</v>
      </c>
      <c r="Y334" s="15">
        <f t="shared" si="250"/>
        <v>-9.7425357312937999E-3</v>
      </c>
      <c r="Z334" s="5">
        <f t="shared" si="253"/>
        <v>1257.6506562895377</v>
      </c>
      <c r="AA334" s="5">
        <f t="shared" si="253"/>
        <v>8328.9102378882126</v>
      </c>
      <c r="AB334" s="5">
        <f t="shared" si="253"/>
        <v>77181.049216885265</v>
      </c>
      <c r="AC334" s="16">
        <f t="shared" si="259"/>
        <v>0.74904734161963327</v>
      </c>
      <c r="AD334" s="16">
        <f t="shared" si="259"/>
        <v>3.1226664586334212</v>
      </c>
      <c r="AE334" s="16">
        <f t="shared" si="259"/>
        <v>35.261828169888993</v>
      </c>
      <c r="AF334" s="15">
        <f t="shared" si="260"/>
        <v>-4.0504037456468023E-3</v>
      </c>
      <c r="AG334" s="15">
        <f t="shared" si="260"/>
        <v>2.9673830763510267E-4</v>
      </c>
      <c r="AH334" s="15">
        <f t="shared" si="260"/>
        <v>9.7937136394747881E-3</v>
      </c>
      <c r="AI334" s="1">
        <f t="shared" si="267"/>
        <v>583175.31251853239</v>
      </c>
      <c r="AJ334" s="1">
        <f t="shared" si="267"/>
        <v>304690.04579446983</v>
      </c>
      <c r="AK334" s="1">
        <f t="shared" si="267"/>
        <v>107342.46154460055</v>
      </c>
      <c r="AL334" s="14">
        <f t="shared" si="272"/>
        <v>102.65218986938953</v>
      </c>
      <c r="AM334" s="14">
        <f t="shared" si="272"/>
        <v>25.87324232183725</v>
      </c>
      <c r="AN334" s="14">
        <f t="shared" si="272"/>
        <v>7.9982786976127107</v>
      </c>
      <c r="AO334" s="11">
        <f t="shared" si="273"/>
        <v>1.2615264706047811E-3</v>
      </c>
      <c r="AP334" s="11">
        <f t="shared" si="273"/>
        <v>1.5891906297288909E-3</v>
      </c>
      <c r="AQ334" s="11">
        <f t="shared" si="273"/>
        <v>1.4415964161570687E-3</v>
      </c>
      <c r="AR334" s="1">
        <f t="shared" si="254"/>
        <v>288748.69089153782</v>
      </c>
      <c r="AS334" s="1">
        <f t="shared" si="254"/>
        <v>153571.17644714555</v>
      </c>
      <c r="AT334" s="1">
        <f t="shared" si="254"/>
        <v>54146.671036987085</v>
      </c>
      <c r="AU334" s="1">
        <f t="shared" si="261"/>
        <v>57749.738178307569</v>
      </c>
      <c r="AV334" s="1">
        <f t="shared" si="261"/>
        <v>30714.235289429111</v>
      </c>
      <c r="AW334" s="1">
        <f t="shared" si="261"/>
        <v>10829.334207397418</v>
      </c>
      <c r="AX334" s="1">
        <f t="shared" si="262"/>
        <v>198213.32984512689</v>
      </c>
      <c r="AY334" s="1">
        <f t="shared" si="262"/>
        <v>41447.329634906062</v>
      </c>
      <c r="AZ334" s="1">
        <f t="shared" si="262"/>
        <v>9912.5307943422849</v>
      </c>
      <c r="BA334" s="1">
        <f t="shared" si="263"/>
        <v>14214.56938700623</v>
      </c>
      <c r="BB334" s="1">
        <f t="shared" si="263"/>
        <v>31515.587824264006</v>
      </c>
      <c r="BC334" s="1">
        <f t="shared" si="263"/>
        <v>40210.402809509273</v>
      </c>
      <c r="BD334" s="1">
        <f>SUM(BA334:BC334)*BT334*BG$3+BF$3*econlow!BD334+BH$3*econhigh!BD334</f>
        <v>26.431048180676122</v>
      </c>
      <c r="BE334" s="2">
        <f t="shared" si="268"/>
        <v>0.17931493730955578</v>
      </c>
      <c r="BF334" s="2">
        <f t="shared" si="268"/>
        <v>0.13584270515142602</v>
      </c>
      <c r="BG334" s="2">
        <f t="shared" si="268"/>
        <v>7.3108051554487685E-2</v>
      </c>
      <c r="BH334" s="2">
        <f t="shared" si="257"/>
        <v>8.0669426788246582E-2</v>
      </c>
      <c r="BI334" s="2">
        <f t="shared" si="264"/>
        <v>3.2153846742329923E-3</v>
      </c>
      <c r="BJ334" s="2">
        <f t="shared" si="264"/>
        <v>1.8453240542857267E-3</v>
      </c>
      <c r="BK334" s="2">
        <f t="shared" si="264"/>
        <v>5.3447872020936297E-4</v>
      </c>
      <c r="BL334" s="2">
        <f t="shared" si="258"/>
        <v>928.43811539749026</v>
      </c>
      <c r="BM334" s="2">
        <f t="shared" si="258"/>
        <v>283.38858594287535</v>
      </c>
      <c r="BN334" s="2">
        <f t="shared" si="258"/>
        <v>28.940243439446238</v>
      </c>
      <c r="BO334" s="2">
        <f t="shared" si="265"/>
        <v>8233.9166518929178</v>
      </c>
      <c r="BP334" s="2">
        <f t="shared" si="265"/>
        <v>500.94246296395761</v>
      </c>
      <c r="BQ334" s="2">
        <f t="shared" si="265"/>
        <v>10.257848676174525</v>
      </c>
      <c r="BR334" s="11">
        <f t="shared" si="266"/>
        <v>2.9580088033433233E-2</v>
      </c>
      <c r="BS334" s="17">
        <f t="shared" si="255"/>
        <v>4.290390912321858E-5</v>
      </c>
      <c r="BT334" s="17">
        <f t="shared" si="256"/>
        <v>3.1292312270864901E-4</v>
      </c>
      <c r="BU334" s="12">
        <f>(BU$3*tempmid!$I444+BU$4*tempmid!$I444^2+BU$5*tempmid!$I444^6)*(K334/K$56)^$BW$1</f>
        <v>-30.202952556389963</v>
      </c>
      <c r="BV334" s="12">
        <f>(BV$3*tempmid!$I444+BV$4*tempmid!$I444^2+BV$5*tempmid!$I444^6)*(L334/L$56)^$BW$1</f>
        <v>-20.625933958088478</v>
      </c>
      <c r="BW334" s="12">
        <f>(BW$3*tempmid!$I444+BW$4*tempmid!$I444^2+BW$5*tempmid!$I444^6)*(M334/M$56)^$BW$1</f>
        <v>-18.355141278941154</v>
      </c>
      <c r="BX334" s="12"/>
      <c r="BY334" s="12"/>
      <c r="BZ334" s="12"/>
      <c r="CA334" s="19"/>
      <c r="CB334" s="19"/>
      <c r="CC334" s="19"/>
      <c r="CD334" s="19"/>
      <c r="CE334" s="19"/>
      <c r="CF334" s="19"/>
      <c r="CG334" s="19"/>
      <c r="CH334" s="19"/>
    </row>
    <row r="335" spans="1:86" x14ac:dyDescent="0.3">
      <c r="A335" s="2">
        <f t="shared" si="242"/>
        <v>2289</v>
      </c>
      <c r="B335" s="5">
        <f t="shared" si="269"/>
        <v>1165.4057447699465</v>
      </c>
      <c r="C335" s="5">
        <f t="shared" si="269"/>
        <v>2964.1702576693874</v>
      </c>
      <c r="D335" s="5">
        <f t="shared" si="269"/>
        <v>4369.9573967957831</v>
      </c>
      <c r="E335" s="15">
        <f t="shared" si="270"/>
        <v>2.5033054660720158E-9</v>
      </c>
      <c r="F335" s="15">
        <f t="shared" si="270"/>
        <v>4.931679628513127E-9</v>
      </c>
      <c r="G335" s="15">
        <f t="shared" si="270"/>
        <v>1.006784853121966E-8</v>
      </c>
      <c r="H335" s="5">
        <f t="shared" si="245"/>
        <v>288402.45520344458</v>
      </c>
      <c r="I335" s="5">
        <f t="shared" si="245"/>
        <v>153661.62772501103</v>
      </c>
      <c r="J335" s="5">
        <f t="shared" si="245"/>
        <v>54184.283114628095</v>
      </c>
      <c r="K335" s="5">
        <f t="shared" si="246"/>
        <v>247469.56714236535</v>
      </c>
      <c r="L335" s="5">
        <f t="shared" si="246"/>
        <v>51839.676660756064</v>
      </c>
      <c r="M335" s="5">
        <f t="shared" si="246"/>
        <v>12399.27033484538</v>
      </c>
      <c r="N335" s="15">
        <f t="shared" si="247"/>
        <v>-1.1990925707183742E-3</v>
      </c>
      <c r="O335" s="15">
        <f t="shared" si="247"/>
        <v>5.8898109754768058E-4</v>
      </c>
      <c r="P335" s="15">
        <f t="shared" si="247"/>
        <v>6.9462316706725424E-4</v>
      </c>
      <c r="Q335" s="5">
        <f t="shared" si="248"/>
        <v>1997.4085533666198</v>
      </c>
      <c r="R335" s="5">
        <f t="shared" si="248"/>
        <v>3015.4037980170028</v>
      </c>
      <c r="S335" s="5">
        <f t="shared" si="248"/>
        <v>2318.9092020292806</v>
      </c>
      <c r="T335" s="5">
        <f t="shared" si="271"/>
        <v>6.9257682010980446</v>
      </c>
      <c r="U335" s="5">
        <f t="shared" si="271"/>
        <v>19.623661695249599</v>
      </c>
      <c r="V335" s="5">
        <f t="shared" si="271"/>
        <v>42.796712787056251</v>
      </c>
      <c r="W335" s="15">
        <f t="shared" si="250"/>
        <v>-1.0734613539272964E-2</v>
      </c>
      <c r="X335" s="15">
        <f t="shared" si="250"/>
        <v>-1.217998157191269E-2</v>
      </c>
      <c r="Y335" s="15">
        <f t="shared" si="250"/>
        <v>-9.7425357312937999E-3</v>
      </c>
      <c r="Z335" s="5">
        <f t="shared" si="253"/>
        <v>1237.6513446809963</v>
      </c>
      <c r="AA335" s="5">
        <f t="shared" si="253"/>
        <v>8234.9162735952523</v>
      </c>
      <c r="AB335" s="5">
        <f t="shared" si="253"/>
        <v>77232.598287068206</v>
      </c>
      <c r="AC335" s="16">
        <f t="shared" si="259"/>
        <v>0.74601339746147033</v>
      </c>
      <c r="AD335" s="16">
        <f t="shared" si="259"/>
        <v>3.123593073393665</v>
      </c>
      <c r="AE335" s="16">
        <f t="shared" si="259"/>
        <v>35.607172417389251</v>
      </c>
      <c r="AF335" s="15">
        <f t="shared" si="260"/>
        <v>-4.0504037456468023E-3</v>
      </c>
      <c r="AG335" s="15">
        <f t="shared" si="260"/>
        <v>2.9673830763510267E-4</v>
      </c>
      <c r="AH335" s="15">
        <f t="shared" si="260"/>
        <v>9.7937136394747881E-3</v>
      </c>
      <c r="AI335" s="1">
        <f t="shared" si="267"/>
        <v>582607.51944498671</v>
      </c>
      <c r="AJ335" s="1">
        <f t="shared" si="267"/>
        <v>304935.27650445199</v>
      </c>
      <c r="AK335" s="1">
        <f t="shared" si="267"/>
        <v>107437.54959753792</v>
      </c>
      <c r="AL335" s="14">
        <f t="shared" si="272"/>
        <v>102.78039333962745</v>
      </c>
      <c r="AM335" s="14">
        <f t="shared" si="272"/>
        <v>25.913948660953231</v>
      </c>
      <c r="AN335" s="14">
        <f t="shared" si="272"/>
        <v>8.0096936846195543</v>
      </c>
      <c r="AO335" s="11">
        <f t="shared" si="273"/>
        <v>1.2489112058987333E-3</v>
      </c>
      <c r="AP335" s="11">
        <f t="shared" si="273"/>
        <v>1.5732987234316021E-3</v>
      </c>
      <c r="AQ335" s="11">
        <f t="shared" si="273"/>
        <v>1.427180451995498E-3</v>
      </c>
      <c r="AR335" s="1">
        <f t="shared" si="254"/>
        <v>288402.45520344458</v>
      </c>
      <c r="AS335" s="1">
        <f t="shared" si="254"/>
        <v>153661.62772501103</v>
      </c>
      <c r="AT335" s="1">
        <f t="shared" si="254"/>
        <v>54184.283114628095</v>
      </c>
      <c r="AU335" s="1">
        <f t="shared" si="261"/>
        <v>57680.491040688918</v>
      </c>
      <c r="AV335" s="1">
        <f t="shared" si="261"/>
        <v>30732.325545002208</v>
      </c>
      <c r="AW335" s="1">
        <f t="shared" si="261"/>
        <v>10836.856622925619</v>
      </c>
      <c r="AX335" s="1">
        <f t="shared" si="262"/>
        <v>197975.65371389227</v>
      </c>
      <c r="AY335" s="1">
        <f t="shared" si="262"/>
        <v>41471.741328604847</v>
      </c>
      <c r="AZ335" s="1">
        <f t="shared" si="262"/>
        <v>9919.4162678763041</v>
      </c>
      <c r="BA335" s="1">
        <f t="shared" si="263"/>
        <v>14213.171154725273</v>
      </c>
      <c r="BB335" s="1">
        <f t="shared" si="263"/>
        <v>31517.333306008808</v>
      </c>
      <c r="BC335" s="1">
        <f t="shared" si="263"/>
        <v>40213.43763422122</v>
      </c>
      <c r="BD335" s="1">
        <f>SUM(BA335:BC335)*BT335*BG$3+BF$3*econlow!BD335+BH$3*econhigh!BD335</f>
        <v>25.661807219753271</v>
      </c>
      <c r="BE335" s="2">
        <f t="shared" si="268"/>
        <v>0.17931493730955578</v>
      </c>
      <c r="BF335" s="2">
        <f t="shared" si="268"/>
        <v>0.13584270515142602</v>
      </c>
      <c r="BG335" s="2">
        <f t="shared" si="268"/>
        <v>7.3108051554487685E-2</v>
      </c>
      <c r="BH335" s="2">
        <f t="shared" si="257"/>
        <v>8.0582366470168879E-2</v>
      </c>
      <c r="BI335" s="2">
        <f t="shared" si="264"/>
        <v>3.2153846742329923E-3</v>
      </c>
      <c r="BJ335" s="2">
        <f t="shared" si="264"/>
        <v>1.8453240542857267E-3</v>
      </c>
      <c r="BK335" s="2">
        <f t="shared" si="264"/>
        <v>5.3447872020936297E-4</v>
      </c>
      <c r="BL335" s="2">
        <f t="shared" si="258"/>
        <v>927.32483447232278</v>
      </c>
      <c r="BM335" s="2">
        <f t="shared" si="258"/>
        <v>283.55549786166137</v>
      </c>
      <c r="BN335" s="2">
        <f t="shared" si="258"/>
        <v>28.960346294568222</v>
      </c>
      <c r="BO335" s="2">
        <f t="shared" si="265"/>
        <v>8356.936450153029</v>
      </c>
      <c r="BP335" s="2">
        <f t="shared" si="265"/>
        <v>506.95867437213525</v>
      </c>
      <c r="BQ335" s="2">
        <f t="shared" si="265"/>
        <v>10.258122738958704</v>
      </c>
      <c r="BR335" s="11">
        <f t="shared" si="266"/>
        <v>2.9560542537558215E-2</v>
      </c>
      <c r="BS335" s="17">
        <f t="shared" si="255"/>
        <v>4.1671269308605142E-5</v>
      </c>
      <c r="BT335" s="17">
        <f t="shared" si="256"/>
        <v>3.0380885699868835E-4</v>
      </c>
      <c r="BU335" s="12">
        <f>(BU$3*tempmid!$I445+BU$4*tempmid!$I445^2+BU$5*tempmid!$I445^6)*(K335/K$56)^$BW$1</f>
        <v>-30.359597909149851</v>
      </c>
      <c r="BV335" s="12">
        <f>(BV$3*tempmid!$I445+BV$4*tempmid!$I445^2+BV$5*tempmid!$I445^6)*(L335/L$56)^$BW$1</f>
        <v>-20.716454499350753</v>
      </c>
      <c r="BW335" s="12">
        <f>(BW$3*tempmid!$I445+BW$4*tempmid!$I445^2+BW$5*tempmid!$I445^6)*(M335/M$56)^$BW$1</f>
        <v>-18.429201432969936</v>
      </c>
      <c r="BX335" s="12"/>
      <c r="BY335" s="12"/>
      <c r="BZ335" s="12"/>
      <c r="CA335" s="19"/>
      <c r="CB335" s="19"/>
      <c r="CC335" s="19"/>
      <c r="CD335" s="19"/>
      <c r="CE335" s="19"/>
      <c r="CF335" s="19"/>
      <c r="CG335" s="19"/>
      <c r="CH335" s="19"/>
    </row>
    <row r="336" spans="1:86" x14ac:dyDescent="0.3">
      <c r="A336" s="2">
        <f t="shared" si="242"/>
        <v>2290</v>
      </c>
      <c r="B336" s="5">
        <f t="shared" si="269"/>
        <v>1165.4057475414447</v>
      </c>
      <c r="C336" s="5">
        <f t="shared" si="269"/>
        <v>2964.1702715568085</v>
      </c>
      <c r="D336" s="5">
        <f t="shared" si="269"/>
        <v>4369.9574385920487</v>
      </c>
      <c r="E336" s="15">
        <f t="shared" si="270"/>
        <v>2.3781401927684147E-9</v>
      </c>
      <c r="F336" s="15">
        <f t="shared" si="270"/>
        <v>4.6850956470874707E-9</v>
      </c>
      <c r="G336" s="15">
        <f t="shared" si="270"/>
        <v>9.5644561046586765E-9</v>
      </c>
      <c r="H336" s="5">
        <f t="shared" si="245"/>
        <v>288050.56999763433</v>
      </c>
      <c r="I336" s="5">
        <f t="shared" si="245"/>
        <v>153749.11335393644</v>
      </c>
      <c r="J336" s="5">
        <f t="shared" si="245"/>
        <v>54220.980974766331</v>
      </c>
      <c r="K336" s="5">
        <f t="shared" si="246"/>
        <v>247167.62432767265</v>
      </c>
      <c r="L336" s="5">
        <f t="shared" si="246"/>
        <v>51869.190791521585</v>
      </c>
      <c r="M336" s="5">
        <f t="shared" si="246"/>
        <v>12407.667977708204</v>
      </c>
      <c r="N336" s="15">
        <f t="shared" si="247"/>
        <v>-1.2201209958031534E-3</v>
      </c>
      <c r="O336" s="15">
        <f t="shared" si="247"/>
        <v>5.6933477727239001E-4</v>
      </c>
      <c r="P336" s="15">
        <f t="shared" si="247"/>
        <v>6.7726911633059217E-4</v>
      </c>
      <c r="Q336" s="5">
        <f t="shared" si="248"/>
        <v>1973.5562301596037</v>
      </c>
      <c r="R336" s="5">
        <f t="shared" si="248"/>
        <v>2980.3721132596129</v>
      </c>
      <c r="S336" s="5">
        <f t="shared" si="248"/>
        <v>2297.8723929332532</v>
      </c>
      <c r="T336" s="5">
        <f t="shared" si="271"/>
        <v>6.8514227559966709</v>
      </c>
      <c r="U336" s="5">
        <f t="shared" si="271"/>
        <v>19.384645857428008</v>
      </c>
      <c r="V336" s="5">
        <f t="shared" si="271"/>
        <v>42.379764283546436</v>
      </c>
      <c r="W336" s="15">
        <f t="shared" si="250"/>
        <v>-1.0734613539272964E-2</v>
      </c>
      <c r="X336" s="15">
        <f t="shared" si="250"/>
        <v>-1.217998157191269E-2</v>
      </c>
      <c r="Y336" s="15">
        <f t="shared" si="250"/>
        <v>-9.7425357312937999E-3</v>
      </c>
      <c r="Z336" s="5">
        <f t="shared" si="253"/>
        <v>1217.9442824634457</v>
      </c>
      <c r="AA336" s="5">
        <f t="shared" si="253"/>
        <v>8141.8215934903765</v>
      </c>
      <c r="AB336" s="5">
        <f t="shared" si="253"/>
        <v>77282.827651645523</v>
      </c>
      <c r="AC336" s="16">
        <f t="shared" si="259"/>
        <v>0.74299174200208973</v>
      </c>
      <c r="AD336" s="16">
        <f t="shared" si="259"/>
        <v>3.1245199631160046</v>
      </c>
      <c r="AE336" s="16">
        <f t="shared" si="259"/>
        <v>35.955898867556563</v>
      </c>
      <c r="AF336" s="15">
        <f t="shared" si="260"/>
        <v>-4.0504037456468023E-3</v>
      </c>
      <c r="AG336" s="15">
        <f t="shared" si="260"/>
        <v>2.9673830763510267E-4</v>
      </c>
      <c r="AH336" s="15">
        <f t="shared" si="260"/>
        <v>9.7937136394747881E-3</v>
      </c>
      <c r="AI336" s="1">
        <f t="shared" si="267"/>
        <v>582027.25854117703</v>
      </c>
      <c r="AJ336" s="1">
        <f t="shared" si="267"/>
        <v>305174.074399009</v>
      </c>
      <c r="AK336" s="1">
        <f t="shared" si="267"/>
        <v>107530.65126070975</v>
      </c>
      <c r="AL336" s="14">
        <f t="shared" si="272"/>
        <v>102.9074732887661</v>
      </c>
      <c r="AM336" s="14">
        <f t="shared" si="272"/>
        <v>25.954311339477108</v>
      </c>
      <c r="AN336" s="14">
        <f t="shared" si="272"/>
        <v>8.021010650090183</v>
      </c>
      <c r="AO336" s="11">
        <f t="shared" si="273"/>
        <v>1.2364220938397459E-3</v>
      </c>
      <c r="AP336" s="11">
        <f t="shared" si="273"/>
        <v>1.557565736197286E-3</v>
      </c>
      <c r="AQ336" s="11">
        <f t="shared" si="273"/>
        <v>1.4129086474755431E-3</v>
      </c>
      <c r="AR336" s="1">
        <f t="shared" si="254"/>
        <v>288050.56999763433</v>
      </c>
      <c r="AS336" s="1">
        <f t="shared" si="254"/>
        <v>153749.11335393644</v>
      </c>
      <c r="AT336" s="1">
        <f t="shared" si="254"/>
        <v>54220.980974766331</v>
      </c>
      <c r="AU336" s="1">
        <f t="shared" si="261"/>
        <v>57610.113999526868</v>
      </c>
      <c r="AV336" s="1">
        <f t="shared" si="261"/>
        <v>30749.822670787289</v>
      </c>
      <c r="AW336" s="1">
        <f t="shared" si="261"/>
        <v>10844.196194953267</v>
      </c>
      <c r="AX336" s="1">
        <f t="shared" si="262"/>
        <v>197734.09946213811</v>
      </c>
      <c r="AY336" s="1">
        <f t="shared" si="262"/>
        <v>41495.352633217262</v>
      </c>
      <c r="AZ336" s="1">
        <f t="shared" si="262"/>
        <v>9926.134382166565</v>
      </c>
      <c r="BA336" s="1">
        <f t="shared" si="263"/>
        <v>14211.748384331726</v>
      </c>
      <c r="BB336" s="1">
        <f t="shared" si="263"/>
        <v>31519.020578667976</v>
      </c>
      <c r="BC336" s="1">
        <f t="shared" si="263"/>
        <v>40216.396654270568</v>
      </c>
      <c r="BD336" s="1">
        <f>SUM(BA336:BC336)*BT336*BG$3+BF$3*econlow!BD336+BH$3*econhigh!BD336</f>
        <v>24.914905602543424</v>
      </c>
      <c r="BE336" s="2">
        <f t="shared" si="268"/>
        <v>0.17931493730955578</v>
      </c>
      <c r="BF336" s="2">
        <f t="shared" si="268"/>
        <v>0.13584270515142602</v>
      </c>
      <c r="BG336" s="2">
        <f t="shared" si="268"/>
        <v>7.3108051554487685E-2</v>
      </c>
      <c r="BH336" s="2">
        <f t="shared" si="257"/>
        <v>8.0496200968267831E-2</v>
      </c>
      <c r="BI336" s="2">
        <f t="shared" si="264"/>
        <v>3.2153846742329923E-3</v>
      </c>
      <c r="BJ336" s="2">
        <f t="shared" si="264"/>
        <v>1.8453240542857267E-3</v>
      </c>
      <c r="BK336" s="2">
        <f t="shared" si="264"/>
        <v>5.3447872020936297E-4</v>
      </c>
      <c r="BL336" s="2">
        <f t="shared" si="258"/>
        <v>926.19338817447124</v>
      </c>
      <c r="BM336" s="2">
        <f t="shared" si="258"/>
        <v>283.71693719712175</v>
      </c>
      <c r="BN336" s="2">
        <f t="shared" si="258"/>
        <v>28.979960519889328</v>
      </c>
      <c r="BO336" s="2">
        <f t="shared" si="265"/>
        <v>8481.7952093235981</v>
      </c>
      <c r="BP336" s="2">
        <f t="shared" si="265"/>
        <v>513.04723968235032</v>
      </c>
      <c r="BQ336" s="2">
        <f t="shared" si="265"/>
        <v>10.258398645313312</v>
      </c>
      <c r="BR336" s="11">
        <f t="shared" si="266"/>
        <v>2.9541146845633887E-2</v>
      </c>
      <c r="BS336" s="17">
        <f t="shared" si="255"/>
        <v>4.0474811909456E-5</v>
      </c>
      <c r="BT336" s="17">
        <f t="shared" si="256"/>
        <v>2.9496005533853235E-4</v>
      </c>
      <c r="BU336" s="12">
        <f>(BU$3*tempmid!$I446+BU$4*tempmid!$I446^2+BU$5*tempmid!$I446^6)*(K336/K$56)^$BW$1</f>
        <v>-30.516176798214378</v>
      </c>
      <c r="BV336" s="12">
        <f>(BV$3*tempmid!$I446+BV$4*tempmid!$I446^2+BV$5*tempmid!$I446^6)*(L336/L$56)^$BW$1</f>
        <v>-20.806838967232736</v>
      </c>
      <c r="BW336" s="12">
        <f>(BW$3*tempmid!$I446+BW$4*tempmid!$I446^2+BW$5*tempmid!$I446^6)*(M336/M$56)^$BW$1</f>
        <v>-18.503132781260472</v>
      </c>
      <c r="BX336" s="12"/>
      <c r="BY336" s="12"/>
      <c r="BZ336" s="12"/>
      <c r="CA336" s="19"/>
      <c r="CB336" s="19"/>
      <c r="CC336" s="19"/>
      <c r="CD336" s="19"/>
      <c r="CE336" s="19"/>
      <c r="CF336" s="19"/>
      <c r="CG336" s="19"/>
      <c r="CH336" s="19"/>
    </row>
    <row r="337" spans="1:86" x14ac:dyDescent="0.3">
      <c r="A337" s="2">
        <f t="shared" si="242"/>
        <v>2291</v>
      </c>
      <c r="B337" s="5">
        <f t="shared" si="269"/>
        <v>1165.4057501743682</v>
      </c>
      <c r="C337" s="5">
        <f t="shared" si="269"/>
        <v>2964.1702847498586</v>
      </c>
      <c r="D337" s="5">
        <f t="shared" si="269"/>
        <v>4369.9574782985019</v>
      </c>
      <c r="E337" s="15">
        <f t="shared" si="270"/>
        <v>2.2592331831299939E-9</v>
      </c>
      <c r="F337" s="15">
        <f t="shared" si="270"/>
        <v>4.4508408647330969E-9</v>
      </c>
      <c r="G337" s="15">
        <f t="shared" si="270"/>
        <v>9.0862332994257425E-9</v>
      </c>
      <c r="H337" s="5">
        <f t="shared" si="245"/>
        <v>287693.089218685</v>
      </c>
      <c r="I337" s="5">
        <f t="shared" si="245"/>
        <v>153833.65803297743</v>
      </c>
      <c r="J337" s="5">
        <f t="shared" si="245"/>
        <v>54256.772338477705</v>
      </c>
      <c r="K337" s="5">
        <f t="shared" si="246"/>
        <v>246860.8801489441</v>
      </c>
      <c r="L337" s="5">
        <f t="shared" si="246"/>
        <v>51897.712767861172</v>
      </c>
      <c r="M337" s="5">
        <f t="shared" si="246"/>
        <v>12415.858188076298</v>
      </c>
      <c r="N337" s="15">
        <f t="shared" si="247"/>
        <v>-1.2410370474811305E-3</v>
      </c>
      <c r="O337" s="15">
        <f t="shared" si="247"/>
        <v>5.4988280912704468E-4</v>
      </c>
      <c r="P337" s="15">
        <f t="shared" si="247"/>
        <v>6.6009264454924832E-4</v>
      </c>
      <c r="Q337" s="5">
        <f t="shared" si="248"/>
        <v>1949.9479065601672</v>
      </c>
      <c r="R337" s="5">
        <f t="shared" si="248"/>
        <v>2945.6901431149022</v>
      </c>
      <c r="S337" s="5">
        <f t="shared" si="248"/>
        <v>2276.9873408304597</v>
      </c>
      <c r="T337" s="5">
        <f t="shared" si="271"/>
        <v>6.7778753805168659</v>
      </c>
      <c r="U337" s="5">
        <f t="shared" si="271"/>
        <v>19.148541228106481</v>
      </c>
      <c r="V337" s="5">
        <f t="shared" si="271"/>
        <v>41.966877915730173</v>
      </c>
      <c r="W337" s="15">
        <f t="shared" si="250"/>
        <v>-1.0734613539272964E-2</v>
      </c>
      <c r="X337" s="15">
        <f t="shared" si="250"/>
        <v>-1.217998157191269E-2</v>
      </c>
      <c r="Y337" s="15">
        <f t="shared" si="250"/>
        <v>-9.7425357312937999E-3</v>
      </c>
      <c r="Z337" s="5">
        <f t="shared" si="253"/>
        <v>1198.5257807918986</v>
      </c>
      <c r="AA337" s="5">
        <f t="shared" si="253"/>
        <v>8049.6212794561807</v>
      </c>
      <c r="AB337" s="5">
        <f t="shared" si="253"/>
        <v>77331.748533910693</v>
      </c>
      <c r="AC337" s="16">
        <f t="shared" si="259"/>
        <v>0.73998232546729981</v>
      </c>
      <c r="AD337" s="16">
        <f t="shared" si="259"/>
        <v>3.1254471278820315</v>
      </c>
      <c r="AE337" s="16">
        <f t="shared" si="259"/>
        <v>36.308040644715327</v>
      </c>
      <c r="AF337" s="15">
        <f t="shared" si="260"/>
        <v>-4.0504037456468023E-3</v>
      </c>
      <c r="AG337" s="15">
        <f t="shared" si="260"/>
        <v>2.9673830763510267E-4</v>
      </c>
      <c r="AH337" s="15">
        <f t="shared" si="260"/>
        <v>9.7937136394747881E-3</v>
      </c>
      <c r="AI337" s="1">
        <f t="shared" si="267"/>
        <v>581434.6466865862</v>
      </c>
      <c r="AJ337" s="1">
        <f t="shared" si="267"/>
        <v>305406.48962989537</v>
      </c>
      <c r="AK337" s="1">
        <f t="shared" si="267"/>
        <v>107621.78232959205</v>
      </c>
      <c r="AL337" s="14">
        <f t="shared" si="272"/>
        <v>103.03343799162559</v>
      </c>
      <c r="AM337" s="14">
        <f t="shared" si="272"/>
        <v>25.994332630065585</v>
      </c>
      <c r="AN337" s="14">
        <f t="shared" si="272"/>
        <v>8.0322302758460999</v>
      </c>
      <c r="AO337" s="11">
        <f t="shared" si="273"/>
        <v>1.2240578729013484E-3</v>
      </c>
      <c r="AP337" s="11">
        <f t="shared" si="273"/>
        <v>1.5419900788353131E-3</v>
      </c>
      <c r="AQ337" s="11">
        <f t="shared" si="273"/>
        <v>1.3987795610007877E-3</v>
      </c>
      <c r="AR337" s="1">
        <f t="shared" si="254"/>
        <v>287693.089218685</v>
      </c>
      <c r="AS337" s="1">
        <f t="shared" si="254"/>
        <v>153833.65803297743</v>
      </c>
      <c r="AT337" s="1">
        <f t="shared" si="254"/>
        <v>54256.772338477705</v>
      </c>
      <c r="AU337" s="1">
        <f t="shared" si="261"/>
        <v>57538.617843737004</v>
      </c>
      <c r="AV337" s="1">
        <f t="shared" si="261"/>
        <v>30766.731606595487</v>
      </c>
      <c r="AW337" s="1">
        <f t="shared" si="261"/>
        <v>10851.354467695543</v>
      </c>
      <c r="AX337" s="1">
        <f t="shared" si="262"/>
        <v>197488.70411915527</v>
      </c>
      <c r="AY337" s="1">
        <f t="shared" si="262"/>
        <v>41518.170214288941</v>
      </c>
      <c r="AZ337" s="1">
        <f t="shared" si="262"/>
        <v>9932.6865504610378</v>
      </c>
      <c r="BA337" s="1">
        <f t="shared" si="263"/>
        <v>14210.301206521644</v>
      </c>
      <c r="BB337" s="1">
        <f t="shared" si="263"/>
        <v>31520.650217261522</v>
      </c>
      <c r="BC337" s="1">
        <f t="shared" si="263"/>
        <v>40219.280644849343</v>
      </c>
      <c r="BD337" s="1">
        <f>SUM(BA337:BC337)*BT337*BG$3+BF$3*econlow!BD337+BH$3*econhigh!BD337</f>
        <v>24.189696353467895</v>
      </c>
      <c r="BE337" s="2">
        <f t="shared" si="268"/>
        <v>0.17931493730955578</v>
      </c>
      <c r="BF337" s="2">
        <f t="shared" si="268"/>
        <v>0.13584270515142602</v>
      </c>
      <c r="BG337" s="2">
        <f t="shared" si="268"/>
        <v>7.3108051554487685E-2</v>
      </c>
      <c r="BH337" s="2">
        <f t="shared" si="257"/>
        <v>8.0410923530588263E-2</v>
      </c>
      <c r="BI337" s="2">
        <f t="shared" si="264"/>
        <v>3.2153846742329923E-3</v>
      </c>
      <c r="BJ337" s="2">
        <f t="shared" si="264"/>
        <v>1.8453240542857267E-3</v>
      </c>
      <c r="BK337" s="2">
        <f t="shared" si="264"/>
        <v>5.3447872020936297E-4</v>
      </c>
      <c r="BL337" s="2">
        <f t="shared" si="258"/>
        <v>925.04394995650466</v>
      </c>
      <c r="BM337" s="2">
        <f t="shared" si="258"/>
        <v>283.87294952701797</v>
      </c>
      <c r="BN337" s="2">
        <f t="shared" si="258"/>
        <v>28.999090242160332</v>
      </c>
      <c r="BO337" s="2">
        <f t="shared" si="265"/>
        <v>8608.5204147307632</v>
      </c>
      <c r="BP337" s="2">
        <f t="shared" si="265"/>
        <v>519.20902922157927</v>
      </c>
      <c r="BQ337" s="2">
        <f t="shared" si="265"/>
        <v>10.258676376784978</v>
      </c>
      <c r="BR337" s="11">
        <f t="shared" si="266"/>
        <v>2.9521899000391455E-2</v>
      </c>
      <c r="BS337" s="17">
        <f t="shared" si="255"/>
        <v>3.9313447581444422E-5</v>
      </c>
      <c r="BT337" s="17">
        <f t="shared" si="256"/>
        <v>2.8636898576556537E-4</v>
      </c>
      <c r="BU337" s="12">
        <f>(BU$3*tempmid!$I447+BU$4*tempmid!$I447^2+BU$5*tempmid!$I447^6)*(K337/K$56)^$BW$1</f>
        <v>-30.672690835645788</v>
      </c>
      <c r="BV337" s="12">
        <f>(BV$3*tempmid!$I447+BV$4*tempmid!$I447^2+BV$5*tempmid!$I447^6)*(L337/L$56)^$BW$1</f>
        <v>-20.897088056807039</v>
      </c>
      <c r="BW337" s="12">
        <f>(BW$3*tempmid!$I447+BW$4*tempmid!$I447^2+BW$5*tempmid!$I447^6)*(M337/M$56)^$BW$1</f>
        <v>-18.576935905468641</v>
      </c>
      <c r="BX337" s="12"/>
      <c r="BY337" s="12"/>
      <c r="BZ337" s="12"/>
      <c r="CA337" s="19"/>
      <c r="CB337" s="19"/>
      <c r="CC337" s="19"/>
      <c r="CD337" s="19"/>
      <c r="CE337" s="19"/>
      <c r="CF337" s="19"/>
      <c r="CG337" s="19"/>
      <c r="CH337" s="19"/>
    </row>
    <row r="338" spans="1:86" x14ac:dyDescent="0.3">
      <c r="A338" s="2">
        <f t="shared" si="242"/>
        <v>2292</v>
      </c>
      <c r="B338" s="5">
        <f t="shared" si="269"/>
        <v>1165.4057526756455</v>
      </c>
      <c r="C338" s="5">
        <f t="shared" si="269"/>
        <v>2964.1702972832563</v>
      </c>
      <c r="D338" s="5">
        <f t="shared" si="269"/>
        <v>4369.9575160196327</v>
      </c>
      <c r="E338" s="15">
        <f t="shared" si="270"/>
        <v>2.146271523973494E-9</v>
      </c>
      <c r="F338" s="15">
        <f t="shared" si="270"/>
        <v>4.2282988214964422E-9</v>
      </c>
      <c r="G338" s="15">
        <f t="shared" si="270"/>
        <v>8.6319216344544554E-9</v>
      </c>
      <c r="H338" s="5">
        <f t="shared" si="245"/>
        <v>287330.06635252142</v>
      </c>
      <c r="I338" s="5">
        <f t="shared" si="245"/>
        <v>153915.2863914748</v>
      </c>
      <c r="J338" s="5">
        <f t="shared" si="245"/>
        <v>54291.66490067327</v>
      </c>
      <c r="K338" s="5">
        <f t="shared" si="246"/>
        <v>246549.38049931766</v>
      </c>
      <c r="L338" s="5">
        <f t="shared" si="246"/>
        <v>51925.250898216749</v>
      </c>
      <c r="M338" s="5">
        <f t="shared" si="246"/>
        <v>12423.842726536326</v>
      </c>
      <c r="N338" s="15">
        <f t="shared" si="247"/>
        <v>-1.2618429029277456E-3</v>
      </c>
      <c r="O338" s="15">
        <f t="shared" si="247"/>
        <v>5.3062319872854147E-4</v>
      </c>
      <c r="P338" s="15">
        <f t="shared" si="247"/>
        <v>6.4309195055867185E-4</v>
      </c>
      <c r="Q338" s="5">
        <f t="shared" si="248"/>
        <v>1926.5818583859245</v>
      </c>
      <c r="R338" s="5">
        <f t="shared" si="248"/>
        <v>2911.355717352697</v>
      </c>
      <c r="S338" s="5">
        <f t="shared" si="248"/>
        <v>2256.2537758947065</v>
      </c>
      <c r="T338" s="5">
        <f t="shared" si="271"/>
        <v>6.705117507689665</v>
      </c>
      <c r="U338" s="5">
        <f t="shared" si="271"/>
        <v>18.915312348819135</v>
      </c>
      <c r="V338" s="5">
        <f t="shared" si="271"/>
        <v>41.558014108105326</v>
      </c>
      <c r="W338" s="15">
        <f t="shared" si="250"/>
        <v>-1.0734613539272964E-2</v>
      </c>
      <c r="X338" s="15">
        <f t="shared" si="250"/>
        <v>-1.217998157191269E-2</v>
      </c>
      <c r="Y338" s="15">
        <f t="shared" si="250"/>
        <v>-9.7425357312937999E-3</v>
      </c>
      <c r="Z338" s="5">
        <f t="shared" si="253"/>
        <v>1179.3921822818575</v>
      </c>
      <c r="AA338" s="5">
        <f t="shared" si="253"/>
        <v>7958.3103465359618</v>
      </c>
      <c r="AB338" s="5">
        <f t="shared" si="253"/>
        <v>77379.372118780462</v>
      </c>
      <c r="AC338" s="16">
        <f t="shared" si="259"/>
        <v>0.73698509828451464</v>
      </c>
      <c r="AD338" s="16">
        <f t="shared" si="259"/>
        <v>3.1263745677733623</v>
      </c>
      <c r="AE338" s="16">
        <f t="shared" si="259"/>
        <v>36.663631197600083</v>
      </c>
      <c r="AF338" s="15">
        <f t="shared" si="260"/>
        <v>-4.0504037456468023E-3</v>
      </c>
      <c r="AG338" s="15">
        <f t="shared" si="260"/>
        <v>2.9673830763510267E-4</v>
      </c>
      <c r="AH338" s="15">
        <f t="shared" si="260"/>
        <v>9.7937136394747881E-3</v>
      </c>
      <c r="AI338" s="1">
        <f t="shared" si="267"/>
        <v>580829.79986166453</v>
      </c>
      <c r="AJ338" s="1">
        <f t="shared" si="267"/>
        <v>305632.57227350137</v>
      </c>
      <c r="AK338" s="1">
        <f t="shared" si="267"/>
        <v>107710.95856432838</v>
      </c>
      <c r="AL338" s="14">
        <f t="shared" si="272"/>
        <v>103.15829569366188</v>
      </c>
      <c r="AM338" s="14">
        <f t="shared" si="272"/>
        <v>26.034014803056877</v>
      </c>
      <c r="AN338" s="14">
        <f t="shared" si="272"/>
        <v>8.0433532421898146</v>
      </c>
      <c r="AO338" s="11">
        <f t="shared" si="273"/>
        <v>1.2118172941723349E-3</v>
      </c>
      <c r="AP338" s="11">
        <f t="shared" si="273"/>
        <v>1.5265701780469599E-3</v>
      </c>
      <c r="AQ338" s="11">
        <f t="shared" si="273"/>
        <v>1.3847917653907799E-3</v>
      </c>
      <c r="AR338" s="1">
        <f t="shared" si="254"/>
        <v>287330.06635252142</v>
      </c>
      <c r="AS338" s="1">
        <f t="shared" si="254"/>
        <v>153915.2863914748</v>
      </c>
      <c r="AT338" s="1">
        <f t="shared" si="254"/>
        <v>54291.66490067327</v>
      </c>
      <c r="AU338" s="1">
        <f t="shared" si="261"/>
        <v>57466.013270504285</v>
      </c>
      <c r="AV338" s="1">
        <f t="shared" si="261"/>
        <v>30783.05727829496</v>
      </c>
      <c r="AW338" s="1">
        <f t="shared" si="261"/>
        <v>10858.332980134655</v>
      </c>
      <c r="AX338" s="1">
        <f t="shared" si="262"/>
        <v>197239.50439945413</v>
      </c>
      <c r="AY338" s="1">
        <f t="shared" si="262"/>
        <v>41540.200718573396</v>
      </c>
      <c r="AZ338" s="1">
        <f t="shared" si="262"/>
        <v>9939.0741812290617</v>
      </c>
      <c r="BA338" s="1">
        <f t="shared" si="263"/>
        <v>14208.829749454324</v>
      </c>
      <c r="BB338" s="1">
        <f t="shared" si="263"/>
        <v>31522.222790915184</v>
      </c>
      <c r="BC338" s="1">
        <f t="shared" si="263"/>
        <v>40222.090373273422</v>
      </c>
      <c r="BD338" s="1">
        <f>SUM(BA338:BC338)*BT338*BG$3+BF$3*econlow!BD338+BH$3*econhigh!BD338</f>
        <v>23.485551166589396</v>
      </c>
      <c r="BE338" s="2">
        <f t="shared" si="268"/>
        <v>0.17931493730955578</v>
      </c>
      <c r="BF338" s="2">
        <f t="shared" si="268"/>
        <v>0.13584270515142602</v>
      </c>
      <c r="BG338" s="2">
        <f t="shared" si="268"/>
        <v>7.3108051554487685E-2</v>
      </c>
      <c r="BH338" s="2">
        <f t="shared" si="257"/>
        <v>8.0326527400032585E-2</v>
      </c>
      <c r="BI338" s="2">
        <f t="shared" si="264"/>
        <v>3.2153846742329923E-3</v>
      </c>
      <c r="BJ338" s="2">
        <f t="shared" si="264"/>
        <v>1.8453240542857267E-3</v>
      </c>
      <c r="BK338" s="2">
        <f t="shared" si="264"/>
        <v>5.3447872020936297E-4</v>
      </c>
      <c r="BL338" s="2">
        <f t="shared" si="258"/>
        <v>923.87669179624618</v>
      </c>
      <c r="BM338" s="2">
        <f t="shared" si="258"/>
        <v>284.02358030046503</v>
      </c>
      <c r="BN338" s="2">
        <f t="shared" si="258"/>
        <v>29.017739574147441</v>
      </c>
      <c r="BO338" s="2">
        <f t="shared" si="265"/>
        <v>8737.1399622928384</v>
      </c>
      <c r="BP338" s="2">
        <f t="shared" si="265"/>
        <v>525.44492378775385</v>
      </c>
      <c r="BQ338" s="2">
        <f t="shared" si="265"/>
        <v>10.258955915136074</v>
      </c>
      <c r="BR338" s="11">
        <f t="shared" si="266"/>
        <v>2.9502797064682146E-2</v>
      </c>
      <c r="BS338" s="17">
        <f t="shared" si="255"/>
        <v>3.8186120780544444E-5</v>
      </c>
      <c r="BT338" s="17">
        <f t="shared" si="256"/>
        <v>2.7802814151996636E-4</v>
      </c>
      <c r="BU338" s="12">
        <f>(BU$3*tempmid!$I448+BU$4*tempmid!$I448^2+BU$5*tempmid!$I448^6)*(K338/K$56)^$BW$1</f>
        <v>-30.829141643609645</v>
      </c>
      <c r="BV338" s="12">
        <f>(BV$3*tempmid!$I448+BV$4*tempmid!$I448^2+BV$5*tempmid!$I448^6)*(L338/L$56)^$BW$1</f>
        <v>-20.987202458409165</v>
      </c>
      <c r="BW338" s="12">
        <f>(BW$3*tempmid!$I448+BW$4*tempmid!$I448^2+BW$5*tempmid!$I448^6)*(M338/M$56)^$BW$1</f>
        <v>-18.650611382975043</v>
      </c>
      <c r="BX338" s="12"/>
      <c r="BY338" s="12"/>
      <c r="BZ338" s="12"/>
      <c r="CA338" s="19"/>
      <c r="CB338" s="19"/>
      <c r="CC338" s="19"/>
      <c r="CD338" s="19"/>
      <c r="CE338" s="19"/>
      <c r="CF338" s="19"/>
      <c r="CG338" s="19"/>
      <c r="CH338" s="19"/>
    </row>
    <row r="339" spans="1:86" x14ac:dyDescent="0.3">
      <c r="A339" s="2">
        <f t="shared" si="242"/>
        <v>2293</v>
      </c>
      <c r="B339" s="5">
        <f t="shared" si="269"/>
        <v>1165.4057550518587</v>
      </c>
      <c r="C339" s="5">
        <f t="shared" si="269"/>
        <v>2964.1703091899844</v>
      </c>
      <c r="D339" s="5">
        <f t="shared" si="269"/>
        <v>4369.9575518547072</v>
      </c>
      <c r="E339" s="15">
        <f t="shared" si="270"/>
        <v>2.0389579477748191E-9</v>
      </c>
      <c r="F339" s="15">
        <f t="shared" si="270"/>
        <v>4.01688388042162E-9</v>
      </c>
      <c r="G339" s="15">
        <f t="shared" si="270"/>
        <v>8.2003255527317319E-9</v>
      </c>
      <c r="H339" s="5">
        <f t="shared" si="245"/>
        <v>286961.55442639854</v>
      </c>
      <c r="I339" s="5">
        <f t="shared" si="245"/>
        <v>153994.02298667919</v>
      </c>
      <c r="J339" s="5">
        <f t="shared" si="245"/>
        <v>54325.666329481159</v>
      </c>
      <c r="K339" s="5">
        <f t="shared" si="246"/>
        <v>246233.17087843729</v>
      </c>
      <c r="L339" s="5">
        <f t="shared" si="246"/>
        <v>51951.813466737338</v>
      </c>
      <c r="M339" s="5">
        <f t="shared" si="246"/>
        <v>12431.623347559553</v>
      </c>
      <c r="N339" s="15">
        <f t="shared" si="247"/>
        <v>-1.2825407236471964E-3</v>
      </c>
      <c r="O339" s="15">
        <f t="shared" si="247"/>
        <v>5.1155397539925929E-4</v>
      </c>
      <c r="P339" s="15">
        <f t="shared" si="247"/>
        <v>6.2626525419617884E-4</v>
      </c>
      <c r="Q339" s="5">
        <f t="shared" si="248"/>
        <v>1903.4563552425918</v>
      </c>
      <c r="R339" s="5">
        <f t="shared" si="248"/>
        <v>2877.3666456786659</v>
      </c>
      <c r="S339" s="5">
        <f t="shared" si="248"/>
        <v>2235.6714082089129</v>
      </c>
      <c r="T339" s="5">
        <f t="shared" si="271"/>
        <v>6.6331406625092031</v>
      </c>
      <c r="U339" s="5">
        <f t="shared" si="271"/>
        <v>18.684924192983544</v>
      </c>
      <c r="V339" s="5">
        <f t="shared" si="271"/>
        <v>41.1531336707355</v>
      </c>
      <c r="W339" s="15">
        <f t="shared" si="250"/>
        <v>-1.0734613539272964E-2</v>
      </c>
      <c r="X339" s="15">
        <f t="shared" si="250"/>
        <v>-1.217998157191269E-2</v>
      </c>
      <c r="Y339" s="15">
        <f t="shared" si="250"/>
        <v>-9.7425357312937999E-3</v>
      </c>
      <c r="Z339" s="5">
        <f t="shared" si="253"/>
        <v>1160.5398611909891</v>
      </c>
      <c r="AA339" s="5">
        <f t="shared" si="253"/>
        <v>7867.8837460325249</v>
      </c>
      <c r="AB339" s="5">
        <f t="shared" si="253"/>
        <v>77425.709551893844</v>
      </c>
      <c r="AC339" s="16">
        <f t="shared" si="259"/>
        <v>0.73400001108193713</v>
      </c>
      <c r="AD339" s="16">
        <f t="shared" si="259"/>
        <v>3.1273022828716366</v>
      </c>
      <c r="AE339" s="16">
        <f t="shared" si="259"/>
        <v>37.022704302532695</v>
      </c>
      <c r="AF339" s="15">
        <f t="shared" si="260"/>
        <v>-4.0504037456468023E-3</v>
      </c>
      <c r="AG339" s="15">
        <f t="shared" si="260"/>
        <v>2.9673830763510267E-4</v>
      </c>
      <c r="AH339" s="15">
        <f t="shared" si="260"/>
        <v>9.7937136394747881E-3</v>
      </c>
      <c r="AI339" s="1">
        <f t="shared" si="267"/>
        <v>580212.83314600238</v>
      </c>
      <c r="AJ339" s="1">
        <f t="shared" si="267"/>
        <v>305852.37232444622</v>
      </c>
      <c r="AK339" s="1">
        <f t="shared" si="267"/>
        <v>107798.1956880302</v>
      </c>
      <c r="AL339" s="14">
        <f t="shared" si="272"/>
        <v>103.28205461035321</v>
      </c>
      <c r="AM339" s="14">
        <f t="shared" si="272"/>
        <v>26.073360126163923</v>
      </c>
      <c r="AN339" s="14">
        <f t="shared" si="272"/>
        <v>8.05438022783237</v>
      </c>
      <c r="AO339" s="11">
        <f t="shared" si="273"/>
        <v>1.1996991212306115E-3</v>
      </c>
      <c r="AP339" s="11">
        <f t="shared" si="273"/>
        <v>1.5113044762664902E-3</v>
      </c>
      <c r="AQ339" s="11">
        <f t="shared" si="273"/>
        <v>1.3709438477368721E-3</v>
      </c>
      <c r="AR339" s="1">
        <f t="shared" si="254"/>
        <v>286961.55442639854</v>
      </c>
      <c r="AS339" s="1">
        <f t="shared" si="254"/>
        <v>153994.02298667919</v>
      </c>
      <c r="AT339" s="1">
        <f t="shared" si="254"/>
        <v>54325.666329481159</v>
      </c>
      <c r="AU339" s="1">
        <f t="shared" si="261"/>
        <v>57392.310885279709</v>
      </c>
      <c r="AV339" s="1">
        <f t="shared" si="261"/>
        <v>30798.804597335838</v>
      </c>
      <c r="AW339" s="1">
        <f t="shared" si="261"/>
        <v>10865.133265896233</v>
      </c>
      <c r="AX339" s="1">
        <f t="shared" si="262"/>
        <v>196986.53670274981</v>
      </c>
      <c r="AY339" s="1">
        <f t="shared" si="262"/>
        <v>41561.450773389864</v>
      </c>
      <c r="AZ339" s="1">
        <f t="shared" si="262"/>
        <v>9945.2986780476404</v>
      </c>
      <c r="BA339" s="1">
        <f t="shared" si="263"/>
        <v>14207.334138770571</v>
      </c>
      <c r="BB339" s="1">
        <f t="shared" si="263"/>
        <v>31523.738862930823</v>
      </c>
      <c r="BC339" s="1">
        <f t="shared" si="263"/>
        <v>40224.826599075794</v>
      </c>
      <c r="BD339" s="1">
        <f>SUM(BA339:BC339)*BT339*BG$3+BF$3*econlow!BD339+BH$3*econhigh!BD339</f>
        <v>22.801859869449032</v>
      </c>
      <c r="BE339" s="2">
        <f t="shared" si="268"/>
        <v>0.17931493730955578</v>
      </c>
      <c r="BF339" s="2">
        <f t="shared" si="268"/>
        <v>0.13584270515142602</v>
      </c>
      <c r="BG339" s="2">
        <f t="shared" si="268"/>
        <v>7.3108051554487685E-2</v>
      </c>
      <c r="BH339" s="2">
        <f t="shared" si="257"/>
        <v>8.0243005815896454E-2</v>
      </c>
      <c r="BI339" s="2">
        <f t="shared" si="264"/>
        <v>3.2153846742329923E-3</v>
      </c>
      <c r="BJ339" s="2">
        <f t="shared" si="264"/>
        <v>1.8453240542857267E-3</v>
      </c>
      <c r="BK339" s="2">
        <f t="shared" si="264"/>
        <v>5.3447872020936297E-4</v>
      </c>
      <c r="BL339" s="2">
        <f t="shared" si="258"/>
        <v>922.69178419671857</v>
      </c>
      <c r="BM339" s="2">
        <f t="shared" si="258"/>
        <v>284.16887483354822</v>
      </c>
      <c r="BN339" s="2">
        <f t="shared" si="258"/>
        <v>29.035912614301971</v>
      </c>
      <c r="BO339" s="2">
        <f t="shared" si="265"/>
        <v>8867.6821646463322</v>
      </c>
      <c r="BP339" s="2">
        <f t="shared" si="265"/>
        <v>531.7558147757336</v>
      </c>
      <c r="BQ339" s="2">
        <f t="shared" si="265"/>
        <v>10.259237242341699</v>
      </c>
      <c r="BR339" s="11">
        <f t="shared" si="266"/>
        <v>2.9483839121076855E-2</v>
      </c>
      <c r="BS339" s="17">
        <f t="shared" si="255"/>
        <v>3.7091808676402522E-5</v>
      </c>
      <c r="BT339" s="17">
        <f t="shared" si="256"/>
        <v>2.6993023448540422E-4</v>
      </c>
      <c r="BU339" s="12">
        <f>(BU$3*tempmid!$I449+BU$4*tempmid!$I449^2+BU$5*tempmid!$I449^6)*(K339/K$56)^$BW$1</f>
        <v>-30.985530854136066</v>
      </c>
      <c r="BV339" s="12">
        <f>(BV$3*tempmid!$I449+BV$4*tempmid!$I449^2+BV$5*tempmid!$I449^6)*(L339/L$56)^$BW$1</f>
        <v>-21.077182857462759</v>
      </c>
      <c r="BW339" s="12">
        <f>(BW$3*tempmid!$I449+BW$4*tempmid!$I449^2+BW$5*tempmid!$I449^6)*(M339/M$56)^$BW$1</f>
        <v>-18.724159786751322</v>
      </c>
      <c r="BX339" s="12"/>
      <c r="BY339" s="12"/>
      <c r="BZ339" s="12"/>
      <c r="CA339" s="19"/>
      <c r="CB339" s="19"/>
      <c r="CC339" s="19"/>
      <c r="CD339" s="19"/>
      <c r="CE339" s="19"/>
      <c r="CF339" s="19"/>
      <c r="CG339" s="19"/>
      <c r="CH339" s="19"/>
    </row>
    <row r="340" spans="1:86" x14ac:dyDescent="0.3">
      <c r="A340" s="2">
        <f t="shared" si="242"/>
        <v>2294</v>
      </c>
      <c r="B340" s="5">
        <f t="shared" si="269"/>
        <v>1165.4057573092614</v>
      </c>
      <c r="C340" s="5">
        <f t="shared" si="269"/>
        <v>2964.170320501376</v>
      </c>
      <c r="D340" s="5">
        <f t="shared" si="269"/>
        <v>4369.9575858980279</v>
      </c>
      <c r="E340" s="15">
        <f t="shared" si="270"/>
        <v>1.937010050386078E-9</v>
      </c>
      <c r="F340" s="15">
        <f t="shared" si="270"/>
        <v>3.8160396864005389E-9</v>
      </c>
      <c r="G340" s="15">
        <f t="shared" si="270"/>
        <v>7.7903092750951451E-9</v>
      </c>
      <c r="H340" s="5">
        <f t="shared" si="245"/>
        <v>286587.60600893607</v>
      </c>
      <c r="I340" s="5">
        <f t="shared" si="245"/>
        <v>154069.89230144408</v>
      </c>
      <c r="J340" s="5">
        <f t="shared" si="245"/>
        <v>54358.78426564749</v>
      </c>
      <c r="K340" s="5">
        <f t="shared" si="246"/>
        <v>245912.2963924786</v>
      </c>
      <c r="L340" s="5">
        <f t="shared" si="246"/>
        <v>51977.408732499505</v>
      </c>
      <c r="M340" s="5">
        <f t="shared" si="246"/>
        <v>12439.201799364087</v>
      </c>
      <c r="N340" s="15">
        <f t="shared" si="247"/>
        <v>-1.3031326559860279E-3</v>
      </c>
      <c r="O340" s="15">
        <f t="shared" si="247"/>
        <v>4.9267319183288194E-4</v>
      </c>
      <c r="P340" s="15">
        <f t="shared" si="247"/>
        <v>6.0961079600452273E-4</v>
      </c>
      <c r="Q340" s="5">
        <f t="shared" si="248"/>
        <v>1880.5696611251299</v>
      </c>
      <c r="R340" s="5">
        <f t="shared" si="248"/>
        <v>2843.7207188607726</v>
      </c>
      <c r="S340" s="5">
        <f t="shared" si="248"/>
        <v>2215.2399283162345</v>
      </c>
      <c r="T340" s="5">
        <f t="shared" si="271"/>
        <v>6.56193646094553</v>
      </c>
      <c r="U340" s="5">
        <f t="shared" si="271"/>
        <v>18.457342160640419</v>
      </c>
      <c r="V340" s="5">
        <f t="shared" si="271"/>
        <v>40.75219779549365</v>
      </c>
      <c r="W340" s="15">
        <f t="shared" si="250"/>
        <v>-1.0734613539272964E-2</v>
      </c>
      <c r="X340" s="15">
        <f t="shared" si="250"/>
        <v>-1.217998157191269E-2</v>
      </c>
      <c r="Y340" s="15">
        <f t="shared" si="250"/>
        <v>-9.7425357312937999E-3</v>
      </c>
      <c r="Z340" s="5">
        <f t="shared" si="253"/>
        <v>1141.9652235823496</v>
      </c>
      <c r="AA340" s="5">
        <f t="shared" si="253"/>
        <v>7778.3363685374334</v>
      </c>
      <c r="AB340" s="5">
        <f t="shared" si="253"/>
        <v>77470.771938739184</v>
      </c>
      <c r="AC340" s="16">
        <f t="shared" si="259"/>
        <v>0.73102701468774611</v>
      </c>
      <c r="AD340" s="16">
        <f t="shared" si="259"/>
        <v>3.1282302732585192</v>
      </c>
      <c r="AE340" s="16">
        <f t="shared" si="259"/>
        <v>37.385294066630649</v>
      </c>
      <c r="AF340" s="15">
        <f t="shared" si="260"/>
        <v>-4.0504037456468023E-3</v>
      </c>
      <c r="AG340" s="15">
        <f t="shared" si="260"/>
        <v>2.9673830763510267E-4</v>
      </c>
      <c r="AH340" s="15">
        <f t="shared" si="260"/>
        <v>9.7937136394747881E-3</v>
      </c>
      <c r="AI340" s="1">
        <f t="shared" si="267"/>
        <v>579583.86071668181</v>
      </c>
      <c r="AJ340" s="1">
        <f t="shared" si="267"/>
        <v>306065.93968933739</v>
      </c>
      <c r="AK340" s="1">
        <f t="shared" si="267"/>
        <v>107883.50938512341</v>
      </c>
      <c r="AL340" s="14">
        <f t="shared" si="272"/>
        <v>103.40472292660661</v>
      </c>
      <c r="AM340" s="14">
        <f t="shared" si="272"/>
        <v>26.112370864175205</v>
      </c>
      <c r="AN340" s="14">
        <f t="shared" si="272"/>
        <v>8.0653119098228441</v>
      </c>
      <c r="AO340" s="11">
        <f t="shared" si="273"/>
        <v>1.1877021300183055E-3</v>
      </c>
      <c r="AP340" s="11">
        <f t="shared" si="273"/>
        <v>1.4961914315038253E-3</v>
      </c>
      <c r="AQ340" s="11">
        <f t="shared" si="273"/>
        <v>1.3572344092595034E-3</v>
      </c>
      <c r="AR340" s="1">
        <f t="shared" si="254"/>
        <v>286587.60600893607</v>
      </c>
      <c r="AS340" s="1">
        <f t="shared" si="254"/>
        <v>154069.89230144408</v>
      </c>
      <c r="AT340" s="1">
        <f t="shared" si="254"/>
        <v>54358.78426564749</v>
      </c>
      <c r="AU340" s="1">
        <f t="shared" si="261"/>
        <v>57317.521201787218</v>
      </c>
      <c r="AV340" s="1">
        <f t="shared" si="261"/>
        <v>30813.978460288818</v>
      </c>
      <c r="AW340" s="1">
        <f t="shared" si="261"/>
        <v>10871.756853129498</v>
      </c>
      <c r="AX340" s="1">
        <f t="shared" si="262"/>
        <v>196729.83711398288</v>
      </c>
      <c r="AY340" s="1">
        <f t="shared" si="262"/>
        <v>41581.926985999606</v>
      </c>
      <c r="AZ340" s="1">
        <f t="shared" si="262"/>
        <v>9951.3614394912711</v>
      </c>
      <c r="BA340" s="1">
        <f t="shared" si="263"/>
        <v>14205.814497610361</v>
      </c>
      <c r="BB340" s="1">
        <f t="shared" si="263"/>
        <v>31525.198990855817</v>
      </c>
      <c r="BC340" s="1">
        <f t="shared" si="263"/>
        <v>40227.490074098481</v>
      </c>
      <c r="BD340" s="1">
        <f>SUM(BA340:BC340)*BT340*BG$3+BF$3*econlow!BD340+BH$3*econhigh!BD340</f>
        <v>22.138029902200969</v>
      </c>
      <c r="BE340" s="2">
        <f t="shared" si="268"/>
        <v>0.17931493730955578</v>
      </c>
      <c r="BF340" s="2">
        <f t="shared" si="268"/>
        <v>0.13584270515142602</v>
      </c>
      <c r="BG340" s="2">
        <f t="shared" si="268"/>
        <v>7.3108051554487685E-2</v>
      </c>
      <c r="BH340" s="2">
        <f t="shared" si="257"/>
        <v>8.0160352015371625E-2</v>
      </c>
      <c r="BI340" s="2">
        <f t="shared" si="264"/>
        <v>3.2153846742329923E-3</v>
      </c>
      <c r="BJ340" s="2">
        <f t="shared" si="264"/>
        <v>1.8453240542857267E-3</v>
      </c>
      <c r="BK340" s="2">
        <f t="shared" si="264"/>
        <v>5.3447872020936297E-4</v>
      </c>
      <c r="BL340" s="2">
        <f t="shared" si="258"/>
        <v>921.48939618625604</v>
      </c>
      <c r="BM340" s="2">
        <f t="shared" si="258"/>
        <v>284.30887830506606</v>
      </c>
      <c r="BN340" s="2">
        <f t="shared" si="258"/>
        <v>29.053613446440128</v>
      </c>
      <c r="BO340" s="2">
        <f t="shared" si="265"/>
        <v>9000.1757573631112</v>
      </c>
      <c r="BP340" s="2">
        <f t="shared" si="265"/>
        <v>538.14260430479112</v>
      </c>
      <c r="BQ340" s="2">
        <f t="shared" si="265"/>
        <v>10.259520340586676</v>
      </c>
      <c r="BR340" s="11">
        <f t="shared" si="266"/>
        <v>2.946502327146891E-2</v>
      </c>
      <c r="BS340" s="17">
        <f t="shared" si="255"/>
        <v>3.602952010210253E-5</v>
      </c>
      <c r="BT340" s="17">
        <f t="shared" si="256"/>
        <v>2.620681888207808E-4</v>
      </c>
      <c r="BU340" s="12">
        <f>(BU$3*tempmid!$I450+BU$4*tempmid!$I450^2+BU$5*tempmid!$I450^6)*(K340/K$56)^$BW$1</f>
        <v>-31.141860108899358</v>
      </c>
      <c r="BV340" s="12">
        <f>(BV$3*tempmid!$I450+BV$4*tempmid!$I450^2+BV$5*tempmid!$I450^6)*(L340/L$56)^$BW$1</f>
        <v>-21.167029934314261</v>
      </c>
      <c r="BW340" s="12">
        <f>(BW$3*tempmid!$I450+BW$4*tempmid!$I450^2+BW$5*tempmid!$I450^6)*(M340/M$56)^$BW$1</f>
        <v>-18.797581685233968</v>
      </c>
      <c r="BX340" s="12"/>
      <c r="BY340" s="12"/>
      <c r="BZ340" s="12"/>
      <c r="CA340" s="19"/>
      <c r="CB340" s="19"/>
      <c r="CC340" s="19"/>
      <c r="CD340" s="19"/>
      <c r="CE340" s="19"/>
      <c r="CF340" s="19"/>
      <c r="CG340" s="19"/>
      <c r="CH340" s="19"/>
    </row>
    <row r="341" spans="1:86" x14ac:dyDescent="0.3">
      <c r="A341" s="2">
        <f t="shared" si="242"/>
        <v>2295</v>
      </c>
      <c r="B341" s="5">
        <f t="shared" si="269"/>
        <v>1165.405759453794</v>
      </c>
      <c r="C341" s="5">
        <f t="shared" si="269"/>
        <v>2964.1703312471977</v>
      </c>
      <c r="D341" s="5">
        <f t="shared" si="269"/>
        <v>4369.9576182391829</v>
      </c>
      <c r="E341" s="15">
        <f t="shared" si="270"/>
        <v>1.840159547866774E-9</v>
      </c>
      <c r="F341" s="15">
        <f t="shared" si="270"/>
        <v>3.6252377020805117E-9</v>
      </c>
      <c r="G341" s="15">
        <f t="shared" si="270"/>
        <v>7.4007938113403873E-9</v>
      </c>
      <c r="H341" s="5">
        <f t="shared" si="245"/>
        <v>286208.2732102045</v>
      </c>
      <c r="I341" s="5">
        <f t="shared" si="245"/>
        <v>154142.91874198531</v>
      </c>
      <c r="J341" s="5">
        <f t="shared" si="245"/>
        <v>54391.026321955585</v>
      </c>
      <c r="K341" s="5">
        <f t="shared" si="246"/>
        <v>245586.80175421949</v>
      </c>
      <c r="L341" s="5">
        <f t="shared" si="246"/>
        <v>52002.044928750256</v>
      </c>
      <c r="M341" s="5">
        <f t="shared" si="246"/>
        <v>12446.579823781387</v>
      </c>
      <c r="N341" s="15">
        <f t="shared" si="247"/>
        <v>-1.32362083163029E-3</v>
      </c>
      <c r="O341" s="15">
        <f t="shared" si="247"/>
        <v>4.739789237577785E-4</v>
      </c>
      <c r="P341" s="15">
        <f t="shared" si="247"/>
        <v>5.9312683693879542E-4</v>
      </c>
      <c r="Q341" s="5">
        <f t="shared" si="248"/>
        <v>1857.9200350026338</v>
      </c>
      <c r="R341" s="5">
        <f t="shared" si="248"/>
        <v>2810.415709828746</v>
      </c>
      <c r="S341" s="5">
        <f t="shared" si="248"/>
        <v>2194.9590077618909</v>
      </c>
      <c r="T341" s="5">
        <f t="shared" si="271"/>
        <v>6.4914966089680153</v>
      </c>
      <c r="U341" s="5">
        <f t="shared" si="271"/>
        <v>18.232532073257332</v>
      </c>
      <c r="V341" s="5">
        <f t="shared" si="271"/>
        <v>40.3551680523423</v>
      </c>
      <c r="W341" s="15">
        <f t="shared" si="250"/>
        <v>-1.0734613539272964E-2</v>
      </c>
      <c r="X341" s="15">
        <f t="shared" si="250"/>
        <v>-1.217998157191269E-2</v>
      </c>
      <c r="Y341" s="15">
        <f t="shared" si="250"/>
        <v>-9.7425357312937999E-3</v>
      </c>
      <c r="Z341" s="5">
        <f t="shared" si="253"/>
        <v>1123.664707469771</v>
      </c>
      <c r="AA341" s="5">
        <f t="shared" si="253"/>
        <v>7689.6630468916355</v>
      </c>
      <c r="AB341" s="5">
        <f t="shared" si="253"/>
        <v>77514.570343808635</v>
      </c>
      <c r="AC341" s="16">
        <f t="shared" si="259"/>
        <v>0.72806606012928587</v>
      </c>
      <c r="AD341" s="16">
        <f t="shared" si="259"/>
        <v>3.1291585390156986</v>
      </c>
      <c r="AE341" s="16">
        <f t="shared" si="259"/>
        <v>37.751434931046788</v>
      </c>
      <c r="AF341" s="15">
        <f t="shared" si="260"/>
        <v>-4.0504037456468023E-3</v>
      </c>
      <c r="AG341" s="15">
        <f t="shared" si="260"/>
        <v>2.9673830763510267E-4</v>
      </c>
      <c r="AH341" s="15">
        <f t="shared" si="260"/>
        <v>9.7937136394747881E-3</v>
      </c>
      <c r="AI341" s="1">
        <f t="shared" si="267"/>
        <v>578942.99584680086</v>
      </c>
      <c r="AJ341" s="1">
        <f t="shared" si="267"/>
        <v>306273.32418069249</v>
      </c>
      <c r="AK341" s="1">
        <f t="shared" si="267"/>
        <v>107966.91529974058</v>
      </c>
      <c r="AL341" s="14">
        <f t="shared" si="272"/>
        <v>103.52630879618376</v>
      </c>
      <c r="AM341" s="14">
        <f t="shared" si="272"/>
        <v>26.151049278663002</v>
      </c>
      <c r="AN341" s="14">
        <f t="shared" si="272"/>
        <v>8.0761489634798131</v>
      </c>
      <c r="AO341" s="11">
        <f t="shared" si="273"/>
        <v>1.1758251087181223E-3</v>
      </c>
      <c r="AP341" s="11">
        <f t="shared" si="273"/>
        <v>1.4812295171887869E-3</v>
      </c>
      <c r="AQ341" s="11">
        <f t="shared" si="273"/>
        <v>1.3436620651669084E-3</v>
      </c>
      <c r="AR341" s="1">
        <f t="shared" si="254"/>
        <v>286208.2732102045</v>
      </c>
      <c r="AS341" s="1">
        <f t="shared" si="254"/>
        <v>154142.91874198531</v>
      </c>
      <c r="AT341" s="1">
        <f t="shared" si="254"/>
        <v>54391.026321955585</v>
      </c>
      <c r="AU341" s="1">
        <f t="shared" si="261"/>
        <v>57241.654642040899</v>
      </c>
      <c r="AV341" s="1">
        <f t="shared" si="261"/>
        <v>30828.583748397064</v>
      </c>
      <c r="AW341" s="1">
        <f t="shared" si="261"/>
        <v>10878.205264391117</v>
      </c>
      <c r="AX341" s="1">
        <f t="shared" si="262"/>
        <v>196469.44140337559</v>
      </c>
      <c r="AY341" s="1">
        <f t="shared" si="262"/>
        <v>41601.635943000205</v>
      </c>
      <c r="AZ341" s="1">
        <f t="shared" si="262"/>
        <v>9957.2638590251117</v>
      </c>
      <c r="BA341" s="1">
        <f t="shared" si="263"/>
        <v>14204.270946629889</v>
      </c>
      <c r="BB341" s="1">
        <f t="shared" si="263"/>
        <v>31526.603726551413</v>
      </c>
      <c r="BC341" s="1">
        <f t="shared" si="263"/>
        <v>40230.081542582979</v>
      </c>
      <c r="BD341" s="1">
        <f>SUM(BA341:BC341)*BT341*BG$3+BF$3*econlow!BD341+BH$3*econhigh!BD341</f>
        <v>21.493485811612427</v>
      </c>
      <c r="BE341" s="2">
        <f t="shared" si="268"/>
        <v>0.17931493730955578</v>
      </c>
      <c r="BF341" s="2">
        <f t="shared" si="268"/>
        <v>0.13584270515142602</v>
      </c>
      <c r="BG341" s="2">
        <f t="shared" si="268"/>
        <v>7.3108051554487685E-2</v>
      </c>
      <c r="BH341" s="2">
        <f t="shared" si="257"/>
        <v>8.0078559235016084E-2</v>
      </c>
      <c r="BI341" s="2">
        <f t="shared" si="264"/>
        <v>3.2153846742329923E-3</v>
      </c>
      <c r="BJ341" s="2">
        <f t="shared" si="264"/>
        <v>1.8453240542857267E-3</v>
      </c>
      <c r="BK341" s="2">
        <f t="shared" si="264"/>
        <v>5.3447872020936297E-4</v>
      </c>
      <c r="BL341" s="2">
        <f t="shared" si="258"/>
        <v>920.26969531878069</v>
      </c>
      <c r="BM341" s="2">
        <f t="shared" si="258"/>
        <v>284.44363575239566</v>
      </c>
      <c r="BN341" s="2">
        <f t="shared" si="258"/>
        <v>29.070846139432597</v>
      </c>
      <c r="BO341" s="2">
        <f t="shared" si="265"/>
        <v>9134.6499052600502</v>
      </c>
      <c r="BP341" s="2">
        <f t="shared" si="265"/>
        <v>544.60620534762973</v>
      </c>
      <c r="BQ341" s="2">
        <f t="shared" si="265"/>
        <v>10.259805192262506</v>
      </c>
      <c r="BR341" s="11">
        <f t="shared" si="266"/>
        <v>2.9446347636690046E-2</v>
      </c>
      <c r="BS341" s="17">
        <f t="shared" si="255"/>
        <v>3.4998294539047766E-5</v>
      </c>
      <c r="BT341" s="17">
        <f t="shared" si="256"/>
        <v>2.5443513477745706E-4</v>
      </c>
      <c r="BU341" s="12">
        <f>(BU$3*tempmid!$I451+BU$4*tempmid!$I451^2+BU$5*tempmid!$I451^6)*(K341/K$56)^$BW$1</f>
        <v>-31.298131059015457</v>
      </c>
      <c r="BV341" s="12">
        <f>(BV$3*tempmid!$I451+BV$4*tempmid!$I451^2+BV$5*tempmid!$I451^6)*(L341/L$56)^$BW$1</f>
        <v>-21.256744364076326</v>
      </c>
      <c r="BW341" s="12">
        <f>(BW$3*tempmid!$I451+BW$4*tempmid!$I451^2+BW$5*tempmid!$I451^6)*(M341/M$56)^$BW$1</f>
        <v>-18.870877642205294</v>
      </c>
      <c r="BX341" s="12"/>
      <c r="BY341" s="12"/>
      <c r="BZ341" s="12"/>
      <c r="CA341" s="19"/>
      <c r="CB341" s="19"/>
      <c r="CC341" s="19"/>
      <c r="CD341" s="19"/>
      <c r="CE341" s="19"/>
      <c r="CF341" s="19"/>
      <c r="CG341" s="19"/>
      <c r="CH341" s="19"/>
    </row>
    <row r="342" spans="1:86" x14ac:dyDescent="0.3">
      <c r="A342" s="2">
        <f t="shared" si="242"/>
        <v>2296</v>
      </c>
      <c r="B342" s="5">
        <f t="shared" si="269"/>
        <v>1165.4057614910998</v>
      </c>
      <c r="C342" s="5">
        <f t="shared" si="269"/>
        <v>2964.1703414557287</v>
      </c>
      <c r="D342" s="5">
        <f t="shared" si="269"/>
        <v>4369.9576489632809</v>
      </c>
      <c r="E342" s="15">
        <f t="shared" si="270"/>
        <v>1.7481515704734353E-9</v>
      </c>
      <c r="F342" s="15">
        <f t="shared" si="270"/>
        <v>3.443975816976486E-9</v>
      </c>
      <c r="G342" s="15">
        <f t="shared" si="270"/>
        <v>7.0307541207733676E-9</v>
      </c>
      <c r="H342" s="5">
        <f t="shared" si="245"/>
        <v>285823.60768185504</v>
      </c>
      <c r="I342" s="5">
        <f t="shared" si="245"/>
        <v>154213.12663570672</v>
      </c>
      <c r="J342" s="5">
        <f t="shared" si="245"/>
        <v>54422.400082663538</v>
      </c>
      <c r="K342" s="5">
        <f t="shared" si="246"/>
        <v>245256.73128314791</v>
      </c>
      <c r="L342" s="5">
        <f t="shared" si="246"/>
        <v>52025.730262172241</v>
      </c>
      <c r="M342" s="5">
        <f t="shared" si="246"/>
        <v>12453.759156126967</v>
      </c>
      <c r="N342" s="15">
        <f t="shared" si="247"/>
        <v>-1.3440073681235676E-3</v>
      </c>
      <c r="O342" s="15">
        <f t="shared" si="247"/>
        <v>4.5546926961126388E-4</v>
      </c>
      <c r="P342" s="15">
        <f t="shared" si="247"/>
        <v>5.768116580799898E-4</v>
      </c>
      <c r="Q342" s="5">
        <f t="shared" si="248"/>
        <v>1835.5057313872605</v>
      </c>
      <c r="R342" s="5">
        <f t="shared" si="248"/>
        <v>2777.4493747470083</v>
      </c>
      <c r="S342" s="5">
        <f t="shared" si="248"/>
        <v>2174.828299625799</v>
      </c>
      <c r="T342" s="5">
        <f t="shared" si="271"/>
        <v>6.4218129015792424</v>
      </c>
      <c r="U342" s="5">
        <f t="shared" si="271"/>
        <v>18.010460168595749</v>
      </c>
      <c r="V342" s="5">
        <f t="shared" si="271"/>
        <v>39.962006385649993</v>
      </c>
      <c r="W342" s="15">
        <f t="shared" si="250"/>
        <v>-1.0734613539272964E-2</v>
      </c>
      <c r="X342" s="15">
        <f t="shared" si="250"/>
        <v>-1.217998157191269E-2</v>
      </c>
      <c r="Y342" s="15">
        <f t="shared" si="250"/>
        <v>-9.7425357312937999E-3</v>
      </c>
      <c r="Z342" s="5">
        <f t="shared" si="253"/>
        <v>1105.6347829460012</v>
      </c>
      <c r="AA342" s="5">
        <f t="shared" si="253"/>
        <v>7601.8585590784605</v>
      </c>
      <c r="AB342" s="5">
        <f t="shared" si="253"/>
        <v>77557.11578977872</v>
      </c>
      <c r="AC342" s="16">
        <f t="shared" si="259"/>
        <v>0.72511709863225993</v>
      </c>
      <c r="AD342" s="16">
        <f t="shared" si="259"/>
        <v>3.1300870802248881</v>
      </c>
      <c r="AE342" s="16">
        <f t="shared" si="259"/>
        <v>38.121161674240724</v>
      </c>
      <c r="AF342" s="15">
        <f t="shared" si="260"/>
        <v>-4.0504037456468023E-3</v>
      </c>
      <c r="AG342" s="15">
        <f t="shared" si="260"/>
        <v>2.9673830763510267E-4</v>
      </c>
      <c r="AH342" s="15">
        <f t="shared" si="260"/>
        <v>9.7937136394747881E-3</v>
      </c>
      <c r="AI342" s="1">
        <f t="shared" si="267"/>
        <v>578290.35090416169</v>
      </c>
      <c r="AJ342" s="1">
        <f t="shared" si="267"/>
        <v>306474.57551102032</v>
      </c>
      <c r="AK342" s="1">
        <f t="shared" si="267"/>
        <v>108048.42903415764</v>
      </c>
      <c r="AL342" s="14">
        <f t="shared" si="272"/>
        <v>103.64682034114625</v>
      </c>
      <c r="AM342" s="14">
        <f t="shared" si="272"/>
        <v>26.189397627699048</v>
      </c>
      <c r="AN342" s="14">
        <f t="shared" si="272"/>
        <v>8.0868920623247309</v>
      </c>
      <c r="AO342" s="11">
        <f t="shared" si="273"/>
        <v>1.1640668576309411E-3</v>
      </c>
      <c r="AP342" s="11">
        <f t="shared" si="273"/>
        <v>1.466417222016899E-3</v>
      </c>
      <c r="AQ342" s="11">
        <f t="shared" si="273"/>
        <v>1.3302254445152393E-3</v>
      </c>
      <c r="AR342" s="1">
        <f t="shared" si="254"/>
        <v>285823.60768185504</v>
      </c>
      <c r="AS342" s="1">
        <f t="shared" si="254"/>
        <v>154213.12663570672</v>
      </c>
      <c r="AT342" s="1">
        <f t="shared" si="254"/>
        <v>54422.400082663538</v>
      </c>
      <c r="AU342" s="1">
        <f t="shared" si="261"/>
        <v>57164.721536371013</v>
      </c>
      <c r="AV342" s="1">
        <f t="shared" si="261"/>
        <v>30842.625327141344</v>
      </c>
      <c r="AW342" s="1">
        <f t="shared" si="261"/>
        <v>10884.480016532709</v>
      </c>
      <c r="AX342" s="1">
        <f t="shared" si="262"/>
        <v>196205.38502651831</v>
      </c>
      <c r="AY342" s="1">
        <f t="shared" si="262"/>
        <v>41620.58420973779</v>
      </c>
      <c r="AZ342" s="1">
        <f t="shared" si="262"/>
        <v>9963.0073249015732</v>
      </c>
      <c r="BA342" s="1">
        <f t="shared" si="263"/>
        <v>14202.703604018019</v>
      </c>
      <c r="BB342" s="1">
        <f t="shared" si="263"/>
        <v>31527.953616260118</v>
      </c>
      <c r="BC342" s="1">
        <f t="shared" si="263"/>
        <v>40232.601741259467</v>
      </c>
      <c r="BD342" s="1">
        <f>SUM(BA342:BC342)*BT342*BG$3+BF$3*econlow!BD342+BH$3*econhigh!BD342</f>
        <v>20.867668759508412</v>
      </c>
      <c r="BE342" s="2">
        <f t="shared" si="268"/>
        <v>0.17931493730955578</v>
      </c>
      <c r="BF342" s="2">
        <f t="shared" si="268"/>
        <v>0.13584270515142602</v>
      </c>
      <c r="BG342" s="2">
        <f t="shared" si="268"/>
        <v>7.3108051554487685E-2</v>
      </c>
      <c r="BH342" s="2">
        <f t="shared" si="257"/>
        <v>7.9997620712191936E-2</v>
      </c>
      <c r="BI342" s="2">
        <f t="shared" si="264"/>
        <v>3.2153846742329923E-3</v>
      </c>
      <c r="BJ342" s="2">
        <f t="shared" si="264"/>
        <v>1.8453240542857267E-3</v>
      </c>
      <c r="BK342" s="2">
        <f t="shared" si="264"/>
        <v>5.3447872020936297E-4</v>
      </c>
      <c r="BL342" s="2">
        <f t="shared" si="258"/>
        <v>919.03284767422008</v>
      </c>
      <c r="BM342" s="2">
        <f t="shared" si="258"/>
        <v>284.57319206748053</v>
      </c>
      <c r="BN342" s="2">
        <f t="shared" si="258"/>
        <v>29.087614746903938</v>
      </c>
      <c r="BO342" s="2">
        <f t="shared" si="265"/>
        <v>9271.134208802483</v>
      </c>
      <c r="BP342" s="2">
        <f t="shared" si="265"/>
        <v>551.14754186095661</v>
      </c>
      <c r="BQ342" s="2">
        <f t="shared" si="265"/>
        <v>10.260091779964506</v>
      </c>
      <c r="BR342" s="11">
        <f t="shared" si="266"/>
        <v>2.9427810356113721E-2</v>
      </c>
      <c r="BS342" s="17">
        <f t="shared" si="255"/>
        <v>3.3997201135730575E-5</v>
      </c>
      <c r="BT342" s="17">
        <f t="shared" si="256"/>
        <v>2.4702440269656022E-4</v>
      </c>
      <c r="BU342" s="12">
        <f>(BU$3*tempmid!$I452+BU$4*tempmid!$I452^2+BU$5*tempmid!$I452^6)*(K342/K$56)^$BW$1</f>
        <v>-31.454345364857041</v>
      </c>
      <c r="BV342" s="12">
        <f>(BV$3*tempmid!$I452+BV$4*tempmid!$I452^2+BV$5*tempmid!$I452^6)*(L342/L$56)^$BW$1</f>
        <v>-21.346326816480168</v>
      </c>
      <c r="BW342" s="12">
        <f>(BW$3*tempmid!$I452+BW$4*tempmid!$I452^2+BW$5*tempmid!$I452^6)*(M342/M$56)^$BW$1</f>
        <v>-18.944048216681505</v>
      </c>
      <c r="BX342" s="12"/>
      <c r="BY342" s="12"/>
      <c r="BZ342" s="12"/>
      <c r="CA342" s="19"/>
      <c r="CB342" s="19"/>
      <c r="CC342" s="19"/>
      <c r="CD342" s="19"/>
      <c r="CE342" s="19"/>
      <c r="CF342" s="19"/>
      <c r="CG342" s="19"/>
      <c r="CH342" s="19"/>
    </row>
    <row r="343" spans="1:86" x14ac:dyDescent="0.3">
      <c r="A343" s="2">
        <f t="shared" si="242"/>
        <v>2297</v>
      </c>
      <c r="B343" s="5">
        <f t="shared" si="269"/>
        <v>1165.4057634265405</v>
      </c>
      <c r="C343" s="5">
        <f t="shared" si="269"/>
        <v>2964.1703511538331</v>
      </c>
      <c r="D343" s="5">
        <f t="shared" si="269"/>
        <v>4369.9576781511742</v>
      </c>
      <c r="E343" s="15">
        <f t="shared" si="270"/>
        <v>1.6607439919497635E-9</v>
      </c>
      <c r="F343" s="15">
        <f t="shared" si="270"/>
        <v>3.2717770261276618E-9</v>
      </c>
      <c r="G343" s="15">
        <f t="shared" si="270"/>
        <v>6.6792164147346991E-9</v>
      </c>
      <c r="H343" s="5">
        <f t="shared" si="245"/>
        <v>285433.66061729693</v>
      </c>
      <c r="I343" s="5">
        <f t="shared" si="245"/>
        <v>154280.54022909075</v>
      </c>
      <c r="J343" s="5">
        <f t="shared" si="245"/>
        <v>54452.913102960367</v>
      </c>
      <c r="K343" s="5">
        <f t="shared" si="246"/>
        <v>244922.12890561079</v>
      </c>
      <c r="L343" s="5">
        <f t="shared" si="246"/>
        <v>52048.472912171019</v>
      </c>
      <c r="M343" s="5">
        <f t="shared" si="246"/>
        <v>12460.741525075387</v>
      </c>
      <c r="N343" s="15">
        <f t="shared" si="247"/>
        <v>-1.3642943693594756E-3</v>
      </c>
      <c r="O343" s="15">
        <f t="shared" si="247"/>
        <v>4.3714235022118686E-4</v>
      </c>
      <c r="P343" s="15">
        <f t="shared" si="247"/>
        <v>5.606635603663257E-4</v>
      </c>
      <c r="Q343" s="5">
        <f t="shared" si="248"/>
        <v>1813.3250008875355</v>
      </c>
      <c r="R343" s="5">
        <f t="shared" si="248"/>
        <v>2744.8194540614763</v>
      </c>
      <c r="S343" s="5">
        <f t="shared" si="248"/>
        <v>2154.8474390461138</v>
      </c>
      <c r="T343" s="5">
        <f t="shared" si="271"/>
        <v>6.3528772218592717</v>
      </c>
      <c r="U343" s="5">
        <f t="shared" si="271"/>
        <v>17.791093095640587</v>
      </c>
      <c r="V343" s="5">
        <f t="shared" si="271"/>
        <v>39.572675110543607</v>
      </c>
      <c r="W343" s="15">
        <f t="shared" si="250"/>
        <v>-1.0734613539272964E-2</v>
      </c>
      <c r="X343" s="15">
        <f t="shared" si="250"/>
        <v>-1.217998157191269E-2</v>
      </c>
      <c r="Y343" s="15">
        <f t="shared" si="250"/>
        <v>-9.7425357312937999E-3</v>
      </c>
      <c r="Z343" s="5">
        <f t="shared" si="253"/>
        <v>1087.8719522941715</v>
      </c>
      <c r="AA343" s="5">
        <f t="shared" si="253"/>
        <v>7514.9176310500179</v>
      </c>
      <c r="AB343" s="5">
        <f t="shared" si="253"/>
        <v>77598.419256717578</v>
      </c>
      <c r="AC343" s="16">
        <f t="shared" ref="AC343:AE346" si="274">AC342*(1+AF343)</f>
        <v>0.72218008161992731</v>
      </c>
      <c r="AD343" s="16">
        <f t="shared" si="274"/>
        <v>3.1310158969678246</v>
      </c>
      <c r="AE343" s="16">
        <f t="shared" si="274"/>
        <v>38.494509415282359</v>
      </c>
      <c r="AF343" s="15">
        <f t="shared" si="260"/>
        <v>-4.0504037456468023E-3</v>
      </c>
      <c r="AG343" s="15">
        <f t="shared" si="260"/>
        <v>2.9673830763510267E-4</v>
      </c>
      <c r="AH343" s="15">
        <f t="shared" si="260"/>
        <v>9.7937136394747881E-3</v>
      </c>
      <c r="AI343" s="1">
        <f t="shared" si="267"/>
        <v>577626.03735011653</v>
      </c>
      <c r="AJ343" s="1">
        <f t="shared" si="267"/>
        <v>306669.74328705959</v>
      </c>
      <c r="AK343" s="1">
        <f t="shared" si="267"/>
        <v>108128.06614727459</v>
      </c>
      <c r="AL343" s="14">
        <f t="shared" si="272"/>
        <v>103.76626565131961</v>
      </c>
      <c r="AM343" s="14">
        <f t="shared" si="272"/>
        <v>26.227418165577401</v>
      </c>
      <c r="AN343" s="14">
        <f t="shared" si="272"/>
        <v>8.0975418780171999</v>
      </c>
      <c r="AO343" s="11">
        <f t="shared" si="273"/>
        <v>1.1524261890546318E-3</v>
      </c>
      <c r="AP343" s="11">
        <f t="shared" si="273"/>
        <v>1.45175304979673E-3</v>
      </c>
      <c r="AQ343" s="11">
        <f t="shared" si="273"/>
        <v>1.3169231900700868E-3</v>
      </c>
      <c r="AR343" s="1">
        <f t="shared" si="254"/>
        <v>285433.66061729693</v>
      </c>
      <c r="AS343" s="1">
        <f t="shared" si="254"/>
        <v>154280.54022909075</v>
      </c>
      <c r="AT343" s="1">
        <f t="shared" si="254"/>
        <v>54452.913102960367</v>
      </c>
      <c r="AU343" s="1">
        <f t="shared" si="261"/>
        <v>57086.732123459391</v>
      </c>
      <c r="AV343" s="1">
        <f t="shared" si="261"/>
        <v>30856.108045818153</v>
      </c>
      <c r="AW343" s="1">
        <f t="shared" si="261"/>
        <v>10890.582620592075</v>
      </c>
      <c r="AX343" s="1">
        <f t="shared" si="262"/>
        <v>195937.70312448865</v>
      </c>
      <c r="AY343" s="1">
        <f t="shared" si="262"/>
        <v>41638.778329736815</v>
      </c>
      <c r="AZ343" s="1">
        <f t="shared" si="262"/>
        <v>9968.5932200603111</v>
      </c>
      <c r="BA343" s="1">
        <f t="shared" si="263"/>
        <v>14201.112585512177</v>
      </c>
      <c r="BB343" s="1">
        <f t="shared" si="263"/>
        <v>31529.249200672075</v>
      </c>
      <c r="BC343" s="1">
        <f t="shared" si="263"/>
        <v>40235.05139943464</v>
      </c>
      <c r="BD343" s="1">
        <f>SUM(BA343:BC343)*BT343*BG$3+BF$3*econlow!BD343+BH$3*econhigh!BD343</f>
        <v>20.260036045252352</v>
      </c>
      <c r="BE343" s="2">
        <f t="shared" si="268"/>
        <v>0.17931493730955578</v>
      </c>
      <c r="BF343" s="2">
        <f t="shared" si="268"/>
        <v>0.13584270515142602</v>
      </c>
      <c r="BG343" s="2">
        <f t="shared" si="268"/>
        <v>7.3108051554487685E-2</v>
      </c>
      <c r="BH343" s="2">
        <f t="shared" si="257"/>
        <v>7.9917529686470659E-2</v>
      </c>
      <c r="BI343" s="2">
        <f t="shared" si="264"/>
        <v>3.2153846742329923E-3</v>
      </c>
      <c r="BJ343" s="2">
        <f t="shared" si="264"/>
        <v>1.8453240542857267E-3</v>
      </c>
      <c r="BK343" s="2">
        <f t="shared" si="264"/>
        <v>5.3447872020936297E-4</v>
      </c>
      <c r="BL343" s="2">
        <f t="shared" si="258"/>
        <v>917.77901785907784</v>
      </c>
      <c r="BM343" s="2">
        <f t="shared" si="258"/>
        <v>284.69759199293793</v>
      </c>
      <c r="BN343" s="2">
        <f t="shared" si="258"/>
        <v>29.103923306941908</v>
      </c>
      <c r="BO343" s="2">
        <f t="shared" si="265"/>
        <v>9409.6587106029838</v>
      </c>
      <c r="BP343" s="2">
        <f t="shared" si="265"/>
        <v>557.76754891762585</v>
      </c>
      <c r="BQ343" s="2">
        <f t="shared" si="265"/>
        <v>10.260380086489043</v>
      </c>
      <c r="BR343" s="11">
        <f t="shared" si="266"/>
        <v>2.940940958728519E-2</v>
      </c>
      <c r="BS343" s="17">
        <f t="shared" si="255"/>
        <v>3.3025337759206058E-5</v>
      </c>
      <c r="BT343" s="17">
        <f t="shared" si="256"/>
        <v>2.3982951718112643E-4</v>
      </c>
      <c r="BU343" s="12">
        <f>(BU$3*tempmid!$I453+BU$4*tempmid!$I453^2+BU$5*tempmid!$I453^6)*(K343/K$56)^$BW$1</f>
        <v>-31.610504695886039</v>
      </c>
      <c r="BV343" s="12">
        <f>(BV$3*tempmid!$I453+BV$4*tempmid!$I453^2+BV$5*tempmid!$I453^6)*(L343/L$56)^$BW$1</f>
        <v>-21.435777955736206</v>
      </c>
      <c r="BW343" s="12">
        <f>(BW$3*tempmid!$I453+BW$4*tempmid!$I453^2+BW$5*tempmid!$I453^6)*(M343/M$56)^$BW$1</f>
        <v>-19.017093962807522</v>
      </c>
      <c r="BX343" s="12"/>
      <c r="BY343" s="12"/>
      <c r="BZ343" s="12"/>
      <c r="CA343" s="19"/>
      <c r="CB343" s="19"/>
      <c r="CC343" s="19"/>
      <c r="CD343" s="19"/>
      <c r="CE343" s="19"/>
      <c r="CF343" s="19"/>
      <c r="CG343" s="19"/>
      <c r="CH343" s="19"/>
    </row>
    <row r="344" spans="1:86" x14ac:dyDescent="0.3">
      <c r="A344" s="2">
        <f t="shared" si="242"/>
        <v>2298</v>
      </c>
      <c r="B344" s="5">
        <f t="shared" si="269"/>
        <v>1165.4057652652091</v>
      </c>
      <c r="C344" s="5">
        <f t="shared" si="269"/>
        <v>2964.1703603670321</v>
      </c>
      <c r="D344" s="5">
        <f t="shared" si="269"/>
        <v>4369.9577058796731</v>
      </c>
      <c r="E344" s="15">
        <f t="shared" si="270"/>
        <v>1.5777067923522753E-9</v>
      </c>
      <c r="F344" s="15">
        <f t="shared" si="270"/>
        <v>3.1081881748212786E-9</v>
      </c>
      <c r="G344" s="15">
        <f t="shared" si="270"/>
        <v>6.3452555939979637E-9</v>
      </c>
      <c r="H344" s="5">
        <f t="shared" si="245"/>
        <v>285038.48275191186</v>
      </c>
      <c r="I344" s="5">
        <f t="shared" si="245"/>
        <v>154345.18368565099</v>
      </c>
      <c r="J344" s="5">
        <f t="shared" si="245"/>
        <v>54482.572908438429</v>
      </c>
      <c r="K344" s="5">
        <f t="shared" si="246"/>
        <v>244583.03815499504</v>
      </c>
      <c r="L344" s="5">
        <f t="shared" si="246"/>
        <v>52070.281030183272</v>
      </c>
      <c r="M344" s="5">
        <f t="shared" si="246"/>
        <v>12467.528652539002</v>
      </c>
      <c r="N344" s="15">
        <f t="shared" si="247"/>
        <v>-1.3844839260989117E-3</v>
      </c>
      <c r="O344" s="15">
        <f t="shared" si="247"/>
        <v>4.1899630848063474E-4</v>
      </c>
      <c r="P344" s="15">
        <f t="shared" si="247"/>
        <v>5.4468086429348972E-4</v>
      </c>
      <c r="Q344" s="5">
        <f t="shared" si="248"/>
        <v>1791.3760907462961</v>
      </c>
      <c r="R344" s="5">
        <f t="shared" si="248"/>
        <v>2712.5236735206208</v>
      </c>
      <c r="S344" s="5">
        <f t="shared" si="248"/>
        <v>2135.0160437336917</v>
      </c>
      <c r="T344" s="5">
        <f t="shared" si="271"/>
        <v>6.2846815400201628</v>
      </c>
      <c r="U344" s="5">
        <f t="shared" si="271"/>
        <v>17.5743979095915</v>
      </c>
      <c r="V344" s="5">
        <f t="shared" si="271"/>
        <v>39.187136909296257</v>
      </c>
      <c r="W344" s="15">
        <f t="shared" si="250"/>
        <v>-1.0734613539272964E-2</v>
      </c>
      <c r="X344" s="15">
        <f t="shared" si="250"/>
        <v>-1.217998157191269E-2</v>
      </c>
      <c r="Y344" s="15">
        <f t="shared" si="250"/>
        <v>-9.7425357312937999E-3</v>
      </c>
      <c r="Z344" s="5">
        <f t="shared" si="253"/>
        <v>1070.3727500831696</v>
      </c>
      <c r="AA344" s="5">
        <f t="shared" si="253"/>
        <v>7428.834939487987</v>
      </c>
      <c r="AB344" s="5">
        <f t="shared" si="253"/>
        <v>77638.491681318614</v>
      </c>
      <c r="AC344" s="16">
        <f t="shared" si="274"/>
        <v>0.71925496071230244</v>
      </c>
      <c r="AD344" s="16">
        <f t="shared" si="274"/>
        <v>3.1319449893262692</v>
      </c>
      <c r="AE344" s="16">
        <f t="shared" si="274"/>
        <v>38.871513617187702</v>
      </c>
      <c r="AF344" s="15">
        <f t="shared" si="260"/>
        <v>-4.0504037456468023E-3</v>
      </c>
      <c r="AG344" s="15">
        <f t="shared" si="260"/>
        <v>2.9673830763510267E-4</v>
      </c>
      <c r="AH344" s="15">
        <f t="shared" si="260"/>
        <v>9.7937136394747881E-3</v>
      </c>
      <c r="AI344" s="1">
        <f t="shared" ref="AI344:AK346" si="275">(1-$AI$5)*AI343+AU343</f>
        <v>576950.16573856422</v>
      </c>
      <c r="AJ344" s="1">
        <f t="shared" si="275"/>
        <v>306858.87700417184</v>
      </c>
      <c r="AK344" s="1">
        <f t="shared" si="275"/>
        <v>108205.84215313921</v>
      </c>
      <c r="AL344" s="14">
        <f t="shared" si="272"/>
        <v>103.88465278377582</v>
      </c>
      <c r="AM344" s="14">
        <f t="shared" si="272"/>
        <v>26.265113142544472</v>
      </c>
      <c r="AN344" s="14">
        <f t="shared" si="272"/>
        <v>8.1080990802921065</v>
      </c>
      <c r="AO344" s="11">
        <f t="shared" si="273"/>
        <v>1.1409019271640855E-3</v>
      </c>
      <c r="AP344" s="11">
        <f t="shared" si="273"/>
        <v>1.4372355192987627E-3</v>
      </c>
      <c r="AQ344" s="11">
        <f t="shared" si="273"/>
        <v>1.303753958169386E-3</v>
      </c>
      <c r="AR344" s="1">
        <f t="shared" si="254"/>
        <v>285038.48275191186</v>
      </c>
      <c r="AS344" s="1">
        <f t="shared" si="254"/>
        <v>154345.18368565099</v>
      </c>
      <c r="AT344" s="1">
        <f t="shared" si="254"/>
        <v>54482.572908438429</v>
      </c>
      <c r="AU344" s="1">
        <f t="shared" si="261"/>
        <v>57007.696550382374</v>
      </c>
      <c r="AV344" s="1">
        <f t="shared" si="261"/>
        <v>30869.036737130198</v>
      </c>
      <c r="AW344" s="1">
        <f t="shared" si="261"/>
        <v>10896.514581687687</v>
      </c>
      <c r="AX344" s="1">
        <f t="shared" si="262"/>
        <v>195666.43052399607</v>
      </c>
      <c r="AY344" s="1">
        <f t="shared" si="262"/>
        <v>41656.224824146622</v>
      </c>
      <c r="AZ344" s="1">
        <f t="shared" si="262"/>
        <v>9974.0229220312031</v>
      </c>
      <c r="BA344" s="1">
        <f t="shared" si="263"/>
        <v>14199.498004413592</v>
      </c>
      <c r="BB344" s="1">
        <f t="shared" si="263"/>
        <v>31530.491014990497</v>
      </c>
      <c r="BC344" s="1">
        <f t="shared" si="263"/>
        <v>40237.431239078287</v>
      </c>
      <c r="BD344" s="1">
        <f>SUM(BA344:BC344)*BT344*BG$3+BF$3*econlow!BD344+BH$3*econhigh!BD344</f>
        <v>19.670060641865536</v>
      </c>
      <c r="BE344" s="2">
        <f t="shared" ref="BE344:BG346" si="276">BE343</f>
        <v>0.17931493730955578</v>
      </c>
      <c r="BF344" s="2">
        <f t="shared" si="276"/>
        <v>0.13584270515142602</v>
      </c>
      <c r="BG344" s="2">
        <f t="shared" si="276"/>
        <v>7.3108051554487685E-2</v>
      </c>
      <c r="BH344" s="2">
        <f t="shared" si="257"/>
        <v>7.9838279401006546E-2</v>
      </c>
      <c r="BI344" s="2">
        <f t="shared" si="264"/>
        <v>3.2153846742329923E-3</v>
      </c>
      <c r="BJ344" s="2">
        <f t="shared" si="264"/>
        <v>1.8453240542857267E-3</v>
      </c>
      <c r="BK344" s="2">
        <f t="shared" si="264"/>
        <v>5.3447872020936297E-4</v>
      </c>
      <c r="BL344" s="2">
        <f t="shared" si="258"/>
        <v>916.5083690071225</v>
      </c>
      <c r="BM344" s="2">
        <f t="shared" si="258"/>
        <v>284.81688011828066</v>
      </c>
      <c r="BN344" s="2">
        <f t="shared" si="258"/>
        <v>29.119775841815482</v>
      </c>
      <c r="BO344" s="2">
        <f t="shared" si="265"/>
        <v>9550.2539020165659</v>
      </c>
      <c r="BP344" s="2">
        <f t="shared" si="265"/>
        <v>564.46717284036595</v>
      </c>
      <c r="BQ344" s="2">
        <f t="shared" si="265"/>
        <v>10.26067009483047</v>
      </c>
      <c r="BR344" s="11">
        <f t="shared" si="266"/>
        <v>2.9391143505525491E-2</v>
      </c>
      <c r="BS344" s="17">
        <f t="shared" si="255"/>
        <v>3.2081830078128683E-5</v>
      </c>
      <c r="BT344" s="17">
        <f t="shared" si="256"/>
        <v>2.3284419143798681E-4</v>
      </c>
      <c r="BU344" s="12">
        <f>(BU$3*tempmid!$I454+BU$4*tempmid!$I454^2+BU$5*tempmid!$I454^6)*(K344/K$56)^$BW$1</f>
        <v>-31.766610730503267</v>
      </c>
      <c r="BV344" s="12">
        <f>(BV$3*tempmid!$I454+BV$4*tempmid!$I454^2+BV$5*tempmid!$I454^6)*(L344/L$56)^$BW$1</f>
        <v>-21.525098440403074</v>
      </c>
      <c r="BW344" s="12">
        <f>(BW$3*tempmid!$I454+BW$4*tempmid!$I454^2+BW$5*tempmid!$I454^6)*(M344/M$56)^$BW$1</f>
        <v>-19.09001542975852</v>
      </c>
      <c r="BX344" s="12"/>
      <c r="BY344" s="12"/>
      <c r="BZ344" s="12"/>
      <c r="CA344" s="19"/>
      <c r="CB344" s="19"/>
      <c r="CC344" s="19"/>
      <c r="CD344" s="19"/>
      <c r="CE344" s="19"/>
      <c r="CF344" s="19"/>
      <c r="CG344" s="19"/>
      <c r="CH344" s="19"/>
    </row>
    <row r="345" spans="1:86" x14ac:dyDescent="0.3">
      <c r="A345" s="2">
        <f t="shared" si="242"/>
        <v>2299</v>
      </c>
      <c r="B345" s="5">
        <f t="shared" si="269"/>
        <v>1165.4057670119444</v>
      </c>
      <c r="C345" s="5">
        <f t="shared" si="269"/>
        <v>2964.1703691195712</v>
      </c>
      <c r="D345" s="5">
        <f t="shared" si="269"/>
        <v>4369.9577322217465</v>
      </c>
      <c r="E345" s="15">
        <f t="shared" si="270"/>
        <v>1.4988214527346614E-9</v>
      </c>
      <c r="F345" s="15">
        <f t="shared" si="270"/>
        <v>2.9527787660802143E-9</v>
      </c>
      <c r="G345" s="15">
        <f t="shared" si="270"/>
        <v>6.0279928142980655E-9</v>
      </c>
      <c r="H345" s="5">
        <f t="shared" si="245"/>
        <v>284638.12436331081</v>
      </c>
      <c r="I345" s="5">
        <f t="shared" si="245"/>
        <v>154407.08108394776</v>
      </c>
      <c r="J345" s="5">
        <f t="shared" si="245"/>
        <v>54511.386994584449</v>
      </c>
      <c r="K345" s="5">
        <f t="shared" si="246"/>
        <v>244239.50217194483</v>
      </c>
      <c r="L345" s="5">
        <f t="shared" si="246"/>
        <v>52091.162739006235</v>
      </c>
      <c r="M345" s="5">
        <f t="shared" si="246"/>
        <v>12474.122253550977</v>
      </c>
      <c r="N345" s="15">
        <f t="shared" si="247"/>
        <v>-1.4045781164616633E-3</v>
      </c>
      <c r="O345" s="15">
        <f t="shared" si="247"/>
        <v>4.0102930903818113E-4</v>
      </c>
      <c r="P345" s="15">
        <f t="shared" si="247"/>
        <v>5.2886190966416891E-4</v>
      </c>
      <c r="Q345" s="5">
        <f t="shared" si="248"/>
        <v>1769.6572453636227</v>
      </c>
      <c r="R345" s="5">
        <f t="shared" si="248"/>
        <v>2680.559745171247</v>
      </c>
      <c r="S345" s="5">
        <f t="shared" si="248"/>
        <v>2115.3337144776642</v>
      </c>
      <c r="T345" s="5">
        <f t="shared" si="271"/>
        <v>6.2172179124706437</v>
      </c>
      <c r="U345" s="5">
        <f t="shared" si="271"/>
        <v>17.360342066915216</v>
      </c>
      <c r="V345" s="5">
        <f t="shared" si="271"/>
        <v>38.805354827750335</v>
      </c>
      <c r="W345" s="15">
        <f t="shared" si="250"/>
        <v>-1.0734613539272964E-2</v>
      </c>
      <c r="X345" s="15">
        <f t="shared" si="250"/>
        <v>-1.217998157191269E-2</v>
      </c>
      <c r="Y345" s="15">
        <f t="shared" si="250"/>
        <v>-9.7425357312937999E-3</v>
      </c>
      <c r="Z345" s="5">
        <f t="shared" si="253"/>
        <v>1053.1337432474415</v>
      </c>
      <c r="AA345" s="5">
        <f t="shared" si="253"/>
        <v>7343.60511449971</v>
      </c>
      <c r="AB345" s="5">
        <f t="shared" si="253"/>
        <v>77677.343956157725</v>
      </c>
      <c r="AC345" s="16">
        <f t="shared" si="274"/>
        <v>0.71634168772535833</v>
      </c>
      <c r="AD345" s="16">
        <f t="shared" si="274"/>
        <v>3.1328743573820081</v>
      </c>
      <c r="AE345" s="16">
        <f t="shared" si="274"/>
        <v>39.252210090287385</v>
      </c>
      <c r="AF345" s="15">
        <f t="shared" si="260"/>
        <v>-4.0504037456468023E-3</v>
      </c>
      <c r="AG345" s="15">
        <f t="shared" si="260"/>
        <v>2.9673830763510267E-4</v>
      </c>
      <c r="AH345" s="15">
        <f t="shared" si="260"/>
        <v>9.7937136394747881E-3</v>
      </c>
      <c r="AI345" s="1">
        <f t="shared" si="275"/>
        <v>576262.84571509017</v>
      </c>
      <c r="AJ345" s="1">
        <f t="shared" si="275"/>
        <v>307042.02604088484</v>
      </c>
      <c r="AK345" s="1">
        <f t="shared" si="275"/>
        <v>108281.77251951298</v>
      </c>
      <c r="AL345" s="14">
        <f t="shared" si="272"/>
        <v>104.00198976233396</v>
      </c>
      <c r="AM345" s="14">
        <f t="shared" si="272"/>
        <v>26.302484804536068</v>
      </c>
      <c r="AN345" s="14">
        <f t="shared" si="272"/>
        <v>8.1185643368985758</v>
      </c>
      <c r="AO345" s="11">
        <f t="shared" si="273"/>
        <v>1.1294929078924446E-3</v>
      </c>
      <c r="AP345" s="11">
        <f t="shared" si="273"/>
        <v>1.4228631641057751E-3</v>
      </c>
      <c r="AQ345" s="11">
        <f t="shared" si="273"/>
        <v>1.2907164185876922E-3</v>
      </c>
      <c r="AR345" s="1">
        <f t="shared" si="254"/>
        <v>284638.12436331081</v>
      </c>
      <c r="AS345" s="1">
        <f t="shared" si="254"/>
        <v>154407.08108394776</v>
      </c>
      <c r="AT345" s="1">
        <f t="shared" si="254"/>
        <v>54511.386994584449</v>
      </c>
      <c r="AU345" s="1">
        <f t="shared" si="261"/>
        <v>56927.624872662163</v>
      </c>
      <c r="AV345" s="1">
        <f t="shared" si="261"/>
        <v>30881.416216789556</v>
      </c>
      <c r="AW345" s="1">
        <f t="shared" si="261"/>
        <v>10902.277398916891</v>
      </c>
      <c r="AX345" s="1">
        <f t="shared" si="262"/>
        <v>195391.60173755587</v>
      </c>
      <c r="AY345" s="1">
        <f t="shared" si="262"/>
        <v>41672.930191204985</v>
      </c>
      <c r="AZ345" s="1">
        <f t="shared" si="262"/>
        <v>9979.2978028407815</v>
      </c>
      <c r="BA345" s="1">
        <f t="shared" si="263"/>
        <v>14197.859971602005</v>
      </c>
      <c r="BB345" s="1">
        <f t="shared" si="263"/>
        <v>31531.679588996147</v>
      </c>
      <c r="BC345" s="1">
        <f t="shared" si="263"/>
        <v>40239.741974908538</v>
      </c>
      <c r="BD345" s="1">
        <f>SUM(BA345:BC345)*BT345*BG$3+BF$3*econlow!BD345+BH$3*econhigh!BD345</f>
        <v>19.097230745398878</v>
      </c>
      <c r="BE345" s="2">
        <f t="shared" si="276"/>
        <v>0.17931493730955578</v>
      </c>
      <c r="BF345" s="2">
        <f t="shared" si="276"/>
        <v>0.13584270515142602</v>
      </c>
      <c r="BG345" s="2">
        <f t="shared" si="276"/>
        <v>7.3108051554487685E-2</v>
      </c>
      <c r="BH345" s="2">
        <f t="shared" si="257"/>
        <v>7.975986310387824E-2</v>
      </c>
      <c r="BI345" s="2">
        <f t="shared" si="264"/>
        <v>3.2153846742329923E-3</v>
      </c>
      <c r="BJ345" s="2">
        <f t="shared" si="264"/>
        <v>1.8453240542857267E-3</v>
      </c>
      <c r="BK345" s="2">
        <f t="shared" si="264"/>
        <v>5.3447872020936297E-4</v>
      </c>
      <c r="BL345" s="2">
        <f t="shared" si="258"/>
        <v>915.22106278021408</v>
      </c>
      <c r="BM345" s="2">
        <f t="shared" si="258"/>
        <v>284.93110087625541</v>
      </c>
      <c r="BN345" s="2">
        <f t="shared" si="258"/>
        <v>29.135176357702811</v>
      </c>
      <c r="BO345" s="2">
        <f t="shared" si="265"/>
        <v>9692.9507298342105</v>
      </c>
      <c r="BP345" s="2">
        <f t="shared" si="265"/>
        <v>571.24737133712279</v>
      </c>
      <c r="BQ345" s="2">
        <f t="shared" si="265"/>
        <v>10.260961788178621</v>
      </c>
      <c r="BR345" s="11">
        <f t="shared" si="266"/>
        <v>2.9373010303566843E-2</v>
      </c>
      <c r="BS345" s="17">
        <f t="shared" si="255"/>
        <v>3.1165830676253996E-5</v>
      </c>
      <c r="BT345" s="17">
        <f t="shared" si="256"/>
        <v>2.2606232178445321E-4</v>
      </c>
      <c r="BU345" s="12">
        <f>(BU$3*tempmid!$I455+BU$4*tempmid!$I455^2+BU$5*tempmid!$I455^6)*(K345/K$56)^$BW$1</f>
        <v>-31.922665155914743</v>
      </c>
      <c r="BV345" s="12">
        <f>(BV$3*tempmid!$I455+BV$4*tempmid!$I455^2+BV$5*tempmid!$I455^6)*(L345/L$56)^$BW$1</f>
        <v>-21.614288923264521</v>
      </c>
      <c r="BW345" s="12">
        <f>(BW$3*tempmid!$I455+BW$4*tempmid!$I455^2+BW$5*tempmid!$I455^6)*(M345/M$56)^$BW$1</f>
        <v>-19.162813161647758</v>
      </c>
      <c r="BX345" s="12"/>
      <c r="BY345" s="12"/>
      <c r="BZ345" s="12"/>
      <c r="CA345" s="19"/>
      <c r="CB345" s="19"/>
      <c r="CC345" s="19"/>
      <c r="CD345" s="19"/>
      <c r="CE345" s="19"/>
      <c r="CF345" s="19"/>
      <c r="CG345" s="19"/>
      <c r="CH345" s="19"/>
    </row>
    <row r="346" spans="1:86" x14ac:dyDescent="0.3">
      <c r="A346" s="2">
        <f t="shared" si="242"/>
        <v>2300</v>
      </c>
      <c r="B346" s="5">
        <f t="shared" ref="B346:D346" si="277">B345*(1+E346)</f>
        <v>1165.4057686713427</v>
      </c>
      <c r="C346" s="5">
        <f t="shared" si="277"/>
        <v>2964.1703774344837</v>
      </c>
      <c r="D346" s="5">
        <f t="shared" si="277"/>
        <v>4369.9577572467169</v>
      </c>
      <c r="E346" s="15">
        <f t="shared" ref="E346:G346" si="278">E345*$E$5</f>
        <v>1.4238803800979283E-9</v>
      </c>
      <c r="F346" s="15">
        <f t="shared" si="278"/>
        <v>2.8051398277762035E-9</v>
      </c>
      <c r="G346" s="15">
        <f t="shared" si="278"/>
        <v>5.7265931735831616E-9</v>
      </c>
      <c r="H346" s="5">
        <f t="shared" si="245"/>
        <v>284232.63527162623</v>
      </c>
      <c r="I346" s="5">
        <f t="shared" si="245"/>
        <v>154466.25641566524</v>
      </c>
      <c r="J346" s="5">
        <f t="shared" si="245"/>
        <v>54539.362826286342</v>
      </c>
      <c r="K346" s="5">
        <f t="shared" si="246"/>
        <v>243891.56370460955</v>
      </c>
      <c r="L346" s="5">
        <f t="shared" si="246"/>
        <v>52111.126132148034</v>
      </c>
      <c r="M346" s="5">
        <f t="shared" si="246"/>
        <v>12480.524036151955</v>
      </c>
      <c r="N346" s="15">
        <f t="shared" si="247"/>
        <v>-1.4245790064308927E-3</v>
      </c>
      <c r="O346" s="15">
        <f t="shared" si="247"/>
        <v>3.832395379965714E-4</v>
      </c>
      <c r="P346" s="15">
        <f t="shared" si="247"/>
        <v>5.1320505530205729E-4</v>
      </c>
      <c r="Q346" s="5">
        <f t="shared" si="248"/>
        <v>1748.1667068050281</v>
      </c>
      <c r="R346" s="5">
        <f t="shared" si="248"/>
        <v>2648.9253683293932</v>
      </c>
      <c r="S346" s="5">
        <f t="shared" si="248"/>
        <v>2095.8000356421098</v>
      </c>
      <c r="T346" s="5">
        <f t="shared" ref="T346:V346" si="279">T345*(1+W346)</f>
        <v>6.1504784808908264</v>
      </c>
      <c r="U346" s="5">
        <f t="shared" si="279"/>
        <v>17.148893420458087</v>
      </c>
      <c r="V346" s="5">
        <f t="shared" si="279"/>
        <v>38.427292271775443</v>
      </c>
      <c r="W346" s="15">
        <f t="shared" si="250"/>
        <v>-1.0734613539272964E-2</v>
      </c>
      <c r="X346" s="15">
        <f t="shared" si="250"/>
        <v>-1.217998157191269E-2</v>
      </c>
      <c r="Y346" s="15">
        <f t="shared" si="250"/>
        <v>-9.7425357312937999E-3</v>
      </c>
      <c r="Z346" s="5">
        <f t="shared" si="253"/>
        <v>1036.1515311517901</v>
      </c>
      <c r="AA346" s="5">
        <f t="shared" si="253"/>
        <v>7259.2227422506667</v>
      </c>
      <c r="AB346" s="5">
        <f t="shared" si="253"/>
        <v>77714.986928977349</v>
      </c>
      <c r="AC346" s="16">
        <f t="shared" si="274"/>
        <v>0.71344021467023255</v>
      </c>
      <c r="AD346" s="16">
        <f t="shared" si="274"/>
        <v>3.1338040012168511</v>
      </c>
      <c r="AE346" s="16">
        <f t="shared" si="274"/>
        <v>39.636634995628164</v>
      </c>
      <c r="AF346" s="15">
        <f t="shared" si="260"/>
        <v>-4.0504037456468023E-3</v>
      </c>
      <c r="AG346" s="15">
        <f t="shared" si="260"/>
        <v>2.9673830763510267E-4</v>
      </c>
      <c r="AH346" s="15">
        <f t="shared" si="260"/>
        <v>9.7937136394747881E-3</v>
      </c>
      <c r="AI346" s="1">
        <f t="shared" si="275"/>
        <v>575564.1860162433</v>
      </c>
      <c r="AJ346" s="1">
        <f t="shared" si="275"/>
        <v>307219.23965358594</v>
      </c>
      <c r="AK346" s="1">
        <f t="shared" si="275"/>
        <v>108355.87266647858</v>
      </c>
      <c r="AL346" s="14">
        <f t="shared" ref="AL346:AN346" si="280">AL345*(1+AO346)</f>
        <v>104.11828457707878</v>
      </c>
      <c r="AM346" s="14">
        <f t="shared" si="280"/>
        <v>26.339535392921363</v>
      </c>
      <c r="AN346" s="14">
        <f t="shared" si="280"/>
        <v>8.128938313540722</v>
      </c>
      <c r="AO346" s="11">
        <f t="shared" ref="AO346:AQ346" si="281">AO$5*AO345</f>
        <v>1.1181979788135201E-3</v>
      </c>
      <c r="AP346" s="11">
        <f t="shared" si="281"/>
        <v>1.4086345324647173E-3</v>
      </c>
      <c r="AQ346" s="11">
        <f t="shared" si="281"/>
        <v>1.2778092544018153E-3</v>
      </c>
      <c r="AR346" s="1">
        <f t="shared" si="254"/>
        <v>284232.63527162623</v>
      </c>
      <c r="AS346" s="1">
        <f t="shared" si="254"/>
        <v>154466.25641566524</v>
      </c>
      <c r="AT346" s="1">
        <f t="shared" si="254"/>
        <v>54539.362826286342</v>
      </c>
      <c r="AU346" s="1">
        <f t="shared" si="261"/>
        <v>56846.527054325248</v>
      </c>
      <c r="AV346" s="1">
        <f t="shared" si="261"/>
        <v>30893.25128313305</v>
      </c>
      <c r="AW346" s="1">
        <f t="shared" si="261"/>
        <v>10907.872565257268</v>
      </c>
      <c r="AX346" s="1">
        <f t="shared" si="262"/>
        <v>195113.25096368763</v>
      </c>
      <c r="AY346" s="1">
        <f t="shared" si="262"/>
        <v>41688.90090571843</v>
      </c>
      <c r="AZ346" s="1">
        <f t="shared" si="262"/>
        <v>9984.4192289215625</v>
      </c>
      <c r="BA346" s="1">
        <f t="shared" si="263"/>
        <v>14196.198595549738</v>
      </c>
      <c r="BB346" s="1">
        <f t="shared" si="263"/>
        <v>31532.815447110886</v>
      </c>
      <c r="BC346" s="1">
        <f t="shared" si="263"/>
        <v>40241.98431447598</v>
      </c>
      <c r="BD346" s="1">
        <f>SUM(BA346:BC346)*BT346*BG$3+BF$3*econlow!BD346+BH$3*econhigh!BD346</f>
        <v>18.54104933718175</v>
      </c>
      <c r="BE346" s="2">
        <f t="shared" si="276"/>
        <v>0.17931493730955578</v>
      </c>
      <c r="BF346" s="2">
        <f t="shared" si="276"/>
        <v>0.13584270515142602</v>
      </c>
      <c r="BG346" s="2">
        <f t="shared" si="276"/>
        <v>7.3108051554487685E-2</v>
      </c>
      <c r="BH346" s="2">
        <f t="shared" si="257"/>
        <v>7.9682274049398497E-2</v>
      </c>
      <c r="BI346" s="2">
        <f t="shared" si="264"/>
        <v>3.2153846742329923E-3</v>
      </c>
      <c r="BJ346" s="2">
        <f t="shared" si="264"/>
        <v>1.8453240542857267E-3</v>
      </c>
      <c r="BK346" s="2">
        <f t="shared" si="264"/>
        <v>5.3447872020936297E-4</v>
      </c>
      <c r="BL346" s="2">
        <f t="shared" si="258"/>
        <v>913.91725936924286</v>
      </c>
      <c r="BM346" s="2">
        <f t="shared" si="258"/>
        <v>285.04029853929404</v>
      </c>
      <c r="BN346" s="2">
        <f t="shared" si="258"/>
        <v>29.150128844427631</v>
      </c>
      <c r="BO346" s="2">
        <f t="shared" si="265"/>
        <v>9837.7806030757292</v>
      </c>
      <c r="BP346" s="2">
        <f t="shared" si="265"/>
        <v>578.10911363802904</v>
      </c>
      <c r="BQ346" s="2">
        <f t="shared" si="265"/>
        <v>10.261255149915829</v>
      </c>
      <c r="BR346" s="11">
        <f t="shared" si="266"/>
        <v>2.9355008191176174E-2</v>
      </c>
      <c r="BS346" s="17">
        <f t="shared" si="255"/>
        <v>3.0276518195345974E-5</v>
      </c>
      <c r="BT346" s="17">
        <f t="shared" si="256"/>
        <v>2.1947798231500312E-4</v>
      </c>
      <c r="BU346" s="12">
        <f>(BU$3*tempmid!$I456+BU$4*tempmid!$I456^2+BU$5*tempmid!$I456^6)*(K346/K$56)^$BW$1</f>
        <v>-32.078669668014705</v>
      </c>
      <c r="BV346" s="12">
        <f>(BV$3*tempmid!$I456+BV$4*tempmid!$I456^2+BV$5*tempmid!$I456^6)*(L346/L$56)^$BW$1</f>
        <v>-21.70335005121407</v>
      </c>
      <c r="BW346" s="12">
        <f>(BW$3*tempmid!$I456+BW$4*tempmid!$I456^2+BW$5*tempmid!$I456^6)*(M346/M$56)^$BW$1</f>
        <v>-19.235487697440799</v>
      </c>
      <c r="BX346" s="12"/>
      <c r="BY346" s="12"/>
      <c r="BZ346" s="12"/>
      <c r="CA346" s="19"/>
      <c r="CB346" s="19"/>
      <c r="CC346" s="19"/>
      <c r="CD346" s="19"/>
      <c r="CE346" s="19"/>
      <c r="CF346" s="19"/>
      <c r="CG346" s="19"/>
      <c r="CH346" s="19"/>
    </row>
    <row r="348" spans="1:86" x14ac:dyDescent="0.3"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U348" s="2">
        <v>0</v>
      </c>
      <c r="BV348" s="2">
        <v>0</v>
      </c>
      <c r="BW348" s="2">
        <v>0</v>
      </c>
    </row>
    <row r="349" spans="1:86" x14ac:dyDescent="0.3"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U349" s="17">
        <v>0.55625502368488189</v>
      </c>
      <c r="BV349" s="17">
        <v>0.25614242432509837</v>
      </c>
      <c r="BW349" s="17">
        <v>6.5535372701661904E-2</v>
      </c>
    </row>
    <row r="350" spans="1:86" x14ac:dyDescent="0.3"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U350" s="17">
        <v>-1.1349593951160645E-2</v>
      </c>
      <c r="BV350" s="17">
        <v>-1.0562444405667358E-2</v>
      </c>
      <c r="BW350" s="17">
        <v>-1.0062573529094615E-2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H350"/>
  <sheetViews>
    <sheetView workbookViewId="0">
      <pane xSplit="1" ySplit="5" topLeftCell="AQ329" activePane="bottomRight" state="frozen"/>
      <selection pane="topRight" activeCell="B1" sqref="B1"/>
      <selection pane="bottomLeft" activeCell="A6" sqref="A6"/>
      <selection pane="bottomRight" activeCell="AR61" sqref="AR61:AT346"/>
    </sheetView>
  </sheetViews>
  <sheetFormatPr defaultColWidth="9.109375" defaultRowHeight="14.4" x14ac:dyDescent="0.3"/>
  <cols>
    <col min="1" max="57" width="9.109375" style="2"/>
    <col min="58" max="59" width="9.33203125" style="2" bestFit="1" customWidth="1"/>
    <col min="60" max="60" width="12.6640625" style="2" bestFit="1" customWidth="1"/>
    <col min="61" max="69" width="9.109375" style="2"/>
    <col min="70" max="70" width="15.33203125" style="2" bestFit="1" customWidth="1"/>
    <col min="71" max="72" width="15.33203125" style="2" customWidth="1"/>
    <col min="73" max="78" width="9.109375" style="2"/>
    <col min="79" max="81" width="9.33203125" style="2" bestFit="1" customWidth="1"/>
    <col min="82" max="82" width="9.33203125" style="2" customWidth="1"/>
    <col min="83" max="83" width="10.5546875" style="2" bestFit="1" customWidth="1"/>
    <col min="84" max="16384" width="9.109375" style="2"/>
  </cols>
  <sheetData>
    <row r="1" spans="1:86" x14ac:dyDescent="0.3">
      <c r="B1" s="2" t="s">
        <v>43</v>
      </c>
      <c r="AI1" s="2" t="s">
        <v>11</v>
      </c>
      <c r="AR1" s="1"/>
      <c r="AS1" s="1"/>
      <c r="AT1" s="1"/>
      <c r="BD1" s="2">
        <f>templow!I256</f>
        <v>1.3520914164116287</v>
      </c>
      <c r="BU1" s="2" t="s">
        <v>64</v>
      </c>
      <c r="BW1" s="2">
        <v>-0.25</v>
      </c>
    </row>
    <row r="2" spans="1:86" x14ac:dyDescent="0.3">
      <c r="B2" s="2" t="s">
        <v>22</v>
      </c>
      <c r="D2" s="1"/>
      <c r="E2" s="2" t="s">
        <v>32</v>
      </c>
      <c r="H2" s="2" t="s">
        <v>23</v>
      </c>
      <c r="K2" s="2" t="s">
        <v>33</v>
      </c>
      <c r="N2" s="2" t="s">
        <v>34</v>
      </c>
      <c r="Q2" s="2" t="s">
        <v>24</v>
      </c>
      <c r="T2" s="2" t="s">
        <v>37</v>
      </c>
      <c r="W2" s="2" t="s">
        <v>39</v>
      </c>
      <c r="Z2" s="2" t="s">
        <v>21</v>
      </c>
      <c r="AC2" s="2" t="s">
        <v>40</v>
      </c>
      <c r="AF2" s="2" t="s">
        <v>39</v>
      </c>
      <c r="AI2" s="2" t="s">
        <v>44</v>
      </c>
      <c r="AL2" s="2" t="s">
        <v>45</v>
      </c>
      <c r="AO2" s="2" t="s">
        <v>48</v>
      </c>
      <c r="AR2" s="2" t="s">
        <v>46</v>
      </c>
      <c r="AU2" s="2" t="s">
        <v>47</v>
      </c>
      <c r="AX2" s="2" t="s">
        <v>61</v>
      </c>
      <c r="BA2" s="2" t="s">
        <v>62</v>
      </c>
      <c r="BD2" s="2" t="s">
        <v>63</v>
      </c>
      <c r="BE2" s="2" t="s">
        <v>49</v>
      </c>
      <c r="BI2" s="2" t="s">
        <v>50</v>
      </c>
      <c r="BL2" s="2" t="s">
        <v>51</v>
      </c>
      <c r="BO2" s="2" t="s">
        <v>52</v>
      </c>
      <c r="BR2" s="2" t="s">
        <v>58</v>
      </c>
      <c r="BS2" s="2" t="s">
        <v>59</v>
      </c>
      <c r="BT2" s="2" t="s">
        <v>60</v>
      </c>
      <c r="BU2" s="2" t="s">
        <v>25</v>
      </c>
      <c r="BV2" s="2" t="s">
        <v>26</v>
      </c>
      <c r="BW2" s="2" t="s">
        <v>27</v>
      </c>
    </row>
    <row r="3" spans="1:86" x14ac:dyDescent="0.3">
      <c r="B3" s="2" t="s">
        <v>28</v>
      </c>
      <c r="E3" s="2" t="s">
        <v>36</v>
      </c>
      <c r="H3" s="2" t="s">
        <v>29</v>
      </c>
      <c r="K3" s="2" t="s">
        <v>35</v>
      </c>
      <c r="N3" s="2" t="s">
        <v>36</v>
      </c>
      <c r="Q3" s="2" t="s">
        <v>30</v>
      </c>
      <c r="T3" s="2" t="s">
        <v>38</v>
      </c>
      <c r="W3" s="2" t="s">
        <v>42</v>
      </c>
      <c r="Z3" s="2" t="s">
        <v>31</v>
      </c>
      <c r="AC3" s="2" t="s">
        <v>41</v>
      </c>
      <c r="AF3" s="2" t="s">
        <v>42</v>
      </c>
      <c r="AO3" s="1"/>
      <c r="AP3" s="1"/>
      <c r="AQ3" s="1"/>
      <c r="BD3" s="1">
        <f>SUM(BD6:BD346)</f>
        <v>2313683.5546720461</v>
      </c>
      <c r="BE3" s="2" t="s">
        <v>54</v>
      </c>
      <c r="BI3" s="2" t="s">
        <v>53</v>
      </c>
      <c r="BL3" s="2" t="s">
        <v>55</v>
      </c>
      <c r="BO3" s="2" t="s">
        <v>56</v>
      </c>
      <c r="BU3" s="12">
        <v>5.8778483527024656</v>
      </c>
      <c r="BV3" s="12">
        <v>3.5745087861510476</v>
      </c>
      <c r="BW3" s="12">
        <v>1.9617168218307965</v>
      </c>
      <c r="BX3" s="12"/>
      <c r="BY3" s="12"/>
      <c r="BZ3" s="12"/>
    </row>
    <row r="4" spans="1:86" x14ac:dyDescent="0.3">
      <c r="B4" s="2" t="s">
        <v>25</v>
      </c>
      <c r="C4" s="2" t="s">
        <v>26</v>
      </c>
      <c r="D4" s="2" t="s">
        <v>27</v>
      </c>
      <c r="E4" s="2" t="s">
        <v>25</v>
      </c>
      <c r="F4" s="2" t="s">
        <v>26</v>
      </c>
      <c r="G4" s="2" t="s">
        <v>27</v>
      </c>
      <c r="H4" s="2" t="s">
        <v>25</v>
      </c>
      <c r="I4" s="2" t="s">
        <v>26</v>
      </c>
      <c r="J4" s="2" t="s">
        <v>27</v>
      </c>
      <c r="K4" s="2" t="s">
        <v>25</v>
      </c>
      <c r="L4" s="2" t="s">
        <v>26</v>
      </c>
      <c r="M4" s="2" t="s">
        <v>27</v>
      </c>
      <c r="N4" s="2" t="s">
        <v>25</v>
      </c>
      <c r="O4" s="2" t="s">
        <v>26</v>
      </c>
      <c r="P4" s="2" t="s">
        <v>27</v>
      </c>
      <c r="Q4" s="2" t="s">
        <v>25</v>
      </c>
      <c r="R4" s="2" t="s">
        <v>26</v>
      </c>
      <c r="S4" s="2" t="s">
        <v>27</v>
      </c>
      <c r="T4" s="2" t="s">
        <v>25</v>
      </c>
      <c r="U4" s="2" t="s">
        <v>26</v>
      </c>
      <c r="V4" s="2" t="s">
        <v>27</v>
      </c>
      <c r="Z4" s="2" t="s">
        <v>25</v>
      </c>
      <c r="AA4" s="2" t="s">
        <v>26</v>
      </c>
      <c r="AB4" s="2" t="s">
        <v>27</v>
      </c>
      <c r="AC4" s="2" t="s">
        <v>25</v>
      </c>
      <c r="AD4" s="2" t="s">
        <v>26</v>
      </c>
      <c r="AE4" s="2" t="s">
        <v>27</v>
      </c>
      <c r="AF4" s="2" t="s">
        <v>25</v>
      </c>
      <c r="AG4" s="2" t="s">
        <v>26</v>
      </c>
      <c r="AH4" s="2" t="s">
        <v>27</v>
      </c>
      <c r="AI4" s="2" t="s">
        <v>25</v>
      </c>
      <c r="AJ4" s="2" t="s">
        <v>26</v>
      </c>
      <c r="AK4" s="2" t="s">
        <v>27</v>
      </c>
      <c r="AL4" s="2" t="s">
        <v>25</v>
      </c>
      <c r="AM4" s="2" t="s">
        <v>26</v>
      </c>
      <c r="AN4" s="2" t="s">
        <v>27</v>
      </c>
      <c r="AO4" s="2" t="s">
        <v>25</v>
      </c>
      <c r="AP4" s="2" t="s">
        <v>26</v>
      </c>
      <c r="AQ4" s="2" t="s">
        <v>27</v>
      </c>
      <c r="AR4" s="2" t="s">
        <v>25</v>
      </c>
      <c r="AS4" s="2" t="s">
        <v>26</v>
      </c>
      <c r="AT4" s="2" t="s">
        <v>27</v>
      </c>
      <c r="AU4" s="2" t="s">
        <v>25</v>
      </c>
      <c r="AV4" s="2" t="s">
        <v>26</v>
      </c>
      <c r="AW4" s="2" t="s">
        <v>27</v>
      </c>
      <c r="AX4" s="2" t="s">
        <v>25</v>
      </c>
      <c r="AY4" s="2" t="s">
        <v>26</v>
      </c>
      <c r="AZ4" s="2" t="s">
        <v>27</v>
      </c>
      <c r="BA4" s="2" t="s">
        <v>25</v>
      </c>
      <c r="BB4" s="2" t="s">
        <v>26</v>
      </c>
      <c r="BC4" s="2" t="s">
        <v>27</v>
      </c>
      <c r="BD4" s="2" t="s">
        <v>57</v>
      </c>
      <c r="BE4" s="2" t="s">
        <v>25</v>
      </c>
      <c r="BF4" s="2" t="s">
        <v>26</v>
      </c>
      <c r="BG4" s="2" t="s">
        <v>27</v>
      </c>
      <c r="BH4" s="2" t="s">
        <v>57</v>
      </c>
      <c r="BI4" s="2" t="s">
        <v>25</v>
      </c>
      <c r="BJ4" s="2" t="s">
        <v>26</v>
      </c>
      <c r="BK4" s="2" t="s">
        <v>27</v>
      </c>
      <c r="BL4" s="2" t="s">
        <v>25</v>
      </c>
      <c r="BM4" s="2" t="s">
        <v>26</v>
      </c>
      <c r="BN4" s="2" t="s">
        <v>27</v>
      </c>
      <c r="BO4" s="2" t="s">
        <v>25</v>
      </c>
      <c r="BP4" s="2" t="s">
        <v>26</v>
      </c>
      <c r="BQ4" s="2" t="s">
        <v>27</v>
      </c>
      <c r="BR4" s="2" t="s">
        <v>57</v>
      </c>
      <c r="BU4" s="12">
        <v>-2.3072726579415157</v>
      </c>
      <c r="BV4" s="12">
        <v>-1.7044356336003916</v>
      </c>
      <c r="BW4" s="12">
        <v>-1.2610689014879743</v>
      </c>
      <c r="BX4" s="12"/>
      <c r="BY4" s="12"/>
      <c r="BZ4" s="12"/>
    </row>
    <row r="5" spans="1:86" x14ac:dyDescent="0.3">
      <c r="E5" s="2">
        <v>0.95</v>
      </c>
      <c r="T5" s="17">
        <f>(T56/T6)^(1/50)</f>
        <v>0.98926538646072704</v>
      </c>
      <c r="U5" s="17">
        <f>(U55/U17)^(1/38)</f>
        <v>0.98782001842808731</v>
      </c>
      <c r="V5" s="17">
        <f>(V55/V17)^(1/38)</f>
        <v>0.9902574642687062</v>
      </c>
      <c r="AC5" s="17">
        <f>(AC54/AC6)^(1/48)</f>
        <v>0.9959495962543532</v>
      </c>
      <c r="AD5" s="17">
        <f>(AD54/AD17)^(1/37)</f>
        <v>1.0002967383076351</v>
      </c>
      <c r="AE5" s="17">
        <f>(AE54/AE17)^(1/37)</f>
        <v>1.0097937136394748</v>
      </c>
      <c r="AI5" s="2">
        <v>0.1</v>
      </c>
      <c r="AL5" s="11">
        <v>2.0621120954280189E-2</v>
      </c>
      <c r="AM5" s="11">
        <v>2.597717365323109E-2</v>
      </c>
      <c r="AN5" s="11">
        <v>2.3564574154817539E-2</v>
      </c>
      <c r="AO5" s="2">
        <v>0.99</v>
      </c>
      <c r="AP5" s="2">
        <v>0.99</v>
      </c>
      <c r="AQ5" s="2">
        <v>0.99</v>
      </c>
      <c r="AR5" s="2">
        <v>0.2</v>
      </c>
      <c r="AU5" s="2">
        <v>0.2</v>
      </c>
      <c r="BI5" s="2">
        <v>0.1</v>
      </c>
      <c r="BJ5" s="2">
        <v>0.1</v>
      </c>
      <c r="BK5" s="2">
        <v>0.1</v>
      </c>
      <c r="BR5" s="2">
        <v>0.03</v>
      </c>
      <c r="BU5" s="2">
        <v>0</v>
      </c>
      <c r="BV5" s="2">
        <v>0</v>
      </c>
      <c r="BW5" s="2">
        <v>0</v>
      </c>
      <c r="BX5" s="12"/>
      <c r="BY5" s="12"/>
      <c r="BZ5" s="12"/>
      <c r="CE5" s="3"/>
      <c r="CF5" s="3"/>
      <c r="CG5" s="3"/>
      <c r="CH5" s="3"/>
    </row>
    <row r="6" spans="1:86" x14ac:dyDescent="0.3">
      <c r="A6" s="2">
        <v>1960</v>
      </c>
      <c r="B6" s="1">
        <v>754.6194775218454</v>
      </c>
      <c r="C6" s="1">
        <v>1194.36006</v>
      </c>
      <c r="D6" s="1">
        <v>1066.7877009999997</v>
      </c>
      <c r="E6" s="1"/>
      <c r="F6" s="1"/>
      <c r="G6" s="1"/>
      <c r="H6" s="1">
        <v>7556.3586302086605</v>
      </c>
      <c r="I6" s="1">
        <v>832.77786250599956</v>
      </c>
      <c r="J6" s="1">
        <v>261.95185603680557</v>
      </c>
      <c r="K6" s="1">
        <f>H6/B6*1000</f>
        <v>10013.468847933245</v>
      </c>
      <c r="L6" s="1">
        <f t="shared" ref="L6:M56" si="0">I6/C6*1000</f>
        <v>697.25863279955922</v>
      </c>
      <c r="M6" s="1">
        <f t="shared" si="0"/>
        <v>245.55200232553639</v>
      </c>
      <c r="N6" s="1"/>
      <c r="O6" s="1"/>
      <c r="P6" s="1"/>
      <c r="Q6" s="1">
        <v>1823.3279449999998</v>
      </c>
      <c r="R6" s="1"/>
      <c r="S6" s="1"/>
      <c r="T6" s="1">
        <f>Q6/H6*1000</f>
        <v>241.29716894467339</v>
      </c>
      <c r="U6" s="1"/>
      <c r="V6" s="1"/>
      <c r="W6" s="1"/>
      <c r="X6" s="1"/>
      <c r="Y6" s="1"/>
      <c r="Z6" s="1">
        <v>5170.3508236960197</v>
      </c>
      <c r="AA6" s="1">
        <v>2632.5759699999994</v>
      </c>
      <c r="AB6" s="1">
        <v>320.93150699999978</v>
      </c>
      <c r="AC6" s="12">
        <f>Z6/Q6</f>
        <v>2.8356669670282599</v>
      </c>
      <c r="AD6" s="12"/>
      <c r="AE6" s="12"/>
      <c r="AF6" s="1"/>
      <c r="AG6" s="1"/>
      <c r="AH6" s="1"/>
      <c r="AI6" s="1">
        <f>($AU5*AL6/$AI5)^(1/(1-$AR5))*B6</f>
        <v>15112.717258846602</v>
      </c>
      <c r="AJ6" s="1">
        <f>($AU5*AM6/$AI5)^(1/(1-$AR5))*C6</f>
        <v>1665.5557245192558</v>
      </c>
      <c r="AK6" s="1">
        <f>($AU5*AN6/$AI5)^(1/(1-$AR5))*D6</f>
        <v>523.9037111086933</v>
      </c>
      <c r="AL6" s="14">
        <v>5.4987204573049659</v>
      </c>
      <c r="AM6" s="14">
        <v>0.65239274196947328</v>
      </c>
      <c r="AN6" s="14">
        <v>0.28307973745082027</v>
      </c>
      <c r="AO6" s="14"/>
      <c r="AP6" s="14"/>
      <c r="AQ6" s="14"/>
      <c r="AR6" s="1">
        <f t="shared" ref="AR6:AT21" si="1">AL6*AI6^$AR$5*B6^(1-$AR$5)</f>
        <v>7556.3586294233037</v>
      </c>
      <c r="AS6" s="1">
        <f t="shared" si="1"/>
        <v>832.77786225962802</v>
      </c>
      <c r="AT6" s="1">
        <f t="shared" si="1"/>
        <v>261.95185555434682</v>
      </c>
      <c r="AU6" s="1">
        <f t="shared" ref="AU6:AW21" si="2">$AU$5*AR6</f>
        <v>1511.2717258846608</v>
      </c>
      <c r="AV6" s="1">
        <f t="shared" si="2"/>
        <v>166.55557245192563</v>
      </c>
      <c r="AW6" s="1">
        <f t="shared" si="2"/>
        <v>52.390371110869367</v>
      </c>
      <c r="AX6" s="1">
        <f>(AR6-AU6)/B6*1000</f>
        <v>8010.7750775140103</v>
      </c>
      <c r="AY6" s="1">
        <f t="shared" ref="AY6:AZ69" si="3">(AS6-AV6)/C6*1000</f>
        <v>557.80690607462418</v>
      </c>
      <c r="AZ6" s="1">
        <f t="shared" si="3"/>
        <v>196.44160149862614</v>
      </c>
      <c r="BA6" s="1">
        <f>LN(AX6)*B6</f>
        <v>6782.92947075142</v>
      </c>
      <c r="BB6" s="1">
        <f>LN(AY6)*C6</f>
        <v>7553.1483741713555</v>
      </c>
      <c r="BC6" s="1">
        <f>LN(AZ6)*D6</f>
        <v>5633.0286454781999</v>
      </c>
      <c r="BD6" s="1">
        <f>SUM(BA6:BC6)*BT6</f>
        <v>0</v>
      </c>
      <c r="BE6" s="2">
        <v>0</v>
      </c>
      <c r="BF6" s="2">
        <v>0</v>
      </c>
      <c r="BG6" s="2">
        <v>0</v>
      </c>
      <c r="BH6" s="2">
        <f t="shared" ref="BH6:BH69" si="4">(BE6*Z6+BF6*AA6+BG6*AB6)/(Z6+AA6+AB6)</f>
        <v>0</v>
      </c>
      <c r="BI6" s="2">
        <f>BI$5*BE6^2</f>
        <v>0</v>
      </c>
      <c r="BJ6" s="2">
        <f t="shared" ref="BJ6:BK69" si="5">BJ$5*BF6^2</f>
        <v>0</v>
      </c>
      <c r="BK6" s="2">
        <f t="shared" si="5"/>
        <v>0</v>
      </c>
      <c r="BL6" s="2">
        <f t="shared" ref="BL6:BN69" si="6">BI6*AR6</f>
        <v>0</v>
      </c>
      <c r="BM6" s="2">
        <f t="shared" si="6"/>
        <v>0</v>
      </c>
      <c r="BN6" s="2">
        <f t="shared" si="6"/>
        <v>0</v>
      </c>
      <c r="BO6" s="2">
        <f>2*BI$5*BE6*AR6/Z6*1000</f>
        <v>0</v>
      </c>
      <c r="BP6" s="2">
        <f>2*BJ$5*BF6*AS6/AA6*1000</f>
        <v>0</v>
      </c>
      <c r="BQ6" s="2">
        <f>2*BK$5*BG6*AT6/AB6*1000</f>
        <v>0</v>
      </c>
      <c r="BS6" s="17">
        <v>0</v>
      </c>
      <c r="BT6" s="17">
        <v>0</v>
      </c>
      <c r="BU6" s="12">
        <f>(BU$3*temphigh!$I116+BU$4*temphigh!$I116^2+BU$5*temphigh!$I116^6)*(K6/K$56)^$BW$1</f>
        <v>1.7208749378006247</v>
      </c>
      <c r="BV6" s="12">
        <f>(BV$3*temphigh!$I116+BV$4*temphigh!$I116^2+BV$5*temphigh!$I116^6)*(L6/L$56)^$BW$1</f>
        <v>1.1048573493220157</v>
      </c>
      <c r="BW6" s="12">
        <f>(BW$3*temphigh!$I116+BW$4*temphigh!$I116^2+BW$5*temphigh!$I116^6)*(M6/M$56)^$BW$1</f>
        <v>0.55691692988682728</v>
      </c>
      <c r="BX6" s="12"/>
      <c r="BY6" s="12"/>
      <c r="BZ6" s="12"/>
      <c r="CA6" s="19"/>
      <c r="CB6" s="19"/>
      <c r="CC6" s="19"/>
      <c r="CD6" s="19"/>
      <c r="CE6" s="19"/>
      <c r="CF6" s="19"/>
      <c r="CG6" s="19"/>
      <c r="CH6" s="19"/>
    </row>
    <row r="7" spans="1:86" x14ac:dyDescent="0.3">
      <c r="A7" s="2">
        <v>1961</v>
      </c>
      <c r="B7" s="1">
        <v>765.20640414189029</v>
      </c>
      <c r="C7" s="1">
        <v>1199.703955575138</v>
      </c>
      <c r="D7" s="1">
        <v>1092.2120901999997</v>
      </c>
      <c r="E7" s="11">
        <f>B7/B6-1</f>
        <v>1.4029490273445022E-2</v>
      </c>
      <c r="F7" s="11">
        <f t="shared" ref="F7:G56" si="7">C7/C6-1</f>
        <v>4.4742751822579585E-3</v>
      </c>
      <c r="G7" s="11">
        <f t="shared" si="7"/>
        <v>2.3832660590450416E-2</v>
      </c>
      <c r="H7" s="1">
        <v>7938.6671723835716</v>
      </c>
      <c r="I7" s="1">
        <v>859.14436793764219</v>
      </c>
      <c r="J7" s="1">
        <v>272.32060767723522</v>
      </c>
      <c r="K7" s="1">
        <f t="shared" ref="K7:M57" si="8">H7/B7*1000</f>
        <v>10374.543560290858</v>
      </c>
      <c r="L7" s="1">
        <f t="shared" si="0"/>
        <v>716.13031193663812</v>
      </c>
      <c r="M7" s="1">
        <f t="shared" si="0"/>
        <v>249.32942065068096</v>
      </c>
      <c r="N7" s="11">
        <f>K7/K6-1</f>
        <v>3.6058904046237572E-2</v>
      </c>
      <c r="O7" s="11">
        <f t="shared" ref="O7:P56" si="9">L7/L6-1</f>
        <v>2.7065536731051054E-2</v>
      </c>
      <c r="P7" s="11">
        <f t="shared" si="9"/>
        <v>1.5383374150363061E-2</v>
      </c>
      <c r="Q7" s="1">
        <v>1869.6711979999998</v>
      </c>
      <c r="R7" s="1"/>
      <c r="S7" s="1"/>
      <c r="T7" s="1">
        <f t="shared" ref="T7:V56" si="10">Q7/H7*1000</f>
        <v>235.51449599802709</v>
      </c>
      <c r="U7" s="1"/>
      <c r="V7" s="1"/>
      <c r="W7" s="11">
        <f>T7/T6-1</f>
        <v>-2.396494319405873E-2</v>
      </c>
      <c r="X7" s="11"/>
      <c r="Y7" s="11"/>
      <c r="Z7" s="1">
        <v>5280.5588133332403</v>
      </c>
      <c r="AA7" s="1">
        <v>2464.0956550000001</v>
      </c>
      <c r="AB7" s="1">
        <v>344.64922500000011</v>
      </c>
      <c r="AC7" s="12">
        <f t="shared" ref="AC7:AE54" si="11">Z7/Q7</f>
        <v>2.8243248433103587</v>
      </c>
      <c r="AD7" s="12"/>
      <c r="AE7" s="12"/>
      <c r="AF7" s="11">
        <f>AC7/AC6-1</f>
        <v>-3.9998081050355294E-3</v>
      </c>
      <c r="AG7" s="11"/>
      <c r="AH7" s="11"/>
      <c r="AI7" s="1">
        <f>(1-$AI$5)*AI6+AU6</f>
        <v>15112.717258846602</v>
      </c>
      <c r="AJ7" s="1">
        <f>(1-$AI$5)*AJ6+AV6</f>
        <v>1665.5557245192558</v>
      </c>
      <c r="AK7" s="1">
        <f>(1-$AI$5)*AK6+AW6</f>
        <v>523.90371110869341</v>
      </c>
      <c r="AL7" s="14">
        <f t="shared" ref="AL7:AN22" si="12">(1+AL$5)*AL6</f>
        <v>5.6121102369488263</v>
      </c>
      <c r="AM7" s="14">
        <f t="shared" si="12"/>
        <v>0.66934006151772185</v>
      </c>
      <c r="AN7" s="14">
        <f t="shared" si="12"/>
        <v>0.28975039091570642</v>
      </c>
      <c r="AO7" s="11">
        <f>AL7/AL6-1</f>
        <v>2.0621120954280148E-2</v>
      </c>
      <c r="AP7" s="11">
        <f t="shared" ref="AP7:AQ56" si="13">AM7/AM6-1</f>
        <v>2.5977173653231045E-2</v>
      </c>
      <c r="AQ7" s="11">
        <f t="shared" si="13"/>
        <v>2.3564574154817608E-2</v>
      </c>
      <c r="AR7" s="1">
        <f t="shared" si="1"/>
        <v>7798.6168086266016</v>
      </c>
      <c r="AS7" s="1">
        <f t="shared" si="1"/>
        <v>857.46800770244613</v>
      </c>
      <c r="AT7" s="1">
        <f t="shared" si="1"/>
        <v>273.22466945726796</v>
      </c>
      <c r="AU7" s="1">
        <f t="shared" si="2"/>
        <v>1559.7233617253205</v>
      </c>
      <c r="AV7" s="1">
        <f t="shared" si="2"/>
        <v>171.49360154048924</v>
      </c>
      <c r="AW7" s="1">
        <f t="shared" si="2"/>
        <v>54.644933891453597</v>
      </c>
      <c r="AX7" s="1">
        <f t="shared" ref="AX7:AZ70" si="14">(AR7-AU7)/B7*1000</f>
        <v>8153.2164565423827</v>
      </c>
      <c r="AY7" s="1">
        <f t="shared" si="3"/>
        <v>571.78640028164352</v>
      </c>
      <c r="AZ7" s="1">
        <f t="shared" si="3"/>
        <v>200.12572423162729</v>
      </c>
      <c r="BA7" s="1">
        <f t="shared" ref="BA7:BC70" si="15">LN(AX7)*B7</f>
        <v>6891.5772663348662</v>
      </c>
      <c r="BB7" s="1">
        <f t="shared" si="15"/>
        <v>7616.6390780397314</v>
      </c>
      <c r="BC7" s="1">
        <f t="shared" si="15"/>
        <v>5787.5726573781021</v>
      </c>
      <c r="BD7" s="1">
        <f t="shared" ref="BD7:BD70" si="16">SUM(BA7:BC7)*BT7</f>
        <v>0</v>
      </c>
      <c r="BE7" s="2">
        <v>0</v>
      </c>
      <c r="BF7" s="2">
        <v>0</v>
      </c>
      <c r="BG7" s="2">
        <v>0</v>
      </c>
      <c r="BH7" s="2">
        <f t="shared" si="4"/>
        <v>0</v>
      </c>
      <c r="BI7" s="2">
        <f t="shared" ref="BI7:BK70" si="17">BI$5*BE7^2</f>
        <v>0</v>
      </c>
      <c r="BJ7" s="2">
        <f t="shared" si="5"/>
        <v>0</v>
      </c>
      <c r="BK7" s="2">
        <f t="shared" si="5"/>
        <v>0</v>
      </c>
      <c r="BL7" s="2">
        <f t="shared" si="6"/>
        <v>0</v>
      </c>
      <c r="BM7" s="2">
        <f t="shared" si="6"/>
        <v>0</v>
      </c>
      <c r="BN7" s="2">
        <f t="shared" si="6"/>
        <v>0</v>
      </c>
      <c r="BO7" s="2">
        <f t="shared" ref="BO7:BQ70" si="18">2*BI$5*BE7*AR7/Z7*1000</f>
        <v>0</v>
      </c>
      <c r="BP7" s="2">
        <f t="shared" si="18"/>
        <v>0</v>
      </c>
      <c r="BQ7" s="2">
        <f t="shared" si="18"/>
        <v>0</v>
      </c>
      <c r="BR7" s="11">
        <f t="shared" ref="BR7:BR70" si="19">SUM(H7:J7)*SUM(B6:D6)/SUM(H6:J6)/SUM(B7:D7)-1+BR$5</f>
        <v>6.4255530852422166E-2</v>
      </c>
      <c r="BS7" s="17">
        <v>0</v>
      </c>
      <c r="BT7" s="17">
        <v>0</v>
      </c>
      <c r="BU7" s="12">
        <f>(BU$3*temphigh!$I117+BU$4*temphigh!$I117^2+BU$5*temphigh!$I117^6)*(K7/K$56)^$BW$1</f>
        <v>1.7476237130283054</v>
      </c>
      <c r="BV7" s="12">
        <f>(BV$3*temphigh!$I117+BV$4*temphigh!$I117^2+BV$5*temphigh!$I117^6)*(L7/L$56)^$BW$1</f>
        <v>1.1237014506465755</v>
      </c>
      <c r="BW7" s="12">
        <f>(BW$3*temphigh!$I117+BW$4*temphigh!$I117^2+BW$5*temphigh!$I117^6)*(M7/M$56)^$BW$1</f>
        <v>0.56720881538852252</v>
      </c>
      <c r="BX7" s="12"/>
      <c r="BY7" s="12"/>
      <c r="BZ7" s="12"/>
      <c r="CA7" s="19"/>
      <c r="CB7" s="19"/>
      <c r="CC7" s="19"/>
      <c r="CD7" s="19"/>
      <c r="CE7" s="19"/>
      <c r="CF7" s="19"/>
      <c r="CG7" s="19"/>
      <c r="CH7" s="19"/>
    </row>
    <row r="8" spans="1:86" x14ac:dyDescent="0.3">
      <c r="A8" s="2">
        <v>1962</v>
      </c>
      <c r="B8" s="1">
        <v>774.39776372023073</v>
      </c>
      <c r="C8" s="1">
        <v>1217.6206076086175</v>
      </c>
      <c r="D8" s="1">
        <v>1118.5717372000001</v>
      </c>
      <c r="E8" s="11">
        <f t="shared" ref="E8:E56" si="20">B8/B7-1</f>
        <v>1.2011608277962216E-2</v>
      </c>
      <c r="F8" s="11">
        <f t="shared" si="7"/>
        <v>1.4934227690272417E-2</v>
      </c>
      <c r="G8" s="11">
        <f t="shared" si="7"/>
        <v>2.4134183494685102E-2</v>
      </c>
      <c r="H8" s="1">
        <v>8404.7182349558934</v>
      </c>
      <c r="I8" s="1">
        <v>888.83152857875427</v>
      </c>
      <c r="J8" s="1">
        <v>282.68917580048731</v>
      </c>
      <c r="K8" s="1">
        <f t="shared" si="8"/>
        <v>10853.231541603849</v>
      </c>
      <c r="L8" s="1">
        <f t="shared" si="0"/>
        <v>729.97411757378313</v>
      </c>
      <c r="M8" s="1">
        <f t="shared" si="0"/>
        <v>252.72333136908375</v>
      </c>
      <c r="N8" s="11">
        <f t="shared" ref="N8:P57" si="21">K8/K7-1</f>
        <v>4.6140630528093363E-2</v>
      </c>
      <c r="O8" s="11">
        <f t="shared" si="9"/>
        <v>1.9331405760087295E-2</v>
      </c>
      <c r="P8" s="11">
        <f t="shared" si="9"/>
        <v>1.3612154993765335E-2</v>
      </c>
      <c r="Q8" s="1">
        <v>1971.492958</v>
      </c>
      <c r="R8" s="1"/>
      <c r="S8" s="1"/>
      <c r="T8" s="1">
        <f t="shared" si="10"/>
        <v>234.56978602809116</v>
      </c>
      <c r="U8" s="1"/>
      <c r="V8" s="1"/>
      <c r="W8" s="11">
        <f t="shared" ref="W8:Y56" si="22">T8/T7-1</f>
        <v>-4.0112603936864888E-3</v>
      </c>
      <c r="X8" s="11"/>
      <c r="Y8" s="11"/>
      <c r="Z8" s="1">
        <v>5522.5510307048735</v>
      </c>
      <c r="AA8" s="1">
        <v>2462.8378739999998</v>
      </c>
      <c r="AB8" s="1">
        <v>364.49029100000098</v>
      </c>
      <c r="AC8" s="12">
        <f t="shared" si="11"/>
        <v>2.8012025142140393</v>
      </c>
      <c r="AD8" s="12"/>
      <c r="AE8" s="12"/>
      <c r="AF8" s="11">
        <f t="shared" ref="AF8:AH54" si="23">AC8/AC7-1</f>
        <v>-8.1868518598653406E-3</v>
      </c>
      <c r="AG8" s="11"/>
      <c r="AH8" s="11"/>
      <c r="AI8" s="1">
        <f t="shared" ref="AI8:AK23" si="24">(1-$AI$5)*AI7+AU7</f>
        <v>15161.168894687262</v>
      </c>
      <c r="AJ8" s="1">
        <f t="shared" si="24"/>
        <v>1670.4937536078194</v>
      </c>
      <c r="AK8" s="1">
        <f t="shared" si="24"/>
        <v>526.15827388927767</v>
      </c>
      <c r="AL8" s="14">
        <f t="shared" si="12"/>
        <v>5.7278382409537016</v>
      </c>
      <c r="AM8" s="14">
        <f t="shared" si="12"/>
        <v>0.68672762452883207</v>
      </c>
      <c r="AN8" s="14">
        <f t="shared" si="12"/>
        <v>0.296578235488827</v>
      </c>
      <c r="AO8" s="11">
        <f t="shared" ref="AO8:AO56" si="25">AL8/AL7-1</f>
        <v>2.0621120954280148E-2</v>
      </c>
      <c r="AP8" s="11">
        <f t="shared" si="13"/>
        <v>2.5977173653231045E-2</v>
      </c>
      <c r="AQ8" s="11">
        <f t="shared" si="13"/>
        <v>2.3564574154817608E-2</v>
      </c>
      <c r="AR8" s="1">
        <f t="shared" si="1"/>
        <v>8040.9720755346516</v>
      </c>
      <c r="AS8" s="1">
        <f t="shared" si="1"/>
        <v>890.76486958931548</v>
      </c>
      <c r="AT8" s="1">
        <f t="shared" si="1"/>
        <v>285.29465243098974</v>
      </c>
      <c r="AU8" s="1">
        <f t="shared" si="2"/>
        <v>1608.1944151069304</v>
      </c>
      <c r="AV8" s="1">
        <f t="shared" si="2"/>
        <v>178.15297391786311</v>
      </c>
      <c r="AW8" s="1">
        <f t="shared" si="2"/>
        <v>57.058930486197951</v>
      </c>
      <c r="AX8" s="1">
        <f t="shared" si="14"/>
        <v>8306.8133222963606</v>
      </c>
      <c r="AY8" s="1">
        <f t="shared" si="3"/>
        <v>585.24953603652284</v>
      </c>
      <c r="AZ8" s="1">
        <f t="shared" si="3"/>
        <v>204.04209614316704</v>
      </c>
      <c r="BA8" s="1">
        <f t="shared" si="15"/>
        <v>6988.8092070671009</v>
      </c>
      <c r="BB8" s="1">
        <f t="shared" si="15"/>
        <v>7758.7251631226291</v>
      </c>
      <c r="BC8" s="1">
        <f t="shared" si="15"/>
        <v>5948.9295176931428</v>
      </c>
      <c r="BD8" s="1">
        <f t="shared" si="16"/>
        <v>0</v>
      </c>
      <c r="BE8" s="2">
        <v>0</v>
      </c>
      <c r="BF8" s="2">
        <v>0</v>
      </c>
      <c r="BG8" s="2">
        <v>0</v>
      </c>
      <c r="BH8" s="2">
        <f t="shared" si="4"/>
        <v>0</v>
      </c>
      <c r="BI8" s="2">
        <f t="shared" si="17"/>
        <v>0</v>
      </c>
      <c r="BJ8" s="2">
        <f t="shared" si="5"/>
        <v>0</v>
      </c>
      <c r="BK8" s="2">
        <f t="shared" si="5"/>
        <v>0</v>
      </c>
      <c r="BL8" s="2">
        <f t="shared" si="6"/>
        <v>0</v>
      </c>
      <c r="BM8" s="2">
        <f t="shared" si="6"/>
        <v>0</v>
      </c>
      <c r="BN8" s="2">
        <f t="shared" si="6"/>
        <v>0</v>
      </c>
      <c r="BO8" s="2">
        <f t="shared" si="18"/>
        <v>0</v>
      </c>
      <c r="BP8" s="2">
        <f t="shared" si="18"/>
        <v>0</v>
      </c>
      <c r="BQ8" s="2">
        <f t="shared" si="18"/>
        <v>0</v>
      </c>
      <c r="BR8" s="11">
        <f t="shared" si="19"/>
        <v>6.7651233799188554E-2</v>
      </c>
      <c r="BS8" s="17">
        <v>0</v>
      </c>
      <c r="BT8" s="17">
        <v>0</v>
      </c>
      <c r="BU8" s="12">
        <f>(BU$3*temphigh!$I118+BU$4*temphigh!$I118^2+BU$5*temphigh!$I118^6)*(K8/K$56)^$BW$1</f>
        <v>1.7705998504712626</v>
      </c>
      <c r="BV8" s="12">
        <f>(BV$3*temphigh!$I118+BV$4*temphigh!$I118^2+BV$5*temphigh!$I118^6)*(L8/L$56)^$BW$1</f>
        <v>1.1450632359938837</v>
      </c>
      <c r="BW8" s="12">
        <f>(BW$3*temphigh!$I118+BW$4*temphigh!$I118^2+BW$5*temphigh!$I118^6)*(M8/M$56)^$BW$1</f>
        <v>0.57792442398984278</v>
      </c>
      <c r="BX8" s="12"/>
      <c r="BY8" s="12"/>
      <c r="BZ8" s="12"/>
      <c r="CA8" s="19"/>
      <c r="CB8" s="19"/>
      <c r="CC8" s="19"/>
      <c r="CD8" s="19"/>
      <c r="CE8" s="19"/>
      <c r="CF8" s="19"/>
      <c r="CG8" s="19"/>
      <c r="CH8" s="19"/>
    </row>
    <row r="9" spans="1:86" x14ac:dyDescent="0.3">
      <c r="A9" s="2">
        <v>1963</v>
      </c>
      <c r="B9" s="1">
        <v>783.2823189713107</v>
      </c>
      <c r="C9" s="1">
        <v>1246.8459439187275</v>
      </c>
      <c r="D9" s="1">
        <v>1145.8723861999999</v>
      </c>
      <c r="E9" s="11">
        <f t="shared" si="20"/>
        <v>1.1472857576961815E-2</v>
      </c>
      <c r="F9" s="11">
        <f t="shared" si="7"/>
        <v>2.4002005327018905E-2</v>
      </c>
      <c r="G9" s="11">
        <f t="shared" si="7"/>
        <v>2.4406703738410807E-2</v>
      </c>
      <c r="H9" s="1">
        <v>8839.1053396553361</v>
      </c>
      <c r="I9" s="1">
        <v>905.66771909142631</v>
      </c>
      <c r="J9" s="1">
        <v>301.23830663487456</v>
      </c>
      <c r="K9" s="1">
        <f t="shared" si="8"/>
        <v>11284.699176235443</v>
      </c>
      <c r="L9" s="1">
        <f t="shared" si="0"/>
        <v>726.36697701802041</v>
      </c>
      <c r="M9" s="1">
        <f t="shared" si="0"/>
        <v>262.88992584406049</v>
      </c>
      <c r="N9" s="11">
        <f t="shared" si="21"/>
        <v>3.9754761794000393E-2</v>
      </c>
      <c r="O9" s="11">
        <f t="shared" si="9"/>
        <v>-4.9414636340145979E-3</v>
      </c>
      <c r="P9" s="11">
        <f t="shared" si="9"/>
        <v>4.0228159465534929E-2</v>
      </c>
      <c r="Q9" s="1">
        <v>2097.4392969999994</v>
      </c>
      <c r="R9" s="1"/>
      <c r="S9" s="1"/>
      <c r="T9" s="1">
        <f t="shared" si="10"/>
        <v>237.29090404547492</v>
      </c>
      <c r="U9" s="1"/>
      <c r="V9" s="1"/>
      <c r="W9" s="11">
        <f t="shared" si="22"/>
        <v>1.1600462546603962E-2</v>
      </c>
      <c r="X9" s="11"/>
      <c r="Y9" s="11"/>
      <c r="Z9" s="1">
        <v>5836.4578380874573</v>
      </c>
      <c r="AA9" s="1">
        <v>2590.6511589999996</v>
      </c>
      <c r="AB9" s="1">
        <v>390.03997599999957</v>
      </c>
      <c r="AC9" s="12">
        <f t="shared" si="11"/>
        <v>2.7826587622513963</v>
      </c>
      <c r="AD9" s="12"/>
      <c r="AE9" s="12"/>
      <c r="AF9" s="11">
        <f t="shared" si="23"/>
        <v>-6.6199255029035786E-3</v>
      </c>
      <c r="AG9" s="11"/>
      <c r="AH9" s="11"/>
      <c r="AI9" s="1">
        <f t="shared" si="24"/>
        <v>15253.246420325468</v>
      </c>
      <c r="AJ9" s="1">
        <f t="shared" si="24"/>
        <v>1681.5973521649007</v>
      </c>
      <c r="AK9" s="1">
        <f t="shared" si="24"/>
        <v>530.60137698654785</v>
      </c>
      <c r="AL9" s="14">
        <f t="shared" si="12"/>
        <v>5.8459526861269593</v>
      </c>
      <c r="AM9" s="14">
        <f t="shared" si="12"/>
        <v>0.70456686728368834</v>
      </c>
      <c r="AN9" s="14">
        <f t="shared" si="12"/>
        <v>0.3035669753117084</v>
      </c>
      <c r="AO9" s="11">
        <f t="shared" si="25"/>
        <v>2.0621120954280148E-2</v>
      </c>
      <c r="AP9" s="11">
        <f t="shared" si="13"/>
        <v>2.5977173653231045E-2</v>
      </c>
      <c r="AQ9" s="11">
        <f t="shared" si="13"/>
        <v>2.3564574154817608E-2</v>
      </c>
      <c r="AR9" s="1">
        <f t="shared" si="1"/>
        <v>8292.059544327125</v>
      </c>
      <c r="AS9" s="1">
        <f t="shared" si="1"/>
        <v>932.64605335154022</v>
      </c>
      <c r="AT9" s="1">
        <f t="shared" si="1"/>
        <v>298.20656550399173</v>
      </c>
      <c r="AU9" s="1">
        <f t="shared" si="2"/>
        <v>1658.4119088654252</v>
      </c>
      <c r="AV9" s="1">
        <f t="shared" si="2"/>
        <v>186.52921067030806</v>
      </c>
      <c r="AW9" s="1">
        <f t="shared" si="2"/>
        <v>59.641313100798349</v>
      </c>
      <c r="AX9" s="1">
        <f t="shared" si="14"/>
        <v>8469.0378868422667</v>
      </c>
      <c r="AY9" s="1">
        <f t="shared" si="3"/>
        <v>598.40339243214942</v>
      </c>
      <c r="AZ9" s="1">
        <f t="shared" si="3"/>
        <v>208.19530628042756</v>
      </c>
      <c r="BA9" s="1">
        <f t="shared" si="15"/>
        <v>7084.1401665527183</v>
      </c>
      <c r="BB9" s="1">
        <f t="shared" si="15"/>
        <v>7972.6634990587372</v>
      </c>
      <c r="BC9" s="1">
        <f t="shared" si="15"/>
        <v>6117.212933657921</v>
      </c>
      <c r="BD9" s="1">
        <f t="shared" si="16"/>
        <v>0</v>
      </c>
      <c r="BE9" s="2">
        <v>0</v>
      </c>
      <c r="BF9" s="2">
        <v>0</v>
      </c>
      <c r="BG9" s="2">
        <v>0</v>
      </c>
      <c r="BH9" s="2">
        <f t="shared" si="4"/>
        <v>0</v>
      </c>
      <c r="BI9" s="2">
        <f t="shared" si="17"/>
        <v>0</v>
      </c>
      <c r="BJ9" s="2">
        <f t="shared" si="5"/>
        <v>0</v>
      </c>
      <c r="BK9" s="2">
        <f t="shared" si="5"/>
        <v>0</v>
      </c>
      <c r="BL9" s="2">
        <f t="shared" si="6"/>
        <v>0</v>
      </c>
      <c r="BM9" s="2">
        <f t="shared" si="6"/>
        <v>0</v>
      </c>
      <c r="BN9" s="2">
        <f t="shared" si="6"/>
        <v>0</v>
      </c>
      <c r="BO9" s="2">
        <f t="shared" si="18"/>
        <v>0</v>
      </c>
      <c r="BP9" s="2">
        <f t="shared" si="18"/>
        <v>0</v>
      </c>
      <c r="BQ9" s="2">
        <f t="shared" si="18"/>
        <v>0</v>
      </c>
      <c r="BR9" s="11">
        <f t="shared" si="19"/>
        <v>5.7450470942512738E-2</v>
      </c>
      <c r="BS9" s="17">
        <v>0</v>
      </c>
      <c r="BT9" s="17">
        <v>0</v>
      </c>
      <c r="BU9" s="12">
        <f>(BU$3*temphigh!$I119+BU$4*temphigh!$I119^2+BU$5*temphigh!$I119^6)*(K9/K$56)^$BW$1</f>
        <v>1.7967414590461557</v>
      </c>
      <c r="BV9" s="12">
        <f>(BV$3*temphigh!$I119+BV$4*temphigh!$I119^2+BV$5*temphigh!$I119^6)*(L9/L$56)^$BW$1</f>
        <v>1.1739231029343784</v>
      </c>
      <c r="BW9" s="12">
        <f>(BW$3*temphigh!$I119+BW$4*temphigh!$I119^2+BW$5*temphigh!$I119^6)*(M9/M$56)^$BW$1</f>
        <v>0.58502032158611061</v>
      </c>
      <c r="BX9" s="12"/>
      <c r="BY9" s="12"/>
      <c r="BZ9" s="12"/>
      <c r="CA9" s="19"/>
      <c r="CB9" s="19"/>
      <c r="CC9" s="19"/>
      <c r="CD9" s="19"/>
      <c r="CE9" s="19"/>
      <c r="CF9" s="19"/>
      <c r="CG9" s="19"/>
      <c r="CH9" s="19"/>
    </row>
    <row r="10" spans="1:86" x14ac:dyDescent="0.3">
      <c r="A10" s="2">
        <v>1964</v>
      </c>
      <c r="B10" s="1">
        <v>792.07167807264977</v>
      </c>
      <c r="C10" s="1">
        <v>1275.6171731302509</v>
      </c>
      <c r="D10" s="1">
        <v>1174.1435411999998</v>
      </c>
      <c r="E10" s="11">
        <f t="shared" si="20"/>
        <v>1.1221189204017934E-2</v>
      </c>
      <c r="F10" s="11">
        <f t="shared" si="7"/>
        <v>2.3075207768730399E-2</v>
      </c>
      <c r="G10" s="11">
        <f t="shared" si="7"/>
        <v>2.4672167110819432E-2</v>
      </c>
      <c r="H10" s="1">
        <v>9402.5054139943568</v>
      </c>
      <c r="I10" s="1">
        <v>994.08499373853465</v>
      </c>
      <c r="J10" s="1">
        <v>319.57074016746537</v>
      </c>
      <c r="K10" s="1">
        <f t="shared" si="8"/>
        <v>11870.775933907267</v>
      </c>
      <c r="L10" s="1">
        <f t="shared" si="0"/>
        <v>779.29728031109732</v>
      </c>
      <c r="M10" s="1">
        <f t="shared" si="0"/>
        <v>272.17348556962401</v>
      </c>
      <c r="N10" s="11">
        <f t="shared" si="21"/>
        <v>5.1935523359457392E-2</v>
      </c>
      <c r="O10" s="11">
        <f t="shared" si="9"/>
        <v>7.2869919706941344E-2</v>
      </c>
      <c r="P10" s="11">
        <f t="shared" si="9"/>
        <v>3.5313486037005015E-2</v>
      </c>
      <c r="Q10" s="1">
        <v>2194.1947959999998</v>
      </c>
      <c r="R10" s="1"/>
      <c r="S10" s="1"/>
      <c r="T10" s="1">
        <f t="shared" si="10"/>
        <v>233.36277932201324</v>
      </c>
      <c r="U10" s="1"/>
      <c r="V10" s="1"/>
      <c r="W10" s="11">
        <f t="shared" si="22"/>
        <v>-1.6554046769145847E-2</v>
      </c>
      <c r="X10" s="11"/>
      <c r="Y10" s="11"/>
      <c r="Z10" s="1">
        <v>6132.3114399481883</v>
      </c>
      <c r="AA10" s="1">
        <v>2747.936123</v>
      </c>
      <c r="AB10" s="1">
        <v>415.88456599999927</v>
      </c>
      <c r="AC10" s="12">
        <f t="shared" si="11"/>
        <v>2.7947889818749663</v>
      </c>
      <c r="AD10" s="12"/>
      <c r="AE10" s="12"/>
      <c r="AF10" s="11">
        <f t="shared" si="23"/>
        <v>4.359219243165624E-3</v>
      </c>
      <c r="AG10" s="11"/>
      <c r="AH10" s="11"/>
      <c r="AI10" s="1">
        <f t="shared" si="24"/>
        <v>15386.333687158345</v>
      </c>
      <c r="AJ10" s="1">
        <f t="shared" si="24"/>
        <v>1699.9668276187188</v>
      </c>
      <c r="AK10" s="1">
        <f t="shared" si="24"/>
        <v>537.18255238869142</v>
      </c>
      <c r="AL10" s="14">
        <f t="shared" si="12"/>
        <v>5.9665027835605819</v>
      </c>
      <c r="AM10" s="14">
        <f t="shared" si="12"/>
        <v>0.72286952314542974</v>
      </c>
      <c r="AN10" s="14">
        <f t="shared" si="12"/>
        <v>0.31072040181239485</v>
      </c>
      <c r="AO10" s="11">
        <f t="shared" si="25"/>
        <v>2.0621120954280148E-2</v>
      </c>
      <c r="AP10" s="11">
        <f t="shared" si="13"/>
        <v>2.5977173653231045E-2</v>
      </c>
      <c r="AQ10" s="11">
        <f t="shared" si="13"/>
        <v>2.3564574154817608E-2</v>
      </c>
      <c r="AR10" s="1">
        <f t="shared" si="1"/>
        <v>8553.7876507887431</v>
      </c>
      <c r="AS10" s="1">
        <f t="shared" si="1"/>
        <v>976.61702321789789</v>
      </c>
      <c r="AT10" s="1">
        <f t="shared" si="1"/>
        <v>312.01186130975947</v>
      </c>
      <c r="AU10" s="1">
        <f t="shared" si="2"/>
        <v>1710.7575301577488</v>
      </c>
      <c r="AV10" s="1">
        <f t="shared" si="2"/>
        <v>195.32340464357958</v>
      </c>
      <c r="AW10" s="1">
        <f t="shared" si="2"/>
        <v>62.402372261951896</v>
      </c>
      <c r="AX10" s="1">
        <f t="shared" si="14"/>
        <v>8639.4076572490994</v>
      </c>
      <c r="AY10" s="1">
        <f t="shared" si="3"/>
        <v>612.48283186490301</v>
      </c>
      <c r="AZ10" s="1">
        <f t="shared" si="3"/>
        <v>212.58856373957593</v>
      </c>
      <c r="BA10" s="1">
        <f t="shared" si="15"/>
        <v>7179.4084230486624</v>
      </c>
      <c r="BB10" s="1">
        <f t="shared" si="15"/>
        <v>8186.2998848025645</v>
      </c>
      <c r="BC10" s="1">
        <f t="shared" si="15"/>
        <v>6292.6563697956881</v>
      </c>
      <c r="BD10" s="1">
        <f t="shared" si="16"/>
        <v>0</v>
      </c>
      <c r="BE10" s="2">
        <v>0</v>
      </c>
      <c r="BF10" s="2">
        <v>0</v>
      </c>
      <c r="BG10" s="2">
        <v>0</v>
      </c>
      <c r="BH10" s="2">
        <f t="shared" si="4"/>
        <v>0</v>
      </c>
      <c r="BI10" s="2">
        <f t="shared" si="17"/>
        <v>0</v>
      </c>
      <c r="BJ10" s="2">
        <f t="shared" si="5"/>
        <v>0</v>
      </c>
      <c r="BK10" s="2">
        <f t="shared" si="5"/>
        <v>0</v>
      </c>
      <c r="BL10" s="2">
        <f t="shared" si="6"/>
        <v>0</v>
      </c>
      <c r="BM10" s="2">
        <f t="shared" si="6"/>
        <v>0</v>
      </c>
      <c r="BN10" s="2">
        <f t="shared" si="6"/>
        <v>0</v>
      </c>
      <c r="BO10" s="2">
        <f t="shared" si="18"/>
        <v>0</v>
      </c>
      <c r="BP10" s="2">
        <f t="shared" si="18"/>
        <v>0</v>
      </c>
      <c r="BQ10" s="2">
        <f t="shared" si="18"/>
        <v>0</v>
      </c>
      <c r="BR10" s="11">
        <f t="shared" si="19"/>
        <v>7.5046453543986508E-2</v>
      </c>
      <c r="BS10" s="17">
        <v>0</v>
      </c>
      <c r="BT10" s="17">
        <v>0</v>
      </c>
      <c r="BU10" s="12">
        <f>(BU$3*temphigh!$I120+BU$4*temphigh!$I120^2+BU$5*temphigh!$I120^6)*(K10/K$56)^$BW$1</f>
        <v>1.8181472737484821</v>
      </c>
      <c r="BV10" s="12">
        <f>(BV$3*temphigh!$I120+BV$4*temphigh!$I120^2+BV$5*temphigh!$I120^6)*(L10/L$56)^$BW$1</f>
        <v>1.1811469156353522</v>
      </c>
      <c r="BW10" s="12">
        <f>(BW$3*temphigh!$I120+BW$4*temphigh!$I120^2+BW$5*temphigh!$I120^6)*(M10/M$56)^$BW$1</f>
        <v>0.59290076104127998</v>
      </c>
      <c r="BX10" s="12"/>
      <c r="BY10" s="12"/>
      <c r="BZ10" s="12"/>
      <c r="CA10" s="19"/>
      <c r="CB10" s="19"/>
      <c r="CC10" s="19"/>
      <c r="CD10" s="19"/>
      <c r="CE10" s="19"/>
      <c r="CF10" s="19"/>
      <c r="CG10" s="19"/>
      <c r="CH10" s="19"/>
    </row>
    <row r="11" spans="1:86" x14ac:dyDescent="0.3">
      <c r="A11" s="2">
        <v>1965</v>
      </c>
      <c r="B11" s="1">
        <v>800.66078402081905</v>
      </c>
      <c r="C11" s="1">
        <v>1305.235463</v>
      </c>
      <c r="D11" s="1">
        <v>1203.382967</v>
      </c>
      <c r="E11" s="11">
        <f t="shared" si="20"/>
        <v>1.0843849345893997E-2</v>
      </c>
      <c r="F11" s="11">
        <f t="shared" si="7"/>
        <v>2.3218792043280922E-2</v>
      </c>
      <c r="G11" s="11">
        <f t="shared" si="7"/>
        <v>2.4902769358265076E-2</v>
      </c>
      <c r="H11" s="1">
        <v>9927.918917714087</v>
      </c>
      <c r="I11" s="1">
        <v>1083.6516565061327</v>
      </c>
      <c r="J11" s="1">
        <v>350.81110400362127</v>
      </c>
      <c r="K11" s="1">
        <f t="shared" si="8"/>
        <v>12399.656778314171</v>
      </c>
      <c r="L11" s="1">
        <f t="shared" si="0"/>
        <v>830.23461070803955</v>
      </c>
      <c r="M11" s="1">
        <f t="shared" si="0"/>
        <v>291.52074910797808</v>
      </c>
      <c r="N11" s="11">
        <f t="shared" si="21"/>
        <v>4.4553182315254292E-2</v>
      </c>
      <c r="O11" s="11">
        <f t="shared" si="9"/>
        <v>6.5363156890022589E-2</v>
      </c>
      <c r="P11" s="11">
        <f t="shared" si="9"/>
        <v>7.1084306753329551E-2</v>
      </c>
      <c r="Q11" s="1">
        <v>2371.6535028912936</v>
      </c>
      <c r="R11" s="1"/>
      <c r="S11" s="1"/>
      <c r="T11" s="1">
        <f t="shared" si="10"/>
        <v>238.88727562627687</v>
      </c>
      <c r="U11" s="1"/>
      <c r="V11" s="1"/>
      <c r="W11" s="11">
        <f t="shared" si="22"/>
        <v>2.3673425215083199E-2</v>
      </c>
      <c r="X11" s="11"/>
      <c r="Y11" s="11"/>
      <c r="Z11" s="1">
        <v>6397.5940110054044</v>
      </c>
      <c r="AA11" s="1">
        <v>2944.6596719999998</v>
      </c>
      <c r="AB11" s="1">
        <v>454.80166899999767</v>
      </c>
      <c r="AC11" s="12">
        <f t="shared" si="11"/>
        <v>2.697524745164531</v>
      </c>
      <c r="AD11" s="12"/>
      <c r="AE11" s="12"/>
      <c r="AF11" s="11">
        <f t="shared" si="23"/>
        <v>-3.4801996623438303E-2</v>
      </c>
      <c r="AG11" s="11"/>
      <c r="AH11" s="11"/>
      <c r="AI11" s="1">
        <f t="shared" si="24"/>
        <v>15558.457848600259</v>
      </c>
      <c r="AJ11" s="1">
        <f t="shared" si="24"/>
        <v>1725.2935495004265</v>
      </c>
      <c r="AK11" s="1">
        <f t="shared" si="24"/>
        <v>545.86666941177418</v>
      </c>
      <c r="AL11" s="14">
        <f t="shared" si="12"/>
        <v>6.0895387591344337</v>
      </c>
      <c r="AM11" s="14">
        <f t="shared" si="12"/>
        <v>0.74164763027680691</v>
      </c>
      <c r="AN11" s="14">
        <f t="shared" si="12"/>
        <v>0.31804239576231774</v>
      </c>
      <c r="AO11" s="11">
        <f t="shared" si="25"/>
        <v>2.0621120954280148E-2</v>
      </c>
      <c r="AP11" s="11">
        <f t="shared" si="13"/>
        <v>2.5977173653231045E-2</v>
      </c>
      <c r="AQ11" s="11">
        <f t="shared" si="13"/>
        <v>2.3564574154817608E-2</v>
      </c>
      <c r="AR11" s="1">
        <f t="shared" si="1"/>
        <v>8825.4438169729783</v>
      </c>
      <c r="AS11" s="1">
        <f t="shared" si="1"/>
        <v>1023.5788535981193</v>
      </c>
      <c r="AT11" s="1">
        <f t="shared" si="1"/>
        <v>326.75739099029039</v>
      </c>
      <c r="AU11" s="1">
        <f t="shared" si="2"/>
        <v>1765.0887633945958</v>
      </c>
      <c r="AV11" s="1">
        <f t="shared" si="2"/>
        <v>204.71577071962386</v>
      </c>
      <c r="AW11" s="1">
        <f t="shared" si="2"/>
        <v>65.351478198058075</v>
      </c>
      <c r="AX11" s="1">
        <f t="shared" si="14"/>
        <v>8818.1601927874581</v>
      </c>
      <c r="AY11" s="1">
        <f t="shared" si="3"/>
        <v>627.3680926477366</v>
      </c>
      <c r="AZ11" s="1">
        <f t="shared" si="3"/>
        <v>217.2258707000897</v>
      </c>
      <c r="BA11" s="1">
        <f t="shared" si="15"/>
        <v>7273.6577635780595</v>
      </c>
      <c r="BB11" s="1">
        <f t="shared" si="15"/>
        <v>8407.7178793630119</v>
      </c>
      <c r="BC11" s="1">
        <f t="shared" si="15"/>
        <v>6475.328763842509</v>
      </c>
      <c r="BD11" s="1">
        <f t="shared" si="16"/>
        <v>0</v>
      </c>
      <c r="BE11" s="2">
        <v>0</v>
      </c>
      <c r="BF11" s="2">
        <v>0</v>
      </c>
      <c r="BG11" s="2">
        <v>0</v>
      </c>
      <c r="BH11" s="2">
        <f t="shared" si="4"/>
        <v>0</v>
      </c>
      <c r="BI11" s="2">
        <f t="shared" si="17"/>
        <v>0</v>
      </c>
      <c r="BJ11" s="2">
        <f t="shared" si="5"/>
        <v>0</v>
      </c>
      <c r="BK11" s="2">
        <f t="shared" si="5"/>
        <v>0</v>
      </c>
      <c r="BL11" s="2">
        <f t="shared" si="6"/>
        <v>0</v>
      </c>
      <c r="BM11" s="2">
        <f t="shared" si="6"/>
        <v>0</v>
      </c>
      <c r="BN11" s="2">
        <f t="shared" si="6"/>
        <v>0</v>
      </c>
      <c r="BO11" s="2">
        <f t="shared" si="18"/>
        <v>0</v>
      </c>
      <c r="BP11" s="2">
        <f t="shared" si="18"/>
        <v>0</v>
      </c>
      <c r="BQ11" s="2">
        <f t="shared" si="18"/>
        <v>0</v>
      </c>
      <c r="BR11" s="11">
        <f t="shared" si="19"/>
        <v>6.8693189053533804E-2</v>
      </c>
      <c r="BS11" s="17">
        <v>0</v>
      </c>
      <c r="BT11" s="17">
        <v>0</v>
      </c>
      <c r="BU11" s="12">
        <f>(BU$3*temphigh!$I121+BU$4*temphigh!$I121^2+BU$5*temphigh!$I121^6)*(K11/K$56)^$BW$1</f>
        <v>1.8432944948009615</v>
      </c>
      <c r="BV11" s="12">
        <f>(BV$3*temphigh!$I121+BV$4*temphigh!$I121^2+BV$5*temphigh!$I121^6)*(L11/L$56)^$BW$1</f>
        <v>1.190618401211667</v>
      </c>
      <c r="BW11" s="12">
        <f>(BW$3*temphigh!$I121+BW$4*temphigh!$I121^2+BW$5*temphigh!$I121^6)*(M11/M$56)^$BW$1</f>
        <v>0.59581622045821814</v>
      </c>
      <c r="BX11" s="12"/>
      <c r="BY11" s="12"/>
      <c r="BZ11" s="12"/>
      <c r="CA11" s="19"/>
      <c r="CB11" s="19"/>
      <c r="CC11" s="19"/>
      <c r="CD11" s="19"/>
      <c r="CE11" s="19"/>
      <c r="CF11" s="19"/>
      <c r="CG11" s="19"/>
      <c r="CH11" s="19"/>
    </row>
    <row r="12" spans="1:86" x14ac:dyDescent="0.3">
      <c r="A12" s="2">
        <v>1966</v>
      </c>
      <c r="B12" s="1">
        <v>808.565449944119</v>
      </c>
      <c r="C12" s="1">
        <v>1337.5104560370733</v>
      </c>
      <c r="D12" s="1">
        <v>1233.6147822000003</v>
      </c>
      <c r="E12" s="11">
        <f t="shared" si="20"/>
        <v>9.8726777694839729E-3</v>
      </c>
      <c r="F12" s="11">
        <f t="shared" si="7"/>
        <v>2.472733384280823E-2</v>
      </c>
      <c r="G12" s="11">
        <f t="shared" si="7"/>
        <v>2.5122355915812244E-2</v>
      </c>
      <c r="H12" s="1">
        <v>10508.177890290679</v>
      </c>
      <c r="I12" s="1">
        <v>1143.3797594106147</v>
      </c>
      <c r="J12" s="1">
        <v>359.13498519764448</v>
      </c>
      <c r="K12" s="1">
        <f t="shared" si="8"/>
        <v>12996.075816765251</v>
      </c>
      <c r="L12" s="1">
        <f t="shared" si="0"/>
        <v>854.85668859617681</v>
      </c>
      <c r="M12" s="1">
        <f t="shared" si="0"/>
        <v>291.12409350119117</v>
      </c>
      <c r="N12" s="11">
        <f t="shared" si="21"/>
        <v>4.8099640910558072E-2</v>
      </c>
      <c r="O12" s="11">
        <f t="shared" si="9"/>
        <v>2.9656771195239795E-2</v>
      </c>
      <c r="P12" s="11">
        <f t="shared" si="9"/>
        <v>-1.3606427947260302E-3</v>
      </c>
      <c r="Q12" s="1">
        <v>2485.4318011903943</v>
      </c>
      <c r="R12" s="1"/>
      <c r="S12" s="1"/>
      <c r="T12" s="1">
        <f t="shared" si="10"/>
        <v>236.5235749850483</v>
      </c>
      <c r="U12" s="1"/>
      <c r="V12" s="1"/>
      <c r="W12" s="11">
        <f t="shared" si="22"/>
        <v>-9.8946276440710079E-3</v>
      </c>
      <c r="X12" s="11"/>
      <c r="Y12" s="11"/>
      <c r="Z12" s="1">
        <v>6680.4349658986584</v>
      </c>
      <c r="AA12" s="1">
        <v>3146.7883789999996</v>
      </c>
      <c r="AB12" s="1">
        <v>469.78474300000289</v>
      </c>
      <c r="AC12" s="12">
        <f t="shared" si="11"/>
        <v>2.6878367624889457</v>
      </c>
      <c r="AD12" s="12"/>
      <c r="AE12" s="12"/>
      <c r="AF12" s="11">
        <f t="shared" si="23"/>
        <v>-3.5914342187042259E-3</v>
      </c>
      <c r="AG12" s="11"/>
      <c r="AH12" s="11"/>
      <c r="AI12" s="1">
        <f t="shared" si="24"/>
        <v>15767.700827134828</v>
      </c>
      <c r="AJ12" s="1">
        <f t="shared" si="24"/>
        <v>1757.4799652700076</v>
      </c>
      <c r="AK12" s="1">
        <f t="shared" si="24"/>
        <v>556.63148066865483</v>
      </c>
      <c r="AL12" s="14">
        <f t="shared" si="12"/>
        <v>6.2151118744423215</v>
      </c>
      <c r="AM12" s="14">
        <f t="shared" si="12"/>
        <v>0.76091353955801477</v>
      </c>
      <c r="AN12" s="14">
        <f t="shared" si="12"/>
        <v>0.32553692938163475</v>
      </c>
      <c r="AO12" s="11">
        <f t="shared" si="25"/>
        <v>2.0621120954280148E-2</v>
      </c>
      <c r="AP12" s="11">
        <f t="shared" si="13"/>
        <v>2.5977173653231045E-2</v>
      </c>
      <c r="AQ12" s="11">
        <f t="shared" si="13"/>
        <v>2.3564574154817608E-2</v>
      </c>
      <c r="AR12" s="1">
        <f t="shared" si="1"/>
        <v>9102.7951347293456</v>
      </c>
      <c r="AS12" s="1">
        <f t="shared" si="1"/>
        <v>1074.8581088250889</v>
      </c>
      <c r="AT12" s="1">
        <f t="shared" si="1"/>
        <v>342.49754863160757</v>
      </c>
      <c r="AU12" s="1">
        <f t="shared" si="2"/>
        <v>1820.5590269458692</v>
      </c>
      <c r="AV12" s="1">
        <f t="shared" si="2"/>
        <v>214.9716217650178</v>
      </c>
      <c r="AW12" s="1">
        <f t="shared" si="2"/>
        <v>68.49950972632152</v>
      </c>
      <c r="AX12" s="1">
        <f t="shared" si="14"/>
        <v>9006.3656668569765</v>
      </c>
      <c r="AY12" s="1">
        <f t="shared" si="3"/>
        <v>642.90075877824529</v>
      </c>
      <c r="AZ12" s="1">
        <f t="shared" si="3"/>
        <v>222.10988621313717</v>
      </c>
      <c r="BA12" s="1">
        <f t="shared" si="15"/>
        <v>7362.5438274669214</v>
      </c>
      <c r="BB12" s="1">
        <f t="shared" si="15"/>
        <v>8648.3297303691324</v>
      </c>
      <c r="BC12" s="1">
        <f t="shared" si="15"/>
        <v>6665.4331489365359</v>
      </c>
      <c r="BD12" s="1">
        <f t="shared" si="16"/>
        <v>0</v>
      </c>
      <c r="BE12" s="2">
        <v>0</v>
      </c>
      <c r="BF12" s="2">
        <v>0</v>
      </c>
      <c r="BG12" s="2">
        <v>0</v>
      </c>
      <c r="BH12" s="2">
        <f t="shared" si="4"/>
        <v>0</v>
      </c>
      <c r="BI12" s="2">
        <f t="shared" si="17"/>
        <v>0</v>
      </c>
      <c r="BJ12" s="2">
        <f t="shared" si="5"/>
        <v>0</v>
      </c>
      <c r="BK12" s="2">
        <f t="shared" si="5"/>
        <v>0</v>
      </c>
      <c r="BL12" s="2">
        <f t="shared" si="6"/>
        <v>0</v>
      </c>
      <c r="BM12" s="2">
        <f t="shared" si="6"/>
        <v>0</v>
      </c>
      <c r="BN12" s="2">
        <f t="shared" si="6"/>
        <v>0</v>
      </c>
      <c r="BO12" s="2">
        <f t="shared" si="18"/>
        <v>0</v>
      </c>
      <c r="BP12" s="2">
        <f t="shared" si="18"/>
        <v>0</v>
      </c>
      <c r="BQ12" s="2">
        <f t="shared" si="18"/>
        <v>0</v>
      </c>
      <c r="BR12" s="11">
        <f t="shared" si="19"/>
        <v>6.5035237962948605E-2</v>
      </c>
      <c r="BS12" s="17">
        <v>0</v>
      </c>
      <c r="BT12" s="17">
        <v>0</v>
      </c>
      <c r="BU12" s="12">
        <f>(BU$3*temphigh!$I122+BU$4*temphigh!$I122^2+BU$5*temphigh!$I122^6)*(K12/K$56)^$BW$1</f>
        <v>1.8674522041652137</v>
      </c>
      <c r="BV12" s="12">
        <f>(BV$3*temphigh!$I122+BV$4*temphigh!$I122^2+BV$5*temphigh!$I122^6)*(L12/L$56)^$BW$1</f>
        <v>1.210551274114146</v>
      </c>
      <c r="BW12" s="12">
        <f>(BW$3*temphigh!$I122+BW$4*temphigh!$I122^2+BW$5*temphigh!$I122^6)*(M12/M$56)^$BW$1</f>
        <v>0.6093261635332281</v>
      </c>
      <c r="BX12" s="12"/>
      <c r="BY12" s="12"/>
      <c r="BZ12" s="12"/>
      <c r="CA12" s="19"/>
      <c r="CB12" s="19"/>
      <c r="CC12" s="19"/>
      <c r="CD12" s="19"/>
      <c r="CE12" s="19"/>
      <c r="CF12" s="19"/>
      <c r="CG12" s="19"/>
      <c r="CH12" s="19"/>
    </row>
    <row r="13" spans="1:86" x14ac:dyDescent="0.3">
      <c r="A13" s="2">
        <v>1967</v>
      </c>
      <c r="B13" s="1">
        <v>815.87312639580489</v>
      </c>
      <c r="C13" s="1">
        <v>1368.8453209955549</v>
      </c>
      <c r="D13" s="1">
        <v>1264.7723281999999</v>
      </c>
      <c r="E13" s="11">
        <f t="shared" si="20"/>
        <v>9.0378292223478596E-3</v>
      </c>
      <c r="F13" s="11">
        <f t="shared" si="7"/>
        <v>2.3427753268803642E-2</v>
      </c>
      <c r="G13" s="11">
        <f t="shared" si="7"/>
        <v>2.5257111417256173E-2</v>
      </c>
      <c r="H13" s="1">
        <v>10973.658925626896</v>
      </c>
      <c r="I13" s="1">
        <v>1187.6846076215456</v>
      </c>
      <c r="J13" s="1">
        <v>376.56444599355245</v>
      </c>
      <c r="K13" s="1">
        <f t="shared" si="8"/>
        <v>13450.202697696455</v>
      </c>
      <c r="L13" s="1">
        <f t="shared" si="0"/>
        <v>867.65435758493743</v>
      </c>
      <c r="M13" s="1">
        <f t="shared" si="0"/>
        <v>297.73298924832733</v>
      </c>
      <c r="N13" s="11">
        <f t="shared" si="21"/>
        <v>3.4943385013603168E-2</v>
      </c>
      <c r="O13" s="11">
        <f t="shared" si="9"/>
        <v>1.4970543202716957E-2</v>
      </c>
      <c r="P13" s="11">
        <f t="shared" si="9"/>
        <v>2.2701301248050587E-2</v>
      </c>
      <c r="Q13" s="1">
        <v>2609.7598050683955</v>
      </c>
      <c r="R13" s="1"/>
      <c r="S13" s="1"/>
      <c r="T13" s="1">
        <f t="shared" si="10"/>
        <v>237.82038632290613</v>
      </c>
      <c r="U13" s="1"/>
      <c r="V13" s="1"/>
      <c r="W13" s="11">
        <f t="shared" si="22"/>
        <v>5.4827994965820359E-3</v>
      </c>
      <c r="X13" s="11"/>
      <c r="Y13" s="11"/>
      <c r="Z13" s="1">
        <v>6971.1848429002885</v>
      </c>
      <c r="AA13" s="1">
        <v>3188.9185419999999</v>
      </c>
      <c r="AB13" s="1">
        <v>496.66283300000077</v>
      </c>
      <c r="AC13" s="12">
        <f t="shared" si="11"/>
        <v>2.6711978739811997</v>
      </c>
      <c r="AD13" s="12"/>
      <c r="AE13" s="12"/>
      <c r="AF13" s="11">
        <f t="shared" si="23"/>
        <v>-6.1904386233404551E-3</v>
      </c>
      <c r="AG13" s="11"/>
      <c r="AH13" s="11"/>
      <c r="AI13" s="1">
        <f t="shared" si="24"/>
        <v>16011.489771367214</v>
      </c>
      <c r="AJ13" s="1">
        <f t="shared" si="24"/>
        <v>1796.7035905080247</v>
      </c>
      <c r="AK13" s="1">
        <f t="shared" si="24"/>
        <v>569.46784232811092</v>
      </c>
      <c r="AL13" s="14">
        <f t="shared" si="12"/>
        <v>6.3432744481495797</v>
      </c>
      <c r="AM13" s="14">
        <f t="shared" si="12"/>
        <v>0.78067992271020803</v>
      </c>
      <c r="AN13" s="14">
        <f t="shared" si="12"/>
        <v>0.33320806849417989</v>
      </c>
      <c r="AO13" s="11">
        <f t="shared" si="25"/>
        <v>2.0621120954280148E-2</v>
      </c>
      <c r="AP13" s="11">
        <f t="shared" si="13"/>
        <v>2.5977173653231045E-2</v>
      </c>
      <c r="AQ13" s="11">
        <f t="shared" si="13"/>
        <v>2.3564574154817608E-2</v>
      </c>
      <c r="AR13" s="1">
        <f t="shared" si="1"/>
        <v>9386.3761279839782</v>
      </c>
      <c r="AS13" s="1">
        <f t="shared" si="1"/>
        <v>1128.3706942022791</v>
      </c>
      <c r="AT13" s="1">
        <f t="shared" si="1"/>
        <v>359.2685772943359</v>
      </c>
      <c r="AU13" s="1">
        <f t="shared" si="2"/>
        <v>1877.2752255967957</v>
      </c>
      <c r="AV13" s="1">
        <f t="shared" si="2"/>
        <v>225.67413884045584</v>
      </c>
      <c r="AW13" s="1">
        <f t="shared" si="2"/>
        <v>71.853715458867185</v>
      </c>
      <c r="AX13" s="1">
        <f t="shared" si="14"/>
        <v>9203.760559634231</v>
      </c>
      <c r="AY13" s="1">
        <f t="shared" si="3"/>
        <v>659.45840740084213</v>
      </c>
      <c r="AZ13" s="1">
        <f t="shared" si="3"/>
        <v>227.24632364823489</v>
      </c>
      <c r="BA13" s="1">
        <f t="shared" si="15"/>
        <v>7446.7738057733495</v>
      </c>
      <c r="BB13" s="1">
        <f t="shared" si="15"/>
        <v>8885.7483924056814</v>
      </c>
      <c r="BC13" s="1">
        <f t="shared" si="15"/>
        <v>6862.698357477846</v>
      </c>
      <c r="BD13" s="1">
        <f t="shared" si="16"/>
        <v>0</v>
      </c>
      <c r="BE13" s="2">
        <v>0</v>
      </c>
      <c r="BF13" s="2">
        <v>0</v>
      </c>
      <c r="BG13" s="2">
        <v>0</v>
      </c>
      <c r="BH13" s="2">
        <f t="shared" si="4"/>
        <v>0</v>
      </c>
      <c r="BI13" s="2">
        <f t="shared" si="17"/>
        <v>0</v>
      </c>
      <c r="BJ13" s="2">
        <f t="shared" si="5"/>
        <v>0</v>
      </c>
      <c r="BK13" s="2">
        <f t="shared" si="5"/>
        <v>0</v>
      </c>
      <c r="BL13" s="2">
        <f t="shared" si="6"/>
        <v>0</v>
      </c>
      <c r="BM13" s="2">
        <f t="shared" si="6"/>
        <v>0</v>
      </c>
      <c r="BN13" s="2">
        <f t="shared" si="6"/>
        <v>0</v>
      </c>
      <c r="BO13" s="2">
        <f t="shared" si="18"/>
        <v>0</v>
      </c>
      <c r="BP13" s="2">
        <f t="shared" si="18"/>
        <v>0</v>
      </c>
      <c r="BQ13" s="2">
        <f t="shared" si="18"/>
        <v>0</v>
      </c>
      <c r="BR13" s="11">
        <f t="shared" si="19"/>
        <v>5.2772381868527701E-2</v>
      </c>
      <c r="BS13" s="17">
        <v>0</v>
      </c>
      <c r="BT13" s="17">
        <v>0</v>
      </c>
      <c r="BU13" s="12">
        <f>(BU$3*temphigh!$I123+BU$4*temphigh!$I123^2+BU$5*temphigh!$I123^6)*(K13/K$56)^$BW$1</f>
        <v>1.898180251120583</v>
      </c>
      <c r="BV13" s="12">
        <f>(BV$3*temphigh!$I123+BV$4*temphigh!$I123^2+BV$5*temphigh!$I123^6)*(L13/L$56)^$BW$1</f>
        <v>1.2353713449849659</v>
      </c>
      <c r="BW13" s="12">
        <f>(BW$3*temphigh!$I123+BW$4*temphigh!$I123^2+BW$5*temphigh!$I123^6)*(M13/M$56)^$BW$1</f>
        <v>0.619449824922923</v>
      </c>
      <c r="BX13" s="12"/>
      <c r="BY13" s="12"/>
      <c r="BZ13" s="12"/>
      <c r="CA13" s="19"/>
      <c r="CB13" s="19"/>
      <c r="CC13" s="19"/>
      <c r="CD13" s="19"/>
      <c r="CE13" s="19"/>
      <c r="CF13" s="19"/>
      <c r="CG13" s="19"/>
      <c r="CH13" s="19"/>
    </row>
    <row r="14" spans="1:86" x14ac:dyDescent="0.3">
      <c r="A14" s="2">
        <v>1968</v>
      </c>
      <c r="B14" s="1">
        <v>822.62322241253833</v>
      </c>
      <c r="C14" s="1">
        <v>1400.9943564285577</v>
      </c>
      <c r="D14" s="1">
        <v>1296.6763331999996</v>
      </c>
      <c r="E14" s="11">
        <f t="shared" si="20"/>
        <v>8.2734628686111922E-3</v>
      </c>
      <c r="F14" s="11">
        <f t="shared" si="7"/>
        <v>2.3486244164987902E-2</v>
      </c>
      <c r="G14" s="11">
        <f t="shared" si="7"/>
        <v>2.5225097267430607E-2</v>
      </c>
      <c r="H14" s="1">
        <v>11637.813654287484</v>
      </c>
      <c r="I14" s="1">
        <v>1301.3743909010927</v>
      </c>
      <c r="J14" s="1">
        <v>397.23862348282364</v>
      </c>
      <c r="K14" s="1">
        <f t="shared" si="8"/>
        <v>14147.198057643967</v>
      </c>
      <c r="L14" s="1">
        <f t="shared" si="0"/>
        <v>928.89338556550786</v>
      </c>
      <c r="M14" s="1">
        <f t="shared" si="0"/>
        <v>306.35141038049125</v>
      </c>
      <c r="N14" s="11">
        <f t="shared" si="21"/>
        <v>5.1820435395139697E-2</v>
      </c>
      <c r="O14" s="11">
        <f t="shared" si="9"/>
        <v>7.0579980893573202E-2</v>
      </c>
      <c r="P14" s="11">
        <f t="shared" si="9"/>
        <v>2.8946812894071527E-2</v>
      </c>
      <c r="Q14" s="1">
        <v>2771.6413588603582</v>
      </c>
      <c r="R14" s="1"/>
      <c r="S14" s="1"/>
      <c r="T14" s="1">
        <f t="shared" si="10"/>
        <v>238.15825215926691</v>
      </c>
      <c r="U14" s="1"/>
      <c r="V14" s="1"/>
      <c r="W14" s="11">
        <f t="shared" si="22"/>
        <v>1.4206765096329566E-3</v>
      </c>
      <c r="X14" s="11"/>
      <c r="Y14" s="11"/>
      <c r="Z14" s="1">
        <v>7346.5497552800771</v>
      </c>
      <c r="AA14" s="1">
        <v>3339.6542439999994</v>
      </c>
      <c r="AB14" s="1">
        <v>548.99933499999679</v>
      </c>
      <c r="AC14" s="12">
        <f t="shared" si="11"/>
        <v>2.6506134106401222</v>
      </c>
      <c r="AD14" s="12"/>
      <c r="AE14" s="12"/>
      <c r="AF14" s="11">
        <f t="shared" si="23"/>
        <v>-7.7060795613759225E-3</v>
      </c>
      <c r="AG14" s="11"/>
      <c r="AH14" s="11"/>
      <c r="AI14" s="1">
        <f t="shared" si="24"/>
        <v>16287.616019827288</v>
      </c>
      <c r="AJ14" s="1">
        <f t="shared" si="24"/>
        <v>1842.7073702976782</v>
      </c>
      <c r="AK14" s="1">
        <f t="shared" si="24"/>
        <v>584.37477355416706</v>
      </c>
      <c r="AL14" s="14">
        <f t="shared" si="12"/>
        <v>6.4740798777910671</v>
      </c>
      <c r="AM14" s="14">
        <f t="shared" si="12"/>
        <v>0.80095978063004214</v>
      </c>
      <c r="AN14" s="14">
        <f t="shared" si="12"/>
        <v>0.34105997473319455</v>
      </c>
      <c r="AO14" s="11">
        <f t="shared" si="25"/>
        <v>2.0621120954280148E-2</v>
      </c>
      <c r="AP14" s="11">
        <f t="shared" si="13"/>
        <v>2.5977173653231045E-2</v>
      </c>
      <c r="AQ14" s="11">
        <f t="shared" si="13"/>
        <v>2.3564574154817608E-2</v>
      </c>
      <c r="AR14" s="1">
        <f t="shared" si="1"/>
        <v>9676.3224057587577</v>
      </c>
      <c r="AS14" s="1">
        <f t="shared" si="1"/>
        <v>1185.3622500003498</v>
      </c>
      <c r="AT14" s="1">
        <f t="shared" si="1"/>
        <v>377.08070893414532</v>
      </c>
      <c r="AU14" s="1">
        <f t="shared" si="2"/>
        <v>1935.2644811517516</v>
      </c>
      <c r="AV14" s="1">
        <f t="shared" si="2"/>
        <v>237.07245000006998</v>
      </c>
      <c r="AW14" s="1">
        <f t="shared" si="2"/>
        <v>75.416141786829073</v>
      </c>
      <c r="AX14" s="1">
        <f t="shared" si="14"/>
        <v>9410.2107911620969</v>
      </c>
      <c r="AY14" s="1">
        <f t="shared" si="3"/>
        <v>676.869107751211</v>
      </c>
      <c r="AZ14" s="1">
        <f t="shared" si="3"/>
        <v>232.64446139990392</v>
      </c>
      <c r="BA14" s="1">
        <f t="shared" si="15"/>
        <v>7526.6328254188866</v>
      </c>
      <c r="BB14" s="1">
        <f t="shared" si="15"/>
        <v>9130.9497737573547</v>
      </c>
      <c r="BC14" s="1">
        <f t="shared" si="15"/>
        <v>7066.2524228381508</v>
      </c>
      <c r="BD14" s="1">
        <f t="shared" si="16"/>
        <v>0</v>
      </c>
      <c r="BE14" s="2">
        <v>0</v>
      </c>
      <c r="BF14" s="2">
        <v>0</v>
      </c>
      <c r="BG14" s="2">
        <v>0</v>
      </c>
      <c r="BH14" s="2">
        <f t="shared" si="4"/>
        <v>0</v>
      </c>
      <c r="BI14" s="2">
        <f t="shared" si="17"/>
        <v>0</v>
      </c>
      <c r="BJ14" s="2">
        <f t="shared" si="5"/>
        <v>0</v>
      </c>
      <c r="BK14" s="2">
        <f t="shared" si="5"/>
        <v>0</v>
      </c>
      <c r="BL14" s="2">
        <f t="shared" si="6"/>
        <v>0</v>
      </c>
      <c r="BM14" s="2">
        <f t="shared" si="6"/>
        <v>0</v>
      </c>
      <c r="BN14" s="2">
        <f t="shared" si="6"/>
        <v>0</v>
      </c>
      <c r="BO14" s="2">
        <f t="shared" si="18"/>
        <v>0</v>
      </c>
      <c r="BP14" s="2">
        <f t="shared" si="18"/>
        <v>0</v>
      </c>
      <c r="BQ14" s="2">
        <f t="shared" si="18"/>
        <v>0</v>
      </c>
      <c r="BR14" s="11">
        <f t="shared" si="19"/>
        <v>7.2294549261994828E-2</v>
      </c>
      <c r="BS14" s="17">
        <v>0</v>
      </c>
      <c r="BT14" s="17">
        <v>0</v>
      </c>
      <c r="BU14" s="12">
        <f>(BU$3*temphigh!$I124+BU$4*temphigh!$I124^2+BU$5*temphigh!$I124^6)*(K14/K$56)^$BW$1</f>
        <v>1.9218273607604408</v>
      </c>
      <c r="BV14" s="12">
        <f>(BV$3*temphigh!$I124+BV$4*temphigh!$I124^2+BV$5*temphigh!$I124^6)*(L14/L$56)^$BW$1</f>
        <v>1.2440773446057409</v>
      </c>
      <c r="BW14" s="12">
        <f>(BW$3*temphigh!$I124+BW$4*temphigh!$I124^2+BW$5*temphigh!$I124^6)*(M14/M$56)^$BW$1</f>
        <v>0.6287625745387625</v>
      </c>
      <c r="BX14" s="12"/>
      <c r="BY14" s="12"/>
      <c r="BZ14" s="12"/>
      <c r="CA14" s="19"/>
      <c r="CB14" s="19"/>
      <c r="CC14" s="19"/>
      <c r="CD14" s="19"/>
      <c r="CE14" s="19"/>
      <c r="CF14" s="19"/>
      <c r="CG14" s="19"/>
      <c r="CH14" s="19"/>
    </row>
    <row r="15" spans="1:86" x14ac:dyDescent="0.3">
      <c r="A15" s="2">
        <v>1969</v>
      </c>
      <c r="B15" s="1">
        <v>831.14216744508656</v>
      </c>
      <c r="C15" s="1">
        <v>1434.8684787736713</v>
      </c>
      <c r="D15" s="1">
        <v>1329.1099802000001</v>
      </c>
      <c r="E15" s="11">
        <f t="shared" si="20"/>
        <v>1.0355828525681954E-2</v>
      </c>
      <c r="F15" s="11">
        <f t="shared" si="7"/>
        <v>2.4178628693027893E-2</v>
      </c>
      <c r="G15" s="11">
        <f t="shared" si="7"/>
        <v>2.5012908903765618E-2</v>
      </c>
      <c r="H15" s="1">
        <v>12351.153001493121</v>
      </c>
      <c r="I15" s="1">
        <v>1378.7974025472629</v>
      </c>
      <c r="J15" s="1">
        <v>423.26113603013277</v>
      </c>
      <c r="K15" s="1">
        <f t="shared" si="8"/>
        <v>14860.457675322026</v>
      </c>
      <c r="L15" s="1">
        <f t="shared" si="0"/>
        <v>960.92249773698404</v>
      </c>
      <c r="M15" s="1">
        <f t="shared" si="0"/>
        <v>318.45456157543998</v>
      </c>
      <c r="N15" s="11">
        <f t="shared" si="21"/>
        <v>5.041702355277855E-2</v>
      </c>
      <c r="O15" s="11">
        <f t="shared" si="9"/>
        <v>3.4480934700570565E-2</v>
      </c>
      <c r="P15" s="11">
        <f t="shared" si="9"/>
        <v>3.9507411374135604E-2</v>
      </c>
      <c r="Q15" s="1">
        <v>2952.370692419564</v>
      </c>
      <c r="R15" s="1"/>
      <c r="S15" s="1"/>
      <c r="T15" s="1">
        <f t="shared" si="10"/>
        <v>239.03603915056789</v>
      </c>
      <c r="U15" s="1"/>
      <c r="V15" s="1"/>
      <c r="W15" s="11">
        <f t="shared" si="22"/>
        <v>3.6857299016199718E-3</v>
      </c>
      <c r="X15" s="11"/>
      <c r="Y15" s="11"/>
      <c r="Z15" s="1">
        <v>7797.5573611812506</v>
      </c>
      <c r="AA15" s="1">
        <v>3617.4698309999994</v>
      </c>
      <c r="AB15" s="1">
        <v>580.34912700000041</v>
      </c>
      <c r="AC15" s="12">
        <f t="shared" si="11"/>
        <v>2.6411173167387387</v>
      </c>
      <c r="AD15" s="12"/>
      <c r="AE15" s="12"/>
      <c r="AF15" s="11">
        <f t="shared" si="23"/>
        <v>-3.5826023754592651E-3</v>
      </c>
      <c r="AG15" s="11"/>
      <c r="AH15" s="11"/>
      <c r="AI15" s="1">
        <f t="shared" si="24"/>
        <v>16594.118898996312</v>
      </c>
      <c r="AJ15" s="1">
        <f t="shared" si="24"/>
        <v>1895.5090832679803</v>
      </c>
      <c r="AK15" s="1">
        <f t="shared" si="24"/>
        <v>601.35343798557938</v>
      </c>
      <c r="AL15" s="14">
        <f t="shared" si="12"/>
        <v>6.6075826620186682</v>
      </c>
      <c r="AM15" s="14">
        <f t="shared" si="12"/>
        <v>0.82176645194072262</v>
      </c>
      <c r="AN15" s="14">
        <f t="shared" si="12"/>
        <v>0.34909690779903513</v>
      </c>
      <c r="AO15" s="11">
        <f t="shared" si="25"/>
        <v>2.0621120954280148E-2</v>
      </c>
      <c r="AP15" s="11">
        <f t="shared" si="13"/>
        <v>2.5977173653231045E-2</v>
      </c>
      <c r="AQ15" s="11">
        <f t="shared" si="13"/>
        <v>2.3564574154817608E-2</v>
      </c>
      <c r="AR15" s="1">
        <f t="shared" si="1"/>
        <v>9994.7905533313224</v>
      </c>
      <c r="AS15" s="1">
        <f t="shared" si="1"/>
        <v>1246.6463148570547</v>
      </c>
      <c r="AT15" s="1">
        <f t="shared" si="1"/>
        <v>395.93208496619508</v>
      </c>
      <c r="AU15" s="1">
        <f t="shared" si="2"/>
        <v>1998.9581106662645</v>
      </c>
      <c r="AV15" s="1">
        <f t="shared" si="2"/>
        <v>249.32926297141094</v>
      </c>
      <c r="AW15" s="1">
        <f t="shared" si="2"/>
        <v>79.186416993239021</v>
      </c>
      <c r="AX15" s="1">
        <f t="shared" si="14"/>
        <v>9620.2945246347899</v>
      </c>
      <c r="AY15" s="1">
        <f t="shared" si="3"/>
        <v>695.05816500897242</v>
      </c>
      <c r="AZ15" s="1">
        <f t="shared" si="3"/>
        <v>238.31411447628528</v>
      </c>
      <c r="BA15" s="1">
        <f t="shared" si="15"/>
        <v>7622.9285694037726</v>
      </c>
      <c r="BB15" s="1">
        <f t="shared" si="15"/>
        <v>9389.7729151404055</v>
      </c>
      <c r="BC15" s="1">
        <f t="shared" si="15"/>
        <v>7275.0025811118694</v>
      </c>
      <c r="BD15" s="1">
        <f t="shared" si="16"/>
        <v>0</v>
      </c>
      <c r="BE15" s="2">
        <v>0</v>
      </c>
      <c r="BF15" s="2">
        <v>0</v>
      </c>
      <c r="BG15" s="2">
        <v>0</v>
      </c>
      <c r="BH15" s="2">
        <f t="shared" si="4"/>
        <v>0</v>
      </c>
      <c r="BI15" s="2">
        <f t="shared" si="17"/>
        <v>0</v>
      </c>
      <c r="BJ15" s="2">
        <f t="shared" si="5"/>
        <v>0</v>
      </c>
      <c r="BK15" s="2">
        <f t="shared" si="5"/>
        <v>0</v>
      </c>
      <c r="BL15" s="2">
        <f t="shared" si="6"/>
        <v>0</v>
      </c>
      <c r="BM15" s="2">
        <f t="shared" si="6"/>
        <v>0</v>
      </c>
      <c r="BN15" s="2">
        <f t="shared" si="6"/>
        <v>0</v>
      </c>
      <c r="BO15" s="2">
        <f t="shared" si="18"/>
        <v>0</v>
      </c>
      <c r="BP15" s="2">
        <f t="shared" si="18"/>
        <v>0</v>
      </c>
      <c r="BQ15" s="2">
        <f t="shared" si="18"/>
        <v>0</v>
      </c>
      <c r="BR15" s="11">
        <f t="shared" si="19"/>
        <v>6.9156537978306759E-2</v>
      </c>
      <c r="BS15" s="17">
        <v>0</v>
      </c>
      <c r="BT15" s="17">
        <v>0</v>
      </c>
      <c r="BU15" s="12">
        <f>(BU$3*temphigh!$I125+BU$4*temphigh!$I125^2+BU$5*temphigh!$I125^6)*(K15/K$56)^$BW$1</f>
        <v>1.9466448260936828</v>
      </c>
      <c r="BV15" s="12">
        <f>(BV$3*temphigh!$I125+BV$4*temphigh!$I125^2+BV$5*temphigh!$I125^6)*(L15/L$56)^$BW$1</f>
        <v>1.2637237733992921</v>
      </c>
      <c r="BW15" s="12">
        <f>(BW$3*temphigh!$I125+BW$4*temphigh!$I125^2+BW$5*temphigh!$I125^6)*(M15/M$56)^$BW$1</f>
        <v>0.63656712957446682</v>
      </c>
      <c r="BX15" s="12"/>
      <c r="BY15" s="12"/>
      <c r="BZ15" s="12"/>
      <c r="CA15" s="19"/>
      <c r="CB15" s="19"/>
      <c r="CC15" s="19"/>
      <c r="CD15" s="19"/>
      <c r="CE15" s="19"/>
      <c r="CF15" s="19"/>
      <c r="CG15" s="19"/>
      <c r="CH15" s="19"/>
    </row>
    <row r="16" spans="1:86" x14ac:dyDescent="0.3">
      <c r="A16" s="2">
        <v>1970</v>
      </c>
      <c r="B16" s="1">
        <v>838.68260221630339</v>
      </c>
      <c r="C16" s="1">
        <v>1469.36546</v>
      </c>
      <c r="D16" s="1">
        <v>1361.9334650000001</v>
      </c>
      <c r="E16" s="11">
        <f t="shared" si="20"/>
        <v>9.0723766240810022E-3</v>
      </c>
      <c r="F16" s="11">
        <f t="shared" si="7"/>
        <v>2.4041911671104588E-2</v>
      </c>
      <c r="G16" s="11">
        <f t="shared" si="7"/>
        <v>2.4695838033705009E-2</v>
      </c>
      <c r="H16" s="1">
        <v>12805.771962887051</v>
      </c>
      <c r="I16" s="1">
        <v>1499.1850790730621</v>
      </c>
      <c r="J16" s="1">
        <v>452.74355760717867</v>
      </c>
      <c r="K16" s="1">
        <f t="shared" si="8"/>
        <v>15268.913327934199</v>
      </c>
      <c r="L16" s="1">
        <f t="shared" si="0"/>
        <v>1020.2942153499797</v>
      </c>
      <c r="M16" s="1">
        <f t="shared" si="0"/>
        <v>332.42707462745153</v>
      </c>
      <c r="N16" s="11">
        <f t="shared" si="21"/>
        <v>2.7486074893270152E-2</v>
      </c>
      <c r="O16" s="11">
        <f t="shared" si="9"/>
        <v>6.1786166681307542E-2</v>
      </c>
      <c r="P16" s="11">
        <f t="shared" si="9"/>
        <v>4.3876002224265687E-2</v>
      </c>
      <c r="Q16" s="1">
        <v>3224.0732506673107</v>
      </c>
      <c r="R16" s="1"/>
      <c r="S16" s="1"/>
      <c r="T16" s="1">
        <f t="shared" si="10"/>
        <v>251.76719217015059</v>
      </c>
      <c r="U16" s="1"/>
      <c r="V16" s="1"/>
      <c r="W16" s="11">
        <f t="shared" si="22"/>
        <v>5.3260391465754564E-2</v>
      </c>
      <c r="X16" s="11"/>
      <c r="Y16" s="11"/>
      <c r="Z16" s="1">
        <v>8459.1172432894891</v>
      </c>
      <c r="AA16" s="1">
        <v>4005.5741099999991</v>
      </c>
      <c r="AB16" s="1">
        <v>679.83088799999541</v>
      </c>
      <c r="AC16" s="12">
        <f t="shared" si="11"/>
        <v>2.6237360585832352</v>
      </c>
      <c r="AD16" s="12"/>
      <c r="AE16" s="12"/>
      <c r="AF16" s="11">
        <f t="shared" si="23"/>
        <v>-6.5810246464045319E-3</v>
      </c>
      <c r="AG16" s="11"/>
      <c r="AH16" s="11"/>
      <c r="AI16" s="1">
        <f t="shared" si="24"/>
        <v>16933.665119762947</v>
      </c>
      <c r="AJ16" s="1">
        <f t="shared" si="24"/>
        <v>1955.2874379125933</v>
      </c>
      <c r="AK16" s="1">
        <f t="shared" si="24"/>
        <v>620.40451118026056</v>
      </c>
      <c r="AL16" s="14">
        <f t="shared" si="12"/>
        <v>6.7438384233075599</v>
      </c>
      <c r="AM16" s="14">
        <f t="shared" si="12"/>
        <v>0.84311362176518634</v>
      </c>
      <c r="AN16" s="14">
        <f t="shared" si="12"/>
        <v>0.35732322777008302</v>
      </c>
      <c r="AO16" s="11">
        <f t="shared" si="25"/>
        <v>2.0621120954280148E-2</v>
      </c>
      <c r="AP16" s="11">
        <f t="shared" si="13"/>
        <v>2.5977173653231045E-2</v>
      </c>
      <c r="AQ16" s="11">
        <f t="shared" si="13"/>
        <v>2.3564574154817608E-2</v>
      </c>
      <c r="AR16" s="1">
        <f t="shared" si="1"/>
        <v>10316.573033869898</v>
      </c>
      <c r="AS16" s="1">
        <f t="shared" si="1"/>
        <v>1311.6926635051279</v>
      </c>
      <c r="AT16" s="1">
        <f t="shared" si="1"/>
        <v>415.83491446550767</v>
      </c>
      <c r="AU16" s="1">
        <f t="shared" si="2"/>
        <v>2063.3146067739794</v>
      </c>
      <c r="AV16" s="1">
        <f t="shared" si="2"/>
        <v>262.3385327010256</v>
      </c>
      <c r="AW16" s="1">
        <f t="shared" si="2"/>
        <v>83.166982893101533</v>
      </c>
      <c r="AX16" s="1">
        <f t="shared" si="14"/>
        <v>9840.7411877697832</v>
      </c>
      <c r="AY16" s="1">
        <f t="shared" si="3"/>
        <v>714.15461937161808</v>
      </c>
      <c r="AZ16" s="1">
        <f t="shared" si="3"/>
        <v>244.26151506043368</v>
      </c>
      <c r="BA16" s="1">
        <f t="shared" si="15"/>
        <v>7711.0879689737385</v>
      </c>
      <c r="BB16" s="1">
        <f t="shared" si="15"/>
        <v>9655.3466287042884</v>
      </c>
      <c r="BC16" s="1">
        <f t="shared" si="15"/>
        <v>7488.2362842626053</v>
      </c>
      <c r="BD16" s="1">
        <f t="shared" si="16"/>
        <v>0</v>
      </c>
      <c r="BE16" s="2">
        <v>0</v>
      </c>
      <c r="BF16" s="2">
        <v>0</v>
      </c>
      <c r="BG16" s="2">
        <v>0</v>
      </c>
      <c r="BH16" s="2">
        <f t="shared" si="4"/>
        <v>0</v>
      </c>
      <c r="BI16" s="2">
        <f t="shared" si="17"/>
        <v>0</v>
      </c>
      <c r="BJ16" s="2">
        <f t="shared" si="5"/>
        <v>0</v>
      </c>
      <c r="BK16" s="2">
        <f t="shared" si="5"/>
        <v>0</v>
      </c>
      <c r="BL16" s="2">
        <f t="shared" si="6"/>
        <v>0</v>
      </c>
      <c r="BM16" s="2">
        <f t="shared" si="6"/>
        <v>0</v>
      </c>
      <c r="BN16" s="2">
        <f t="shared" si="6"/>
        <v>0</v>
      </c>
      <c r="BO16" s="2">
        <f t="shared" si="18"/>
        <v>0</v>
      </c>
      <c r="BP16" s="2">
        <f t="shared" si="18"/>
        <v>0</v>
      </c>
      <c r="BQ16" s="2">
        <f t="shared" si="18"/>
        <v>0</v>
      </c>
      <c r="BR16" s="11">
        <f t="shared" si="19"/>
        <v>5.1440999330630149E-2</v>
      </c>
      <c r="BS16" s="17">
        <v>0</v>
      </c>
      <c r="BT16" s="17">
        <v>0</v>
      </c>
      <c r="BU16" s="12">
        <f>(BU$3*temphigh!$I126+BU$4*temphigh!$I126^2+BU$5*temphigh!$I126^6)*(K16/K$56)^$BW$1</f>
        <v>1.9829829712294575</v>
      </c>
      <c r="BV16" s="12">
        <f>(BV$3*temphigh!$I126+BV$4*temphigh!$I126^2+BV$5*temphigh!$I126^6)*(L16/L$56)^$BW$1</f>
        <v>1.2754696946278361</v>
      </c>
      <c r="BW16" s="12">
        <f>(BW$3*temphigh!$I126+BW$4*temphigh!$I126^2+BW$5*temphigh!$I126^6)*(M16/M$56)^$BW$1</f>
        <v>0.64378167405176834</v>
      </c>
      <c r="BX16" s="12"/>
      <c r="BY16" s="12"/>
      <c r="BZ16" s="12"/>
      <c r="CA16" s="19"/>
      <c r="CB16" s="19"/>
      <c r="CC16" s="19"/>
      <c r="CD16" s="19"/>
      <c r="CE16" s="19"/>
      <c r="CF16" s="19"/>
      <c r="CG16" s="19"/>
      <c r="CH16" s="19"/>
    </row>
    <row r="17" spans="1:86" x14ac:dyDescent="0.3">
      <c r="A17" s="2">
        <v>1971</v>
      </c>
      <c r="B17" s="1">
        <v>847.096018199024</v>
      </c>
      <c r="C17" s="1">
        <v>1505.0043741073023</v>
      </c>
      <c r="D17" s="1">
        <v>1395.0753168699603</v>
      </c>
      <c r="E17" s="11">
        <f t="shared" si="20"/>
        <v>1.0031704437992728E-2</v>
      </c>
      <c r="F17" s="11">
        <f t="shared" si="7"/>
        <v>2.4254629006525308E-2</v>
      </c>
      <c r="G17" s="11">
        <f t="shared" si="7"/>
        <v>2.4334413333444438E-2</v>
      </c>
      <c r="H17" s="1">
        <v>13285.70120064175</v>
      </c>
      <c r="I17" s="1">
        <v>1589.7596273430233</v>
      </c>
      <c r="J17" s="1">
        <v>468.45795490662499</v>
      </c>
      <c r="K17" s="1">
        <f t="shared" si="8"/>
        <v>15683.819679483244</v>
      </c>
      <c r="L17" s="1">
        <f t="shared" si="0"/>
        <v>1056.3156192060862</v>
      </c>
      <c r="M17" s="1">
        <f t="shared" si="0"/>
        <v>335.79402433817955</v>
      </c>
      <c r="N17" s="11">
        <f t="shared" si="21"/>
        <v>2.7173273083552107E-2</v>
      </c>
      <c r="O17" s="11">
        <f t="shared" si="9"/>
        <v>3.5304918242382133E-2</v>
      </c>
      <c r="P17" s="11">
        <f t="shared" si="9"/>
        <v>1.0128385946004403E-2</v>
      </c>
      <c r="Q17" s="1">
        <v>3380.1717508506599</v>
      </c>
      <c r="R17" s="1">
        <v>1536.6104996106806</v>
      </c>
      <c r="S17" s="1">
        <v>451.00087500000063</v>
      </c>
      <c r="T17" s="1">
        <f t="shared" si="10"/>
        <v>254.42178021340607</v>
      </c>
      <c r="U17" s="1">
        <f t="shared" si="10"/>
        <v>966.56782143777843</v>
      </c>
      <c r="V17" s="1">
        <f t="shared" si="10"/>
        <v>962.73501234469597</v>
      </c>
      <c r="W17" s="11">
        <f t="shared" si="22"/>
        <v>1.0543820345986221E-2</v>
      </c>
      <c r="X17" s="11"/>
      <c r="Y17" s="11"/>
      <c r="Z17" s="1">
        <v>8611.4029254657999</v>
      </c>
      <c r="AA17" s="1">
        <v>4367.602351999999</v>
      </c>
      <c r="AB17" s="1">
        <v>723.98260000000209</v>
      </c>
      <c r="AC17" s="12">
        <f t="shared" si="11"/>
        <v>2.5476228902565792</v>
      </c>
      <c r="AD17" s="12">
        <f t="shared" si="11"/>
        <v>2.8423613876819047</v>
      </c>
      <c r="AE17" s="12">
        <f t="shared" si="11"/>
        <v>1.605279812372872</v>
      </c>
      <c r="AF17" s="11">
        <f t="shared" si="23"/>
        <v>-2.9009460794526598E-2</v>
      </c>
      <c r="AG17" s="11"/>
      <c r="AH17" s="11"/>
      <c r="AI17" s="1">
        <f t="shared" si="24"/>
        <v>17303.613214560632</v>
      </c>
      <c r="AJ17" s="1">
        <f t="shared" si="24"/>
        <v>2022.0972268223595</v>
      </c>
      <c r="AK17" s="1">
        <f t="shared" si="24"/>
        <v>641.53104295533603</v>
      </c>
      <c r="AL17" s="14">
        <f t="shared" si="12"/>
        <v>6.8829039311307074</v>
      </c>
      <c r="AM17" s="14">
        <f t="shared" si="12"/>
        <v>0.86501533072718517</v>
      </c>
      <c r="AN17" s="14">
        <f t="shared" si="12"/>
        <v>0.36574339746810991</v>
      </c>
      <c r="AO17" s="11">
        <f t="shared" si="25"/>
        <v>2.0621120954280148E-2</v>
      </c>
      <c r="AP17" s="11">
        <f t="shared" si="13"/>
        <v>2.5977173653231045E-2</v>
      </c>
      <c r="AQ17" s="11">
        <f t="shared" si="13"/>
        <v>2.3564574154817608E-2</v>
      </c>
      <c r="AR17" s="1">
        <f t="shared" si="1"/>
        <v>10659.704849185897</v>
      </c>
      <c r="AS17" s="1">
        <f t="shared" si="1"/>
        <v>1381.0659597903455</v>
      </c>
      <c r="AT17" s="1">
        <f t="shared" si="1"/>
        <v>436.81561405106328</v>
      </c>
      <c r="AU17" s="1">
        <f t="shared" si="2"/>
        <v>2131.9409698371796</v>
      </c>
      <c r="AV17" s="1">
        <f t="shared" si="2"/>
        <v>276.2131919580691</v>
      </c>
      <c r="AW17" s="1">
        <f t="shared" si="2"/>
        <v>87.363122810212658</v>
      </c>
      <c r="AX17" s="1">
        <f t="shared" si="14"/>
        <v>10067.056975995762</v>
      </c>
      <c r="AY17" s="1">
        <f t="shared" si="3"/>
        <v>734.11930678781118</v>
      </c>
      <c r="AZ17" s="1">
        <f t="shared" si="3"/>
        <v>250.49005384518912</v>
      </c>
      <c r="BA17" s="1">
        <f t="shared" si="15"/>
        <v>7807.7040643897099</v>
      </c>
      <c r="BB17" s="1">
        <f t="shared" si="15"/>
        <v>9931.0295591611593</v>
      </c>
      <c r="BC17" s="1">
        <f t="shared" si="15"/>
        <v>7705.5858109130268</v>
      </c>
      <c r="BD17" s="1">
        <f t="shared" si="16"/>
        <v>0</v>
      </c>
      <c r="BE17" s="2">
        <v>0</v>
      </c>
      <c r="BF17" s="2">
        <v>0</v>
      </c>
      <c r="BG17" s="2">
        <v>0</v>
      </c>
      <c r="BH17" s="2">
        <f t="shared" si="4"/>
        <v>0</v>
      </c>
      <c r="BI17" s="2">
        <f t="shared" si="17"/>
        <v>0</v>
      </c>
      <c r="BJ17" s="2">
        <f t="shared" si="5"/>
        <v>0</v>
      </c>
      <c r="BK17" s="2">
        <f t="shared" si="5"/>
        <v>0</v>
      </c>
      <c r="BL17" s="2">
        <f t="shared" si="6"/>
        <v>0</v>
      </c>
      <c r="BM17" s="2">
        <f t="shared" si="6"/>
        <v>0</v>
      </c>
      <c r="BN17" s="2">
        <f t="shared" si="6"/>
        <v>0</v>
      </c>
      <c r="BO17" s="2">
        <f t="shared" si="18"/>
        <v>0</v>
      </c>
      <c r="BP17" s="2">
        <f t="shared" si="18"/>
        <v>0</v>
      </c>
      <c r="BQ17" s="2">
        <f t="shared" si="18"/>
        <v>0</v>
      </c>
      <c r="BR17" s="11">
        <f t="shared" si="19"/>
        <v>4.8303920805933015E-2</v>
      </c>
      <c r="BS17" s="17">
        <v>0</v>
      </c>
      <c r="BT17" s="17">
        <v>0</v>
      </c>
      <c r="BU17" s="12">
        <f>(BU$3*temphigh!$I127+BU$4*temphigh!$I127^2+BU$5*temphigh!$I127^6)*(K17/K$56)^$BW$1</f>
        <v>2.0205571324552443</v>
      </c>
      <c r="BV17" s="12">
        <f>(BV$3*temphigh!$I127+BV$4*temphigh!$I127^2+BV$5*temphigh!$I127^6)*(L17/L$56)^$BW$1</f>
        <v>1.2956656859248052</v>
      </c>
      <c r="BW17" s="12">
        <f>(BW$3*temphigh!$I127+BW$4*temphigh!$I127^2+BW$5*temphigh!$I127^6)*(M17/M$56)^$BW$1</f>
        <v>0.65645954524409145</v>
      </c>
      <c r="BX17" s="12"/>
      <c r="BY17" s="12"/>
      <c r="BZ17" s="12"/>
      <c r="CA17" s="19"/>
      <c r="CB17" s="19"/>
      <c r="CC17" s="19"/>
      <c r="CD17" s="19"/>
      <c r="CE17" s="19"/>
      <c r="CF17" s="19"/>
      <c r="CG17" s="19"/>
      <c r="CH17" s="19"/>
    </row>
    <row r="18" spans="1:86" x14ac:dyDescent="0.3">
      <c r="A18" s="2">
        <v>1972</v>
      </c>
      <c r="B18" s="1">
        <v>854.9765232280613</v>
      </c>
      <c r="C18" s="1">
        <v>1539.1415411257376</v>
      </c>
      <c r="D18" s="1">
        <v>1428.5731519977162</v>
      </c>
      <c r="E18" s="11">
        <f t="shared" si="20"/>
        <v>9.3029654959206898E-3</v>
      </c>
      <c r="F18" s="11">
        <f t="shared" si="7"/>
        <v>2.268243707841977E-2</v>
      </c>
      <c r="G18" s="11">
        <f t="shared" si="7"/>
        <v>2.4011488643432388E-2</v>
      </c>
      <c r="H18" s="1">
        <v>14008.102924065448</v>
      </c>
      <c r="I18" s="1">
        <v>1685.5209709800661</v>
      </c>
      <c r="J18" s="1">
        <v>483.44072354310583</v>
      </c>
      <c r="K18" s="1">
        <f t="shared" si="8"/>
        <v>16384.195990758039</v>
      </c>
      <c r="L18" s="1">
        <f t="shared" si="0"/>
        <v>1095.1045930105074</v>
      </c>
      <c r="M18" s="1">
        <f t="shared" si="0"/>
        <v>338.40809822518537</v>
      </c>
      <c r="N18" s="11">
        <f t="shared" si="21"/>
        <v>4.4655978300425891E-2</v>
      </c>
      <c r="O18" s="11">
        <f t="shared" si="9"/>
        <v>3.6721007527631189E-2</v>
      </c>
      <c r="P18" s="11">
        <f t="shared" si="9"/>
        <v>7.7847540383064739E-3</v>
      </c>
      <c r="Q18" s="1">
        <v>3548.3558494229128</v>
      </c>
      <c r="R18" s="1">
        <v>1618.8778226047439</v>
      </c>
      <c r="S18" s="1">
        <v>465.1365839999994</v>
      </c>
      <c r="T18" s="1">
        <f t="shared" si="10"/>
        <v>253.30737992558272</v>
      </c>
      <c r="U18" s="1">
        <f t="shared" si="10"/>
        <v>960.46139471253696</v>
      </c>
      <c r="V18" s="1">
        <f t="shared" si="10"/>
        <v>962.13777894225257</v>
      </c>
      <c r="W18" s="11">
        <f t="shared" si="22"/>
        <v>-4.3801292754440668E-3</v>
      </c>
      <c r="X18" s="11">
        <f t="shared" si="22"/>
        <v>-6.3176391659285347E-3</v>
      </c>
      <c r="Y18" s="11">
        <f t="shared" si="22"/>
        <v>-6.2035076608346618E-4</v>
      </c>
      <c r="Z18" s="1">
        <v>9018.6751882392582</v>
      </c>
      <c r="AA18" s="1">
        <v>4588.8911339999995</v>
      </c>
      <c r="AB18" s="1">
        <v>768.42718400000194</v>
      </c>
      <c r="AC18" s="12">
        <f t="shared" si="11"/>
        <v>2.5416490259019571</v>
      </c>
      <c r="AD18" s="12">
        <f t="shared" si="11"/>
        <v>2.83461239009165</v>
      </c>
      <c r="AE18" s="12">
        <f t="shared" si="11"/>
        <v>1.6520463245264814</v>
      </c>
      <c r="AF18" s="11">
        <f t="shared" si="23"/>
        <v>-2.3448777986213587E-3</v>
      </c>
      <c r="AG18" s="11">
        <f t="shared" si="23"/>
        <v>-2.7262534679217687E-3</v>
      </c>
      <c r="AH18" s="11">
        <f t="shared" si="23"/>
        <v>2.9132934827406087E-2</v>
      </c>
      <c r="AI18" s="1">
        <f t="shared" si="24"/>
        <v>17705.192862941749</v>
      </c>
      <c r="AJ18" s="1">
        <f t="shared" si="24"/>
        <v>2096.1006960981927</v>
      </c>
      <c r="AK18" s="1">
        <f t="shared" si="24"/>
        <v>664.7410614700151</v>
      </c>
      <c r="AL18" s="14">
        <f t="shared" si="12"/>
        <v>7.0248371256112438</v>
      </c>
      <c r="AM18" s="14">
        <f t="shared" si="12"/>
        <v>0.8874859841861924</v>
      </c>
      <c r="AN18" s="14">
        <f t="shared" si="12"/>
        <v>0.3743619848793821</v>
      </c>
      <c r="AO18" s="11">
        <f t="shared" si="25"/>
        <v>2.0621120954280148E-2</v>
      </c>
      <c r="AP18" s="11">
        <f t="shared" si="13"/>
        <v>2.5977173653231045E-2</v>
      </c>
      <c r="AQ18" s="11">
        <f t="shared" si="13"/>
        <v>2.3564574154817608E-2</v>
      </c>
      <c r="AR18" s="1">
        <f t="shared" si="1"/>
        <v>11010.822038053806</v>
      </c>
      <c r="AS18" s="1">
        <f t="shared" si="1"/>
        <v>1453.0038981016521</v>
      </c>
      <c r="AT18" s="1">
        <f t="shared" si="1"/>
        <v>458.92765558057278</v>
      </c>
      <c r="AU18" s="1">
        <f t="shared" si="2"/>
        <v>2202.1644076107614</v>
      </c>
      <c r="AV18" s="1">
        <f t="shared" si="2"/>
        <v>290.60077962033046</v>
      </c>
      <c r="AW18" s="1">
        <f t="shared" si="2"/>
        <v>91.785531116114555</v>
      </c>
      <c r="AX18" s="1">
        <f t="shared" si="14"/>
        <v>10302.806441029463</v>
      </c>
      <c r="AY18" s="1">
        <f t="shared" si="3"/>
        <v>755.22821483405141</v>
      </c>
      <c r="AZ18" s="1">
        <f t="shared" si="3"/>
        <v>256.99917708172438</v>
      </c>
      <c r="BA18" s="1">
        <f t="shared" si="15"/>
        <v>7900.1297946753139</v>
      </c>
      <c r="BB18" s="1">
        <f t="shared" si="15"/>
        <v>10199.921737204215</v>
      </c>
      <c r="BC18" s="1">
        <f t="shared" si="15"/>
        <v>7927.2565389515876</v>
      </c>
      <c r="BD18" s="1">
        <f t="shared" si="16"/>
        <v>0</v>
      </c>
      <c r="BE18" s="2">
        <v>0</v>
      </c>
      <c r="BF18" s="2">
        <v>0</v>
      </c>
      <c r="BG18" s="2">
        <v>0</v>
      </c>
      <c r="BH18" s="2">
        <f t="shared" si="4"/>
        <v>0</v>
      </c>
      <c r="BI18" s="2">
        <f t="shared" si="17"/>
        <v>0</v>
      </c>
      <c r="BJ18" s="2">
        <f t="shared" si="5"/>
        <v>0</v>
      </c>
      <c r="BK18" s="2">
        <f t="shared" si="5"/>
        <v>0</v>
      </c>
      <c r="BL18" s="2">
        <f t="shared" si="6"/>
        <v>0</v>
      </c>
      <c r="BM18" s="2">
        <f t="shared" si="6"/>
        <v>0</v>
      </c>
      <c r="BN18" s="2">
        <f t="shared" si="6"/>
        <v>0</v>
      </c>
      <c r="BO18" s="2">
        <f t="shared" si="18"/>
        <v>0</v>
      </c>
      <c r="BP18" s="2">
        <f t="shared" si="18"/>
        <v>0</v>
      </c>
      <c r="BQ18" s="2">
        <f t="shared" si="18"/>
        <v>0</v>
      </c>
      <c r="BR18" s="11">
        <f t="shared" si="19"/>
        <v>6.347093856464367E-2</v>
      </c>
      <c r="BS18" s="17">
        <v>0</v>
      </c>
      <c r="BT18" s="17">
        <v>0</v>
      </c>
      <c r="BU18" s="12">
        <f>(BU$3*temphigh!$I128+BU$4*temphigh!$I128^2+BU$5*temphigh!$I128^6)*(K18/K$56)^$BW$1</f>
        <v>2.0504970071790987</v>
      </c>
      <c r="BV18" s="12">
        <f>(BV$3*temphigh!$I128+BV$4*temphigh!$I128^2+BV$5*temphigh!$I128^6)*(L18/L$56)^$BW$1</f>
        <v>1.315862145340202</v>
      </c>
      <c r="BW18" s="12">
        <f>(BW$3*temphigh!$I128+BW$4*temphigh!$I128^2+BW$5*temphigh!$I128^6)*(M18/M$56)^$BW$1</f>
        <v>0.66975197091683103</v>
      </c>
      <c r="BX18" s="12"/>
      <c r="BY18" s="12"/>
      <c r="BZ18" s="12"/>
      <c r="CA18" s="19"/>
      <c r="CB18" s="19"/>
      <c r="CC18" s="19"/>
      <c r="CD18" s="19"/>
      <c r="CE18" s="19"/>
      <c r="CF18" s="19"/>
      <c r="CG18" s="19"/>
      <c r="CH18" s="19"/>
    </row>
    <row r="19" spans="1:86" x14ac:dyDescent="0.3">
      <c r="A19" s="2">
        <v>1973</v>
      </c>
      <c r="B19" s="1">
        <v>862.01640312724589</v>
      </c>
      <c r="C19" s="1">
        <v>1572.4156197948987</v>
      </c>
      <c r="D19" s="1">
        <v>1462.6966421977168</v>
      </c>
      <c r="E19" s="11">
        <f t="shared" si="20"/>
        <v>8.234003750892116E-3</v>
      </c>
      <c r="F19" s="11">
        <f t="shared" si="7"/>
        <v>2.1618595678227326E-2</v>
      </c>
      <c r="G19" s="11">
        <f t="shared" si="7"/>
        <v>2.3886414323468275E-2</v>
      </c>
      <c r="H19" s="1">
        <v>14900.444309713625</v>
      </c>
      <c r="I19" s="1">
        <v>1823.6601117587654</v>
      </c>
      <c r="J19" s="1">
        <v>508.33013935213035</v>
      </c>
      <c r="K19" s="1">
        <f t="shared" si="8"/>
        <v>17285.569341438746</v>
      </c>
      <c r="L19" s="1">
        <f t="shared" si="0"/>
        <v>1159.7824956716206</v>
      </c>
      <c r="M19" s="1">
        <f t="shared" si="0"/>
        <v>347.52943617096099</v>
      </c>
      <c r="N19" s="11">
        <f t="shared" si="21"/>
        <v>5.5014805193318805E-2</v>
      </c>
      <c r="O19" s="11">
        <f t="shared" si="9"/>
        <v>5.906093634701115E-2</v>
      </c>
      <c r="P19" s="11">
        <f t="shared" si="9"/>
        <v>2.6953663324292165E-2</v>
      </c>
      <c r="Q19" s="1">
        <v>3741.9706541378255</v>
      </c>
      <c r="R19" s="1">
        <v>1704.6565220827915</v>
      </c>
      <c r="S19" s="1">
        <v>484.62086999999974</v>
      </c>
      <c r="T19" s="1">
        <f t="shared" si="10"/>
        <v>251.13148147524893</v>
      </c>
      <c r="U19" s="1">
        <f t="shared" si="10"/>
        <v>934.74464407668324</v>
      </c>
      <c r="V19" s="1">
        <f t="shared" si="10"/>
        <v>953.358521329567</v>
      </c>
      <c r="W19" s="11">
        <f t="shared" si="22"/>
        <v>-8.5899528508527334E-3</v>
      </c>
      <c r="X19" s="11">
        <f t="shared" si="22"/>
        <v>-2.6775413126886471E-2</v>
      </c>
      <c r="Y19" s="11">
        <f t="shared" si="22"/>
        <v>-9.1247405567393969E-3</v>
      </c>
      <c r="Z19" s="1">
        <v>9555.4431678121327</v>
      </c>
      <c r="AA19" s="1">
        <v>4864.2901679999995</v>
      </c>
      <c r="AB19" s="1">
        <v>817.67499400000088</v>
      </c>
      <c r="AC19" s="12">
        <f t="shared" si="11"/>
        <v>2.5535858110607683</v>
      </c>
      <c r="AD19" s="12">
        <f t="shared" si="11"/>
        <v>2.8535309635613215</v>
      </c>
      <c r="AE19" s="12">
        <f t="shared" si="11"/>
        <v>1.6872467626084724</v>
      </c>
      <c r="AF19" s="11">
        <f t="shared" si="23"/>
        <v>4.69647265895623E-3</v>
      </c>
      <c r="AG19" s="11">
        <f t="shared" si="23"/>
        <v>6.6741306627322583E-3</v>
      </c>
      <c r="AH19" s="11">
        <f t="shared" si="23"/>
        <v>2.1307173751365927E-2</v>
      </c>
      <c r="AI19" s="1">
        <f t="shared" si="24"/>
        <v>18136.837984258334</v>
      </c>
      <c r="AJ19" s="1">
        <f t="shared" si="24"/>
        <v>2177.0914061087037</v>
      </c>
      <c r="AK19" s="1">
        <f t="shared" si="24"/>
        <v>690.05248643912819</v>
      </c>
      <c r="AL19" s="14">
        <f t="shared" si="12"/>
        <v>7.1696971416625912</v>
      </c>
      <c r="AM19" s="14">
        <f t="shared" si="12"/>
        <v>0.91054036171220576</v>
      </c>
      <c r="AN19" s="14">
        <f t="shared" si="12"/>
        <v>0.38318366563281703</v>
      </c>
      <c r="AO19" s="11">
        <f t="shared" si="25"/>
        <v>2.0621120954280148E-2</v>
      </c>
      <c r="AP19" s="11">
        <f t="shared" si="13"/>
        <v>2.5977173653231045E-2</v>
      </c>
      <c r="AQ19" s="11">
        <f t="shared" si="13"/>
        <v>2.3564574154817608E-2</v>
      </c>
      <c r="AR19" s="1">
        <f t="shared" si="1"/>
        <v>11366.468416722841</v>
      </c>
      <c r="AS19" s="1">
        <f t="shared" si="1"/>
        <v>1528.0178012114277</v>
      </c>
      <c r="AT19" s="1">
        <f t="shared" si="1"/>
        <v>482.28840869984691</v>
      </c>
      <c r="AU19" s="1">
        <f t="shared" si="2"/>
        <v>2273.2936833445683</v>
      </c>
      <c r="AV19" s="1">
        <f t="shared" si="2"/>
        <v>305.60356024228554</v>
      </c>
      <c r="AW19" s="1">
        <f t="shared" si="2"/>
        <v>96.457681739969388</v>
      </c>
      <c r="AX19" s="1">
        <f t="shared" si="14"/>
        <v>10548.725871560928</v>
      </c>
      <c r="AY19" s="1">
        <f t="shared" si="3"/>
        <v>777.41166240042207</v>
      </c>
      <c r="AZ19" s="1">
        <f t="shared" si="3"/>
        <v>263.78041476882242</v>
      </c>
      <c r="BA19" s="1">
        <f t="shared" si="15"/>
        <v>7985.5133859449979</v>
      </c>
      <c r="BB19" s="1">
        <f t="shared" si="15"/>
        <v>10465.951224502836</v>
      </c>
      <c r="BC19" s="1">
        <f t="shared" si="15"/>
        <v>8154.7049081546484</v>
      </c>
      <c r="BD19" s="1">
        <f t="shared" si="16"/>
        <v>0</v>
      </c>
      <c r="BE19" s="2">
        <v>0</v>
      </c>
      <c r="BF19" s="2">
        <v>0</v>
      </c>
      <c r="BG19" s="2">
        <v>0</v>
      </c>
      <c r="BH19" s="2">
        <f t="shared" si="4"/>
        <v>0</v>
      </c>
      <c r="BI19" s="2">
        <f t="shared" si="17"/>
        <v>0</v>
      </c>
      <c r="BJ19" s="2">
        <f t="shared" si="5"/>
        <v>0</v>
      </c>
      <c r="BK19" s="2">
        <f t="shared" si="5"/>
        <v>0</v>
      </c>
      <c r="BL19" s="2">
        <f t="shared" si="6"/>
        <v>0</v>
      </c>
      <c r="BM19" s="2">
        <f t="shared" si="6"/>
        <v>0</v>
      </c>
      <c r="BN19" s="2">
        <f t="shared" si="6"/>
        <v>0</v>
      </c>
      <c r="BO19" s="2">
        <f t="shared" si="18"/>
        <v>0</v>
      </c>
      <c r="BP19" s="2">
        <f t="shared" si="18"/>
        <v>0</v>
      </c>
      <c r="BQ19" s="2">
        <f t="shared" si="18"/>
        <v>0</v>
      </c>
      <c r="BR19" s="11">
        <f t="shared" si="19"/>
        <v>7.4891970679945102E-2</v>
      </c>
      <c r="BS19" s="17">
        <v>0</v>
      </c>
      <c r="BT19" s="17">
        <v>0</v>
      </c>
      <c r="BU19" s="12">
        <f>(BU$3*temphigh!$I129+BU$4*temphigh!$I129^2+BU$5*temphigh!$I129^6)*(K19/K$56)^$BW$1</f>
        <v>2.0760082583171315</v>
      </c>
      <c r="BV19" s="12">
        <f>(BV$3*temphigh!$I129+BV$4*temphigh!$I129^2+BV$5*temphigh!$I129^6)*(L19/L$56)^$BW$1</f>
        <v>1.3293515861988088</v>
      </c>
      <c r="BW19" s="12">
        <f>(BW$3*temphigh!$I129+BW$4*temphigh!$I129^2+BW$5*temphigh!$I129^6)*(M19/M$56)^$BW$1</f>
        <v>0.68004739325151531</v>
      </c>
      <c r="BX19" s="12"/>
      <c r="BY19" s="12"/>
      <c r="BZ19" s="12"/>
      <c r="CA19" s="19"/>
      <c r="CB19" s="19"/>
      <c r="CC19" s="19"/>
      <c r="CD19" s="19"/>
      <c r="CE19" s="19"/>
      <c r="CF19" s="19"/>
      <c r="CG19" s="19"/>
      <c r="CH19" s="19"/>
    </row>
    <row r="20" spans="1:86" x14ac:dyDescent="0.3">
      <c r="A20" s="2">
        <v>1974</v>
      </c>
      <c r="B20" s="1">
        <v>870.12616462236304</v>
      </c>
      <c r="C20" s="1">
        <v>1604.3170882150407</v>
      </c>
      <c r="D20" s="1">
        <v>1497.8354094699612</v>
      </c>
      <c r="E20" s="11">
        <f t="shared" si="20"/>
        <v>9.4078969561326442E-3</v>
      </c>
      <c r="F20" s="11">
        <f t="shared" si="7"/>
        <v>2.0288190996412991E-2</v>
      </c>
      <c r="G20" s="11">
        <f t="shared" si="7"/>
        <v>2.4023277457893233E-2</v>
      </c>
      <c r="H20" s="1">
        <v>15096.31488537199</v>
      </c>
      <c r="I20" s="1">
        <v>1934.7650625583994</v>
      </c>
      <c r="J20" s="1">
        <v>538.00451469367886</v>
      </c>
      <c r="K20" s="1">
        <f t="shared" si="8"/>
        <v>17349.570095876647</v>
      </c>
      <c r="L20" s="1">
        <f t="shared" si="0"/>
        <v>1205.9742283933499</v>
      </c>
      <c r="M20" s="1">
        <f t="shared" si="0"/>
        <v>359.18800643393951</v>
      </c>
      <c r="N20" s="11">
        <f t="shared" si="21"/>
        <v>3.702554030689198E-3</v>
      </c>
      <c r="O20" s="11">
        <f t="shared" si="9"/>
        <v>3.9827927127819018E-2</v>
      </c>
      <c r="P20" s="11">
        <f t="shared" si="9"/>
        <v>3.3547000770441926E-2</v>
      </c>
      <c r="Q20" s="1">
        <v>3697.144414367448</v>
      </c>
      <c r="R20" s="1">
        <v>1784.2556804128346</v>
      </c>
      <c r="S20" s="1">
        <v>502.25251600000024</v>
      </c>
      <c r="T20" s="1">
        <f t="shared" si="10"/>
        <v>244.90376906154114</v>
      </c>
      <c r="U20" s="1">
        <f t="shared" si="10"/>
        <v>922.20792846727261</v>
      </c>
      <c r="V20" s="1">
        <f t="shared" si="10"/>
        <v>933.54702847794022</v>
      </c>
      <c r="W20" s="11">
        <f t="shared" si="22"/>
        <v>-2.4798612970081124E-2</v>
      </c>
      <c r="X20" s="11">
        <f t="shared" si="22"/>
        <v>-1.3411914889112975E-2</v>
      </c>
      <c r="Y20" s="11">
        <f t="shared" si="22"/>
        <v>-2.0780737160661644E-2</v>
      </c>
      <c r="Z20" s="1">
        <v>9320.3956839186467</v>
      </c>
      <c r="AA20" s="1">
        <v>5046.2063709999984</v>
      </c>
      <c r="AB20" s="1">
        <v>832.66935700000249</v>
      </c>
      <c r="AC20" s="12">
        <f t="shared" si="11"/>
        <v>2.5209714956491069</v>
      </c>
      <c r="AD20" s="12">
        <f t="shared" si="11"/>
        <v>2.8281856834735843</v>
      </c>
      <c r="AE20" s="12">
        <f t="shared" si="11"/>
        <v>1.6578699567928139</v>
      </c>
      <c r="AF20" s="11">
        <f t="shared" si="23"/>
        <v>-1.2771967666171058E-2</v>
      </c>
      <c r="AG20" s="11">
        <f t="shared" si="23"/>
        <v>-8.8820764208933367E-3</v>
      </c>
      <c r="AH20" s="11">
        <f t="shared" si="23"/>
        <v>-1.7411090343561919E-2</v>
      </c>
      <c r="AI20" s="1">
        <f t="shared" si="24"/>
        <v>18596.447869177071</v>
      </c>
      <c r="AJ20" s="1">
        <f t="shared" si="24"/>
        <v>2264.9858257401193</v>
      </c>
      <c r="AK20" s="1">
        <f t="shared" si="24"/>
        <v>717.50491953518485</v>
      </c>
      <c r="AL20" s="14">
        <f t="shared" si="12"/>
        <v>7.3175443336263726</v>
      </c>
      <c r="AM20" s="14">
        <f t="shared" si="12"/>
        <v>0.9341936268066795</v>
      </c>
      <c r="AN20" s="14">
        <f t="shared" si="12"/>
        <v>0.39221322553653637</v>
      </c>
      <c r="AO20" s="11">
        <f t="shared" si="25"/>
        <v>2.0621120954280148E-2</v>
      </c>
      <c r="AP20" s="11">
        <f t="shared" si="13"/>
        <v>2.5977173653231045E-2</v>
      </c>
      <c r="AQ20" s="11">
        <f t="shared" si="13"/>
        <v>2.3564574154817608E-2</v>
      </c>
      <c r="AR20" s="1">
        <f t="shared" si="1"/>
        <v>11746.734262470169</v>
      </c>
      <c r="AS20" s="1">
        <f t="shared" si="1"/>
        <v>1605.7656572216438</v>
      </c>
      <c r="AT20" s="1">
        <f t="shared" si="1"/>
        <v>507.05898804871407</v>
      </c>
      <c r="AU20" s="1">
        <f t="shared" si="2"/>
        <v>2349.346852494034</v>
      </c>
      <c r="AV20" s="1">
        <f t="shared" si="2"/>
        <v>321.15313144432878</v>
      </c>
      <c r="AW20" s="1">
        <f t="shared" si="2"/>
        <v>101.41179760974282</v>
      </c>
      <c r="AX20" s="1">
        <f t="shared" si="14"/>
        <v>10800.028538452954</v>
      </c>
      <c r="AY20" s="1">
        <f t="shared" si="3"/>
        <v>800.7223355119728</v>
      </c>
      <c r="AZ20" s="1">
        <f t="shared" si="3"/>
        <v>270.82227317787715</v>
      </c>
      <c r="BA20" s="1">
        <f t="shared" si="15"/>
        <v>8081.1262575445453</v>
      </c>
      <c r="BB20" s="1">
        <f t="shared" si="15"/>
        <v>10725.684738209791</v>
      </c>
      <c r="BC20" s="1">
        <f t="shared" si="15"/>
        <v>8390.0693075037125</v>
      </c>
      <c r="BD20" s="1">
        <f t="shared" si="16"/>
        <v>0</v>
      </c>
      <c r="BE20" s="2">
        <v>0</v>
      </c>
      <c r="BF20" s="2">
        <v>0</v>
      </c>
      <c r="BG20" s="2">
        <v>0</v>
      </c>
      <c r="BH20" s="2">
        <f t="shared" si="4"/>
        <v>0</v>
      </c>
      <c r="BI20" s="2">
        <f t="shared" si="17"/>
        <v>0</v>
      </c>
      <c r="BJ20" s="2">
        <f t="shared" si="5"/>
        <v>0</v>
      </c>
      <c r="BK20" s="2">
        <f t="shared" si="5"/>
        <v>0</v>
      </c>
      <c r="BL20" s="2">
        <f t="shared" si="6"/>
        <v>0</v>
      </c>
      <c r="BM20" s="2">
        <f t="shared" si="6"/>
        <v>0</v>
      </c>
      <c r="BN20" s="2">
        <f t="shared" si="6"/>
        <v>0</v>
      </c>
      <c r="BO20" s="2">
        <f t="shared" si="18"/>
        <v>0</v>
      </c>
      <c r="BP20" s="2">
        <f t="shared" si="18"/>
        <v>0</v>
      </c>
      <c r="BQ20" s="2">
        <f t="shared" si="18"/>
        <v>0</v>
      </c>
      <c r="BR20" s="11">
        <f t="shared" si="19"/>
        <v>3.0247627033290508E-2</v>
      </c>
      <c r="BS20" s="17">
        <v>0</v>
      </c>
      <c r="BT20" s="17">
        <v>0</v>
      </c>
      <c r="BU20" s="12">
        <f>(BU$3*temphigh!$I130+BU$4*temphigh!$I130^2+BU$5*temphigh!$I130^6)*(K20/K$56)^$BW$1</f>
        <v>2.1284711498924103</v>
      </c>
      <c r="BV20" s="12">
        <f>(BV$3*temphigh!$I130+BV$4*temphigh!$I130^2+BV$5*temphigh!$I130^6)*(L20/L$56)^$BW$1</f>
        <v>1.3492298408216044</v>
      </c>
      <c r="BW20" s="12">
        <f>(BW$3*temphigh!$I130+BW$4*temphigh!$I130^2+BW$5*temphigh!$I130^6)*(M20/M$56)^$BW$1</f>
        <v>0.68933275912270375</v>
      </c>
      <c r="BX20" s="12"/>
      <c r="BY20" s="12"/>
      <c r="BZ20" s="12"/>
      <c r="CA20" s="19"/>
      <c r="CB20" s="19"/>
      <c r="CC20" s="19"/>
      <c r="CD20" s="19"/>
      <c r="CE20" s="19"/>
      <c r="CF20" s="19"/>
      <c r="CG20" s="19"/>
      <c r="CH20" s="19"/>
    </row>
    <row r="21" spans="1:86" x14ac:dyDescent="0.3">
      <c r="A21" s="2">
        <v>1975</v>
      </c>
      <c r="B21" s="1">
        <v>877.79244192356566</v>
      </c>
      <c r="C21" s="1">
        <v>1634.0269719999999</v>
      </c>
      <c r="D21" s="1">
        <v>1534.260575</v>
      </c>
      <c r="E21" s="11">
        <f t="shared" si="20"/>
        <v>8.8105353141860743E-3</v>
      </c>
      <c r="F21" s="11">
        <f t="shared" si="7"/>
        <v>1.8518710548682371E-2</v>
      </c>
      <c r="G21" s="11">
        <f t="shared" si="7"/>
        <v>2.4318536803004775E-2</v>
      </c>
      <c r="H21" s="1">
        <v>15122.816533616895</v>
      </c>
      <c r="I21" s="1">
        <v>2034.0754966409875</v>
      </c>
      <c r="J21" s="1">
        <v>562.76663725624007</v>
      </c>
      <c r="K21" s="1">
        <f t="shared" si="8"/>
        <v>17228.237350138545</v>
      </c>
      <c r="L21" s="1">
        <f t="shared" si="0"/>
        <v>1244.8236972192326</v>
      </c>
      <c r="M21" s="1">
        <f t="shared" si="0"/>
        <v>366.79990767294532</v>
      </c>
      <c r="N21" s="11">
        <f t="shared" si="21"/>
        <v>-6.9934151144723788E-3</v>
      </c>
      <c r="O21" s="11">
        <f t="shared" si="9"/>
        <v>3.2214178305982166E-2</v>
      </c>
      <c r="P21" s="11">
        <f t="shared" si="9"/>
        <v>2.1191969393905108E-2</v>
      </c>
      <c r="Q21" s="1">
        <v>3620.6317502616739</v>
      </c>
      <c r="R21" s="1">
        <v>1894.4515869412896</v>
      </c>
      <c r="S21" s="1">
        <v>522.25850199999991</v>
      </c>
      <c r="T21" s="1">
        <f t="shared" si="10"/>
        <v>239.41517390052832</v>
      </c>
      <c r="U21" s="1">
        <f t="shared" si="10"/>
        <v>931.35755780438399</v>
      </c>
      <c r="V21" s="1">
        <f t="shared" si="10"/>
        <v>928.01965757292055</v>
      </c>
      <c r="W21" s="11">
        <f t="shared" si="22"/>
        <v>-2.2411231897511597E-2</v>
      </c>
      <c r="X21" s="11">
        <f t="shared" si="22"/>
        <v>9.9214385982544506E-3</v>
      </c>
      <c r="Y21" s="11">
        <f t="shared" si="22"/>
        <v>-5.9208274852864395E-3</v>
      </c>
      <c r="Z21" s="1">
        <v>9047.5681985100637</v>
      </c>
      <c r="AA21" s="1">
        <v>5359.3938399999988</v>
      </c>
      <c r="AB21" s="1">
        <v>862.99544700000115</v>
      </c>
      <c r="AC21" s="12">
        <f t="shared" si="11"/>
        <v>2.4988921333566081</v>
      </c>
      <c r="AD21" s="12">
        <f t="shared" si="11"/>
        <v>2.8289948800713747</v>
      </c>
      <c r="AE21" s="12">
        <f t="shared" si="11"/>
        <v>1.6524296755249401</v>
      </c>
      <c r="AF21" s="11">
        <f t="shared" si="23"/>
        <v>-8.7582752643594608E-3</v>
      </c>
      <c r="AG21" s="11">
        <f t="shared" si="23"/>
        <v>2.8611862457217363E-4</v>
      </c>
      <c r="AH21" s="11">
        <f t="shared" si="23"/>
        <v>-3.2814885423209095E-3</v>
      </c>
      <c r="AI21" s="1">
        <f t="shared" si="24"/>
        <v>19086.149934753397</v>
      </c>
      <c r="AJ21" s="1">
        <f t="shared" si="24"/>
        <v>2359.6403746104361</v>
      </c>
      <c r="AK21" s="1">
        <f t="shared" si="24"/>
        <v>747.16622519140924</v>
      </c>
      <c r="AL21" s="14">
        <f t="shared" si="12"/>
        <v>7.468440300418389</v>
      </c>
      <c r="AM21" s="14">
        <f t="shared" si="12"/>
        <v>0.95846133687597834</v>
      </c>
      <c r="AN21" s="14">
        <f t="shared" si="12"/>
        <v>0.40145556317419229</v>
      </c>
      <c r="AO21" s="11">
        <f t="shared" si="25"/>
        <v>2.0621120954280148E-2</v>
      </c>
      <c r="AP21" s="11">
        <f t="shared" si="13"/>
        <v>2.5977173653231045E-2</v>
      </c>
      <c r="AQ21" s="11">
        <f t="shared" si="13"/>
        <v>2.3564574154817608E-2</v>
      </c>
      <c r="AR21" s="1">
        <f t="shared" si="1"/>
        <v>12136.320857069124</v>
      </c>
      <c r="AS21" s="1">
        <f t="shared" si="1"/>
        <v>1685.5868679662808</v>
      </c>
      <c r="AT21" s="1">
        <f t="shared" si="1"/>
        <v>533.38429875367615</v>
      </c>
      <c r="AU21" s="1">
        <f t="shared" si="2"/>
        <v>2427.2641714138249</v>
      </c>
      <c r="AV21" s="1">
        <f t="shared" si="2"/>
        <v>337.11737359325616</v>
      </c>
      <c r="AW21" s="1">
        <f t="shared" si="2"/>
        <v>106.67685975073523</v>
      </c>
      <c r="AX21" s="1">
        <f t="shared" si="14"/>
        <v>11060.765873512411</v>
      </c>
      <c r="AY21" s="1">
        <f t="shared" si="3"/>
        <v>825.24310643571471</v>
      </c>
      <c r="AZ21" s="1">
        <f t="shared" si="3"/>
        <v>278.11927514525422</v>
      </c>
      <c r="BA21" s="1">
        <f t="shared" si="15"/>
        <v>8173.265452053075</v>
      </c>
      <c r="BB21" s="1">
        <f t="shared" si="15"/>
        <v>10973.599015689641</v>
      </c>
      <c r="BC21" s="1">
        <f t="shared" si="15"/>
        <v>8634.895334933286</v>
      </c>
      <c r="BD21" s="1">
        <f t="shared" si="16"/>
        <v>0</v>
      </c>
      <c r="BE21" s="2">
        <v>0</v>
      </c>
      <c r="BF21" s="2">
        <v>0</v>
      </c>
      <c r="BG21" s="2">
        <v>0</v>
      </c>
      <c r="BH21" s="2">
        <f t="shared" si="4"/>
        <v>0</v>
      </c>
      <c r="BI21" s="2">
        <f t="shared" si="17"/>
        <v>0</v>
      </c>
      <c r="BJ21" s="2">
        <f t="shared" si="5"/>
        <v>0</v>
      </c>
      <c r="BK21" s="2">
        <f t="shared" si="5"/>
        <v>0</v>
      </c>
      <c r="BL21" s="2">
        <f t="shared" si="6"/>
        <v>0</v>
      </c>
      <c r="BM21" s="2">
        <f t="shared" si="6"/>
        <v>0</v>
      </c>
      <c r="BN21" s="2">
        <f t="shared" si="6"/>
        <v>0</v>
      </c>
      <c r="BO21" s="2">
        <f t="shared" si="18"/>
        <v>0</v>
      </c>
      <c r="BP21" s="2">
        <f t="shared" si="18"/>
        <v>0</v>
      </c>
      <c r="BQ21" s="2">
        <f t="shared" si="18"/>
        <v>0</v>
      </c>
      <c r="BR21" s="11">
        <f t="shared" si="19"/>
        <v>2.0173876499010562E-2</v>
      </c>
      <c r="BS21" s="17">
        <v>0</v>
      </c>
      <c r="BT21" s="17">
        <v>0</v>
      </c>
      <c r="BU21" s="12">
        <f>(BU$3*temphigh!$I131+BU$4*temphigh!$I131^2+BU$5*temphigh!$I131^6)*(K21/K$56)^$BW$1</f>
        <v>2.1880941041958613</v>
      </c>
      <c r="BV21" s="12">
        <f>(BV$3*temphigh!$I131+BV$4*temphigh!$I131^2+BV$5*temphigh!$I131^6)*(L21/L$56)^$BW$1</f>
        <v>1.3718241402770757</v>
      </c>
      <c r="BW21" s="12">
        <f>(BW$3*temphigh!$I131+BW$4*temphigh!$I131^2+BW$5*temphigh!$I131^6)*(M21/M$56)^$BW$1</f>
        <v>0.70069101374650078</v>
      </c>
      <c r="BX21" s="12"/>
      <c r="BY21" s="12"/>
      <c r="BZ21" s="12"/>
      <c r="CA21" s="19"/>
      <c r="CB21" s="19"/>
      <c r="CC21" s="19"/>
      <c r="CD21" s="19"/>
      <c r="CE21" s="19"/>
      <c r="CF21" s="19"/>
      <c r="CG21" s="19"/>
      <c r="CH21" s="19"/>
    </row>
    <row r="22" spans="1:86" x14ac:dyDescent="0.3">
      <c r="A22" s="2">
        <v>1976</v>
      </c>
      <c r="B22" s="1">
        <v>883.92349629919272</v>
      </c>
      <c r="C22" s="1">
        <v>1662.2165939494678</v>
      </c>
      <c r="D22" s="1">
        <v>1572.0799859437618</v>
      </c>
      <c r="E22" s="11">
        <f t="shared" si="20"/>
        <v>6.9846288060895212E-3</v>
      </c>
      <c r="F22" s="11">
        <f t="shared" si="7"/>
        <v>1.7251625849825869E-2</v>
      </c>
      <c r="G22" s="11">
        <f t="shared" si="7"/>
        <v>2.4649926850764503E-2</v>
      </c>
      <c r="H22" s="1">
        <v>15851.186165263352</v>
      </c>
      <c r="I22" s="1">
        <v>2157.8683090753957</v>
      </c>
      <c r="J22" s="1">
        <v>594.8160114712764</v>
      </c>
      <c r="K22" s="1">
        <f t="shared" si="8"/>
        <v>17932.758017666725</v>
      </c>
      <c r="L22" s="1">
        <f t="shared" si="0"/>
        <v>1298.187201914672</v>
      </c>
      <c r="M22" s="1">
        <f t="shared" si="0"/>
        <v>378.36243498398869</v>
      </c>
      <c r="N22" s="11">
        <f t="shared" si="21"/>
        <v>4.0893369020279735E-2</v>
      </c>
      <c r="O22" s="11">
        <f t="shared" si="9"/>
        <v>4.2868323293207E-2</v>
      </c>
      <c r="P22" s="11">
        <f t="shared" si="9"/>
        <v>3.1522710527378317E-2</v>
      </c>
      <c r="Q22" s="1">
        <v>3852.6922939339001</v>
      </c>
      <c r="R22" s="1">
        <v>1982.9241251712331</v>
      </c>
      <c r="S22" s="1">
        <v>542.76049299999954</v>
      </c>
      <c r="T22" s="1">
        <f t="shared" si="10"/>
        <v>243.05387961291987</v>
      </c>
      <c r="U22" s="1">
        <f t="shared" si="10"/>
        <v>918.92731212169167</v>
      </c>
      <c r="V22" s="1">
        <f t="shared" si="10"/>
        <v>912.48467178528426</v>
      </c>
      <c r="W22" s="11">
        <f t="shared" si="22"/>
        <v>1.519830866653149E-2</v>
      </c>
      <c r="X22" s="11">
        <f t="shared" si="22"/>
        <v>-1.3346373343440576E-2</v>
      </c>
      <c r="Y22" s="11">
        <f t="shared" si="22"/>
        <v>-1.673993181164446E-2</v>
      </c>
      <c r="Z22" s="1">
        <v>9491.5447144670579</v>
      </c>
      <c r="AA22" s="1">
        <v>5634.0484729999989</v>
      </c>
      <c r="AB22" s="1">
        <v>923.65862800000104</v>
      </c>
      <c r="AC22" s="12">
        <f t="shared" si="11"/>
        <v>2.4636134916384531</v>
      </c>
      <c r="AD22" s="12">
        <f t="shared" si="11"/>
        <v>2.8412829323529851</v>
      </c>
      <c r="AE22" s="12">
        <f t="shared" si="11"/>
        <v>1.7017794034614855</v>
      </c>
      <c r="AF22" s="11">
        <f t="shared" si="23"/>
        <v>-1.411771290454511E-2</v>
      </c>
      <c r="AG22" s="11">
        <f t="shared" si="23"/>
        <v>4.3436106470791103E-3</v>
      </c>
      <c r="AH22" s="11">
        <f t="shared" si="23"/>
        <v>2.9864948970290017E-2</v>
      </c>
      <c r="AI22" s="1">
        <f t="shared" si="24"/>
        <v>19604.799112691886</v>
      </c>
      <c r="AJ22" s="1">
        <f t="shared" si="24"/>
        <v>2460.7937107426487</v>
      </c>
      <c r="AK22" s="1">
        <f t="shared" si="24"/>
        <v>779.12646242300366</v>
      </c>
      <c r="AL22" s="14">
        <f t="shared" si="12"/>
        <v>7.6224479111931371</v>
      </c>
      <c r="AM22" s="14">
        <f t="shared" si="12"/>
        <v>0.98335945346391362</v>
      </c>
      <c r="AN22" s="14">
        <f t="shared" si="12"/>
        <v>0.41091569256247462</v>
      </c>
      <c r="AO22" s="11">
        <f t="shared" si="25"/>
        <v>2.0621120954280148E-2</v>
      </c>
      <c r="AP22" s="11">
        <f t="shared" si="13"/>
        <v>2.5977173653231045E-2</v>
      </c>
      <c r="AQ22" s="11">
        <f t="shared" si="13"/>
        <v>2.3564574154817608E-2</v>
      </c>
      <c r="AR22" s="1">
        <f t="shared" ref="AR22:AT60" si="26">AL22*AI22^$AR$5*B22^(1-$AR$5)</f>
        <v>12522.720493719629</v>
      </c>
      <c r="AS22" s="1">
        <f t="shared" si="26"/>
        <v>1767.9803332996653</v>
      </c>
      <c r="AT22" s="1">
        <f t="shared" si="26"/>
        <v>561.37624208675288</v>
      </c>
      <c r="AU22" s="1">
        <f t="shared" ref="AU22:AW70" si="27">$AU$5*AR22</f>
        <v>2504.544098743926</v>
      </c>
      <c r="AV22" s="1">
        <f t="shared" si="27"/>
        <v>353.59606665993306</v>
      </c>
      <c r="AW22" s="1">
        <f t="shared" si="27"/>
        <v>112.27524841735058</v>
      </c>
      <c r="AX22" s="1">
        <f t="shared" si="14"/>
        <v>11333.759580913693</v>
      </c>
      <c r="AY22" s="1">
        <f t="shared" si="3"/>
        <v>850.90250680214922</v>
      </c>
      <c r="AZ22" s="1">
        <f t="shared" si="3"/>
        <v>285.67311948812511</v>
      </c>
      <c r="BA22" s="1">
        <f t="shared" si="15"/>
        <v>8251.9041504393062</v>
      </c>
      <c r="BB22" s="1">
        <f t="shared" si="15"/>
        <v>11213.807750142341</v>
      </c>
      <c r="BC22" s="1">
        <f t="shared" si="15"/>
        <v>8889.8737075618519</v>
      </c>
      <c r="BD22" s="1">
        <f t="shared" si="16"/>
        <v>0</v>
      </c>
      <c r="BE22" s="2">
        <v>0</v>
      </c>
      <c r="BF22" s="2">
        <v>0</v>
      </c>
      <c r="BG22" s="2">
        <v>0</v>
      </c>
      <c r="BH22" s="2">
        <f t="shared" si="4"/>
        <v>0</v>
      </c>
      <c r="BI22" s="2">
        <f t="shared" si="17"/>
        <v>0</v>
      </c>
      <c r="BJ22" s="2">
        <f t="shared" si="5"/>
        <v>0</v>
      </c>
      <c r="BK22" s="2">
        <f t="shared" si="5"/>
        <v>0</v>
      </c>
      <c r="BL22" s="2">
        <f t="shared" si="6"/>
        <v>0</v>
      </c>
      <c r="BM22" s="2">
        <f t="shared" si="6"/>
        <v>0</v>
      </c>
      <c r="BN22" s="2">
        <f t="shared" si="6"/>
        <v>0</v>
      </c>
      <c r="BO22" s="2">
        <f t="shared" si="18"/>
        <v>0</v>
      </c>
      <c r="BP22" s="2">
        <f t="shared" si="18"/>
        <v>0</v>
      </c>
      <c r="BQ22" s="2">
        <f t="shared" si="18"/>
        <v>0</v>
      </c>
      <c r="BR22" s="11">
        <f t="shared" si="19"/>
        <v>6.1508636266423861E-2</v>
      </c>
      <c r="BS22" s="17">
        <v>0</v>
      </c>
      <c r="BT22" s="17">
        <v>0</v>
      </c>
      <c r="BU22" s="12">
        <f>(BU$3*temphigh!$I132+BU$4*temphigh!$I132^2+BU$5*temphigh!$I132^6)*(K22/K$56)^$BW$1</f>
        <v>2.222746101284244</v>
      </c>
      <c r="BV22" s="12">
        <f>(BV$3*temphigh!$I132+BV$4*temphigh!$I132^2+BV$5*temphigh!$I132^6)*(L22/L$56)^$BW$1</f>
        <v>1.390940316551686</v>
      </c>
      <c r="BW22" s="12">
        <f>(BW$3*temphigh!$I132+BW$4*temphigh!$I132^2+BW$5*temphigh!$I132^6)*(M22/M$56)^$BW$1</f>
        <v>0.71019742094176652</v>
      </c>
      <c r="BX22" s="12"/>
      <c r="BY22" s="12"/>
      <c r="BZ22" s="12"/>
      <c r="CA22" s="19"/>
      <c r="CB22" s="19"/>
      <c r="CC22" s="19"/>
      <c r="CD22" s="19"/>
      <c r="CE22" s="19"/>
      <c r="CF22" s="19"/>
      <c r="CG22" s="19"/>
      <c r="CH22" s="19"/>
    </row>
    <row r="23" spans="1:86" x14ac:dyDescent="0.3">
      <c r="A23" s="2">
        <v>1977</v>
      </c>
      <c r="B23" s="1">
        <v>890.4188228507594</v>
      </c>
      <c r="C23" s="1">
        <v>1689.0923013485108</v>
      </c>
      <c r="D23" s="1">
        <v>1611.1564088423465</v>
      </c>
      <c r="E23" s="11">
        <f t="shared" si="20"/>
        <v>7.3482904106083602E-3</v>
      </c>
      <c r="F23" s="11">
        <f t="shared" si="7"/>
        <v>1.6168595294302479E-2</v>
      </c>
      <c r="G23" s="11">
        <f t="shared" si="7"/>
        <v>2.4856510640663076E-2</v>
      </c>
      <c r="H23" s="1">
        <v>16473.803658719989</v>
      </c>
      <c r="I23" s="1">
        <v>2258.2228872336773</v>
      </c>
      <c r="J23" s="1">
        <v>627.8830385820047</v>
      </c>
      <c r="K23" s="1">
        <f t="shared" si="8"/>
        <v>18501.185325325401</v>
      </c>
      <c r="L23" s="1">
        <f t="shared" si="0"/>
        <v>1336.9446331800771</v>
      </c>
      <c r="M23" s="1">
        <f t="shared" si="0"/>
        <v>389.70954969738369</v>
      </c>
      <c r="N23" s="11">
        <f t="shared" si="21"/>
        <v>3.1697706905913892E-2</v>
      </c>
      <c r="O23" s="11">
        <f t="shared" si="9"/>
        <v>2.9855040327190441E-2</v>
      </c>
      <c r="P23" s="11">
        <f t="shared" si="9"/>
        <v>2.9990066835982709E-2</v>
      </c>
      <c r="Q23" s="1">
        <v>3945.5544001953444</v>
      </c>
      <c r="R23" s="1">
        <v>2100.5983651915672</v>
      </c>
      <c r="S23" s="1">
        <v>565.41801399999986</v>
      </c>
      <c r="T23" s="1">
        <f t="shared" si="10"/>
        <v>239.50476052364905</v>
      </c>
      <c r="U23" s="1">
        <f t="shared" si="10"/>
        <v>930.19975001883006</v>
      </c>
      <c r="V23" s="1">
        <f t="shared" si="10"/>
        <v>900.51487180944673</v>
      </c>
      <c r="W23" s="11">
        <f t="shared" si="22"/>
        <v>-1.4602190653870806E-2</v>
      </c>
      <c r="X23" s="11">
        <f t="shared" si="22"/>
        <v>1.2266952726774027E-2</v>
      </c>
      <c r="Y23" s="11">
        <f t="shared" si="22"/>
        <v>-1.3117809368149214E-2</v>
      </c>
      <c r="Z23" s="1">
        <v>9684.3957788795997</v>
      </c>
      <c r="AA23" s="1">
        <v>5917.9549470000002</v>
      </c>
      <c r="AB23" s="1">
        <v>1015.6123199999984</v>
      </c>
      <c r="AC23" s="12">
        <f t="shared" si="11"/>
        <v>2.4545082380311687</v>
      </c>
      <c r="AD23" s="12">
        <f t="shared" si="11"/>
        <v>2.8172710428917731</v>
      </c>
      <c r="AE23" s="12">
        <f t="shared" si="11"/>
        <v>1.7962150035071196</v>
      </c>
      <c r="AF23" s="11">
        <f t="shared" si="23"/>
        <v>-3.6958937098646727E-3</v>
      </c>
      <c r="AG23" s="11">
        <f t="shared" si="23"/>
        <v>-8.4510729951581265E-3</v>
      </c>
      <c r="AH23" s="11">
        <f t="shared" si="23"/>
        <v>5.5492268770880981E-2</v>
      </c>
      <c r="AI23" s="1">
        <f t="shared" si="24"/>
        <v>20148.863300166624</v>
      </c>
      <c r="AJ23" s="1">
        <f t="shared" si="24"/>
        <v>2568.3104063283172</v>
      </c>
      <c r="AK23" s="1">
        <f t="shared" si="24"/>
        <v>813.48906459805391</v>
      </c>
      <c r="AL23" s="14">
        <f t="shared" ref="AL23:AN38" si="28">(1+AL$5)*AL22</f>
        <v>7.7796313315375505</v>
      </c>
      <c r="AM23" s="14">
        <f t="shared" si="28"/>
        <v>1.008904352750092</v>
      </c>
      <c r="AN23" s="14">
        <f t="shared" si="28"/>
        <v>0.4205987458712413</v>
      </c>
      <c r="AO23" s="11">
        <f t="shared" si="25"/>
        <v>2.0621120954280148E-2</v>
      </c>
      <c r="AP23" s="11">
        <f t="shared" si="13"/>
        <v>2.5977173653231045E-2</v>
      </c>
      <c r="AQ23" s="11">
        <f t="shared" si="13"/>
        <v>2.3564574154817608E-2</v>
      </c>
      <c r="AR23" s="1">
        <f t="shared" si="26"/>
        <v>12926.608401519468</v>
      </c>
      <c r="AS23" s="1">
        <f t="shared" si="26"/>
        <v>1853.1142854562922</v>
      </c>
      <c r="AT23" s="1">
        <f t="shared" si="26"/>
        <v>591.08301482606362</v>
      </c>
      <c r="AU23" s="1">
        <f t="shared" si="27"/>
        <v>2585.321680303894</v>
      </c>
      <c r="AV23" s="1">
        <f t="shared" si="27"/>
        <v>370.62285709125848</v>
      </c>
      <c r="AW23" s="1">
        <f t="shared" si="27"/>
        <v>118.21660296521273</v>
      </c>
      <c r="AX23" s="1">
        <f t="shared" si="14"/>
        <v>11613.957899168139</v>
      </c>
      <c r="AY23" s="1">
        <f t="shared" si="3"/>
        <v>877.6852675140758</v>
      </c>
      <c r="AZ23" s="1">
        <f t="shared" si="3"/>
        <v>293.49503826299298</v>
      </c>
      <c r="BA23" s="1">
        <f t="shared" si="15"/>
        <v>8334.2871659708962</v>
      </c>
      <c r="BB23" s="1">
        <f t="shared" si="15"/>
        <v>11447.465093134968</v>
      </c>
      <c r="BC23" s="1">
        <f t="shared" si="15"/>
        <v>9154.366335279552</v>
      </c>
      <c r="BD23" s="1">
        <f t="shared" si="16"/>
        <v>0</v>
      </c>
      <c r="BE23" s="2">
        <v>0</v>
      </c>
      <c r="BF23" s="2">
        <v>0</v>
      </c>
      <c r="BG23" s="2">
        <v>0</v>
      </c>
      <c r="BH23" s="2">
        <f t="shared" si="4"/>
        <v>0</v>
      </c>
      <c r="BI23" s="2">
        <f t="shared" si="17"/>
        <v>0</v>
      </c>
      <c r="BJ23" s="2">
        <f t="shared" si="5"/>
        <v>0</v>
      </c>
      <c r="BK23" s="2">
        <f t="shared" si="5"/>
        <v>0</v>
      </c>
      <c r="BL23" s="2">
        <f t="shared" si="6"/>
        <v>0</v>
      </c>
      <c r="BM23" s="2">
        <f t="shared" si="6"/>
        <v>0</v>
      </c>
      <c r="BN23" s="2">
        <f t="shared" si="6"/>
        <v>0</v>
      </c>
      <c r="BO23" s="2">
        <f t="shared" si="18"/>
        <v>0</v>
      </c>
      <c r="BP23" s="2">
        <f t="shared" si="18"/>
        <v>0</v>
      </c>
      <c r="BQ23" s="2">
        <f t="shared" si="18"/>
        <v>0</v>
      </c>
      <c r="BR23" s="11">
        <f t="shared" si="19"/>
        <v>5.2648442643014909E-2</v>
      </c>
      <c r="BS23" s="17">
        <v>0</v>
      </c>
      <c r="BT23" s="17">
        <v>0</v>
      </c>
      <c r="BU23" s="12">
        <f>(BU$3*temphigh!$I133+BU$4*temphigh!$I133^2+BU$5*temphigh!$I133^6)*(K23/K$56)^$BW$1</f>
        <v>2.2627416068406618</v>
      </c>
      <c r="BV23" s="12">
        <f>(BV$3*temphigh!$I133+BV$4*temphigh!$I133^2+BV$5*temphigh!$I133^6)*(L23/L$56)^$BW$1</f>
        <v>1.414523283472124</v>
      </c>
      <c r="BW23" s="12">
        <f>(BW$3*temphigh!$I133+BW$4*temphigh!$I133^2+BW$5*temphigh!$I133^6)*(M23/M$56)^$BW$1</f>
        <v>0.71986205190755492</v>
      </c>
      <c r="BX23" s="12"/>
      <c r="BY23" s="12"/>
      <c r="BZ23" s="12"/>
      <c r="CA23" s="19"/>
      <c r="CB23" s="19"/>
      <c r="CC23" s="19"/>
      <c r="CD23" s="19"/>
      <c r="CE23" s="19"/>
      <c r="CF23" s="19"/>
      <c r="CG23" s="19"/>
      <c r="CH23" s="19"/>
    </row>
    <row r="24" spans="1:86" x14ac:dyDescent="0.3">
      <c r="A24" s="2">
        <v>1978</v>
      </c>
      <c r="B24" s="1">
        <v>896.88262225133417</v>
      </c>
      <c r="C24" s="1">
        <v>1716.1724351060971</v>
      </c>
      <c r="D24" s="1">
        <v>1651.4398251985463</v>
      </c>
      <c r="E24" s="11">
        <f t="shared" si="20"/>
        <v>7.2592798295529892E-3</v>
      </c>
      <c r="F24" s="11">
        <f t="shared" si="7"/>
        <v>1.6032358762138932E-2</v>
      </c>
      <c r="G24" s="11">
        <f t="shared" si="7"/>
        <v>2.5002796832831686E-2</v>
      </c>
      <c r="H24" s="1">
        <v>17162.141937520821</v>
      </c>
      <c r="I24" s="1">
        <v>2331.2152526726527</v>
      </c>
      <c r="J24" s="1">
        <v>660.38016692725114</v>
      </c>
      <c r="K24" s="1">
        <f t="shared" si="8"/>
        <v>19135.326643346936</v>
      </c>
      <c r="L24" s="1">
        <f t="shared" si="0"/>
        <v>1358.3805478897186</v>
      </c>
      <c r="M24" s="1">
        <f t="shared" si="0"/>
        <v>399.88145910666537</v>
      </c>
      <c r="N24" s="11">
        <f t="shared" si="21"/>
        <v>3.4275712981129303E-2</v>
      </c>
      <c r="O24" s="11">
        <f t="shared" si="9"/>
        <v>1.6033509673959889E-2</v>
      </c>
      <c r="P24" s="11">
        <f t="shared" si="9"/>
        <v>2.6101257762814356E-2</v>
      </c>
      <c r="Q24" s="1">
        <v>4066.8441085143877</v>
      </c>
      <c r="R24" s="1">
        <v>2221.7615886869644</v>
      </c>
      <c r="S24" s="1">
        <v>586.23505200000182</v>
      </c>
      <c r="T24" s="1">
        <f t="shared" si="10"/>
        <v>236.96599895979352</v>
      </c>
      <c r="U24" s="1">
        <f t="shared" si="10"/>
        <v>953.04866684438355</v>
      </c>
      <c r="V24" s="1">
        <f t="shared" si="10"/>
        <v>887.72358916796884</v>
      </c>
      <c r="W24" s="11">
        <f t="shared" si="22"/>
        <v>-1.0600046355257464E-2</v>
      </c>
      <c r="X24" s="11">
        <f t="shared" si="22"/>
        <v>2.4563451909217271E-2</v>
      </c>
      <c r="Y24" s="11">
        <f t="shared" si="22"/>
        <v>-1.4204410212321994E-2</v>
      </c>
      <c r="Z24" s="1">
        <v>9963.0713628096637</v>
      </c>
      <c r="AA24" s="1">
        <v>6244.5929719999986</v>
      </c>
      <c r="AB24" s="1">
        <v>1073.8149440000016</v>
      </c>
      <c r="AC24" s="12">
        <f t="shared" si="11"/>
        <v>2.4498286870526638</v>
      </c>
      <c r="AD24" s="12">
        <f t="shared" si="11"/>
        <v>2.81064944312521</v>
      </c>
      <c r="AE24" s="12">
        <f t="shared" si="11"/>
        <v>1.831713986286849</v>
      </c>
      <c r="AF24" s="11">
        <f t="shared" si="23"/>
        <v>-1.9065126390688247E-3</v>
      </c>
      <c r="AG24" s="11">
        <f t="shared" si="23"/>
        <v>-2.3503595024234603E-3</v>
      </c>
      <c r="AH24" s="11">
        <f t="shared" si="23"/>
        <v>1.9763214710052823E-2</v>
      </c>
      <c r="AI24" s="1">
        <f t="shared" ref="AI24:AK39" si="29">(1-$AI$5)*AI23+AU23</f>
        <v>20719.298650453857</v>
      </c>
      <c r="AJ24" s="1">
        <f t="shared" si="29"/>
        <v>2682.1022227867443</v>
      </c>
      <c r="AK24" s="1">
        <f t="shared" si="29"/>
        <v>850.35676110346128</v>
      </c>
      <c r="AL24" s="14">
        <f t="shared" si="28"/>
        <v>7.9400560502048938</v>
      </c>
      <c r="AM24" s="14">
        <f t="shared" si="28"/>
        <v>1.0351128363209818</v>
      </c>
      <c r="AN24" s="14">
        <f t="shared" si="28"/>
        <v>0.43050997620774745</v>
      </c>
      <c r="AO24" s="11">
        <f t="shared" si="25"/>
        <v>2.0621120954280148E-2</v>
      </c>
      <c r="AP24" s="11">
        <f t="shared" si="13"/>
        <v>2.5977173653231045E-2</v>
      </c>
      <c r="AQ24" s="11">
        <f t="shared" si="13"/>
        <v>2.3564574154817608E-2</v>
      </c>
      <c r="AR24" s="1">
        <f t="shared" si="26"/>
        <v>13344.031722777712</v>
      </c>
      <c r="AS24" s="1">
        <f t="shared" si="26"/>
        <v>1942.3679221830037</v>
      </c>
      <c r="AT24" s="1">
        <f t="shared" si="26"/>
        <v>622.57783732422467</v>
      </c>
      <c r="AU24" s="1">
        <f t="shared" si="27"/>
        <v>2668.8063445555426</v>
      </c>
      <c r="AV24" s="1">
        <f t="shared" si="27"/>
        <v>388.47358443660073</v>
      </c>
      <c r="AW24" s="1">
        <f t="shared" si="27"/>
        <v>124.51556746484493</v>
      </c>
      <c r="AX24" s="1">
        <f t="shared" si="14"/>
        <v>11902.589160915466</v>
      </c>
      <c r="AY24" s="1">
        <f t="shared" si="3"/>
        <v>905.44184602891505</v>
      </c>
      <c r="AZ24" s="1">
        <f t="shared" si="3"/>
        <v>301.59274486401569</v>
      </c>
      <c r="BA24" s="1">
        <f t="shared" si="15"/>
        <v>8416.8050422860342</v>
      </c>
      <c r="BB24" s="1">
        <f t="shared" si="15"/>
        <v>11684.427968746882</v>
      </c>
      <c r="BC24" s="1">
        <f t="shared" si="15"/>
        <v>9428.198081344417</v>
      </c>
      <c r="BD24" s="1">
        <f t="shared" si="16"/>
        <v>0</v>
      </c>
      <c r="BE24" s="2">
        <v>0</v>
      </c>
      <c r="BF24" s="2">
        <v>0</v>
      </c>
      <c r="BG24" s="2">
        <v>0</v>
      </c>
      <c r="BH24" s="2">
        <f t="shared" si="4"/>
        <v>0</v>
      </c>
      <c r="BI24" s="2">
        <f t="shared" si="17"/>
        <v>0</v>
      </c>
      <c r="BJ24" s="2">
        <f t="shared" si="5"/>
        <v>0</v>
      </c>
      <c r="BK24" s="2">
        <f t="shared" si="5"/>
        <v>0</v>
      </c>
      <c r="BL24" s="2">
        <f t="shared" si="6"/>
        <v>0</v>
      </c>
      <c r="BM24" s="2">
        <f t="shared" si="6"/>
        <v>0</v>
      </c>
      <c r="BN24" s="2">
        <f t="shared" si="6"/>
        <v>0</v>
      </c>
      <c r="BO24" s="2">
        <f t="shared" si="18"/>
        <v>0</v>
      </c>
      <c r="BP24" s="2">
        <f t="shared" si="18"/>
        <v>0</v>
      </c>
      <c r="BQ24" s="2">
        <f t="shared" si="18"/>
        <v>0</v>
      </c>
      <c r="BR24" s="11">
        <f t="shared" si="19"/>
        <v>5.298173514030588E-2</v>
      </c>
      <c r="BS24" s="17">
        <v>0</v>
      </c>
      <c r="BT24" s="17">
        <v>0</v>
      </c>
      <c r="BU24" s="12">
        <f>(BU$3*temphigh!$I134+BU$4*temphigh!$I134^2+BU$5*temphigh!$I134^6)*(K24/K$56)^$BW$1</f>
        <v>2.3017315627037034</v>
      </c>
      <c r="BV24" s="12">
        <f>(BV$3*temphigh!$I134+BV$4*temphigh!$I134^2+BV$5*temphigh!$I134^6)*(L24/L$56)^$BW$1</f>
        <v>1.4430895825635328</v>
      </c>
      <c r="BW24" s="12">
        <f>(BW$3*temphigh!$I134+BW$4*temphigh!$I134^2+BW$5*temphigh!$I134^6)*(M24/M$56)^$BW$1</f>
        <v>0.73007689479431925</v>
      </c>
      <c r="BX24" s="12"/>
      <c r="BY24" s="12"/>
      <c r="BZ24" s="12"/>
      <c r="CA24" s="19"/>
      <c r="CB24" s="19"/>
      <c r="CC24" s="19"/>
      <c r="CD24" s="19"/>
      <c r="CE24" s="19"/>
      <c r="CF24" s="19"/>
      <c r="CG24" s="19"/>
      <c r="CH24" s="19"/>
    </row>
    <row r="25" spans="1:86" x14ac:dyDescent="0.3">
      <c r="A25" s="2">
        <v>1979</v>
      </c>
      <c r="B25" s="1">
        <v>903.31417676503577</v>
      </c>
      <c r="C25" s="1">
        <v>1743.8147918631214</v>
      </c>
      <c r="D25" s="1">
        <v>1692.845732815879</v>
      </c>
      <c r="E25" s="11">
        <f t="shared" si="20"/>
        <v>7.1710102906858975E-3</v>
      </c>
      <c r="F25" s="11">
        <f t="shared" si="7"/>
        <v>1.6106980972057983E-2</v>
      </c>
      <c r="G25" s="11">
        <f t="shared" si="7"/>
        <v>2.5072610570206377E-2</v>
      </c>
      <c r="H25" s="1">
        <v>17824.495256144404</v>
      </c>
      <c r="I25" s="1">
        <v>2451.1983105057357</v>
      </c>
      <c r="J25" s="1">
        <v>680.46841539270599</v>
      </c>
      <c r="K25" s="1">
        <f t="shared" si="8"/>
        <v>19732.332022041093</v>
      </c>
      <c r="L25" s="1">
        <f t="shared" si="0"/>
        <v>1405.6528949882536</v>
      </c>
      <c r="M25" s="1">
        <f t="shared" si="0"/>
        <v>401.96717409141297</v>
      </c>
      <c r="N25" s="11">
        <f t="shared" si="21"/>
        <v>3.1199121385352857E-2</v>
      </c>
      <c r="O25" s="11">
        <f t="shared" si="9"/>
        <v>3.4800518287731563E-2</v>
      </c>
      <c r="P25" s="11">
        <f t="shared" si="9"/>
        <v>5.2158331856821949E-3</v>
      </c>
      <c r="Q25" s="1">
        <v>4162.5937119474347</v>
      </c>
      <c r="R25" s="1">
        <v>2298.1921282603412</v>
      </c>
      <c r="S25" s="1">
        <v>614.24516500000072</v>
      </c>
      <c r="T25" s="1">
        <f t="shared" si="10"/>
        <v>233.53220678226603</v>
      </c>
      <c r="U25" s="1">
        <f t="shared" si="10"/>
        <v>937.57902753538292</v>
      </c>
      <c r="V25" s="1">
        <f t="shared" si="10"/>
        <v>902.67990564339846</v>
      </c>
      <c r="W25" s="11">
        <f t="shared" si="22"/>
        <v>-1.449065348024936E-2</v>
      </c>
      <c r="X25" s="11">
        <f t="shared" si="22"/>
        <v>-1.6231741197668126E-2</v>
      </c>
      <c r="Y25" s="11">
        <f t="shared" si="22"/>
        <v>1.6847943051110814E-2</v>
      </c>
      <c r="Z25" s="1">
        <v>10196.85018926018</v>
      </c>
      <c r="AA25" s="1">
        <v>6396.5277829999986</v>
      </c>
      <c r="AB25" s="1">
        <v>1136.6636570000019</v>
      </c>
      <c r="AC25" s="12">
        <f t="shared" si="11"/>
        <v>2.4496385895153021</v>
      </c>
      <c r="AD25" s="12">
        <f t="shared" si="11"/>
        <v>2.7832867863149318</v>
      </c>
      <c r="AE25" s="12">
        <f t="shared" si="11"/>
        <v>1.8505048501277181</v>
      </c>
      <c r="AF25" s="11">
        <f t="shared" si="23"/>
        <v>-7.7596257389900281E-5</v>
      </c>
      <c r="AG25" s="11">
        <f t="shared" si="23"/>
        <v>-9.73535026831851E-3</v>
      </c>
      <c r="AH25" s="11">
        <f t="shared" si="23"/>
        <v>1.0258623333963213E-2</v>
      </c>
      <c r="AI25" s="1">
        <f t="shared" si="29"/>
        <v>21316.175129964013</v>
      </c>
      <c r="AJ25" s="1">
        <f t="shared" si="29"/>
        <v>2802.3655849446704</v>
      </c>
      <c r="AK25" s="1">
        <f t="shared" si="29"/>
        <v>889.8366524579601</v>
      </c>
      <c r="AL25" s="14">
        <f t="shared" si="28"/>
        <v>8.1037889063999327</v>
      </c>
      <c r="AM25" s="14">
        <f t="shared" si="28"/>
        <v>1.0620021422207806</v>
      </c>
      <c r="AN25" s="14">
        <f t="shared" si="28"/>
        <v>0.44065476046648366</v>
      </c>
      <c r="AO25" s="11">
        <f t="shared" si="25"/>
        <v>2.0621120954280148E-2</v>
      </c>
      <c r="AP25" s="11">
        <f t="shared" si="13"/>
        <v>2.5977173653231045E-2</v>
      </c>
      <c r="AQ25" s="11">
        <f t="shared" si="13"/>
        <v>2.3564574154817608E-2</v>
      </c>
      <c r="AR25" s="1">
        <f t="shared" si="26"/>
        <v>13775.299073981647</v>
      </c>
      <c r="AS25" s="1">
        <f t="shared" si="26"/>
        <v>2036.2478405779661</v>
      </c>
      <c r="AT25" s="1">
        <f t="shared" si="26"/>
        <v>655.92537283621471</v>
      </c>
      <c r="AU25" s="1">
        <f t="shared" si="27"/>
        <v>2755.0598147963296</v>
      </c>
      <c r="AV25" s="1">
        <f t="shared" si="27"/>
        <v>407.24956811559326</v>
      </c>
      <c r="AW25" s="1">
        <f t="shared" si="27"/>
        <v>131.18507456724294</v>
      </c>
      <c r="AX25" s="1">
        <f t="shared" si="14"/>
        <v>12199.785570344071</v>
      </c>
      <c r="AY25" s="1">
        <f t="shared" si="3"/>
        <v>934.15784753260596</v>
      </c>
      <c r="AZ25" s="1">
        <f t="shared" si="3"/>
        <v>309.97526124020698</v>
      </c>
      <c r="BA25" s="1">
        <f t="shared" si="15"/>
        <v>8499.4399536325072</v>
      </c>
      <c r="BB25" s="1">
        <f t="shared" si="15"/>
        <v>11927.074864243787</v>
      </c>
      <c r="BC25" s="1">
        <f t="shared" si="15"/>
        <v>9710.9968361482097</v>
      </c>
      <c r="BD25" s="1">
        <f t="shared" si="16"/>
        <v>0</v>
      </c>
      <c r="BE25" s="2">
        <v>0</v>
      </c>
      <c r="BF25" s="2">
        <v>0</v>
      </c>
      <c r="BG25" s="2">
        <v>0</v>
      </c>
      <c r="BH25" s="2">
        <f t="shared" si="4"/>
        <v>0</v>
      </c>
      <c r="BI25" s="2">
        <f t="shared" si="17"/>
        <v>0</v>
      </c>
      <c r="BJ25" s="2">
        <f t="shared" si="5"/>
        <v>0</v>
      </c>
      <c r="BK25" s="2">
        <f t="shared" si="5"/>
        <v>0</v>
      </c>
      <c r="BL25" s="2">
        <f t="shared" si="6"/>
        <v>0</v>
      </c>
      <c r="BM25" s="2">
        <f t="shared" si="6"/>
        <v>0</v>
      </c>
      <c r="BN25" s="2">
        <f t="shared" si="6"/>
        <v>0</v>
      </c>
      <c r="BO25" s="2">
        <f t="shared" si="18"/>
        <v>0</v>
      </c>
      <c r="BP25" s="2">
        <f t="shared" si="18"/>
        <v>0</v>
      </c>
      <c r="BQ25" s="2">
        <f t="shared" si="18"/>
        <v>0</v>
      </c>
      <c r="BR25" s="11">
        <f t="shared" si="19"/>
        <v>5.1730956327600025E-2</v>
      </c>
      <c r="BS25" s="17">
        <v>0</v>
      </c>
      <c r="BT25" s="17">
        <v>0</v>
      </c>
      <c r="BU25" s="12">
        <f>(BU$3*temphigh!$I135+BU$4*temphigh!$I135^2+BU$5*temphigh!$I135^6)*(K25/K$56)^$BW$1</f>
        <v>2.342664461644651</v>
      </c>
      <c r="BV25" s="12">
        <f>(BV$3*temphigh!$I135+BV$4*temphigh!$I135^2+BV$5*temphigh!$I135^6)*(L25/L$56)^$BW$1</f>
        <v>1.4651108652278095</v>
      </c>
      <c r="BW25" s="12">
        <f>(BW$3*temphigh!$I135+BW$4*temphigh!$I135^2+BW$5*temphigh!$I135^6)*(M25/M$56)^$BW$1</f>
        <v>0.74391677780260979</v>
      </c>
      <c r="BX25" s="12"/>
      <c r="BY25" s="12"/>
      <c r="BZ25" s="12"/>
      <c r="CA25" s="19"/>
      <c r="CB25" s="19"/>
      <c r="CC25" s="19"/>
      <c r="CD25" s="19"/>
      <c r="CE25" s="19"/>
      <c r="CF25" s="19"/>
      <c r="CG25" s="19"/>
      <c r="CH25" s="19"/>
    </row>
    <row r="26" spans="1:86" x14ac:dyDescent="0.3">
      <c r="A26" s="2">
        <v>1980</v>
      </c>
      <c r="B26" s="1">
        <v>909.58314605023929</v>
      </c>
      <c r="C26" s="1">
        <v>1771.1376542472055</v>
      </c>
      <c r="D26" s="1">
        <v>1735.2726914999992</v>
      </c>
      <c r="E26" s="11">
        <f t="shared" si="20"/>
        <v>6.9399655695143725E-3</v>
      </c>
      <c r="F26" s="11">
        <f t="shared" si="7"/>
        <v>1.5668442836691332E-2</v>
      </c>
      <c r="G26" s="11">
        <f t="shared" si="7"/>
        <v>2.5062507387219046E-2</v>
      </c>
      <c r="H26" s="1">
        <v>18304.771367773254</v>
      </c>
      <c r="I26" s="1">
        <v>2567.816844563456</v>
      </c>
      <c r="J26" s="1">
        <v>723.71836737436615</v>
      </c>
      <c r="K26" s="1">
        <f t="shared" si="8"/>
        <v>20124.351959751704</v>
      </c>
      <c r="L26" s="1">
        <f t="shared" si="0"/>
        <v>1449.8121240919959</v>
      </c>
      <c r="M26" s="1">
        <f t="shared" si="0"/>
        <v>417.06319180806776</v>
      </c>
      <c r="N26" s="11">
        <f t="shared" si="21"/>
        <v>1.9866883309723526E-2</v>
      </c>
      <c r="O26" s="11">
        <f t="shared" si="9"/>
        <v>3.1415457728710017E-2</v>
      </c>
      <c r="P26" s="11">
        <f t="shared" si="9"/>
        <v>3.7555349515236092E-2</v>
      </c>
      <c r="Q26" s="1">
        <v>4055.536150077508</v>
      </c>
      <c r="R26" s="1">
        <v>2318.4122303689601</v>
      </c>
      <c r="S26" s="1">
        <v>637.55582599999889</v>
      </c>
      <c r="T26" s="1">
        <f t="shared" si="10"/>
        <v>221.55623080971907</v>
      </c>
      <c r="U26" s="1">
        <f t="shared" si="10"/>
        <v>902.87289581321522</v>
      </c>
      <c r="V26" s="1">
        <f t="shared" si="10"/>
        <v>880.94465297742408</v>
      </c>
      <c r="W26" s="11">
        <f t="shared" si="22"/>
        <v>-5.1281902986994754E-2</v>
      </c>
      <c r="X26" s="11">
        <f t="shared" si="22"/>
        <v>-3.7016753471331154E-2</v>
      </c>
      <c r="Y26" s="11">
        <f t="shared" si="22"/>
        <v>-2.4078582596210873E-2</v>
      </c>
      <c r="Z26" s="1">
        <v>9918.9793807804017</v>
      </c>
      <c r="AA26" s="1">
        <v>6533.856933</v>
      </c>
      <c r="AB26" s="1">
        <v>1193.3664780000026</v>
      </c>
      <c r="AC26" s="12">
        <f t="shared" si="11"/>
        <v>2.4457874406053151</v>
      </c>
      <c r="AD26" s="12">
        <f t="shared" si="11"/>
        <v>2.8182464047647726</v>
      </c>
      <c r="AE26" s="12">
        <f t="shared" si="11"/>
        <v>1.871783504022132</v>
      </c>
      <c r="AF26" s="11">
        <f t="shared" si="23"/>
        <v>-1.5721294261408225E-3</v>
      </c>
      <c r="AG26" s="11">
        <f t="shared" si="23"/>
        <v>1.2560552014162951E-2</v>
      </c>
      <c r="AH26" s="11">
        <f t="shared" si="23"/>
        <v>1.1498837137846607E-2</v>
      </c>
      <c r="AI26" s="1">
        <f t="shared" si="29"/>
        <v>21939.617431763942</v>
      </c>
      <c r="AJ26" s="1">
        <f t="shared" si="29"/>
        <v>2929.3785945657969</v>
      </c>
      <c r="AK26" s="1">
        <f t="shared" si="29"/>
        <v>932.03806177940703</v>
      </c>
      <c r="AL26" s="14">
        <f t="shared" si="28"/>
        <v>8.2708981176267589</v>
      </c>
      <c r="AM26" s="14">
        <f t="shared" si="28"/>
        <v>1.0895899562893532</v>
      </c>
      <c r="AN26" s="14">
        <f t="shared" si="28"/>
        <v>0.45103860224616948</v>
      </c>
      <c r="AO26" s="11">
        <f t="shared" si="25"/>
        <v>2.0621120954280148E-2</v>
      </c>
      <c r="AP26" s="11">
        <f t="shared" si="13"/>
        <v>2.5977173653231045E-2</v>
      </c>
      <c r="AQ26" s="11">
        <f t="shared" si="13"/>
        <v>2.3564574154817608E-2</v>
      </c>
      <c r="AR26" s="1">
        <f t="shared" si="26"/>
        <v>14219.109702597792</v>
      </c>
      <c r="AS26" s="1">
        <f t="shared" si="26"/>
        <v>2134.1259420488577</v>
      </c>
      <c r="AT26" s="1">
        <f t="shared" si="26"/>
        <v>691.18551481508996</v>
      </c>
      <c r="AU26" s="1">
        <f t="shared" si="27"/>
        <v>2843.8219405195587</v>
      </c>
      <c r="AV26" s="1">
        <f t="shared" si="27"/>
        <v>426.82518840977156</v>
      </c>
      <c r="AW26" s="1">
        <f t="shared" si="27"/>
        <v>138.237102963018</v>
      </c>
      <c r="AX26" s="1">
        <f t="shared" si="14"/>
        <v>12506.045006961838</v>
      </c>
      <c r="AY26" s="1">
        <f t="shared" si="3"/>
        <v>963.95712074945845</v>
      </c>
      <c r="AZ26" s="1">
        <f t="shared" si="3"/>
        <v>318.65217182326199</v>
      </c>
      <c r="BA26" s="1">
        <f t="shared" si="15"/>
        <v>8580.9777537492519</v>
      </c>
      <c r="BB26" s="1">
        <f t="shared" si="15"/>
        <v>12169.569734725135</v>
      </c>
      <c r="BC26" s="1">
        <f t="shared" si="15"/>
        <v>10002.28555956844</v>
      </c>
      <c r="BD26" s="1">
        <f t="shared" si="16"/>
        <v>0</v>
      </c>
      <c r="BE26" s="2">
        <v>0</v>
      </c>
      <c r="BF26" s="2">
        <v>0</v>
      </c>
      <c r="BG26" s="2">
        <v>0</v>
      </c>
      <c r="BH26" s="2">
        <f t="shared" si="4"/>
        <v>0</v>
      </c>
      <c r="BI26" s="2">
        <f t="shared" si="17"/>
        <v>0</v>
      </c>
      <c r="BJ26" s="2">
        <f t="shared" si="5"/>
        <v>0</v>
      </c>
      <c r="BK26" s="2">
        <f t="shared" si="5"/>
        <v>0</v>
      </c>
      <c r="BL26" s="2">
        <f t="shared" si="6"/>
        <v>0</v>
      </c>
      <c r="BM26" s="2">
        <f t="shared" si="6"/>
        <v>0</v>
      </c>
      <c r="BN26" s="2">
        <f t="shared" si="6"/>
        <v>0</v>
      </c>
      <c r="BO26" s="2">
        <f t="shared" si="18"/>
        <v>0</v>
      </c>
      <c r="BP26" s="2">
        <f t="shared" si="18"/>
        <v>0</v>
      </c>
      <c r="BQ26" s="2">
        <f t="shared" si="18"/>
        <v>0</v>
      </c>
      <c r="BR26" s="11">
        <f t="shared" si="19"/>
        <v>4.2806571653571907E-2</v>
      </c>
      <c r="BS26" s="17">
        <v>0</v>
      </c>
      <c r="BT26" s="17">
        <v>0</v>
      </c>
      <c r="BU26" s="12">
        <f>(BU$3*temphigh!$I136+BU$4*temphigh!$I136^2+BU$5*temphigh!$I136^6)*(K26/K$56)^$BW$1</f>
        <v>2.3905187251882598</v>
      </c>
      <c r="BV26" s="12">
        <f>(BV$3*temphigh!$I136+BV$4*temphigh!$I136^2+BV$5*temphigh!$I136^6)*(L26/L$56)^$BW$1</f>
        <v>1.4883190740718812</v>
      </c>
      <c r="BW26" s="12">
        <f>(BW$3*temphigh!$I136+BW$4*temphigh!$I136^2+BW$5*temphigh!$I136^6)*(M26/M$56)^$BW$1</f>
        <v>0.75170756233170821</v>
      </c>
      <c r="BX26" s="12"/>
      <c r="BY26" s="12"/>
      <c r="BZ26" s="12"/>
      <c r="CA26" s="19"/>
      <c r="CB26" s="19"/>
      <c r="CC26" s="19"/>
      <c r="CD26" s="19"/>
      <c r="CE26" s="19"/>
      <c r="CF26" s="19"/>
      <c r="CG26" s="19"/>
      <c r="CH26" s="19"/>
    </row>
    <row r="27" spans="1:86" x14ac:dyDescent="0.3">
      <c r="A27" s="2">
        <v>1981</v>
      </c>
      <c r="B27" s="1">
        <v>915.87460548077411</v>
      </c>
      <c r="C27" s="1">
        <v>1799.1535041360673</v>
      </c>
      <c r="D27" s="1">
        <v>1778.6064313142044</v>
      </c>
      <c r="E27" s="11">
        <f t="shared" si="20"/>
        <v>6.9168601659503892E-3</v>
      </c>
      <c r="F27" s="11">
        <f t="shared" si="7"/>
        <v>1.5817996879959884E-2</v>
      </c>
      <c r="G27" s="11">
        <f t="shared" si="7"/>
        <v>2.4972293995329853E-2</v>
      </c>
      <c r="H27" s="1">
        <v>18585.782838008105</v>
      </c>
      <c r="I27" s="1">
        <v>2617.053973761886</v>
      </c>
      <c r="J27" s="1">
        <v>761.04401569973516</v>
      </c>
      <c r="K27" s="1">
        <f t="shared" si="8"/>
        <v>20292.933909060386</v>
      </c>
      <c r="L27" s="1">
        <f t="shared" si="0"/>
        <v>1454.6029384071733</v>
      </c>
      <c r="M27" s="1">
        <f t="shared" si="0"/>
        <v>427.88781278464347</v>
      </c>
      <c r="N27" s="11">
        <f t="shared" si="21"/>
        <v>8.3770125689435204E-3</v>
      </c>
      <c r="O27" s="11">
        <f t="shared" si="9"/>
        <v>3.3044380272222451E-3</v>
      </c>
      <c r="P27" s="11">
        <f t="shared" si="9"/>
        <v>2.5954390579634667E-2</v>
      </c>
      <c r="Q27" s="1">
        <v>3946.9596667375117</v>
      </c>
      <c r="R27" s="1">
        <v>2355.1102514803902</v>
      </c>
      <c r="S27" s="1">
        <v>671.01365500000111</v>
      </c>
      <c r="T27" s="1">
        <f t="shared" si="10"/>
        <v>212.36445626954927</v>
      </c>
      <c r="U27" s="1">
        <f t="shared" si="10"/>
        <v>899.9089338975441</v>
      </c>
      <c r="V27" s="1">
        <f t="shared" si="10"/>
        <v>881.70150629598425</v>
      </c>
      <c r="W27" s="11">
        <f t="shared" si="22"/>
        <v>-4.1487321329563676E-2</v>
      </c>
      <c r="X27" s="11">
        <f t="shared" si="22"/>
        <v>-3.2828119322393379E-3</v>
      </c>
      <c r="Y27" s="11">
        <f t="shared" si="22"/>
        <v>8.5913833065687228E-4</v>
      </c>
      <c r="Z27" s="1">
        <v>9531.5916334437134</v>
      </c>
      <c r="AA27" s="1">
        <v>6441.6575519999997</v>
      </c>
      <c r="AB27" s="1">
        <v>1231.3235949999989</v>
      </c>
      <c r="AC27" s="12">
        <f t="shared" si="11"/>
        <v>2.4149199480729333</v>
      </c>
      <c r="AD27" s="12">
        <f t="shared" si="11"/>
        <v>2.735183012324311</v>
      </c>
      <c r="AE27" s="12">
        <f t="shared" si="11"/>
        <v>1.8350201755581217</v>
      </c>
      <c r="AF27" s="11">
        <f t="shared" si="23"/>
        <v>-1.2620676686745269E-2</v>
      </c>
      <c r="AG27" s="11">
        <f t="shared" si="23"/>
        <v>-2.9473431528211025E-2</v>
      </c>
      <c r="AH27" s="11">
        <f t="shared" si="23"/>
        <v>-1.9640801612479497E-2</v>
      </c>
      <c r="AI27" s="1">
        <f t="shared" si="29"/>
        <v>22589.477629107107</v>
      </c>
      <c r="AJ27" s="1">
        <f t="shared" si="29"/>
        <v>3063.265923518989</v>
      </c>
      <c r="AK27" s="1">
        <f t="shared" si="29"/>
        <v>977.0713585644844</v>
      </c>
      <c r="AL27" s="14">
        <f t="shared" si="28"/>
        <v>8.4414533081108676</v>
      </c>
      <c r="AM27" s="14">
        <f t="shared" si="28"/>
        <v>1.1178944237946982</v>
      </c>
      <c r="AN27" s="14">
        <f t="shared" si="28"/>
        <v>0.4616671348354846</v>
      </c>
      <c r="AO27" s="11">
        <f t="shared" si="25"/>
        <v>2.0621120954280148E-2</v>
      </c>
      <c r="AP27" s="11">
        <f t="shared" si="13"/>
        <v>2.5977173653231045E-2</v>
      </c>
      <c r="AQ27" s="11">
        <f t="shared" si="13"/>
        <v>2.3564574154817608E-2</v>
      </c>
      <c r="AR27" s="1">
        <f t="shared" si="26"/>
        <v>14678.013210257626</v>
      </c>
      <c r="AS27" s="1">
        <f t="shared" si="26"/>
        <v>2237.1355800170063</v>
      </c>
      <c r="AT27" s="1">
        <f t="shared" si="26"/>
        <v>728.41369484042536</v>
      </c>
      <c r="AU27" s="1">
        <f t="shared" si="27"/>
        <v>2935.6026420515254</v>
      </c>
      <c r="AV27" s="1">
        <f t="shared" si="27"/>
        <v>447.4271160034013</v>
      </c>
      <c r="AW27" s="1">
        <f t="shared" si="27"/>
        <v>145.68273896808509</v>
      </c>
      <c r="AX27" s="1">
        <f t="shared" si="14"/>
        <v>12820.980621077606</v>
      </c>
      <c r="AY27" s="1">
        <f t="shared" si="3"/>
        <v>994.75028667606784</v>
      </c>
      <c r="AZ27" s="1">
        <f t="shared" si="3"/>
        <v>327.63344695755029</v>
      </c>
      <c r="BA27" s="1">
        <f t="shared" si="15"/>
        <v>8663.1097221816781</v>
      </c>
      <c r="BB27" s="1">
        <f t="shared" si="15"/>
        <v>12418.642196786283</v>
      </c>
      <c r="BC27" s="1">
        <f t="shared" si="15"/>
        <v>10301.502485677411</v>
      </c>
      <c r="BD27" s="1">
        <f t="shared" si="16"/>
        <v>0</v>
      </c>
      <c r="BE27" s="2">
        <v>0</v>
      </c>
      <c r="BF27" s="2">
        <v>0</v>
      </c>
      <c r="BG27" s="2">
        <v>0</v>
      </c>
      <c r="BH27" s="2">
        <f t="shared" si="4"/>
        <v>0</v>
      </c>
      <c r="BI27" s="2">
        <f t="shared" si="17"/>
        <v>0</v>
      </c>
      <c r="BJ27" s="2">
        <f t="shared" si="5"/>
        <v>0</v>
      </c>
      <c r="BK27" s="2">
        <f t="shared" si="5"/>
        <v>0</v>
      </c>
      <c r="BL27" s="2">
        <f t="shared" si="6"/>
        <v>0</v>
      </c>
      <c r="BM27" s="2">
        <f t="shared" si="6"/>
        <v>0</v>
      </c>
      <c r="BN27" s="2">
        <f t="shared" si="6"/>
        <v>0</v>
      </c>
      <c r="BO27" s="2">
        <f t="shared" si="18"/>
        <v>0</v>
      </c>
      <c r="BP27" s="2">
        <f t="shared" si="18"/>
        <v>0</v>
      </c>
      <c r="BQ27" s="2">
        <f t="shared" si="18"/>
        <v>0</v>
      </c>
      <c r="BR27" s="11">
        <f t="shared" si="19"/>
        <v>2.9448153818693784E-2</v>
      </c>
      <c r="BS27" s="17">
        <v>0</v>
      </c>
      <c r="BT27" s="17">
        <v>0</v>
      </c>
      <c r="BU27" s="12">
        <f>(BU$3*temphigh!$I137+BU$4*temphigh!$I137^2+BU$5*temphigh!$I137^6)*(K27/K$56)^$BW$1</f>
        <v>2.4455508657527067</v>
      </c>
      <c r="BV27" s="12">
        <f>(BV$3*temphigh!$I137+BV$4*temphigh!$I137^2+BV$5*temphigh!$I137^6)*(L27/L$56)^$BW$1</f>
        <v>1.5218131238557078</v>
      </c>
      <c r="BW27" s="12">
        <f>(BW$3*temphigh!$I137+BW$4*temphigh!$I137^2+BW$5*temphigh!$I137^6)*(M27/M$56)^$BW$1</f>
        <v>0.76128948976542088</v>
      </c>
      <c r="BX27" s="12"/>
      <c r="BY27" s="12"/>
      <c r="BZ27" s="12"/>
      <c r="CA27" s="19"/>
      <c r="CB27" s="19"/>
      <c r="CC27" s="19"/>
      <c r="CD27" s="19"/>
      <c r="CE27" s="19"/>
      <c r="CF27" s="19"/>
      <c r="CG27" s="19"/>
      <c r="CH27" s="19"/>
    </row>
    <row r="28" spans="1:86" x14ac:dyDescent="0.3">
      <c r="A28" s="2">
        <v>1982</v>
      </c>
      <c r="B28" s="1">
        <v>921.55163861389883</v>
      </c>
      <c r="C28" s="1">
        <v>1829.4163993666116</v>
      </c>
      <c r="D28" s="1">
        <v>1822.7481860632315</v>
      </c>
      <c r="E28" s="11">
        <f t="shared" si="20"/>
        <v>6.1984829573309419E-3</v>
      </c>
      <c r="F28" s="11">
        <f t="shared" si="7"/>
        <v>1.6820629902325246E-2</v>
      </c>
      <c r="G28" s="11">
        <f t="shared" si="7"/>
        <v>2.4818168860668566E-2</v>
      </c>
      <c r="H28" s="1">
        <v>18649.5693477856</v>
      </c>
      <c r="I28" s="1">
        <v>2627.655881045735</v>
      </c>
      <c r="J28" s="1">
        <v>789.89522956821065</v>
      </c>
      <c r="K28" s="1">
        <f t="shared" si="8"/>
        <v>20237.139804597737</v>
      </c>
      <c r="L28" s="1">
        <f t="shared" si="0"/>
        <v>1436.3355887459484</v>
      </c>
      <c r="M28" s="1">
        <f t="shared" si="0"/>
        <v>433.3540066629966</v>
      </c>
      <c r="N28" s="11">
        <f t="shared" si="21"/>
        <v>-2.7494350847778737E-3</v>
      </c>
      <c r="O28" s="11">
        <f t="shared" si="9"/>
        <v>-1.2558306585870205E-2</v>
      </c>
      <c r="P28" s="11">
        <f t="shared" si="9"/>
        <v>1.2774829558195977E-2</v>
      </c>
      <c r="Q28" s="1">
        <v>3848.8696831483066</v>
      </c>
      <c r="R28" s="1">
        <v>2436.0311347254014</v>
      </c>
      <c r="S28" s="1">
        <v>702.69958900000029</v>
      </c>
      <c r="T28" s="1">
        <f t="shared" si="10"/>
        <v>206.37847509359841</v>
      </c>
      <c r="U28" s="1">
        <f t="shared" si="10"/>
        <v>927.07388067722479</v>
      </c>
      <c r="V28" s="1">
        <f t="shared" si="10"/>
        <v>889.61113157263264</v>
      </c>
      <c r="W28" s="11">
        <f t="shared" si="22"/>
        <v>-2.8187302532176051E-2</v>
      </c>
      <c r="X28" s="11">
        <f t="shared" si="22"/>
        <v>3.0186328589969724E-2</v>
      </c>
      <c r="Y28" s="11">
        <f t="shared" si="22"/>
        <v>8.9708651058979516E-3</v>
      </c>
      <c r="Z28" s="1">
        <v>9181.9648749908665</v>
      </c>
      <c r="AA28" s="1">
        <v>6672.025826000001</v>
      </c>
      <c r="AB28" s="1">
        <v>1291.7080840000017</v>
      </c>
      <c r="AC28" s="12">
        <f t="shared" si="11"/>
        <v>2.3856263347113855</v>
      </c>
      <c r="AD28" s="12">
        <f t="shared" si="11"/>
        <v>2.7388918519516774</v>
      </c>
      <c r="AE28" s="12">
        <f t="shared" si="11"/>
        <v>1.8382081108631489</v>
      </c>
      <c r="AF28" s="11">
        <f t="shared" si="23"/>
        <v>-1.2130262696667726E-2</v>
      </c>
      <c r="AG28" s="11">
        <f t="shared" si="23"/>
        <v>1.3559749423182055E-3</v>
      </c>
      <c r="AH28" s="11">
        <f t="shared" si="23"/>
        <v>1.7372753430668908E-3</v>
      </c>
      <c r="AI28" s="1">
        <f t="shared" si="29"/>
        <v>23266.132508247923</v>
      </c>
      <c r="AJ28" s="1">
        <f t="shared" si="29"/>
        <v>3204.3664471704915</v>
      </c>
      <c r="AK28" s="1">
        <f t="shared" si="29"/>
        <v>1025.0469616761211</v>
      </c>
      <c r="AL28" s="14">
        <f t="shared" si="28"/>
        <v>8.6155255378073292</v>
      </c>
      <c r="AM28" s="14">
        <f t="shared" si="28"/>
        <v>1.1469341613675916</v>
      </c>
      <c r="AN28" s="14">
        <f t="shared" si="28"/>
        <v>0.47254612426915754</v>
      </c>
      <c r="AO28" s="11">
        <f t="shared" si="25"/>
        <v>2.0621120954280148E-2</v>
      </c>
      <c r="AP28" s="11">
        <f t="shared" si="13"/>
        <v>2.5977173653231045E-2</v>
      </c>
      <c r="AQ28" s="11">
        <f t="shared" si="13"/>
        <v>2.3564574154817608E-2</v>
      </c>
      <c r="AR28" s="1">
        <f t="shared" si="26"/>
        <v>15144.061131962364</v>
      </c>
      <c r="AS28" s="1">
        <f t="shared" si="26"/>
        <v>2347.129099409734</v>
      </c>
      <c r="AT28" s="1">
        <f t="shared" si="26"/>
        <v>767.66952063484507</v>
      </c>
      <c r="AU28" s="1">
        <f t="shared" si="27"/>
        <v>3028.8122263924729</v>
      </c>
      <c r="AV28" s="1">
        <f t="shared" si="27"/>
        <v>469.42581988194684</v>
      </c>
      <c r="AW28" s="1">
        <f t="shared" si="27"/>
        <v>153.53390412696902</v>
      </c>
      <c r="AX28" s="1">
        <f t="shared" si="14"/>
        <v>13146.576271941067</v>
      </c>
      <c r="AY28" s="1">
        <f t="shared" si="3"/>
        <v>1026.3946907756449</v>
      </c>
      <c r="AZ28" s="1">
        <f t="shared" si="3"/>
        <v>336.92839263457734</v>
      </c>
      <c r="BA28" s="1">
        <f t="shared" si="15"/>
        <v>8739.918923901685</v>
      </c>
      <c r="BB28" s="1">
        <f t="shared" si="15"/>
        <v>12684.821407807538</v>
      </c>
      <c r="BC28" s="1">
        <f t="shared" si="15"/>
        <v>10608.158256665278</v>
      </c>
      <c r="BD28" s="1">
        <f t="shared" si="16"/>
        <v>0</v>
      </c>
      <c r="BE28" s="2">
        <v>0</v>
      </c>
      <c r="BF28" s="2">
        <v>0</v>
      </c>
      <c r="BG28" s="2">
        <v>0</v>
      </c>
      <c r="BH28" s="2">
        <f t="shared" si="4"/>
        <v>0</v>
      </c>
      <c r="BI28" s="2">
        <f t="shared" si="17"/>
        <v>0</v>
      </c>
      <c r="BJ28" s="2">
        <f t="shared" si="5"/>
        <v>0</v>
      </c>
      <c r="BK28" s="2">
        <f t="shared" si="5"/>
        <v>0</v>
      </c>
      <c r="BL28" s="2">
        <f t="shared" si="6"/>
        <v>0</v>
      </c>
      <c r="BM28" s="2">
        <f t="shared" si="6"/>
        <v>0</v>
      </c>
      <c r="BN28" s="2">
        <f t="shared" si="6"/>
        <v>0</v>
      </c>
      <c r="BO28" s="2">
        <f t="shared" si="18"/>
        <v>0</v>
      </c>
      <c r="BP28" s="2">
        <f t="shared" si="18"/>
        <v>0</v>
      </c>
      <c r="BQ28" s="2">
        <f t="shared" si="18"/>
        <v>0</v>
      </c>
      <c r="BR28" s="11">
        <f t="shared" si="19"/>
        <v>1.7109021078205416E-2</v>
      </c>
      <c r="BS28" s="17">
        <v>0</v>
      </c>
      <c r="BT28" s="17">
        <v>0</v>
      </c>
      <c r="BU28" s="12">
        <f>(BU$3*temphigh!$I138+BU$4*temphigh!$I138^2+BU$5*temphigh!$I138^6)*(K28/K$56)^$BW$1</f>
        <v>2.5076969956186184</v>
      </c>
      <c r="BV28" s="12">
        <f>(BV$3*temphigh!$I138+BV$4*temphigh!$I138^2+BV$5*temphigh!$I138^6)*(L28/L$56)^$BW$1</f>
        <v>1.5614782340058486</v>
      </c>
      <c r="BW28" s="12">
        <f>(BW$3*temphigh!$I138+BW$4*temphigh!$I138^2+BW$5*temphigh!$I138^6)*(M28/M$56)^$BW$1</f>
        <v>0.77295543018618851</v>
      </c>
      <c r="BX28" s="12"/>
      <c r="BY28" s="12"/>
      <c r="BZ28" s="12"/>
      <c r="CA28" s="19"/>
      <c r="CB28" s="19"/>
      <c r="CC28" s="19"/>
      <c r="CD28" s="19"/>
      <c r="CE28" s="19"/>
      <c r="CF28" s="19"/>
      <c r="CG28" s="19"/>
      <c r="CH28" s="19"/>
    </row>
    <row r="29" spans="1:86" x14ac:dyDescent="0.3">
      <c r="A29" s="2">
        <v>1983</v>
      </c>
      <c r="B29" s="1">
        <v>926.77344196489094</v>
      </c>
      <c r="C29" s="1">
        <v>1859.8300727213013</v>
      </c>
      <c r="D29" s="1">
        <v>1867.5480402701805</v>
      </c>
      <c r="E29" s="11">
        <f t="shared" si="20"/>
        <v>5.666316603642807E-3</v>
      </c>
      <c r="F29" s="11">
        <f t="shared" si="7"/>
        <v>1.6624795407551574E-2</v>
      </c>
      <c r="G29" s="11">
        <f t="shared" si="7"/>
        <v>2.4578191628163326E-2</v>
      </c>
      <c r="H29" s="1">
        <v>19112.052818472035</v>
      </c>
      <c r="I29" s="1">
        <v>2643.163992556083</v>
      </c>
      <c r="J29" s="1">
        <v>822.39045007983623</v>
      </c>
      <c r="K29" s="1">
        <f t="shared" si="8"/>
        <v>20622.14124085362</v>
      </c>
      <c r="L29" s="1">
        <f t="shared" si="0"/>
        <v>1421.1857477326455</v>
      </c>
      <c r="M29" s="1">
        <f t="shared" si="0"/>
        <v>440.35839097389959</v>
      </c>
      <c r="N29" s="11">
        <f t="shared" si="21"/>
        <v>1.9024498519717437E-2</v>
      </c>
      <c r="O29" s="11">
        <f t="shared" si="9"/>
        <v>-1.0547563627891443E-2</v>
      </c>
      <c r="P29" s="11">
        <f t="shared" si="9"/>
        <v>1.6163192685904937E-2</v>
      </c>
      <c r="Q29" s="1">
        <v>3862.5636050119006</v>
      </c>
      <c r="R29" s="1">
        <v>2483.9035272710544</v>
      </c>
      <c r="S29" s="1">
        <v>726.66990200000009</v>
      </c>
      <c r="T29" s="1">
        <f t="shared" si="10"/>
        <v>202.10092770770731</v>
      </c>
      <c r="U29" s="1">
        <f t="shared" si="10"/>
        <v>939.74627918148394</v>
      </c>
      <c r="V29" s="1">
        <f t="shared" si="10"/>
        <v>883.6069313906263</v>
      </c>
      <c r="W29" s="11">
        <f t="shared" si="22"/>
        <v>-2.0726712821921511E-2</v>
      </c>
      <c r="X29" s="11">
        <f t="shared" si="22"/>
        <v>1.3669243377886886E-2</v>
      </c>
      <c r="Y29" s="11">
        <f t="shared" si="22"/>
        <v>-6.7492412908460864E-3</v>
      </c>
      <c r="Z29" s="1">
        <v>9173.9167314395199</v>
      </c>
      <c r="AA29" s="1">
        <v>6816.8026530000006</v>
      </c>
      <c r="AB29" s="1">
        <v>1370.8896149999982</v>
      </c>
      <c r="AC29" s="12">
        <f t="shared" si="11"/>
        <v>2.3750849615876435</v>
      </c>
      <c r="AD29" s="12">
        <f t="shared" si="11"/>
        <v>2.7443910675908154</v>
      </c>
      <c r="AE29" s="12">
        <f t="shared" si="11"/>
        <v>1.8865369423268037</v>
      </c>
      <c r="AF29" s="11">
        <f t="shared" si="23"/>
        <v>-4.4187025312232286E-3</v>
      </c>
      <c r="AG29" s="11">
        <f t="shared" si="23"/>
        <v>2.0078250388817498E-3</v>
      </c>
      <c r="AH29" s="11">
        <f t="shared" si="23"/>
        <v>2.6291273103436374E-2</v>
      </c>
      <c r="AI29" s="1">
        <f t="shared" si="29"/>
        <v>23968.331483815607</v>
      </c>
      <c r="AJ29" s="1">
        <f t="shared" si="29"/>
        <v>3353.3556223353889</v>
      </c>
      <c r="AK29" s="1">
        <f t="shared" si="29"/>
        <v>1076.076169635478</v>
      </c>
      <c r="AL29" s="14">
        <f t="shared" si="28"/>
        <v>8.7931873320071432</v>
      </c>
      <c r="AM29" s="14">
        <f t="shared" si="28"/>
        <v>1.1767282692462604</v>
      </c>
      <c r="AN29" s="14">
        <f t="shared" si="28"/>
        <v>0.48368147245606974</v>
      </c>
      <c r="AO29" s="11">
        <f t="shared" si="25"/>
        <v>2.0621120954280148E-2</v>
      </c>
      <c r="AP29" s="11">
        <f t="shared" si="13"/>
        <v>2.5977173653231045E-2</v>
      </c>
      <c r="AQ29" s="11">
        <f t="shared" si="13"/>
        <v>2.3564574154817608E-2</v>
      </c>
      <c r="AR29" s="1">
        <f t="shared" si="26"/>
        <v>15618.982920650913</v>
      </c>
      <c r="AS29" s="1">
        <f t="shared" si="26"/>
        <v>2462.3553193478451</v>
      </c>
      <c r="AT29" s="1">
        <f t="shared" si="26"/>
        <v>808.99433513658573</v>
      </c>
      <c r="AU29" s="1">
        <f t="shared" si="27"/>
        <v>3123.796584130183</v>
      </c>
      <c r="AV29" s="1">
        <f t="shared" si="27"/>
        <v>492.47106386956904</v>
      </c>
      <c r="AW29" s="1">
        <f t="shared" si="27"/>
        <v>161.79886702731716</v>
      </c>
      <c r="AX29" s="1">
        <f t="shared" si="14"/>
        <v>13482.460513789827</v>
      </c>
      <c r="AY29" s="1">
        <f t="shared" si="3"/>
        <v>1059.1743215529059</v>
      </c>
      <c r="AZ29" s="1">
        <f t="shared" si="3"/>
        <v>346.54823016795763</v>
      </c>
      <c r="BA29" s="1">
        <f t="shared" si="15"/>
        <v>8812.8229477314489</v>
      </c>
      <c r="BB29" s="1">
        <f t="shared" si="15"/>
        <v>12954.172006335704</v>
      </c>
      <c r="BC29" s="1">
        <f t="shared" si="15"/>
        <v>10921.462028073447</v>
      </c>
      <c r="BD29" s="1">
        <f t="shared" si="16"/>
        <v>0</v>
      </c>
      <c r="BE29" s="2">
        <v>0</v>
      </c>
      <c r="BF29" s="2">
        <v>0</v>
      </c>
      <c r="BG29" s="2">
        <v>0</v>
      </c>
      <c r="BH29" s="2">
        <f t="shared" si="4"/>
        <v>0</v>
      </c>
      <c r="BI29" s="2">
        <f t="shared" si="17"/>
        <v>0</v>
      </c>
      <c r="BJ29" s="2">
        <f t="shared" si="5"/>
        <v>0</v>
      </c>
      <c r="BK29" s="2">
        <f t="shared" si="5"/>
        <v>0</v>
      </c>
      <c r="BL29" s="2">
        <f t="shared" si="6"/>
        <v>0</v>
      </c>
      <c r="BM29" s="2">
        <f t="shared" si="6"/>
        <v>0</v>
      </c>
      <c r="BN29" s="2">
        <f t="shared" si="6"/>
        <v>0</v>
      </c>
      <c r="BO29" s="2">
        <f t="shared" si="18"/>
        <v>0</v>
      </c>
      <c r="BP29" s="2">
        <f t="shared" si="18"/>
        <v>0</v>
      </c>
      <c r="BQ29" s="2">
        <f t="shared" si="18"/>
        <v>0</v>
      </c>
      <c r="BR29" s="11">
        <f t="shared" si="19"/>
        <v>3.5451074401415789E-2</v>
      </c>
      <c r="BS29" s="17">
        <v>0</v>
      </c>
      <c r="BT29" s="17">
        <v>0</v>
      </c>
      <c r="BU29" s="12">
        <f>(BU$3*temphigh!$I139+BU$4*temphigh!$I139^2+BU$5*temphigh!$I139^6)*(K29/K$56)^$BW$1</f>
        <v>2.5562857319324919</v>
      </c>
      <c r="BV29" s="12">
        <f>(BV$3*temphigh!$I139+BV$4*temphigh!$I139^2+BV$5*temphigh!$I139^6)*(L29/L$56)^$BW$1</f>
        <v>1.6004473302394893</v>
      </c>
      <c r="BW29" s="12">
        <f>(BW$3*temphigh!$I139+BW$4*temphigh!$I139^2+BW$5*temphigh!$I139^6)*(M29/M$56)^$BW$1</f>
        <v>0.78355498957614544</v>
      </c>
      <c r="BX29" s="12"/>
      <c r="BY29" s="12"/>
      <c r="BZ29" s="12"/>
      <c r="CA29" s="19"/>
      <c r="CB29" s="19"/>
      <c r="CC29" s="19"/>
      <c r="CD29" s="19"/>
      <c r="CE29" s="19"/>
      <c r="CF29" s="19"/>
      <c r="CG29" s="19"/>
      <c r="CH29" s="19"/>
    </row>
    <row r="30" spans="1:86" x14ac:dyDescent="0.3">
      <c r="A30" s="2">
        <v>1984</v>
      </c>
      <c r="B30" s="1">
        <v>931.65160996489089</v>
      </c>
      <c r="C30" s="1">
        <v>1889.4103818676083</v>
      </c>
      <c r="D30" s="1">
        <v>1912.9676268623828</v>
      </c>
      <c r="E30" s="11">
        <f t="shared" si="20"/>
        <v>5.2636035724735741E-3</v>
      </c>
      <c r="F30" s="11">
        <f t="shared" si="7"/>
        <v>1.5904845060938921E-2</v>
      </c>
      <c r="G30" s="11">
        <f t="shared" si="7"/>
        <v>2.4320438142855672E-2</v>
      </c>
      <c r="H30" s="1">
        <v>19892.340495778513</v>
      </c>
      <c r="I30" s="1">
        <v>2753.4540042072113</v>
      </c>
      <c r="J30" s="1">
        <v>865.40473852677314</v>
      </c>
      <c r="K30" s="1">
        <f t="shared" si="8"/>
        <v>21351.694434927398</v>
      </c>
      <c r="L30" s="1">
        <f t="shared" si="0"/>
        <v>1457.3086030603524</v>
      </c>
      <c r="M30" s="1">
        <f t="shared" si="0"/>
        <v>452.38859579981255</v>
      </c>
      <c r="N30" s="11">
        <f t="shared" si="21"/>
        <v>3.5377179583490292E-2</v>
      </c>
      <c r="O30" s="11">
        <f t="shared" si="9"/>
        <v>2.5417406123961817E-2</v>
      </c>
      <c r="P30" s="11">
        <f t="shared" si="9"/>
        <v>2.7319122497715842E-2</v>
      </c>
      <c r="Q30" s="1">
        <v>4012.3960597240161</v>
      </c>
      <c r="R30" s="1">
        <v>2592.8270889661512</v>
      </c>
      <c r="S30" s="1">
        <v>755.2512770000003</v>
      </c>
      <c r="T30" s="1">
        <f t="shared" si="10"/>
        <v>201.70557911853126</v>
      </c>
      <c r="U30" s="1">
        <f t="shared" si="10"/>
        <v>941.66348339372075</v>
      </c>
      <c r="V30" s="1">
        <f t="shared" si="10"/>
        <v>872.71451539045961</v>
      </c>
      <c r="W30" s="11">
        <f t="shared" si="22"/>
        <v>-1.9561938367143039E-3</v>
      </c>
      <c r="X30" s="11">
        <f t="shared" si="22"/>
        <v>2.040129612331798E-3</v>
      </c>
      <c r="Y30" s="11">
        <f t="shared" si="22"/>
        <v>-1.2327218826842068E-2</v>
      </c>
      <c r="Z30" s="1">
        <v>9392.6562523553712</v>
      </c>
      <c r="AA30" s="1">
        <v>7053.4084939999984</v>
      </c>
      <c r="AB30" s="1">
        <v>1443.6758980000004</v>
      </c>
      <c r="AC30" s="12">
        <f t="shared" si="11"/>
        <v>2.3409095494429892</v>
      </c>
      <c r="AD30" s="12">
        <f t="shared" si="11"/>
        <v>2.7203543668669528</v>
      </c>
      <c r="AE30" s="12">
        <f t="shared" si="11"/>
        <v>1.9115173214066605</v>
      </c>
      <c r="AF30" s="11">
        <f t="shared" si="23"/>
        <v>-1.4389132472048205E-2</v>
      </c>
      <c r="AG30" s="11">
        <f t="shared" si="23"/>
        <v>-8.7584823488597863E-3</v>
      </c>
      <c r="AH30" s="11">
        <f t="shared" si="23"/>
        <v>1.3241394069414048E-2</v>
      </c>
      <c r="AI30" s="1">
        <f t="shared" si="29"/>
        <v>24695.294919564229</v>
      </c>
      <c r="AJ30" s="1">
        <f t="shared" si="29"/>
        <v>3510.4911239714193</v>
      </c>
      <c r="AK30" s="1">
        <f t="shared" si="29"/>
        <v>1130.2674196992473</v>
      </c>
      <c r="AL30" s="14">
        <f t="shared" si="28"/>
        <v>8.974512711554107</v>
      </c>
      <c r="AM30" s="14">
        <f t="shared" si="28"/>
        <v>1.2072963438391364</v>
      </c>
      <c r="AN30" s="14">
        <f t="shared" si="28"/>
        <v>0.49507922038107216</v>
      </c>
      <c r="AO30" s="11">
        <f t="shared" si="25"/>
        <v>2.0621120954280148E-2</v>
      </c>
      <c r="AP30" s="11">
        <f t="shared" si="13"/>
        <v>2.5977173653231045E-2</v>
      </c>
      <c r="AQ30" s="11">
        <f t="shared" si="13"/>
        <v>2.3564574154817608E-2</v>
      </c>
      <c r="AR30" s="1">
        <f t="shared" si="26"/>
        <v>16104.103440851959</v>
      </c>
      <c r="AS30" s="1">
        <f t="shared" si="26"/>
        <v>2581.9539914058173</v>
      </c>
      <c r="AT30" s="1">
        <f t="shared" si="26"/>
        <v>852.46594137172281</v>
      </c>
      <c r="AU30" s="1">
        <f t="shared" si="27"/>
        <v>3220.8206881703918</v>
      </c>
      <c r="AV30" s="1">
        <f t="shared" si="27"/>
        <v>516.39079828116348</v>
      </c>
      <c r="AW30" s="1">
        <f t="shared" si="27"/>
        <v>170.49318827434456</v>
      </c>
      <c r="AX30" s="1">
        <f t="shared" si="14"/>
        <v>13828.433949861441</v>
      </c>
      <c r="AY30" s="1">
        <f t="shared" si="3"/>
        <v>1093.231630855614</v>
      </c>
      <c r="AZ30" s="1">
        <f t="shared" si="3"/>
        <v>356.49989237713265</v>
      </c>
      <c r="BA30" s="1">
        <f t="shared" si="15"/>
        <v>8882.8156755241689</v>
      </c>
      <c r="BB30" s="1">
        <f t="shared" si="15"/>
        <v>13220.00300777645</v>
      </c>
      <c r="BC30" s="1">
        <f t="shared" si="15"/>
        <v>11241.236587963382</v>
      </c>
      <c r="BD30" s="1">
        <f t="shared" si="16"/>
        <v>0</v>
      </c>
      <c r="BE30" s="2">
        <v>0</v>
      </c>
      <c r="BF30" s="2">
        <v>0</v>
      </c>
      <c r="BG30" s="2">
        <v>0</v>
      </c>
      <c r="BH30" s="2">
        <f t="shared" si="4"/>
        <v>0</v>
      </c>
      <c r="BI30" s="2">
        <f t="shared" si="17"/>
        <v>0</v>
      </c>
      <c r="BJ30" s="2">
        <f t="shared" si="5"/>
        <v>0</v>
      </c>
      <c r="BK30" s="2">
        <f t="shared" si="5"/>
        <v>0</v>
      </c>
      <c r="BL30" s="2">
        <f t="shared" si="6"/>
        <v>0</v>
      </c>
      <c r="BM30" s="2">
        <f t="shared" si="6"/>
        <v>0</v>
      </c>
      <c r="BN30" s="2">
        <f t="shared" si="6"/>
        <v>0</v>
      </c>
      <c r="BO30" s="2">
        <f t="shared" si="18"/>
        <v>0</v>
      </c>
      <c r="BP30" s="2">
        <f t="shared" si="18"/>
        <v>0</v>
      </c>
      <c r="BQ30" s="2">
        <f t="shared" si="18"/>
        <v>0</v>
      </c>
      <c r="BR30" s="11">
        <f t="shared" si="19"/>
        <v>5.377947418379822E-2</v>
      </c>
      <c r="BS30" s="17">
        <v>0</v>
      </c>
      <c r="BT30" s="17">
        <v>0</v>
      </c>
      <c r="BU30" s="12">
        <f>(BU$3*temphigh!$I140+BU$4*temphigh!$I140^2+BU$5*temphigh!$I140^6)*(K30/K$56)^$BW$1</f>
        <v>2.5940440412341554</v>
      </c>
      <c r="BV30" s="12">
        <f>(BV$3*temphigh!$I140+BV$4*temphigh!$I140^2+BV$5*temphigh!$I140^6)*(L30/L$56)^$BW$1</f>
        <v>1.6248136473688757</v>
      </c>
      <c r="BW30" s="12">
        <f>(BW$3*temphigh!$I140+BW$4*temphigh!$I140^2+BW$5*temphigh!$I140^6)*(M30/M$56)^$BW$1</f>
        <v>0.7915039570337854</v>
      </c>
      <c r="BX30" s="12"/>
      <c r="BY30" s="12"/>
      <c r="BZ30" s="12"/>
      <c r="CA30" s="19"/>
      <c r="CB30" s="19"/>
      <c r="CC30" s="19"/>
      <c r="CD30" s="19"/>
      <c r="CE30" s="19"/>
      <c r="CF30" s="19"/>
      <c r="CG30" s="19"/>
      <c r="CH30" s="19"/>
    </row>
    <row r="31" spans="1:86" x14ac:dyDescent="0.3">
      <c r="A31" s="2">
        <v>1985</v>
      </c>
      <c r="B31" s="1">
        <v>936.70532544805008</v>
      </c>
      <c r="C31" s="1">
        <v>1919.7628284999998</v>
      </c>
      <c r="D31" s="1">
        <v>1958.9577659694839</v>
      </c>
      <c r="E31" s="11">
        <f t="shared" si="20"/>
        <v>5.4244692212248591E-3</v>
      </c>
      <c r="F31" s="11">
        <f t="shared" si="7"/>
        <v>1.6064507173073395E-2</v>
      </c>
      <c r="G31" s="11">
        <f t="shared" si="7"/>
        <v>2.4041253213747948E-2</v>
      </c>
      <c r="H31" s="1">
        <v>20581.969427712706</v>
      </c>
      <c r="I31" s="1">
        <v>2833.2871687244888</v>
      </c>
      <c r="J31" s="1">
        <v>897.36284211990187</v>
      </c>
      <c r="K31" s="1">
        <f t="shared" si="8"/>
        <v>21972.725966800524</v>
      </c>
      <c r="L31" s="1">
        <f t="shared" si="0"/>
        <v>1475.8527077734223</v>
      </c>
      <c r="M31" s="1">
        <f t="shared" si="0"/>
        <v>458.08177067860311</v>
      </c>
      <c r="N31" s="11">
        <f t="shared" si="21"/>
        <v>2.9085819571173399E-2</v>
      </c>
      <c r="O31" s="11">
        <f t="shared" si="9"/>
        <v>1.272489895011053E-2</v>
      </c>
      <c r="P31" s="11">
        <f t="shared" si="9"/>
        <v>1.2584700259132608E-2</v>
      </c>
      <c r="Q31" s="1">
        <v>4097.4817453164824</v>
      </c>
      <c r="R31" s="1">
        <v>2684.1607024509399</v>
      </c>
      <c r="S31" s="1">
        <v>785.17698400000018</v>
      </c>
      <c r="T31" s="1">
        <f t="shared" si="10"/>
        <v>199.08113068127511</v>
      </c>
      <c r="U31" s="1">
        <f t="shared" si="10"/>
        <v>947.36627196858285</v>
      </c>
      <c r="V31" s="1">
        <f t="shared" si="10"/>
        <v>874.98272398389327</v>
      </c>
      <c r="W31" s="11">
        <f t="shared" si="22"/>
        <v>-1.3011283320596201E-2</v>
      </c>
      <c r="X31" s="11">
        <f t="shared" si="22"/>
        <v>6.0560791359451915E-3</v>
      </c>
      <c r="Y31" s="11">
        <f t="shared" si="22"/>
        <v>2.599027005318888E-3</v>
      </c>
      <c r="Z31" s="1">
        <v>9481.2087128372459</v>
      </c>
      <c r="AA31" s="1">
        <v>7566.1137659999977</v>
      </c>
      <c r="AB31" s="1">
        <v>1525.7176890000001</v>
      </c>
      <c r="AC31" s="12">
        <f t="shared" si="11"/>
        <v>2.3139111537652339</v>
      </c>
      <c r="AD31" s="12">
        <f t="shared" si="11"/>
        <v>2.8188005878676665</v>
      </c>
      <c r="AE31" s="12">
        <f t="shared" si="11"/>
        <v>1.9431513150416031</v>
      </c>
      <c r="AF31" s="11">
        <f t="shared" si="23"/>
        <v>-1.1533292981858012E-2</v>
      </c>
      <c r="AG31" s="11">
        <f t="shared" si="23"/>
        <v>3.6188748862926667E-2</v>
      </c>
      <c r="AH31" s="11">
        <f t="shared" si="23"/>
        <v>1.6549153534043626E-2</v>
      </c>
      <c r="AI31" s="1">
        <f t="shared" si="29"/>
        <v>25446.586115778198</v>
      </c>
      <c r="AJ31" s="1">
        <f t="shared" si="29"/>
        <v>3675.8328098554407</v>
      </c>
      <c r="AK31" s="1">
        <f t="shared" si="29"/>
        <v>1187.7338660036671</v>
      </c>
      <c r="AL31" s="14">
        <f t="shared" si="28"/>
        <v>9.1595772236847885</v>
      </c>
      <c r="AM31" s="14">
        <f t="shared" si="28"/>
        <v>1.2386584906139566</v>
      </c>
      <c r="AN31" s="14">
        <f t="shared" si="28"/>
        <v>0.50674555138225119</v>
      </c>
      <c r="AO31" s="11">
        <f t="shared" si="25"/>
        <v>2.0621120954280148E-2</v>
      </c>
      <c r="AP31" s="11">
        <f t="shared" si="13"/>
        <v>2.5977173653231045E-2</v>
      </c>
      <c r="AQ31" s="11">
        <f t="shared" si="13"/>
        <v>2.3564574154817608E-2</v>
      </c>
      <c r="AR31" s="1">
        <f t="shared" si="26"/>
        <v>16606.714721536202</v>
      </c>
      <c r="AS31" s="1">
        <f t="shared" si="26"/>
        <v>2707.8262661865601</v>
      </c>
      <c r="AT31" s="1">
        <f t="shared" si="26"/>
        <v>898.1602512070865</v>
      </c>
      <c r="AU31" s="1">
        <f t="shared" si="27"/>
        <v>3321.3429443072405</v>
      </c>
      <c r="AV31" s="1">
        <f t="shared" si="27"/>
        <v>541.56525323731205</v>
      </c>
      <c r="AW31" s="1">
        <f t="shared" si="27"/>
        <v>179.63205024141732</v>
      </c>
      <c r="AX31" s="1">
        <f t="shared" si="14"/>
        <v>14183.085562019443</v>
      </c>
      <c r="AY31" s="1">
        <f t="shared" si="3"/>
        <v>1128.4003319523842</v>
      </c>
      <c r="AZ31" s="1">
        <f t="shared" si="3"/>
        <v>366.79106280276091</v>
      </c>
      <c r="BA31" s="1">
        <f t="shared" si="15"/>
        <v>8954.7206059395467</v>
      </c>
      <c r="BB31" s="1">
        <f t="shared" si="15"/>
        <v>13493.161071516239</v>
      </c>
      <c r="BC31" s="1">
        <f t="shared" si="15"/>
        <v>11567.238878995622</v>
      </c>
      <c r="BD31" s="1">
        <f t="shared" si="16"/>
        <v>0</v>
      </c>
      <c r="BE31" s="2">
        <v>0</v>
      </c>
      <c r="BF31" s="2">
        <v>0</v>
      </c>
      <c r="BG31" s="2">
        <v>0</v>
      </c>
      <c r="BH31" s="2">
        <f t="shared" si="4"/>
        <v>0</v>
      </c>
      <c r="BI31" s="2">
        <f t="shared" si="17"/>
        <v>0</v>
      </c>
      <c r="BJ31" s="2">
        <f t="shared" si="5"/>
        <v>0</v>
      </c>
      <c r="BK31" s="2">
        <f t="shared" si="5"/>
        <v>0</v>
      </c>
      <c r="BL31" s="2">
        <f t="shared" si="6"/>
        <v>0</v>
      </c>
      <c r="BM31" s="2">
        <f t="shared" si="6"/>
        <v>0</v>
      </c>
      <c r="BN31" s="2">
        <f t="shared" si="6"/>
        <v>0</v>
      </c>
      <c r="BO31" s="2">
        <f t="shared" si="18"/>
        <v>0</v>
      </c>
      <c r="BP31" s="2">
        <f t="shared" si="18"/>
        <v>0</v>
      </c>
      <c r="BQ31" s="2">
        <f t="shared" si="18"/>
        <v>0</v>
      </c>
      <c r="BR31" s="11">
        <f t="shared" si="19"/>
        <v>4.6607326093668328E-2</v>
      </c>
      <c r="BS31" s="17">
        <v>0</v>
      </c>
      <c r="BT31" s="17">
        <v>0</v>
      </c>
      <c r="BU31" s="12">
        <f>(BU$3*temphigh!$I141+BU$4*temphigh!$I141^2+BU$5*temphigh!$I141^6)*(K31/K$56)^$BW$1</f>
        <v>2.6350320462147474</v>
      </c>
      <c r="BV31" s="12">
        <f>(BV$3*temphigh!$I141+BV$4*temphigh!$I141^2+BV$5*temphigh!$I141^6)*(L31/L$56)^$BW$1</f>
        <v>1.6537329677743264</v>
      </c>
      <c r="BW31" s="12">
        <f>(BW$3*temphigh!$I141+BW$4*temphigh!$I141^2+BW$5*temphigh!$I141^6)*(M31/M$56)^$BW$1</f>
        <v>0.80179994881071015</v>
      </c>
      <c r="BX31" s="12"/>
      <c r="BY31" s="12"/>
      <c r="BZ31" s="12"/>
      <c r="CA31" s="19"/>
      <c r="CB31" s="19"/>
      <c r="CC31" s="19"/>
      <c r="CD31" s="19"/>
      <c r="CE31" s="19"/>
      <c r="CF31" s="19"/>
      <c r="CG31" s="19"/>
      <c r="CH31" s="19"/>
    </row>
    <row r="32" spans="1:86" x14ac:dyDescent="0.3">
      <c r="A32" s="2">
        <v>1986</v>
      </c>
      <c r="B32" s="1">
        <v>942.02861229508358</v>
      </c>
      <c r="C32" s="1">
        <v>1951.6290223478265</v>
      </c>
      <c r="D32" s="1">
        <v>2006.9086632270353</v>
      </c>
      <c r="E32" s="11">
        <f t="shared" si="20"/>
        <v>5.6829898394004097E-3</v>
      </c>
      <c r="F32" s="11">
        <f t="shared" si="7"/>
        <v>1.659902638740296E-2</v>
      </c>
      <c r="G32" s="11">
        <f t="shared" si="7"/>
        <v>2.4477759597752557E-2</v>
      </c>
      <c r="H32" s="1">
        <v>21204.646550949445</v>
      </c>
      <c r="I32" s="1">
        <v>2951.8661522554075</v>
      </c>
      <c r="J32" s="1">
        <v>930.38723683286935</v>
      </c>
      <c r="K32" s="1">
        <f t="shared" si="8"/>
        <v>22509.556794976885</v>
      </c>
      <c r="L32" s="1">
        <f t="shared" si="0"/>
        <v>1512.5139657455427</v>
      </c>
      <c r="M32" s="1">
        <f t="shared" si="0"/>
        <v>463.59221716490123</v>
      </c>
      <c r="N32" s="11">
        <f t="shared" si="21"/>
        <v>2.4431689949962587E-2</v>
      </c>
      <c r="O32" s="11">
        <f t="shared" si="9"/>
        <v>2.4840729551819818E-2</v>
      </c>
      <c r="P32" s="11">
        <f t="shared" si="9"/>
        <v>1.2029394835194829E-2</v>
      </c>
      <c r="Q32" s="1">
        <v>4140.2857264121221</v>
      </c>
      <c r="R32" s="1">
        <v>2751.1652931250087</v>
      </c>
      <c r="S32" s="1">
        <v>819.0124780000001</v>
      </c>
      <c r="T32" s="1">
        <f t="shared" si="10"/>
        <v>195.25370142171693</v>
      </c>
      <c r="U32" s="1">
        <f t="shared" si="10"/>
        <v>932.00882127495822</v>
      </c>
      <c r="V32" s="1">
        <f t="shared" si="10"/>
        <v>880.29203924593799</v>
      </c>
      <c r="W32" s="11">
        <f t="shared" si="22"/>
        <v>-1.9225474792414321E-2</v>
      </c>
      <c r="X32" s="11">
        <f t="shared" si="22"/>
        <v>-1.621067917238872E-2</v>
      </c>
      <c r="Y32" s="11">
        <f t="shared" si="22"/>
        <v>6.0679086758088641E-3</v>
      </c>
      <c r="Z32" s="1">
        <v>9479.3540586451873</v>
      </c>
      <c r="AA32" s="1">
        <v>7773.0645779999995</v>
      </c>
      <c r="AB32" s="1">
        <v>1597.2718600000044</v>
      </c>
      <c r="AC32" s="12">
        <f t="shared" si="11"/>
        <v>2.2895410329228123</v>
      </c>
      <c r="AD32" s="12">
        <f t="shared" si="11"/>
        <v>2.8253717061001042</v>
      </c>
      <c r="AE32" s="12">
        <f t="shared" si="11"/>
        <v>1.9502411781325806</v>
      </c>
      <c r="AF32" s="11">
        <f t="shared" si="23"/>
        <v>-1.0532003704103454E-2</v>
      </c>
      <c r="AG32" s="11">
        <f t="shared" si="23"/>
        <v>2.3311752738808256E-3</v>
      </c>
      <c r="AH32" s="11">
        <f t="shared" si="23"/>
        <v>3.6486417892915846E-3</v>
      </c>
      <c r="AI32" s="1">
        <f t="shared" si="29"/>
        <v>26223.270448507621</v>
      </c>
      <c r="AJ32" s="1">
        <f t="shared" si="29"/>
        <v>3849.8147821072084</v>
      </c>
      <c r="AK32" s="1">
        <f t="shared" si="29"/>
        <v>1248.5925296447178</v>
      </c>
      <c r="AL32" s="14">
        <f t="shared" si="28"/>
        <v>9.3484579735044626</v>
      </c>
      <c r="AM32" s="14">
        <f t="shared" si="28"/>
        <v>1.2708353373216845</v>
      </c>
      <c r="AN32" s="14">
        <f t="shared" si="28"/>
        <v>0.51868679450542221</v>
      </c>
      <c r="AO32" s="11">
        <f t="shared" si="25"/>
        <v>2.0621120954280148E-2</v>
      </c>
      <c r="AP32" s="11">
        <f t="shared" si="13"/>
        <v>2.5977173653231045E-2</v>
      </c>
      <c r="AQ32" s="11">
        <f t="shared" si="13"/>
        <v>2.3564574154817608E-2</v>
      </c>
      <c r="AR32" s="1">
        <f t="shared" si="26"/>
        <v>17128.86655162213</v>
      </c>
      <c r="AS32" s="1">
        <f t="shared" si="26"/>
        <v>2841.1558926250655</v>
      </c>
      <c r="AT32" s="1">
        <f t="shared" si="26"/>
        <v>946.69792193630326</v>
      </c>
      <c r="AU32" s="1">
        <f t="shared" si="27"/>
        <v>3425.7733103244263</v>
      </c>
      <c r="AV32" s="1">
        <f t="shared" si="27"/>
        <v>568.23117852501309</v>
      </c>
      <c r="AW32" s="1">
        <f t="shared" si="27"/>
        <v>189.33958438726066</v>
      </c>
      <c r="AX32" s="1">
        <f t="shared" si="14"/>
        <v>14546.366280651047</v>
      </c>
      <c r="AY32" s="1">
        <f t="shared" si="3"/>
        <v>1164.6294905810041</v>
      </c>
      <c r="AZ32" s="1">
        <f t="shared" si="3"/>
        <v>377.37558834951579</v>
      </c>
      <c r="BA32" s="1">
        <f t="shared" si="15"/>
        <v>9029.4351557850496</v>
      </c>
      <c r="BB32" s="1">
        <f t="shared" si="15"/>
        <v>13778.809804701408</v>
      </c>
      <c r="BC32" s="1">
        <f t="shared" si="15"/>
        <v>11907.472657715849</v>
      </c>
      <c r="BD32" s="1">
        <f t="shared" si="16"/>
        <v>0</v>
      </c>
      <c r="BE32" s="2">
        <v>0</v>
      </c>
      <c r="BF32" s="2">
        <v>0</v>
      </c>
      <c r="BG32" s="2">
        <v>0</v>
      </c>
      <c r="BH32" s="2">
        <f t="shared" si="4"/>
        <v>0</v>
      </c>
      <c r="BI32" s="2">
        <f t="shared" si="17"/>
        <v>0</v>
      </c>
      <c r="BJ32" s="2">
        <f t="shared" si="5"/>
        <v>0</v>
      </c>
      <c r="BK32" s="2">
        <f t="shared" si="5"/>
        <v>0</v>
      </c>
      <c r="BL32" s="2">
        <f t="shared" si="6"/>
        <v>0</v>
      </c>
      <c r="BM32" s="2">
        <f t="shared" si="6"/>
        <v>0</v>
      </c>
      <c r="BN32" s="2">
        <f t="shared" si="6"/>
        <v>0</v>
      </c>
      <c r="BO32" s="2">
        <f t="shared" si="18"/>
        <v>0</v>
      </c>
      <c r="BP32" s="2">
        <f t="shared" si="18"/>
        <v>0</v>
      </c>
      <c r="BQ32" s="2">
        <f t="shared" si="18"/>
        <v>0</v>
      </c>
      <c r="BR32" s="11">
        <f t="shared" si="19"/>
        <v>4.3919983115699973E-2</v>
      </c>
      <c r="BS32" s="17">
        <v>0</v>
      </c>
      <c r="BT32" s="17">
        <v>0</v>
      </c>
      <c r="BU32" s="12">
        <f>(BU$3*temphigh!$I142+BU$4*temphigh!$I142^2+BU$5*temphigh!$I142^6)*(K32/K$56)^$BW$1</f>
        <v>2.6783840150966074</v>
      </c>
      <c r="BV32" s="12">
        <f>(BV$3*temphigh!$I142+BV$4*temphigh!$I142^2+BV$5*temphigh!$I142^6)*(L32/L$56)^$BW$1</f>
        <v>1.677214683150027</v>
      </c>
      <c r="BW32" s="12">
        <f>(BW$3*temphigh!$I142+BW$4*temphigh!$I142^2+BW$5*temphigh!$I142^6)*(M32/M$56)^$BW$1</f>
        <v>0.81170482581107972</v>
      </c>
      <c r="BX32" s="12"/>
      <c r="BY32" s="12"/>
      <c r="BZ32" s="12"/>
      <c r="CA32" s="19"/>
      <c r="CB32" s="19"/>
      <c r="CC32" s="19"/>
      <c r="CD32" s="19"/>
      <c r="CE32" s="19"/>
      <c r="CF32" s="19"/>
      <c r="CG32" s="19"/>
      <c r="CH32" s="19"/>
    </row>
    <row r="33" spans="1:86" x14ac:dyDescent="0.3">
      <c r="A33" s="2">
        <v>1987</v>
      </c>
      <c r="B33" s="1">
        <v>947.30641569152567</v>
      </c>
      <c r="C33" s="1">
        <v>1985.0015884222066</v>
      </c>
      <c r="D33" s="1">
        <v>2055.4687294649952</v>
      </c>
      <c r="E33" s="11">
        <f t="shared" si="20"/>
        <v>5.6025935173917851E-3</v>
      </c>
      <c r="F33" s="11">
        <f t="shared" si="7"/>
        <v>1.7099851299727353E-2</v>
      </c>
      <c r="G33" s="11">
        <f t="shared" si="7"/>
        <v>2.4196450554893278E-2</v>
      </c>
      <c r="H33" s="1">
        <v>21855.911782637802</v>
      </c>
      <c r="I33" s="1">
        <v>3073.6128521501973</v>
      </c>
      <c r="J33" s="1">
        <v>966.32031631938889</v>
      </c>
      <c r="K33" s="1">
        <f t="shared" si="8"/>
        <v>23071.639145062869</v>
      </c>
      <c r="L33" s="1">
        <f t="shared" si="0"/>
        <v>1548.4183338076225</v>
      </c>
      <c r="M33" s="1">
        <f t="shared" si="0"/>
        <v>470.12163331276088</v>
      </c>
      <c r="N33" s="11">
        <f t="shared" si="21"/>
        <v>2.4970831509726343E-2</v>
      </c>
      <c r="O33" s="11">
        <f t="shared" si="9"/>
        <v>2.3738205977081428E-2</v>
      </c>
      <c r="P33" s="11">
        <f t="shared" si="9"/>
        <v>1.4084395522837578E-2</v>
      </c>
      <c r="Q33" s="1">
        <v>4268.5236012981186</v>
      </c>
      <c r="R33" s="1">
        <v>2864.861574927801</v>
      </c>
      <c r="S33" s="1">
        <v>851.23401599999988</v>
      </c>
      <c r="T33" s="1">
        <f t="shared" si="10"/>
        <v>195.30292964894775</v>
      </c>
      <c r="U33" s="1">
        <f t="shared" si="10"/>
        <v>932.08276797894018</v>
      </c>
      <c r="V33" s="1">
        <f t="shared" si="10"/>
        <v>880.90253472291624</v>
      </c>
      <c r="W33" s="11">
        <f t="shared" si="22"/>
        <v>2.521244251574295E-4</v>
      </c>
      <c r="X33" s="11">
        <f t="shared" si="22"/>
        <v>7.9341206106642304E-5</v>
      </c>
      <c r="Y33" s="11">
        <f t="shared" si="22"/>
        <v>6.9351470848388885E-4</v>
      </c>
      <c r="Z33" s="1">
        <v>9769.6868124319262</v>
      </c>
      <c r="AA33" s="1">
        <v>8163.5524069999974</v>
      </c>
      <c r="AB33" s="1">
        <v>1650.5753720000048</v>
      </c>
      <c r="AC33" s="12">
        <f t="shared" si="11"/>
        <v>2.2887742285086174</v>
      </c>
      <c r="AD33" s="12">
        <f t="shared" si="11"/>
        <v>2.8495451502593916</v>
      </c>
      <c r="AE33" s="12">
        <f t="shared" si="11"/>
        <v>1.9390383149350143</v>
      </c>
      <c r="AF33" s="11">
        <f t="shared" si="23"/>
        <v>-3.3491621384740267E-4</v>
      </c>
      <c r="AG33" s="11">
        <f t="shared" si="23"/>
        <v>8.5558456280623307E-3</v>
      </c>
      <c r="AH33" s="11">
        <f t="shared" si="23"/>
        <v>-5.7443475828427015E-3</v>
      </c>
      <c r="AI33" s="1">
        <f t="shared" si="29"/>
        <v>27026.716713981288</v>
      </c>
      <c r="AJ33" s="1">
        <f t="shared" si="29"/>
        <v>4033.0644824215005</v>
      </c>
      <c r="AK33" s="1">
        <f t="shared" si="29"/>
        <v>1313.0728610675067</v>
      </c>
      <c r="AL33" s="14">
        <f t="shared" si="28"/>
        <v>9.5412336561121034</v>
      </c>
      <c r="AM33" s="14">
        <f t="shared" si="28"/>
        <v>1.3038480475639525</v>
      </c>
      <c r="AN33" s="14">
        <f t="shared" si="28"/>
        <v>0.53090942793766982</v>
      </c>
      <c r="AO33" s="11">
        <f t="shared" si="25"/>
        <v>2.0621120954280148E-2</v>
      </c>
      <c r="AP33" s="11">
        <f t="shared" si="13"/>
        <v>2.5977173653231045E-2</v>
      </c>
      <c r="AQ33" s="11">
        <f t="shared" si="13"/>
        <v>2.3564574154817608E-2</v>
      </c>
      <c r="AR33" s="1">
        <f t="shared" si="26"/>
        <v>17666.70561109337</v>
      </c>
      <c r="AS33" s="1">
        <f t="shared" si="26"/>
        <v>2982.3780962531046</v>
      </c>
      <c r="AT33" s="1">
        <f t="shared" si="26"/>
        <v>997.71591982171071</v>
      </c>
      <c r="AU33" s="1">
        <f t="shared" si="27"/>
        <v>3533.3411222186742</v>
      </c>
      <c r="AV33" s="1">
        <f t="shared" si="27"/>
        <v>596.47561925062098</v>
      </c>
      <c r="AW33" s="1">
        <f t="shared" si="27"/>
        <v>199.54318396434215</v>
      </c>
      <c r="AX33" s="1">
        <f t="shared" si="14"/>
        <v>14919.527889566187</v>
      </c>
      <c r="AY33" s="1">
        <f t="shared" si="3"/>
        <v>1201.9650215488925</v>
      </c>
      <c r="AZ33" s="1">
        <f t="shared" si="3"/>
        <v>388.31665226311657</v>
      </c>
      <c r="BA33" s="1">
        <f t="shared" si="15"/>
        <v>9104.0184256511711</v>
      </c>
      <c r="BB33" s="1">
        <f t="shared" si="15"/>
        <v>14077.061598343145</v>
      </c>
      <c r="BC33" s="1">
        <f t="shared" si="15"/>
        <v>12254.336884598775</v>
      </c>
      <c r="BD33" s="1">
        <f t="shared" si="16"/>
        <v>0</v>
      </c>
      <c r="BE33" s="2">
        <v>0</v>
      </c>
      <c r="BF33" s="2">
        <v>0</v>
      </c>
      <c r="BG33" s="2">
        <v>0</v>
      </c>
      <c r="BH33" s="2">
        <f t="shared" si="4"/>
        <v>0</v>
      </c>
      <c r="BI33" s="2">
        <f t="shared" si="17"/>
        <v>0</v>
      </c>
      <c r="BJ33" s="2">
        <f t="shared" si="5"/>
        <v>0</v>
      </c>
      <c r="BK33" s="2">
        <f t="shared" si="5"/>
        <v>0</v>
      </c>
      <c r="BL33" s="2">
        <f t="shared" si="6"/>
        <v>0</v>
      </c>
      <c r="BM33" s="2">
        <f t="shared" si="6"/>
        <v>0</v>
      </c>
      <c r="BN33" s="2">
        <f t="shared" si="6"/>
        <v>0</v>
      </c>
      <c r="BO33" s="2">
        <f t="shared" si="18"/>
        <v>0</v>
      </c>
      <c r="BP33" s="2">
        <f t="shared" si="18"/>
        <v>0</v>
      </c>
      <c r="BQ33" s="2">
        <f t="shared" si="18"/>
        <v>0</v>
      </c>
      <c r="BR33" s="11">
        <f t="shared" si="19"/>
        <v>4.4197072041392865E-2</v>
      </c>
      <c r="BS33" s="17">
        <v>0</v>
      </c>
      <c r="BT33" s="17">
        <v>0</v>
      </c>
      <c r="BU33" s="12">
        <f>(BU$3*temphigh!$I143+BU$4*temphigh!$I143^2+BU$5*temphigh!$I143^6)*(K33/K$56)^$BW$1</f>
        <v>2.7207908173530853</v>
      </c>
      <c r="BV33" s="12">
        <f>(BV$3*temphigh!$I143+BV$4*temphigh!$I143^2+BV$5*temphigh!$I143^6)*(L33/L$56)^$BW$1</f>
        <v>1.7005346690031391</v>
      </c>
      <c r="BW33" s="12">
        <f>(BW$3*temphigh!$I143+BW$4*temphigh!$I143^2+BW$5*temphigh!$I143^6)*(M33/M$56)^$BW$1</f>
        <v>0.82066612251076188</v>
      </c>
      <c r="BX33" s="12"/>
      <c r="BY33" s="12"/>
      <c r="BZ33" s="12"/>
      <c r="CA33" s="19"/>
      <c r="CB33" s="19"/>
      <c r="CC33" s="19"/>
      <c r="CD33" s="19"/>
      <c r="CE33" s="19"/>
      <c r="CF33" s="19"/>
      <c r="CG33" s="19"/>
      <c r="CH33" s="19"/>
    </row>
    <row r="34" spans="1:86" x14ac:dyDescent="0.3">
      <c r="A34" s="2">
        <v>1988</v>
      </c>
      <c r="B34" s="1">
        <v>952.81034412393706</v>
      </c>
      <c r="C34" s="1">
        <v>2018.5674788956755</v>
      </c>
      <c r="D34" s="1">
        <v>2104.4294449077634</v>
      </c>
      <c r="E34" s="11">
        <f t="shared" si="20"/>
        <v>5.8100825047127103E-3</v>
      </c>
      <c r="F34" s="11">
        <f t="shared" si="7"/>
        <v>1.6909754969087532E-2</v>
      </c>
      <c r="G34" s="11">
        <f t="shared" si="7"/>
        <v>2.3819732570444785E-2</v>
      </c>
      <c r="H34" s="1">
        <v>22868.130388723042</v>
      </c>
      <c r="I34" s="1">
        <v>3175.6789784928656</v>
      </c>
      <c r="J34" s="1">
        <v>1038.8988379554835</v>
      </c>
      <c r="K34" s="1">
        <f t="shared" si="8"/>
        <v>24000.715913458287</v>
      </c>
      <c r="L34" s="1">
        <f t="shared" si="0"/>
        <v>1573.2339947487048</v>
      </c>
      <c r="M34" s="1">
        <f t="shared" si="0"/>
        <v>493.67244906660113</v>
      </c>
      <c r="N34" s="11">
        <f t="shared" si="21"/>
        <v>4.0269213754335009E-2</v>
      </c>
      <c r="O34" s="11">
        <f t="shared" si="9"/>
        <v>1.6026457708014696E-2</v>
      </c>
      <c r="P34" s="11">
        <f t="shared" si="9"/>
        <v>5.0095154285683341E-2</v>
      </c>
      <c r="Q34" s="1">
        <v>4398.7258719066331</v>
      </c>
      <c r="R34" s="1">
        <v>2955.6648532876429</v>
      </c>
      <c r="S34" s="1">
        <v>887.8873120000012</v>
      </c>
      <c r="T34" s="1">
        <f t="shared" si="10"/>
        <v>192.35179252239072</v>
      </c>
      <c r="U34" s="1">
        <f t="shared" si="10"/>
        <v>930.71902837306368</v>
      </c>
      <c r="V34" s="1">
        <f t="shared" si="10"/>
        <v>854.64270394924336</v>
      </c>
      <c r="W34" s="11">
        <f t="shared" si="22"/>
        <v>-1.51105625085175E-2</v>
      </c>
      <c r="X34" s="11">
        <f t="shared" si="22"/>
        <v>-1.4631099862875141E-3</v>
      </c>
      <c r="Y34" s="11">
        <f t="shared" si="22"/>
        <v>-2.9810143277579249E-2</v>
      </c>
      <c r="Z34" s="1">
        <v>10089.763007815442</v>
      </c>
      <c r="AA34" s="1">
        <v>8534.8141549999982</v>
      </c>
      <c r="AB34" s="1">
        <v>1765.5761590000002</v>
      </c>
      <c r="AC34" s="12">
        <f t="shared" si="11"/>
        <v>2.293792180198313</v>
      </c>
      <c r="AD34" s="12">
        <f t="shared" si="11"/>
        <v>2.8876122898394789</v>
      </c>
      <c r="AE34" s="12">
        <f t="shared" si="11"/>
        <v>1.9885137845060206</v>
      </c>
      <c r="AF34" s="11">
        <f t="shared" si="23"/>
        <v>2.1924188184192506E-3</v>
      </c>
      <c r="AG34" s="11">
        <f t="shared" si="23"/>
        <v>1.3359023132734738E-2</v>
      </c>
      <c r="AH34" s="11">
        <f t="shared" si="23"/>
        <v>2.5515467739823494E-2</v>
      </c>
      <c r="AI34" s="1">
        <f t="shared" si="29"/>
        <v>27857.386164801832</v>
      </c>
      <c r="AJ34" s="1">
        <f t="shared" si="29"/>
        <v>4226.2336534299711</v>
      </c>
      <c r="AK34" s="1">
        <f t="shared" si="29"/>
        <v>1381.3087589250983</v>
      </c>
      <c r="AL34" s="14">
        <f t="shared" si="28"/>
        <v>9.737984589387839</v>
      </c>
      <c r="AM34" s="14">
        <f t="shared" si="28"/>
        <v>1.3377183347129475</v>
      </c>
      <c r="AN34" s="14">
        <f t="shared" si="28"/>
        <v>0.54342008252179885</v>
      </c>
      <c r="AO34" s="11">
        <f t="shared" si="25"/>
        <v>2.0621120954280148E-2</v>
      </c>
      <c r="AP34" s="11">
        <f t="shared" si="13"/>
        <v>2.5977173653231045E-2</v>
      </c>
      <c r="AQ34" s="11">
        <f t="shared" si="13"/>
        <v>2.3564574154817608E-2</v>
      </c>
      <c r="AR34" s="1">
        <f t="shared" si="26"/>
        <v>18224.781346912463</v>
      </c>
      <c r="AS34" s="1">
        <f t="shared" si="26"/>
        <v>3130.3290962038368</v>
      </c>
      <c r="AT34" s="1">
        <f t="shared" si="26"/>
        <v>1051.2386818989658</v>
      </c>
      <c r="AU34" s="1">
        <f t="shared" si="27"/>
        <v>3644.9562693824928</v>
      </c>
      <c r="AV34" s="1">
        <f t="shared" si="27"/>
        <v>626.06581924076738</v>
      </c>
      <c r="AW34" s="1">
        <f t="shared" si="27"/>
        <v>210.24773637979317</v>
      </c>
      <c r="AX34" s="1">
        <f t="shared" si="14"/>
        <v>15301.917288624121</v>
      </c>
      <c r="AY34" s="1">
        <f t="shared" si="3"/>
        <v>1240.614100417941</v>
      </c>
      <c r="AZ34" s="1">
        <f t="shared" si="3"/>
        <v>399.62895765129014</v>
      </c>
      <c r="BA34" s="1">
        <f t="shared" si="15"/>
        <v>9181.026468661581</v>
      </c>
      <c r="BB34" s="1">
        <f t="shared" si="15"/>
        <v>14378.986426043739</v>
      </c>
      <c r="BC34" s="1">
        <f t="shared" si="15"/>
        <v>12606.661424003931</v>
      </c>
      <c r="BD34" s="1">
        <f t="shared" si="16"/>
        <v>0</v>
      </c>
      <c r="BE34" s="2">
        <v>0</v>
      </c>
      <c r="BF34" s="2">
        <v>0</v>
      </c>
      <c r="BG34" s="2">
        <v>0</v>
      </c>
      <c r="BH34" s="2">
        <f t="shared" si="4"/>
        <v>0</v>
      </c>
      <c r="BI34" s="2">
        <f t="shared" si="17"/>
        <v>0</v>
      </c>
      <c r="BJ34" s="2">
        <f t="shared" si="5"/>
        <v>0</v>
      </c>
      <c r="BK34" s="2">
        <f t="shared" si="5"/>
        <v>0</v>
      </c>
      <c r="BL34" s="2">
        <f t="shared" si="6"/>
        <v>0</v>
      </c>
      <c r="BM34" s="2">
        <f t="shared" si="6"/>
        <v>0</v>
      </c>
      <c r="BN34" s="2">
        <f t="shared" si="6"/>
        <v>0</v>
      </c>
      <c r="BO34" s="2">
        <f t="shared" si="18"/>
        <v>0</v>
      </c>
      <c r="BP34" s="2">
        <f t="shared" si="18"/>
        <v>0</v>
      </c>
      <c r="BQ34" s="2">
        <f t="shared" si="18"/>
        <v>0</v>
      </c>
      <c r="BR34" s="11">
        <f t="shared" si="19"/>
        <v>5.7694154448594243E-2</v>
      </c>
      <c r="BS34" s="17">
        <v>0</v>
      </c>
      <c r="BT34" s="17">
        <v>0</v>
      </c>
      <c r="BU34" s="12">
        <f>(BU$3*temphigh!$I144+BU$4*temphigh!$I144^2+BU$5*temphigh!$I144^6)*(K34/K$56)^$BW$1</f>
        <v>2.7523420342062201</v>
      </c>
      <c r="BV34" s="12">
        <f>(BV$3*temphigh!$I144+BV$4*temphigh!$I144^2+BV$5*temphigh!$I144^6)*(L34/L$56)^$BW$1</f>
        <v>1.726470148362639</v>
      </c>
      <c r="BW34" s="12">
        <f>(BW$3*temphigh!$I144+BW$4*temphigh!$I144^2+BW$5*temphigh!$I144^6)*(M34/M$56)^$BW$1</f>
        <v>0.82185488836482545</v>
      </c>
      <c r="BX34" s="12"/>
      <c r="BY34" s="12"/>
      <c r="BZ34" s="12"/>
      <c r="CA34" s="19"/>
      <c r="CB34" s="19"/>
      <c r="CC34" s="19"/>
      <c r="CD34" s="19"/>
      <c r="CE34" s="19"/>
      <c r="CF34" s="19"/>
      <c r="CG34" s="19"/>
      <c r="CH34" s="19"/>
    </row>
    <row r="35" spans="1:86" x14ac:dyDescent="0.3">
      <c r="A35" s="2">
        <v>1989</v>
      </c>
      <c r="B35" s="1">
        <v>958.65364362799335</v>
      </c>
      <c r="C35" s="1">
        <v>2051.303637009778</v>
      </c>
      <c r="D35" s="1">
        <v>2153.3894404845114</v>
      </c>
      <c r="E35" s="11">
        <f t="shared" si="20"/>
        <v>6.1326994822132885E-3</v>
      </c>
      <c r="F35" s="11">
        <f t="shared" si="7"/>
        <v>1.6217519828473526E-2</v>
      </c>
      <c r="G35" s="11">
        <f t="shared" si="7"/>
        <v>2.3265211240614425E-2</v>
      </c>
      <c r="H35" s="1">
        <v>23763.030483248236</v>
      </c>
      <c r="I35" s="1">
        <v>3226.9687948967835</v>
      </c>
      <c r="J35" s="1">
        <v>1098.7151032485203</v>
      </c>
      <c r="K35" s="1">
        <f t="shared" si="8"/>
        <v>24787.920685637644</v>
      </c>
      <c r="L35" s="1">
        <f t="shared" si="0"/>
        <v>1573.1307333909833</v>
      </c>
      <c r="M35" s="1">
        <f t="shared" si="0"/>
        <v>510.22591761261259</v>
      </c>
      <c r="N35" s="11">
        <f t="shared" si="21"/>
        <v>3.2799220449000632E-2</v>
      </c>
      <c r="O35" s="11">
        <f t="shared" si="9"/>
        <v>-6.5636363100640693E-5</v>
      </c>
      <c r="P35" s="11">
        <f t="shared" si="9"/>
        <v>3.3531278841485879E-2</v>
      </c>
      <c r="Q35" s="1">
        <v>4465.3390933732589</v>
      </c>
      <c r="R35" s="1">
        <v>2993.2054839730058</v>
      </c>
      <c r="S35" s="1">
        <v>921.47998099999904</v>
      </c>
      <c r="T35" s="1">
        <f t="shared" si="10"/>
        <v>187.91117978496482</v>
      </c>
      <c r="U35" s="1">
        <f t="shared" si="10"/>
        <v>927.55947584821479</v>
      </c>
      <c r="V35" s="1">
        <f t="shared" si="10"/>
        <v>838.68873584744733</v>
      </c>
      <c r="W35" s="11">
        <f t="shared" si="22"/>
        <v>-2.3085892152052589E-2</v>
      </c>
      <c r="X35" s="11">
        <f t="shared" si="22"/>
        <v>-3.394743664338673E-3</v>
      </c>
      <c r="Y35" s="11">
        <f t="shared" si="22"/>
        <v>-1.866741274227679E-2</v>
      </c>
      <c r="Z35" s="1">
        <v>10312.188724182881</v>
      </c>
      <c r="AA35" s="1">
        <v>8563.3874189999988</v>
      </c>
      <c r="AB35" s="1">
        <v>1817.3248630000053</v>
      </c>
      <c r="AC35" s="12">
        <f t="shared" si="11"/>
        <v>2.3093853587707547</v>
      </c>
      <c r="AD35" s="12">
        <f t="shared" si="11"/>
        <v>2.8609420451927874</v>
      </c>
      <c r="AE35" s="12">
        <f t="shared" si="11"/>
        <v>1.9721805144674187</v>
      </c>
      <c r="AF35" s="11">
        <f t="shared" si="23"/>
        <v>6.7979909893551849E-3</v>
      </c>
      <c r="AG35" s="11">
        <f t="shared" si="23"/>
        <v>-9.2360891870889583E-3</v>
      </c>
      <c r="AH35" s="11">
        <f t="shared" si="23"/>
        <v>-8.2138078025238981E-3</v>
      </c>
      <c r="AI35" s="1">
        <f t="shared" si="29"/>
        <v>28716.603817704141</v>
      </c>
      <c r="AJ35" s="1">
        <f t="shared" si="29"/>
        <v>4429.6761073277412</v>
      </c>
      <c r="AK35" s="1">
        <f t="shared" si="29"/>
        <v>1453.4256194123818</v>
      </c>
      <c r="AL35" s="14">
        <f t="shared" si="28"/>
        <v>9.938792747456521</v>
      </c>
      <c r="AM35" s="14">
        <f t="shared" si="28"/>
        <v>1.3724684761928969</v>
      </c>
      <c r="AN35" s="14">
        <f t="shared" si="28"/>
        <v>0.55622554535360091</v>
      </c>
      <c r="AO35" s="11">
        <f t="shared" si="25"/>
        <v>2.0621120954280148E-2</v>
      </c>
      <c r="AP35" s="11">
        <f t="shared" si="13"/>
        <v>2.5977173653231045E-2</v>
      </c>
      <c r="AQ35" s="11">
        <f t="shared" si="13"/>
        <v>2.3564574154817608E-2</v>
      </c>
      <c r="AR35" s="1">
        <f t="shared" si="26"/>
        <v>18805.705535227633</v>
      </c>
      <c r="AS35" s="1">
        <f t="shared" si="26"/>
        <v>3283.9817317822931</v>
      </c>
      <c r="AT35" s="1">
        <f t="shared" si="26"/>
        <v>1107.2037703407129</v>
      </c>
      <c r="AU35" s="1">
        <f t="shared" si="27"/>
        <v>3761.141107045527</v>
      </c>
      <c r="AV35" s="1">
        <f t="shared" si="27"/>
        <v>656.79634635645868</v>
      </c>
      <c r="AW35" s="1">
        <f t="shared" si="27"/>
        <v>221.44075406814261</v>
      </c>
      <c r="AX35" s="1">
        <f t="shared" si="14"/>
        <v>15693.43060257555</v>
      </c>
      <c r="AY35" s="1">
        <f t="shared" si="3"/>
        <v>1280.7393981202749</v>
      </c>
      <c r="AZ35" s="1">
        <f t="shared" si="3"/>
        <v>411.33433628859729</v>
      </c>
      <c r="BA35" s="1">
        <f t="shared" si="15"/>
        <v>9261.5504264746851</v>
      </c>
      <c r="BB35" s="1">
        <f t="shared" si="15"/>
        <v>14677.473106284231</v>
      </c>
      <c r="BC35" s="1">
        <f t="shared" si="15"/>
        <v>12962.126080898199</v>
      </c>
      <c r="BD35" s="1">
        <f t="shared" si="16"/>
        <v>0</v>
      </c>
      <c r="BE35" s="2">
        <v>0</v>
      </c>
      <c r="BF35" s="2">
        <v>0</v>
      </c>
      <c r="BG35" s="2">
        <v>0</v>
      </c>
      <c r="BH35" s="2">
        <f t="shared" si="4"/>
        <v>0</v>
      </c>
      <c r="BI35" s="2">
        <f t="shared" si="17"/>
        <v>0</v>
      </c>
      <c r="BJ35" s="2">
        <f t="shared" si="5"/>
        <v>0</v>
      </c>
      <c r="BK35" s="2">
        <f t="shared" si="5"/>
        <v>0</v>
      </c>
      <c r="BL35" s="2">
        <f t="shared" si="6"/>
        <v>0</v>
      </c>
      <c r="BM35" s="2">
        <f t="shared" si="6"/>
        <v>0</v>
      </c>
      <c r="BN35" s="2">
        <f t="shared" si="6"/>
        <v>0</v>
      </c>
      <c r="BO35" s="2">
        <f t="shared" si="18"/>
        <v>0</v>
      </c>
      <c r="BP35" s="2">
        <f t="shared" si="18"/>
        <v>0</v>
      </c>
      <c r="BQ35" s="2">
        <f t="shared" si="18"/>
        <v>0</v>
      </c>
      <c r="BR35" s="11">
        <f t="shared" si="19"/>
        <v>4.9561917962211294E-2</v>
      </c>
      <c r="BS35" s="17">
        <v>0</v>
      </c>
      <c r="BT35" s="17">
        <v>0</v>
      </c>
      <c r="BU35" s="12">
        <f>(BU$3*temphigh!$I145+BU$4*temphigh!$I145^2+BU$5*temphigh!$I145^6)*(K35/K$56)^$BW$1</f>
        <v>2.788008744878959</v>
      </c>
      <c r="BV35" s="12">
        <f>(BV$3*temphigh!$I145+BV$4*temphigh!$I145^2+BV$5*temphigh!$I145^6)*(L35/L$56)^$BW$1</f>
        <v>1.7588440357208011</v>
      </c>
      <c r="BW35" s="12">
        <f>(BW$3*temphigh!$I145+BW$4*temphigh!$I145^2+BW$5*temphigh!$I145^6)*(M35/M$56)^$BW$1</f>
        <v>0.82564795179383921</v>
      </c>
      <c r="BX35" s="12"/>
      <c r="BY35" s="12"/>
      <c r="BZ35" s="12"/>
      <c r="CA35" s="19"/>
      <c r="CB35" s="19"/>
      <c r="CC35" s="19"/>
      <c r="CD35" s="19"/>
      <c r="CE35" s="19"/>
      <c r="CF35" s="19"/>
      <c r="CG35" s="19"/>
      <c r="CH35" s="19"/>
    </row>
    <row r="36" spans="1:86" x14ac:dyDescent="0.3">
      <c r="A36" s="2">
        <v>1990</v>
      </c>
      <c r="B36" s="1">
        <v>965.08958199999995</v>
      </c>
      <c r="C36" s="1">
        <v>2084.8014689034158</v>
      </c>
      <c r="D36" s="1">
        <v>2202.0974930000007</v>
      </c>
      <c r="E36" s="11">
        <f t="shared" si="20"/>
        <v>6.7135178745578727E-3</v>
      </c>
      <c r="F36" s="11">
        <f t="shared" si="7"/>
        <v>1.6330021206645062E-2</v>
      </c>
      <c r="G36" s="11">
        <f t="shared" si="7"/>
        <v>2.2619249263398533E-2</v>
      </c>
      <c r="H36" s="1">
        <v>24604.55665273581</v>
      </c>
      <c r="I36" s="1">
        <v>3291.5774776912899</v>
      </c>
      <c r="J36" s="1">
        <v>1154.8005981083711</v>
      </c>
      <c r="K36" s="1">
        <f t="shared" si="8"/>
        <v>25494.583209308556</v>
      </c>
      <c r="L36" s="1">
        <f t="shared" si="0"/>
        <v>1578.844569513195</v>
      </c>
      <c r="M36" s="1">
        <f t="shared" si="0"/>
        <v>524.4093877674519</v>
      </c>
      <c r="N36" s="11">
        <f t="shared" si="21"/>
        <v>2.8508342132963049E-2</v>
      </c>
      <c r="O36" s="11">
        <f t="shared" si="9"/>
        <v>3.6321432166639411E-3</v>
      </c>
      <c r="P36" s="11">
        <f t="shared" si="9"/>
        <v>2.7798411772582909E-2</v>
      </c>
      <c r="Q36" s="1">
        <v>4446.4092371723718</v>
      </c>
      <c r="R36" s="1">
        <v>3064.5220758088508</v>
      </c>
      <c r="S36" s="1">
        <v>975.20387755984575</v>
      </c>
      <c r="T36" s="1">
        <f t="shared" si="10"/>
        <v>180.71486919793657</v>
      </c>
      <c r="U36" s="1">
        <f t="shared" si="10"/>
        <v>931.01927467261214</v>
      </c>
      <c r="V36" s="1">
        <f t="shared" si="10"/>
        <v>844.47815420020129</v>
      </c>
      <c r="W36" s="11">
        <f t="shared" si="22"/>
        <v>-3.8296340831148634E-2</v>
      </c>
      <c r="X36" s="11">
        <f t="shared" si="22"/>
        <v>3.7300021340771483E-3</v>
      </c>
      <c r="Y36" s="11">
        <f t="shared" si="22"/>
        <v>6.902940394095225E-3</v>
      </c>
      <c r="Z36" s="1">
        <v>10153.602080603576</v>
      </c>
      <c r="AA36" s="1">
        <v>8419.9490469999982</v>
      </c>
      <c r="AB36" s="1">
        <v>1901.4018390000037</v>
      </c>
      <c r="AC36" s="12">
        <f t="shared" si="11"/>
        <v>2.2835509596639398</v>
      </c>
      <c r="AD36" s="12">
        <f t="shared" si="11"/>
        <v>2.7475569888912075</v>
      </c>
      <c r="AE36" s="12">
        <f t="shared" si="11"/>
        <v>1.9497480298762651</v>
      </c>
      <c r="AF36" s="11">
        <f t="shared" si="23"/>
        <v>-1.1186699096666142E-2</v>
      </c>
      <c r="AG36" s="11">
        <f t="shared" si="23"/>
        <v>-3.9632070314776113E-2</v>
      </c>
      <c r="AH36" s="11">
        <f t="shared" si="23"/>
        <v>-1.137445808159776E-2</v>
      </c>
      <c r="AI36" s="1">
        <f t="shared" si="29"/>
        <v>29606.084542979253</v>
      </c>
      <c r="AJ36" s="1">
        <f t="shared" si="29"/>
        <v>4643.5048429514254</v>
      </c>
      <c r="AK36" s="1">
        <f t="shared" si="29"/>
        <v>1529.5238115392863</v>
      </c>
      <c r="AL36" s="14">
        <f t="shared" si="28"/>
        <v>10.143741794841343</v>
      </c>
      <c r="AM36" s="14">
        <f t="shared" si="28"/>
        <v>1.4081213281325451</v>
      </c>
      <c r="AN36" s="14">
        <f t="shared" si="28"/>
        <v>0.56933276346388972</v>
      </c>
      <c r="AO36" s="11">
        <f t="shared" si="25"/>
        <v>2.0621120954280148E-2</v>
      </c>
      <c r="AP36" s="11">
        <f t="shared" si="13"/>
        <v>2.5977173653231045E-2</v>
      </c>
      <c r="AQ36" s="11">
        <f t="shared" si="13"/>
        <v>2.3564574154817608E-2</v>
      </c>
      <c r="AR36" s="1">
        <f t="shared" si="26"/>
        <v>19414.601595393222</v>
      </c>
      <c r="AS36" s="1">
        <f t="shared" si="26"/>
        <v>3445.5695493833528</v>
      </c>
      <c r="AT36" s="1">
        <f t="shared" si="26"/>
        <v>1165.5922721539505</v>
      </c>
      <c r="AU36" s="1">
        <f t="shared" si="27"/>
        <v>3882.9203190786448</v>
      </c>
      <c r="AV36" s="1">
        <f t="shared" si="27"/>
        <v>689.11390987667062</v>
      </c>
      <c r="AW36" s="1">
        <f t="shared" si="27"/>
        <v>233.11845443079011</v>
      </c>
      <c r="AX36" s="1">
        <f t="shared" si="14"/>
        <v>16093.512525674098</v>
      </c>
      <c r="AY36" s="1">
        <f t="shared" si="3"/>
        <v>1322.1669691918191</v>
      </c>
      <c r="AZ36" s="1">
        <f t="shared" si="3"/>
        <v>423.44801748664457</v>
      </c>
      <c r="BA36" s="1">
        <f t="shared" si="15"/>
        <v>9348.0232244314229</v>
      </c>
      <c r="BB36" s="1">
        <f t="shared" si="15"/>
        <v>14983.52509894968</v>
      </c>
      <c r="BC36" s="1">
        <f t="shared" si="15"/>
        <v>13319.234216581222</v>
      </c>
      <c r="BD36" s="1">
        <f t="shared" si="16"/>
        <v>0</v>
      </c>
      <c r="BE36" s="2">
        <v>0</v>
      </c>
      <c r="BF36" s="2">
        <v>0</v>
      </c>
      <c r="BG36" s="2">
        <v>0</v>
      </c>
      <c r="BH36" s="2">
        <f t="shared" si="4"/>
        <v>0</v>
      </c>
      <c r="BI36" s="2">
        <f t="shared" si="17"/>
        <v>0</v>
      </c>
      <c r="BJ36" s="2">
        <f t="shared" si="5"/>
        <v>0</v>
      </c>
      <c r="BK36" s="2">
        <f t="shared" si="5"/>
        <v>0</v>
      </c>
      <c r="BL36" s="2">
        <f t="shared" si="6"/>
        <v>0</v>
      </c>
      <c r="BM36" s="2">
        <f t="shared" si="6"/>
        <v>0</v>
      </c>
      <c r="BN36" s="2">
        <f t="shared" si="6"/>
        <v>0</v>
      </c>
      <c r="BO36" s="2">
        <f t="shared" si="18"/>
        <v>0</v>
      </c>
      <c r="BP36" s="2">
        <f t="shared" si="18"/>
        <v>0</v>
      </c>
      <c r="BQ36" s="2">
        <f t="shared" si="18"/>
        <v>0</v>
      </c>
      <c r="BR36" s="11">
        <f t="shared" si="19"/>
        <v>4.6800538557361299E-2</v>
      </c>
      <c r="BS36" s="17">
        <v>0</v>
      </c>
      <c r="BT36" s="17">
        <v>0</v>
      </c>
      <c r="BU36" s="12">
        <f>(BU$3*temphigh!$I146+BU$4*temphigh!$I146^2+BU$5*temphigh!$I146^6)*(K36/K$56)^$BW$1</f>
        <v>2.8257517004639259</v>
      </c>
      <c r="BV36" s="12">
        <f>(BV$3*temphigh!$I146+BV$4*temphigh!$I146^2+BV$5*temphigh!$I146^6)*(L36/L$56)^$BW$1</f>
        <v>1.7891574782528306</v>
      </c>
      <c r="BW36" s="12">
        <f>(BW$3*temphigh!$I146+BW$4*temphigh!$I146^2+BW$5*temphigh!$I146^6)*(M36/M$56)^$BW$1</f>
        <v>0.82990672104818364</v>
      </c>
      <c r="BX36" s="12"/>
      <c r="BY36" s="12"/>
      <c r="BZ36" s="12"/>
      <c r="CA36" s="19"/>
      <c r="CB36" s="19"/>
      <c r="CC36" s="19"/>
      <c r="CD36" s="19"/>
      <c r="CE36" s="19"/>
      <c r="CF36" s="19"/>
      <c r="CG36" s="19"/>
      <c r="CH36" s="19"/>
    </row>
    <row r="37" spans="1:86" x14ac:dyDescent="0.3">
      <c r="A37" s="2">
        <v>1991</v>
      </c>
      <c r="B37" s="1">
        <v>971.30660538821314</v>
      </c>
      <c r="C37" s="1">
        <v>2115.3616604105928</v>
      </c>
      <c r="D37" s="1">
        <v>2250.8548680506537</v>
      </c>
      <c r="E37" s="11">
        <f t="shared" si="20"/>
        <v>6.4419132733040119E-3</v>
      </c>
      <c r="F37" s="11">
        <f t="shared" si="7"/>
        <v>1.4658561960459116E-2</v>
      </c>
      <c r="G37" s="11">
        <f t="shared" si="7"/>
        <v>2.2141333526622953E-2</v>
      </c>
      <c r="H37" s="1">
        <v>24947.618381278808</v>
      </c>
      <c r="I37" s="1">
        <v>3408.4159930328774</v>
      </c>
      <c r="J37" s="1">
        <v>1191.5333209422074</v>
      </c>
      <c r="K37" s="1">
        <f t="shared" si="8"/>
        <v>25684.596648354625</v>
      </c>
      <c r="L37" s="1">
        <f t="shared" si="0"/>
        <v>1611.2686812955199</v>
      </c>
      <c r="M37" s="1">
        <f t="shared" si="0"/>
        <v>529.3692355980869</v>
      </c>
      <c r="N37" s="11">
        <f t="shared" si="21"/>
        <v>7.4530906226657478E-3</v>
      </c>
      <c r="O37" s="11">
        <f t="shared" si="9"/>
        <v>2.0536607851349364E-2</v>
      </c>
      <c r="P37" s="11">
        <f t="shared" si="9"/>
        <v>9.4579691865364079E-3</v>
      </c>
      <c r="Q37" s="1">
        <v>4471.2127775630915</v>
      </c>
      <c r="R37" s="1">
        <v>3063.6955039999998</v>
      </c>
      <c r="S37" s="1">
        <v>1017.4226960000001</v>
      </c>
      <c r="T37" s="1">
        <f t="shared" si="10"/>
        <v>179.22403290080703</v>
      </c>
      <c r="U37" s="1">
        <f t="shared" si="10"/>
        <v>898.86196704348333</v>
      </c>
      <c r="V37" s="1">
        <f t="shared" si="10"/>
        <v>853.87683090177541</v>
      </c>
      <c r="W37" s="11">
        <f t="shared" si="22"/>
        <v>-8.2496603834885107E-3</v>
      </c>
      <c r="X37" s="11">
        <f t="shared" si="22"/>
        <v>-3.4539894612210631E-2</v>
      </c>
      <c r="Y37" s="11">
        <f t="shared" si="22"/>
        <v>1.1129567597252477E-2</v>
      </c>
      <c r="Z37" s="1">
        <v>11151.34230578893</v>
      </c>
      <c r="AA37" s="1">
        <v>8486.9194680000001</v>
      </c>
      <c r="AB37" s="1">
        <v>2032.0167120000006</v>
      </c>
      <c r="AC37" s="12">
        <f t="shared" si="11"/>
        <v>2.4940307832691997</v>
      </c>
      <c r="AD37" s="12">
        <f t="shared" si="11"/>
        <v>2.770157627257464</v>
      </c>
      <c r="AE37" s="12">
        <f t="shared" si="11"/>
        <v>1.9972197592887198</v>
      </c>
      <c r="AF37" s="11">
        <f t="shared" si="23"/>
        <v>9.2172159642207152E-2</v>
      </c>
      <c r="AG37" s="11">
        <f t="shared" si="23"/>
        <v>8.2257214163834469E-3</v>
      </c>
      <c r="AH37" s="11">
        <f t="shared" si="23"/>
        <v>2.4347622710749528E-2</v>
      </c>
      <c r="AI37" s="1">
        <f t="shared" si="29"/>
        <v>30528.396407759974</v>
      </c>
      <c r="AJ37" s="1">
        <f t="shared" si="29"/>
        <v>4868.2682685329537</v>
      </c>
      <c r="AK37" s="1">
        <f t="shared" si="29"/>
        <v>1609.6898848161477</v>
      </c>
      <c r="AL37" s="14">
        <f t="shared" si="28"/>
        <v>10.352917121321754</v>
      </c>
      <c r="AM37" s="14">
        <f t="shared" si="28"/>
        <v>1.4447003403982626</v>
      </c>
      <c r="AN37" s="14">
        <f t="shared" si="28"/>
        <v>0.58274884758730183</v>
      </c>
      <c r="AO37" s="11">
        <f t="shared" si="25"/>
        <v>2.0621120954280148E-2</v>
      </c>
      <c r="AP37" s="11">
        <f t="shared" si="13"/>
        <v>2.5977173653231045E-2</v>
      </c>
      <c r="AQ37" s="11">
        <f t="shared" si="13"/>
        <v>2.3564574154817608E-2</v>
      </c>
      <c r="AR37" s="1">
        <f t="shared" si="26"/>
        <v>20039.579743064602</v>
      </c>
      <c r="AS37" s="1">
        <f t="shared" si="26"/>
        <v>3610.4420492919689</v>
      </c>
      <c r="AT37" s="1">
        <f t="shared" si="26"/>
        <v>1226.6138409998002</v>
      </c>
      <c r="AU37" s="1">
        <f t="shared" si="27"/>
        <v>4007.9159486129206</v>
      </c>
      <c r="AV37" s="1">
        <f t="shared" si="27"/>
        <v>722.08840985839379</v>
      </c>
      <c r="AW37" s="1">
        <f t="shared" si="27"/>
        <v>245.32276819996005</v>
      </c>
      <c r="AX37" s="1">
        <f t="shared" si="14"/>
        <v>16505.255606744406</v>
      </c>
      <c r="AY37" s="1">
        <f t="shared" si="3"/>
        <v>1365.4183553997777</v>
      </c>
      <c r="AZ37" s="1">
        <f t="shared" si="3"/>
        <v>435.96372504002647</v>
      </c>
      <c r="BA37" s="1">
        <f t="shared" si="15"/>
        <v>9432.7801190311056</v>
      </c>
      <c r="BB37" s="1">
        <f t="shared" si="15"/>
        <v>15271.25305797914</v>
      </c>
      <c r="BC37" s="1">
        <f t="shared" si="15"/>
        <v>13679.703352035778</v>
      </c>
      <c r="BD37" s="1">
        <f t="shared" si="16"/>
        <v>0</v>
      </c>
      <c r="BE37" s="2">
        <v>0</v>
      </c>
      <c r="BF37" s="2">
        <v>0</v>
      </c>
      <c r="BG37" s="2">
        <v>0</v>
      </c>
      <c r="BH37" s="2">
        <f t="shared" si="4"/>
        <v>0</v>
      </c>
      <c r="BI37" s="2">
        <f t="shared" si="17"/>
        <v>0</v>
      </c>
      <c r="BJ37" s="2">
        <f t="shared" si="5"/>
        <v>0</v>
      </c>
      <c r="BK37" s="2">
        <f t="shared" si="5"/>
        <v>0</v>
      </c>
      <c r="BL37" s="2">
        <f t="shared" si="6"/>
        <v>0</v>
      </c>
      <c r="BM37" s="2">
        <f t="shared" si="6"/>
        <v>0</v>
      </c>
      <c r="BN37" s="2">
        <f t="shared" si="6"/>
        <v>0</v>
      </c>
      <c r="BO37" s="2">
        <f t="shared" si="18"/>
        <v>0</v>
      </c>
      <c r="BP37" s="2">
        <f t="shared" si="18"/>
        <v>0</v>
      </c>
      <c r="BQ37" s="2">
        <f t="shared" si="18"/>
        <v>0</v>
      </c>
      <c r="BR37" s="11">
        <f t="shared" si="19"/>
        <v>3.0796148802888695E-2</v>
      </c>
      <c r="BS37" s="17">
        <v>0</v>
      </c>
      <c r="BT37" s="17">
        <v>0</v>
      </c>
      <c r="BU37" s="12">
        <f>(BU$3*temphigh!$I147+BU$4*temphigh!$I147^2+BU$5*temphigh!$I147^6)*(K37/K$56)^$BW$1</f>
        <v>2.8774237939970408</v>
      </c>
      <c r="BV37" s="12">
        <f>(BV$3*temphigh!$I147+BV$4*temphigh!$I147^2+BV$5*temphigh!$I147^6)*(L37/L$56)^$BW$1</f>
        <v>1.8113286595008549</v>
      </c>
      <c r="BW37" s="12">
        <f>(BW$3*temphigh!$I147+BW$4*temphigh!$I147^2+BW$5*temphigh!$I147^6)*(M37/M$56)^$BW$1</f>
        <v>0.83720414560808087</v>
      </c>
      <c r="BX37" s="12"/>
      <c r="BY37" s="12"/>
      <c r="BZ37" s="12"/>
      <c r="CA37" s="19"/>
      <c r="CB37" s="19"/>
      <c r="CC37" s="19"/>
      <c r="CD37" s="19"/>
      <c r="CE37" s="19"/>
      <c r="CF37" s="19"/>
      <c r="CG37" s="19"/>
      <c r="CH37" s="19"/>
    </row>
    <row r="38" spans="1:86" x14ac:dyDescent="0.3">
      <c r="A38" s="2">
        <v>1992</v>
      </c>
      <c r="B38" s="1">
        <v>977.31730766866428</v>
      </c>
      <c r="C38" s="1">
        <v>2141.7241709324203</v>
      </c>
      <c r="D38" s="1">
        <v>2298.7854691087018</v>
      </c>
      <c r="E38" s="11">
        <f t="shared" si="20"/>
        <v>6.1882645985391616E-3</v>
      </c>
      <c r="F38" s="11">
        <f t="shared" si="7"/>
        <v>1.246241293638195E-2</v>
      </c>
      <c r="G38" s="11">
        <f t="shared" si="7"/>
        <v>2.1294398736404707E-2</v>
      </c>
      <c r="H38" s="1">
        <v>25379.678098094017</v>
      </c>
      <c r="I38" s="1">
        <v>3518.9187759136689</v>
      </c>
      <c r="J38" s="1">
        <v>1239.6080716442671</v>
      </c>
      <c r="K38" s="1">
        <f t="shared" si="8"/>
        <v>25968.718551230631</v>
      </c>
      <c r="L38" s="1">
        <f t="shared" si="0"/>
        <v>1643.0307990508757</v>
      </c>
      <c r="M38" s="1">
        <f t="shared" si="0"/>
        <v>539.24478308317077</v>
      </c>
      <c r="N38" s="11">
        <f t="shared" si="21"/>
        <v>1.1061956968446474E-2</v>
      </c>
      <c r="O38" s="11">
        <f t="shared" si="9"/>
        <v>1.9712489992555371E-2</v>
      </c>
      <c r="P38" s="11">
        <f t="shared" si="9"/>
        <v>1.8655310548839177E-2</v>
      </c>
      <c r="Q38" s="1">
        <v>4506.2698650860548</v>
      </c>
      <c r="R38" s="1">
        <v>2984.2321120000001</v>
      </c>
      <c r="S38" s="1">
        <v>1052.3453570000015</v>
      </c>
      <c r="T38" s="1">
        <f t="shared" si="10"/>
        <v>177.55425611266796</v>
      </c>
      <c r="U38" s="1">
        <f t="shared" si="10"/>
        <v>848.05370684498394</v>
      </c>
      <c r="V38" s="1">
        <f t="shared" si="10"/>
        <v>848.93393409751468</v>
      </c>
      <c r="W38" s="11">
        <f t="shared" si="22"/>
        <v>-9.3167013436374901E-3</v>
      </c>
      <c r="X38" s="11">
        <f t="shared" si="22"/>
        <v>-5.6525097357958964E-2</v>
      </c>
      <c r="Y38" s="11">
        <f t="shared" si="22"/>
        <v>-5.788770259804954E-3</v>
      </c>
      <c r="Z38" s="1">
        <v>11295.471101000001</v>
      </c>
      <c r="AA38" s="1">
        <v>8566.2843489999977</v>
      </c>
      <c r="AB38" s="1">
        <v>2138.9941029999991</v>
      </c>
      <c r="AC38" s="12">
        <f t="shared" si="11"/>
        <v>2.5066122179045962</v>
      </c>
      <c r="AD38" s="12">
        <f t="shared" si="11"/>
        <v>2.8705154383111862</v>
      </c>
      <c r="AE38" s="12">
        <f t="shared" si="11"/>
        <v>2.0325970830505562</v>
      </c>
      <c r="AF38" s="11">
        <f t="shared" si="23"/>
        <v>5.0446188233910227E-3</v>
      </c>
      <c r="AG38" s="11">
        <f t="shared" si="23"/>
        <v>3.6228195127321783E-2</v>
      </c>
      <c r="AH38" s="11">
        <f t="shared" si="23"/>
        <v>1.7713285479628693E-2</v>
      </c>
      <c r="AI38" s="1">
        <f t="shared" si="29"/>
        <v>31483.472715596898</v>
      </c>
      <c r="AJ38" s="1">
        <f t="shared" si="29"/>
        <v>5103.5298515380518</v>
      </c>
      <c r="AK38" s="1">
        <f t="shared" si="29"/>
        <v>1694.043664534493</v>
      </c>
      <c r="AL38" s="14">
        <f t="shared" si="28"/>
        <v>10.566405877510167</v>
      </c>
      <c r="AM38" s="14">
        <f t="shared" si="28"/>
        <v>1.4822295720176701</v>
      </c>
      <c r="AN38" s="14">
        <f t="shared" si="28"/>
        <v>0.5964810760199073</v>
      </c>
      <c r="AO38" s="11">
        <f t="shared" si="25"/>
        <v>2.0621120954280148E-2</v>
      </c>
      <c r="AP38" s="11">
        <f t="shared" si="13"/>
        <v>2.5977173653231045E-2</v>
      </c>
      <c r="AQ38" s="11">
        <f t="shared" si="13"/>
        <v>2.3564574154817608E-2</v>
      </c>
      <c r="AR38" s="1">
        <f t="shared" si="26"/>
        <v>20681.035819000379</v>
      </c>
      <c r="AS38" s="1">
        <f t="shared" si="26"/>
        <v>3776.5951924503188</v>
      </c>
      <c r="AT38" s="1">
        <f t="shared" si="26"/>
        <v>1289.9721805104373</v>
      </c>
      <c r="AU38" s="1">
        <f t="shared" si="27"/>
        <v>4136.2071638000762</v>
      </c>
      <c r="AV38" s="1">
        <f t="shared" si="27"/>
        <v>755.3190384900638</v>
      </c>
      <c r="AW38" s="1">
        <f t="shared" si="27"/>
        <v>257.99443610208749</v>
      </c>
      <c r="AX38" s="1">
        <f t="shared" si="14"/>
        <v>16928.819867794082</v>
      </c>
      <c r="AY38" s="1">
        <f t="shared" si="3"/>
        <v>1410.6747241148767</v>
      </c>
      <c r="AZ38" s="1">
        <f t="shared" si="3"/>
        <v>448.92303273888103</v>
      </c>
      <c r="BA38" s="1">
        <f t="shared" si="15"/>
        <v>9515.9165451747613</v>
      </c>
      <c r="BB38" s="1">
        <f t="shared" si="15"/>
        <v>15531.405451950059</v>
      </c>
      <c r="BC38" s="1">
        <f t="shared" si="15"/>
        <v>14038.34138390537</v>
      </c>
      <c r="BD38" s="1">
        <f t="shared" si="16"/>
        <v>0</v>
      </c>
      <c r="BE38" s="2">
        <v>0</v>
      </c>
      <c r="BF38" s="2">
        <v>0</v>
      </c>
      <c r="BG38" s="2">
        <v>0</v>
      </c>
      <c r="BH38" s="2">
        <f t="shared" si="4"/>
        <v>0</v>
      </c>
      <c r="BI38" s="2">
        <f t="shared" si="17"/>
        <v>0</v>
      </c>
      <c r="BJ38" s="2">
        <f t="shared" si="5"/>
        <v>0</v>
      </c>
      <c r="BK38" s="2">
        <f t="shared" si="5"/>
        <v>0</v>
      </c>
      <c r="BL38" s="2">
        <f t="shared" si="6"/>
        <v>0</v>
      </c>
      <c r="BM38" s="2">
        <f t="shared" si="6"/>
        <v>0</v>
      </c>
      <c r="BN38" s="2">
        <f t="shared" si="6"/>
        <v>0</v>
      </c>
      <c r="BO38" s="2">
        <f t="shared" si="18"/>
        <v>0</v>
      </c>
      <c r="BP38" s="2">
        <f t="shared" si="18"/>
        <v>0</v>
      </c>
      <c r="BQ38" s="2">
        <f t="shared" si="18"/>
        <v>0</v>
      </c>
      <c r="BR38" s="11">
        <f t="shared" si="19"/>
        <v>3.4870939747054103E-2</v>
      </c>
      <c r="BS38" s="17">
        <v>0</v>
      </c>
      <c r="BT38" s="17">
        <v>0</v>
      </c>
      <c r="BU38" s="12">
        <f>(BU$3*temphigh!$I148+BU$4*temphigh!$I148^2+BU$5*temphigh!$I148^6)*(K38/K$56)^$BW$1</f>
        <v>2.9259219414610467</v>
      </c>
      <c r="BV38" s="12">
        <f>(BV$3*temphigh!$I148+BV$4*temphigh!$I148^2+BV$5*temphigh!$I148^6)*(L38/L$56)^$BW$1</f>
        <v>1.8330160936772011</v>
      </c>
      <c r="BW38" s="12">
        <f>(BW$3*temphigh!$I148+BW$4*temphigh!$I148^2+BW$5*temphigh!$I148^6)*(M38/M$56)^$BW$1</f>
        <v>0.841872732573692</v>
      </c>
      <c r="BX38" s="12"/>
      <c r="BY38" s="12"/>
      <c r="BZ38" s="12"/>
      <c r="CA38" s="19"/>
      <c r="CB38" s="19"/>
      <c r="CC38" s="19"/>
      <c r="CD38" s="19"/>
      <c r="CE38" s="19"/>
      <c r="CF38" s="19"/>
      <c r="CG38" s="19"/>
      <c r="CH38" s="19"/>
    </row>
    <row r="39" spans="1:86" x14ac:dyDescent="0.3">
      <c r="A39" s="2">
        <v>1993</v>
      </c>
      <c r="B39" s="1">
        <v>983.60275570927422</v>
      </c>
      <c r="C39" s="1">
        <v>2168.6955115280452</v>
      </c>
      <c r="D39" s="1">
        <v>2346.9547504902093</v>
      </c>
      <c r="E39" s="11">
        <f t="shared" si="20"/>
        <v>6.4313278720127265E-3</v>
      </c>
      <c r="F39" s="11">
        <f t="shared" si="7"/>
        <v>1.2593283935289801E-2</v>
      </c>
      <c r="G39" s="11">
        <f t="shared" si="7"/>
        <v>2.0954230844422383E-2</v>
      </c>
      <c r="H39" s="1">
        <v>25592.523894853668</v>
      </c>
      <c r="I39" s="1">
        <v>3647.4595290925654</v>
      </c>
      <c r="J39" s="1">
        <v>1293.4473539182864</v>
      </c>
      <c r="K39" s="1">
        <f t="shared" si="8"/>
        <v>26019.166524598586</v>
      </c>
      <c r="L39" s="1">
        <f t="shared" si="0"/>
        <v>1681.8679753353642</v>
      </c>
      <c r="M39" s="1">
        <f t="shared" si="0"/>
        <v>551.1172951451764</v>
      </c>
      <c r="N39" s="11">
        <f t="shared" si="21"/>
        <v>1.942643926323484E-3</v>
      </c>
      <c r="O39" s="11">
        <f t="shared" si="9"/>
        <v>2.3637521771912917E-2</v>
      </c>
      <c r="P39" s="11">
        <f t="shared" si="9"/>
        <v>2.2016925215527783E-2</v>
      </c>
      <c r="Q39" s="1">
        <v>4568.9495022796364</v>
      </c>
      <c r="R39" s="1">
        <v>2953.4735779999996</v>
      </c>
      <c r="S39" s="1">
        <v>1097.8205420000027</v>
      </c>
      <c r="T39" s="1">
        <f t="shared" si="10"/>
        <v>178.52672604902381</v>
      </c>
      <c r="U39" s="1">
        <f t="shared" si="10"/>
        <v>809.7344341843268</v>
      </c>
      <c r="V39" s="1">
        <f t="shared" si="10"/>
        <v>848.75548948655353</v>
      </c>
      <c r="W39" s="11">
        <f t="shared" si="22"/>
        <v>5.477029712758652E-3</v>
      </c>
      <c r="X39" s="11">
        <f t="shared" si="22"/>
        <v>-4.518495981017101E-2</v>
      </c>
      <c r="Y39" s="11">
        <f t="shared" si="22"/>
        <v>-2.1019846632808203E-4</v>
      </c>
      <c r="Z39" s="1">
        <v>11529.550378999998</v>
      </c>
      <c r="AA39" s="1">
        <v>8478.9364089999999</v>
      </c>
      <c r="AB39" s="1">
        <v>2265.1535709999953</v>
      </c>
      <c r="AC39" s="12">
        <f t="shared" si="11"/>
        <v>2.5234576073225217</v>
      </c>
      <c r="AD39" s="12">
        <f t="shared" si="11"/>
        <v>2.8708353689561941</v>
      </c>
      <c r="AE39" s="12">
        <f t="shared" si="11"/>
        <v>2.0633186248030597</v>
      </c>
      <c r="AF39" s="11">
        <f t="shared" si="23"/>
        <v>6.7203811174301187E-3</v>
      </c>
      <c r="AG39" s="11">
        <f t="shared" si="23"/>
        <v>1.1145407571677701E-4</v>
      </c>
      <c r="AH39" s="11">
        <f t="shared" si="23"/>
        <v>1.5114427747970671E-2</v>
      </c>
      <c r="AI39" s="1">
        <f t="shared" si="29"/>
        <v>32471.332607837285</v>
      </c>
      <c r="AJ39" s="1">
        <f t="shared" si="29"/>
        <v>5348.4959048743103</v>
      </c>
      <c r="AK39" s="1">
        <f t="shared" si="29"/>
        <v>1782.6337341831313</v>
      </c>
      <c r="AL39" s="14">
        <f t="shared" ref="AL39:AN54" si="30">(1+AL$5)*AL38</f>
        <v>10.784297011162321</v>
      </c>
      <c r="AM39" s="14">
        <f t="shared" si="30"/>
        <v>1.5207337070039275</v>
      </c>
      <c r="AN39" s="14">
        <f t="shared" si="30"/>
        <v>0.61053689856772375</v>
      </c>
      <c r="AO39" s="11">
        <f t="shared" si="25"/>
        <v>2.0621120954280148E-2</v>
      </c>
      <c r="AP39" s="11">
        <f t="shared" si="13"/>
        <v>2.5977173653231045E-2</v>
      </c>
      <c r="AQ39" s="11">
        <f t="shared" si="13"/>
        <v>2.3564574154817608E-2</v>
      </c>
      <c r="AR39" s="1">
        <f t="shared" si="26"/>
        <v>21347.530965259215</v>
      </c>
      <c r="AS39" s="1">
        <f t="shared" si="26"/>
        <v>3950.5573444347792</v>
      </c>
      <c r="AT39" s="1">
        <f t="shared" si="26"/>
        <v>1356.2136574006256</v>
      </c>
      <c r="AU39" s="1">
        <f t="shared" si="27"/>
        <v>4269.5061930518432</v>
      </c>
      <c r="AV39" s="1">
        <f t="shared" si="27"/>
        <v>790.11146888695589</v>
      </c>
      <c r="AW39" s="1">
        <f t="shared" si="27"/>
        <v>271.24273148012514</v>
      </c>
      <c r="AX39" s="1">
        <f t="shared" si="14"/>
        <v>17362.725625847233</v>
      </c>
      <c r="AY39" s="1">
        <f t="shared" si="3"/>
        <v>1457.30272357183</v>
      </c>
      <c r="AZ39" s="1">
        <f t="shared" si="3"/>
        <v>462.28881306462438</v>
      </c>
      <c r="BA39" s="1">
        <f t="shared" si="15"/>
        <v>9602.00975533987</v>
      </c>
      <c r="BB39" s="1">
        <f t="shared" si="15"/>
        <v>15797.521006615118</v>
      </c>
      <c r="BC39" s="1">
        <f t="shared" si="15"/>
        <v>14401.359876753042</v>
      </c>
      <c r="BD39" s="1">
        <f t="shared" si="16"/>
        <v>0</v>
      </c>
      <c r="BE39" s="2">
        <v>0</v>
      </c>
      <c r="BF39" s="2">
        <v>0</v>
      </c>
      <c r="BG39" s="2">
        <v>0</v>
      </c>
      <c r="BH39" s="2">
        <f t="shared" si="4"/>
        <v>0</v>
      </c>
      <c r="BI39" s="2">
        <f t="shared" si="17"/>
        <v>0</v>
      </c>
      <c r="BJ39" s="2">
        <f t="shared" si="5"/>
        <v>0</v>
      </c>
      <c r="BK39" s="2">
        <f t="shared" si="5"/>
        <v>0</v>
      </c>
      <c r="BL39" s="2">
        <f t="shared" si="6"/>
        <v>0</v>
      </c>
      <c r="BM39" s="2">
        <f t="shared" si="6"/>
        <v>0</v>
      </c>
      <c r="BN39" s="2">
        <f t="shared" si="6"/>
        <v>0</v>
      </c>
      <c r="BO39" s="2">
        <f t="shared" si="18"/>
        <v>0</v>
      </c>
      <c r="BP39" s="2">
        <f t="shared" si="18"/>
        <v>0</v>
      </c>
      <c r="BQ39" s="2">
        <f t="shared" si="18"/>
        <v>0</v>
      </c>
      <c r="BR39" s="11">
        <f t="shared" si="19"/>
        <v>2.8112857947955566E-2</v>
      </c>
      <c r="BS39" s="17">
        <v>0</v>
      </c>
      <c r="BT39" s="17">
        <v>0</v>
      </c>
      <c r="BU39" s="12">
        <f>(BU$3*temphigh!$I149+BU$4*temphigh!$I149^2+BU$5*temphigh!$I149^6)*(K39/K$56)^$BW$1</f>
        <v>2.9803087859952551</v>
      </c>
      <c r="BV39" s="12">
        <f>(BV$3*temphigh!$I149+BV$4*temphigh!$I149^2+BV$5*temphigh!$I149^6)*(L39/L$56)^$BW$1</f>
        <v>1.8519540124828102</v>
      </c>
      <c r="BW39" s="12">
        <f>(BW$3*temphigh!$I149+BW$4*temphigh!$I149^2+BW$5*temphigh!$I149^6)*(M39/M$56)^$BW$1</f>
        <v>0.84504430776422079</v>
      </c>
      <c r="BX39" s="12"/>
      <c r="BY39" s="12"/>
      <c r="BZ39" s="12"/>
      <c r="CA39" s="19"/>
      <c r="CB39" s="19"/>
      <c r="CC39" s="19"/>
      <c r="CD39" s="19"/>
      <c r="CE39" s="19"/>
      <c r="CF39" s="19"/>
      <c r="CG39" s="19"/>
      <c r="CH39" s="19"/>
    </row>
    <row r="40" spans="1:86" x14ac:dyDescent="0.3">
      <c r="A40" s="2">
        <v>1994</v>
      </c>
      <c r="B40" s="1">
        <v>989.36736538489151</v>
      </c>
      <c r="C40" s="1">
        <v>2194.8813109255934</v>
      </c>
      <c r="D40" s="1">
        <v>2395.2634872860117</v>
      </c>
      <c r="E40" s="11">
        <f t="shared" si="20"/>
        <v>5.8607091553546375E-3</v>
      </c>
      <c r="F40" s="11">
        <f t="shared" si="7"/>
        <v>1.2074447177279346E-2</v>
      </c>
      <c r="G40" s="11">
        <f t="shared" si="7"/>
        <v>2.0583582527831989E-2</v>
      </c>
      <c r="H40" s="1">
        <v>26349.604880474133</v>
      </c>
      <c r="I40" s="1">
        <v>3773.9301909376209</v>
      </c>
      <c r="J40" s="1">
        <v>1365.5541605299168</v>
      </c>
      <c r="K40" s="1">
        <f t="shared" si="8"/>
        <v>26632.781515108294</v>
      </c>
      <c r="L40" s="1">
        <f t="shared" si="0"/>
        <v>1719.423356585115</v>
      </c>
      <c r="M40" s="1">
        <f t="shared" si="0"/>
        <v>570.10603124801855</v>
      </c>
      <c r="N40" s="11">
        <f t="shared" si="21"/>
        <v>2.3583191641807444E-2</v>
      </c>
      <c r="O40" s="11">
        <f t="shared" si="9"/>
        <v>2.2329565578571797E-2</v>
      </c>
      <c r="P40" s="11">
        <f t="shared" si="9"/>
        <v>3.4454981308180699E-2</v>
      </c>
      <c r="Q40" s="1">
        <v>4638.4701607236966</v>
      </c>
      <c r="R40" s="1">
        <v>2903.3460949999999</v>
      </c>
      <c r="S40" s="1">
        <v>1130.8990450000028</v>
      </c>
      <c r="T40" s="1">
        <f t="shared" si="10"/>
        <v>176.03566284065784</v>
      </c>
      <c r="U40" s="1">
        <f t="shared" si="10"/>
        <v>769.31632227109981</v>
      </c>
      <c r="V40" s="1">
        <f t="shared" si="10"/>
        <v>828.1612532754807</v>
      </c>
      <c r="W40" s="11">
        <f t="shared" si="22"/>
        <v>-1.3953446990799145E-2</v>
      </c>
      <c r="X40" s="11">
        <f t="shared" si="22"/>
        <v>-4.9915268768261689E-2</v>
      </c>
      <c r="Y40" s="11">
        <f t="shared" si="22"/>
        <v>-2.4264038897151785E-2</v>
      </c>
      <c r="Z40" s="1">
        <v>11611.115460000001</v>
      </c>
      <c r="AA40" s="1">
        <v>8369.0804229999994</v>
      </c>
      <c r="AB40" s="1">
        <v>2364.5842759999978</v>
      </c>
      <c r="AC40" s="12">
        <f t="shared" si="11"/>
        <v>2.5032209020804457</v>
      </c>
      <c r="AD40" s="12">
        <f t="shared" si="11"/>
        <v>2.882563824344889</v>
      </c>
      <c r="AE40" s="12">
        <f t="shared" si="11"/>
        <v>2.0908889139613622</v>
      </c>
      <c r="AF40" s="11">
        <f t="shared" si="23"/>
        <v>-8.0194353902968141E-3</v>
      </c>
      <c r="AG40" s="11">
        <f t="shared" si="23"/>
        <v>4.0853806928535796E-3</v>
      </c>
      <c r="AH40" s="11">
        <f t="shared" si="23"/>
        <v>1.3362109383825205E-2</v>
      </c>
      <c r="AI40" s="1">
        <f t="shared" ref="AI40:AK55" si="31">(1-$AI$5)*AI39+AU39</f>
        <v>33493.705540105402</v>
      </c>
      <c r="AJ40" s="1">
        <f t="shared" si="31"/>
        <v>5603.7577832738352</v>
      </c>
      <c r="AK40" s="1">
        <f t="shared" si="31"/>
        <v>1875.6130922449433</v>
      </c>
      <c r="AL40" s="14">
        <f t="shared" si="30"/>
        <v>11.006681304236382</v>
      </c>
      <c r="AM40" s="14">
        <f t="shared" si="30"/>
        <v>1.5602380705910903</v>
      </c>
      <c r="AN40" s="14">
        <f t="shared" si="30"/>
        <v>0.62492394058827527</v>
      </c>
      <c r="AO40" s="11">
        <f t="shared" si="25"/>
        <v>2.0621120954280148E-2</v>
      </c>
      <c r="AP40" s="11">
        <f t="shared" si="13"/>
        <v>2.5977173653231045E-2</v>
      </c>
      <c r="AQ40" s="11">
        <f t="shared" si="13"/>
        <v>2.3564574154817608E-2</v>
      </c>
      <c r="AR40" s="1">
        <f t="shared" si="26"/>
        <v>22025.972673419677</v>
      </c>
      <c r="AS40" s="1">
        <f t="shared" si="26"/>
        <v>4130.6231448912513</v>
      </c>
      <c r="AT40" s="1">
        <f t="shared" si="26"/>
        <v>1425.405562220285</v>
      </c>
      <c r="AU40" s="1">
        <f t="shared" si="27"/>
        <v>4405.1945346839357</v>
      </c>
      <c r="AV40" s="1">
        <f t="shared" si="27"/>
        <v>826.12462897825026</v>
      </c>
      <c r="AW40" s="1">
        <f t="shared" si="27"/>
        <v>285.081112444057</v>
      </c>
      <c r="AX40" s="1">
        <f t="shared" si="14"/>
        <v>17810.146923413799</v>
      </c>
      <c r="AY40" s="1">
        <f t="shared" si="3"/>
        <v>1505.5477029504962</v>
      </c>
      <c r="AZ40" s="1">
        <f t="shared" si="3"/>
        <v>476.07474327105837</v>
      </c>
      <c r="BA40" s="1">
        <f t="shared" si="15"/>
        <v>9683.4564632402762</v>
      </c>
      <c r="BB40" s="1">
        <f t="shared" si="15"/>
        <v>16059.753475369531</v>
      </c>
      <c r="BC40" s="1">
        <f t="shared" si="15"/>
        <v>14768.176353659766</v>
      </c>
      <c r="BD40" s="1">
        <f t="shared" si="16"/>
        <v>0</v>
      </c>
      <c r="BE40" s="2">
        <v>0</v>
      </c>
      <c r="BF40" s="2">
        <v>0</v>
      </c>
      <c r="BG40" s="2">
        <v>0</v>
      </c>
      <c r="BH40" s="2">
        <f t="shared" si="4"/>
        <v>0</v>
      </c>
      <c r="BI40" s="2">
        <f t="shared" si="17"/>
        <v>0</v>
      </c>
      <c r="BJ40" s="2">
        <f t="shared" si="5"/>
        <v>0</v>
      </c>
      <c r="BK40" s="2">
        <f t="shared" si="5"/>
        <v>0</v>
      </c>
      <c r="BL40" s="2">
        <f t="shared" si="6"/>
        <v>0</v>
      </c>
      <c r="BM40" s="2">
        <f t="shared" si="6"/>
        <v>0</v>
      </c>
      <c r="BN40" s="2">
        <f t="shared" si="6"/>
        <v>0</v>
      </c>
      <c r="BO40" s="2">
        <f t="shared" si="18"/>
        <v>0</v>
      </c>
      <c r="BP40" s="2">
        <f t="shared" si="18"/>
        <v>0</v>
      </c>
      <c r="BQ40" s="2">
        <f t="shared" si="18"/>
        <v>0</v>
      </c>
      <c r="BR40" s="11">
        <f t="shared" si="19"/>
        <v>4.6463920071268622E-2</v>
      </c>
      <c r="BS40" s="17">
        <v>0</v>
      </c>
      <c r="BT40" s="17">
        <v>0</v>
      </c>
      <c r="BU40" s="12">
        <f>(BU$3*temphigh!$I150+BU$4*temphigh!$I150^2+BU$5*temphigh!$I150^6)*(K40/K$56)^$BW$1</f>
        <v>3.0177611291681297</v>
      </c>
      <c r="BV40" s="12">
        <f>(BV$3*temphigh!$I150+BV$4*temphigh!$I150^2+BV$5*temphigh!$I150^6)*(L40/L$56)^$BW$1</f>
        <v>1.8703976540447864</v>
      </c>
      <c r="BW40" s="12">
        <f>(BW$3*temphigh!$I150+BW$4*temphigh!$I150^2+BW$5*temphigh!$I150^6)*(M40/M$56)^$BW$1</f>
        <v>0.84481093286147257</v>
      </c>
      <c r="BX40" s="12"/>
      <c r="BY40" s="12"/>
      <c r="BZ40" s="12"/>
      <c r="CA40" s="19"/>
      <c r="CB40" s="19"/>
      <c r="CC40" s="19"/>
      <c r="CD40" s="19"/>
      <c r="CE40" s="19"/>
      <c r="CF40" s="19"/>
      <c r="CG40" s="19"/>
      <c r="CH40" s="19"/>
    </row>
    <row r="41" spans="1:86" x14ac:dyDescent="0.3">
      <c r="A41" s="2">
        <v>1995</v>
      </c>
      <c r="B41" s="1">
        <v>995.08699659754791</v>
      </c>
      <c r="C41" s="1">
        <v>2221.9206720742259</v>
      </c>
      <c r="D41" s="1">
        <v>2444.1086520000008</v>
      </c>
      <c r="E41" s="11">
        <f t="shared" si="20"/>
        <v>5.7810995316500691E-3</v>
      </c>
      <c r="F41" s="11">
        <f t="shared" si="7"/>
        <v>1.2319281691468786E-2</v>
      </c>
      <c r="G41" s="11">
        <f t="shared" si="7"/>
        <v>2.0392397317980926E-2</v>
      </c>
      <c r="H41" s="1">
        <v>27027.758102154679</v>
      </c>
      <c r="I41" s="1">
        <v>3888.1350825134687</v>
      </c>
      <c r="J41" s="1">
        <v>1448.530682532848</v>
      </c>
      <c r="K41" s="1">
        <f t="shared" si="8"/>
        <v>27161.201175946793</v>
      </c>
      <c r="L41" s="1">
        <f t="shared" si="0"/>
        <v>1749.8982440645752</v>
      </c>
      <c r="M41" s="1">
        <f t="shared" si="0"/>
        <v>592.66214754713269</v>
      </c>
      <c r="N41" s="11">
        <f t="shared" si="21"/>
        <v>1.9840949040141886E-2</v>
      </c>
      <c r="O41" s="11">
        <f t="shared" si="9"/>
        <v>1.7723899912576169E-2</v>
      </c>
      <c r="P41" s="11">
        <f t="shared" si="9"/>
        <v>3.9564774029379413E-2</v>
      </c>
      <c r="Q41" s="1">
        <v>4742.0037342271235</v>
      </c>
      <c r="R41" s="1">
        <v>2950.2758280000003</v>
      </c>
      <c r="S41" s="1">
        <v>1200.1585219999965</v>
      </c>
      <c r="T41" s="1">
        <f t="shared" si="10"/>
        <v>175.44939229898932</v>
      </c>
      <c r="U41" s="1">
        <f t="shared" si="10"/>
        <v>758.7894364238</v>
      </c>
      <c r="V41" s="1">
        <f t="shared" si="10"/>
        <v>828.5351055881282</v>
      </c>
      <c r="W41" s="11">
        <f t="shared" si="22"/>
        <v>-3.3304077833318235E-3</v>
      </c>
      <c r="X41" s="11">
        <f t="shared" si="22"/>
        <v>-1.3683429744767883E-2</v>
      </c>
      <c r="Y41" s="11">
        <f t="shared" si="22"/>
        <v>4.5142453980906438E-4</v>
      </c>
      <c r="Z41" s="1">
        <v>11767.061969</v>
      </c>
      <c r="AA41" s="1">
        <v>8487.4511829999992</v>
      </c>
      <c r="AB41" s="1">
        <v>2487.7368040000038</v>
      </c>
      <c r="AC41" s="12">
        <f t="shared" si="11"/>
        <v>2.481453543375975</v>
      </c>
      <c r="AD41" s="12">
        <f t="shared" si="11"/>
        <v>2.8768331091109078</v>
      </c>
      <c r="AE41" s="12">
        <f t="shared" si="11"/>
        <v>2.0728401776911358</v>
      </c>
      <c r="AF41" s="11">
        <f t="shared" si="23"/>
        <v>-8.6957402306683251E-3</v>
      </c>
      <c r="AG41" s="11">
        <f t="shared" si="23"/>
        <v>-1.9880618724144039E-3</v>
      </c>
      <c r="AH41" s="11">
        <f t="shared" si="23"/>
        <v>-8.632087601455396E-3</v>
      </c>
      <c r="AI41" s="1">
        <f t="shared" si="31"/>
        <v>34549.5295207788</v>
      </c>
      <c r="AJ41" s="1">
        <f t="shared" si="31"/>
        <v>5869.5066339247023</v>
      </c>
      <c r="AK41" s="1">
        <f t="shared" si="31"/>
        <v>1973.132895464506</v>
      </c>
      <c r="AL41" s="14">
        <f t="shared" si="30"/>
        <v>11.233651410716254</v>
      </c>
      <c r="AM41" s="14">
        <f t="shared" si="30"/>
        <v>1.6007686458912171</v>
      </c>
      <c r="AN41" s="14">
        <f t="shared" si="30"/>
        <v>0.63965000712738851</v>
      </c>
      <c r="AO41" s="11">
        <f t="shared" si="25"/>
        <v>2.0621120954280148E-2</v>
      </c>
      <c r="AP41" s="11">
        <f t="shared" si="13"/>
        <v>2.5977173653231045E-2</v>
      </c>
      <c r="AQ41" s="11">
        <f t="shared" si="13"/>
        <v>2.3564574154817608E-2</v>
      </c>
      <c r="AR41" s="1">
        <f t="shared" si="26"/>
        <v>22724.702776484522</v>
      </c>
      <c r="AS41" s="1">
        <f t="shared" si="26"/>
        <v>4319.48259514238</v>
      </c>
      <c r="AT41" s="1">
        <f t="shared" si="26"/>
        <v>1497.856068219344</v>
      </c>
      <c r="AU41" s="1">
        <f t="shared" si="27"/>
        <v>4544.9405552969047</v>
      </c>
      <c r="AV41" s="1">
        <f t="shared" si="27"/>
        <v>863.89651902847606</v>
      </c>
      <c r="AW41" s="1">
        <f t="shared" si="27"/>
        <v>299.57121364386882</v>
      </c>
      <c r="AX41" s="1">
        <f t="shared" si="14"/>
        <v>18269.52043725703</v>
      </c>
      <c r="AY41" s="1">
        <f t="shared" si="3"/>
        <v>1555.2247744686656</v>
      </c>
      <c r="AZ41" s="1">
        <f t="shared" si="3"/>
        <v>490.27478937768387</v>
      </c>
      <c r="BA41" s="1">
        <f t="shared" si="15"/>
        <v>9764.7781500703095</v>
      </c>
      <c r="BB41" s="1">
        <f t="shared" si="15"/>
        <v>16329.729047359398</v>
      </c>
      <c r="BC41" s="1">
        <f t="shared" si="15"/>
        <v>15141.170069265349</v>
      </c>
      <c r="BD41" s="1">
        <f t="shared" si="16"/>
        <v>0</v>
      </c>
      <c r="BE41" s="2">
        <v>0</v>
      </c>
      <c r="BF41" s="2">
        <v>0</v>
      </c>
      <c r="BG41" s="2">
        <v>0</v>
      </c>
      <c r="BH41" s="2">
        <f t="shared" si="4"/>
        <v>0</v>
      </c>
      <c r="BI41" s="2">
        <f t="shared" si="17"/>
        <v>0</v>
      </c>
      <c r="BJ41" s="2">
        <f t="shared" si="5"/>
        <v>0</v>
      </c>
      <c r="BK41" s="2">
        <f t="shared" si="5"/>
        <v>0</v>
      </c>
      <c r="BL41" s="2">
        <f t="shared" si="6"/>
        <v>0</v>
      </c>
      <c r="BM41" s="2">
        <f t="shared" si="6"/>
        <v>0</v>
      </c>
      <c r="BN41" s="2">
        <f t="shared" si="6"/>
        <v>0</v>
      </c>
      <c r="BO41" s="2">
        <f t="shared" si="18"/>
        <v>0</v>
      </c>
      <c r="BP41" s="2">
        <f t="shared" si="18"/>
        <v>0</v>
      </c>
      <c r="BQ41" s="2">
        <f t="shared" si="18"/>
        <v>0</v>
      </c>
      <c r="BR41" s="11">
        <f t="shared" si="19"/>
        <v>4.2982472566384516E-2</v>
      </c>
      <c r="BS41" s="17">
        <v>0</v>
      </c>
      <c r="BT41" s="17">
        <v>0</v>
      </c>
      <c r="BU41" s="12">
        <f>(BU$3*temphigh!$I151+BU$4*temphigh!$I151^2+BU$5*temphigh!$I151^6)*(K41/K$56)^$BW$1</f>
        <v>3.056709998183349</v>
      </c>
      <c r="BV41" s="12">
        <f>(BV$3*temphigh!$I151+BV$4*temphigh!$I151^2+BV$5*temphigh!$I151^6)*(L41/L$56)^$BW$1</f>
        <v>1.8898599362595347</v>
      </c>
      <c r="BW41" s="12">
        <f>(BW$3*temphigh!$I151+BW$4*temphigh!$I151^2+BW$5*temphigh!$I151^6)*(M41/M$56)^$BW$1</f>
        <v>0.84266677288385683</v>
      </c>
      <c r="BX41" s="12"/>
      <c r="BY41" s="12"/>
      <c r="BZ41" s="12"/>
      <c r="CA41" s="19"/>
      <c r="CB41" s="19"/>
      <c r="CC41" s="19"/>
      <c r="CD41" s="19"/>
      <c r="CE41" s="19"/>
      <c r="CF41" s="19"/>
      <c r="CG41" s="19"/>
      <c r="CH41" s="19"/>
    </row>
    <row r="42" spans="1:86" x14ac:dyDescent="0.3">
      <c r="A42" s="2">
        <v>1996</v>
      </c>
      <c r="B42" s="1">
        <v>1000.3747852050499</v>
      </c>
      <c r="C42" s="1">
        <v>2247.0150821235175</v>
      </c>
      <c r="D42" s="1">
        <v>2493.4737569060553</v>
      </c>
      <c r="E42" s="11">
        <f t="shared" si="20"/>
        <v>5.3138957956262445E-3</v>
      </c>
      <c r="F42" s="11">
        <f t="shared" si="7"/>
        <v>1.1294017092817743E-2</v>
      </c>
      <c r="G42" s="11">
        <f t="shared" si="7"/>
        <v>2.0197590179004132E-2</v>
      </c>
      <c r="H42" s="1">
        <v>27736.464927010045</v>
      </c>
      <c r="I42" s="1">
        <v>4069.5054532381719</v>
      </c>
      <c r="J42" s="1">
        <v>1544.1766598808326</v>
      </c>
      <c r="K42" s="1">
        <f t="shared" si="8"/>
        <v>27726.073604828831</v>
      </c>
      <c r="L42" s="1">
        <f t="shared" si="0"/>
        <v>1811.0717126973307</v>
      </c>
      <c r="M42" s="1">
        <f t="shared" si="0"/>
        <v>619.28731176897304</v>
      </c>
      <c r="N42" s="11">
        <f t="shared" si="21"/>
        <v>2.079703416733536E-2</v>
      </c>
      <c r="O42" s="11">
        <f t="shared" si="9"/>
        <v>3.4958300484184024E-2</v>
      </c>
      <c r="P42" s="11">
        <f t="shared" si="9"/>
        <v>4.492469163423829E-2</v>
      </c>
      <c r="Q42" s="1">
        <v>4881.6675423842144</v>
      </c>
      <c r="R42" s="1">
        <v>3000.6358080000005</v>
      </c>
      <c r="S42" s="1">
        <v>1243.1912289999996</v>
      </c>
      <c r="T42" s="1">
        <f t="shared" si="10"/>
        <v>176.00179241408657</v>
      </c>
      <c r="U42" s="1">
        <f t="shared" si="10"/>
        <v>737.34655045426848</v>
      </c>
      <c r="V42" s="1">
        <f t="shared" si="10"/>
        <v>805.08355118898066</v>
      </c>
      <c r="W42" s="11">
        <f t="shared" si="22"/>
        <v>3.1484869104354551E-3</v>
      </c>
      <c r="X42" s="11">
        <f t="shared" si="22"/>
        <v>-2.8259336438040794E-2</v>
      </c>
      <c r="Y42" s="11">
        <f t="shared" si="22"/>
        <v>-2.8304840966878131E-2</v>
      </c>
      <c r="Z42" s="1">
        <v>12072.838431</v>
      </c>
      <c r="AA42" s="1">
        <v>8591.2712870000014</v>
      </c>
      <c r="AB42" s="1">
        <v>2674.328431999993</v>
      </c>
      <c r="AC42" s="12">
        <f t="shared" si="11"/>
        <v>2.4730972206074497</v>
      </c>
      <c r="AD42" s="12">
        <f t="shared" si="11"/>
        <v>2.8631502910465834</v>
      </c>
      <c r="AE42" s="12">
        <f t="shared" si="11"/>
        <v>2.1511802606194173</v>
      </c>
      <c r="AF42" s="11">
        <f t="shared" si="23"/>
        <v>-3.3675112680757735E-3</v>
      </c>
      <c r="AG42" s="11">
        <f t="shared" si="23"/>
        <v>-4.7562084922448955E-3</v>
      </c>
      <c r="AH42" s="11">
        <f t="shared" si="23"/>
        <v>3.7793595363218913E-2</v>
      </c>
      <c r="AI42" s="1">
        <f t="shared" si="31"/>
        <v>35639.51712399783</v>
      </c>
      <c r="AJ42" s="1">
        <f t="shared" si="31"/>
        <v>6146.4524895607083</v>
      </c>
      <c r="AK42" s="1">
        <f t="shared" si="31"/>
        <v>2075.3908195619242</v>
      </c>
      <c r="AL42" s="14">
        <f t="shared" si="30"/>
        <v>11.465301895214854</v>
      </c>
      <c r="AM42" s="14">
        <f t="shared" si="30"/>
        <v>1.6423520909841809</v>
      </c>
      <c r="AN42" s="14">
        <f t="shared" si="30"/>
        <v>0.65472308715347149</v>
      </c>
      <c r="AO42" s="11">
        <f t="shared" si="25"/>
        <v>2.0621120954280148E-2</v>
      </c>
      <c r="AP42" s="11">
        <f t="shared" si="13"/>
        <v>2.5977173653231045E-2</v>
      </c>
      <c r="AQ42" s="11">
        <f t="shared" si="13"/>
        <v>2.3564574154817608E-2</v>
      </c>
      <c r="AR42" s="1">
        <f t="shared" si="26"/>
        <v>23437.001416640374</v>
      </c>
      <c r="AS42" s="1">
        <f t="shared" si="26"/>
        <v>4513.1104635571901</v>
      </c>
      <c r="AT42" s="1">
        <f t="shared" si="26"/>
        <v>1573.6982981308186</v>
      </c>
      <c r="AU42" s="1">
        <f t="shared" si="27"/>
        <v>4687.4002833280747</v>
      </c>
      <c r="AV42" s="1">
        <f t="shared" si="27"/>
        <v>902.62209271143809</v>
      </c>
      <c r="AW42" s="1">
        <f t="shared" si="27"/>
        <v>314.73965962616376</v>
      </c>
      <c r="AX42" s="1">
        <f t="shared" si="14"/>
        <v>18742.576692863302</v>
      </c>
      <c r="AY42" s="1">
        <f t="shared" si="3"/>
        <v>1606.7931183771577</v>
      </c>
      <c r="AZ42" s="1">
        <f t="shared" si="3"/>
        <v>504.90149937121942</v>
      </c>
      <c r="BA42" s="1">
        <f t="shared" si="15"/>
        <v>9842.2403874113825</v>
      </c>
      <c r="BB42" s="1">
        <f t="shared" si="15"/>
        <v>16587.45549355392</v>
      </c>
      <c r="BC42" s="1">
        <f t="shared" si="15"/>
        <v>15520.286690361929</v>
      </c>
      <c r="BD42" s="1">
        <f t="shared" si="16"/>
        <v>0</v>
      </c>
      <c r="BE42" s="2">
        <v>0</v>
      </c>
      <c r="BF42" s="2">
        <v>0</v>
      </c>
      <c r="BG42" s="2">
        <v>0</v>
      </c>
      <c r="BH42" s="2">
        <f t="shared" si="4"/>
        <v>0</v>
      </c>
      <c r="BI42" s="2">
        <f t="shared" si="17"/>
        <v>0</v>
      </c>
      <c r="BJ42" s="2">
        <f t="shared" si="5"/>
        <v>0</v>
      </c>
      <c r="BK42" s="2">
        <f t="shared" si="5"/>
        <v>0</v>
      </c>
      <c r="BL42" s="2">
        <f t="shared" si="6"/>
        <v>0</v>
      </c>
      <c r="BM42" s="2">
        <f t="shared" si="6"/>
        <v>0</v>
      </c>
      <c r="BN42" s="2">
        <f t="shared" si="6"/>
        <v>0</v>
      </c>
      <c r="BO42" s="2">
        <f t="shared" si="18"/>
        <v>0</v>
      </c>
      <c r="BP42" s="2">
        <f t="shared" si="18"/>
        <v>0</v>
      </c>
      <c r="BQ42" s="2">
        <f t="shared" si="18"/>
        <v>0</v>
      </c>
      <c r="BR42" s="11">
        <f t="shared" si="19"/>
        <v>4.61427456650296E-2</v>
      </c>
      <c r="BS42" s="17">
        <v>0</v>
      </c>
      <c r="BT42" s="17">
        <v>0</v>
      </c>
      <c r="BU42" s="12">
        <f>(BU$3*temphigh!$I152+BU$4*temphigh!$I152^2+BU$5*temphigh!$I152^6)*(K42/K$56)^$BW$1</f>
        <v>3.0936720142425598</v>
      </c>
      <c r="BV42" s="12">
        <f>(BV$3*temphigh!$I152+BV$4*temphigh!$I152^2+BV$5*temphigh!$I152^6)*(L42/L$56)^$BW$1</f>
        <v>1.9002259330144229</v>
      </c>
      <c r="BW42" s="12">
        <f>(BW$3*temphigh!$I152+BW$4*temphigh!$I152^2+BW$5*temphigh!$I152^6)*(M42/M$56)^$BW$1</f>
        <v>0.83856177510317653</v>
      </c>
      <c r="BX42" s="12"/>
      <c r="BY42" s="12"/>
      <c r="BZ42" s="12"/>
      <c r="CA42" s="19"/>
      <c r="CB42" s="19"/>
      <c r="CC42" s="19"/>
      <c r="CD42" s="19"/>
      <c r="CE42" s="19"/>
      <c r="CF42" s="19"/>
      <c r="CG42" s="19"/>
      <c r="CH42" s="19"/>
    </row>
    <row r="43" spans="1:86" x14ac:dyDescent="0.3">
      <c r="A43" s="2">
        <v>1997</v>
      </c>
      <c r="B43" s="1">
        <v>1006.0189767519068</v>
      </c>
      <c r="C43" s="1">
        <v>2271.66814459428</v>
      </c>
      <c r="D43" s="1">
        <v>2543.3427133758046</v>
      </c>
      <c r="E43" s="11">
        <f t="shared" si="20"/>
        <v>5.6420769798790626E-3</v>
      </c>
      <c r="F43" s="11">
        <f t="shared" si="7"/>
        <v>1.0971471739061212E-2</v>
      </c>
      <c r="G43" s="11">
        <f t="shared" si="7"/>
        <v>1.9999791989640858E-2</v>
      </c>
      <c r="H43" s="1">
        <v>28644.105647767607</v>
      </c>
      <c r="I43" s="1">
        <v>4323.0111241054647</v>
      </c>
      <c r="J43" s="1">
        <v>1603.7721741095311</v>
      </c>
      <c r="K43" s="1">
        <f t="shared" si="8"/>
        <v>28472.728954129358</v>
      </c>
      <c r="L43" s="1">
        <f t="shared" si="0"/>
        <v>1903.0117292407404</v>
      </c>
      <c r="M43" s="1">
        <f t="shared" si="0"/>
        <v>630.57651085520763</v>
      </c>
      <c r="N43" s="11">
        <f t="shared" si="21"/>
        <v>2.6929718211903264E-2</v>
      </c>
      <c r="O43" s="11">
        <f t="shared" si="9"/>
        <v>5.0765530651725621E-2</v>
      </c>
      <c r="P43" s="11">
        <f t="shared" si="9"/>
        <v>1.822934019750444E-2</v>
      </c>
      <c r="Q43" s="1">
        <v>4915.9985701367123</v>
      </c>
      <c r="R43" s="1">
        <v>2982.0550459999999</v>
      </c>
      <c r="S43" s="1">
        <v>1290.0060180000005</v>
      </c>
      <c r="T43" s="1">
        <f t="shared" si="10"/>
        <v>171.623391932289</v>
      </c>
      <c r="U43" s="1">
        <f t="shared" si="10"/>
        <v>689.80970911035058</v>
      </c>
      <c r="V43" s="1">
        <f t="shared" si="10"/>
        <v>804.35740114786302</v>
      </c>
      <c r="W43" s="11">
        <f t="shared" si="22"/>
        <v>-2.4877022112913094E-2</v>
      </c>
      <c r="X43" s="11">
        <f t="shared" si="22"/>
        <v>-6.447014814761276E-2</v>
      </c>
      <c r="Y43" s="11">
        <f t="shared" si="22"/>
        <v>-9.0195612622467891E-4</v>
      </c>
      <c r="Z43" s="1">
        <v>12169.782909999998</v>
      </c>
      <c r="AA43" s="1">
        <v>8440.3815709999981</v>
      </c>
      <c r="AB43" s="1">
        <v>2803.799200999998</v>
      </c>
      <c r="AC43" s="12">
        <f t="shared" si="11"/>
        <v>2.4755464706454462</v>
      </c>
      <c r="AD43" s="12">
        <f t="shared" si="11"/>
        <v>2.8303909353791314</v>
      </c>
      <c r="AE43" s="12">
        <f t="shared" si="11"/>
        <v>2.1734776131873805</v>
      </c>
      <c r="AF43" s="11">
        <f t="shared" si="23"/>
        <v>9.9035736144448272E-4</v>
      </c>
      <c r="AG43" s="11">
        <f t="shared" si="23"/>
        <v>-1.1441717107863458E-2</v>
      </c>
      <c r="AH43" s="11">
        <f t="shared" si="23"/>
        <v>1.0365171611207868E-2</v>
      </c>
      <c r="AI43" s="1">
        <f t="shared" si="31"/>
        <v>36762.965694926119</v>
      </c>
      <c r="AJ43" s="1">
        <f t="shared" si="31"/>
        <v>6434.4293333160758</v>
      </c>
      <c r="AK43" s="1">
        <f t="shared" si="31"/>
        <v>2182.5913972318958</v>
      </c>
      <c r="AL43" s="14">
        <f t="shared" si="30"/>
        <v>11.701729272373417</v>
      </c>
      <c r="AM43" s="14">
        <f t="shared" si="30"/>
        <v>1.6850157564514241</v>
      </c>
      <c r="AN43" s="14">
        <f t="shared" si="30"/>
        <v>0.67015135789157054</v>
      </c>
      <c r="AO43" s="11">
        <f t="shared" si="25"/>
        <v>2.0621120954280148E-2</v>
      </c>
      <c r="AP43" s="11">
        <f t="shared" si="13"/>
        <v>2.5977173653231045E-2</v>
      </c>
      <c r="AQ43" s="11">
        <f t="shared" si="13"/>
        <v>2.3564574154817608E-2</v>
      </c>
      <c r="AR43" s="1">
        <f t="shared" si="26"/>
        <v>24177.81734819313</v>
      </c>
      <c r="AS43" s="1">
        <f t="shared" si="26"/>
        <v>4713.9164827962522</v>
      </c>
      <c r="AT43" s="1">
        <f t="shared" si="26"/>
        <v>1653.0702030024202</v>
      </c>
      <c r="AU43" s="1">
        <f t="shared" si="27"/>
        <v>4835.563469638626</v>
      </c>
      <c r="AV43" s="1">
        <f t="shared" si="27"/>
        <v>942.78329655925052</v>
      </c>
      <c r="AW43" s="1">
        <f t="shared" si="27"/>
        <v>330.61404060048403</v>
      </c>
      <c r="AX43" s="1">
        <f t="shared" si="14"/>
        <v>19226.529842413176</v>
      </c>
      <c r="AY43" s="1">
        <f t="shared" si="3"/>
        <v>1660.0722227896215</v>
      </c>
      <c r="AZ43" s="1">
        <f t="shared" si="3"/>
        <v>519.96773987514507</v>
      </c>
      <c r="BA43" s="1">
        <f t="shared" si="15"/>
        <v>9923.417832648076</v>
      </c>
      <c r="BB43" s="1">
        <f t="shared" si="15"/>
        <v>16843.547853253342</v>
      </c>
      <c r="BC43" s="1">
        <f t="shared" si="15"/>
        <v>15905.472148045763</v>
      </c>
      <c r="BD43" s="1">
        <f t="shared" si="16"/>
        <v>0</v>
      </c>
      <c r="BE43" s="2">
        <v>0</v>
      </c>
      <c r="BF43" s="2">
        <v>0</v>
      </c>
      <c r="BG43" s="2">
        <v>0</v>
      </c>
      <c r="BH43" s="2">
        <f t="shared" si="4"/>
        <v>0</v>
      </c>
      <c r="BI43" s="2">
        <f t="shared" si="17"/>
        <v>0</v>
      </c>
      <c r="BJ43" s="2">
        <f t="shared" si="5"/>
        <v>0</v>
      </c>
      <c r="BK43" s="2">
        <f t="shared" si="5"/>
        <v>0</v>
      </c>
      <c r="BL43" s="2">
        <f t="shared" si="6"/>
        <v>0</v>
      </c>
      <c r="BM43" s="2">
        <f t="shared" si="6"/>
        <v>0</v>
      </c>
      <c r="BN43" s="2">
        <f t="shared" si="6"/>
        <v>0</v>
      </c>
      <c r="BO43" s="2">
        <f t="shared" si="18"/>
        <v>0</v>
      </c>
      <c r="BP43" s="2">
        <f t="shared" si="18"/>
        <v>0</v>
      </c>
      <c r="BQ43" s="2">
        <f t="shared" si="18"/>
        <v>0</v>
      </c>
      <c r="BR43" s="11">
        <f t="shared" si="19"/>
        <v>5.2327866650176941E-2</v>
      </c>
      <c r="BS43" s="17">
        <v>0</v>
      </c>
      <c r="BT43" s="17">
        <v>0</v>
      </c>
      <c r="BU43" s="12">
        <f>(BU$3*temphigh!$I153+BU$4*temphigh!$I153^2+BU$5*temphigh!$I153^6)*(K43/K$56)^$BW$1</f>
        <v>3.1246286938556347</v>
      </c>
      <c r="BV43" s="12">
        <f>(BV$3*temphigh!$I153+BV$4*temphigh!$I153^2+BV$5*temphigh!$I153^6)*(L43/L$56)^$BW$1</f>
        <v>1.9021187664662702</v>
      </c>
      <c r="BW43" s="12">
        <f>(BW$3*temphigh!$I153+BW$4*temphigh!$I153^2+BW$5*temphigh!$I153^6)*(M43/M$56)^$BW$1</f>
        <v>0.83898199111932081</v>
      </c>
      <c r="BX43" s="12"/>
      <c r="BY43" s="12"/>
      <c r="BZ43" s="12"/>
      <c r="CA43" s="19"/>
      <c r="CB43" s="19"/>
      <c r="CC43" s="19"/>
      <c r="CD43" s="19"/>
      <c r="CE43" s="19"/>
      <c r="CF43" s="19"/>
      <c r="CG43" s="19"/>
      <c r="CH43" s="19"/>
    </row>
    <row r="44" spans="1:86" x14ac:dyDescent="0.3">
      <c r="A44" s="2">
        <v>1998</v>
      </c>
      <c r="B44" s="1">
        <v>1010.9977899999999</v>
      </c>
      <c r="C44" s="1">
        <v>2295.6016831510051</v>
      </c>
      <c r="D44" s="1">
        <v>2593.6893103358498</v>
      </c>
      <c r="E44" s="11">
        <f t="shared" si="20"/>
        <v>4.949025180586597E-3</v>
      </c>
      <c r="F44" s="11">
        <f t="shared" si="7"/>
        <v>1.0535666758227036E-2</v>
      </c>
      <c r="G44" s="11">
        <f t="shared" si="7"/>
        <v>1.9795443490672859E-2</v>
      </c>
      <c r="H44" s="1">
        <v>29349.287304409678</v>
      </c>
      <c r="I44" s="1">
        <v>4456.2507247019648</v>
      </c>
      <c r="J44" s="1">
        <v>1605.3543442916007</v>
      </c>
      <c r="K44" s="1">
        <f t="shared" si="8"/>
        <v>29030.021227256766</v>
      </c>
      <c r="L44" s="1">
        <f t="shared" si="0"/>
        <v>1941.212518447536</v>
      </c>
      <c r="M44" s="1">
        <f t="shared" si="0"/>
        <v>618.9462777574264</v>
      </c>
      <c r="N44" s="11">
        <f t="shared" si="21"/>
        <v>1.9572843685802921E-2</v>
      </c>
      <c r="O44" s="11">
        <f t="shared" si="9"/>
        <v>2.0073859041340292E-2</v>
      </c>
      <c r="P44" s="11">
        <f t="shared" si="9"/>
        <v>-1.8443809589431037E-2</v>
      </c>
      <c r="Q44" s="1">
        <v>4923.5516685127932</v>
      </c>
      <c r="R44" s="1">
        <v>3010.7499170000001</v>
      </c>
      <c r="S44" s="1">
        <v>1296.032194999997</v>
      </c>
      <c r="T44" s="1">
        <f t="shared" si="10"/>
        <v>167.75711169562331</v>
      </c>
      <c r="U44" s="1">
        <f t="shared" si="10"/>
        <v>675.62399492262864</v>
      </c>
      <c r="V44" s="1">
        <f t="shared" si="10"/>
        <v>807.31845876176374</v>
      </c>
      <c r="W44" s="11">
        <f t="shared" si="22"/>
        <v>-2.252769971002011E-2</v>
      </c>
      <c r="X44" s="11">
        <f t="shared" si="22"/>
        <v>-2.0564677476078597E-2</v>
      </c>
      <c r="Y44" s="11">
        <f t="shared" si="22"/>
        <v>3.6812710490077283E-3</v>
      </c>
      <c r="Z44" s="1">
        <v>12041.474579999998</v>
      </c>
      <c r="AA44" s="1">
        <v>8181.8507369999988</v>
      </c>
      <c r="AB44" s="1">
        <v>2751.0494060000037</v>
      </c>
      <c r="AC44" s="12">
        <f t="shared" si="11"/>
        <v>2.4456886797812856</v>
      </c>
      <c r="AD44" s="12">
        <f t="shared" si="11"/>
        <v>2.7175457818006472</v>
      </c>
      <c r="AE44" s="12">
        <f t="shared" si="11"/>
        <v>2.122670576096306</v>
      </c>
      <c r="AF44" s="11">
        <f t="shared" si="23"/>
        <v>-1.2061090841237965E-2</v>
      </c>
      <c r="AG44" s="11">
        <f t="shared" si="23"/>
        <v>-3.9869105065293287E-2</v>
      </c>
      <c r="AH44" s="11">
        <f t="shared" si="23"/>
        <v>-2.337591921021287E-2</v>
      </c>
      <c r="AI44" s="1">
        <f t="shared" si="31"/>
        <v>37922.232595072135</v>
      </c>
      <c r="AJ44" s="1">
        <f t="shared" si="31"/>
        <v>6733.769696543719</v>
      </c>
      <c r="AK44" s="1">
        <f t="shared" si="31"/>
        <v>2294.9462981091901</v>
      </c>
      <c r="AL44" s="14">
        <f t="shared" si="30"/>
        <v>11.94303204707327</v>
      </c>
      <c r="AM44" s="14">
        <f t="shared" si="30"/>
        <v>1.7287877033651933</v>
      </c>
      <c r="AN44" s="14">
        <f t="shared" si="30"/>
        <v>0.68594318925955822</v>
      </c>
      <c r="AO44" s="11">
        <f t="shared" si="25"/>
        <v>2.0621120954280148E-2</v>
      </c>
      <c r="AP44" s="11">
        <f t="shared" si="13"/>
        <v>2.5977173653231045E-2</v>
      </c>
      <c r="AQ44" s="11">
        <f t="shared" si="13"/>
        <v>2.3564574154817608E-2</v>
      </c>
      <c r="AR44" s="1">
        <f t="shared" si="26"/>
        <v>24928.350490542522</v>
      </c>
      <c r="AS44" s="1">
        <f t="shared" si="26"/>
        <v>4921.6479408485302</v>
      </c>
      <c r="AT44" s="1">
        <f t="shared" si="26"/>
        <v>1736.109108197119</v>
      </c>
      <c r="AU44" s="1">
        <f t="shared" si="27"/>
        <v>4985.670098108505</v>
      </c>
      <c r="AV44" s="1">
        <f t="shared" si="27"/>
        <v>984.32958816970608</v>
      </c>
      <c r="AW44" s="1">
        <f t="shared" si="27"/>
        <v>347.22182163942381</v>
      </c>
      <c r="AX44" s="1">
        <f t="shared" si="14"/>
        <v>19725.740837113026</v>
      </c>
      <c r="AY44" s="1">
        <f t="shared" si="3"/>
        <v>1715.1574602761027</v>
      </c>
      <c r="AZ44" s="1">
        <f t="shared" si="3"/>
        <v>535.48714605985401</v>
      </c>
      <c r="BA44" s="1">
        <f t="shared" si="15"/>
        <v>9998.4443238348631</v>
      </c>
      <c r="BB44" s="1">
        <f t="shared" si="15"/>
        <v>17095.942978722283</v>
      </c>
      <c r="BC44" s="1">
        <f t="shared" si="15"/>
        <v>16296.608724106947</v>
      </c>
      <c r="BD44" s="1">
        <f t="shared" si="16"/>
        <v>0</v>
      </c>
      <c r="BE44" s="2">
        <v>0</v>
      </c>
      <c r="BF44" s="2">
        <v>0</v>
      </c>
      <c r="BG44" s="2">
        <v>0</v>
      </c>
      <c r="BH44" s="2">
        <f t="shared" si="4"/>
        <v>0</v>
      </c>
      <c r="BI44" s="2">
        <f t="shared" si="17"/>
        <v>0</v>
      </c>
      <c r="BJ44" s="2">
        <f t="shared" si="5"/>
        <v>0</v>
      </c>
      <c r="BK44" s="2">
        <f t="shared" si="5"/>
        <v>0</v>
      </c>
      <c r="BL44" s="2">
        <f t="shared" si="6"/>
        <v>0</v>
      </c>
      <c r="BM44" s="2">
        <f t="shared" si="6"/>
        <v>0</v>
      </c>
      <c r="BN44" s="2">
        <f t="shared" si="6"/>
        <v>0</v>
      </c>
      <c r="BO44" s="2">
        <f t="shared" si="18"/>
        <v>0</v>
      </c>
      <c r="BP44" s="2">
        <f t="shared" si="18"/>
        <v>0</v>
      </c>
      <c r="BQ44" s="2">
        <f t="shared" si="18"/>
        <v>0</v>
      </c>
      <c r="BR44" s="11">
        <f t="shared" si="19"/>
        <v>4.0538539895418974E-2</v>
      </c>
      <c r="BS44" s="17">
        <v>0</v>
      </c>
      <c r="BT44" s="17">
        <v>0</v>
      </c>
      <c r="BU44" s="12">
        <f>(BU$3*temphigh!$I154+BU$4*temphigh!$I154^2+BU$5*temphigh!$I154^6)*(K44/K$56)^$BW$1</f>
        <v>3.1597858496530136</v>
      </c>
      <c r="BV44" s="12">
        <f>(BV$3*temphigh!$I154+BV$4*temphigh!$I154^2+BV$5*temphigh!$I154^6)*(L44/L$56)^$BW$1</f>
        <v>1.9168516883350299</v>
      </c>
      <c r="BW44" s="12">
        <f>(BW$3*temphigh!$I154+BW$4*temphigh!$I154^2+BW$5*temphigh!$I154^6)*(M44/M$56)^$BW$1</f>
        <v>0.84618719132874465</v>
      </c>
      <c r="BX44" s="12"/>
      <c r="BY44" s="12"/>
      <c r="BZ44" s="12"/>
      <c r="CA44" s="19"/>
      <c r="CB44" s="19"/>
      <c r="CC44" s="19"/>
      <c r="CD44" s="19"/>
      <c r="CE44" s="19"/>
      <c r="CF44" s="19"/>
      <c r="CG44" s="19"/>
      <c r="CH44" s="19"/>
    </row>
    <row r="45" spans="1:86" x14ac:dyDescent="0.3">
      <c r="A45" s="2">
        <v>1999</v>
      </c>
      <c r="B45" s="1">
        <v>1016.099444687364</v>
      </c>
      <c r="C45" s="1">
        <v>2318.3444246393583</v>
      </c>
      <c r="D45" s="1">
        <v>2644.3117258877164</v>
      </c>
      <c r="E45" s="11">
        <f t="shared" si="20"/>
        <v>5.0461581002705369E-3</v>
      </c>
      <c r="F45" s="11">
        <f t="shared" si="7"/>
        <v>9.9070939245591294E-3</v>
      </c>
      <c r="G45" s="11">
        <f t="shared" si="7"/>
        <v>1.9517532554934824E-2</v>
      </c>
      <c r="H45" s="1">
        <v>30304.422613411276</v>
      </c>
      <c r="I45" s="1">
        <v>4567.4020067723022</v>
      </c>
      <c r="J45" s="1">
        <v>1711.2228846591615</v>
      </c>
      <c r="K45" s="1">
        <f t="shared" si="8"/>
        <v>29824.268453109347</v>
      </c>
      <c r="L45" s="1">
        <f t="shared" si="0"/>
        <v>1970.1136544811745</v>
      </c>
      <c r="M45" s="1">
        <f t="shared" si="0"/>
        <v>647.13356897613517</v>
      </c>
      <c r="N45" s="11">
        <f t="shared" si="21"/>
        <v>2.7359512403899E-2</v>
      </c>
      <c r="O45" s="11">
        <f t="shared" si="9"/>
        <v>1.4888187542058562E-2</v>
      </c>
      <c r="P45" s="11">
        <f t="shared" si="9"/>
        <v>4.5540771843458394E-2</v>
      </c>
      <c r="Q45" s="1">
        <v>5003.451776554014</v>
      </c>
      <c r="R45" s="1">
        <v>3065.5222919999997</v>
      </c>
      <c r="S45" s="1">
        <v>1362.6443110000027</v>
      </c>
      <c r="T45" s="1">
        <f t="shared" si="10"/>
        <v>165.10632261113358</v>
      </c>
      <c r="U45" s="1">
        <f t="shared" si="10"/>
        <v>671.17417898722408</v>
      </c>
      <c r="V45" s="1">
        <f t="shared" si="10"/>
        <v>796.29855538743095</v>
      </c>
      <c r="W45" s="11">
        <f t="shared" si="22"/>
        <v>-1.580135147593198E-2</v>
      </c>
      <c r="X45" s="11">
        <f t="shared" si="22"/>
        <v>-6.5862313488646018E-3</v>
      </c>
      <c r="Y45" s="11">
        <f t="shared" si="22"/>
        <v>-1.3650007942633602E-2</v>
      </c>
      <c r="Z45" s="1">
        <v>11967.936561999999</v>
      </c>
      <c r="AA45" s="1">
        <v>8247.3836940000001</v>
      </c>
      <c r="AB45" s="1">
        <v>2846.3143990000026</v>
      </c>
      <c r="AC45" s="12">
        <f t="shared" si="11"/>
        <v>2.3919360266608938</v>
      </c>
      <c r="AD45" s="12">
        <f t="shared" si="11"/>
        <v>2.6903682010478107</v>
      </c>
      <c r="AE45" s="12">
        <f t="shared" si="11"/>
        <v>2.0888168511936764</v>
      </c>
      <c r="AF45" s="11">
        <f t="shared" si="23"/>
        <v>-2.1978534539072614E-2</v>
      </c>
      <c r="AG45" s="11">
        <f t="shared" si="23"/>
        <v>-1.0000781195608321E-2</v>
      </c>
      <c r="AH45" s="11">
        <f t="shared" si="23"/>
        <v>-1.5948647559287488E-2</v>
      </c>
      <c r="AI45" s="1">
        <f t="shared" si="31"/>
        <v>39115.679433673431</v>
      </c>
      <c r="AJ45" s="1">
        <f t="shared" si="31"/>
        <v>7044.7223150590535</v>
      </c>
      <c r="AK45" s="1">
        <f t="shared" si="31"/>
        <v>2412.6734899376952</v>
      </c>
      <c r="AL45" s="14">
        <f t="shared" si="30"/>
        <v>12.189310755476813</v>
      </c>
      <c r="AM45" s="14">
        <f t="shared" si="30"/>
        <v>1.7736967217450814</v>
      </c>
      <c r="AN45" s="14">
        <f t="shared" si="30"/>
        <v>0.70210714840885713</v>
      </c>
      <c r="AO45" s="11">
        <f t="shared" si="25"/>
        <v>2.0621120954280148E-2</v>
      </c>
      <c r="AP45" s="11">
        <f t="shared" si="13"/>
        <v>2.5977173653231045E-2</v>
      </c>
      <c r="AQ45" s="11">
        <f t="shared" si="13"/>
        <v>2.3564574154817608E-2</v>
      </c>
      <c r="AR45" s="1">
        <f t="shared" si="26"/>
        <v>25703.85697583104</v>
      </c>
      <c r="AS45" s="1">
        <f t="shared" si="26"/>
        <v>5135.6391984713746</v>
      </c>
      <c r="AT45" s="1">
        <f t="shared" si="26"/>
        <v>1822.8596256349915</v>
      </c>
      <c r="AU45" s="1">
        <f t="shared" si="27"/>
        <v>5140.7713951662081</v>
      </c>
      <c r="AV45" s="1">
        <f t="shared" si="27"/>
        <v>1027.1278396942751</v>
      </c>
      <c r="AW45" s="1">
        <f t="shared" si="27"/>
        <v>364.57192512699834</v>
      </c>
      <c r="AX45" s="1">
        <f t="shared" si="14"/>
        <v>20237.276664383706</v>
      </c>
      <c r="AY45" s="1">
        <f t="shared" si="3"/>
        <v>1772.1747101560284</v>
      </c>
      <c r="AZ45" s="1">
        <f t="shared" si="3"/>
        <v>551.48100968256097</v>
      </c>
      <c r="BA45" s="1">
        <f t="shared" si="15"/>
        <v>10074.912089263667</v>
      </c>
      <c r="BB45" s="1">
        <f t="shared" si="15"/>
        <v>17341.129871206693</v>
      </c>
      <c r="BC45" s="1">
        <f t="shared" si="15"/>
        <v>16692.501779750004</v>
      </c>
      <c r="BD45" s="1">
        <f t="shared" si="16"/>
        <v>0</v>
      </c>
      <c r="BE45" s="2">
        <v>0</v>
      </c>
      <c r="BF45" s="2">
        <v>0</v>
      </c>
      <c r="BG45" s="2">
        <v>0</v>
      </c>
      <c r="BH45" s="2">
        <f t="shared" si="4"/>
        <v>0</v>
      </c>
      <c r="BI45" s="2">
        <f t="shared" si="17"/>
        <v>0</v>
      </c>
      <c r="BJ45" s="2">
        <f t="shared" si="5"/>
        <v>0</v>
      </c>
      <c r="BK45" s="2">
        <f t="shared" si="5"/>
        <v>0</v>
      </c>
      <c r="BL45" s="2">
        <f t="shared" si="6"/>
        <v>0</v>
      </c>
      <c r="BM45" s="2">
        <f t="shared" si="6"/>
        <v>0</v>
      </c>
      <c r="BN45" s="2">
        <f t="shared" si="6"/>
        <v>0</v>
      </c>
      <c r="BO45" s="2">
        <f t="shared" si="18"/>
        <v>0</v>
      </c>
      <c r="BP45" s="2">
        <f t="shared" si="18"/>
        <v>0</v>
      </c>
      <c r="BQ45" s="2">
        <f t="shared" si="18"/>
        <v>0</v>
      </c>
      <c r="BR45" s="11">
        <f t="shared" si="19"/>
        <v>4.9542836593907874E-2</v>
      </c>
      <c r="BS45" s="17">
        <v>0</v>
      </c>
      <c r="BT45" s="17">
        <v>0</v>
      </c>
      <c r="BU45" s="12">
        <f>(BU$3*temphigh!$I155+BU$4*temphigh!$I155^2+BU$5*temphigh!$I155^6)*(K45/K$56)^$BW$1</f>
        <v>3.187385488716004</v>
      </c>
      <c r="BV45" s="12">
        <f>(BV$3*temphigh!$I155+BV$4*temphigh!$I155^2+BV$5*temphigh!$I155^6)*(L45/L$56)^$BW$1</f>
        <v>1.9327766251159642</v>
      </c>
      <c r="BW45" s="12">
        <f>(BW$3*temphigh!$I155+BW$4*temphigh!$I155^2+BW$5*temphigh!$I155^6)*(M45/M$56)^$BW$1</f>
        <v>0.83911095310880335</v>
      </c>
      <c r="BX45" s="12"/>
      <c r="BY45" s="12"/>
      <c r="BZ45" s="12"/>
      <c r="CA45" s="19"/>
      <c r="CB45" s="19"/>
      <c r="CC45" s="19"/>
      <c r="CD45" s="19"/>
      <c r="CE45" s="19"/>
      <c r="CF45" s="19"/>
      <c r="CG45" s="19"/>
      <c r="CH45" s="19"/>
    </row>
    <row r="46" spans="1:86" x14ac:dyDescent="0.3">
      <c r="A46" s="2">
        <v>2000</v>
      </c>
      <c r="B46" s="1">
        <v>1021.3869253897432</v>
      </c>
      <c r="C46" s="1">
        <v>2340.7400262964893</v>
      </c>
      <c r="D46" s="1">
        <v>2695.1585985000002</v>
      </c>
      <c r="E46" s="11">
        <f t="shared" si="20"/>
        <v>5.2037039583325839E-3</v>
      </c>
      <c r="F46" s="11">
        <f t="shared" si="7"/>
        <v>9.6601701710541388E-3</v>
      </c>
      <c r="G46" s="11">
        <f t="shared" si="7"/>
        <v>1.9228774018771988E-2</v>
      </c>
      <c r="H46" s="1">
        <v>31489.354732687403</v>
      </c>
      <c r="I46" s="1">
        <v>4857.9759807161954</v>
      </c>
      <c r="J46" s="1">
        <v>1791.4695940486436</v>
      </c>
      <c r="K46" s="1">
        <f t="shared" si="8"/>
        <v>30829.995910385893</v>
      </c>
      <c r="L46" s="1">
        <f t="shared" si="0"/>
        <v>2075.40176445928</v>
      </c>
      <c r="M46" s="1">
        <f t="shared" si="0"/>
        <v>664.69913683213008</v>
      </c>
      <c r="N46" s="11">
        <f t="shared" si="21"/>
        <v>3.3721781268760465E-2</v>
      </c>
      <c r="O46" s="11">
        <f t="shared" si="9"/>
        <v>5.3442657858149278E-2</v>
      </c>
      <c r="P46" s="11">
        <f t="shared" si="9"/>
        <v>2.7143651168933136E-2</v>
      </c>
      <c r="Q46" s="1">
        <v>5111.4069775856251</v>
      </c>
      <c r="R46" s="1">
        <v>3101.4461630000005</v>
      </c>
      <c r="S46" s="1">
        <v>1397.2536969999974</v>
      </c>
      <c r="T46" s="1">
        <f t="shared" si="10"/>
        <v>162.32174399813118</v>
      </c>
      <c r="U46" s="1">
        <f t="shared" si="10"/>
        <v>638.42352768132957</v>
      </c>
      <c r="V46" s="1">
        <f t="shared" si="10"/>
        <v>779.94831820855222</v>
      </c>
      <c r="W46" s="11">
        <f t="shared" si="22"/>
        <v>-1.6865366322528885E-2</v>
      </c>
      <c r="X46" s="11">
        <f t="shared" si="22"/>
        <v>-4.8796053738708989E-2</v>
      </c>
      <c r="Y46" s="11">
        <f t="shared" si="22"/>
        <v>-2.0532797740570707E-2</v>
      </c>
      <c r="Z46" s="1">
        <v>12100.307928</v>
      </c>
      <c r="AA46" s="1">
        <v>8503.7693329999984</v>
      </c>
      <c r="AB46" s="1">
        <v>3003.9440609999983</v>
      </c>
      <c r="AC46" s="12">
        <f t="shared" si="11"/>
        <v>2.3673145145870551</v>
      </c>
      <c r="AD46" s="12">
        <f t="shared" si="11"/>
        <v>2.7418723028144973</v>
      </c>
      <c r="AE46" s="12">
        <f t="shared" si="11"/>
        <v>2.1498916534983441</v>
      </c>
      <c r="AF46" s="11">
        <f t="shared" si="23"/>
        <v>-1.0293549576327887E-2</v>
      </c>
      <c r="AG46" s="11">
        <f t="shared" si="23"/>
        <v>1.9143885861655496E-2</v>
      </c>
      <c r="AH46" s="11">
        <f t="shared" si="23"/>
        <v>2.9238945611610667E-2</v>
      </c>
      <c r="AI46" s="1">
        <f t="shared" si="31"/>
        <v>40344.882885472296</v>
      </c>
      <c r="AJ46" s="1">
        <f t="shared" si="31"/>
        <v>7367.3779232474235</v>
      </c>
      <c r="AK46" s="1">
        <f t="shared" si="31"/>
        <v>2535.9780660709243</v>
      </c>
      <c r="AL46" s="14">
        <f t="shared" si="30"/>
        <v>12.440668006914807</v>
      </c>
      <c r="AM46" s="14">
        <f t="shared" si="30"/>
        <v>1.8197723494940201</v>
      </c>
      <c r="AN46" s="14">
        <f t="shared" si="30"/>
        <v>0.71865200437216514</v>
      </c>
      <c r="AO46" s="11">
        <f t="shared" si="25"/>
        <v>2.0621120954280148E-2</v>
      </c>
      <c r="AP46" s="11">
        <f t="shared" si="13"/>
        <v>2.5977173653231045E-2</v>
      </c>
      <c r="AQ46" s="11">
        <f t="shared" si="13"/>
        <v>2.3564574154817608E-2</v>
      </c>
      <c r="AR46" s="1">
        <f t="shared" si="26"/>
        <v>26506.57579579583</v>
      </c>
      <c r="AS46" s="1">
        <f t="shared" si="26"/>
        <v>5357.5002106462607</v>
      </c>
      <c r="AT46" s="1">
        <f t="shared" si="26"/>
        <v>1913.4415533132769</v>
      </c>
      <c r="AU46" s="1">
        <f t="shared" si="27"/>
        <v>5301.3151591591668</v>
      </c>
      <c r="AV46" s="1">
        <f t="shared" si="27"/>
        <v>1071.5000421292523</v>
      </c>
      <c r="AW46" s="1">
        <f t="shared" si="27"/>
        <v>382.6883106626554</v>
      </c>
      <c r="AX46" s="1">
        <f t="shared" si="14"/>
        <v>20761.241513391327</v>
      </c>
      <c r="AY46" s="1">
        <f t="shared" si="3"/>
        <v>1831.0449346646594</v>
      </c>
      <c r="AZ46" s="1">
        <f t="shared" si="3"/>
        <v>567.96406842349381</v>
      </c>
      <c r="BA46" s="1">
        <f t="shared" si="15"/>
        <v>10153.447209158827</v>
      </c>
      <c r="BB46" s="1">
        <f t="shared" si="15"/>
        <v>17585.142032592743</v>
      </c>
      <c r="BC46" s="1">
        <f t="shared" si="15"/>
        <v>17092.852573762491</v>
      </c>
      <c r="BD46" s="1">
        <f t="shared" si="16"/>
        <v>0</v>
      </c>
      <c r="BE46" s="2">
        <v>0</v>
      </c>
      <c r="BF46" s="2">
        <v>0</v>
      </c>
      <c r="BG46" s="2">
        <v>0</v>
      </c>
      <c r="BH46" s="2">
        <f t="shared" si="4"/>
        <v>0</v>
      </c>
      <c r="BI46" s="2">
        <f t="shared" si="17"/>
        <v>0</v>
      </c>
      <c r="BJ46" s="2">
        <f t="shared" si="5"/>
        <v>0</v>
      </c>
      <c r="BK46" s="2">
        <f t="shared" si="5"/>
        <v>0</v>
      </c>
      <c r="BL46" s="2">
        <f t="shared" si="6"/>
        <v>0</v>
      </c>
      <c r="BM46" s="2">
        <f t="shared" si="6"/>
        <v>0</v>
      </c>
      <c r="BN46" s="2">
        <f t="shared" si="6"/>
        <v>0</v>
      </c>
      <c r="BO46" s="2">
        <f t="shared" si="18"/>
        <v>0</v>
      </c>
      <c r="BP46" s="2">
        <f t="shared" si="18"/>
        <v>0</v>
      </c>
      <c r="BQ46" s="2">
        <f t="shared" si="18"/>
        <v>0</v>
      </c>
      <c r="BR46" s="11">
        <f t="shared" si="19"/>
        <v>5.901072102361879E-2</v>
      </c>
      <c r="BS46" s="17">
        <v>0</v>
      </c>
      <c r="BT46" s="17">
        <v>0</v>
      </c>
      <c r="BU46" s="12">
        <f>(BU$3*temphigh!$I156+BU$4*temphigh!$I156^2+BU$5*temphigh!$I156^6)*(K46/K$56)^$BW$1</f>
        <v>3.2083008187231181</v>
      </c>
      <c r="BV46" s="12">
        <f>(BV$3*temphigh!$I156+BV$4*temphigh!$I156^2+BV$5*temphigh!$I156^6)*(L46/L$56)^$BW$1</f>
        <v>1.9293262758110268</v>
      </c>
      <c r="BW46" s="12">
        <f>(BW$3*temphigh!$I156+BW$4*temphigh!$I156^2+BW$5*temphigh!$I156^6)*(M46/M$56)^$BW$1</f>
        <v>0.83479313326189419</v>
      </c>
      <c r="BX46" s="12"/>
      <c r="BY46" s="12"/>
      <c r="BZ46" s="12"/>
      <c r="CA46" s="19"/>
      <c r="CB46" s="19"/>
      <c r="CC46" s="19"/>
      <c r="CD46" s="19"/>
      <c r="CE46" s="19"/>
      <c r="CF46" s="19"/>
      <c r="CG46" s="19"/>
      <c r="CH46" s="19"/>
    </row>
    <row r="47" spans="1:86" x14ac:dyDescent="0.3">
      <c r="A47" s="2">
        <v>2001</v>
      </c>
      <c r="B47" s="1">
        <v>1026.6329350185113</v>
      </c>
      <c r="C47" s="1">
        <v>2362.0325764534805</v>
      </c>
      <c r="D47" s="1">
        <v>2745.6659652976127</v>
      </c>
      <c r="E47" s="11">
        <f t="shared" si="20"/>
        <v>5.1361628961192896E-3</v>
      </c>
      <c r="F47" s="11">
        <f t="shared" si="7"/>
        <v>9.0965036346561945E-3</v>
      </c>
      <c r="G47" s="11">
        <f t="shared" si="7"/>
        <v>1.8740035122876586E-2</v>
      </c>
      <c r="H47" s="1">
        <v>31963.694563355872</v>
      </c>
      <c r="I47" s="1">
        <v>4979.9615592115251</v>
      </c>
      <c r="J47" s="1">
        <v>1852.4547725528</v>
      </c>
      <c r="K47" s="1">
        <f t="shared" si="8"/>
        <v>31134.49166987764</v>
      </c>
      <c r="L47" s="1">
        <f t="shared" si="0"/>
        <v>2108.3373738599257</v>
      </c>
      <c r="M47" s="1">
        <f t="shared" si="0"/>
        <v>674.68322657086435</v>
      </c>
      <c r="N47" s="11">
        <f t="shared" si="21"/>
        <v>9.8766071969917935E-3</v>
      </c>
      <c r="O47" s="11">
        <f t="shared" si="9"/>
        <v>1.586951016649385E-2</v>
      </c>
      <c r="P47" s="11">
        <f t="shared" si="9"/>
        <v>1.5020464425931301E-2</v>
      </c>
      <c r="Q47" s="1">
        <v>5100.604075644359</v>
      </c>
      <c r="R47" s="1">
        <v>3126.4575990000003</v>
      </c>
      <c r="S47" s="1">
        <v>1431.637252999999</v>
      </c>
      <c r="T47" s="1">
        <f t="shared" si="10"/>
        <v>159.57492227734659</v>
      </c>
      <c r="U47" s="1">
        <f t="shared" si="10"/>
        <v>627.8075767908158</v>
      </c>
      <c r="V47" s="1">
        <f t="shared" si="10"/>
        <v>772.83249999518864</v>
      </c>
      <c r="W47" s="11">
        <f t="shared" si="22"/>
        <v>-1.6922081128060151E-2</v>
      </c>
      <c r="X47" s="11">
        <f t="shared" si="22"/>
        <v>-1.6628382931107688E-2</v>
      </c>
      <c r="Y47" s="11">
        <f t="shared" si="22"/>
        <v>-9.1234483711789549E-3</v>
      </c>
      <c r="Z47" s="1">
        <v>12046.245347</v>
      </c>
      <c r="AA47" s="1">
        <v>8624.1202730000005</v>
      </c>
      <c r="AB47" s="1">
        <v>3073.0120059999972</v>
      </c>
      <c r="AC47" s="12">
        <f t="shared" si="11"/>
        <v>2.3617291537136604</v>
      </c>
      <c r="AD47" s="12">
        <f t="shared" si="11"/>
        <v>2.7584318673499464</v>
      </c>
      <c r="AE47" s="12">
        <f t="shared" si="11"/>
        <v>2.146501845743741</v>
      </c>
      <c r="AF47" s="11">
        <f t="shared" si="23"/>
        <v>-2.3593657872574836E-3</v>
      </c>
      <c r="AG47" s="11">
        <f t="shared" si="23"/>
        <v>6.039509760702888E-3</v>
      </c>
      <c r="AH47" s="11">
        <f t="shared" si="23"/>
        <v>-1.5767342270887053E-3</v>
      </c>
      <c r="AI47" s="1">
        <f t="shared" si="31"/>
        <v>41611.709756084238</v>
      </c>
      <c r="AJ47" s="1">
        <f t="shared" si="31"/>
        <v>7702.1401730519337</v>
      </c>
      <c r="AK47" s="1">
        <f t="shared" si="31"/>
        <v>2665.0685701264874</v>
      </c>
      <c r="AL47" s="14">
        <f t="shared" si="30"/>
        <v>12.697208526637441</v>
      </c>
      <c r="AM47" s="14">
        <f t="shared" si="30"/>
        <v>1.8670448918261746</v>
      </c>
      <c r="AN47" s="14">
        <f t="shared" si="30"/>
        <v>0.73558673282070131</v>
      </c>
      <c r="AO47" s="11">
        <f t="shared" si="25"/>
        <v>2.0621120954280148E-2</v>
      </c>
      <c r="AP47" s="11">
        <f t="shared" si="13"/>
        <v>2.5977173653231045E-2</v>
      </c>
      <c r="AQ47" s="11">
        <f t="shared" si="13"/>
        <v>2.3564574154817608E-2</v>
      </c>
      <c r="AR47" s="1">
        <f t="shared" si="26"/>
        <v>27332.761906267424</v>
      </c>
      <c r="AS47" s="1">
        <f t="shared" si="26"/>
        <v>5586.0619840749941</v>
      </c>
      <c r="AT47" s="1">
        <f t="shared" si="26"/>
        <v>2007.6764529415955</v>
      </c>
      <c r="AU47" s="1">
        <f t="shared" si="27"/>
        <v>5466.5523812534848</v>
      </c>
      <c r="AV47" s="1">
        <f t="shared" si="27"/>
        <v>1117.2123968149988</v>
      </c>
      <c r="AW47" s="1">
        <f t="shared" si="27"/>
        <v>401.53529058831913</v>
      </c>
      <c r="AX47" s="1">
        <f t="shared" si="14"/>
        <v>21298.95581873152</v>
      </c>
      <c r="AY47" s="1">
        <f t="shared" si="3"/>
        <v>1891.9508696911521</v>
      </c>
      <c r="AZ47" s="1">
        <f t="shared" si="3"/>
        <v>584.97325699966598</v>
      </c>
      <c r="BA47" s="1">
        <f t="shared" si="15"/>
        <v>10231.84816643072</v>
      </c>
      <c r="BB47" s="1">
        <f t="shared" si="15"/>
        <v>17822.395053995115</v>
      </c>
      <c r="BC47" s="1">
        <f t="shared" si="15"/>
        <v>17494.192273332028</v>
      </c>
      <c r="BD47" s="1">
        <f t="shared" si="16"/>
        <v>0</v>
      </c>
      <c r="BE47" s="2">
        <v>0</v>
      </c>
      <c r="BF47" s="2">
        <v>0</v>
      </c>
      <c r="BG47" s="2">
        <v>0</v>
      </c>
      <c r="BH47" s="2">
        <f t="shared" si="4"/>
        <v>0</v>
      </c>
      <c r="BI47" s="2">
        <f t="shared" si="17"/>
        <v>0</v>
      </c>
      <c r="BJ47" s="2">
        <f t="shared" si="5"/>
        <v>0</v>
      </c>
      <c r="BK47" s="2">
        <f t="shared" si="5"/>
        <v>0</v>
      </c>
      <c r="BL47" s="2">
        <f t="shared" si="6"/>
        <v>0</v>
      </c>
      <c r="BM47" s="2">
        <f t="shared" si="6"/>
        <v>0</v>
      </c>
      <c r="BN47" s="2">
        <f t="shared" si="6"/>
        <v>0</v>
      </c>
      <c r="BO47" s="2">
        <f t="shared" si="18"/>
        <v>0</v>
      </c>
      <c r="BP47" s="2">
        <f t="shared" si="18"/>
        <v>0</v>
      </c>
      <c r="BQ47" s="2">
        <f t="shared" si="18"/>
        <v>0</v>
      </c>
      <c r="BR47" s="11">
        <f t="shared" si="19"/>
        <v>3.4458438866883351E-2</v>
      </c>
      <c r="BS47" s="17">
        <v>0</v>
      </c>
      <c r="BT47" s="17">
        <v>0</v>
      </c>
      <c r="BU47" s="12">
        <f>(BU$3*temphigh!$I157+BU$4*temphigh!$I157^2+BU$5*temphigh!$I157^6)*(K47/K$56)^$BW$1</f>
        <v>3.2463183132996827</v>
      </c>
      <c r="BV47" s="12">
        <f>(BV$3*temphigh!$I157+BV$4*temphigh!$I157^2+BV$5*temphigh!$I157^6)*(L47/L$56)^$BW$1</f>
        <v>1.9420286149487318</v>
      </c>
      <c r="BW47" s="12">
        <f>(BW$3*temphigh!$I157+BW$4*temphigh!$I157^2+BW$5*temphigh!$I157^6)*(M47/M$56)^$BW$1</f>
        <v>0.83193906337785273</v>
      </c>
      <c r="BX47" s="12"/>
      <c r="BY47" s="12"/>
      <c r="BZ47" s="12"/>
      <c r="CA47" s="19"/>
      <c r="CB47" s="19"/>
      <c r="CC47" s="19"/>
      <c r="CD47" s="19"/>
      <c r="CE47" s="19"/>
      <c r="CF47" s="19"/>
      <c r="CG47" s="19"/>
      <c r="CH47" s="19"/>
    </row>
    <row r="48" spans="1:86" x14ac:dyDescent="0.3">
      <c r="A48" s="2">
        <v>2002</v>
      </c>
      <c r="B48" s="1">
        <v>1032.2757380515375</v>
      </c>
      <c r="C48" s="1">
        <v>2382.3191127016171</v>
      </c>
      <c r="D48" s="1">
        <v>2795.5879138582422</v>
      </c>
      <c r="E48" s="11">
        <f t="shared" si="20"/>
        <v>5.4964173080269685E-3</v>
      </c>
      <c r="F48" s="11">
        <f t="shared" si="7"/>
        <v>8.5885929137337058E-3</v>
      </c>
      <c r="G48" s="11">
        <f t="shared" si="7"/>
        <v>1.818209104515689E-2</v>
      </c>
      <c r="H48" s="1">
        <v>32416.968480138978</v>
      </c>
      <c r="I48" s="1">
        <v>5081.7762440753195</v>
      </c>
      <c r="J48" s="1">
        <v>1923.7687769782697</v>
      </c>
      <c r="K48" s="1">
        <f t="shared" si="8"/>
        <v>31403.400550057802</v>
      </c>
      <c r="L48" s="1">
        <f t="shared" si="0"/>
        <v>2133.1215524323447</v>
      </c>
      <c r="M48" s="1">
        <f t="shared" si="0"/>
        <v>688.1446179681185</v>
      </c>
      <c r="N48" s="11">
        <f t="shared" si="21"/>
        <v>8.6370088528000544E-3</v>
      </c>
      <c r="O48" s="11">
        <f t="shared" si="9"/>
        <v>1.1755319086833138E-2</v>
      </c>
      <c r="P48" s="11">
        <f t="shared" si="9"/>
        <v>1.9952165500946029E-2</v>
      </c>
      <c r="Q48" s="1">
        <v>5132.3867836667778</v>
      </c>
      <c r="R48" s="1">
        <v>3256.2533880000001</v>
      </c>
      <c r="S48" s="1">
        <v>1475.5870919999988</v>
      </c>
      <c r="T48" s="1">
        <f t="shared" si="10"/>
        <v>158.32408224141182</v>
      </c>
      <c r="U48" s="1">
        <f t="shared" si="10"/>
        <v>640.77071315297712</v>
      </c>
      <c r="V48" s="1">
        <f t="shared" si="10"/>
        <v>767.02933827513027</v>
      </c>
      <c r="W48" s="11">
        <f t="shared" si="22"/>
        <v>-7.838575247812285E-3</v>
      </c>
      <c r="X48" s="11">
        <f t="shared" si="22"/>
        <v>2.0648263642222053E-2</v>
      </c>
      <c r="Y48" s="11">
        <f t="shared" si="22"/>
        <v>-7.508951448204515E-3</v>
      </c>
      <c r="Z48" s="1">
        <v>12116.098030000003</v>
      </c>
      <c r="AA48" s="1">
        <v>8876.3915379999999</v>
      </c>
      <c r="AB48" s="1">
        <v>3149.4066169999987</v>
      </c>
      <c r="AC48" s="12">
        <f t="shared" si="11"/>
        <v>2.3607141356840198</v>
      </c>
      <c r="AD48" s="12">
        <f t="shared" si="11"/>
        <v>2.725952338571509</v>
      </c>
      <c r="AE48" s="12">
        <f t="shared" si="11"/>
        <v>2.1343413981287398</v>
      </c>
      <c r="AF48" s="11">
        <f t="shared" si="23"/>
        <v>-4.2977749080352901E-4</v>
      </c>
      <c r="AG48" s="11">
        <f t="shared" si="23"/>
        <v>-1.1774635133417588E-2</v>
      </c>
      <c r="AH48" s="11">
        <f t="shared" si="23"/>
        <v>-5.6652397663267129E-3</v>
      </c>
      <c r="AI48" s="1">
        <f t="shared" si="31"/>
        <v>42917.091161729302</v>
      </c>
      <c r="AJ48" s="1">
        <f t="shared" si="31"/>
        <v>8049.1385525617397</v>
      </c>
      <c r="AK48" s="1">
        <f t="shared" si="31"/>
        <v>2800.097003702158</v>
      </c>
      <c r="AL48" s="14">
        <f t="shared" si="30"/>
        <v>12.959039199446948</v>
      </c>
      <c r="AM48" s="14">
        <f t="shared" si="30"/>
        <v>1.9155454411995212</v>
      </c>
      <c r="AN48" s="14">
        <f t="shared" si="30"/>
        <v>0.75292052093355477</v>
      </c>
      <c r="AO48" s="11">
        <f t="shared" si="25"/>
        <v>2.0621120954280148E-2</v>
      </c>
      <c r="AP48" s="11">
        <f t="shared" si="13"/>
        <v>2.5977173653231045E-2</v>
      </c>
      <c r="AQ48" s="11">
        <f t="shared" si="13"/>
        <v>2.3564574154817608E-2</v>
      </c>
      <c r="AR48" s="1">
        <f t="shared" si="26"/>
        <v>28192.619850113704</v>
      </c>
      <c r="AS48" s="1">
        <f t="shared" si="26"/>
        <v>5821.5990028613178</v>
      </c>
      <c r="AT48" s="1">
        <f t="shared" si="26"/>
        <v>2105.5340680257759</v>
      </c>
      <c r="AU48" s="1">
        <f t="shared" si="27"/>
        <v>5638.5239700227412</v>
      </c>
      <c r="AV48" s="1">
        <f t="shared" si="27"/>
        <v>1164.3198005722636</v>
      </c>
      <c r="AW48" s="1">
        <f t="shared" si="27"/>
        <v>421.1068136051552</v>
      </c>
      <c r="AX48" s="1">
        <f t="shared" si="14"/>
        <v>21848.906303525779</v>
      </c>
      <c r="AY48" s="1">
        <f t="shared" si="3"/>
        <v>1954.9350787886551</v>
      </c>
      <c r="AZ48" s="1">
        <f t="shared" si="3"/>
        <v>602.53059689899419</v>
      </c>
      <c r="BA48" s="1">
        <f t="shared" si="15"/>
        <v>10314.40228986824</v>
      </c>
      <c r="BB48" s="1">
        <f t="shared" si="15"/>
        <v>18053.481684933788</v>
      </c>
      <c r="BC48" s="1">
        <f t="shared" si="15"/>
        <v>17894.945278233794</v>
      </c>
      <c r="BD48" s="1">
        <f t="shared" si="16"/>
        <v>0</v>
      </c>
      <c r="BE48" s="2">
        <v>0</v>
      </c>
      <c r="BF48" s="2">
        <v>0</v>
      </c>
      <c r="BG48" s="2">
        <v>0</v>
      </c>
      <c r="BH48" s="2">
        <f t="shared" si="4"/>
        <v>0</v>
      </c>
      <c r="BI48" s="2">
        <f t="shared" si="17"/>
        <v>0</v>
      </c>
      <c r="BJ48" s="2">
        <f t="shared" si="5"/>
        <v>0</v>
      </c>
      <c r="BK48" s="2">
        <f t="shared" si="5"/>
        <v>0</v>
      </c>
      <c r="BL48" s="2">
        <f t="shared" si="6"/>
        <v>0</v>
      </c>
      <c r="BM48" s="2">
        <f t="shared" si="6"/>
        <v>0</v>
      </c>
      <c r="BN48" s="2">
        <f t="shared" si="6"/>
        <v>0</v>
      </c>
      <c r="BO48" s="2">
        <f t="shared" si="18"/>
        <v>0</v>
      </c>
      <c r="BP48" s="2">
        <f t="shared" si="18"/>
        <v>0</v>
      </c>
      <c r="BQ48" s="2">
        <f t="shared" si="18"/>
        <v>0</v>
      </c>
      <c r="BR48" s="11">
        <f t="shared" si="19"/>
        <v>3.3734789113614133E-2</v>
      </c>
      <c r="BS48" s="17">
        <v>0</v>
      </c>
      <c r="BT48" s="17">
        <v>0</v>
      </c>
      <c r="BU48" s="12">
        <f>(BU$3*temphigh!$I158+BU$4*temphigh!$I158^2+BU$5*temphigh!$I158^6)*(K48/K$56)^$BW$1</f>
        <v>3.2838834741498424</v>
      </c>
      <c r="BV48" s="12">
        <f>(BV$3*temphigh!$I158+BV$4*temphigh!$I158^2+BV$5*temphigh!$I158^6)*(L48/L$56)^$BW$1</f>
        <v>1.9553753447750546</v>
      </c>
      <c r="BW48" s="12">
        <f>(BW$3*temphigh!$I158+BW$4*temphigh!$I158^2+BW$5*temphigh!$I158^6)*(M48/M$56)^$BW$1</f>
        <v>0.82703338722445596</v>
      </c>
      <c r="BX48" s="12"/>
      <c r="BY48" s="12"/>
      <c r="BZ48" s="12"/>
      <c r="CA48" s="19"/>
      <c r="CB48" s="19"/>
      <c r="CC48" s="19"/>
      <c r="CD48" s="19"/>
      <c r="CE48" s="19"/>
      <c r="CF48" s="19"/>
      <c r="CG48" s="19"/>
      <c r="CH48" s="19"/>
    </row>
    <row r="49" spans="1:86" x14ac:dyDescent="0.3">
      <c r="A49" s="2">
        <v>2003</v>
      </c>
      <c r="B49" s="1">
        <v>1038.1515319868606</v>
      </c>
      <c r="C49" s="1">
        <v>2402.1074281187712</v>
      </c>
      <c r="D49" s="1">
        <v>2845.135365285234</v>
      </c>
      <c r="E49" s="11">
        <f t="shared" si="20"/>
        <v>5.692077919426719E-3</v>
      </c>
      <c r="F49" s="11">
        <f t="shared" si="7"/>
        <v>8.3063244179379936E-3</v>
      </c>
      <c r="G49" s="11">
        <f t="shared" si="7"/>
        <v>1.772344599909581E-2</v>
      </c>
      <c r="H49" s="1">
        <v>32956.284723439559</v>
      </c>
      <c r="I49" s="1">
        <v>5356.7153753255743</v>
      </c>
      <c r="J49" s="1">
        <v>2040.1808997186117</v>
      </c>
      <c r="K49" s="1">
        <f t="shared" si="8"/>
        <v>31745.15830108766</v>
      </c>
      <c r="L49" s="1">
        <f t="shared" si="0"/>
        <v>2230.0065819790279</v>
      </c>
      <c r="M49" s="1">
        <f t="shared" si="0"/>
        <v>717.07691824149015</v>
      </c>
      <c r="N49" s="11">
        <f t="shared" si="21"/>
        <v>1.088282622402903E-2</v>
      </c>
      <c r="O49" s="11">
        <f t="shared" si="9"/>
        <v>4.5419366484862334E-2</v>
      </c>
      <c r="P49" s="11">
        <f t="shared" si="9"/>
        <v>4.204392436985116E-2</v>
      </c>
      <c r="Q49" s="1">
        <v>5194.9541768495219</v>
      </c>
      <c r="R49" s="1">
        <v>3486.4671149999999</v>
      </c>
      <c r="S49" s="1">
        <v>1520.889290999999</v>
      </c>
      <c r="T49" s="1">
        <f t="shared" si="10"/>
        <v>157.63166935970503</v>
      </c>
      <c r="U49" s="1">
        <f t="shared" si="10"/>
        <v>650.85913114958009</v>
      </c>
      <c r="V49" s="1">
        <f t="shared" si="10"/>
        <v>745.46786082046196</v>
      </c>
      <c r="W49" s="11">
        <f t="shared" si="22"/>
        <v>-4.3733895179066673E-3</v>
      </c>
      <c r="X49" s="11">
        <f t="shared" si="22"/>
        <v>1.5744193343297352E-2</v>
      </c>
      <c r="Y49" s="11">
        <f t="shared" si="22"/>
        <v>-2.8110368637469629E-2</v>
      </c>
      <c r="Z49" s="1">
        <v>12307.647442</v>
      </c>
      <c r="AA49" s="1">
        <v>9938.5197530000005</v>
      </c>
      <c r="AB49" s="1">
        <v>3321.7446160000018</v>
      </c>
      <c r="AC49" s="12">
        <f t="shared" si="11"/>
        <v>2.3691541875089199</v>
      </c>
      <c r="AD49" s="12">
        <f t="shared" si="11"/>
        <v>2.8505990233612173</v>
      </c>
      <c r="AE49" s="12">
        <f t="shared" si="11"/>
        <v>2.1840804821604887</v>
      </c>
      <c r="AF49" s="11">
        <f t="shared" si="23"/>
        <v>3.57521128768723E-3</v>
      </c>
      <c r="AG49" s="11">
        <f t="shared" si="23"/>
        <v>4.5725922286310894E-2</v>
      </c>
      <c r="AH49" s="11">
        <f t="shared" si="23"/>
        <v>2.3304183705267212E-2</v>
      </c>
      <c r="AI49" s="1">
        <f t="shared" si="31"/>
        <v>44263.906015579116</v>
      </c>
      <c r="AJ49" s="1">
        <f t="shared" si="31"/>
        <v>8408.5444978778305</v>
      </c>
      <c r="AK49" s="1">
        <f t="shared" si="31"/>
        <v>2941.1941169370975</v>
      </c>
      <c r="AL49" s="14">
        <f t="shared" si="30"/>
        <v>13.226269114230002</v>
      </c>
      <c r="AM49" s="14">
        <f t="shared" si="30"/>
        <v>1.9653058977662163</v>
      </c>
      <c r="AN49" s="14">
        <f t="shared" si="30"/>
        <v>0.77066277238177738</v>
      </c>
      <c r="AO49" s="11">
        <f t="shared" si="25"/>
        <v>2.0621120954280148E-2</v>
      </c>
      <c r="AP49" s="11">
        <f t="shared" si="13"/>
        <v>2.5977173653231045E-2</v>
      </c>
      <c r="AQ49" s="11">
        <f t="shared" si="13"/>
        <v>2.3564574154817608E-2</v>
      </c>
      <c r="AR49" s="1">
        <f t="shared" si="26"/>
        <v>29084.118227152823</v>
      </c>
      <c r="AS49" s="1">
        <f t="shared" si="26"/>
        <v>6065.2438169985398</v>
      </c>
      <c r="AT49" s="1">
        <f t="shared" si="26"/>
        <v>2207.2496945686739</v>
      </c>
      <c r="AU49" s="1">
        <f t="shared" si="27"/>
        <v>5816.8236454305652</v>
      </c>
      <c r="AV49" s="1">
        <f t="shared" si="27"/>
        <v>1213.0487633997079</v>
      </c>
      <c r="AW49" s="1">
        <f t="shared" si="27"/>
        <v>441.4499389137348</v>
      </c>
      <c r="AX49" s="1">
        <f t="shared" si="14"/>
        <v>22412.233537037002</v>
      </c>
      <c r="AY49" s="1">
        <f t="shared" si="3"/>
        <v>2019.9742096459299</v>
      </c>
      <c r="AZ49" s="1">
        <f t="shared" si="3"/>
        <v>620.63822242001197</v>
      </c>
      <c r="BA49" s="1">
        <f t="shared" si="15"/>
        <v>10399.539944305612</v>
      </c>
      <c r="BB49" s="1">
        <f t="shared" si="15"/>
        <v>18282.055353019696</v>
      </c>
      <c r="BC49" s="1">
        <f t="shared" si="15"/>
        <v>18296.349526187096</v>
      </c>
      <c r="BD49" s="1">
        <f t="shared" si="16"/>
        <v>0</v>
      </c>
      <c r="BE49" s="2">
        <v>0</v>
      </c>
      <c r="BF49" s="2">
        <v>0</v>
      </c>
      <c r="BG49" s="2">
        <v>0</v>
      </c>
      <c r="BH49" s="2">
        <f t="shared" si="4"/>
        <v>0</v>
      </c>
      <c r="BI49" s="2">
        <f t="shared" si="17"/>
        <v>0</v>
      </c>
      <c r="BJ49" s="2">
        <f t="shared" si="5"/>
        <v>0</v>
      </c>
      <c r="BK49" s="2">
        <f t="shared" si="5"/>
        <v>0</v>
      </c>
      <c r="BL49" s="2">
        <f t="shared" si="6"/>
        <v>0</v>
      </c>
      <c r="BM49" s="2">
        <f t="shared" si="6"/>
        <v>0</v>
      </c>
      <c r="BN49" s="2">
        <f t="shared" si="6"/>
        <v>0</v>
      </c>
      <c r="BO49" s="2">
        <f t="shared" si="18"/>
        <v>0</v>
      </c>
      <c r="BP49" s="2">
        <f t="shared" si="18"/>
        <v>0</v>
      </c>
      <c r="BQ49" s="2">
        <f t="shared" si="18"/>
        <v>0</v>
      </c>
      <c r="BR49" s="11">
        <f t="shared" si="19"/>
        <v>4.135893874752436E-2</v>
      </c>
      <c r="BS49" s="17">
        <v>0</v>
      </c>
      <c r="BT49" s="17">
        <v>0</v>
      </c>
      <c r="BU49" s="12">
        <f>(BU$3*temphigh!$I159+BU$4*temphigh!$I159^2+BU$5*temphigh!$I159^6)*(K49/K$56)^$BW$1</f>
        <v>3.3180881398888853</v>
      </c>
      <c r="BV49" s="12">
        <f>(BV$3*temphigh!$I159+BV$4*temphigh!$I159^2+BV$5*temphigh!$I159^6)*(L49/L$56)^$BW$1</f>
        <v>1.9513269897796417</v>
      </c>
      <c r="BW49" s="12">
        <f>(BW$3*temphigh!$I159+BW$4*temphigh!$I159^2+BW$5*temphigh!$I159^6)*(M49/M$56)^$BW$1</f>
        <v>0.81667960692725206</v>
      </c>
      <c r="BX49" s="12"/>
      <c r="BY49" s="12"/>
      <c r="BZ49" s="12"/>
      <c r="CA49" s="19"/>
      <c r="CB49" s="19"/>
      <c r="CC49" s="19"/>
      <c r="CD49" s="19"/>
      <c r="CE49" s="19"/>
      <c r="CF49" s="19"/>
      <c r="CG49" s="19"/>
      <c r="CH49" s="19"/>
    </row>
    <row r="50" spans="1:86" x14ac:dyDescent="0.3">
      <c r="A50" s="2">
        <v>2004</v>
      </c>
      <c r="B50" s="1">
        <v>1044.0850101629071</v>
      </c>
      <c r="C50" s="1">
        <v>2421.785715756731</v>
      </c>
      <c r="D50" s="1">
        <v>2894.5926573030679</v>
      </c>
      <c r="E50" s="11">
        <f t="shared" si="20"/>
        <v>5.7154259211955605E-3</v>
      </c>
      <c r="F50" s="11">
        <f t="shared" si="7"/>
        <v>8.1920930794385782E-3</v>
      </c>
      <c r="G50" s="11">
        <f t="shared" si="7"/>
        <v>1.7383106836069917E-2</v>
      </c>
      <c r="H50" s="1">
        <v>33918.432971349408</v>
      </c>
      <c r="I50" s="1">
        <v>5777.5246414813882</v>
      </c>
      <c r="J50" s="1">
        <v>2176.7221841222781</v>
      </c>
      <c r="K50" s="1">
        <f t="shared" si="8"/>
        <v>32486.275199044536</v>
      </c>
      <c r="L50" s="1">
        <f t="shared" si="0"/>
        <v>2385.6465102966781</v>
      </c>
      <c r="M50" s="1">
        <f t="shared" si="0"/>
        <v>751.99602908906718</v>
      </c>
      <c r="N50" s="11">
        <f t="shared" si="21"/>
        <v>2.3345824611354482E-2</v>
      </c>
      <c r="O50" s="11">
        <f t="shared" si="9"/>
        <v>6.9793483828880509E-2</v>
      </c>
      <c r="P50" s="11">
        <f t="shared" si="9"/>
        <v>4.8696464715682453E-2</v>
      </c>
      <c r="Q50" s="1">
        <v>5288.8632587630309</v>
      </c>
      <c r="R50" s="1">
        <v>3808.7908609999999</v>
      </c>
      <c r="S50" s="1">
        <v>1610.8779310000004</v>
      </c>
      <c r="T50" s="1">
        <f t="shared" si="10"/>
        <v>155.92887982857243</v>
      </c>
      <c r="U50" s="1">
        <f t="shared" si="10"/>
        <v>659.2426856397459</v>
      </c>
      <c r="V50" s="1">
        <f t="shared" si="10"/>
        <v>740.04755533355137</v>
      </c>
      <c r="W50" s="11">
        <f t="shared" si="22"/>
        <v>-1.0802331397296472E-2</v>
      </c>
      <c r="X50" s="11">
        <f t="shared" si="22"/>
        <v>1.2880751131751689E-2</v>
      </c>
      <c r="Y50" s="11">
        <f t="shared" si="22"/>
        <v>-7.2710116314672613E-3</v>
      </c>
      <c r="Z50" s="1">
        <v>12462.347170999999</v>
      </c>
      <c r="AA50" s="1">
        <v>10839.923358</v>
      </c>
      <c r="AB50" s="1">
        <v>3548.4458899999972</v>
      </c>
      <c r="AC50" s="12">
        <f t="shared" si="11"/>
        <v>2.3563375646650235</v>
      </c>
      <c r="AD50" s="12">
        <f t="shared" si="11"/>
        <v>2.8460274542755997</v>
      </c>
      <c r="AE50" s="12">
        <f t="shared" si="11"/>
        <v>2.2028024729330009</v>
      </c>
      <c r="AF50" s="11">
        <f t="shared" si="23"/>
        <v>-5.4097884010548825E-3</v>
      </c>
      <c r="AG50" s="11">
        <f t="shared" si="23"/>
        <v>-1.6037222521135819E-3</v>
      </c>
      <c r="AH50" s="11">
        <f t="shared" si="23"/>
        <v>8.5720242113020984E-3</v>
      </c>
      <c r="AI50" s="1">
        <f t="shared" si="31"/>
        <v>45654.33905945177</v>
      </c>
      <c r="AJ50" s="1">
        <f t="shared" si="31"/>
        <v>8780.7388114897549</v>
      </c>
      <c r="AK50" s="1">
        <f t="shared" si="31"/>
        <v>3088.524644157123</v>
      </c>
      <c r="AL50" s="14">
        <f t="shared" si="30"/>
        <v>13.499009609408398</v>
      </c>
      <c r="AM50" s="14">
        <f t="shared" si="30"/>
        <v>2.0163589903542083</v>
      </c>
      <c r="AN50" s="14">
        <f t="shared" si="30"/>
        <v>0.78882311242992509</v>
      </c>
      <c r="AO50" s="11">
        <f t="shared" si="25"/>
        <v>2.0621120954280148E-2</v>
      </c>
      <c r="AP50" s="11">
        <f t="shared" si="13"/>
        <v>2.5977173653231045E-2</v>
      </c>
      <c r="AQ50" s="11">
        <f t="shared" si="13"/>
        <v>2.3564574154817608E-2</v>
      </c>
      <c r="AR50" s="1">
        <f t="shared" si="26"/>
        <v>30004.542351393924</v>
      </c>
      <c r="AS50" s="1">
        <f t="shared" si="26"/>
        <v>6318.0438883377183</v>
      </c>
      <c r="AT50" s="1">
        <f t="shared" si="26"/>
        <v>2313.1287472214703</v>
      </c>
      <c r="AU50" s="1">
        <f t="shared" si="27"/>
        <v>6000.908470278785</v>
      </c>
      <c r="AV50" s="1">
        <f t="shared" si="27"/>
        <v>1263.6087776675438</v>
      </c>
      <c r="AW50" s="1">
        <f t="shared" si="27"/>
        <v>462.62574944429412</v>
      </c>
      <c r="AX50" s="1">
        <f t="shared" si="14"/>
        <v>22990.114451858557</v>
      </c>
      <c r="AY50" s="1">
        <f t="shared" si="3"/>
        <v>2087.0695032119406</v>
      </c>
      <c r="AZ50" s="1">
        <f t="shared" si="3"/>
        <v>639.29651486828402</v>
      </c>
      <c r="BA50" s="1">
        <f t="shared" si="15"/>
        <v>10485.557400034393</v>
      </c>
      <c r="BB50" s="1">
        <f t="shared" si="15"/>
        <v>18510.958374204063</v>
      </c>
      <c r="BC50" s="1">
        <f t="shared" si="15"/>
        <v>18700.134865444226</v>
      </c>
      <c r="BD50" s="1">
        <f t="shared" si="16"/>
        <v>0</v>
      </c>
      <c r="BE50" s="2">
        <v>0</v>
      </c>
      <c r="BF50" s="2">
        <v>0</v>
      </c>
      <c r="BG50" s="2">
        <v>0</v>
      </c>
      <c r="BH50" s="2">
        <f t="shared" si="4"/>
        <v>0</v>
      </c>
      <c r="BI50" s="2">
        <f t="shared" si="17"/>
        <v>0</v>
      </c>
      <c r="BJ50" s="2">
        <f t="shared" si="5"/>
        <v>0</v>
      </c>
      <c r="BK50" s="2">
        <f t="shared" si="5"/>
        <v>0</v>
      </c>
      <c r="BL50" s="2">
        <f t="shared" si="6"/>
        <v>0</v>
      </c>
      <c r="BM50" s="2">
        <f t="shared" si="6"/>
        <v>0</v>
      </c>
      <c r="BN50" s="2">
        <f t="shared" si="6"/>
        <v>0</v>
      </c>
      <c r="BO50" s="2">
        <f t="shared" si="18"/>
        <v>0</v>
      </c>
      <c r="BP50" s="2">
        <f t="shared" si="18"/>
        <v>0</v>
      </c>
      <c r="BQ50" s="2">
        <f t="shared" si="18"/>
        <v>0</v>
      </c>
      <c r="BR50" s="11">
        <f t="shared" si="19"/>
        <v>5.5408121957962936E-2</v>
      </c>
      <c r="BS50" s="17">
        <v>0</v>
      </c>
      <c r="BT50" s="17">
        <v>0</v>
      </c>
      <c r="BU50" s="12">
        <f>(BU$3*temphigh!$I160+BU$4*temphigh!$I160^2+BU$5*temphigh!$I160^6)*(K50/K$56)^$BW$1</f>
        <v>3.3405702076404205</v>
      </c>
      <c r="BV50" s="12">
        <f>(BV$3*temphigh!$I160+BV$4*temphigh!$I160^2+BV$5*temphigh!$I160^6)*(L50/L$56)^$BW$1</f>
        <v>1.9347060779730498</v>
      </c>
      <c r="BW50" s="12">
        <f>(BW$3*temphigh!$I160+BW$4*temphigh!$I160^2+BW$5*temphigh!$I160^6)*(M50/M$56)^$BW$1</f>
        <v>0.80404985077601021</v>
      </c>
      <c r="BX50" s="12"/>
      <c r="BY50" s="12"/>
      <c r="BZ50" s="12"/>
      <c r="CA50" s="19"/>
      <c r="CB50" s="19"/>
      <c r="CC50" s="19"/>
      <c r="CD50" s="19"/>
      <c r="CE50" s="19"/>
      <c r="CF50" s="19"/>
      <c r="CG50" s="19"/>
      <c r="CH50" s="19"/>
    </row>
    <row r="51" spans="1:86" x14ac:dyDescent="0.3">
      <c r="A51" s="2">
        <v>2005</v>
      </c>
      <c r="B51" s="1">
        <v>1049.8746680000002</v>
      </c>
      <c r="C51" s="1">
        <v>2441.6754109217418</v>
      </c>
      <c r="D51" s="1">
        <v>2943.8057622142851</v>
      </c>
      <c r="E51" s="11">
        <f t="shared" si="20"/>
        <v>5.5451977384386453E-3</v>
      </c>
      <c r="F51" s="11">
        <f t="shared" si="7"/>
        <v>8.2128220658019835E-3</v>
      </c>
      <c r="G51" s="11">
        <f t="shared" si="7"/>
        <v>1.7001737632081904E-2</v>
      </c>
      <c r="H51" s="1">
        <v>34709.708040510559</v>
      </c>
      <c r="I51" s="1">
        <v>6200.1783472762945</v>
      </c>
      <c r="J51" s="1">
        <v>2322.4665822208299</v>
      </c>
      <c r="K51" s="1">
        <f t="shared" si="8"/>
        <v>33060.811064840891</v>
      </c>
      <c r="L51" s="1">
        <f t="shared" si="0"/>
        <v>2539.313096057966</v>
      </c>
      <c r="M51" s="1">
        <f t="shared" si="0"/>
        <v>788.93336375356046</v>
      </c>
      <c r="N51" s="11">
        <f t="shared" si="21"/>
        <v>1.7685495252261374E-2</v>
      </c>
      <c r="O51" s="11">
        <f t="shared" si="9"/>
        <v>6.4412973631277071E-2</v>
      </c>
      <c r="P51" s="11">
        <f t="shared" si="9"/>
        <v>4.9119055467935713E-2</v>
      </c>
      <c r="Q51" s="1">
        <v>5311.4101019999998</v>
      </c>
      <c r="R51" s="1">
        <v>4006.6574190000001</v>
      </c>
      <c r="S51" s="1">
        <v>1661.5085519999966</v>
      </c>
      <c r="T51" s="1">
        <f t="shared" si="10"/>
        <v>153.02376199191656</v>
      </c>
      <c r="U51" s="1">
        <f t="shared" si="10"/>
        <v>646.21647871792322</v>
      </c>
      <c r="V51" s="1">
        <f t="shared" si="10"/>
        <v>715.40687160768516</v>
      </c>
      <c r="W51" s="11">
        <f t="shared" si="22"/>
        <v>-1.8631044100680727E-2</v>
      </c>
      <c r="X51" s="11">
        <f t="shared" si="22"/>
        <v>-1.9759349941337212E-2</v>
      </c>
      <c r="Y51" s="11">
        <f t="shared" si="22"/>
        <v>-3.3296081512978248E-2</v>
      </c>
      <c r="Z51" s="1">
        <v>12445.981350000002</v>
      </c>
      <c r="AA51" s="1">
        <v>11470.651024999999</v>
      </c>
      <c r="AB51" s="1">
        <v>3702.1701970000031</v>
      </c>
      <c r="AC51" s="12">
        <f t="shared" si="11"/>
        <v>2.3432536955324719</v>
      </c>
      <c r="AD51" s="12">
        <f t="shared" si="11"/>
        <v>2.8628978785670416</v>
      </c>
      <c r="AE51" s="12">
        <f t="shared" si="11"/>
        <v>2.2281980989767489</v>
      </c>
      <c r="AF51" s="11">
        <f t="shared" si="23"/>
        <v>-5.552629355298544E-3</v>
      </c>
      <c r="AG51" s="11">
        <f t="shared" si="23"/>
        <v>5.92770961014355E-3</v>
      </c>
      <c r="AH51" s="11">
        <f t="shared" si="23"/>
        <v>1.1528780431199648E-2</v>
      </c>
      <c r="AI51" s="1">
        <f t="shared" si="31"/>
        <v>47089.813623785383</v>
      </c>
      <c r="AJ51" s="1">
        <f t="shared" si="31"/>
        <v>9166.2737080083225</v>
      </c>
      <c r="AK51" s="1">
        <f t="shared" si="31"/>
        <v>3242.2979291857046</v>
      </c>
      <c r="AL51" s="14">
        <f t="shared" si="30"/>
        <v>13.777374319326999</v>
      </c>
      <c r="AM51" s="14">
        <f t="shared" si="30"/>
        <v>2.0687382979938933</v>
      </c>
      <c r="AN51" s="14">
        <f t="shared" si="30"/>
        <v>0.80741139315781407</v>
      </c>
      <c r="AO51" s="11">
        <f t="shared" si="25"/>
        <v>2.0621120954280148E-2</v>
      </c>
      <c r="AP51" s="11">
        <f t="shared" si="13"/>
        <v>2.5977173653231045E-2</v>
      </c>
      <c r="AQ51" s="11">
        <f t="shared" si="13"/>
        <v>2.3564574154817608E-2</v>
      </c>
      <c r="AR51" s="1">
        <f t="shared" si="26"/>
        <v>30950.082986290967</v>
      </c>
      <c r="AS51" s="1">
        <f t="shared" si="26"/>
        <v>6581.038969262434</v>
      </c>
      <c r="AT51" s="1">
        <f t="shared" si="26"/>
        <v>2423.2196271173834</v>
      </c>
      <c r="AU51" s="1">
        <f t="shared" si="27"/>
        <v>6190.0165972581935</v>
      </c>
      <c r="AV51" s="1">
        <f t="shared" si="27"/>
        <v>1316.2077938524869</v>
      </c>
      <c r="AW51" s="1">
        <f t="shared" si="27"/>
        <v>484.64392542347673</v>
      </c>
      <c r="AX51" s="1">
        <f t="shared" si="14"/>
        <v>23583.830664473913</v>
      </c>
      <c r="AY51" s="1">
        <f t="shared" si="3"/>
        <v>2156.2371279409545</v>
      </c>
      <c r="AZ51" s="1">
        <f t="shared" si="3"/>
        <v>658.52704229906124</v>
      </c>
      <c r="BA51" s="1">
        <f t="shared" si="15"/>
        <v>10570.470563346355</v>
      </c>
      <c r="BB51" s="1">
        <f t="shared" si="15"/>
        <v>18742.593238247198</v>
      </c>
      <c r="BC51" s="1">
        <f t="shared" si="15"/>
        <v>19105.315843382268</v>
      </c>
      <c r="BD51" s="1">
        <f t="shared" si="16"/>
        <v>0</v>
      </c>
      <c r="BE51" s="2">
        <v>0</v>
      </c>
      <c r="BF51" s="2">
        <v>0</v>
      </c>
      <c r="BG51" s="2">
        <v>0</v>
      </c>
      <c r="BH51" s="2">
        <f t="shared" si="4"/>
        <v>0</v>
      </c>
      <c r="BI51" s="2">
        <f t="shared" si="17"/>
        <v>0</v>
      </c>
      <c r="BJ51" s="2">
        <f t="shared" si="5"/>
        <v>0</v>
      </c>
      <c r="BK51" s="2">
        <f t="shared" si="5"/>
        <v>0</v>
      </c>
      <c r="BL51" s="2">
        <f t="shared" si="6"/>
        <v>0</v>
      </c>
      <c r="BM51" s="2">
        <f t="shared" si="6"/>
        <v>0</v>
      </c>
      <c r="BN51" s="2">
        <f t="shared" si="6"/>
        <v>0</v>
      </c>
      <c r="BO51" s="2">
        <f t="shared" si="18"/>
        <v>0</v>
      </c>
      <c r="BP51" s="2">
        <f t="shared" si="18"/>
        <v>0</v>
      </c>
      <c r="BQ51" s="2">
        <f t="shared" si="18"/>
        <v>0</v>
      </c>
      <c r="BR51" s="11">
        <f t="shared" si="19"/>
        <v>5.0456056851588355E-2</v>
      </c>
      <c r="BS51" s="17">
        <v>0</v>
      </c>
      <c r="BT51" s="17">
        <v>0</v>
      </c>
      <c r="BU51" s="12">
        <f>(BU$3*temphigh!$I161+BU$4*temphigh!$I161^2+BU$5*temphigh!$I161^6)*(K51/K$56)^$BW$1</f>
        <v>3.3661107679939377</v>
      </c>
      <c r="BV51" s="12">
        <f>(BV$3*temphigh!$I161+BV$4*temphigh!$I161^2+BV$5*temphigh!$I161^6)*(L51/L$56)^$BW$1</f>
        <v>1.9192672262924861</v>
      </c>
      <c r="BW51" s="12">
        <f>(BW$3*temphigh!$I161+BW$4*temphigh!$I161^2+BW$5*temphigh!$I161^6)*(M51/M$56)^$BW$1</f>
        <v>0.79035929822321449</v>
      </c>
      <c r="BX51" s="12"/>
      <c r="BY51" s="12"/>
      <c r="BZ51" s="12"/>
      <c r="CA51" s="19"/>
      <c r="CB51" s="19"/>
      <c r="CC51" s="19"/>
      <c r="CD51" s="19"/>
      <c r="CE51" s="19"/>
      <c r="CF51" s="19"/>
      <c r="CG51" s="19"/>
      <c r="CH51" s="19"/>
    </row>
    <row r="52" spans="1:86" x14ac:dyDescent="0.3">
      <c r="A52" s="2">
        <v>2006</v>
      </c>
      <c r="B52" s="1">
        <v>1055.77386</v>
      </c>
      <c r="C52" s="1">
        <v>2461.5637201485056</v>
      </c>
      <c r="D52" s="1">
        <v>2993.5350128598607</v>
      </c>
      <c r="E52" s="11">
        <f t="shared" si="20"/>
        <v>5.6189487943716365E-3</v>
      </c>
      <c r="F52" s="11">
        <f t="shared" si="7"/>
        <v>8.1453534478015399E-3</v>
      </c>
      <c r="G52" s="11">
        <f t="shared" si="7"/>
        <v>1.6892843707245753E-2</v>
      </c>
      <c r="H52" s="1">
        <v>35723.688655857302</v>
      </c>
      <c r="I52" s="1">
        <v>6713.212664339093</v>
      </c>
      <c r="J52" s="1">
        <v>2484.6490482301251</v>
      </c>
      <c r="K52" s="1">
        <f t="shared" si="8"/>
        <v>33836.496629929155</v>
      </c>
      <c r="L52" s="1">
        <f t="shared" si="0"/>
        <v>2727.2146600917918</v>
      </c>
      <c r="M52" s="1">
        <f t="shared" si="0"/>
        <v>830.00500664143772</v>
      </c>
      <c r="N52" s="11">
        <f t="shared" si="21"/>
        <v>2.3462387645812433E-2</v>
      </c>
      <c r="O52" s="11">
        <f t="shared" si="9"/>
        <v>7.3997005066261501E-2</v>
      </c>
      <c r="P52" s="11">
        <f t="shared" si="9"/>
        <v>5.2059710965280948E-2</v>
      </c>
      <c r="Q52" s="1">
        <v>5294.64203</v>
      </c>
      <c r="R52" s="1">
        <v>4258.1728169999997</v>
      </c>
      <c r="S52" s="1">
        <v>1718.6705920000004</v>
      </c>
      <c r="T52" s="1">
        <f t="shared" si="10"/>
        <v>148.21095550926216</v>
      </c>
      <c r="U52" s="1">
        <f t="shared" si="10"/>
        <v>634.29732229691115</v>
      </c>
      <c r="V52" s="1">
        <f t="shared" si="10"/>
        <v>691.71563413523154</v>
      </c>
      <c r="W52" s="11">
        <f t="shared" si="22"/>
        <v>-3.1451366898878286E-2</v>
      </c>
      <c r="X52" s="11">
        <f t="shared" si="22"/>
        <v>-1.8444525655952559E-2</v>
      </c>
      <c r="Y52" s="11">
        <f t="shared" si="22"/>
        <v>-3.3115753304429285E-2</v>
      </c>
      <c r="Z52" s="1">
        <v>12383.084966</v>
      </c>
      <c r="AA52" s="1">
        <v>12305.106211</v>
      </c>
      <c r="AB52" s="1">
        <v>3791.6963350000042</v>
      </c>
      <c r="AC52" s="12">
        <f t="shared" si="11"/>
        <v>2.3387955022900764</v>
      </c>
      <c r="AD52" s="12">
        <f t="shared" si="11"/>
        <v>2.8897620504912451</v>
      </c>
      <c r="AE52" s="12">
        <f t="shared" si="11"/>
        <v>2.2061797953892048</v>
      </c>
      <c r="AF52" s="11">
        <f t="shared" si="23"/>
        <v>-1.9025653308027968E-3</v>
      </c>
      <c r="AG52" s="11">
        <f t="shared" si="23"/>
        <v>9.3835592688515934E-3</v>
      </c>
      <c r="AH52" s="11">
        <f t="shared" si="23"/>
        <v>-9.8816633932393705E-3</v>
      </c>
      <c r="AI52" s="1">
        <f t="shared" si="31"/>
        <v>48570.848858665042</v>
      </c>
      <c r="AJ52" s="1">
        <f t="shared" si="31"/>
        <v>9565.8541310599776</v>
      </c>
      <c r="AK52" s="1">
        <f t="shared" si="31"/>
        <v>3402.7120616906113</v>
      </c>
      <c r="AL52" s="14">
        <f t="shared" si="30"/>
        <v>14.061479221598233</v>
      </c>
      <c r="AM52" s="14">
        <f t="shared" si="30"/>
        <v>2.1224782720039701</v>
      </c>
      <c r="AN52" s="14">
        <f t="shared" si="30"/>
        <v>0.82643769880532603</v>
      </c>
      <c r="AO52" s="11">
        <f t="shared" si="25"/>
        <v>2.0621120954280148E-2</v>
      </c>
      <c r="AP52" s="11">
        <f t="shared" si="13"/>
        <v>2.5977173653231045E-2</v>
      </c>
      <c r="AQ52" s="11">
        <f t="shared" si="13"/>
        <v>2.3564574154817608E-2</v>
      </c>
      <c r="AR52" s="1">
        <f t="shared" si="26"/>
        <v>31927.349928287691</v>
      </c>
      <c r="AS52" s="1">
        <f t="shared" si="26"/>
        <v>6854.2015330672539</v>
      </c>
      <c r="AT52" s="1">
        <f t="shared" si="26"/>
        <v>2538.1812614470864</v>
      </c>
      <c r="AU52" s="1">
        <f t="shared" si="27"/>
        <v>6385.4699856575389</v>
      </c>
      <c r="AV52" s="1">
        <f t="shared" si="27"/>
        <v>1370.8403066134508</v>
      </c>
      <c r="AW52" s="1">
        <f t="shared" si="27"/>
        <v>507.63625228941731</v>
      </c>
      <c r="AX52" s="1">
        <f t="shared" si="14"/>
        <v>24192.567092568625</v>
      </c>
      <c r="AY52" s="1">
        <f t="shared" si="3"/>
        <v>2227.5926402274868</v>
      </c>
      <c r="AZ52" s="1">
        <f t="shared" si="3"/>
        <v>678.31009172590132</v>
      </c>
      <c r="BA52" s="1">
        <f t="shared" si="15"/>
        <v>10656.770948257836</v>
      </c>
      <c r="BB52" s="1">
        <f t="shared" si="15"/>
        <v>18975.399012756217</v>
      </c>
      <c r="BC52" s="1">
        <f t="shared" si="15"/>
        <v>19516.664477881535</v>
      </c>
      <c r="BD52" s="1">
        <f t="shared" si="16"/>
        <v>0</v>
      </c>
      <c r="BE52" s="2">
        <v>0</v>
      </c>
      <c r="BF52" s="2">
        <v>0</v>
      </c>
      <c r="BG52" s="2">
        <v>0</v>
      </c>
      <c r="BH52" s="2">
        <f t="shared" si="4"/>
        <v>0</v>
      </c>
      <c r="BI52" s="2">
        <f t="shared" si="17"/>
        <v>0</v>
      </c>
      <c r="BJ52" s="2">
        <f t="shared" si="5"/>
        <v>0</v>
      </c>
      <c r="BK52" s="2">
        <f t="shared" si="5"/>
        <v>0</v>
      </c>
      <c r="BL52" s="2">
        <f t="shared" si="6"/>
        <v>0</v>
      </c>
      <c r="BM52" s="2">
        <f t="shared" si="6"/>
        <v>0</v>
      </c>
      <c r="BN52" s="2">
        <f t="shared" si="6"/>
        <v>0</v>
      </c>
      <c r="BO52" s="2">
        <f t="shared" si="18"/>
        <v>0</v>
      </c>
      <c r="BP52" s="2">
        <f t="shared" si="18"/>
        <v>0</v>
      </c>
      <c r="BQ52" s="2">
        <f t="shared" si="18"/>
        <v>0</v>
      </c>
      <c r="BR52" s="11">
        <f t="shared" si="19"/>
        <v>5.7020783818685555E-2</v>
      </c>
      <c r="BS52" s="17">
        <v>0</v>
      </c>
      <c r="BT52" s="17">
        <v>0</v>
      </c>
      <c r="BU52" s="12">
        <f>(BU$3*temphigh!$I162+BU$4*temphigh!$I162^2+BU$5*temphigh!$I162^6)*(K52/K$56)^$BW$1</f>
        <v>3.3852905945433984</v>
      </c>
      <c r="BV52" s="12">
        <f>(BV$3*temphigh!$I162+BV$4*temphigh!$I162^2+BV$5*temphigh!$I162^6)*(L52/L$56)^$BW$1</f>
        <v>1.8982966004646851</v>
      </c>
      <c r="BW52" s="12">
        <f>(BW$3*temphigh!$I162+BW$4*temphigh!$I162^2+BW$5*temphigh!$I162^6)*(M52/M$56)^$BW$1</f>
        <v>0.77512191249742057</v>
      </c>
      <c r="BX52" s="12"/>
      <c r="BY52" s="12"/>
      <c r="BZ52" s="12"/>
      <c r="CA52" s="19"/>
      <c r="CB52" s="19"/>
      <c r="CC52" s="19"/>
      <c r="CD52" s="19"/>
      <c r="CE52" s="19"/>
      <c r="CF52" s="19"/>
      <c r="CG52" s="19"/>
      <c r="CH52" s="19"/>
    </row>
    <row r="53" spans="1:86" x14ac:dyDescent="0.3">
      <c r="A53" s="2">
        <v>2007</v>
      </c>
      <c r="B53" s="1">
        <v>1062.0636750000001</v>
      </c>
      <c r="C53" s="1">
        <v>2481.5134034813218</v>
      </c>
      <c r="D53" s="1">
        <v>3043.2503132960346</v>
      </c>
      <c r="E53" s="11">
        <f t="shared" si="20"/>
        <v>5.9575399981963706E-3</v>
      </c>
      <c r="F53" s="11">
        <f t="shared" si="7"/>
        <v>8.1044756914163685E-3</v>
      </c>
      <c r="G53" s="11">
        <f t="shared" si="7"/>
        <v>1.660755602409969E-2</v>
      </c>
      <c r="H53" s="1">
        <v>36672.148598752246</v>
      </c>
      <c r="I53" s="1">
        <v>7298.2177079652884</v>
      </c>
      <c r="J53" s="1">
        <v>2666.3530591606414</v>
      </c>
      <c r="K53" s="1">
        <f t="shared" si="8"/>
        <v>34529.143084337426</v>
      </c>
      <c r="L53" s="1">
        <f t="shared" si="0"/>
        <v>2941.0349739504127</v>
      </c>
      <c r="M53" s="1">
        <f t="shared" si="0"/>
        <v>876.15305501203102</v>
      </c>
      <c r="N53" s="11">
        <f t="shared" si="21"/>
        <v>2.0470395087995197E-2</v>
      </c>
      <c r="O53" s="11">
        <f t="shared" si="9"/>
        <v>7.8402451038241505E-2</v>
      </c>
      <c r="P53" s="11">
        <f t="shared" si="9"/>
        <v>5.5599722894839498E-2</v>
      </c>
      <c r="Q53" s="1">
        <v>5321.6819620000006</v>
      </c>
      <c r="R53" s="1">
        <v>4409.4250789999996</v>
      </c>
      <c r="S53" s="1">
        <v>1794.4282429999994</v>
      </c>
      <c r="T53" s="1">
        <f t="shared" si="10"/>
        <v>145.11508502616257</v>
      </c>
      <c r="U53" s="1">
        <f t="shared" si="10"/>
        <v>604.17834263666111</v>
      </c>
      <c r="V53" s="1">
        <f t="shared" si="10"/>
        <v>672.98973661232958</v>
      </c>
      <c r="W53" s="11">
        <f t="shared" si="22"/>
        <v>-2.088827018530437E-2</v>
      </c>
      <c r="X53" s="11">
        <f t="shared" si="22"/>
        <v>-4.7484008841758074E-2</v>
      </c>
      <c r="Y53" s="11">
        <f t="shared" si="22"/>
        <v>-2.7071670204928511E-2</v>
      </c>
      <c r="Z53" s="1">
        <v>12434.246949999997</v>
      </c>
      <c r="AA53" s="1">
        <v>12840.825574999999</v>
      </c>
      <c r="AB53" s="1">
        <v>4045.1373730000014</v>
      </c>
      <c r="AC53" s="12">
        <f t="shared" si="11"/>
        <v>2.3365257523444609</v>
      </c>
      <c r="AD53" s="12">
        <f t="shared" si="11"/>
        <v>2.9121314785809065</v>
      </c>
      <c r="AE53" s="12">
        <f t="shared" si="11"/>
        <v>2.2542764742919856</v>
      </c>
      <c r="AF53" s="11">
        <f t="shared" si="23"/>
        <v>-9.7047815569728524E-4</v>
      </c>
      <c r="AG53" s="11">
        <f t="shared" si="23"/>
        <v>7.7409238888228593E-3</v>
      </c>
      <c r="AH53" s="11">
        <f t="shared" si="23"/>
        <v>2.1800888124938966E-2</v>
      </c>
      <c r="AI53" s="1">
        <f t="shared" si="31"/>
        <v>50099.233958456076</v>
      </c>
      <c r="AJ53" s="1">
        <f t="shared" si="31"/>
        <v>9980.1090245674313</v>
      </c>
      <c r="AK53" s="1">
        <f t="shared" si="31"/>
        <v>3570.0771078109678</v>
      </c>
      <c r="AL53" s="14">
        <f t="shared" si="30"/>
        <v>14.351442685422908</v>
      </c>
      <c r="AM53" s="14">
        <f t="shared" si="30"/>
        <v>2.177614258651027</v>
      </c>
      <c r="AN53" s="14">
        <f t="shared" si="30"/>
        <v>0.845912351243161</v>
      </c>
      <c r="AO53" s="11">
        <f t="shared" si="25"/>
        <v>2.0621120954280148E-2</v>
      </c>
      <c r="AP53" s="11">
        <f t="shared" si="13"/>
        <v>2.5977173653231045E-2</v>
      </c>
      <c r="AQ53" s="11">
        <f t="shared" si="13"/>
        <v>2.3564574154817608E-2</v>
      </c>
      <c r="AR53" s="1">
        <f t="shared" si="26"/>
        <v>32944.447016896374</v>
      </c>
      <c r="AS53" s="1">
        <f t="shared" si="26"/>
        <v>7138.0783223378066</v>
      </c>
      <c r="AT53" s="1">
        <f t="shared" si="26"/>
        <v>2657.8534183072488</v>
      </c>
      <c r="AU53" s="1">
        <f t="shared" si="27"/>
        <v>6588.8894033792749</v>
      </c>
      <c r="AV53" s="1">
        <f t="shared" si="27"/>
        <v>1427.6156644675614</v>
      </c>
      <c r="AW53" s="1">
        <f t="shared" si="27"/>
        <v>531.57068366144983</v>
      </c>
      <c r="AX53" s="1">
        <f t="shared" si="14"/>
        <v>24815.421366818799</v>
      </c>
      <c r="AY53" s="1">
        <f t="shared" si="3"/>
        <v>2301.2016174722335</v>
      </c>
      <c r="AZ53" s="1">
        <f t="shared" si="3"/>
        <v>698.68808535269613</v>
      </c>
      <c r="BA53" s="1">
        <f t="shared" si="15"/>
        <v>10747.256584802913</v>
      </c>
      <c r="BB53" s="1">
        <f t="shared" si="15"/>
        <v>19209.858574433252</v>
      </c>
      <c r="BC53" s="1">
        <f t="shared" si="15"/>
        <v>19930.868381151759</v>
      </c>
      <c r="BD53" s="1">
        <f t="shared" si="16"/>
        <v>0</v>
      </c>
      <c r="BE53" s="2">
        <v>0</v>
      </c>
      <c r="BF53" s="2">
        <v>0</v>
      </c>
      <c r="BG53" s="2">
        <v>0</v>
      </c>
      <c r="BH53" s="2">
        <f t="shared" si="4"/>
        <v>0</v>
      </c>
      <c r="BI53" s="2">
        <f t="shared" si="17"/>
        <v>0</v>
      </c>
      <c r="BJ53" s="2">
        <f t="shared" si="5"/>
        <v>0</v>
      </c>
      <c r="BK53" s="2">
        <f t="shared" si="5"/>
        <v>0</v>
      </c>
      <c r="BL53" s="2">
        <f t="shared" si="6"/>
        <v>0</v>
      </c>
      <c r="BM53" s="2">
        <f t="shared" si="6"/>
        <v>0</v>
      </c>
      <c r="BN53" s="2">
        <f t="shared" si="6"/>
        <v>0</v>
      </c>
      <c r="BO53" s="2">
        <f t="shared" si="18"/>
        <v>0</v>
      </c>
      <c r="BP53" s="2">
        <f t="shared" si="18"/>
        <v>0</v>
      </c>
      <c r="BQ53" s="2">
        <f t="shared" si="18"/>
        <v>0</v>
      </c>
      <c r="BR53" s="11">
        <f t="shared" si="19"/>
        <v>5.6209829446846243E-2</v>
      </c>
      <c r="BS53" s="17">
        <v>0</v>
      </c>
      <c r="BT53" s="17">
        <v>0</v>
      </c>
      <c r="BU53" s="12">
        <f>(BU$3*temphigh!$I163+BU$4*temphigh!$I163^2+BU$5*temphigh!$I163^6)*(K53/K$56)^$BW$1</f>
        <v>3.4052797203823517</v>
      </c>
      <c r="BV53" s="12">
        <f>(BV$3*temphigh!$I163+BV$4*temphigh!$I163^2+BV$5*temphigh!$I163^6)*(L53/L$56)^$BW$1</f>
        <v>1.874213012795642</v>
      </c>
      <c r="BW53" s="12">
        <f>(BW$3*temphigh!$I163+BW$4*temphigh!$I163^2+BW$5*temphigh!$I163^6)*(M53/M$56)^$BW$1</f>
        <v>0.75823819600089437</v>
      </c>
      <c r="BX53" s="12"/>
      <c r="BY53" s="12"/>
      <c r="BZ53" s="12"/>
      <c r="CA53" s="19"/>
      <c r="CB53" s="19"/>
      <c r="CC53" s="19"/>
      <c r="CD53" s="19"/>
      <c r="CE53" s="19"/>
      <c r="CF53" s="19"/>
      <c r="CG53" s="19"/>
      <c r="CH53" s="19"/>
    </row>
    <row r="54" spans="1:86" x14ac:dyDescent="0.3">
      <c r="A54" s="2">
        <v>2008</v>
      </c>
      <c r="B54" s="1">
        <v>1068.1301879999999</v>
      </c>
      <c r="C54" s="1">
        <v>2501.7456656347476</v>
      </c>
      <c r="D54" s="1">
        <v>3093.6146709606855</v>
      </c>
      <c r="E54" s="11">
        <f t="shared" si="20"/>
        <v>5.7120049793621952E-3</v>
      </c>
      <c r="F54" s="11">
        <f t="shared" si="7"/>
        <v>8.1531947903412672E-3</v>
      </c>
      <c r="G54" s="11">
        <f t="shared" si="7"/>
        <v>1.6549528457980633E-2</v>
      </c>
      <c r="H54" s="1">
        <v>36710.170976653775</v>
      </c>
      <c r="I54" s="1">
        <v>7672.5549086165956</v>
      </c>
      <c r="J54" s="1">
        <v>2789.7998201071641</v>
      </c>
      <c r="K54" s="1">
        <f t="shared" si="8"/>
        <v>34368.629769177329</v>
      </c>
      <c r="L54" s="1">
        <f t="shared" si="0"/>
        <v>3066.8804643136655</v>
      </c>
      <c r="M54" s="1">
        <f t="shared" si="0"/>
        <v>901.79292408153231</v>
      </c>
      <c r="N54" s="11">
        <f t="shared" si="21"/>
        <v>-4.648633033494165E-3</v>
      </c>
      <c r="O54" s="11">
        <f t="shared" si="9"/>
        <v>4.2789525278652762E-2</v>
      </c>
      <c r="P54" s="11">
        <f t="shared" si="9"/>
        <v>2.9264143887678618E-2</v>
      </c>
      <c r="Q54" s="1">
        <v>5243.9362030000002</v>
      </c>
      <c r="R54" s="1">
        <v>4639.3638769999998</v>
      </c>
      <c r="S54" s="1">
        <v>1857.7881040000002</v>
      </c>
      <c r="T54" s="1">
        <f t="shared" si="10"/>
        <v>142.84695667407644</v>
      </c>
      <c r="U54" s="1">
        <f t="shared" si="10"/>
        <v>604.67001308648867</v>
      </c>
      <c r="V54" s="1">
        <f t="shared" si="10"/>
        <v>665.92165165765812</v>
      </c>
      <c r="W54" s="11">
        <f t="shared" si="22"/>
        <v>-1.5629859236737653E-2</v>
      </c>
      <c r="X54" s="11">
        <f t="shared" si="22"/>
        <v>8.1378363825801436E-4</v>
      </c>
      <c r="Y54" s="11">
        <f t="shared" si="22"/>
        <v>-1.050251522445278E-2</v>
      </c>
      <c r="Z54" s="1">
        <v>12237.871766</v>
      </c>
      <c r="AA54" s="1">
        <v>13332.306250999996</v>
      </c>
      <c r="AB54" s="1">
        <v>4277.1594640000021</v>
      </c>
      <c r="AC54" s="12">
        <f t="shared" si="11"/>
        <v>2.3337186594678334</v>
      </c>
      <c r="AD54" s="12">
        <f t="shared" si="11"/>
        <v>2.8737358406172713</v>
      </c>
      <c r="AE54" s="12">
        <f t="shared" si="11"/>
        <v>2.3022859575808767</v>
      </c>
      <c r="AF54" s="11">
        <f t="shared" si="23"/>
        <v>-1.2013960786911859E-3</v>
      </c>
      <c r="AG54" s="11">
        <f t="shared" si="23"/>
        <v>-1.3184719936596201E-2</v>
      </c>
      <c r="AH54" s="11">
        <f t="shared" si="23"/>
        <v>2.1297069741176955E-2</v>
      </c>
      <c r="AI54" s="1">
        <f t="shared" si="31"/>
        <v>51678.199965989741</v>
      </c>
      <c r="AJ54" s="1">
        <f t="shared" si="31"/>
        <v>10409.71378657825</v>
      </c>
      <c r="AK54" s="1">
        <f t="shared" si="31"/>
        <v>3744.6400806913211</v>
      </c>
      <c r="AL54" s="14">
        <f t="shared" si="30"/>
        <v>14.647385520907433</v>
      </c>
      <c r="AM54" s="14">
        <f t="shared" si="30"/>
        <v>2.2341825223977567</v>
      </c>
      <c r="AN54" s="14">
        <f t="shared" si="30"/>
        <v>0.86584591557250656</v>
      </c>
      <c r="AO54" s="11">
        <f t="shared" si="25"/>
        <v>2.0621120954280148E-2</v>
      </c>
      <c r="AP54" s="11">
        <f t="shared" si="13"/>
        <v>2.5977173653231045E-2</v>
      </c>
      <c r="AQ54" s="11">
        <f t="shared" si="13"/>
        <v>2.3564574154817608E-2</v>
      </c>
      <c r="AR54" s="1">
        <f t="shared" si="26"/>
        <v>33987.634527119866</v>
      </c>
      <c r="AS54" s="1">
        <f t="shared" si="26"/>
        <v>7433.6298606039227</v>
      </c>
      <c r="AT54" s="1">
        <f t="shared" si="26"/>
        <v>2782.8872036418302</v>
      </c>
      <c r="AU54" s="1">
        <f t="shared" si="27"/>
        <v>6797.5269054239734</v>
      </c>
      <c r="AV54" s="1">
        <f t="shared" si="27"/>
        <v>1486.7259721207847</v>
      </c>
      <c r="AW54" s="1">
        <f t="shared" si="27"/>
        <v>556.57744072836601</v>
      </c>
      <c r="AX54" s="1">
        <f t="shared" si="14"/>
        <v>25455.799234180897</v>
      </c>
      <c r="AY54" s="1">
        <f t="shared" si="3"/>
        <v>2377.1017054902254</v>
      </c>
      <c r="AZ54" s="1">
        <f t="shared" si="3"/>
        <v>719.64675620771789</v>
      </c>
      <c r="BA54" s="1">
        <f t="shared" si="15"/>
        <v>10835.859104560468</v>
      </c>
      <c r="BB54" s="1">
        <f t="shared" si="15"/>
        <v>19447.663305855185</v>
      </c>
      <c r="BC54" s="1">
        <f t="shared" si="15"/>
        <v>20352.1499229398</v>
      </c>
      <c r="BD54" s="1">
        <f t="shared" si="16"/>
        <v>0</v>
      </c>
      <c r="BE54" s="2">
        <v>0</v>
      </c>
      <c r="BF54" s="2">
        <v>0</v>
      </c>
      <c r="BG54" s="2">
        <v>0</v>
      </c>
      <c r="BH54" s="2">
        <f t="shared" si="4"/>
        <v>0</v>
      </c>
      <c r="BI54" s="2">
        <f t="shared" si="17"/>
        <v>0</v>
      </c>
      <c r="BJ54" s="2">
        <f t="shared" si="5"/>
        <v>0</v>
      </c>
      <c r="BK54" s="2">
        <f t="shared" si="5"/>
        <v>0</v>
      </c>
      <c r="BL54" s="2">
        <f t="shared" si="6"/>
        <v>0</v>
      </c>
      <c r="BM54" s="2">
        <f t="shared" si="6"/>
        <v>0</v>
      </c>
      <c r="BN54" s="2">
        <f t="shared" si="6"/>
        <v>0</v>
      </c>
      <c r="BO54" s="2">
        <f t="shared" si="18"/>
        <v>0</v>
      </c>
      <c r="BP54" s="2">
        <f t="shared" si="18"/>
        <v>0</v>
      </c>
      <c r="BQ54" s="2">
        <f t="shared" si="18"/>
        <v>0</v>
      </c>
      <c r="BR54" s="11">
        <f t="shared" si="19"/>
        <v>2.9851806401616859E-2</v>
      </c>
      <c r="BS54" s="17">
        <v>0</v>
      </c>
      <c r="BT54" s="17">
        <v>0</v>
      </c>
      <c r="BU54" s="12">
        <f>(BU$3*temphigh!$I164+BU$4*temphigh!$I164^2+BU$5*temphigh!$I164^6)*(K54/K$56)^$BW$1</f>
        <v>3.4449235380057455</v>
      </c>
      <c r="BV54" s="12">
        <f>(BV$3*temphigh!$I164+BV$4*temphigh!$I164^2+BV$5*temphigh!$I164^6)*(L54/L$56)^$BW$1</f>
        <v>1.8645595606976377</v>
      </c>
      <c r="BW54" s="12">
        <f>(BW$3*temphigh!$I164+BW$4*temphigh!$I164^2+BW$5*temphigh!$I164^6)*(M54/M$56)^$BW$1</f>
        <v>0.74504377999317706</v>
      </c>
      <c r="BX54" s="12"/>
      <c r="BY54" s="12"/>
      <c r="BZ54" s="12"/>
      <c r="CA54" s="19"/>
      <c r="CB54" s="19"/>
      <c r="CC54" s="19"/>
      <c r="CD54" s="19"/>
      <c r="CE54" s="19"/>
      <c r="CF54" s="19"/>
      <c r="CG54" s="19"/>
      <c r="CH54" s="19"/>
    </row>
    <row r="55" spans="1:86" x14ac:dyDescent="0.3">
      <c r="A55" s="2">
        <v>2009</v>
      </c>
      <c r="B55" s="1">
        <v>1073.5771439999999</v>
      </c>
      <c r="C55" s="1">
        <v>2522.0500842184201</v>
      </c>
      <c r="D55" s="1">
        <v>3144.6789667511111</v>
      </c>
      <c r="E55" s="11">
        <f t="shared" si="20"/>
        <v>5.0995244411160545E-3</v>
      </c>
      <c r="F55" s="11">
        <f t="shared" si="7"/>
        <v>8.1161002345619959E-3</v>
      </c>
      <c r="G55" s="11">
        <f t="shared" si="7"/>
        <v>1.6506352995335538E-2</v>
      </c>
      <c r="H55" s="1">
        <v>35221.695041388957</v>
      </c>
      <c r="I55" s="1">
        <v>7751.7098150837073</v>
      </c>
      <c r="J55" s="1">
        <v>2904.9272637585573</v>
      </c>
      <c r="K55" s="1">
        <f t="shared" si="8"/>
        <v>32807.791445855299</v>
      </c>
      <c r="L55" s="1">
        <f t="shared" si="0"/>
        <v>3073.5748919458715</v>
      </c>
      <c r="M55" s="1">
        <f t="shared" si="0"/>
        <v>923.75956161901945</v>
      </c>
      <c r="N55" s="11">
        <f t="shared" si="21"/>
        <v>-4.541462181660294E-2</v>
      </c>
      <c r="O55" s="11">
        <f t="shared" si="9"/>
        <v>2.1828133538632777E-3</v>
      </c>
      <c r="P55" s="11">
        <f t="shared" si="9"/>
        <v>2.4358848856415705E-2</v>
      </c>
      <c r="Q55" s="1">
        <v>4999.3039129999997</v>
      </c>
      <c r="R55" s="1">
        <v>4703.1314089999996</v>
      </c>
      <c r="S55" s="1">
        <v>1927.839020999998</v>
      </c>
      <c r="T55" s="1">
        <f t="shared" si="10"/>
        <v>141.93819766837814</v>
      </c>
      <c r="U55" s="1">
        <f t="shared" si="10"/>
        <v>606.72180992229414</v>
      </c>
      <c r="V55" s="1">
        <f t="shared" si="10"/>
        <v>663.64450671499844</v>
      </c>
      <c r="W55" s="11">
        <f t="shared" si="22"/>
        <v>-6.3617666547265417E-3</v>
      </c>
      <c r="X55" s="11">
        <f t="shared" si="22"/>
        <v>3.3932505191256457E-3</v>
      </c>
      <c r="Y55" s="11">
        <f t="shared" si="22"/>
        <v>-3.4195388256129666E-3</v>
      </c>
      <c r="Z55" s="5">
        <f t="shared" ref="Z55:AB61" si="32">Q54*AC55</f>
        <v>12188.303444360248</v>
      </c>
      <c r="AA55" s="5">
        <f t="shared" si="32"/>
        <v>13336.262456993791</v>
      </c>
      <c r="AB55" s="5">
        <f t="shared" si="32"/>
        <v>4319.0487389807877</v>
      </c>
      <c r="AC55" s="16">
        <f t="shared" ref="AC55:AE70" si="33">AC54*(1+AF55)</f>
        <v>2.324266156668239</v>
      </c>
      <c r="AD55" s="16">
        <f t="shared" si="33"/>
        <v>2.8745885881272062</v>
      </c>
      <c r="AE55" s="16">
        <f t="shared" si="33"/>
        <v>2.324833886965608</v>
      </c>
      <c r="AF55" s="15">
        <f t="shared" ref="AF55:AH70" si="34">AC$5-1</f>
        <v>-4.0504037456468023E-3</v>
      </c>
      <c r="AG55" s="15">
        <f t="shared" si="34"/>
        <v>2.9673830763510267E-4</v>
      </c>
      <c r="AH55" s="15">
        <f t="shared" si="34"/>
        <v>9.7937136394747881E-3</v>
      </c>
      <c r="AI55" s="1">
        <f t="shared" si="31"/>
        <v>53307.906874814747</v>
      </c>
      <c r="AJ55" s="1">
        <f t="shared" si="31"/>
        <v>10855.468380041209</v>
      </c>
      <c r="AK55" s="1">
        <f t="shared" si="31"/>
        <v>3926.7535133505553</v>
      </c>
      <c r="AL55" s="14">
        <f t="shared" ref="AL55:AN56" si="35">(1+AL$5)*AL54</f>
        <v>14.949431029398037</v>
      </c>
      <c r="AM55" s="14">
        <f t="shared" si="35"/>
        <v>2.2922202697550969</v>
      </c>
      <c r="AN55" s="14">
        <f t="shared" si="35"/>
        <v>0.88624920585666089</v>
      </c>
      <c r="AO55" s="11">
        <f t="shared" si="25"/>
        <v>2.0621120954280148E-2</v>
      </c>
      <c r="AP55" s="11">
        <f t="shared" si="13"/>
        <v>2.5977173653231045E-2</v>
      </c>
      <c r="AQ55" s="11">
        <f t="shared" si="13"/>
        <v>2.3564574154817608E-2</v>
      </c>
      <c r="AR55" s="1">
        <f t="shared" si="26"/>
        <v>35046.898880452107</v>
      </c>
      <c r="AS55" s="1">
        <f t="shared" si="26"/>
        <v>7740.8566921998518</v>
      </c>
      <c r="AT55" s="1">
        <f t="shared" si="26"/>
        <v>2913.5578118777248</v>
      </c>
      <c r="AU55" s="1">
        <f t="shared" si="27"/>
        <v>7009.3797760904217</v>
      </c>
      <c r="AV55" s="1">
        <f t="shared" si="27"/>
        <v>1548.1713384399704</v>
      </c>
      <c r="AW55" s="1">
        <f t="shared" si="27"/>
        <v>582.71156237554499</v>
      </c>
      <c r="AX55" s="1">
        <f t="shared" si="14"/>
        <v>26115.97989120537</v>
      </c>
      <c r="AY55" s="1">
        <f t="shared" si="3"/>
        <v>2455.4172783919898</v>
      </c>
      <c r="AZ55" s="1">
        <f t="shared" si="3"/>
        <v>741.20324336644978</v>
      </c>
      <c r="BA55" s="1">
        <f t="shared" si="15"/>
        <v>10918.604485835911</v>
      </c>
      <c r="BB55" s="1">
        <f t="shared" si="15"/>
        <v>19687.254095481232</v>
      </c>
      <c r="BC55" s="1">
        <f t="shared" si="15"/>
        <v>20780.902990932656</v>
      </c>
      <c r="BD55" s="1">
        <f t="shared" si="16"/>
        <v>0</v>
      </c>
      <c r="BE55" s="2">
        <v>0</v>
      </c>
      <c r="BF55" s="2">
        <v>0</v>
      </c>
      <c r="BG55" s="2">
        <v>0</v>
      </c>
      <c r="BH55" s="2">
        <f t="shared" si="4"/>
        <v>0</v>
      </c>
      <c r="BI55" s="2">
        <f t="shared" si="17"/>
        <v>0</v>
      </c>
      <c r="BJ55" s="2">
        <f t="shared" si="5"/>
        <v>0</v>
      </c>
      <c r="BK55" s="2">
        <f t="shared" si="5"/>
        <v>0</v>
      </c>
      <c r="BL55" s="2">
        <f t="shared" si="6"/>
        <v>0</v>
      </c>
      <c r="BM55" s="2">
        <f t="shared" si="6"/>
        <v>0</v>
      </c>
      <c r="BN55" s="2">
        <f t="shared" si="6"/>
        <v>0</v>
      </c>
      <c r="BO55" s="2">
        <f t="shared" si="18"/>
        <v>0</v>
      </c>
      <c r="BP55" s="2">
        <f t="shared" si="18"/>
        <v>0</v>
      </c>
      <c r="BQ55" s="2">
        <f t="shared" si="18"/>
        <v>0</v>
      </c>
      <c r="BR55" s="11">
        <f t="shared" si="19"/>
        <v>-8.519125488337026E-3</v>
      </c>
      <c r="BS55" s="17">
        <v>0</v>
      </c>
      <c r="BT55" s="17">
        <v>0</v>
      </c>
      <c r="BU55" s="12">
        <f>(BU$3*temphigh!$I165+BU$4*temphigh!$I165^2+BU$5*temphigh!$I165^6)*(K55/K$56)^$BW$1</f>
        <v>3.5196826205033758</v>
      </c>
      <c r="BV55" s="12">
        <f>(BV$3*temphigh!$I165+BV$4*temphigh!$I165^2+BV$5*temphigh!$I165^6)*(L55/L$56)^$BW$1</f>
        <v>1.8719201366567768</v>
      </c>
      <c r="BW55" s="12">
        <f>(BW$3*temphigh!$I165+BW$4*temphigh!$I165^2+BW$5*temphigh!$I165^6)*(M55/M$56)^$BW$1</f>
        <v>0.73149000650041218</v>
      </c>
      <c r="BX55" s="12"/>
      <c r="BY55" s="12"/>
      <c r="BZ55" s="12"/>
      <c r="CA55" s="19"/>
      <c r="CB55" s="19"/>
      <c r="CC55" s="19"/>
      <c r="CD55" s="19"/>
      <c r="CE55" s="19"/>
      <c r="CF55" s="19"/>
      <c r="CG55" s="19"/>
      <c r="CH55" s="19"/>
    </row>
    <row r="56" spans="1:86" x14ac:dyDescent="0.3">
      <c r="A56" s="2">
        <v>2010</v>
      </c>
      <c r="B56" s="1">
        <v>1077.9873738974209</v>
      </c>
      <c r="C56" s="1">
        <v>2542.461009242722</v>
      </c>
      <c r="D56" s="1">
        <v>3196.6339385416431</v>
      </c>
      <c r="E56" s="11">
        <f t="shared" si="20"/>
        <v>4.1079767039275961E-3</v>
      </c>
      <c r="F56" s="11">
        <f t="shared" si="7"/>
        <v>8.0929895690897702E-3</v>
      </c>
      <c r="G56" s="11">
        <f t="shared" si="7"/>
        <v>1.6521550320352407E-2</v>
      </c>
      <c r="H56" s="1">
        <v>36110.322211295825</v>
      </c>
      <c r="I56" s="1">
        <v>8060.3173093009527</v>
      </c>
      <c r="J56" s="1">
        <v>3050.2621603868183</v>
      </c>
      <c r="K56" s="1">
        <f t="shared" si="8"/>
        <v>33497.908311059691</v>
      </c>
      <c r="L56" s="1">
        <f t="shared" si="0"/>
        <v>3170.2815815066274</v>
      </c>
      <c r="M56" s="1">
        <f t="shared" si="0"/>
        <v>954.21065377864261</v>
      </c>
      <c r="N56" s="11">
        <f t="shared" si="21"/>
        <v>2.1035151553658649E-2</v>
      </c>
      <c r="O56" s="11">
        <f t="shared" si="9"/>
        <v>3.1463911881298268E-2</v>
      </c>
      <c r="P56" s="11">
        <f t="shared" si="9"/>
        <v>3.2964305242213943E-2</v>
      </c>
      <c r="Q56" s="1">
        <v>5079.5387519999995</v>
      </c>
      <c r="R56" s="5">
        <f>U56*I56/1000</f>
        <v>4830.8056862347157</v>
      </c>
      <c r="S56" s="5">
        <f>V56*J56/1000</f>
        <v>2004.5680117876775</v>
      </c>
      <c r="T56" s="1">
        <f t="shared" si="10"/>
        <v>140.66722313574505</v>
      </c>
      <c r="U56" s="5">
        <f>U55*(1+X56)</f>
        <v>599.33194945816308</v>
      </c>
      <c r="V56" s="5">
        <f>V55*(1+Y56)</f>
        <v>657.17892639545073</v>
      </c>
      <c r="W56" s="11">
        <f t="shared" si="22"/>
        <v>-8.9544220901167648E-3</v>
      </c>
      <c r="X56" s="15">
        <f>U$5-1</f>
        <v>-1.217998157191269E-2</v>
      </c>
      <c r="Y56" s="15">
        <f>V$5-1</f>
        <v>-9.7425357312937999E-3</v>
      </c>
      <c r="Z56" s="5">
        <f t="shared" si="32"/>
        <v>11572.648363264367</v>
      </c>
      <c r="AA56" s="5">
        <f t="shared" si="32"/>
        <v>13523.579650465739</v>
      </c>
      <c r="AB56" s="5">
        <f t="shared" si="32"/>
        <v>4525.7999835111077</v>
      </c>
      <c r="AC56" s="16">
        <f t="shared" si="33"/>
        <v>2.3148519403213901</v>
      </c>
      <c r="AD56" s="16">
        <f t="shared" si="33"/>
        <v>2.8754415886799944</v>
      </c>
      <c r="AE56" s="16">
        <f t="shared" si="33"/>
        <v>2.3476026443138962</v>
      </c>
      <c r="AF56" s="15">
        <f t="shared" si="34"/>
        <v>-4.0504037456468023E-3</v>
      </c>
      <c r="AG56" s="15">
        <f t="shared" si="34"/>
        <v>2.9673830763510267E-4</v>
      </c>
      <c r="AH56" s="15">
        <f t="shared" si="34"/>
        <v>9.7937136394747881E-3</v>
      </c>
      <c r="AI56" s="1">
        <f t="shared" ref="AI56:AK71" si="36">(1-$AI$5)*AI55+AU55</f>
        <v>54986.495963423695</v>
      </c>
      <c r="AJ56" s="1">
        <f t="shared" si="36"/>
        <v>11318.092880477059</v>
      </c>
      <c r="AK56" s="1">
        <f t="shared" si="36"/>
        <v>4116.7897243910447</v>
      </c>
      <c r="AL56" s="14">
        <f t="shared" si="35"/>
        <v>15.257705054852922</v>
      </c>
      <c r="AM56" s="14">
        <f t="shared" si="35"/>
        <v>2.3517656737539809</v>
      </c>
      <c r="AN56" s="14">
        <f t="shared" si="35"/>
        <v>0.90713329098771844</v>
      </c>
      <c r="AO56" s="11">
        <f t="shared" si="25"/>
        <v>2.0621120954280148E-2</v>
      </c>
      <c r="AP56" s="11">
        <f t="shared" si="13"/>
        <v>2.5977173653231045E-2</v>
      </c>
      <c r="AQ56" s="11">
        <f t="shared" si="13"/>
        <v>2.3564574154817608E-2</v>
      </c>
      <c r="AR56" s="1">
        <f t="shared" si="26"/>
        <v>36110.322211354614</v>
      </c>
      <c r="AS56" s="1">
        <f t="shared" si="26"/>
        <v>8060.3173095367674</v>
      </c>
      <c r="AT56" s="1">
        <f t="shared" si="26"/>
        <v>3050.2621608647241</v>
      </c>
      <c r="AU56" s="1">
        <f t="shared" si="27"/>
        <v>7222.0644422709229</v>
      </c>
      <c r="AV56" s="1">
        <f t="shared" si="27"/>
        <v>1612.0634619073535</v>
      </c>
      <c r="AW56" s="1">
        <f t="shared" si="27"/>
        <v>610.0524321729448</v>
      </c>
      <c r="AX56" s="1">
        <f t="shared" si="14"/>
        <v>26798.326648891383</v>
      </c>
      <c r="AY56" s="1">
        <f t="shared" si="3"/>
        <v>2536.2252652795023</v>
      </c>
      <c r="AZ56" s="1">
        <f t="shared" si="3"/>
        <v>763.36852314251621</v>
      </c>
      <c r="BA56" s="1">
        <f t="shared" si="15"/>
        <v>10991.261377771345</v>
      </c>
      <c r="BB56" s="1">
        <f t="shared" si="15"/>
        <v>19928.908086024163</v>
      </c>
      <c r="BC56" s="1">
        <f t="shared" si="15"/>
        <v>21218.427858576128</v>
      </c>
      <c r="BD56" s="1">
        <f t="shared" si="16"/>
        <v>0</v>
      </c>
      <c r="BE56" s="2">
        <v>0</v>
      </c>
      <c r="BF56" s="2">
        <v>0</v>
      </c>
      <c r="BG56" s="2">
        <v>0</v>
      </c>
      <c r="BH56" s="2">
        <f t="shared" si="4"/>
        <v>0</v>
      </c>
      <c r="BI56" s="2">
        <f t="shared" si="17"/>
        <v>0</v>
      </c>
      <c r="BJ56" s="2">
        <f t="shared" si="5"/>
        <v>0</v>
      </c>
      <c r="BK56" s="2">
        <f t="shared" si="5"/>
        <v>0</v>
      </c>
      <c r="BL56" s="2">
        <f t="shared" si="6"/>
        <v>0</v>
      </c>
      <c r="BM56" s="2">
        <f t="shared" si="6"/>
        <v>0</v>
      </c>
      <c r="BN56" s="2">
        <f t="shared" si="6"/>
        <v>0</v>
      </c>
      <c r="BO56" s="2">
        <f t="shared" si="18"/>
        <v>0</v>
      </c>
      <c r="BP56" s="2">
        <f t="shared" si="18"/>
        <v>0</v>
      </c>
      <c r="BQ56" s="2">
        <f t="shared" si="18"/>
        <v>0</v>
      </c>
      <c r="BR56" s="11">
        <f t="shared" si="19"/>
        <v>4.7671804232349374E-2</v>
      </c>
      <c r="BS56" s="17">
        <v>0</v>
      </c>
      <c r="BT56" s="17">
        <v>0</v>
      </c>
      <c r="BU56" s="12">
        <f>(BU$3*temphigh!$I166+BU$4*temphigh!$I166^2+BU$5*temphigh!$I166^6)*(K56/K$56)^$BW$1</f>
        <v>3.5339671067500422</v>
      </c>
      <c r="BV56" s="12">
        <f>(BV$3*temphigh!$I166+BV$4*temphigh!$I166^2+BV$5*temphigh!$I166^6)*(L56/L$56)^$BW$1</f>
        <v>1.8642062047450121</v>
      </c>
      <c r="BW56" s="12">
        <f>(BW$3*temphigh!$I166+BW$4*temphigh!$I166^2+BW$5*temphigh!$I166^6)*(M56/M$56)^$BW$1</f>
        <v>0.71514920256472636</v>
      </c>
      <c r="BX56" s="12"/>
      <c r="BY56" s="12"/>
      <c r="BZ56" s="12"/>
      <c r="CA56" s="19"/>
      <c r="CB56" s="19"/>
      <c r="CC56" s="19"/>
      <c r="CD56" s="19"/>
      <c r="CE56" s="19"/>
      <c r="CF56" s="19"/>
      <c r="CG56" s="19"/>
      <c r="CH56" s="19"/>
    </row>
    <row r="57" spans="1:86" x14ac:dyDescent="0.3">
      <c r="A57" s="2">
        <f>1+A56</f>
        <v>2011</v>
      </c>
      <c r="B57" s="5">
        <f>B56*(1+E57)</f>
        <v>1082.1943035655645</v>
      </c>
      <c r="C57" s="5">
        <f>C56*(1+F57)</f>
        <v>2562.0083141489599</v>
      </c>
      <c r="D57" s="5">
        <f>D56*(1+G57)</f>
        <v>3246.8066195894371</v>
      </c>
      <c r="E57" s="15">
        <f>E56*$E$5</f>
        <v>3.9025778687312163E-3</v>
      </c>
      <c r="F57" s="15">
        <f>F56*$E$5</f>
        <v>7.6883400906352815E-3</v>
      </c>
      <c r="G57" s="15">
        <f>G56*$E$5</f>
        <v>1.5695472804334785E-2</v>
      </c>
      <c r="H57" s="5">
        <f>AR57</f>
        <v>37191.354770352256</v>
      </c>
      <c r="I57" s="5">
        <f>AS57</f>
        <v>8387.8456859616163</v>
      </c>
      <c r="J57" s="5">
        <f>AT57</f>
        <v>3190.4426309979572</v>
      </c>
      <c r="K57" s="5">
        <f t="shared" si="8"/>
        <v>34366.614800887306</v>
      </c>
      <c r="L57" s="5">
        <f t="shared" si="8"/>
        <v>3273.9338274738834</v>
      </c>
      <c r="M57" s="5">
        <f t="shared" si="8"/>
        <v>982.64017688906665</v>
      </c>
      <c r="N57" s="15">
        <f t="shared" si="21"/>
        <v>2.5933156236528365E-2</v>
      </c>
      <c r="O57" s="15">
        <f t="shared" si="21"/>
        <v>3.2694965195487979E-2</v>
      </c>
      <c r="P57" s="15">
        <f t="shared" si="21"/>
        <v>2.9793759897611682E-2</v>
      </c>
      <c r="Q57" s="5">
        <f>T57*H57/1000</f>
        <v>5175.4453466283476</v>
      </c>
      <c r="R57" s="5">
        <f>U57*I57/1000</f>
        <v>4965.8738737776584</v>
      </c>
      <c r="S57" s="5">
        <f>V57*J57/1000</f>
        <v>2076.2645695215674</v>
      </c>
      <c r="T57" s="5">
        <f>T56*(1+W57)</f>
        <v>139.15721485774014</v>
      </c>
      <c r="U57" s="5">
        <f>U56*(1+X57)</f>
        <v>592.0320973583041</v>
      </c>
      <c r="V57" s="5">
        <f>V56*(1+Y57)</f>
        <v>650.77633722318978</v>
      </c>
      <c r="W57" s="15">
        <f>T$5-1</f>
        <v>-1.0734613539272964E-2</v>
      </c>
      <c r="X57" s="15">
        <f>U$5-1</f>
        <v>-1.217998157191269E-2</v>
      </c>
      <c r="Y57" s="15">
        <f>V$5-1</f>
        <v>-9.7425357312937999E-3</v>
      </c>
      <c r="Z57" s="5">
        <f t="shared" si="32"/>
        <v>11710.753949059279</v>
      </c>
      <c r="AA57" s="5">
        <f t="shared" si="32"/>
        <v>13894.821479715458</v>
      </c>
      <c r="AB57" s="5">
        <f t="shared" si="32"/>
        <v>4752.017687831225</v>
      </c>
      <c r="AC57" s="16">
        <f t="shared" si="33"/>
        <v>2.3054758553516947</v>
      </c>
      <c r="AD57" s="16">
        <f t="shared" si="33"/>
        <v>2.8762948423507231</v>
      </c>
      <c r="AE57" s="16">
        <f t="shared" si="33"/>
        <v>2.3705943923515802</v>
      </c>
      <c r="AF57" s="15">
        <f t="shared" si="34"/>
        <v>-4.0504037456468023E-3</v>
      </c>
      <c r="AG57" s="15">
        <f t="shared" si="34"/>
        <v>2.9673830763510267E-4</v>
      </c>
      <c r="AH57" s="15">
        <f t="shared" si="34"/>
        <v>9.7937136394747881E-3</v>
      </c>
      <c r="AI57" s="1">
        <f t="shared" si="36"/>
        <v>56709.910809352252</v>
      </c>
      <c r="AJ57" s="1">
        <f t="shared" si="36"/>
        <v>11798.347054336708</v>
      </c>
      <c r="AK57" s="1">
        <f t="shared" si="36"/>
        <v>4315.1631841248854</v>
      </c>
      <c r="AL57" s="14">
        <f>AL56*(1+AO57)</f>
        <v>15.569189726459566</v>
      </c>
      <c r="AM57" s="14">
        <f>AM56*(1+AP57)</f>
        <v>2.4122469767998078</v>
      </c>
      <c r="AN57" s="14">
        <f>AN56*(1+AQ57)</f>
        <v>0.92829573859446435</v>
      </c>
      <c r="AO57" s="11">
        <f>AO$5*AO56</f>
        <v>2.0414909744737347E-2</v>
      </c>
      <c r="AP57" s="11">
        <f>AP$5*AP56</f>
        <v>2.5717401916698735E-2</v>
      </c>
      <c r="AQ57" s="11">
        <f>AQ$5*AQ56</f>
        <v>2.3328928413269431E-2</v>
      </c>
      <c r="AR57" s="1">
        <f t="shared" si="26"/>
        <v>37191.354770352256</v>
      </c>
      <c r="AS57" s="1">
        <f t="shared" si="26"/>
        <v>8387.8456859616163</v>
      </c>
      <c r="AT57" s="1">
        <f t="shared" si="26"/>
        <v>3190.4426309979572</v>
      </c>
      <c r="AU57" s="1">
        <f t="shared" si="27"/>
        <v>7438.2709540704518</v>
      </c>
      <c r="AV57" s="1">
        <f t="shared" si="27"/>
        <v>1677.5691371923233</v>
      </c>
      <c r="AW57" s="1">
        <f t="shared" si="27"/>
        <v>638.08852619959146</v>
      </c>
      <c r="AX57" s="1">
        <f t="shared" si="14"/>
        <v>27493.29184070984</v>
      </c>
      <c r="AY57" s="1">
        <f t="shared" si="3"/>
        <v>2619.1470619791071</v>
      </c>
      <c r="AZ57" s="1">
        <f t="shared" si="3"/>
        <v>786.11214151125341</v>
      </c>
      <c r="BA57" s="1">
        <f t="shared" si="15"/>
        <v>11061.862613376927</v>
      </c>
      <c r="BB57" s="1">
        <f t="shared" si="15"/>
        <v>20164.552872281358</v>
      </c>
      <c r="BC57" s="1">
        <f t="shared" si="15"/>
        <v>21646.782646977012</v>
      </c>
      <c r="BD57" s="1">
        <f t="shared" si="16"/>
        <v>0</v>
      </c>
      <c r="BE57" s="2">
        <v>0</v>
      </c>
      <c r="BF57" s="2">
        <v>0</v>
      </c>
      <c r="BG57" s="2">
        <v>0</v>
      </c>
      <c r="BH57" s="2">
        <f t="shared" si="4"/>
        <v>0</v>
      </c>
      <c r="BI57" s="2">
        <f t="shared" si="17"/>
        <v>0</v>
      </c>
      <c r="BJ57" s="2">
        <f t="shared" si="5"/>
        <v>0</v>
      </c>
      <c r="BK57" s="2">
        <f t="shared" si="5"/>
        <v>0</v>
      </c>
      <c r="BL57" s="2">
        <f t="shared" si="6"/>
        <v>0</v>
      </c>
      <c r="BM57" s="2">
        <f t="shared" si="6"/>
        <v>0</v>
      </c>
      <c r="BN57" s="2">
        <f t="shared" si="6"/>
        <v>0</v>
      </c>
      <c r="BO57" s="2">
        <f t="shared" si="18"/>
        <v>0</v>
      </c>
      <c r="BP57" s="2">
        <f t="shared" si="18"/>
        <v>0</v>
      </c>
      <c r="BQ57" s="2">
        <f t="shared" si="18"/>
        <v>0</v>
      </c>
      <c r="BR57" s="11">
        <f t="shared" si="19"/>
        <v>5.171791401868428E-2</v>
      </c>
      <c r="BS57" s="17">
        <v>0</v>
      </c>
      <c r="BT57" s="17">
        <v>0</v>
      </c>
      <c r="BU57" s="12">
        <f>(BU$3*temphigh!$I167+BU$4*temphigh!$I167^2+BU$5*temphigh!$I167^6)*(K57/K$56)^$BW$1</f>
        <v>3.5418393394972751</v>
      </c>
      <c r="BV57" s="12">
        <f>(BV$3*temphigh!$I167+BV$4*temphigh!$I167^2+BV$5*temphigh!$I167^6)*(L57/L$56)^$BW$1</f>
        <v>1.8542822234900347</v>
      </c>
      <c r="BW57" s="12">
        <f>(BW$3*temphigh!$I167+BW$4*temphigh!$I167^2+BW$5*temphigh!$I167^6)*(M57/M$56)^$BW$1</f>
        <v>0.6981134642593354</v>
      </c>
      <c r="BX57" s="12"/>
      <c r="BY57" s="12"/>
      <c r="BZ57" s="12"/>
      <c r="CA57" s="19"/>
      <c r="CB57" s="19"/>
      <c r="CC57" s="19"/>
      <c r="CD57" s="19"/>
      <c r="CE57" s="19"/>
      <c r="CF57" s="19"/>
      <c r="CG57" s="19"/>
      <c r="CH57" s="19"/>
    </row>
    <row r="58" spans="1:86" x14ac:dyDescent="0.3">
      <c r="A58" s="2">
        <f t="shared" ref="A58:A121" si="37">1+A57</f>
        <v>2012</v>
      </c>
      <c r="B58" s="5">
        <f t="shared" ref="B58:D73" si="38">B57*(1+E58)</f>
        <v>1086.2064837273883</v>
      </c>
      <c r="C58" s="5">
        <f t="shared" si="38"/>
        <v>2580.7210258214618</v>
      </c>
      <c r="D58" s="5">
        <f t="shared" si="38"/>
        <v>3295.2187763382026</v>
      </c>
      <c r="E58" s="15">
        <f t="shared" ref="E58:G73" si="39">E57*$E$5</f>
        <v>3.7074489752946553E-3</v>
      </c>
      <c r="F58" s="15">
        <f t="shared" si="39"/>
        <v>7.303923086103517E-3</v>
      </c>
      <c r="G58" s="15">
        <f t="shared" si="39"/>
        <v>1.4910699164118045E-2</v>
      </c>
      <c r="H58" s="5">
        <f t="shared" ref="H58:J121" si="40">AR58</f>
        <v>38289.802272710556</v>
      </c>
      <c r="I58" s="5">
        <f t="shared" si="40"/>
        <v>8723.4200775481604</v>
      </c>
      <c r="J58" s="5">
        <f t="shared" si="40"/>
        <v>3334.0416588395269</v>
      </c>
      <c r="K58" s="5">
        <f t="shared" ref="K58:M121" si="41">H58/B58*1000</f>
        <v>35250.942473954492</v>
      </c>
      <c r="L58" s="5">
        <f t="shared" si="41"/>
        <v>3380.2259098390664</v>
      </c>
      <c r="M58" s="5">
        <f t="shared" si="41"/>
        <v>1011.7815796571983</v>
      </c>
      <c r="N58" s="15">
        <f t="shared" ref="N58:P121" si="42">K58/K57-1</f>
        <v>2.5732172871572923E-2</v>
      </c>
      <c r="O58" s="15">
        <f t="shared" si="42"/>
        <v>3.2466166992506373E-2</v>
      </c>
      <c r="P58" s="15">
        <f t="shared" si="42"/>
        <v>2.9656229669328349E-2</v>
      </c>
      <c r="Q58" s="5">
        <f t="shared" ref="Q58:S121" si="43">T58*H58/1000</f>
        <v>5271.10497633862</v>
      </c>
      <c r="R58" s="5">
        <f t="shared" si="43"/>
        <v>5101.6406255620414</v>
      </c>
      <c r="S58" s="5">
        <f t="shared" si="43"/>
        <v>2148.5768888938487</v>
      </c>
      <c r="T58" s="5">
        <f t="shared" ref="T58:V73" si="44">T57*(1+W58)</f>
        <v>137.66341593504072</v>
      </c>
      <c r="U58" s="5">
        <f t="shared" si="44"/>
        <v>584.82115732249918</v>
      </c>
      <c r="V58" s="5">
        <f t="shared" si="44"/>
        <v>644.43612550471232</v>
      </c>
      <c r="W58" s="15">
        <f t="shared" ref="W58:Y121" si="45">T$5-1</f>
        <v>-1.0734613539272964E-2</v>
      </c>
      <c r="X58" s="15">
        <f t="shared" si="45"/>
        <v>-1.217998157191269E-2</v>
      </c>
      <c r="Y58" s="15">
        <f t="shared" si="45"/>
        <v>-9.7425357312937999E-3</v>
      </c>
      <c r="Z58" s="5">
        <f t="shared" si="32"/>
        <v>11883.535419541931</v>
      </c>
      <c r="AA58" s="5">
        <f t="shared" si="32"/>
        <v>14287.555818346813</v>
      </c>
      <c r="AB58" s="5">
        <f t="shared" si="32"/>
        <v>4970.1856194244674</v>
      </c>
      <c r="AC58" s="16">
        <f t="shared" si="33"/>
        <v>2.29613774731168</v>
      </c>
      <c r="AD58" s="16">
        <f t="shared" si="33"/>
        <v>2.8771483492145018</v>
      </c>
      <c r="AE58" s="16">
        <f t="shared" si="33"/>
        <v>2.3938113149856162</v>
      </c>
      <c r="AF58" s="15">
        <f t="shared" si="34"/>
        <v>-4.0504037456468023E-3</v>
      </c>
      <c r="AG58" s="15">
        <f t="shared" si="34"/>
        <v>2.9673830763510267E-4</v>
      </c>
      <c r="AH58" s="15">
        <f t="shared" si="34"/>
        <v>9.7937136394747881E-3</v>
      </c>
      <c r="AI58" s="1">
        <f t="shared" si="36"/>
        <v>58477.190682487482</v>
      </c>
      <c r="AJ58" s="1">
        <f t="shared" si="36"/>
        <v>12296.081486095361</v>
      </c>
      <c r="AK58" s="1">
        <f t="shared" si="36"/>
        <v>4521.7353919119887</v>
      </c>
      <c r="AL58" s="14">
        <f t="shared" ref="AL58:AN73" si="46">AL57*(1+AO58)</f>
        <v>15.883854893493284</v>
      </c>
      <c r="AM58" s="14">
        <f t="shared" si="46"/>
        <v>2.4736633345742631</v>
      </c>
      <c r="AN58" s="14">
        <f t="shared" si="46"/>
        <v>0.94973532197815758</v>
      </c>
      <c r="AO58" s="11">
        <f t="shared" ref="AO58:AQ73" si="47">AO$5*AO57</f>
        <v>2.0210760647289973E-2</v>
      </c>
      <c r="AP58" s="11">
        <f t="shared" si="47"/>
        <v>2.5460227897531749E-2</v>
      </c>
      <c r="AQ58" s="11">
        <f t="shared" si="47"/>
        <v>2.3095639129136737E-2</v>
      </c>
      <c r="AR58" s="1">
        <f t="shared" si="26"/>
        <v>38289.802272710556</v>
      </c>
      <c r="AS58" s="1">
        <f t="shared" si="26"/>
        <v>8723.4200775481604</v>
      </c>
      <c r="AT58" s="1">
        <f t="shared" si="26"/>
        <v>3334.0416588395269</v>
      </c>
      <c r="AU58" s="1">
        <f t="shared" si="27"/>
        <v>7657.9604545421116</v>
      </c>
      <c r="AV58" s="1">
        <f t="shared" si="27"/>
        <v>1744.6840155096322</v>
      </c>
      <c r="AW58" s="1">
        <f t="shared" si="27"/>
        <v>666.80833176790543</v>
      </c>
      <c r="AX58" s="1">
        <f t="shared" si="14"/>
        <v>28200.753979163597</v>
      </c>
      <c r="AY58" s="1">
        <f t="shared" si="3"/>
        <v>2704.1807278712531</v>
      </c>
      <c r="AZ58" s="1">
        <f t="shared" si="3"/>
        <v>809.42526372575878</v>
      </c>
      <c r="BA58" s="1">
        <f t="shared" si="15"/>
        <v>11130.470797080048</v>
      </c>
      <c r="BB58" s="1">
        <f t="shared" si="15"/>
        <v>20394.287967858116</v>
      </c>
      <c r="BC58" s="1">
        <f t="shared" si="15"/>
        <v>22065.854043155858</v>
      </c>
      <c r="BD58" s="1">
        <f t="shared" si="16"/>
        <v>0</v>
      </c>
      <c r="BE58" s="2">
        <v>0</v>
      </c>
      <c r="BF58" s="2">
        <v>0</v>
      </c>
      <c r="BG58" s="2">
        <v>0</v>
      </c>
      <c r="BH58" s="2">
        <f t="shared" si="4"/>
        <v>0</v>
      </c>
      <c r="BI58" s="2">
        <f t="shared" si="17"/>
        <v>0</v>
      </c>
      <c r="BJ58" s="2">
        <f t="shared" si="5"/>
        <v>0</v>
      </c>
      <c r="BK58" s="2">
        <f t="shared" si="5"/>
        <v>0</v>
      </c>
      <c r="BL58" s="2">
        <f t="shared" si="6"/>
        <v>0</v>
      </c>
      <c r="BM58" s="2">
        <f t="shared" si="6"/>
        <v>0</v>
      </c>
      <c r="BN58" s="2">
        <f t="shared" si="6"/>
        <v>0</v>
      </c>
      <c r="BO58" s="2">
        <f t="shared" si="18"/>
        <v>0</v>
      </c>
      <c r="BP58" s="2">
        <f t="shared" si="18"/>
        <v>0</v>
      </c>
      <c r="BQ58" s="2">
        <f t="shared" si="18"/>
        <v>0</v>
      </c>
      <c r="BR58" s="11">
        <f t="shared" si="19"/>
        <v>5.1800204936879507E-2</v>
      </c>
      <c r="BS58" s="17">
        <v>0</v>
      </c>
      <c r="BT58" s="17">
        <v>0</v>
      </c>
      <c r="BU58" s="12">
        <f>(BU$3*temphigh!$I168+BU$4*temphigh!$I168^2+BU$5*temphigh!$I168^6)*(K58/K$56)^$BW$1</f>
        <v>3.5476435556644068</v>
      </c>
      <c r="BV58" s="12">
        <f>(BV$3*temphigh!$I168+BV$4*temphigh!$I168^2+BV$5*temphigh!$I168^6)*(L58/L$56)^$BW$1</f>
        <v>1.842776822644953</v>
      </c>
      <c r="BW58" s="12">
        <f>(BW$3*temphigh!$I168+BW$4*temphigh!$I168^2+BW$5*temphigh!$I168^6)*(M58/M$56)^$BW$1</f>
        <v>0.67981019103195717</v>
      </c>
      <c r="BX58" s="12"/>
      <c r="BY58" s="12"/>
      <c r="BZ58" s="12"/>
      <c r="CA58" s="19"/>
      <c r="CB58" s="19"/>
      <c r="CC58" s="19"/>
      <c r="CD58" s="19"/>
      <c r="CE58" s="19"/>
      <c r="CF58" s="19"/>
      <c r="CG58" s="19"/>
      <c r="CH58" s="19"/>
    </row>
    <row r="59" spans="1:86" x14ac:dyDescent="0.3">
      <c r="A59" s="2">
        <f t="shared" si="37"/>
        <v>2013</v>
      </c>
      <c r="B59" s="5">
        <f t="shared" si="38"/>
        <v>1090.0321860866893</v>
      </c>
      <c r="C59" s="5">
        <f t="shared" si="38"/>
        <v>2598.6279443067874</v>
      </c>
      <c r="D59" s="5">
        <f t="shared" si="38"/>
        <v>3341.8960913994383</v>
      </c>
      <c r="E59" s="15">
        <f t="shared" si="39"/>
        <v>3.5220765265299224E-3</v>
      </c>
      <c r="F59" s="15">
        <f t="shared" si="39"/>
        <v>6.9387269317983408E-3</v>
      </c>
      <c r="G59" s="15">
        <f t="shared" si="39"/>
        <v>1.4165164205912142E-2</v>
      </c>
      <c r="H59" s="5">
        <f t="shared" si="40"/>
        <v>39405.476324541247</v>
      </c>
      <c r="I59" s="5">
        <f t="shared" si="40"/>
        <v>9067.0190675271242</v>
      </c>
      <c r="J59" s="5">
        <f t="shared" si="40"/>
        <v>3481.0018618386325</v>
      </c>
      <c r="K59" s="5">
        <f t="shared" si="41"/>
        <v>36150.745663768284</v>
      </c>
      <c r="L59" s="5">
        <f t="shared" si="41"/>
        <v>3489.156301652044</v>
      </c>
      <c r="M59" s="5">
        <f t="shared" si="41"/>
        <v>1041.6248041934011</v>
      </c>
      <c r="N59" s="15">
        <f t="shared" si="42"/>
        <v>2.5525649150476504E-2</v>
      </c>
      <c r="O59" s="15">
        <f t="shared" si="42"/>
        <v>3.2225772690489762E-2</v>
      </c>
      <c r="P59" s="15">
        <f t="shared" si="42"/>
        <v>2.949571838055598E-2</v>
      </c>
      <c r="Q59" s="5">
        <f t="shared" si="43"/>
        <v>5366.4605000696056</v>
      </c>
      <c r="R59" s="5">
        <f t="shared" si="43"/>
        <v>5237.9992020132186</v>
      </c>
      <c r="S59" s="5">
        <f t="shared" si="43"/>
        <v>2221.4280844987065</v>
      </c>
      <c r="T59" s="5">
        <f t="shared" si="44"/>
        <v>136.18565236648186</v>
      </c>
      <c r="U59" s="5">
        <f t="shared" si="44"/>
        <v>577.69804640344648</v>
      </c>
      <c r="V59" s="5">
        <f t="shared" si="44"/>
        <v>638.15768352544615</v>
      </c>
      <c r="W59" s="15">
        <f t="shared" si="45"/>
        <v>-1.0734613539272964E-2</v>
      </c>
      <c r="X59" s="15">
        <f t="shared" si="45"/>
        <v>-1.217998157191269E-2</v>
      </c>
      <c r="Y59" s="15">
        <f t="shared" si="45"/>
        <v>-9.7425357312937999E-3</v>
      </c>
      <c r="Z59" s="5">
        <f t="shared" si="32"/>
        <v>12054.16032802589</v>
      </c>
      <c r="AA59" s="5">
        <f t="shared" si="32"/>
        <v>14682.532481495164</v>
      </c>
      <c r="AB59" s="5">
        <f t="shared" si="32"/>
        <v>5193.6595543340809</v>
      </c>
      <c r="AC59" s="16">
        <f t="shared" si="33"/>
        <v>2.2868374623794478</v>
      </c>
      <c r="AD59" s="16">
        <f t="shared" si="33"/>
        <v>2.8780021093464629</v>
      </c>
      <c r="AE59" s="16">
        <f t="shared" si="33"/>
        <v>2.4172556175115201</v>
      </c>
      <c r="AF59" s="15">
        <f t="shared" si="34"/>
        <v>-4.0504037456468023E-3</v>
      </c>
      <c r="AG59" s="15">
        <f t="shared" si="34"/>
        <v>2.9673830763510267E-4</v>
      </c>
      <c r="AH59" s="15">
        <f t="shared" si="34"/>
        <v>9.7937136394747881E-3</v>
      </c>
      <c r="AI59" s="1">
        <f t="shared" si="36"/>
        <v>60287.432068780843</v>
      </c>
      <c r="AJ59" s="1">
        <f t="shared" si="36"/>
        <v>12811.157352995458</v>
      </c>
      <c r="AK59" s="1">
        <f t="shared" si="36"/>
        <v>4736.3701844886955</v>
      </c>
      <c r="AL59" s="14">
        <f t="shared" si="46"/>
        <v>16.201669435007876</v>
      </c>
      <c r="AM59" s="14">
        <f t="shared" si="46"/>
        <v>2.5360135664918921</v>
      </c>
      <c r="AN59" s="14">
        <f t="shared" si="46"/>
        <v>0.97145071880011358</v>
      </c>
      <c r="AO59" s="11">
        <f t="shared" si="47"/>
        <v>2.0008653040817073E-2</v>
      </c>
      <c r="AP59" s="11">
        <f t="shared" si="47"/>
        <v>2.5205625618556431E-2</v>
      </c>
      <c r="AQ59" s="11">
        <f t="shared" si="47"/>
        <v>2.2864682737845369E-2</v>
      </c>
      <c r="AR59" s="1">
        <f t="shared" si="26"/>
        <v>39405.476324541247</v>
      </c>
      <c r="AS59" s="1">
        <f t="shared" si="26"/>
        <v>9067.0190675271242</v>
      </c>
      <c r="AT59" s="1">
        <f t="shared" si="26"/>
        <v>3481.0018618386325</v>
      </c>
      <c r="AU59" s="1">
        <f t="shared" si="27"/>
        <v>7881.0952649082501</v>
      </c>
      <c r="AV59" s="1">
        <f t="shared" si="27"/>
        <v>1813.403813505425</v>
      </c>
      <c r="AW59" s="1">
        <f t="shared" si="27"/>
        <v>696.20037236772657</v>
      </c>
      <c r="AX59" s="1">
        <f t="shared" si="14"/>
        <v>28920.596531014628</v>
      </c>
      <c r="AY59" s="1">
        <f t="shared" si="3"/>
        <v>2791.3250413216351</v>
      </c>
      <c r="AZ59" s="1">
        <f t="shared" si="3"/>
        <v>833.29984335472079</v>
      </c>
      <c r="BA59" s="1">
        <f t="shared" si="15"/>
        <v>11197.147765704292</v>
      </c>
      <c r="BB59" s="1">
        <f t="shared" si="15"/>
        <v>20618.220124285421</v>
      </c>
      <c r="BC59" s="1">
        <f t="shared" si="15"/>
        <v>22475.566362413538</v>
      </c>
      <c r="BD59" s="1">
        <f t="shared" si="16"/>
        <v>0</v>
      </c>
      <c r="BE59" s="2">
        <v>0</v>
      </c>
      <c r="BF59" s="2">
        <v>0</v>
      </c>
      <c r="BG59" s="2">
        <v>0</v>
      </c>
      <c r="BH59" s="2">
        <f t="shared" si="4"/>
        <v>0</v>
      </c>
      <c r="BI59" s="2">
        <f t="shared" si="17"/>
        <v>0</v>
      </c>
      <c r="BJ59" s="2">
        <f t="shared" si="5"/>
        <v>0</v>
      </c>
      <c r="BK59" s="2">
        <f t="shared" si="5"/>
        <v>0</v>
      </c>
      <c r="BL59" s="2">
        <f t="shared" si="6"/>
        <v>0</v>
      </c>
      <c r="BM59" s="2">
        <f t="shared" si="6"/>
        <v>0</v>
      </c>
      <c r="BN59" s="2">
        <f t="shared" si="6"/>
        <v>0</v>
      </c>
      <c r="BO59" s="2">
        <f t="shared" si="18"/>
        <v>0</v>
      </c>
      <c r="BP59" s="2">
        <f t="shared" si="18"/>
        <v>0</v>
      </c>
      <c r="BQ59" s="2">
        <f t="shared" si="18"/>
        <v>0</v>
      </c>
      <c r="BR59" s="11">
        <f t="shared" si="19"/>
        <v>5.186228683269653E-2</v>
      </c>
      <c r="BS59" s="17">
        <v>0</v>
      </c>
      <c r="BT59" s="17">
        <v>0</v>
      </c>
      <c r="BU59" s="12">
        <f>(BU$3*temphigh!$I169+BU$4*temphigh!$I169^2+BU$5*temphigh!$I169^6)*(K59/K$56)^$BW$1</f>
        <v>3.5513363740587645</v>
      </c>
      <c r="BV59" s="12">
        <f>(BV$3*temphigh!$I169+BV$4*temphigh!$I169^2+BV$5*temphigh!$I169^6)*(L59/L$56)^$BW$1</f>
        <v>1.8296573286232103</v>
      </c>
      <c r="BW59" s="12">
        <f>(BW$3*temphigh!$I169+BW$4*temphigh!$I169^2+BW$5*temphigh!$I169^6)*(M59/M$56)^$BW$1</f>
        <v>0.66020486978868487</v>
      </c>
      <c r="BX59" s="12"/>
      <c r="BY59" s="12"/>
      <c r="BZ59" s="12"/>
      <c r="CA59" s="19"/>
      <c r="CB59" s="19"/>
      <c r="CC59" s="19"/>
      <c r="CD59" s="19"/>
      <c r="CE59" s="19"/>
      <c r="CF59" s="19"/>
      <c r="CG59" s="19"/>
      <c r="CH59" s="19"/>
    </row>
    <row r="60" spans="1:86" x14ac:dyDescent="0.3">
      <c r="A60" s="2">
        <f t="shared" si="37"/>
        <v>2014</v>
      </c>
      <c r="B60" s="5">
        <f t="shared" si="38"/>
        <v>1093.6794040236784</v>
      </c>
      <c r="C60" s="5">
        <f t="shared" si="38"/>
        <v>2615.7575555245285</v>
      </c>
      <c r="D60" s="5">
        <f t="shared" si="38"/>
        <v>3386.8676729485187</v>
      </c>
      <c r="E60" s="15">
        <f t="shared" si="39"/>
        <v>3.3459727002034261E-3</v>
      </c>
      <c r="F60" s="15">
        <f t="shared" si="39"/>
        <v>6.5917905852084235E-3</v>
      </c>
      <c r="G60" s="15">
        <f t="shared" si="39"/>
        <v>1.3456905995616535E-2</v>
      </c>
      <c r="H60" s="5">
        <f t="shared" si="40"/>
        <v>40538.19408886286</v>
      </c>
      <c r="I60" s="5">
        <f t="shared" si="40"/>
        <v>9418.6216664414496</v>
      </c>
      <c r="J60" s="5">
        <f t="shared" si="40"/>
        <v>3631.2663652454685</v>
      </c>
      <c r="K60" s="5">
        <f t="shared" si="41"/>
        <v>37065.884151901977</v>
      </c>
      <c r="L60" s="5">
        <f t="shared" si="41"/>
        <v>3600.7242515840758</v>
      </c>
      <c r="M60" s="5">
        <f t="shared" si="41"/>
        <v>1072.1606852989869</v>
      </c>
      <c r="N60" s="15">
        <f t="shared" si="42"/>
        <v>2.5314512089051666E-2</v>
      </c>
      <c r="O60" s="15">
        <f t="shared" si="42"/>
        <v>3.1975623986580048E-2</v>
      </c>
      <c r="P60" s="15">
        <f t="shared" si="42"/>
        <v>2.9315623996907236E-2</v>
      </c>
      <c r="Q60" s="5">
        <f t="shared" si="43"/>
        <v>5461.4576077152651</v>
      </c>
      <c r="R60" s="5">
        <f t="shared" si="43"/>
        <v>5374.8466032670513</v>
      </c>
      <c r="S60" s="5">
        <f t="shared" si="43"/>
        <v>2294.7439538259314</v>
      </c>
      <c r="T60" s="5">
        <f t="shared" si="44"/>
        <v>134.7237520187339</v>
      </c>
      <c r="U60" s="5">
        <f t="shared" si="44"/>
        <v>570.66169484412251</v>
      </c>
      <c r="V60" s="5">
        <f t="shared" si="44"/>
        <v>631.94040949149985</v>
      </c>
      <c r="W60" s="15">
        <f t="shared" si="45"/>
        <v>-1.0734613539272964E-2</v>
      </c>
      <c r="X60" s="15">
        <f t="shared" si="45"/>
        <v>-1.217998157191269E-2</v>
      </c>
      <c r="Y60" s="15">
        <f t="shared" si="45"/>
        <v>-9.7425357312937999E-3</v>
      </c>
      <c r="Z60" s="5">
        <f t="shared" si="32"/>
        <v>12222.51545428879</v>
      </c>
      <c r="AA60" s="5">
        <f t="shared" si="32"/>
        <v>15079.446074051251</v>
      </c>
      <c r="AB60" s="5">
        <f t="shared" si="32"/>
        <v>5422.3494031663949</v>
      </c>
      <c r="AC60" s="16">
        <f t="shared" si="33"/>
        <v>2.2775748473561408</v>
      </c>
      <c r="AD60" s="16">
        <f t="shared" si="33"/>
        <v>2.8788561228217606</v>
      </c>
      <c r="AE60" s="16">
        <f t="shared" si="33"/>
        <v>2.4409295268228397</v>
      </c>
      <c r="AF60" s="15">
        <f t="shared" si="34"/>
        <v>-4.0504037456468023E-3</v>
      </c>
      <c r="AG60" s="15">
        <f t="shared" si="34"/>
        <v>2.9673830763510267E-4</v>
      </c>
      <c r="AH60" s="15">
        <f t="shared" si="34"/>
        <v>9.7937136394747881E-3</v>
      </c>
      <c r="AI60" s="1">
        <f t="shared" si="36"/>
        <v>62139.784126811006</v>
      </c>
      <c r="AJ60" s="1">
        <f t="shared" si="36"/>
        <v>13343.445431201339</v>
      </c>
      <c r="AK60" s="1">
        <f t="shared" si="36"/>
        <v>4958.9335384075521</v>
      </c>
      <c r="AL60" s="14">
        <f t="shared" si="46"/>
        <v>16.522601281590887</v>
      </c>
      <c r="AM60" s="14">
        <f t="shared" si="46"/>
        <v>2.5992961569272608</v>
      </c>
      <c r="AN60" s="14">
        <f t="shared" si="46"/>
        <v>0.99344051215612184</v>
      </c>
      <c r="AO60" s="11">
        <f t="shared" si="47"/>
        <v>1.9808566510408902E-2</v>
      </c>
      <c r="AP60" s="11">
        <f t="shared" si="47"/>
        <v>2.4953569362370868E-2</v>
      </c>
      <c r="AQ60" s="11">
        <f t="shared" si="47"/>
        <v>2.2636035910466916E-2</v>
      </c>
      <c r="AR60" s="1">
        <f t="shared" si="26"/>
        <v>40538.19408886286</v>
      </c>
      <c r="AS60" s="1">
        <f t="shared" si="26"/>
        <v>9418.6216664414496</v>
      </c>
      <c r="AT60" s="1">
        <f t="shared" si="26"/>
        <v>3631.2663652454685</v>
      </c>
      <c r="AU60" s="1">
        <f t="shared" si="27"/>
        <v>8107.6388177725721</v>
      </c>
      <c r="AV60" s="1">
        <f t="shared" si="27"/>
        <v>1883.7243332882899</v>
      </c>
      <c r="AW60" s="1">
        <f t="shared" si="27"/>
        <v>726.25327304909376</v>
      </c>
      <c r="AX60" s="1">
        <f t="shared" si="14"/>
        <v>29652.707321521582</v>
      </c>
      <c r="AY60" s="1">
        <f t="shared" si="3"/>
        <v>2880.5794012672609</v>
      </c>
      <c r="AZ60" s="1">
        <f t="shared" si="3"/>
        <v>857.72854823918942</v>
      </c>
      <c r="BA60" s="1">
        <f t="shared" si="15"/>
        <v>11261.954452545246</v>
      </c>
      <c r="BB60" s="1">
        <f t="shared" si="15"/>
        <v>20836.462204571228</v>
      </c>
      <c r="BC60" s="1">
        <f t="shared" si="15"/>
        <v>22875.878570384437</v>
      </c>
      <c r="BD60" s="1">
        <f t="shared" si="16"/>
        <v>0</v>
      </c>
      <c r="BE60" s="2">
        <v>0</v>
      </c>
      <c r="BF60" s="2">
        <v>0</v>
      </c>
      <c r="BG60" s="2">
        <v>0</v>
      </c>
      <c r="BH60" s="2">
        <f t="shared" si="4"/>
        <v>0</v>
      </c>
      <c r="BI60" s="2">
        <f t="shared" si="17"/>
        <v>0</v>
      </c>
      <c r="BJ60" s="2">
        <f t="shared" si="5"/>
        <v>0</v>
      </c>
      <c r="BK60" s="2">
        <f t="shared" si="5"/>
        <v>0</v>
      </c>
      <c r="BL60" s="2">
        <f t="shared" si="6"/>
        <v>0</v>
      </c>
      <c r="BM60" s="2">
        <f t="shared" si="6"/>
        <v>0</v>
      </c>
      <c r="BN60" s="2">
        <f t="shared" si="6"/>
        <v>0</v>
      </c>
      <c r="BO60" s="2">
        <f t="shared" si="18"/>
        <v>0</v>
      </c>
      <c r="BP60" s="2">
        <f t="shared" si="18"/>
        <v>0</v>
      </c>
      <c r="BQ60" s="2">
        <f t="shared" si="18"/>
        <v>0</v>
      </c>
      <c r="BR60" s="11">
        <f t="shared" si="19"/>
        <v>5.1905794116508169E-2</v>
      </c>
      <c r="BS60" s="17">
        <v>0</v>
      </c>
      <c r="BT60" s="17">
        <v>0</v>
      </c>
      <c r="BU60" s="12">
        <f>(BU$3*temphigh!$I170+BU$4*temphigh!$I170^2+BU$5*temphigh!$I170^6)*(K60/K$56)^$BW$1</f>
        <v>3.5528650201256347</v>
      </c>
      <c r="BV60" s="12">
        <f>(BV$3*temphigh!$I170+BV$4*temphigh!$I170^2+BV$5*temphigh!$I170^6)*(L60/L$56)^$BW$1</f>
        <v>1.814885678061551</v>
      </c>
      <c r="BW60" s="12">
        <f>(BW$3*temphigh!$I170+BW$4*temphigh!$I170^2+BW$5*temphigh!$I170^6)*(M60/M$56)^$BW$1</f>
        <v>0.63926034619024885</v>
      </c>
      <c r="BX60" s="12"/>
      <c r="BY60" s="12"/>
      <c r="BZ60" s="12"/>
      <c r="CA60" s="19"/>
      <c r="CB60" s="19"/>
      <c r="CC60" s="19"/>
      <c r="CD60" s="19"/>
      <c r="CE60" s="19"/>
      <c r="CF60" s="19"/>
      <c r="CG60" s="19"/>
      <c r="CH60" s="19"/>
    </row>
    <row r="61" spans="1:86" x14ac:dyDescent="0.3">
      <c r="A61" s="2">
        <f t="shared" si="37"/>
        <v>2015</v>
      </c>
      <c r="B61" s="5">
        <f t="shared" si="38"/>
        <v>1097.1558543808846</v>
      </c>
      <c r="C61" s="5">
        <f t="shared" si="38"/>
        <v>2632.1379552508383</v>
      </c>
      <c r="D61" s="5">
        <f t="shared" si="38"/>
        <v>3430.1655948482567</v>
      </c>
      <c r="E61" s="15">
        <f t="shared" si="39"/>
        <v>3.1786740651932547E-3</v>
      </c>
      <c r="F61" s="15">
        <f t="shared" si="39"/>
        <v>6.2622010559480017E-3</v>
      </c>
      <c r="G61" s="15">
        <f t="shared" si="39"/>
        <v>1.2784060695835708E-2</v>
      </c>
      <c r="H61" s="5">
        <f t="shared" si="40"/>
        <v>43168.888391399545</v>
      </c>
      <c r="I61" s="5">
        <f t="shared" si="40"/>
        <v>9955.6706503831356</v>
      </c>
      <c r="J61" s="5">
        <f t="shared" si="40"/>
        <v>3808.9736551648857</v>
      </c>
      <c r="K61" s="5">
        <f t="shared" si="41"/>
        <v>39346.176952917383</v>
      </c>
      <c r="L61" s="5">
        <f t="shared" si="41"/>
        <v>3782.3513887342497</v>
      </c>
      <c r="M61" s="5">
        <f t="shared" si="41"/>
        <v>1110.4343361397941</v>
      </c>
      <c r="N61" s="15">
        <f t="shared" si="42"/>
        <v>6.1519989423978183E-2</v>
      </c>
      <c r="O61" s="15">
        <f t="shared" si="42"/>
        <v>5.0441834603210722E-2</v>
      </c>
      <c r="P61" s="15">
        <f t="shared" si="42"/>
        <v>3.5697681668055203E-2</v>
      </c>
      <c r="Q61" s="5">
        <f t="shared" si="43"/>
        <v>5753.4434481870649</v>
      </c>
      <c r="R61" s="5">
        <f t="shared" si="43"/>
        <v>5612.1215151338965</v>
      </c>
      <c r="S61" s="5">
        <f t="shared" si="43"/>
        <v>2383.593655592183</v>
      </c>
      <c r="T61" s="5">
        <f t="shared" si="44"/>
        <v>133.27754460625195</v>
      </c>
      <c r="U61" s="5">
        <f t="shared" si="44"/>
        <v>563.71104591712458</v>
      </c>
      <c r="V61" s="5">
        <f t="shared" si="44"/>
        <v>625.78370747198051</v>
      </c>
      <c r="W61" s="15">
        <f t="shared" si="45"/>
        <v>-1.0734613539272964E-2</v>
      </c>
      <c r="X61" s="15">
        <f t="shared" si="45"/>
        <v>-1.217998157191269E-2</v>
      </c>
      <c r="Y61" s="15">
        <f t="shared" si="45"/>
        <v>-9.7425357312937999E-3</v>
      </c>
      <c r="Z61" s="5">
        <f t="shared" si="32"/>
        <v>12388.495997258295</v>
      </c>
      <c r="AA61" s="5">
        <f t="shared" si="32"/>
        <v>15478.001606555576</v>
      </c>
      <c r="AB61" s="5">
        <f t="shared" si="32"/>
        <v>5656.1658826279245</v>
      </c>
      <c r="AC61" s="16">
        <f t="shared" si="33"/>
        <v>2.2683497496634186</v>
      </c>
      <c r="AD61" s="16">
        <f t="shared" si="33"/>
        <v>2.8797103897155716</v>
      </c>
      <c r="AE61" s="16">
        <f t="shared" si="33"/>
        <v>2.4648352916226814</v>
      </c>
      <c r="AF61" s="15">
        <f t="shared" si="34"/>
        <v>-4.0504037456468023E-3</v>
      </c>
      <c r="AG61" s="15">
        <f t="shared" si="34"/>
        <v>2.9673830763510267E-4</v>
      </c>
      <c r="AH61" s="15">
        <f t="shared" si="34"/>
        <v>9.7937136394747881E-3</v>
      </c>
      <c r="AI61" s="1">
        <f t="shared" si="36"/>
        <v>64033.444531902482</v>
      </c>
      <c r="AJ61" s="1">
        <f t="shared" si="36"/>
        <v>13892.825221369494</v>
      </c>
      <c r="AK61" s="1">
        <f t="shared" si="36"/>
        <v>5189.2934576158905</v>
      </c>
      <c r="AL61" s="14">
        <f t="shared" si="46"/>
        <v>16.846617437538136</v>
      </c>
      <c r="AM61" s="14">
        <f t="shared" si="46"/>
        <v>2.663509256703037</v>
      </c>
      <c r="AN61" s="14">
        <f t="shared" si="46"/>
        <v>1.0157031917131196</v>
      </c>
      <c r="AO61" s="11">
        <f t="shared" si="47"/>
        <v>1.9610480845304812E-2</v>
      </c>
      <c r="AP61" s="11">
        <f t="shared" si="47"/>
        <v>2.4704033668747159E-2</v>
      </c>
      <c r="AQ61" s="11">
        <f t="shared" si="47"/>
        <v>2.2409675551362248E-2</v>
      </c>
      <c r="AR61" s="1">
        <f>MAX(0.3*B61,AL61*AI61^$AR$5*B61^(1-$AR$5)*(1-BI60+BU60/100))</f>
        <v>43168.888391399545</v>
      </c>
      <c r="AS61" s="1">
        <f t="shared" ref="AS61:AS124" si="48">MAX(0.3*C61,AM61*AJ61^$AR$5*C61^(1-$AR$5)*(1-BJ60+BV60/100))</f>
        <v>9955.6706503831356</v>
      </c>
      <c r="AT61" s="1">
        <f t="shared" ref="AT61:AT124" si="49">MAX(0.3*D61,AN61*AK61^$AR$5*D61^(1-$AR$5)*(1-BK60+BW60/100))</f>
        <v>3808.9736551648857</v>
      </c>
      <c r="AU61" s="1">
        <f t="shared" si="27"/>
        <v>8633.7776782799101</v>
      </c>
      <c r="AV61" s="1">
        <f t="shared" si="27"/>
        <v>1991.1341300766271</v>
      </c>
      <c r="AW61" s="1">
        <f t="shared" si="27"/>
        <v>761.79473103297721</v>
      </c>
      <c r="AX61" s="1">
        <f t="shared" si="14"/>
        <v>31476.941562333905</v>
      </c>
      <c r="AY61" s="1">
        <f t="shared" si="3"/>
        <v>3025.8811109873991</v>
      </c>
      <c r="AZ61" s="1">
        <f t="shared" si="3"/>
        <v>888.34746891183522</v>
      </c>
      <c r="BA61" s="1">
        <f t="shared" si="15"/>
        <v>11363.254750990603</v>
      </c>
      <c r="BB61" s="1">
        <f t="shared" si="15"/>
        <v>21096.474120298342</v>
      </c>
      <c r="BC61" s="1">
        <f t="shared" si="15"/>
        <v>23288.639237277021</v>
      </c>
      <c r="BD61" s="1">
        <f t="shared" si="16"/>
        <v>55748.368108565963</v>
      </c>
      <c r="BE61" s="2">
        <f>econmid!BF1</f>
        <v>0.10432677093898275</v>
      </c>
      <c r="BF61" s="2">
        <f>econmid!BG1</f>
        <v>5.4695092241530074E-2</v>
      </c>
      <c r="BG61" s="2">
        <f>econmid!BH1</f>
        <v>1.5649694592136141E-2</v>
      </c>
      <c r="BH61" s="2">
        <f t="shared" si="4"/>
        <v>6.6448770674087165E-2</v>
      </c>
      <c r="BI61" s="2">
        <f t="shared" si="17"/>
        <v>1.0884075134554977E-3</v>
      </c>
      <c r="BJ61" s="2">
        <f t="shared" si="5"/>
        <v>2.9915531153094834E-4</v>
      </c>
      <c r="BK61" s="2">
        <f t="shared" si="5"/>
        <v>2.449129408271352E-5</v>
      </c>
      <c r="BL61" s="2">
        <f t="shared" si="6"/>
        <v>46.985342472721079</v>
      </c>
      <c r="BM61" s="2">
        <f t="shared" si="6"/>
        <v>2.9782917549148862</v>
      </c>
      <c r="BN61" s="2">
        <f t="shared" si="6"/>
        <v>9.3286693941951451E-2</v>
      </c>
      <c r="BO61" s="2">
        <f t="shared" si="18"/>
        <v>72.70730412952085</v>
      </c>
      <c r="BP61" s="2">
        <f t="shared" si="18"/>
        <v>7.0361321621567718</v>
      </c>
      <c r="BQ61" s="2">
        <f t="shared" si="18"/>
        <v>2.1077625957153767</v>
      </c>
      <c r="BR61" s="11">
        <f t="shared" si="19"/>
        <v>8.30571422558046E-2</v>
      </c>
      <c r="BS61" s="17">
        <v>1</v>
      </c>
      <c r="BT61" s="17">
        <v>1</v>
      </c>
      <c r="BU61" s="12">
        <f>(BU$3*temphigh!$I171+BU$4*temphigh!$I171^2+BU$5*temphigh!$I171^6)*(K61/K$56)^$BW$1</f>
        <v>3.5213003186261478</v>
      </c>
      <c r="BV61" s="12">
        <f>(BV$3*temphigh!$I171+BV$4*temphigh!$I171^2+BV$5*temphigh!$I171^6)*(L61/L$56)^$BW$1</f>
        <v>1.7903507293655025</v>
      </c>
      <c r="BW61" s="12">
        <f>(BW$3*temphigh!$I171+BW$4*temphigh!$I171^2+BW$5*temphigh!$I171^6)*(M61/M$56)^$BW$1</f>
        <v>0.6159550828104795</v>
      </c>
      <c r="BX61" s="12"/>
      <c r="BY61" s="12"/>
      <c r="BZ61" s="12"/>
      <c r="CA61" s="19"/>
      <c r="CB61" s="19"/>
      <c r="CC61" s="19"/>
      <c r="CD61" s="19"/>
      <c r="CE61" s="19"/>
      <c r="CF61" s="19"/>
      <c r="CG61" s="19"/>
      <c r="CH61" s="19"/>
    </row>
    <row r="62" spans="1:86" x14ac:dyDescent="0.3">
      <c r="A62" s="2">
        <f t="shared" si="37"/>
        <v>2016</v>
      </c>
      <c r="B62" s="5">
        <f t="shared" si="38"/>
        <v>1100.4689801976904</v>
      </c>
      <c r="C62" s="5">
        <f t="shared" si="38"/>
        <v>2647.7967834794722</v>
      </c>
      <c r="D62" s="5">
        <f t="shared" si="38"/>
        <v>3471.8244677514986</v>
      </c>
      <c r="E62" s="15">
        <f t="shared" si="39"/>
        <v>3.019740361933592E-3</v>
      </c>
      <c r="F62" s="15">
        <f t="shared" si="39"/>
        <v>5.9490910031506014E-3</v>
      </c>
      <c r="G62" s="15">
        <f t="shared" si="39"/>
        <v>1.2144857661043923E-2</v>
      </c>
      <c r="H62" s="5">
        <f t="shared" si="40"/>
        <v>44356.16075487325</v>
      </c>
      <c r="I62" s="5">
        <f t="shared" si="40"/>
        <v>10329.429244981135</v>
      </c>
      <c r="J62" s="5">
        <f t="shared" si="40"/>
        <v>3966.3729632680161</v>
      </c>
      <c r="K62" s="5">
        <f t="shared" si="41"/>
        <v>40306.597962356944</v>
      </c>
      <c r="L62" s="5">
        <f t="shared" si="41"/>
        <v>3901.1412467263526</v>
      </c>
      <c r="M62" s="5">
        <f t="shared" si="41"/>
        <v>1142.446284398937</v>
      </c>
      <c r="N62" s="15">
        <f t="shared" si="42"/>
        <v>2.4409512786688792E-2</v>
      </c>
      <c r="O62" s="15">
        <f t="shared" si="42"/>
        <v>3.1406351706485758E-2</v>
      </c>
      <c r="P62" s="15">
        <f t="shared" si="42"/>
        <v>2.8828312685670543E-2</v>
      </c>
      <c r="Q62" s="5">
        <f t="shared" si="43"/>
        <v>5848.2205913239568</v>
      </c>
      <c r="R62" s="5">
        <f t="shared" si="43"/>
        <v>5751.8916039521655</v>
      </c>
      <c r="S62" s="5">
        <f t="shared" si="43"/>
        <v>2457.9097122818152</v>
      </c>
      <c r="T62" s="5">
        <f t="shared" si="44"/>
        <v>131.84686167144062</v>
      </c>
      <c r="U62" s="5">
        <f t="shared" si="44"/>
        <v>556.84505576597041</v>
      </c>
      <c r="V62" s="5">
        <f t="shared" si="44"/>
        <v>619.68698734187319</v>
      </c>
      <c r="W62" s="15">
        <f t="shared" si="45"/>
        <v>-1.0734613539272964E-2</v>
      </c>
      <c r="X62" s="15">
        <f t="shared" si="45"/>
        <v>-1.217998157191269E-2</v>
      </c>
      <c r="Y62" s="15">
        <f t="shared" si="45"/>
        <v>-9.7425357312937999E-3</v>
      </c>
      <c r="Z62" s="5">
        <f t="shared" ref="Z62:AB125" si="50">Q61*AC62*(1-BE61)</f>
        <v>11641.925616838284</v>
      </c>
      <c r="AA62" s="5">
        <f t="shared" si="50"/>
        <v>15281.875054114078</v>
      </c>
      <c r="AB62" s="5">
        <f t="shared" si="50"/>
        <v>5839.8604257963952</v>
      </c>
      <c r="AC62" s="16">
        <f t="shared" si="33"/>
        <v>2.259162017340945</v>
      </c>
      <c r="AD62" s="16">
        <f t="shared" si="33"/>
        <v>2.8805649101030948</v>
      </c>
      <c r="AE62" s="16">
        <f t="shared" si="33"/>
        <v>2.4889751826373052</v>
      </c>
      <c r="AF62" s="15">
        <f t="shared" si="34"/>
        <v>-4.0504037456468023E-3</v>
      </c>
      <c r="AG62" s="15">
        <f t="shared" si="34"/>
        <v>2.9673830763510267E-4</v>
      </c>
      <c r="AH62" s="15">
        <f t="shared" si="34"/>
        <v>9.7937136394747881E-3</v>
      </c>
      <c r="AI62" s="1">
        <f t="shared" si="36"/>
        <v>66263.877756992137</v>
      </c>
      <c r="AJ62" s="1">
        <f t="shared" si="36"/>
        <v>14494.676829309172</v>
      </c>
      <c r="AK62" s="1">
        <f t="shared" si="36"/>
        <v>5432.1588428872792</v>
      </c>
      <c r="AL62" s="14">
        <f t="shared" si="46"/>
        <v>17.173684003419485</v>
      </c>
      <c r="AM62" s="14">
        <f t="shared" si="46"/>
        <v>2.7286506848341023</v>
      </c>
      <c r="AN62" s="14">
        <f t="shared" si="46"/>
        <v>1.0382371549060661</v>
      </c>
      <c r="AO62" s="11">
        <f t="shared" si="47"/>
        <v>1.9414376036851765E-2</v>
      </c>
      <c r="AP62" s="11">
        <f t="shared" si="47"/>
        <v>2.4456993332059685E-2</v>
      </c>
      <c r="AQ62" s="11">
        <f t="shared" si="47"/>
        <v>2.2185578795848624E-2</v>
      </c>
      <c r="AR62" s="1">
        <f t="shared" ref="AR62:AR125" si="51">MAX(0.3*B62,AL62*AI62^$AR$5*B62^(1-$AR$5)*(1-BI61+BU61/100))</f>
        <v>44356.16075487325</v>
      </c>
      <c r="AS62" s="1">
        <f t="shared" si="48"/>
        <v>10329.429244981135</v>
      </c>
      <c r="AT62" s="1">
        <f t="shared" si="49"/>
        <v>3966.3729632680161</v>
      </c>
      <c r="AU62" s="1">
        <f t="shared" si="27"/>
        <v>8871.2321509746507</v>
      </c>
      <c r="AV62" s="1">
        <f t="shared" si="27"/>
        <v>2065.8858489962272</v>
      </c>
      <c r="AW62" s="1">
        <f t="shared" si="27"/>
        <v>793.27459265360324</v>
      </c>
      <c r="AX62" s="1">
        <f t="shared" si="14"/>
        <v>32245.278369885553</v>
      </c>
      <c r="AY62" s="1">
        <f t="shared" si="3"/>
        <v>3120.9129973810818</v>
      </c>
      <c r="AZ62" s="1">
        <f t="shared" si="3"/>
        <v>913.95702751914951</v>
      </c>
      <c r="BA62" s="1">
        <f t="shared" si="15"/>
        <v>11424.108137754878</v>
      </c>
      <c r="BB62" s="1">
        <f t="shared" si="15"/>
        <v>21303.857475565128</v>
      </c>
      <c r="BC62" s="1">
        <f t="shared" si="15"/>
        <v>23670.14776036594</v>
      </c>
      <c r="BD62" s="1">
        <f t="shared" si="16"/>
        <v>54755.449877364998</v>
      </c>
      <c r="BE62" s="2">
        <f t="shared" ref="BE62:BG70" si="52">BE61</f>
        <v>0.10432677093898275</v>
      </c>
      <c r="BF62" s="2">
        <f t="shared" si="52"/>
        <v>5.4695092241530074E-2</v>
      </c>
      <c r="BG62" s="2">
        <f t="shared" si="52"/>
        <v>1.5649694592136141E-2</v>
      </c>
      <c r="BH62" s="2">
        <f t="shared" si="4"/>
        <v>6.537120801685449E-2</v>
      </c>
      <c r="BI62" s="2">
        <f t="shared" si="17"/>
        <v>1.0884075134554977E-3</v>
      </c>
      <c r="BJ62" s="2">
        <f t="shared" si="5"/>
        <v>2.9915531153094834E-4</v>
      </c>
      <c r="BK62" s="2">
        <f t="shared" si="5"/>
        <v>2.449129408271352E-5</v>
      </c>
      <c r="BL62" s="2">
        <f t="shared" si="6"/>
        <v>48.277578633643927</v>
      </c>
      <c r="BM62" s="2">
        <f t="shared" si="6"/>
        <v>3.0901036237192199</v>
      </c>
      <c r="BN62" s="2">
        <f t="shared" si="6"/>
        <v>9.7141606685120854E-2</v>
      </c>
      <c r="BO62" s="2">
        <f t="shared" si="18"/>
        <v>79.4977596509177</v>
      </c>
      <c r="BP62" s="2">
        <f t="shared" si="18"/>
        <v>7.3939759794660089</v>
      </c>
      <c r="BQ62" s="2">
        <f t="shared" si="18"/>
        <v>2.1258222281977055</v>
      </c>
      <c r="BR62" s="11">
        <f t="shared" si="19"/>
        <v>5.1532116145991153E-2</v>
      </c>
      <c r="BS62" s="17">
        <f>BS61/(1+BR61)</f>
        <v>0.92331231749895282</v>
      </c>
      <c r="BT62" s="17">
        <f>BT61/(1+BR$5)</f>
        <v>0.970873786407767</v>
      </c>
      <c r="BU62" s="12">
        <f>(BU$3*temphigh!$I172+BU$4*temphigh!$I172^2+BU$5*temphigh!$I172^6)*(K62/K$56)^$BW$1</f>
        <v>3.518742973653858</v>
      </c>
      <c r="BV62" s="12">
        <f>(BV$3*temphigh!$I172+BV$4*temphigh!$I172^2+BV$5*temphigh!$I172^6)*(L62/L$56)^$BW$1</f>
        <v>1.7722443458347421</v>
      </c>
      <c r="BW62" s="12">
        <f>(BW$3*temphigh!$I172+BW$4*temphigh!$I172^2+BW$5*temphigh!$I172^6)*(M62/M$56)^$BW$1</f>
        <v>0.59226089159315554</v>
      </c>
      <c r="BX62" s="12"/>
      <c r="BY62" s="12"/>
      <c r="BZ62" s="12"/>
      <c r="CA62" s="19"/>
      <c r="CB62" s="19"/>
      <c r="CC62" s="19"/>
      <c r="CD62" s="19"/>
      <c r="CE62" s="19"/>
      <c r="CF62" s="19"/>
      <c r="CG62" s="19"/>
      <c r="CH62" s="19"/>
    </row>
    <row r="63" spans="1:86" x14ac:dyDescent="0.3">
      <c r="A63" s="2">
        <f t="shared" si="37"/>
        <v>2017</v>
      </c>
      <c r="B63" s="5">
        <f t="shared" si="38"/>
        <v>1103.6259542644214</v>
      </c>
      <c r="C63" s="5">
        <f t="shared" si="38"/>
        <v>2662.7611683011023</v>
      </c>
      <c r="D63" s="5">
        <f t="shared" si="38"/>
        <v>3511.8810410372216</v>
      </c>
      <c r="E63" s="15">
        <f t="shared" si="39"/>
        <v>2.8687533438369124E-3</v>
      </c>
      <c r="F63" s="15">
        <f t="shared" si="39"/>
        <v>5.6516364529930708E-3</v>
      </c>
      <c r="G63" s="15">
        <f t="shared" si="39"/>
        <v>1.1537614777991726E-2</v>
      </c>
      <c r="H63" s="5">
        <f t="shared" si="40"/>
        <v>45614.227984418423</v>
      </c>
      <c r="I63" s="5">
        <f t="shared" si="40"/>
        <v>10714.320034306371</v>
      </c>
      <c r="J63" s="5">
        <f t="shared" si="40"/>
        <v>4126.8762919284763</v>
      </c>
      <c r="K63" s="5">
        <f t="shared" si="41"/>
        <v>41331.238911303786</v>
      </c>
      <c r="L63" s="5">
        <f t="shared" si="41"/>
        <v>4023.763062889464</v>
      </c>
      <c r="M63" s="5">
        <f t="shared" si="41"/>
        <v>1175.1184746023225</v>
      </c>
      <c r="N63" s="15">
        <f t="shared" si="42"/>
        <v>2.542117173728653E-2</v>
      </c>
      <c r="O63" s="15">
        <f t="shared" si="42"/>
        <v>3.1432293374665576E-2</v>
      </c>
      <c r="P63" s="15">
        <f t="shared" si="42"/>
        <v>2.8598447602790289E-2</v>
      </c>
      <c r="Q63" s="5">
        <f t="shared" si="43"/>
        <v>5949.5338452353653</v>
      </c>
      <c r="R63" s="5">
        <f t="shared" si="43"/>
        <v>5893.5477343951043</v>
      </c>
      <c r="S63" s="5">
        <f t="shared" si="43"/>
        <v>2532.4562529054301</v>
      </c>
      <c r="T63" s="5">
        <f t="shared" si="44"/>
        <v>130.43153656503173</v>
      </c>
      <c r="U63" s="5">
        <f t="shared" si="44"/>
        <v>550.06269324833022</v>
      </c>
      <c r="V63" s="5">
        <f t="shared" si="44"/>
        <v>613.64966472547724</v>
      </c>
      <c r="W63" s="15">
        <f t="shared" si="45"/>
        <v>-1.0734613539272964E-2</v>
      </c>
      <c r="X63" s="15">
        <f t="shared" si="45"/>
        <v>-1.217998157191269E-2</v>
      </c>
      <c r="Y63" s="15">
        <f t="shared" si="45"/>
        <v>-9.7425357312937999E-3</v>
      </c>
      <c r="Z63" s="5">
        <f t="shared" si="50"/>
        <v>11785.773130987503</v>
      </c>
      <c r="AA63" s="5">
        <f t="shared" si="50"/>
        <v>15667.118358752799</v>
      </c>
      <c r="AB63" s="5">
        <f t="shared" si="50"/>
        <v>6080.9136314460648</v>
      </c>
      <c r="AC63" s="16">
        <f t="shared" si="33"/>
        <v>2.2500114990438842</v>
      </c>
      <c r="AD63" s="16">
        <f t="shared" si="33"/>
        <v>2.8814196840595518</v>
      </c>
      <c r="AE63" s="16">
        <f t="shared" si="33"/>
        <v>2.5133514928318146</v>
      </c>
      <c r="AF63" s="15">
        <f t="shared" si="34"/>
        <v>-4.0504037456468023E-3</v>
      </c>
      <c r="AG63" s="15">
        <f t="shared" si="34"/>
        <v>2.9673830763510267E-4</v>
      </c>
      <c r="AH63" s="15">
        <f t="shared" si="34"/>
        <v>9.7937136394747881E-3</v>
      </c>
      <c r="AI63" s="1">
        <f t="shared" si="36"/>
        <v>68508.722132267576</v>
      </c>
      <c r="AJ63" s="1">
        <f t="shared" si="36"/>
        <v>15111.094995374482</v>
      </c>
      <c r="AK63" s="1">
        <f t="shared" si="36"/>
        <v>5682.2175512521553</v>
      </c>
      <c r="AL63" s="14">
        <f t="shared" si="46"/>
        <v>17.50376619900813</v>
      </c>
      <c r="AM63" s="14">
        <f t="shared" si="46"/>
        <v>2.7947179305225651</v>
      </c>
      <c r="AN63" s="14">
        <f t="shared" si="46"/>
        <v>1.061040708192923</v>
      </c>
      <c r="AO63" s="11">
        <f t="shared" si="47"/>
        <v>1.9220232276483246E-2</v>
      </c>
      <c r="AP63" s="11">
        <f t="shared" si="47"/>
        <v>2.4212423398739087E-2</v>
      </c>
      <c r="AQ63" s="11">
        <f t="shared" si="47"/>
        <v>2.1963723007890137E-2</v>
      </c>
      <c r="AR63" s="1">
        <f t="shared" si="51"/>
        <v>45614.227984418423</v>
      </c>
      <c r="AS63" s="1">
        <f t="shared" si="48"/>
        <v>10714.320034306371</v>
      </c>
      <c r="AT63" s="1">
        <f t="shared" si="49"/>
        <v>4126.8762919284763</v>
      </c>
      <c r="AU63" s="1">
        <f t="shared" si="27"/>
        <v>9122.8455968836843</v>
      </c>
      <c r="AV63" s="1">
        <f t="shared" si="27"/>
        <v>2142.8640068612744</v>
      </c>
      <c r="AW63" s="1">
        <f t="shared" si="27"/>
        <v>825.37525838569536</v>
      </c>
      <c r="AX63" s="1">
        <f t="shared" si="14"/>
        <v>33064.991129043032</v>
      </c>
      <c r="AY63" s="1">
        <f t="shared" si="3"/>
        <v>3219.0104503115713</v>
      </c>
      <c r="AZ63" s="1">
        <f t="shared" si="3"/>
        <v>940.09477968185797</v>
      </c>
      <c r="BA63" s="1">
        <f t="shared" si="15"/>
        <v>11484.585880250541</v>
      </c>
      <c r="BB63" s="1">
        <f t="shared" si="15"/>
        <v>21506.667363763852</v>
      </c>
      <c r="BC63" s="1">
        <f t="shared" si="15"/>
        <v>24042.269826336935</v>
      </c>
      <c r="BD63" s="1">
        <f t="shared" si="16"/>
        <v>53759.56552959876</v>
      </c>
      <c r="BE63" s="2">
        <f t="shared" si="52"/>
        <v>0.10432677093898275</v>
      </c>
      <c r="BF63" s="2">
        <f t="shared" si="52"/>
        <v>5.4695092241530074E-2</v>
      </c>
      <c r="BG63" s="2">
        <f t="shared" si="52"/>
        <v>1.5649694592136141E-2</v>
      </c>
      <c r="BH63" s="2">
        <f t="shared" si="4"/>
        <v>6.5058247069052264E-2</v>
      </c>
      <c r="BI63" s="2">
        <f t="shared" si="17"/>
        <v>1.0884075134554977E-3</v>
      </c>
      <c r="BJ63" s="2">
        <f t="shared" si="5"/>
        <v>2.9915531153094834E-4</v>
      </c>
      <c r="BK63" s="2">
        <f t="shared" si="5"/>
        <v>2.449129408271352E-5</v>
      </c>
      <c r="BL63" s="2">
        <f t="shared" si="6"/>
        <v>49.646868458713037</v>
      </c>
      <c r="BM63" s="2">
        <f t="shared" si="6"/>
        <v>3.2052457477052037</v>
      </c>
      <c r="BN63" s="2">
        <f t="shared" si="6"/>
        <v>0.1010725409085986</v>
      </c>
      <c r="BO63" s="2">
        <f t="shared" si="18"/>
        <v>80.754738133844086</v>
      </c>
      <c r="BP63" s="2">
        <f t="shared" si="18"/>
        <v>7.4808999225344666</v>
      </c>
      <c r="BQ63" s="2">
        <f t="shared" si="18"/>
        <v>2.1241661205061226</v>
      </c>
      <c r="BR63" s="11">
        <f t="shared" si="19"/>
        <v>5.2509364712576473E-2</v>
      </c>
      <c r="BS63" s="17">
        <f t="shared" ref="BS63:BS126" si="53">BS62/(1+BR62)</f>
        <v>0.87806383021663525</v>
      </c>
      <c r="BT63" s="17">
        <f t="shared" ref="BT63:BT126" si="54">BT62/(1+BR$5)</f>
        <v>0.94259590913375435</v>
      </c>
      <c r="BU63" s="12">
        <f>(BU$3*temphigh!$I173+BU$4*temphigh!$I173^2+BU$5*temphigh!$I173^6)*(K63/K$56)^$BW$1</f>
        <v>3.5127304312583263</v>
      </c>
      <c r="BV63" s="12">
        <f>(BV$3*temphigh!$I173+BV$4*temphigh!$I173^2+BV$5*temphigh!$I173^6)*(L63/L$56)^$BW$1</f>
        <v>1.7522548068700938</v>
      </c>
      <c r="BW63" s="12">
        <f>(BW$3*temphigh!$I173+BW$4*temphigh!$I173^2+BW$5*temphigh!$I173^6)*(M63/M$56)^$BW$1</f>
        <v>0.56718376742367582</v>
      </c>
      <c r="BX63" s="12"/>
      <c r="BY63" s="12"/>
      <c r="BZ63" s="12"/>
      <c r="CA63" s="19"/>
      <c r="CB63" s="19"/>
      <c r="CC63" s="19"/>
      <c r="CD63" s="19"/>
      <c r="CE63" s="19"/>
      <c r="CF63" s="19"/>
      <c r="CG63" s="19"/>
      <c r="CH63" s="19"/>
    </row>
    <row r="64" spans="1:86" x14ac:dyDescent="0.3">
      <c r="A64" s="2">
        <f t="shared" si="37"/>
        <v>2018</v>
      </c>
      <c r="B64" s="5">
        <f t="shared" si="38"/>
        <v>1106.6336833787307</v>
      </c>
      <c r="C64" s="5">
        <f t="shared" si="38"/>
        <v>2677.0576784812679</v>
      </c>
      <c r="D64" s="5">
        <f t="shared" si="38"/>
        <v>3550.3738351049601</v>
      </c>
      <c r="E64" s="15">
        <f t="shared" si="39"/>
        <v>2.7253156766450667E-3</v>
      </c>
      <c r="F64" s="15">
        <f t="shared" si="39"/>
        <v>5.3690546303434171E-3</v>
      </c>
      <c r="G64" s="15">
        <f t="shared" si="39"/>
        <v>1.0960734039092139E-2</v>
      </c>
      <c r="H64" s="5">
        <f t="shared" si="40"/>
        <v>46885.719249567679</v>
      </c>
      <c r="I64" s="5">
        <f t="shared" si="40"/>
        <v>11106.686961016403</v>
      </c>
      <c r="J64" s="5">
        <f t="shared" si="40"/>
        <v>4290.2959368113488</v>
      </c>
      <c r="K64" s="5">
        <f t="shared" si="41"/>
        <v>42367.876519371828</v>
      </c>
      <c r="L64" s="5">
        <f t="shared" si="41"/>
        <v>4148.8411139939954</v>
      </c>
      <c r="M64" s="5">
        <f t="shared" si="41"/>
        <v>1208.4068146261884</v>
      </c>
      <c r="N64" s="15">
        <f t="shared" si="42"/>
        <v>2.5081213033382621E-2</v>
      </c>
      <c r="O64" s="15">
        <f t="shared" si="42"/>
        <v>3.1084844994504479E-2</v>
      </c>
      <c r="P64" s="15">
        <f t="shared" si="42"/>
        <v>2.8327645887050723E-2</v>
      </c>
      <c r="Q64" s="5">
        <f t="shared" si="43"/>
        <v>6049.7302023263946</v>
      </c>
      <c r="R64" s="5">
        <f t="shared" si="43"/>
        <v>6034.9620783670489</v>
      </c>
      <c r="S64" s="5">
        <f t="shared" si="43"/>
        <v>2607.0891127000027</v>
      </c>
      <c r="T64" s="5">
        <f t="shared" si="44"/>
        <v>129.03140442667257</v>
      </c>
      <c r="U64" s="5">
        <f t="shared" si="44"/>
        <v>543.36293978116885</v>
      </c>
      <c r="V64" s="5">
        <f t="shared" si="44"/>
        <v>607.67116094039284</v>
      </c>
      <c r="W64" s="15">
        <f t="shared" si="45"/>
        <v>-1.0734613539272964E-2</v>
      </c>
      <c r="X64" s="15">
        <f t="shared" si="45"/>
        <v>-1.217998157191269E-2</v>
      </c>
      <c r="Y64" s="15">
        <f t="shared" si="45"/>
        <v>-9.7425357312937999E-3</v>
      </c>
      <c r="Z64" s="5">
        <f t="shared" si="50"/>
        <v>11941.383078255625</v>
      </c>
      <c r="AA64" s="5">
        <f t="shared" si="50"/>
        <v>16057.727713291115</v>
      </c>
      <c r="AB64" s="5">
        <f t="shared" si="50"/>
        <v>6326.7041144090026</v>
      </c>
      <c r="AC64" s="16">
        <f t="shared" si="33"/>
        <v>2.2408980440404083</v>
      </c>
      <c r="AD64" s="16">
        <f t="shared" si="33"/>
        <v>2.8822747116601861</v>
      </c>
      <c r="AE64" s="16">
        <f t="shared" si="33"/>
        <v>2.5379665376279559</v>
      </c>
      <c r="AF64" s="15">
        <f t="shared" si="34"/>
        <v>-4.0504037456468023E-3</v>
      </c>
      <c r="AG64" s="15">
        <f t="shared" si="34"/>
        <v>2.9673830763510267E-4</v>
      </c>
      <c r="AH64" s="15">
        <f t="shared" si="34"/>
        <v>9.7937136394747881E-3</v>
      </c>
      <c r="AI64" s="1">
        <f t="shared" si="36"/>
        <v>70780.695515924497</v>
      </c>
      <c r="AJ64" s="1">
        <f t="shared" si="36"/>
        <v>15742.849502698309</v>
      </c>
      <c r="AK64" s="1">
        <f t="shared" si="36"/>
        <v>5939.371054512636</v>
      </c>
      <c r="AL64" s="14">
        <f t="shared" si="46"/>
        <v>17.83682838654574</v>
      </c>
      <c r="AM64" s="14">
        <f t="shared" si="46"/>
        <v>2.8617081553982868</v>
      </c>
      <c r="AN64" s="14">
        <f t="shared" si="46"/>
        <v>1.0841120683656196</v>
      </c>
      <c r="AO64" s="11">
        <f t="shared" si="47"/>
        <v>1.9028029953718415E-2</v>
      </c>
      <c r="AP64" s="11">
        <f t="shared" si="47"/>
        <v>2.3970299164751695E-2</v>
      </c>
      <c r="AQ64" s="11">
        <f t="shared" si="47"/>
        <v>2.1744085777811235E-2</v>
      </c>
      <c r="AR64" s="1">
        <f t="shared" si="51"/>
        <v>46885.719249567679</v>
      </c>
      <c r="AS64" s="1">
        <f t="shared" si="48"/>
        <v>11106.686961016403</v>
      </c>
      <c r="AT64" s="1">
        <f t="shared" si="49"/>
        <v>4290.2959368113488</v>
      </c>
      <c r="AU64" s="1">
        <f t="shared" si="27"/>
        <v>9377.1438499135365</v>
      </c>
      <c r="AV64" s="1">
        <f t="shared" si="27"/>
        <v>2221.3373922032806</v>
      </c>
      <c r="AW64" s="1">
        <f t="shared" si="27"/>
        <v>858.05918736226977</v>
      </c>
      <c r="AX64" s="1">
        <f t="shared" si="14"/>
        <v>33894.301215497464</v>
      </c>
      <c r="AY64" s="1">
        <f t="shared" si="3"/>
        <v>3319.0728911951965</v>
      </c>
      <c r="AZ64" s="1">
        <f t="shared" si="3"/>
        <v>966.72545170095066</v>
      </c>
      <c r="BA64" s="1">
        <f t="shared" si="15"/>
        <v>11543.298356591462</v>
      </c>
      <c r="BB64" s="1">
        <f t="shared" si="15"/>
        <v>21704.08657492284</v>
      </c>
      <c r="BC64" s="1">
        <f t="shared" si="15"/>
        <v>24404.966318907402</v>
      </c>
      <c r="BD64" s="1">
        <f t="shared" si="16"/>
        <v>52760.068388922118</v>
      </c>
      <c r="BE64" s="2">
        <f t="shared" si="52"/>
        <v>0.10432677093898275</v>
      </c>
      <c r="BF64" s="2">
        <f t="shared" si="52"/>
        <v>5.4695092241530074E-2</v>
      </c>
      <c r="BG64" s="2">
        <f t="shared" si="52"/>
        <v>1.5649694592136141E-2</v>
      </c>
      <c r="BH64" s="2">
        <f t="shared" si="4"/>
        <v>6.4764546124358502E-2</v>
      </c>
      <c r="BI64" s="2">
        <f t="shared" si="17"/>
        <v>1.0884075134554977E-3</v>
      </c>
      <c r="BJ64" s="2">
        <f t="shared" si="5"/>
        <v>2.9915531153094834E-4</v>
      </c>
      <c r="BK64" s="2">
        <f t="shared" si="5"/>
        <v>2.449129408271352E-5</v>
      </c>
      <c r="BL64" s="2">
        <f t="shared" si="6"/>
        <v>51.030769104994526</v>
      </c>
      <c r="BM64" s="2">
        <f t="shared" si="6"/>
        <v>3.3226243978995837</v>
      </c>
      <c r="BN64" s="2">
        <f t="shared" si="6"/>
        <v>0.10507489949031765</v>
      </c>
      <c r="BO64" s="2">
        <f t="shared" si="18"/>
        <v>81.92410645239319</v>
      </c>
      <c r="BP64" s="2">
        <f t="shared" si="18"/>
        <v>7.5662170722670092</v>
      </c>
      <c r="BQ64" s="2">
        <f t="shared" si="18"/>
        <v>2.122489685207988</v>
      </c>
      <c r="BR64" s="11">
        <f t="shared" si="19"/>
        <v>5.2387330742797528E-2</v>
      </c>
      <c r="BS64" s="17">
        <f t="shared" si="53"/>
        <v>0.83425749894056334</v>
      </c>
      <c r="BT64" s="17">
        <f t="shared" si="54"/>
        <v>0.9151416593531595</v>
      </c>
      <c r="BU64" s="12">
        <f>(BU$3*temphigh!$I174+BU$4*temphigh!$I174^2+BU$5*temphigh!$I174^6)*(K64/K$56)^$BW$1</f>
        <v>3.5043793102493761</v>
      </c>
      <c r="BV64" s="12">
        <f>(BV$3*temphigh!$I174+BV$4*temphigh!$I174^2+BV$5*temphigh!$I174^6)*(L64/L$56)^$BW$1</f>
        <v>1.7305073963352033</v>
      </c>
      <c r="BW64" s="12">
        <f>(BW$3*temphigh!$I174+BW$4*temphigh!$I174^2+BW$5*temphigh!$I174^6)*(M64/M$56)^$BW$1</f>
        <v>0.5406906377638202</v>
      </c>
      <c r="BX64" s="12"/>
      <c r="BY64" s="12"/>
      <c r="BZ64" s="12"/>
      <c r="CA64" s="19"/>
      <c r="CB64" s="19"/>
      <c r="CC64" s="19"/>
      <c r="CD64" s="19"/>
      <c r="CE64" s="19"/>
      <c r="CF64" s="19"/>
      <c r="CG64" s="19"/>
      <c r="CH64" s="19"/>
    </row>
    <row r="65" spans="1:86" x14ac:dyDescent="0.3">
      <c r="A65" s="2">
        <f t="shared" si="37"/>
        <v>2019</v>
      </c>
      <c r="B65" s="5">
        <f t="shared" si="38"/>
        <v>1109.4988131980654</v>
      </c>
      <c r="C65" s="5">
        <f t="shared" si="38"/>
        <v>2690.7122839593967</v>
      </c>
      <c r="D65" s="5">
        <f t="shared" si="38"/>
        <v>3587.3428032836</v>
      </c>
      <c r="E65" s="15">
        <f t="shared" si="39"/>
        <v>2.5890498928128132E-3</v>
      </c>
      <c r="F65" s="15">
        <f t="shared" si="39"/>
        <v>5.1006018988262458E-3</v>
      </c>
      <c r="G65" s="15">
        <f t="shared" si="39"/>
        <v>1.0412697337137532E-2</v>
      </c>
      <c r="H65" s="5">
        <f t="shared" si="40"/>
        <v>48170.967516217199</v>
      </c>
      <c r="I65" s="5">
        <f t="shared" si="40"/>
        <v>11506.509092651191</v>
      </c>
      <c r="J65" s="5">
        <f t="shared" si="40"/>
        <v>4456.5699505235452</v>
      </c>
      <c r="K65" s="5">
        <f t="shared" si="41"/>
        <v>43416.871602924213</v>
      </c>
      <c r="L65" s="5">
        <f t="shared" si="41"/>
        <v>4276.3803329129287</v>
      </c>
      <c r="M65" s="5">
        <f t="shared" si="41"/>
        <v>1242.3038987086252</v>
      </c>
      <c r="N65" s="15">
        <f t="shared" si="42"/>
        <v>2.4759208384511622E-2</v>
      </c>
      <c r="O65" s="15">
        <f t="shared" si="42"/>
        <v>3.0740926300779403E-2</v>
      </c>
      <c r="P65" s="15">
        <f t="shared" si="42"/>
        <v>2.8051053397048831E-2</v>
      </c>
      <c r="Q65" s="5">
        <f t="shared" si="43"/>
        <v>6148.8458751902681</v>
      </c>
      <c r="R65" s="5">
        <f t="shared" si="43"/>
        <v>6176.0587972222665</v>
      </c>
      <c r="S65" s="5">
        <f t="shared" si="43"/>
        <v>2681.7449917519693</v>
      </c>
      <c r="T65" s="5">
        <f t="shared" si="44"/>
        <v>127.6463021657226</v>
      </c>
      <c r="U65" s="5">
        <f t="shared" si="44"/>
        <v>536.7447891877739</v>
      </c>
      <c r="V65" s="5">
        <f t="shared" si="44"/>
        <v>601.75090294205427</v>
      </c>
      <c r="W65" s="15">
        <f t="shared" si="45"/>
        <v>-1.0734613539272964E-2</v>
      </c>
      <c r="X65" s="15">
        <f t="shared" si="45"/>
        <v>-1.217998157191269E-2</v>
      </c>
      <c r="Y65" s="15">
        <f t="shared" si="45"/>
        <v>-9.7425357312937999E-3</v>
      </c>
      <c r="Z65" s="5">
        <f t="shared" si="50"/>
        <v>12093.306447106454</v>
      </c>
      <c r="AA65" s="5">
        <f t="shared" si="50"/>
        <v>16447.908532022793</v>
      </c>
      <c r="AB65" s="5">
        <f t="shared" si="50"/>
        <v>6576.9434973330335</v>
      </c>
      <c r="AC65" s="16">
        <f t="shared" si="33"/>
        <v>2.2318215022092143</v>
      </c>
      <c r="AD65" s="16">
        <f t="shared" si="33"/>
        <v>2.8831299929802636</v>
      </c>
      <c r="AE65" s="16">
        <f t="shared" si="33"/>
        <v>2.5628226551240534</v>
      </c>
      <c r="AF65" s="15">
        <f t="shared" si="34"/>
        <v>-4.0504037456468023E-3</v>
      </c>
      <c r="AG65" s="15">
        <f t="shared" si="34"/>
        <v>2.9673830763510267E-4</v>
      </c>
      <c r="AH65" s="15">
        <f t="shared" si="34"/>
        <v>9.7937136394747881E-3</v>
      </c>
      <c r="AI65" s="1">
        <f t="shared" si="36"/>
        <v>73079.769814245592</v>
      </c>
      <c r="AJ65" s="1">
        <f t="shared" si="36"/>
        <v>16389.901944631762</v>
      </c>
      <c r="AK65" s="1">
        <f t="shared" si="36"/>
        <v>6203.4931364236427</v>
      </c>
      <c r="AL65" s="14">
        <f t="shared" si="46"/>
        <v>18.17283409431608</v>
      </c>
      <c r="AM65" s="14">
        <f t="shared" si="46"/>
        <v>2.9296181959993226</v>
      </c>
      <c r="AN65" s="14">
        <f t="shared" si="46"/>
        <v>1.1074493639148488</v>
      </c>
      <c r="AO65" s="11">
        <f t="shared" si="47"/>
        <v>1.8837749654181231E-2</v>
      </c>
      <c r="AP65" s="11">
        <f t="shared" si="47"/>
        <v>2.373059617310418E-2</v>
      </c>
      <c r="AQ65" s="11">
        <f t="shared" si="47"/>
        <v>2.1526644920033124E-2</v>
      </c>
      <c r="AR65" s="1">
        <f t="shared" si="51"/>
        <v>48170.967516217199</v>
      </c>
      <c r="AS65" s="1">
        <f t="shared" si="48"/>
        <v>11506.509092651191</v>
      </c>
      <c r="AT65" s="1">
        <f t="shared" si="49"/>
        <v>4456.5699505235452</v>
      </c>
      <c r="AU65" s="1">
        <f t="shared" si="27"/>
        <v>9634.1935032434394</v>
      </c>
      <c r="AV65" s="1">
        <f t="shared" si="27"/>
        <v>2301.3018185302385</v>
      </c>
      <c r="AW65" s="1">
        <f t="shared" si="27"/>
        <v>891.31399010470909</v>
      </c>
      <c r="AX65" s="1">
        <f t="shared" si="14"/>
        <v>34733.497282339369</v>
      </c>
      <c r="AY65" s="1">
        <f t="shared" si="3"/>
        <v>3421.1042663303424</v>
      </c>
      <c r="AZ65" s="1">
        <f t="shared" si="3"/>
        <v>993.84311896690031</v>
      </c>
      <c r="BA65" s="1">
        <f t="shared" si="15"/>
        <v>11600.320283745907</v>
      </c>
      <c r="BB65" s="1">
        <f t="shared" si="15"/>
        <v>21896.259569488924</v>
      </c>
      <c r="BC65" s="1">
        <f t="shared" si="15"/>
        <v>24758.331070625711</v>
      </c>
      <c r="BD65" s="1">
        <f t="shared" si="16"/>
        <v>51758.733833332262</v>
      </c>
      <c r="BE65" s="2">
        <f t="shared" si="52"/>
        <v>0.10432677093898275</v>
      </c>
      <c r="BF65" s="2">
        <f t="shared" si="52"/>
        <v>5.4695092241530074E-2</v>
      </c>
      <c r="BG65" s="2">
        <f t="shared" si="52"/>
        <v>1.5649694592136141E-2</v>
      </c>
      <c r="BH65" s="2">
        <f t="shared" si="4"/>
        <v>6.4473843198298658E-2</v>
      </c>
      <c r="BI65" s="2">
        <f t="shared" si="17"/>
        <v>1.0884075134554977E-3</v>
      </c>
      <c r="BJ65" s="2">
        <f t="shared" si="5"/>
        <v>2.9915531153094834E-4</v>
      </c>
      <c r="BK65" s="2">
        <f t="shared" si="5"/>
        <v>2.449129408271352E-5</v>
      </c>
      <c r="BL65" s="2">
        <f t="shared" si="6"/>
        <v>52.429642975071516</v>
      </c>
      <c r="BM65" s="2">
        <f t="shared" si="6"/>
        <v>3.4422333122457567</v>
      </c>
      <c r="BN65" s="2">
        <f t="shared" si="6"/>
        <v>0.10914716525845619</v>
      </c>
      <c r="BO65" s="2">
        <f t="shared" si="18"/>
        <v>83.112447632979965</v>
      </c>
      <c r="BP65" s="2">
        <f t="shared" si="18"/>
        <v>7.6526395435050851</v>
      </c>
      <c r="BQ65" s="2">
        <f t="shared" si="18"/>
        <v>2.1208623331633034</v>
      </c>
      <c r="BR65" s="11">
        <f t="shared" si="19"/>
        <v>5.2269256861876306E-2</v>
      </c>
      <c r="BS65" s="17">
        <f t="shared" si="53"/>
        <v>0.79272856539590464</v>
      </c>
      <c r="BT65" s="17">
        <f t="shared" si="54"/>
        <v>0.88848704791568878</v>
      </c>
      <c r="BU65" s="12">
        <f>(BU$3*temphigh!$I175+BU$4*temphigh!$I175^2+BU$5*temphigh!$I175^6)*(K65/K$56)^$BW$1</f>
        <v>3.4936220475740458</v>
      </c>
      <c r="BV65" s="12">
        <f>(BV$3*temphigh!$I175+BV$4*temphigh!$I175^2+BV$5*temphigh!$I175^6)*(L65/L$56)^$BW$1</f>
        <v>1.7069596420820794</v>
      </c>
      <c r="BW65" s="12">
        <f>(BW$3*temphigh!$I175+BW$4*temphigh!$I175^2+BW$5*temphigh!$I175^6)*(M65/M$56)^$BW$1</f>
        <v>0.51274111339947437</v>
      </c>
      <c r="BX65" s="12"/>
      <c r="BY65" s="12"/>
      <c r="BZ65" s="12"/>
      <c r="CA65" s="19"/>
      <c r="CB65" s="19"/>
      <c r="CC65" s="19"/>
      <c r="CD65" s="19"/>
      <c r="CE65" s="19"/>
      <c r="CF65" s="19"/>
      <c r="CG65" s="19"/>
      <c r="CH65" s="19"/>
    </row>
    <row r="66" spans="1:86" x14ac:dyDescent="0.3">
      <c r="A66" s="2">
        <f t="shared" si="37"/>
        <v>2020</v>
      </c>
      <c r="B66" s="5">
        <f t="shared" si="38"/>
        <v>1112.2277335922824</v>
      </c>
      <c r="C66" s="5">
        <f t="shared" si="38"/>
        <v>2703.7503235349172</v>
      </c>
      <c r="D66" s="5">
        <f t="shared" si="38"/>
        <v>3622.8290223959934</v>
      </c>
      <c r="E66" s="15">
        <f t="shared" si="39"/>
        <v>2.4595973981721723E-3</v>
      </c>
      <c r="F66" s="15">
        <f t="shared" si="39"/>
        <v>4.8455718038849334E-3</v>
      </c>
      <c r="G66" s="15">
        <f t="shared" si="39"/>
        <v>9.8920624702806548E-3</v>
      </c>
      <c r="H66" s="5">
        <f t="shared" si="40"/>
        <v>49469.798121294101</v>
      </c>
      <c r="I66" s="5">
        <f t="shared" si="40"/>
        <v>11913.746546226908</v>
      </c>
      <c r="J66" s="5">
        <f t="shared" si="40"/>
        <v>4625.6368562767402</v>
      </c>
      <c r="K66" s="5">
        <f t="shared" si="41"/>
        <v>44478.119567758062</v>
      </c>
      <c r="L66" s="5">
        <f t="shared" si="41"/>
        <v>4406.3782230641491</v>
      </c>
      <c r="M66" s="5">
        <f t="shared" si="41"/>
        <v>1276.802418132758</v>
      </c>
      <c r="N66" s="15">
        <f t="shared" si="42"/>
        <v>2.4443215866395418E-2</v>
      </c>
      <c r="O66" s="15">
        <f t="shared" si="42"/>
        <v>3.0399047800004686E-2</v>
      </c>
      <c r="P66" s="15">
        <f t="shared" si="42"/>
        <v>2.7769790837808728E-2</v>
      </c>
      <c r="Q66" s="5">
        <f t="shared" si="43"/>
        <v>6246.8516133891362</v>
      </c>
      <c r="R66" s="5">
        <f t="shared" si="43"/>
        <v>6316.7547642433365</v>
      </c>
      <c r="S66" s="5">
        <f t="shared" si="43"/>
        <v>2756.3629903371238</v>
      </c>
      <c r="T66" s="5">
        <f t="shared" si="44"/>
        <v>126.2760684422563</v>
      </c>
      <c r="U66" s="5">
        <f t="shared" si="44"/>
        <v>530.20724754664661</v>
      </c>
      <c r="V66" s="5">
        <f t="shared" si="44"/>
        <v>595.88832326880299</v>
      </c>
      <c r="W66" s="15">
        <f t="shared" si="45"/>
        <v>-1.0734613539272964E-2</v>
      </c>
      <c r="X66" s="15">
        <f t="shared" si="45"/>
        <v>-1.217998157191269E-2</v>
      </c>
      <c r="Y66" s="15">
        <f t="shared" si="45"/>
        <v>-9.7425357312937999E-3</v>
      </c>
      <c r="Z66" s="5">
        <f t="shared" si="50"/>
        <v>12241.651687213192</v>
      </c>
      <c r="AA66" s="5">
        <f t="shared" si="50"/>
        <v>16837.453575904703</v>
      </c>
      <c r="AB66" s="5">
        <f t="shared" si="50"/>
        <v>6831.5362283523673</v>
      </c>
      <c r="AC66" s="16">
        <f t="shared" si="33"/>
        <v>2.2227817240370511</v>
      </c>
      <c r="AD66" s="16">
        <f t="shared" si="33"/>
        <v>2.8839855280950726</v>
      </c>
      <c r="AE66" s="16">
        <f t="shared" si="33"/>
        <v>2.587922206317097</v>
      </c>
      <c r="AF66" s="15">
        <f t="shared" si="34"/>
        <v>-4.0504037456468023E-3</v>
      </c>
      <c r="AG66" s="15">
        <f t="shared" si="34"/>
        <v>2.9673830763510267E-4</v>
      </c>
      <c r="AH66" s="15">
        <f t="shared" si="34"/>
        <v>9.7937136394747881E-3</v>
      </c>
      <c r="AI66" s="1">
        <f t="shared" si="36"/>
        <v>75405.986336064481</v>
      </c>
      <c r="AJ66" s="1">
        <f t="shared" si="36"/>
        <v>17052.213568698822</v>
      </c>
      <c r="AK66" s="1">
        <f t="shared" si="36"/>
        <v>6474.4578128859876</v>
      </c>
      <c r="AL66" s="14">
        <f t="shared" si="46"/>
        <v>18.511746040500022</v>
      </c>
      <c r="AM66" s="14">
        <f t="shared" si="46"/>
        <v>2.9984445664864543</v>
      </c>
      <c r="AN66" s="14">
        <f t="shared" si="46"/>
        <v>1.1310506364465212</v>
      </c>
      <c r="AO66" s="11">
        <f t="shared" si="47"/>
        <v>1.864937215763942E-2</v>
      </c>
      <c r="AP66" s="11">
        <f t="shared" si="47"/>
        <v>2.3493290211373138E-2</v>
      </c>
      <c r="AQ66" s="11">
        <f t="shared" si="47"/>
        <v>2.1311378470832792E-2</v>
      </c>
      <c r="AR66" s="1">
        <f t="shared" si="51"/>
        <v>49469.798121294101</v>
      </c>
      <c r="AS66" s="1">
        <f t="shared" si="48"/>
        <v>11913.746546226908</v>
      </c>
      <c r="AT66" s="1">
        <f t="shared" si="49"/>
        <v>4625.6368562767402</v>
      </c>
      <c r="AU66" s="1">
        <f t="shared" si="27"/>
        <v>9893.9596242588213</v>
      </c>
      <c r="AV66" s="1">
        <f t="shared" si="27"/>
        <v>2382.7493092453819</v>
      </c>
      <c r="AW66" s="1">
        <f t="shared" si="27"/>
        <v>925.12737125534807</v>
      </c>
      <c r="AX66" s="1">
        <f t="shared" si="14"/>
        <v>35582.495654206446</v>
      </c>
      <c r="AY66" s="1">
        <f t="shared" si="3"/>
        <v>3525.1025784513195</v>
      </c>
      <c r="AZ66" s="1">
        <f t="shared" si="3"/>
        <v>1021.4419345062065</v>
      </c>
      <c r="BA66" s="1">
        <f t="shared" si="15"/>
        <v>11655.711879129058</v>
      </c>
      <c r="BB66" s="1">
        <f t="shared" si="15"/>
        <v>22083.326386332032</v>
      </c>
      <c r="BC66" s="1">
        <f t="shared" si="15"/>
        <v>25102.475673717123</v>
      </c>
      <c r="BD66" s="1">
        <f t="shared" si="16"/>
        <v>50757.206810398355</v>
      </c>
      <c r="BE66" s="2">
        <f t="shared" si="52"/>
        <v>0.10432677093898275</v>
      </c>
      <c r="BF66" s="2">
        <f t="shared" si="52"/>
        <v>5.4695092241530074E-2</v>
      </c>
      <c r="BG66" s="2">
        <f t="shared" si="52"/>
        <v>1.5649694592136141E-2</v>
      </c>
      <c r="BH66" s="2">
        <f t="shared" si="4"/>
        <v>6.4186253092961623E-2</v>
      </c>
      <c r="BI66" s="2">
        <f t="shared" si="17"/>
        <v>1.0884075134554977E-3</v>
      </c>
      <c r="BJ66" s="2">
        <f t="shared" si="5"/>
        <v>2.9915531153094834E-4</v>
      </c>
      <c r="BK66" s="2">
        <f t="shared" si="5"/>
        <v>2.449129408271352E-5</v>
      </c>
      <c r="BL66" s="2">
        <f t="shared" si="6"/>
        <v>53.843299964343167</v>
      </c>
      <c r="BM66" s="2">
        <f t="shared" si="6"/>
        <v>3.5640605595372707</v>
      </c>
      <c r="BN66" s="2">
        <f t="shared" si="6"/>
        <v>0.11328783256691209</v>
      </c>
      <c r="BO66" s="2">
        <f t="shared" si="18"/>
        <v>84.319084203136228</v>
      </c>
      <c r="BP66" s="2">
        <f t="shared" si="18"/>
        <v>7.7401664491666269</v>
      </c>
      <c r="BQ66" s="2">
        <f t="shared" si="18"/>
        <v>2.1192833258916561</v>
      </c>
      <c r="BR66" s="11">
        <f t="shared" si="19"/>
        <v>5.2146325854617953E-2</v>
      </c>
      <c r="BS66" s="17">
        <f t="shared" si="53"/>
        <v>0.75335144519950592</v>
      </c>
      <c r="BT66" s="17">
        <f t="shared" si="54"/>
        <v>0.86260878438416388</v>
      </c>
      <c r="BU66" s="12">
        <f>(BU$3*temphigh!$I176+BU$4*temphigh!$I176^2+BU$5*temphigh!$I176^6)*(K66/K$56)^$BW$1</f>
        <v>3.4803941804433123</v>
      </c>
      <c r="BV66" s="12">
        <f>(BV$3*temphigh!$I176+BV$4*temphigh!$I176^2+BV$5*temphigh!$I176^6)*(L66/L$56)^$BW$1</f>
        <v>1.6815664426124024</v>
      </c>
      <c r="BW66" s="12">
        <f>(BW$3*temphigh!$I176+BW$4*temphigh!$I176^2+BW$5*temphigh!$I176^6)*(M66/M$56)^$BW$1</f>
        <v>0.48329368881912693</v>
      </c>
      <c r="BX66" s="12"/>
      <c r="BY66" s="12"/>
      <c r="BZ66" s="12"/>
      <c r="CA66" s="19"/>
      <c r="CB66" s="19"/>
      <c r="CC66" s="19"/>
      <c r="CD66" s="19"/>
      <c r="CE66" s="19"/>
      <c r="CF66" s="19"/>
      <c r="CG66" s="19"/>
      <c r="CH66" s="19"/>
    </row>
    <row r="67" spans="1:86" x14ac:dyDescent="0.3">
      <c r="A67" s="2">
        <f t="shared" si="37"/>
        <v>2021</v>
      </c>
      <c r="B67" s="5">
        <f t="shared" si="38"/>
        <v>1114.8265844100149</v>
      </c>
      <c r="C67" s="5">
        <f t="shared" si="38"/>
        <v>2716.19647905076</v>
      </c>
      <c r="D67" s="5">
        <f t="shared" si="38"/>
        <v>3656.8744108542464</v>
      </c>
      <c r="E67" s="15">
        <f t="shared" si="39"/>
        <v>2.3366175282635636E-3</v>
      </c>
      <c r="F67" s="15">
        <f t="shared" si="39"/>
        <v>4.6032932136906863E-3</v>
      </c>
      <c r="G67" s="15">
        <f t="shared" si="39"/>
        <v>9.397459346766621E-3</v>
      </c>
      <c r="H67" s="5">
        <f t="shared" si="40"/>
        <v>50782.023844223339</v>
      </c>
      <c r="I67" s="5">
        <f t="shared" si="40"/>
        <v>12328.356582940587</v>
      </c>
      <c r="J67" s="5">
        <f t="shared" si="40"/>
        <v>4797.4358890593776</v>
      </c>
      <c r="K67" s="5">
        <f t="shared" si="41"/>
        <v>45551.50061397042</v>
      </c>
      <c r="L67" s="5">
        <f t="shared" si="41"/>
        <v>4538.8309270060709</v>
      </c>
      <c r="M67" s="5">
        <f t="shared" si="41"/>
        <v>1311.8951733260908</v>
      </c>
      <c r="N67" s="15">
        <f t="shared" si="42"/>
        <v>2.4132788360739177E-2</v>
      </c>
      <c r="O67" s="15">
        <f t="shared" si="42"/>
        <v>3.0059313394531051E-2</v>
      </c>
      <c r="P67" s="15">
        <f t="shared" si="42"/>
        <v>2.7484875259442099E-2</v>
      </c>
      <c r="Q67" s="5">
        <f t="shared" si="43"/>
        <v>6343.7180261797839</v>
      </c>
      <c r="R67" s="5">
        <f t="shared" si="43"/>
        <v>6456.9685378219674</v>
      </c>
      <c r="S67" s="5">
        <f t="shared" si="43"/>
        <v>2830.8846900228127</v>
      </c>
      <c r="T67" s="5">
        <f t="shared" si="44"/>
        <v>124.9205436482699</v>
      </c>
      <c r="U67" s="5">
        <f t="shared" si="44"/>
        <v>523.74933304223396</v>
      </c>
      <c r="V67" s="5">
        <f t="shared" si="44"/>
        <v>590.08285998749591</v>
      </c>
      <c r="W67" s="15">
        <f t="shared" si="45"/>
        <v>-1.0734613539272964E-2</v>
      </c>
      <c r="X67" s="15">
        <f t="shared" si="45"/>
        <v>-1.217998157191269E-2</v>
      </c>
      <c r="Y67" s="15">
        <f t="shared" si="45"/>
        <v>-9.7425357312937999E-3</v>
      </c>
      <c r="Z67" s="5">
        <f t="shared" si="50"/>
        <v>12386.396007992153</v>
      </c>
      <c r="AA67" s="5">
        <f t="shared" si="50"/>
        <v>17226.135485207946</v>
      </c>
      <c r="AB67" s="5">
        <f t="shared" si="50"/>
        <v>7090.3874938213521</v>
      </c>
      <c r="AC67" s="16">
        <f t="shared" si="33"/>
        <v>2.2137785606162561</v>
      </c>
      <c r="AD67" s="16">
        <f t="shared" si="33"/>
        <v>2.8848413170799239</v>
      </c>
      <c r="AE67" s="16">
        <f t="shared" si="33"/>
        <v>2.6132675753270043</v>
      </c>
      <c r="AF67" s="15">
        <f t="shared" si="34"/>
        <v>-4.0504037456468023E-3</v>
      </c>
      <c r="AG67" s="15">
        <f t="shared" si="34"/>
        <v>2.9673830763510267E-4</v>
      </c>
      <c r="AH67" s="15">
        <f t="shared" si="34"/>
        <v>9.7937136394747881E-3</v>
      </c>
      <c r="AI67" s="1">
        <f t="shared" si="36"/>
        <v>77759.347326716845</v>
      </c>
      <c r="AJ67" s="1">
        <f t="shared" si="36"/>
        <v>17729.74152107432</v>
      </c>
      <c r="AK67" s="1">
        <f t="shared" si="36"/>
        <v>6752.1394028527375</v>
      </c>
      <c r="AL67" s="14">
        <f t="shared" si="46"/>
        <v>18.853526157285042</v>
      </c>
      <c r="AM67" s="14">
        <f t="shared" si="46"/>
        <v>3.0681834615858041</v>
      </c>
      <c r="AN67" s="14">
        <f t="shared" si="46"/>
        <v>1.1549138421476792</v>
      </c>
      <c r="AO67" s="11">
        <f t="shared" si="47"/>
        <v>1.8462878436063025E-2</v>
      </c>
      <c r="AP67" s="11">
        <f t="shared" si="47"/>
        <v>2.3258357309259407E-2</v>
      </c>
      <c r="AQ67" s="11">
        <f t="shared" si="47"/>
        <v>2.1098264686124465E-2</v>
      </c>
      <c r="AR67" s="1">
        <f t="shared" si="51"/>
        <v>50782.023844223339</v>
      </c>
      <c r="AS67" s="1">
        <f t="shared" si="48"/>
        <v>12328.356582940587</v>
      </c>
      <c r="AT67" s="1">
        <f t="shared" si="49"/>
        <v>4797.4358890593776</v>
      </c>
      <c r="AU67" s="1">
        <f t="shared" si="27"/>
        <v>10156.404768844668</v>
      </c>
      <c r="AV67" s="1">
        <f t="shared" si="27"/>
        <v>2465.6713165881174</v>
      </c>
      <c r="AW67" s="1">
        <f t="shared" si="27"/>
        <v>959.48717781187554</v>
      </c>
      <c r="AX67" s="1">
        <f t="shared" si="14"/>
        <v>36441.200491176336</v>
      </c>
      <c r="AY67" s="1">
        <f t="shared" si="3"/>
        <v>3631.0647416048569</v>
      </c>
      <c r="AZ67" s="1">
        <f t="shared" si="3"/>
        <v>1049.5161386608727</v>
      </c>
      <c r="BA67" s="1">
        <f t="shared" si="15"/>
        <v>11709.531191201504</v>
      </c>
      <c r="BB67" s="1">
        <f t="shared" si="15"/>
        <v>22265.426337293287</v>
      </c>
      <c r="BC67" s="1">
        <f t="shared" si="15"/>
        <v>25437.527468560798</v>
      </c>
      <c r="BD67" s="1">
        <f t="shared" si="16"/>
        <v>49757.020835487863</v>
      </c>
      <c r="BE67" s="2">
        <f t="shared" si="52"/>
        <v>0.10432677093898275</v>
      </c>
      <c r="BF67" s="2">
        <f t="shared" si="52"/>
        <v>5.4695092241530074E-2</v>
      </c>
      <c r="BG67" s="2">
        <f t="shared" si="52"/>
        <v>1.5649694592136141E-2</v>
      </c>
      <c r="BH67" s="2">
        <f t="shared" si="4"/>
        <v>6.3901734029967155E-2</v>
      </c>
      <c r="BI67" s="2">
        <f t="shared" si="17"/>
        <v>1.0884075134554977E-3</v>
      </c>
      <c r="BJ67" s="2">
        <f t="shared" si="5"/>
        <v>2.9915531153094834E-4</v>
      </c>
      <c r="BK67" s="2">
        <f t="shared" si="5"/>
        <v>2.449129408271352E-5</v>
      </c>
      <c r="BL67" s="2">
        <f t="shared" si="6"/>
        <v>55.271536300528922</v>
      </c>
      <c r="BM67" s="2">
        <f t="shared" si="6"/>
        <v>3.6880933542342089</v>
      </c>
      <c r="BN67" s="2">
        <f t="shared" si="6"/>
        <v>0.11749541320191741</v>
      </c>
      <c r="BO67" s="2">
        <f t="shared" si="18"/>
        <v>85.54424654267207</v>
      </c>
      <c r="BP67" s="2">
        <f t="shared" si="18"/>
        <v>7.8288087431964151</v>
      </c>
      <c r="BQ67" s="2">
        <f t="shared" si="18"/>
        <v>2.1177518592476532</v>
      </c>
      <c r="BR67" s="11">
        <f t="shared" si="19"/>
        <v>5.2018656837843541E-2</v>
      </c>
      <c r="BS67" s="17">
        <f t="shared" si="53"/>
        <v>0.71601394852335531</v>
      </c>
      <c r="BT67" s="17">
        <f t="shared" si="54"/>
        <v>0.83748425668365423</v>
      </c>
      <c r="BU67" s="12">
        <f>(BU$3*temphigh!$I177+BU$4*temphigh!$I177^2+BU$5*temphigh!$I177^6)*(K67/K$56)^$BW$1</f>
        <v>3.4646257961347486</v>
      </c>
      <c r="BV67" s="12">
        <f>(BV$3*temphigh!$I177+BV$4*temphigh!$I177^2+BV$5*temphigh!$I177^6)*(L67/L$56)^$BW$1</f>
        <v>1.6542799723150921</v>
      </c>
      <c r="BW67" s="12">
        <f>(BW$3*temphigh!$I177+BW$4*temphigh!$I177^2+BW$5*temphigh!$I177^6)*(M67/M$56)^$BW$1</f>
        <v>0.45230585827332703</v>
      </c>
      <c r="BX67" s="12"/>
      <c r="BY67" s="12"/>
      <c r="BZ67" s="12"/>
      <c r="CA67" s="19"/>
      <c r="CB67" s="19"/>
      <c r="CC67" s="19"/>
      <c r="CD67" s="19"/>
      <c r="CE67" s="19"/>
      <c r="CF67" s="19"/>
      <c r="CG67" s="19"/>
      <c r="CH67" s="19"/>
    </row>
    <row r="68" spans="1:86" x14ac:dyDescent="0.3">
      <c r="A68" s="2">
        <f t="shared" si="37"/>
        <v>2022</v>
      </c>
      <c r="B68" s="5">
        <f t="shared" si="38"/>
        <v>1117.3012615812161</v>
      </c>
      <c r="C68" s="5">
        <f t="shared" si="38"/>
        <v>2728.0747554288719</v>
      </c>
      <c r="D68" s="5">
        <f t="shared" si="38"/>
        <v>3689.5214730358684</v>
      </c>
      <c r="E68" s="15">
        <f t="shared" si="39"/>
        <v>2.2197866518503854E-3</v>
      </c>
      <c r="F68" s="15">
        <f t="shared" si="39"/>
        <v>4.3731285530061517E-3</v>
      </c>
      <c r="G68" s="15">
        <f t="shared" si="39"/>
        <v>8.9275863794282904E-3</v>
      </c>
      <c r="H68" s="5">
        <f t="shared" si="40"/>
        <v>52107.441090891392</v>
      </c>
      <c r="I68" s="5">
        <f t="shared" si="40"/>
        <v>12750.29343880725</v>
      </c>
      <c r="J68" s="5">
        <f t="shared" si="40"/>
        <v>4971.9069894749036</v>
      </c>
      <c r="K68" s="5">
        <f t="shared" si="41"/>
        <v>46636.876626406396</v>
      </c>
      <c r="L68" s="5">
        <f t="shared" si="41"/>
        <v>4673.7331568477557</v>
      </c>
      <c r="M68" s="5">
        <f t="shared" si="41"/>
        <v>1347.5750245149932</v>
      </c>
      <c r="N68" s="15">
        <f t="shared" si="42"/>
        <v>2.3827448005150798E-2</v>
      </c>
      <c r="O68" s="15">
        <f t="shared" si="42"/>
        <v>2.9721801056526553E-2</v>
      </c>
      <c r="P68" s="15">
        <f t="shared" si="42"/>
        <v>2.719718153885875E-2</v>
      </c>
      <c r="Q68" s="5">
        <f t="shared" si="43"/>
        <v>6439.4151580334446</v>
      </c>
      <c r="R68" s="5">
        <f t="shared" si="43"/>
        <v>6596.6202831307983</v>
      </c>
      <c r="S68" s="5">
        <f t="shared" si="43"/>
        <v>2905.2540832041695</v>
      </c>
      <c r="T68" s="5">
        <f t="shared" si="44"/>
        <v>123.57956988908984</v>
      </c>
      <c r="U68" s="5">
        <f t="shared" si="44"/>
        <v>517.37007581747798</v>
      </c>
      <c r="V68" s="5">
        <f t="shared" si="44"/>
        <v>584.3339566396437</v>
      </c>
      <c r="W68" s="15">
        <f t="shared" si="45"/>
        <v>-1.0734613539272964E-2</v>
      </c>
      <c r="X68" s="15">
        <f t="shared" si="45"/>
        <v>-1.217998157191269E-2</v>
      </c>
      <c r="Y68" s="15">
        <f t="shared" si="45"/>
        <v>-9.7425357312937999E-3</v>
      </c>
      <c r="Z68" s="5">
        <f t="shared" si="50"/>
        <v>12527.517019646642</v>
      </c>
      <c r="AA68" s="5">
        <f t="shared" si="50"/>
        <v>17613.731227463119</v>
      </c>
      <c r="AB68" s="5">
        <f t="shared" si="50"/>
        <v>7353.4035878161649</v>
      </c>
      <c r="AC68" s="16">
        <f t="shared" si="33"/>
        <v>2.2048118636423033</v>
      </c>
      <c r="AD68" s="16">
        <f t="shared" si="33"/>
        <v>2.8856973600101501</v>
      </c>
      <c r="AE68" s="16">
        <f t="shared" si="33"/>
        <v>2.6388611696230817</v>
      </c>
      <c r="AF68" s="15">
        <f t="shared" si="34"/>
        <v>-4.0504037456468023E-3</v>
      </c>
      <c r="AG68" s="15">
        <f t="shared" si="34"/>
        <v>2.9673830763510267E-4</v>
      </c>
      <c r="AH68" s="15">
        <f t="shared" si="34"/>
        <v>9.7937136394747881E-3</v>
      </c>
      <c r="AI68" s="1">
        <f t="shared" si="36"/>
        <v>80139.817362889837</v>
      </c>
      <c r="AJ68" s="1">
        <f t="shared" si="36"/>
        <v>18422.438685555004</v>
      </c>
      <c r="AK68" s="1">
        <f t="shared" si="36"/>
        <v>7036.4126403793398</v>
      </c>
      <c r="AL68" s="14">
        <f t="shared" si="46"/>
        <v>19.198135615202801</v>
      </c>
      <c r="AM68" s="14">
        <f t="shared" si="46"/>
        <v>3.1388307597533278</v>
      </c>
      <c r="AN68" s="14">
        <f t="shared" si="46"/>
        <v>1.1790368532996669</v>
      </c>
      <c r="AO68" s="11">
        <f t="shared" si="47"/>
        <v>1.8278249651702393E-2</v>
      </c>
      <c r="AP68" s="11">
        <f t="shared" si="47"/>
        <v>2.3025773736166811E-2</v>
      </c>
      <c r="AQ68" s="11">
        <f t="shared" si="47"/>
        <v>2.0887282039263221E-2</v>
      </c>
      <c r="AR68" s="1">
        <f t="shared" si="51"/>
        <v>52107.441090891392</v>
      </c>
      <c r="AS68" s="1">
        <f t="shared" si="48"/>
        <v>12750.29343880725</v>
      </c>
      <c r="AT68" s="1">
        <f t="shared" si="49"/>
        <v>4971.9069894749036</v>
      </c>
      <c r="AU68" s="1">
        <f t="shared" si="27"/>
        <v>10421.48821817828</v>
      </c>
      <c r="AV68" s="1">
        <f t="shared" si="27"/>
        <v>2550.0586877614501</v>
      </c>
      <c r="AW68" s="1">
        <f t="shared" si="27"/>
        <v>994.38139789498075</v>
      </c>
      <c r="AX68" s="1">
        <f t="shared" si="14"/>
        <v>37309.501301125107</v>
      </c>
      <c r="AY68" s="1">
        <f t="shared" si="3"/>
        <v>3738.9865254782048</v>
      </c>
      <c r="AZ68" s="1">
        <f t="shared" si="3"/>
        <v>1078.0600196119944</v>
      </c>
      <c r="BA68" s="1">
        <f t="shared" si="15"/>
        <v>11761.834067498534</v>
      </c>
      <c r="BB68" s="1">
        <f t="shared" si="15"/>
        <v>22442.697589375355</v>
      </c>
      <c r="BC68" s="1">
        <f t="shared" si="15"/>
        <v>25763.627479911669</v>
      </c>
      <c r="BD68" s="1">
        <f t="shared" si="16"/>
        <v>48759.601145007706</v>
      </c>
      <c r="BE68" s="2">
        <f t="shared" si="52"/>
        <v>0.10432677093898275</v>
      </c>
      <c r="BF68" s="2">
        <f t="shared" si="52"/>
        <v>5.4695092241530074E-2</v>
      </c>
      <c r="BG68" s="2">
        <f t="shared" si="52"/>
        <v>1.5649694592136141E-2</v>
      </c>
      <c r="BH68" s="2">
        <f t="shared" si="4"/>
        <v>6.3620235323442659E-2</v>
      </c>
      <c r="BI68" s="2">
        <f t="shared" si="17"/>
        <v>1.0884075134554977E-3</v>
      </c>
      <c r="BJ68" s="2">
        <f t="shared" si="5"/>
        <v>2.9915531153094834E-4</v>
      </c>
      <c r="BK68" s="2">
        <f t="shared" si="5"/>
        <v>2.449129408271352E-5</v>
      </c>
      <c r="BL68" s="2">
        <f t="shared" si="6"/>
        <v>56.714130390265929</v>
      </c>
      <c r="BM68" s="2">
        <f t="shared" si="6"/>
        <v>3.8143180057973893</v>
      </c>
      <c r="BN68" s="2">
        <f t="shared" si="6"/>
        <v>0.12176843623112869</v>
      </c>
      <c r="BO68" s="2">
        <f t="shared" si="18"/>
        <v>86.788165003176346</v>
      </c>
      <c r="BP68" s="2">
        <f t="shared" si="18"/>
        <v>7.9185774636414825</v>
      </c>
      <c r="BQ68" s="2">
        <f t="shared" si="18"/>
        <v>2.1162669775044178</v>
      </c>
      <c r="BR68" s="11">
        <f t="shared" si="19"/>
        <v>5.1886327209303501E-2</v>
      </c>
      <c r="BS68" s="17">
        <f t="shared" si="53"/>
        <v>0.68060955370843823</v>
      </c>
      <c r="BT68" s="17">
        <f t="shared" si="54"/>
        <v>0.81309151134335356</v>
      </c>
      <c r="BU68" s="12">
        <f>(BU$3*temphigh!$I178+BU$4*temphigh!$I178^2+BU$5*temphigh!$I178^6)*(K68/K$56)^$BW$1</f>
        <v>3.446242545119178</v>
      </c>
      <c r="BV68" s="12">
        <f>(BV$3*temphigh!$I178+BV$4*temphigh!$I178^2+BV$5*temphigh!$I178^6)*(L68/L$56)^$BW$1</f>
        <v>1.6250501756524192</v>
      </c>
      <c r="BW68" s="12">
        <f>(BW$3*temphigh!$I178+BW$4*temphigh!$I178^2+BW$5*temphigh!$I178^6)*(M68/M$56)^$BW$1</f>
        <v>0.41973427888145715</v>
      </c>
      <c r="BX68" s="12"/>
      <c r="BY68" s="12"/>
      <c r="BZ68" s="12"/>
      <c r="CA68" s="19"/>
      <c r="CB68" s="19"/>
      <c r="CC68" s="19"/>
      <c r="CD68" s="19"/>
      <c r="CE68" s="19"/>
      <c r="CF68" s="19"/>
      <c r="CG68" s="19"/>
      <c r="CH68" s="19"/>
    </row>
    <row r="69" spans="1:86" x14ac:dyDescent="0.3">
      <c r="A69" s="2">
        <f t="shared" si="37"/>
        <v>2023</v>
      </c>
      <c r="B69" s="5">
        <f t="shared" si="38"/>
        <v>1119.657423486442</v>
      </c>
      <c r="C69" s="5">
        <f t="shared" si="38"/>
        <v>2739.4084659561881</v>
      </c>
      <c r="D69" s="5">
        <f t="shared" si="38"/>
        <v>3720.813068602688</v>
      </c>
      <c r="E69" s="15">
        <f t="shared" si="39"/>
        <v>2.1087973192578662E-3</v>
      </c>
      <c r="F69" s="15">
        <f t="shared" si="39"/>
        <v>4.154472125355844E-3</v>
      </c>
      <c r="G69" s="15">
        <f t="shared" si="39"/>
        <v>8.4812070604568749E-3</v>
      </c>
      <c r="H69" s="5">
        <f t="shared" si="40"/>
        <v>53445.830214660527</v>
      </c>
      <c r="I69" s="5">
        <f t="shared" si="40"/>
        <v>13179.50822437587</v>
      </c>
      <c r="J69" s="5">
        <f t="shared" si="40"/>
        <v>5148.9907875913323</v>
      </c>
      <c r="K69" s="5">
        <f t="shared" si="41"/>
        <v>47734.091779821712</v>
      </c>
      <c r="L69" s="5">
        <f t="shared" si="41"/>
        <v>4811.0781536099157</v>
      </c>
      <c r="M69" s="5">
        <f t="shared" si="41"/>
        <v>1383.8348480981285</v>
      </c>
      <c r="N69" s="15">
        <f t="shared" si="42"/>
        <v>2.352677179058893E-2</v>
      </c>
      <c r="O69" s="15">
        <f t="shared" si="42"/>
        <v>2.9386572179656456E-2</v>
      </c>
      <c r="P69" s="15">
        <f t="shared" si="42"/>
        <v>2.690746186557269E-2</v>
      </c>
      <c r="Q69" s="5">
        <f t="shared" si="43"/>
        <v>6533.9125983487957</v>
      </c>
      <c r="R69" s="5">
        <f t="shared" si="43"/>
        <v>6735.6317339358475</v>
      </c>
      <c r="S69" s="5">
        <f t="shared" si="43"/>
        <v>2979.4174985284544</v>
      </c>
      <c r="T69" s="5">
        <f t="shared" si="44"/>
        <v>122.25299096498088</v>
      </c>
      <c r="U69" s="5">
        <f t="shared" si="44"/>
        <v>511.06851782816204</v>
      </c>
      <c r="V69" s="5">
        <f t="shared" si="44"/>
        <v>578.64106218807365</v>
      </c>
      <c r="W69" s="15">
        <f t="shared" si="45"/>
        <v>-1.0734613539272964E-2</v>
      </c>
      <c r="X69" s="15">
        <f t="shared" si="45"/>
        <v>-1.217998157191269E-2</v>
      </c>
      <c r="Y69" s="15">
        <f t="shared" si="45"/>
        <v>-9.7425357312937999E-3</v>
      </c>
      <c r="Z69" s="5">
        <f t="shared" si="50"/>
        <v>12664.991896085063</v>
      </c>
      <c r="AA69" s="5">
        <f t="shared" si="50"/>
        <v>18000.021890348609</v>
      </c>
      <c r="AB69" s="5">
        <f t="shared" si="50"/>
        <v>7620.4919024474457</v>
      </c>
      <c r="AC69" s="16">
        <f t="shared" si="33"/>
        <v>2.19588148541136</v>
      </c>
      <c r="AD69" s="16">
        <f t="shared" si="33"/>
        <v>2.8865536569611066</v>
      </c>
      <c r="AE69" s="16">
        <f t="shared" si="33"/>
        <v>2.6647054202526999</v>
      </c>
      <c r="AF69" s="15">
        <f t="shared" si="34"/>
        <v>-4.0504037456468023E-3</v>
      </c>
      <c r="AG69" s="15">
        <f t="shared" si="34"/>
        <v>2.9673830763510267E-4</v>
      </c>
      <c r="AH69" s="15">
        <f t="shared" si="34"/>
        <v>9.7937136394747881E-3</v>
      </c>
      <c r="AI69" s="1">
        <f t="shared" si="36"/>
        <v>82547.323844779123</v>
      </c>
      <c r="AJ69" s="1">
        <f t="shared" si="36"/>
        <v>19130.253504760956</v>
      </c>
      <c r="AK69" s="1">
        <f t="shared" si="36"/>
        <v>7327.1527742363869</v>
      </c>
      <c r="AL69" s="14">
        <f t="shared" si="46"/>
        <v>19.545534847668499</v>
      </c>
      <c r="AM69" s="14">
        <f t="shared" si="46"/>
        <v>3.2103820265548264</v>
      </c>
      <c r="AN69" s="14">
        <f t="shared" si="46"/>
        <v>1.2034174598363268</v>
      </c>
      <c r="AO69" s="11">
        <f t="shared" si="47"/>
        <v>1.8095467155185369E-2</v>
      </c>
      <c r="AP69" s="11">
        <f t="shared" si="47"/>
        <v>2.2795515998805142E-2</v>
      </c>
      <c r="AQ69" s="11">
        <f t="shared" si="47"/>
        <v>2.067840921887059E-2</v>
      </c>
      <c r="AR69" s="1">
        <f t="shared" si="51"/>
        <v>53445.830214660527</v>
      </c>
      <c r="AS69" s="1">
        <f t="shared" si="48"/>
        <v>13179.50822437587</v>
      </c>
      <c r="AT69" s="1">
        <f t="shared" si="49"/>
        <v>5148.9907875913323</v>
      </c>
      <c r="AU69" s="1">
        <f t="shared" si="27"/>
        <v>10689.166042932105</v>
      </c>
      <c r="AV69" s="1">
        <f t="shared" si="27"/>
        <v>2635.901644875174</v>
      </c>
      <c r="AW69" s="1">
        <f t="shared" si="27"/>
        <v>1029.7981575182664</v>
      </c>
      <c r="AX69" s="1">
        <f t="shared" si="14"/>
        <v>38187.273423857368</v>
      </c>
      <c r="AY69" s="1">
        <f t="shared" si="3"/>
        <v>3848.8625228879328</v>
      </c>
      <c r="AZ69" s="1">
        <f t="shared" si="3"/>
        <v>1107.067878478503</v>
      </c>
      <c r="BA69" s="1">
        <f t="shared" si="15"/>
        <v>11812.674222099469</v>
      </c>
      <c r="BB69" s="1">
        <f t="shared" si="15"/>
        <v>22615.276813195174</v>
      </c>
      <c r="BC69" s="1">
        <f t="shared" si="15"/>
        <v>26080.928503983687</v>
      </c>
      <c r="BD69" s="1">
        <f t="shared" si="16"/>
        <v>47766.268266295869</v>
      </c>
      <c r="BE69" s="2">
        <f t="shared" si="52"/>
        <v>0.10432677093898275</v>
      </c>
      <c r="BF69" s="2">
        <f t="shared" si="52"/>
        <v>5.4695092241530074E-2</v>
      </c>
      <c r="BG69" s="2">
        <f t="shared" si="52"/>
        <v>1.5649694592136141E-2</v>
      </c>
      <c r="BH69" s="2">
        <f t="shared" si="4"/>
        <v>6.3341697945720352E-2</v>
      </c>
      <c r="BI69" s="2">
        <f t="shared" si="17"/>
        <v>1.0884075134554977E-3</v>
      </c>
      <c r="BJ69" s="2">
        <f t="shared" si="5"/>
        <v>2.9915531153094834E-4</v>
      </c>
      <c r="BK69" s="2">
        <f t="shared" si="5"/>
        <v>2.449129408271352E-5</v>
      </c>
      <c r="BL69" s="2">
        <f t="shared" si="6"/>
        <v>58.170843168503374</v>
      </c>
      <c r="BM69" s="2">
        <f t="shared" si="6"/>
        <v>3.9427198886878592</v>
      </c>
      <c r="BN69" s="2">
        <f t="shared" si="6"/>
        <v>0.12610544760808201</v>
      </c>
      <c r="BO69" s="2">
        <f t="shared" si="18"/>
        <v>88.051077050783192</v>
      </c>
      <c r="BP69" s="2">
        <f t="shared" si="18"/>
        <v>8.009483793092004</v>
      </c>
      <c r="BQ69" s="2">
        <f t="shared" si="18"/>
        <v>2.1148276073266938</v>
      </c>
      <c r="BR69" s="11">
        <f t="shared" si="19"/>
        <v>5.1749438370241013E-2</v>
      </c>
      <c r="BS69" s="17">
        <f t="shared" si="53"/>
        <v>0.6470371713207097</v>
      </c>
      <c r="BT69" s="17">
        <f t="shared" si="54"/>
        <v>0.7894092343139355</v>
      </c>
      <c r="BU69" s="12">
        <f>(BU$3*temphigh!$I179+BU$4*temphigh!$I179^2+BU$5*temphigh!$I179^6)*(K69/K$56)^$BW$1</f>
        <v>3.4251663885684351</v>
      </c>
      <c r="BV69" s="12">
        <f>(BV$3*temphigh!$I179+BV$4*temphigh!$I179^2+BV$5*temphigh!$I179^6)*(L69/L$56)^$BW$1</f>
        <v>1.5938251908880821</v>
      </c>
      <c r="BW69" s="12">
        <f>(BW$3*temphigh!$I179+BW$4*temphigh!$I179^2+BW$5*temphigh!$I179^6)*(M69/M$56)^$BW$1</f>
        <v>0.38553495092348511</v>
      </c>
      <c r="BX69" s="12"/>
      <c r="BY69" s="12"/>
      <c r="BZ69" s="12"/>
      <c r="CA69" s="19"/>
      <c r="CB69" s="19"/>
      <c r="CC69" s="19"/>
      <c r="CD69" s="19"/>
      <c r="CE69" s="19"/>
      <c r="CF69" s="19"/>
      <c r="CG69" s="19"/>
      <c r="CH69" s="19"/>
    </row>
    <row r="70" spans="1:86" x14ac:dyDescent="0.3">
      <c r="A70" s="2">
        <f t="shared" si="37"/>
        <v>2024</v>
      </c>
      <c r="B70" s="5">
        <f t="shared" si="38"/>
        <v>1121.9004975309206</v>
      </c>
      <c r="C70" s="5">
        <f t="shared" si="38"/>
        <v>2750.2202222623778</v>
      </c>
      <c r="D70" s="5">
        <f t="shared" si="38"/>
        <v>3750.7922053673574</v>
      </c>
      <c r="E70" s="15">
        <f t="shared" si="39"/>
        <v>2.0033574532949726E-3</v>
      </c>
      <c r="F70" s="15">
        <f t="shared" si="39"/>
        <v>3.946748519088052E-3</v>
      </c>
      <c r="G70" s="15">
        <f t="shared" si="39"/>
        <v>8.0571467074340309E-3</v>
      </c>
      <c r="H70" s="5">
        <f t="shared" si="40"/>
        <v>54796.95574596095</v>
      </c>
      <c r="I70" s="5">
        <f t="shared" si="40"/>
        <v>13615.948825487147</v>
      </c>
      <c r="J70" s="5">
        <f t="shared" si="40"/>
        <v>5328.6285781428132</v>
      </c>
      <c r="K70" s="5">
        <f t="shared" si="41"/>
        <v>48842.973032419657</v>
      </c>
      <c r="L70" s="5">
        <f t="shared" si="41"/>
        <v>4950.8576496053965</v>
      </c>
      <c r="M70" s="5">
        <f t="shared" si="41"/>
        <v>1420.6674980601651</v>
      </c>
      <c r="N70" s="15">
        <f t="shared" si="42"/>
        <v>2.3230383385375086E-2</v>
      </c>
      <c r="O70" s="15">
        <f t="shared" si="42"/>
        <v>2.905367394429037E-2</v>
      </c>
      <c r="P70" s="15">
        <f t="shared" si="42"/>
        <v>2.6616362503558477E-2</v>
      </c>
      <c r="Q70" s="5">
        <f t="shared" si="43"/>
        <v>6627.1795748723362</v>
      </c>
      <c r="R70" s="5">
        <f t="shared" si="43"/>
        <v>6873.9261569789323</v>
      </c>
      <c r="S70" s="5">
        <f t="shared" si="43"/>
        <v>3053.3235233349683</v>
      </c>
      <c r="T70" s="5">
        <f t="shared" si="44"/>
        <v>120.94065235295159</v>
      </c>
      <c r="U70" s="5">
        <f t="shared" si="44"/>
        <v>504.84371269903028</v>
      </c>
      <c r="V70" s="5">
        <f t="shared" si="44"/>
        <v>573.00363096411252</v>
      </c>
      <c r="W70" s="15">
        <f t="shared" si="45"/>
        <v>-1.0734613539272964E-2</v>
      </c>
      <c r="X70" s="15">
        <f t="shared" si="45"/>
        <v>-1.217998157191269E-2</v>
      </c>
      <c r="Y70" s="15">
        <f t="shared" si="45"/>
        <v>-9.7425357312937999E-3</v>
      </c>
      <c r="Z70" s="5">
        <f t="shared" si="50"/>
        <v>12798.797604518617</v>
      </c>
      <c r="AA70" s="5">
        <f t="shared" si="50"/>
        <v>18384.792583767467</v>
      </c>
      <c r="AB70" s="5">
        <f t="shared" si="50"/>
        <v>7891.5609028664185</v>
      </c>
      <c r="AC70" s="16">
        <f t="shared" si="33"/>
        <v>2.1869872788178535</v>
      </c>
      <c r="AD70" s="16">
        <f t="shared" si="33"/>
        <v>2.8874102080081712</v>
      </c>
      <c r="AE70" s="16">
        <f t="shared" si="33"/>
        <v>2.6908027820722111</v>
      </c>
      <c r="AF70" s="15">
        <f t="shared" si="34"/>
        <v>-4.0504037456468023E-3</v>
      </c>
      <c r="AG70" s="15">
        <f t="shared" si="34"/>
        <v>2.9673830763510267E-4</v>
      </c>
      <c r="AH70" s="15">
        <f t="shared" si="34"/>
        <v>9.7937136394747881E-3</v>
      </c>
      <c r="AI70" s="1">
        <f t="shared" si="36"/>
        <v>84981.757503233312</v>
      </c>
      <c r="AJ70" s="1">
        <f t="shared" si="36"/>
        <v>19853.129799160037</v>
      </c>
      <c r="AK70" s="1">
        <f t="shared" si="36"/>
        <v>7624.2356543310152</v>
      </c>
      <c r="AL70" s="14">
        <f t="shared" si="46"/>
        <v>19.895683575696349</v>
      </c>
      <c r="AM70" s="14">
        <f t="shared" si="46"/>
        <v>3.2828325182549478</v>
      </c>
      <c r="AN70" s="14">
        <f t="shared" si="46"/>
        <v>1.2280533709449999</v>
      </c>
      <c r="AO70" s="11">
        <f t="shared" si="47"/>
        <v>1.7914512483633516E-2</v>
      </c>
      <c r="AP70" s="11">
        <f t="shared" si="47"/>
        <v>2.2567560838817089E-2</v>
      </c>
      <c r="AQ70" s="11">
        <f t="shared" si="47"/>
        <v>2.0471625126681884E-2</v>
      </c>
      <c r="AR70" s="1">
        <f t="shared" si="51"/>
        <v>54796.95574596095</v>
      </c>
      <c r="AS70" s="1">
        <f t="shared" si="48"/>
        <v>13615.948825487147</v>
      </c>
      <c r="AT70" s="1">
        <f t="shared" si="49"/>
        <v>5328.6285781428132</v>
      </c>
      <c r="AU70" s="1">
        <f t="shared" si="27"/>
        <v>10959.39114919219</v>
      </c>
      <c r="AV70" s="1">
        <f t="shared" si="27"/>
        <v>2723.1897650974297</v>
      </c>
      <c r="AW70" s="1">
        <f t="shared" si="27"/>
        <v>1065.7257156285627</v>
      </c>
      <c r="AX70" s="1">
        <f t="shared" si="14"/>
        <v>39074.378425935727</v>
      </c>
      <c r="AY70" s="1">
        <f t="shared" si="14"/>
        <v>3960.686119684317</v>
      </c>
      <c r="AZ70" s="1">
        <f t="shared" si="14"/>
        <v>1136.5339984481325</v>
      </c>
      <c r="BA70" s="1">
        <f t="shared" si="15"/>
        <v>11862.103300488425</v>
      </c>
      <c r="BB70" s="1">
        <f t="shared" si="15"/>
        <v>22783.298876635115</v>
      </c>
      <c r="BC70" s="1">
        <f t="shared" si="15"/>
        <v>26389.59334193527</v>
      </c>
      <c r="BD70" s="1">
        <f t="shared" si="16"/>
        <v>46778.241824324949</v>
      </c>
      <c r="BE70" s="2">
        <f t="shared" si="52"/>
        <v>0.10432677093898275</v>
      </c>
      <c r="BF70" s="2">
        <f t="shared" si="52"/>
        <v>5.4695092241530074E-2</v>
      </c>
      <c r="BG70" s="2">
        <f t="shared" si="52"/>
        <v>1.5649694592136141E-2</v>
      </c>
      <c r="BH70" s="2">
        <f t="shared" ref="BH70:BH133" si="55">(BE70*Z70+BF70*AA70+BG70*AB70)/(Z70+AA70+AB70)</f>
        <v>6.306605608326496E-2</v>
      </c>
      <c r="BI70" s="2">
        <f t="shared" si="17"/>
        <v>1.0884075134554977E-3</v>
      </c>
      <c r="BJ70" s="2">
        <f t="shared" si="17"/>
        <v>2.9915531153094834E-4</v>
      </c>
      <c r="BK70" s="2">
        <f t="shared" si="17"/>
        <v>2.449129408271352E-5</v>
      </c>
      <c r="BL70" s="2">
        <f t="shared" ref="BL70:BN133" si="56">BI70*AR70</f>
        <v>59.641418348392307</v>
      </c>
      <c r="BM70" s="2">
        <f t="shared" si="56"/>
        <v>4.0732834126780579</v>
      </c>
      <c r="BN70" s="2">
        <f t="shared" si="56"/>
        <v>0.13050500956484723</v>
      </c>
      <c r="BO70" s="2">
        <f t="shared" si="18"/>
        <v>89.333226868813512</v>
      </c>
      <c r="BP70" s="2">
        <f t="shared" si="18"/>
        <v>8.1015390690185445</v>
      </c>
      <c r="BQ70" s="2">
        <f t="shared" si="18"/>
        <v>2.1134325862599317</v>
      </c>
      <c r="BR70" s="11">
        <f t="shared" si="19"/>
        <v>5.1608109817217168E-2</v>
      </c>
      <c r="BS70" s="17">
        <f t="shared" si="53"/>
        <v>0.61520087172410454</v>
      </c>
      <c r="BT70" s="17">
        <f t="shared" si="54"/>
        <v>0.76641673234362673</v>
      </c>
      <c r="BU70" s="12">
        <f>(BU$3*temphigh!$I180+BU$4*temphigh!$I180^2+BU$5*temphigh!$I180^6)*(K70/K$56)^$BW$1</f>
        <v>3.4013162317238721</v>
      </c>
      <c r="BV70" s="12">
        <f>(BV$3*temphigh!$I180+BV$4*temphigh!$I180^2+BV$5*temphigh!$I180^6)*(L70/L$56)^$BW$1</f>
        <v>1.56055172917882</v>
      </c>
      <c r="BW70" s="12">
        <f>(BW$3*temphigh!$I180+BW$4*temphigh!$I180^2+BW$5*temphigh!$I180^6)*(M70/M$56)^$BW$1</f>
        <v>0.34966340600016821</v>
      </c>
      <c r="BX70" s="12"/>
      <c r="BY70" s="12"/>
      <c r="BZ70" s="12"/>
      <c r="CA70" s="19"/>
      <c r="CB70" s="19"/>
      <c r="CC70" s="19"/>
      <c r="CD70" s="19"/>
      <c r="CE70" s="19"/>
      <c r="CF70" s="19"/>
      <c r="CG70" s="19"/>
      <c r="CH70" s="19"/>
    </row>
    <row r="71" spans="1:86" x14ac:dyDescent="0.3">
      <c r="A71" s="2">
        <f t="shared" si="37"/>
        <v>2025</v>
      </c>
      <c r="B71" s="5">
        <f t="shared" si="38"/>
        <v>1124.0356868683255</v>
      </c>
      <c r="C71" s="5">
        <f t="shared" si="38"/>
        <v>2760.5319284722891</v>
      </c>
      <c r="D71" s="5">
        <f t="shared" si="38"/>
        <v>3779.5018542817152</v>
      </c>
      <c r="E71" s="15">
        <f t="shared" si="39"/>
        <v>1.9031895806302238E-3</v>
      </c>
      <c r="F71" s="15">
        <f t="shared" si="39"/>
        <v>3.749411093133649E-3</v>
      </c>
      <c r="G71" s="15">
        <f t="shared" si="39"/>
        <v>7.6542893720623287E-3</v>
      </c>
      <c r="H71" s="5">
        <f t="shared" si="40"/>
        <v>56160.566593168187</v>
      </c>
      <c r="I71" s="5">
        <f t="shared" si="40"/>
        <v>14059.559807699447</v>
      </c>
      <c r="J71" s="5">
        <f t="shared" si="40"/>
        <v>5510.76228881524</v>
      </c>
      <c r="K71" s="5">
        <f t="shared" si="41"/>
        <v>49963.330567944045</v>
      </c>
      <c r="L71" s="5">
        <f t="shared" si="41"/>
        <v>5093.0618344560035</v>
      </c>
      <c r="M71" s="5">
        <f t="shared" si="41"/>
        <v>1458.0657719673343</v>
      </c>
      <c r="N71" s="15">
        <f t="shared" si="42"/>
        <v>2.2937947179848095E-2</v>
      </c>
      <c r="O71" s="15">
        <f t="shared" si="42"/>
        <v>2.8723141506995509E-2</v>
      </c>
      <c r="P71" s="15">
        <f t="shared" si="42"/>
        <v>2.6324438306805975E-2</v>
      </c>
      <c r="Q71" s="5">
        <f t="shared" si="43"/>
        <v>6719.1850393276254</v>
      </c>
      <c r="R71" s="5">
        <f t="shared" si="43"/>
        <v>7011.4283200996133</v>
      </c>
      <c r="S71" s="5">
        <f t="shared" si="43"/>
        <v>3126.9229243855134</v>
      </c>
      <c r="T71" s="5">
        <f t="shared" si="44"/>
        <v>119.64240118875509</v>
      </c>
      <c r="U71" s="5">
        <f t="shared" si="44"/>
        <v>498.69472558166012</v>
      </c>
      <c r="V71" s="5">
        <f t="shared" si="44"/>
        <v>567.42112261528359</v>
      </c>
      <c r="W71" s="15">
        <f t="shared" si="45"/>
        <v>-1.0734613539272964E-2</v>
      </c>
      <c r="X71" s="15">
        <f t="shared" si="45"/>
        <v>-1.217998157191269E-2</v>
      </c>
      <c r="Y71" s="15">
        <f t="shared" si="45"/>
        <v>-9.7425357312937999E-3</v>
      </c>
      <c r="Z71" s="5">
        <f t="shared" si="50"/>
        <v>12928.91109784477</v>
      </c>
      <c r="AA71" s="5">
        <f t="shared" si="50"/>
        <v>18767.8323487612</v>
      </c>
      <c r="AB71" s="5">
        <f t="shared" si="50"/>
        <v>8166.520089023913</v>
      </c>
      <c r="AC71" s="16">
        <f t="shared" ref="AC71:AE86" si="57">AC70*(1+AF71)</f>
        <v>2.178129097352048</v>
      </c>
      <c r="AD71" s="16">
        <f t="shared" si="57"/>
        <v>2.8882670132267436</v>
      </c>
      <c r="AE71" s="16">
        <f t="shared" si="57"/>
        <v>2.7171557339801287</v>
      </c>
      <c r="AF71" s="15">
        <f t="shared" ref="AF71:AH134" si="58">AC$5-1</f>
        <v>-4.0504037456468023E-3</v>
      </c>
      <c r="AG71" s="15">
        <f t="shared" si="58"/>
        <v>2.9673830763510267E-4</v>
      </c>
      <c r="AH71" s="15">
        <f t="shared" si="58"/>
        <v>9.7937136394747881E-3</v>
      </c>
      <c r="AI71" s="1">
        <f t="shared" si="36"/>
        <v>87442.972902102178</v>
      </c>
      <c r="AJ71" s="1">
        <f t="shared" si="36"/>
        <v>20591.006584341463</v>
      </c>
      <c r="AK71" s="1">
        <f t="shared" si="36"/>
        <v>7927.537804526477</v>
      </c>
      <c r="AL71" s="14">
        <f t="shared" si="46"/>
        <v>20.248540832765713</v>
      </c>
      <c r="AM71" s="14">
        <f t="shared" si="46"/>
        <v>3.3561771856085199</v>
      </c>
      <c r="AN71" s="14">
        <f t="shared" si="46"/>
        <v>1.2529422167080884</v>
      </c>
      <c r="AO71" s="11">
        <f t="shared" si="47"/>
        <v>1.7735367358797181E-2</v>
      </c>
      <c r="AP71" s="11">
        <f t="shared" si="47"/>
        <v>2.2341885230428918E-2</v>
      </c>
      <c r="AQ71" s="11">
        <f t="shared" si="47"/>
        <v>2.0266908875415064E-2</v>
      </c>
      <c r="AR71" s="1">
        <f t="shared" si="51"/>
        <v>56160.566593168187</v>
      </c>
      <c r="AS71" s="1">
        <f t="shared" si="48"/>
        <v>14059.559807699447</v>
      </c>
      <c r="AT71" s="1">
        <f t="shared" si="49"/>
        <v>5510.76228881524</v>
      </c>
      <c r="AU71" s="1">
        <f t="shared" ref="AU71:AW134" si="59">$AU$5*AR71</f>
        <v>11232.113318633637</v>
      </c>
      <c r="AV71" s="1">
        <f t="shared" si="59"/>
        <v>2811.9119615398895</v>
      </c>
      <c r="AW71" s="1">
        <f t="shared" si="59"/>
        <v>1102.152457763048</v>
      </c>
      <c r="AX71" s="1">
        <f t="shared" ref="AX71:AZ134" si="60">(AR71-AU71)/B71*1000</f>
        <v>39970.664454355239</v>
      </c>
      <c r="AY71" s="1">
        <f t="shared" si="60"/>
        <v>4074.4494675648034</v>
      </c>
      <c r="AZ71" s="1">
        <f t="shared" si="60"/>
        <v>1166.4526175738674</v>
      </c>
      <c r="BA71" s="1">
        <f t="shared" ref="BA71:BC134" si="61">LN(AX71)*B71</f>
        <v>11910.170943269262</v>
      </c>
      <c r="BB71" s="1">
        <f t="shared" si="61"/>
        <v>22946.896580310917</v>
      </c>
      <c r="BC71" s="1">
        <f t="shared" si="61"/>
        <v>26689.793174798062</v>
      </c>
      <c r="BD71" s="1">
        <f t="shared" ref="BD71:BD134" si="62">SUM(BA71:BC71)*BT71</f>
        <v>45796.644526659642</v>
      </c>
      <c r="BE71" s="2">
        <f>econmid!BF2</f>
        <v>0.17931493730955578</v>
      </c>
      <c r="BF71" s="2">
        <f>econmid!BG2</f>
        <v>0.13584270515142602</v>
      </c>
      <c r="BG71" s="2">
        <f>econmid!BH2</f>
        <v>7.3108051554487685E-2</v>
      </c>
      <c r="BH71" s="2">
        <f t="shared" si="55"/>
        <v>0.13709008962298416</v>
      </c>
      <c r="BI71" s="2">
        <f t="shared" ref="BI71:BK134" si="63">BI$5*BE71^2</f>
        <v>3.2153846742329923E-3</v>
      </c>
      <c r="BJ71" s="2">
        <f t="shared" si="63"/>
        <v>1.8453240542857267E-3</v>
      </c>
      <c r="BK71" s="2">
        <f t="shared" si="63"/>
        <v>5.3447872020936297E-4</v>
      </c>
      <c r="BL71" s="2">
        <f t="shared" si="56"/>
        <v>180.57782511991437</v>
      </c>
      <c r="BM71" s="2">
        <f t="shared" si="56"/>
        <v>25.944443905816595</v>
      </c>
      <c r="BN71" s="2">
        <f t="shared" si="56"/>
        <v>2.9453851755039895</v>
      </c>
      <c r="BO71" s="2">
        <f t="shared" ref="BO71:BQ134" si="64">2*BI$5*BE71*AR71/Z71*1000</f>
        <v>155.78154110135091</v>
      </c>
      <c r="BP71" s="2">
        <f t="shared" si="64"/>
        <v>20.352788772031214</v>
      </c>
      <c r="BQ71" s="2">
        <f t="shared" si="64"/>
        <v>9.8666528490321674</v>
      </c>
      <c r="BR71" s="11">
        <f t="shared" ref="BR71:BR134" si="65">SUM(H71:J71)*SUM(B70:D70)/SUM(H70:J70)/SUM(B71:D71)-1+BR$5</f>
        <v>5.1462475005167957E-2</v>
      </c>
      <c r="BS71" s="17">
        <f t="shared" si="53"/>
        <v>0.5850096304706458</v>
      </c>
      <c r="BT71" s="17">
        <f t="shared" si="54"/>
        <v>0.74409391489672494</v>
      </c>
      <c r="BU71" s="12">
        <f>(BU$3*temphigh!$I181+BU$4*temphigh!$I181^2+BU$5*temphigh!$I181^6)*(K71/K$56)^$BW$1</f>
        <v>3.3746084821600877</v>
      </c>
      <c r="BV71" s="12">
        <f>(BV$3*temphigh!$I181+BV$4*temphigh!$I181^2+BV$5*temphigh!$I181^6)*(L71/L$56)^$BW$1</f>
        <v>1.5251754214693727</v>
      </c>
      <c r="BW71" s="12">
        <f>(BW$3*temphigh!$I181+BW$4*temphigh!$I181^2+BW$5*temphigh!$I181^6)*(M71/M$56)^$BW$1</f>
        <v>0.31207489652881298</v>
      </c>
      <c r="BX71" s="12"/>
      <c r="BY71" s="12"/>
      <c r="BZ71" s="12"/>
      <c r="CA71" s="19"/>
      <c r="CB71" s="19"/>
      <c r="CC71" s="19"/>
      <c r="CD71" s="19"/>
      <c r="CE71" s="19"/>
      <c r="CF71" s="19"/>
      <c r="CG71" s="19"/>
      <c r="CH71" s="19"/>
    </row>
    <row r="72" spans="1:86" x14ac:dyDescent="0.3">
      <c r="A72" s="2">
        <f t="shared" si="37"/>
        <v>2026</v>
      </c>
      <c r="B72" s="5">
        <f t="shared" si="38"/>
        <v>1126.0679772254546</v>
      </c>
      <c r="C72" s="5">
        <f t="shared" si="38"/>
        <v>2770.3647790560749</v>
      </c>
      <c r="D72" s="5">
        <f t="shared" si="38"/>
        <v>3806.9847851128879</v>
      </c>
      <c r="E72" s="15">
        <f t="shared" si="39"/>
        <v>1.8080301015987125E-3</v>
      </c>
      <c r="F72" s="15">
        <f t="shared" si="39"/>
        <v>3.5619405384769666E-3</v>
      </c>
      <c r="G72" s="15">
        <f t="shared" si="39"/>
        <v>7.2715749034592122E-3</v>
      </c>
      <c r="H72" s="5">
        <f t="shared" si="40"/>
        <v>57417.887839374474</v>
      </c>
      <c r="I72" s="5">
        <f t="shared" si="40"/>
        <v>14488.177505427331</v>
      </c>
      <c r="J72" s="5">
        <f t="shared" si="40"/>
        <v>5692.4388596322551</v>
      </c>
      <c r="K72" s="5">
        <f t="shared" si="41"/>
        <v>50989.717317819268</v>
      </c>
      <c r="L72" s="5">
        <f t="shared" si="41"/>
        <v>5229.7002961334847</v>
      </c>
      <c r="M72" s="5">
        <f t="shared" si="41"/>
        <v>1495.2617835228511</v>
      </c>
      <c r="N72" s="15">
        <f t="shared" si="42"/>
        <v>2.0542800854307819E-2</v>
      </c>
      <c r="O72" s="15">
        <f t="shared" si="42"/>
        <v>2.6828353182968057E-2</v>
      </c>
      <c r="P72" s="15">
        <f t="shared" si="42"/>
        <v>2.5510516926358751E-2</v>
      </c>
      <c r="Q72" s="5">
        <f t="shared" si="43"/>
        <v>6795.8713211328668</v>
      </c>
      <c r="R72" s="5">
        <f t="shared" si="43"/>
        <v>7137.175173943755</v>
      </c>
      <c r="S72" s="5">
        <f t="shared" si="43"/>
        <v>3198.5415598448458</v>
      </c>
      <c r="T72" s="5">
        <f t="shared" si="44"/>
        <v>118.35808624908314</v>
      </c>
      <c r="U72" s="5">
        <f t="shared" si="44"/>
        <v>492.62063301406545</v>
      </c>
      <c r="V72" s="5">
        <f t="shared" si="44"/>
        <v>561.89300205351333</v>
      </c>
      <c r="W72" s="15">
        <f t="shared" si="45"/>
        <v>-1.0734613539272964E-2</v>
      </c>
      <c r="X72" s="15">
        <f t="shared" si="45"/>
        <v>-1.217998157191269E-2</v>
      </c>
      <c r="Y72" s="15">
        <f t="shared" si="45"/>
        <v>-9.7425357312937999E-3</v>
      </c>
      <c r="Z72" s="5">
        <f t="shared" si="50"/>
        <v>11962.283941734198</v>
      </c>
      <c r="AA72" s="5">
        <f t="shared" si="50"/>
        <v>17505.136104702331</v>
      </c>
      <c r="AB72" s="5">
        <f t="shared" si="50"/>
        <v>7952.3132588977751</v>
      </c>
      <c r="AC72" s="16">
        <f t="shared" si="57"/>
        <v>2.169306795097631</v>
      </c>
      <c r="AD72" s="16">
        <f t="shared" si="57"/>
        <v>2.8891240726922467</v>
      </c>
      <c r="AE72" s="16">
        <f t="shared" si="57"/>
        <v>2.7437667791525868</v>
      </c>
      <c r="AF72" s="15">
        <f t="shared" si="58"/>
        <v>-4.0504037456468023E-3</v>
      </c>
      <c r="AG72" s="15">
        <f t="shared" si="58"/>
        <v>2.9673830763510267E-4</v>
      </c>
      <c r="AH72" s="15">
        <f t="shared" si="58"/>
        <v>9.7937136394747881E-3</v>
      </c>
      <c r="AI72" s="1">
        <f t="shared" ref="AI72:AK87" si="66">(1-$AI$5)*AI71+AU71</f>
        <v>89930.788930525596</v>
      </c>
      <c r="AJ72" s="1">
        <f t="shared" si="66"/>
        <v>21343.817887447207</v>
      </c>
      <c r="AK72" s="1">
        <f t="shared" si="66"/>
        <v>8236.9364818368776</v>
      </c>
      <c r="AL72" s="14">
        <f t="shared" si="46"/>
        <v>20.60406498981293</v>
      </c>
      <c r="AM72" s="14">
        <f t="shared" si="46"/>
        <v>3.4304106778474308</v>
      </c>
      <c r="AN72" s="14">
        <f t="shared" si="46"/>
        <v>1.2780815497829499</v>
      </c>
      <c r="AO72" s="11">
        <f t="shared" si="47"/>
        <v>1.755801368520921E-2</v>
      </c>
      <c r="AP72" s="11">
        <f t="shared" si="47"/>
        <v>2.2118466378124629E-2</v>
      </c>
      <c r="AQ72" s="11">
        <f t="shared" si="47"/>
        <v>2.0064239786660911E-2</v>
      </c>
      <c r="AR72" s="1">
        <f t="shared" si="51"/>
        <v>57417.887839374474</v>
      </c>
      <c r="AS72" s="1">
        <f t="shared" si="48"/>
        <v>14488.177505427331</v>
      </c>
      <c r="AT72" s="1">
        <f t="shared" si="49"/>
        <v>5692.4388596322551</v>
      </c>
      <c r="AU72" s="1">
        <f t="shared" si="59"/>
        <v>11483.577567874896</v>
      </c>
      <c r="AV72" s="1">
        <f t="shared" si="59"/>
        <v>2897.6355010854663</v>
      </c>
      <c r="AW72" s="1">
        <f t="shared" si="59"/>
        <v>1138.4877719264512</v>
      </c>
      <c r="AX72" s="1">
        <f t="shared" si="60"/>
        <v>40791.773854255407</v>
      </c>
      <c r="AY72" s="1">
        <f t="shared" si="60"/>
        <v>4183.7602369067881</v>
      </c>
      <c r="AZ72" s="1">
        <f t="shared" si="60"/>
        <v>1196.2094268182807</v>
      </c>
      <c r="BA72" s="1">
        <f t="shared" si="61"/>
        <v>11954.603081668109</v>
      </c>
      <c r="BB72" s="1">
        <f t="shared" si="61"/>
        <v>23101.976867230926</v>
      </c>
      <c r="BC72" s="1">
        <f t="shared" si="61"/>
        <v>26979.770060418159</v>
      </c>
      <c r="BD72" s="1">
        <f t="shared" si="62"/>
        <v>44816.379169258551</v>
      </c>
      <c r="BE72" s="2">
        <f t="shared" ref="BE72:BG87" si="67">BE71</f>
        <v>0.17931493730955578</v>
      </c>
      <c r="BF72" s="2">
        <f t="shared" si="67"/>
        <v>0.13584270515142602</v>
      </c>
      <c r="BG72" s="2">
        <f t="shared" si="67"/>
        <v>7.3108051554487685E-2</v>
      </c>
      <c r="BH72" s="2">
        <f t="shared" si="55"/>
        <v>0.13640768959139346</v>
      </c>
      <c r="BI72" s="2">
        <f t="shared" si="63"/>
        <v>3.2153846742329923E-3</v>
      </c>
      <c r="BJ72" s="2">
        <f t="shared" si="63"/>
        <v>1.8453240542857267E-3</v>
      </c>
      <c r="BK72" s="2">
        <f t="shared" si="63"/>
        <v>5.3447872020936297E-4</v>
      </c>
      <c r="BL72" s="2">
        <f t="shared" si="56"/>
        <v>184.62059658555359</v>
      </c>
      <c r="BM72" s="2">
        <f t="shared" si="56"/>
        <v>26.73538245352643</v>
      </c>
      <c r="BN72" s="2">
        <f t="shared" si="56"/>
        <v>3.0424874365662933</v>
      </c>
      <c r="BO72" s="2">
        <f t="shared" si="64"/>
        <v>172.13911671907567</v>
      </c>
      <c r="BP72" s="2">
        <f t="shared" si="64"/>
        <v>22.486123081586346</v>
      </c>
      <c r="BQ72" s="2">
        <f t="shared" si="64"/>
        <v>10.466466802099948</v>
      </c>
      <c r="BR72" s="11">
        <f t="shared" si="65"/>
        <v>4.9427373733290841E-2</v>
      </c>
      <c r="BS72" s="17">
        <f t="shared" si="53"/>
        <v>0.55637708846221112</v>
      </c>
      <c r="BT72" s="17">
        <f t="shared" si="54"/>
        <v>0.7224212765987621</v>
      </c>
      <c r="BU72" s="12">
        <f>(BU$3*temphigh!$I182+BU$4*temphigh!$I182^2+BU$5*temphigh!$I182^6)*(K72/K$56)^$BW$1</f>
        <v>3.3466821885558633</v>
      </c>
      <c r="BV72" s="12">
        <f>(BV$3*temphigh!$I182+BV$4*temphigh!$I182^2+BV$5*temphigh!$I182^6)*(L72/L$56)^$BW$1</f>
        <v>1.4882082445494498</v>
      </c>
      <c r="BW72" s="12">
        <f>(BW$3*temphigh!$I182+BW$4*temphigh!$I182^2+BW$5*temphigh!$I182^6)*(M72/M$56)^$BW$1</f>
        <v>0.27275925744885798</v>
      </c>
      <c r="BX72" s="12"/>
      <c r="BY72" s="12"/>
      <c r="BZ72" s="12"/>
      <c r="CA72" s="19"/>
      <c r="CB72" s="19"/>
      <c r="CC72" s="19"/>
      <c r="CD72" s="19"/>
      <c r="CE72" s="19"/>
      <c r="CF72" s="19"/>
      <c r="CG72" s="19"/>
      <c r="CH72" s="19"/>
    </row>
    <row r="73" spans="1:86" x14ac:dyDescent="0.3">
      <c r="A73" s="2">
        <f t="shared" si="37"/>
        <v>2027</v>
      </c>
      <c r="B73" s="5">
        <f t="shared" si="38"/>
        <v>1128.0021437847611</v>
      </c>
      <c r="C73" s="5">
        <f t="shared" si="38"/>
        <v>2779.7392599383193</v>
      </c>
      <c r="D73" s="5">
        <f t="shared" si="38"/>
        <v>3833.283421383102</v>
      </c>
      <c r="E73" s="15">
        <f t="shared" si="39"/>
        <v>1.7176285965187768E-3</v>
      </c>
      <c r="F73" s="15">
        <f t="shared" si="39"/>
        <v>3.3838435115531181E-3</v>
      </c>
      <c r="G73" s="15">
        <f t="shared" si="39"/>
        <v>6.9079961582862509E-3</v>
      </c>
      <c r="H73" s="5">
        <f t="shared" si="40"/>
        <v>58800.729999103394</v>
      </c>
      <c r="I73" s="5">
        <f t="shared" si="40"/>
        <v>14944.729403466703</v>
      </c>
      <c r="J73" s="5">
        <f t="shared" si="40"/>
        <v>5879.2187213665229</v>
      </c>
      <c r="K73" s="5">
        <f t="shared" si="41"/>
        <v>52128.207666175687</v>
      </c>
      <c r="L73" s="5">
        <f t="shared" si="41"/>
        <v>5376.3061949192734</v>
      </c>
      <c r="M73" s="5">
        <f t="shared" si="41"/>
        <v>1533.7292015953308</v>
      </c>
      <c r="N73" s="15">
        <f t="shared" si="42"/>
        <v>2.2327841930564141E-2</v>
      </c>
      <c r="O73" s="15">
        <f t="shared" si="42"/>
        <v>2.8033327052064516E-2</v>
      </c>
      <c r="P73" s="15">
        <f t="shared" si="42"/>
        <v>2.5726209615182016E-2</v>
      </c>
      <c r="Q73" s="5">
        <f t="shared" si="43"/>
        <v>6884.833880328647</v>
      </c>
      <c r="R73" s="5">
        <f t="shared" si="43"/>
        <v>7272.4120351506454</v>
      </c>
      <c r="S73" s="5">
        <f t="shared" si="43"/>
        <v>3271.3074696222343</v>
      </c>
      <c r="T73" s="5">
        <f t="shared" si="44"/>
        <v>117.0875579339513</v>
      </c>
      <c r="U73" s="5">
        <f t="shared" si="44"/>
        <v>486.62052278201014</v>
      </c>
      <c r="V73" s="5">
        <f t="shared" si="44"/>
        <v>556.41873940384301</v>
      </c>
      <c r="W73" s="15">
        <f t="shared" si="45"/>
        <v>-1.0734613539272964E-2</v>
      </c>
      <c r="X73" s="15">
        <f t="shared" si="45"/>
        <v>-1.217998157191269E-2</v>
      </c>
      <c r="Y73" s="15">
        <f t="shared" si="45"/>
        <v>-9.7425357312937999E-3</v>
      </c>
      <c r="Z73" s="5">
        <f t="shared" si="50"/>
        <v>12049.804820408292</v>
      </c>
      <c r="AA73" s="5">
        <f t="shared" si="50"/>
        <v>17824.370552970806</v>
      </c>
      <c r="AB73" s="5">
        <f t="shared" si="50"/>
        <v>8214.1184997592954</v>
      </c>
      <c r="AC73" s="16">
        <f t="shared" si="57"/>
        <v>2.1605202267293104</v>
      </c>
      <c r="AD73" s="16">
        <f t="shared" si="57"/>
        <v>2.8899813864801254</v>
      </c>
      <c r="AE73" s="16">
        <f t="shared" si="57"/>
        <v>2.7706384452811115</v>
      </c>
      <c r="AF73" s="15">
        <f t="shared" si="58"/>
        <v>-4.0504037456468023E-3</v>
      </c>
      <c r="AG73" s="15">
        <f t="shared" si="58"/>
        <v>2.9673830763510267E-4</v>
      </c>
      <c r="AH73" s="15">
        <f t="shared" si="58"/>
        <v>9.7937136394747881E-3</v>
      </c>
      <c r="AI73" s="1">
        <f t="shared" si="66"/>
        <v>92421.287605347927</v>
      </c>
      <c r="AJ73" s="1">
        <f t="shared" si="66"/>
        <v>22107.071599787956</v>
      </c>
      <c r="AK73" s="1">
        <f t="shared" si="66"/>
        <v>8551.7306055796416</v>
      </c>
      <c r="AL73" s="14">
        <f t="shared" si="46"/>
        <v>20.962213780324387</v>
      </c>
      <c r="AM73" s="14">
        <f t="shared" si="46"/>
        <v>3.5055273468561481</v>
      </c>
      <c r="AN73" s="14">
        <f t="shared" si="46"/>
        <v>1.3034688471178848</v>
      </c>
      <c r="AO73" s="11">
        <f t="shared" si="47"/>
        <v>1.7382433548357116E-2</v>
      </c>
      <c r="AP73" s="11">
        <f t="shared" si="47"/>
        <v>2.1897281714343381E-2</v>
      </c>
      <c r="AQ73" s="11">
        <f t="shared" si="47"/>
        <v>1.9863597388794303E-2</v>
      </c>
      <c r="AR73" s="1">
        <f t="shared" si="51"/>
        <v>58800.729999103394</v>
      </c>
      <c r="AS73" s="1">
        <f t="shared" si="48"/>
        <v>14944.729403466703</v>
      </c>
      <c r="AT73" s="1">
        <f t="shared" si="49"/>
        <v>5879.2187213665229</v>
      </c>
      <c r="AU73" s="1">
        <f t="shared" si="59"/>
        <v>11760.145999820679</v>
      </c>
      <c r="AV73" s="1">
        <f t="shared" si="59"/>
        <v>2988.9458806933408</v>
      </c>
      <c r="AW73" s="1">
        <f t="shared" si="59"/>
        <v>1175.8437442733045</v>
      </c>
      <c r="AX73" s="1">
        <f t="shared" si="60"/>
        <v>41702.566132940556</v>
      </c>
      <c r="AY73" s="1">
        <f t="shared" si="60"/>
        <v>4301.0449559354192</v>
      </c>
      <c r="AZ73" s="1">
        <f t="shared" si="60"/>
        <v>1226.9833612762645</v>
      </c>
      <c r="BA73" s="1">
        <f t="shared" si="61"/>
        <v>12000.045446930882</v>
      </c>
      <c r="BB73" s="1">
        <f t="shared" si="61"/>
        <v>23257.003421500263</v>
      </c>
      <c r="BC73" s="1">
        <f t="shared" si="61"/>
        <v>27263.514899696598</v>
      </c>
      <c r="BD73" s="1">
        <f t="shared" si="62"/>
        <v>43850.66552528656</v>
      </c>
      <c r="BE73" s="2">
        <f t="shared" si="67"/>
        <v>0.17931493730955578</v>
      </c>
      <c r="BF73" s="2">
        <f t="shared" si="67"/>
        <v>0.13584270515142602</v>
      </c>
      <c r="BG73" s="2">
        <f t="shared" si="67"/>
        <v>7.3108051554487685E-2</v>
      </c>
      <c r="BH73" s="2">
        <f t="shared" si="55"/>
        <v>0.13606644932738526</v>
      </c>
      <c r="BI73" s="2">
        <f t="shared" si="63"/>
        <v>3.2153846742329923E-3</v>
      </c>
      <c r="BJ73" s="2">
        <f t="shared" si="63"/>
        <v>1.8453240542857267E-3</v>
      </c>
      <c r="BK73" s="2">
        <f t="shared" si="63"/>
        <v>5.3447872020936297E-4</v>
      </c>
      <c r="BL73" s="2">
        <f t="shared" si="56"/>
        <v>189.06696607282922</v>
      </c>
      <c r="BM73" s="2">
        <f t="shared" si="56"/>
        <v>27.577868653008288</v>
      </c>
      <c r="BN73" s="2">
        <f t="shared" si="56"/>
        <v>3.1423172980269065</v>
      </c>
      <c r="BO73" s="2">
        <f t="shared" si="64"/>
        <v>175.00448132882002</v>
      </c>
      <c r="BP73" s="2">
        <f t="shared" si="64"/>
        <v>22.779289331870519</v>
      </c>
      <c r="BQ73" s="2">
        <f t="shared" si="64"/>
        <v>10.465352439080791</v>
      </c>
      <c r="BR73" s="11">
        <f t="shared" si="65"/>
        <v>5.1125961159159211E-2</v>
      </c>
      <c r="BS73" s="17">
        <f t="shared" si="53"/>
        <v>0.53017207516030818</v>
      </c>
      <c r="BT73" s="17">
        <f t="shared" si="54"/>
        <v>0.70137988019297293</v>
      </c>
      <c r="BU73" s="12">
        <f>(BU$3*temphigh!$I183+BU$4*temphigh!$I183^2+BU$5*temphigh!$I183^6)*(K73/K$56)^$BW$1</f>
        <v>3.3141102822268258</v>
      </c>
      <c r="BV73" s="12">
        <f>(BV$3*temphigh!$I183+BV$4*temphigh!$I183^2+BV$5*temphigh!$I183^6)*(L73/L$56)^$BW$1</f>
        <v>1.4486451386587624</v>
      </c>
      <c r="BW73" s="12">
        <f>(BW$3*temphigh!$I183+BW$4*temphigh!$I183^2+BW$5*temphigh!$I183^6)*(M73/M$56)^$BW$1</f>
        <v>0.23184388720256263</v>
      </c>
      <c r="BX73" s="12"/>
      <c r="BY73" s="12"/>
      <c r="BZ73" s="12"/>
      <c r="CA73" s="19"/>
      <c r="CB73" s="19"/>
      <c r="CC73" s="19"/>
      <c r="CD73" s="19"/>
      <c r="CE73" s="19"/>
      <c r="CF73" s="19"/>
      <c r="CG73" s="19"/>
      <c r="CH73" s="19"/>
    </row>
    <row r="74" spans="1:86" x14ac:dyDescent="0.3">
      <c r="A74" s="2">
        <f t="shared" si="37"/>
        <v>2028</v>
      </c>
      <c r="B74" s="5">
        <f t="shared" ref="B74:D89" si="68">B73*(1+E74)</f>
        <v>1129.8427580869054</v>
      </c>
      <c r="C74" s="5">
        <f t="shared" si="68"/>
        <v>2788.6751524639435</v>
      </c>
      <c r="D74" s="5">
        <f t="shared" si="68"/>
        <v>3858.4397131742121</v>
      </c>
      <c r="E74" s="15">
        <f t="shared" ref="E74:G89" si="69">E73*$E$5</f>
        <v>1.6317471666928379E-3</v>
      </c>
      <c r="F74" s="15">
        <f t="shared" si="69"/>
        <v>3.2146513359754621E-3</v>
      </c>
      <c r="G74" s="15">
        <f t="shared" si="69"/>
        <v>6.5625963503719376E-3</v>
      </c>
      <c r="H74" s="5">
        <f t="shared" si="40"/>
        <v>60194.48324135624</v>
      </c>
      <c r="I74" s="5">
        <f t="shared" si="40"/>
        <v>15408.231578519353</v>
      </c>
      <c r="J74" s="5">
        <f t="shared" si="40"/>
        <v>6068.3390288202827</v>
      </c>
      <c r="K74" s="5">
        <f t="shared" si="41"/>
        <v>53276.867785814669</v>
      </c>
      <c r="L74" s="5">
        <f t="shared" si="41"/>
        <v>5525.2873626766304</v>
      </c>
      <c r="M74" s="5">
        <f t="shared" si="41"/>
        <v>1572.7442904189006</v>
      </c>
      <c r="N74" s="15">
        <f t="shared" si="42"/>
        <v>2.2035288974347589E-2</v>
      </c>
      <c r="O74" s="15">
        <f t="shared" si="42"/>
        <v>2.7710692500763301E-2</v>
      </c>
      <c r="P74" s="15">
        <f t="shared" si="42"/>
        <v>2.5438055676965554E-2</v>
      </c>
      <c r="Q74" s="5">
        <f t="shared" si="43"/>
        <v>6972.367218765964</v>
      </c>
      <c r="R74" s="5">
        <f t="shared" si="43"/>
        <v>7406.6366704807751</v>
      </c>
      <c r="S74" s="5">
        <f t="shared" si="43"/>
        <v>3343.6415149361719</v>
      </c>
      <c r="T74" s="5">
        <f t="shared" ref="T74:V89" si="70">T73*(1+W74)</f>
        <v>115.8306682492731</v>
      </c>
      <c r="U74" s="5">
        <f t="shared" si="70"/>
        <v>480.69349378201076</v>
      </c>
      <c r="V74" s="5">
        <f t="shared" si="70"/>
        <v>550.9978099536396</v>
      </c>
      <c r="W74" s="15">
        <f t="shared" si="45"/>
        <v>-1.0734613539272964E-2</v>
      </c>
      <c r="X74" s="15">
        <f t="shared" si="45"/>
        <v>-1.217998157191269E-2</v>
      </c>
      <c r="Y74" s="15">
        <f t="shared" si="45"/>
        <v>-9.7425357312937999E-3</v>
      </c>
      <c r="Z74" s="5">
        <f t="shared" si="50"/>
        <v>12158.099442482879</v>
      </c>
      <c r="AA74" s="5">
        <f t="shared" si="50"/>
        <v>18167.500280949534</v>
      </c>
      <c r="AB74" s="5">
        <f t="shared" si="50"/>
        <v>8483.2642213146592</v>
      </c>
      <c r="AC74" s="16">
        <f t="shared" si="57"/>
        <v>2.1517692475104204</v>
      </c>
      <c r="AD74" s="16">
        <f t="shared" si="57"/>
        <v>2.8908389546658464</v>
      </c>
      <c r="AE74" s="16">
        <f t="shared" si="57"/>
        <v>2.7977732848127141</v>
      </c>
      <c r="AF74" s="15">
        <f t="shared" si="58"/>
        <v>-4.0504037456468023E-3</v>
      </c>
      <c r="AG74" s="15">
        <f t="shared" si="58"/>
        <v>2.9673830763510267E-4</v>
      </c>
      <c r="AH74" s="15">
        <f t="shared" si="58"/>
        <v>9.7937136394747881E-3</v>
      </c>
      <c r="AI74" s="1">
        <f t="shared" si="66"/>
        <v>94939.304844633822</v>
      </c>
      <c r="AJ74" s="1">
        <f t="shared" si="66"/>
        <v>22885.3103205025</v>
      </c>
      <c r="AK74" s="1">
        <f t="shared" si="66"/>
        <v>8872.4012892949813</v>
      </c>
      <c r="AL74" s="14">
        <f t="shared" ref="AL74:AN89" si="71">AL73*(1+AO74)</f>
        <v>21.322944325506704</v>
      </c>
      <c r="AM74" s="14">
        <f t="shared" si="71"/>
        <v>3.5815212515288772</v>
      </c>
      <c r="AN74" s="14">
        <f t="shared" si="71"/>
        <v>1.3291015117019904</v>
      </c>
      <c r="AO74" s="11">
        <f t="shared" ref="AO74:AQ89" si="72">AO$5*AO73</f>
        <v>1.7208609212873545E-2</v>
      </c>
      <c r="AP74" s="11">
        <f t="shared" si="72"/>
        <v>2.1678308897199947E-2</v>
      </c>
      <c r="AQ74" s="11">
        <f t="shared" si="72"/>
        <v>1.9664961414906361E-2</v>
      </c>
      <c r="AR74" s="1">
        <f t="shared" si="51"/>
        <v>60194.48324135624</v>
      </c>
      <c r="AS74" s="1">
        <f t="shared" si="48"/>
        <v>15408.231578519353</v>
      </c>
      <c r="AT74" s="1">
        <f t="shared" si="49"/>
        <v>6068.3390288202827</v>
      </c>
      <c r="AU74" s="1">
        <f t="shared" si="59"/>
        <v>12038.896648271249</v>
      </c>
      <c r="AV74" s="1">
        <f t="shared" si="59"/>
        <v>3081.6463157038706</v>
      </c>
      <c r="AW74" s="1">
        <f t="shared" si="59"/>
        <v>1213.6678057640565</v>
      </c>
      <c r="AX74" s="1">
        <f t="shared" si="60"/>
        <v>42621.494228651725</v>
      </c>
      <c r="AY74" s="1">
        <f t="shared" si="60"/>
        <v>4420.2298901413051</v>
      </c>
      <c r="AZ74" s="1">
        <f t="shared" si="60"/>
        <v>1258.1954323351206</v>
      </c>
      <c r="BA74" s="1">
        <f t="shared" si="61"/>
        <v>12044.252563022515</v>
      </c>
      <c r="BB74" s="1">
        <f t="shared" si="61"/>
        <v>23407.991388345901</v>
      </c>
      <c r="BC74" s="1">
        <f t="shared" si="61"/>
        <v>27539.357934603642</v>
      </c>
      <c r="BD74" s="1">
        <f t="shared" si="62"/>
        <v>42894.215712569443</v>
      </c>
      <c r="BE74" s="2">
        <f t="shared" si="67"/>
        <v>0.17931493730955578</v>
      </c>
      <c r="BF74" s="2">
        <f t="shared" si="67"/>
        <v>0.13584270515142602</v>
      </c>
      <c r="BG74" s="2">
        <f t="shared" si="67"/>
        <v>7.3108051554487685E-2</v>
      </c>
      <c r="BH74" s="2">
        <f t="shared" si="55"/>
        <v>0.13574852767858284</v>
      </c>
      <c r="BI74" s="2">
        <f t="shared" si="63"/>
        <v>3.2153846742329923E-3</v>
      </c>
      <c r="BJ74" s="2">
        <f t="shared" si="63"/>
        <v>1.8453240542857267E-3</v>
      </c>
      <c r="BK74" s="2">
        <f t="shared" si="63"/>
        <v>5.3447872020936297E-4</v>
      </c>
      <c r="BL74" s="2">
        <f t="shared" si="56"/>
        <v>193.54841888763156</v>
      </c>
      <c r="BM74" s="2">
        <f t="shared" si="56"/>
        <v>28.433180365846695</v>
      </c>
      <c r="BN74" s="2">
        <f t="shared" si="56"/>
        <v>3.2433980779203933</v>
      </c>
      <c r="BO74" s="2">
        <f t="shared" si="64"/>
        <v>177.55686305853473</v>
      </c>
      <c r="BP74" s="2">
        <f t="shared" si="64"/>
        <v>23.042199827793805</v>
      </c>
      <c r="BQ74" s="2">
        <f t="shared" si="64"/>
        <v>10.459286213305072</v>
      </c>
      <c r="BR74" s="11">
        <f t="shared" si="65"/>
        <v>5.0961105510147958E-2</v>
      </c>
      <c r="BS74" s="17">
        <f t="shared" si="53"/>
        <v>0.50438491175277012</v>
      </c>
      <c r="BT74" s="17">
        <f t="shared" si="54"/>
        <v>0.68095133999317758</v>
      </c>
      <c r="BU74" s="12">
        <f>(BU$3*temphigh!$I184+BU$4*temphigh!$I184^2+BU$5*temphigh!$I184^6)*(K74/K$56)^$BW$1</f>
        <v>3.2785749081284568</v>
      </c>
      <c r="BV74" s="12">
        <f>(BV$3*temphigh!$I184+BV$4*temphigh!$I184^2+BV$5*temphigh!$I184^6)*(L74/L$56)^$BW$1</f>
        <v>1.407024811691914</v>
      </c>
      <c r="BW74" s="12">
        <f>(BW$3*temphigh!$I184+BW$4*temphigh!$I184^2+BW$5*temphigh!$I184^6)*(M74/M$56)^$BW$1</f>
        <v>0.18933369673108838</v>
      </c>
      <c r="BX74" s="12"/>
      <c r="BY74" s="12"/>
      <c r="BZ74" s="12"/>
      <c r="CA74" s="19"/>
      <c r="CB74" s="19"/>
      <c r="CC74" s="19"/>
      <c r="CD74" s="19"/>
      <c r="CE74" s="19"/>
      <c r="CF74" s="19"/>
      <c r="CG74" s="19"/>
      <c r="CH74" s="19"/>
    </row>
    <row r="75" spans="1:86" x14ac:dyDescent="0.3">
      <c r="A75" s="2">
        <f t="shared" si="37"/>
        <v>2029</v>
      </c>
      <c r="B75" s="5">
        <f t="shared" si="68"/>
        <v>1131.5941949202563</v>
      </c>
      <c r="C75" s="5">
        <f t="shared" si="68"/>
        <v>2797.1915398531901</v>
      </c>
      <c r="D75" s="5">
        <f t="shared" si="68"/>
        <v>3882.4950264350286</v>
      </c>
      <c r="E75" s="15">
        <f t="shared" si="69"/>
        <v>1.5501598083581959E-3</v>
      </c>
      <c r="F75" s="15">
        <f t="shared" si="69"/>
        <v>3.053918769176689E-3</v>
      </c>
      <c r="G75" s="15">
        <f t="shared" si="69"/>
        <v>6.2344665328533406E-3</v>
      </c>
      <c r="H75" s="5">
        <f t="shared" si="40"/>
        <v>61599.790306276082</v>
      </c>
      <c r="I75" s="5">
        <f t="shared" si="40"/>
        <v>15878.698471493544</v>
      </c>
      <c r="J75" s="5">
        <f t="shared" si="40"/>
        <v>6259.7481774940079</v>
      </c>
      <c r="K75" s="5">
        <f t="shared" si="41"/>
        <v>54436.290485404112</v>
      </c>
      <c r="L75" s="5">
        <f t="shared" si="41"/>
        <v>5676.6575492813536</v>
      </c>
      <c r="M75" s="5">
        <f t="shared" si="41"/>
        <v>1612.3003725369385</v>
      </c>
      <c r="N75" s="15">
        <f t="shared" si="42"/>
        <v>2.1762215906734328E-2</v>
      </c>
      <c r="O75" s="15">
        <f t="shared" si="42"/>
        <v>2.7395893945214578E-2</v>
      </c>
      <c r="P75" s="15">
        <f t="shared" si="42"/>
        <v>2.5150993940344923E-2</v>
      </c>
      <c r="Q75" s="5">
        <f t="shared" si="43"/>
        <v>7058.5518524091531</v>
      </c>
      <c r="R75" s="5">
        <f t="shared" si="43"/>
        <v>7539.8198394231968</v>
      </c>
      <c r="S75" s="5">
        <f t="shared" si="43"/>
        <v>3415.5044832434955</v>
      </c>
      <c r="T75" s="5">
        <f t="shared" si="70"/>
        <v>114.58727078962141</v>
      </c>
      <c r="U75" s="5">
        <f t="shared" si="70"/>
        <v>474.83865588600753</v>
      </c>
      <c r="V75" s="5">
        <f t="shared" si="70"/>
        <v>545.62969410230164</v>
      </c>
      <c r="W75" s="15">
        <f t="shared" si="45"/>
        <v>-1.0734613539272964E-2</v>
      </c>
      <c r="X75" s="15">
        <f t="shared" si="45"/>
        <v>-1.217998157191269E-2</v>
      </c>
      <c r="Y75" s="15">
        <f t="shared" si="45"/>
        <v>-9.7425357312937999E-3</v>
      </c>
      <c r="Z75" s="5">
        <f t="shared" si="50"/>
        <v>12262.805430642953</v>
      </c>
      <c r="AA75" s="5">
        <f t="shared" si="50"/>
        <v>18508.302647023305</v>
      </c>
      <c r="AB75" s="5">
        <f t="shared" si="50"/>
        <v>8755.7630493002198</v>
      </c>
      <c r="AC75" s="16">
        <f t="shared" si="57"/>
        <v>2.1430537132905365</v>
      </c>
      <c r="AD75" s="16">
        <f t="shared" si="57"/>
        <v>2.8916967773248996</v>
      </c>
      <c r="AE75" s="16">
        <f t="shared" si="57"/>
        <v>2.8251738751923425</v>
      </c>
      <c r="AF75" s="15">
        <f t="shared" si="58"/>
        <v>-4.0504037456468023E-3</v>
      </c>
      <c r="AG75" s="15">
        <f t="shared" si="58"/>
        <v>2.9673830763510267E-4</v>
      </c>
      <c r="AH75" s="15">
        <f t="shared" si="58"/>
        <v>9.7937136394747881E-3</v>
      </c>
      <c r="AI75" s="1">
        <f t="shared" si="66"/>
        <v>97484.27100844169</v>
      </c>
      <c r="AJ75" s="1">
        <f t="shared" si="66"/>
        <v>23678.42560415612</v>
      </c>
      <c r="AK75" s="1">
        <f t="shared" si="66"/>
        <v>9198.8289661295403</v>
      </c>
      <c r="AL75" s="14">
        <f t="shared" si="71"/>
        <v>21.686213159510551</v>
      </c>
      <c r="AM75" s="14">
        <f t="shared" si="71"/>
        <v>3.6583861623012814</v>
      </c>
      <c r="AN75" s="14">
        <f t="shared" si="71"/>
        <v>1.3549768743466626</v>
      </c>
      <c r="AO75" s="11">
        <f t="shared" si="72"/>
        <v>1.7036523120744808E-2</v>
      </c>
      <c r="AP75" s="11">
        <f t="shared" si="72"/>
        <v>2.1461525808227949E-2</v>
      </c>
      <c r="AQ75" s="11">
        <f t="shared" si="72"/>
        <v>1.9468311800757296E-2</v>
      </c>
      <c r="AR75" s="1">
        <f t="shared" si="51"/>
        <v>61599.790306276082</v>
      </c>
      <c r="AS75" s="1">
        <f t="shared" si="48"/>
        <v>15878.698471493544</v>
      </c>
      <c r="AT75" s="1">
        <f t="shared" si="49"/>
        <v>6259.7481774940079</v>
      </c>
      <c r="AU75" s="1">
        <f t="shared" si="59"/>
        <v>12319.958061255216</v>
      </c>
      <c r="AV75" s="1">
        <f t="shared" si="59"/>
        <v>3175.7396942987089</v>
      </c>
      <c r="AW75" s="1">
        <f t="shared" si="59"/>
        <v>1251.9496354988016</v>
      </c>
      <c r="AX75" s="1">
        <f t="shared" si="60"/>
        <v>43549.0323883233</v>
      </c>
      <c r="AY75" s="1">
        <f t="shared" si="60"/>
        <v>4541.3260394250829</v>
      </c>
      <c r="AZ75" s="1">
        <f t="shared" si="60"/>
        <v>1289.8402980295509</v>
      </c>
      <c r="BA75" s="1">
        <f t="shared" si="61"/>
        <v>12087.284943530722</v>
      </c>
      <c r="BB75" s="1">
        <f t="shared" si="61"/>
        <v>23555.078146363619</v>
      </c>
      <c r="BC75" s="1">
        <f t="shared" si="61"/>
        <v>27807.491978284077</v>
      </c>
      <c r="BD75" s="1">
        <f t="shared" si="62"/>
        <v>41947.828962183492</v>
      </c>
      <c r="BE75" s="2">
        <f t="shared" si="67"/>
        <v>0.17931493730955578</v>
      </c>
      <c r="BF75" s="2">
        <f t="shared" si="67"/>
        <v>0.13584270515142602</v>
      </c>
      <c r="BG75" s="2">
        <f t="shared" si="67"/>
        <v>7.3108051554487685E-2</v>
      </c>
      <c r="BH75" s="2">
        <f t="shared" si="55"/>
        <v>0.13543290197647179</v>
      </c>
      <c r="BI75" s="2">
        <f t="shared" si="63"/>
        <v>3.2153846742329923E-3</v>
      </c>
      <c r="BJ75" s="2">
        <f t="shared" si="63"/>
        <v>1.8453240542857267E-3</v>
      </c>
      <c r="BK75" s="2">
        <f t="shared" si="63"/>
        <v>5.3447872020936297E-4</v>
      </c>
      <c r="BL75" s="2">
        <f t="shared" si="56"/>
        <v>198.06702168676617</v>
      </c>
      <c r="BM75" s="2">
        <f t="shared" si="56"/>
        <v>29.301344240197039</v>
      </c>
      <c r="BN75" s="2">
        <f t="shared" si="56"/>
        <v>3.3457021947398897</v>
      </c>
      <c r="BO75" s="2">
        <f t="shared" si="64"/>
        <v>180.15066127445738</v>
      </c>
      <c r="BP75" s="2">
        <f t="shared" si="64"/>
        <v>23.308516137738955</v>
      </c>
      <c r="BQ75" s="2">
        <f t="shared" si="64"/>
        <v>10.453411996226137</v>
      </c>
      <c r="BR75" s="11">
        <f t="shared" si="65"/>
        <v>5.0805821019725944E-2</v>
      </c>
      <c r="BS75" s="17">
        <f t="shared" si="53"/>
        <v>0.47992728666008644</v>
      </c>
      <c r="BT75" s="17">
        <f t="shared" si="54"/>
        <v>0.66111780581861901</v>
      </c>
      <c r="BU75" s="12">
        <f>(BU$3*temphigh!$I185+BU$4*temphigh!$I185^2+BU$5*temphigh!$I185^6)*(K75/K$56)^$BW$1</f>
        <v>3.2400200576565412</v>
      </c>
      <c r="BV75" s="12">
        <f>(BV$3*temphigh!$I185+BV$4*temphigh!$I185^2+BV$5*temphigh!$I185^6)*(L75/L$56)^$BW$1</f>
        <v>1.3633125625214266</v>
      </c>
      <c r="BW75" s="12">
        <f>(BW$3*temphigh!$I185+BW$4*temphigh!$I185^2+BW$5*temphigh!$I185^6)*(M75/M$56)^$BW$1</f>
        <v>0.14519306064440779</v>
      </c>
      <c r="BX75" s="12"/>
      <c r="BY75" s="12"/>
      <c r="BZ75" s="12"/>
      <c r="CA75" s="19"/>
      <c r="CB75" s="19"/>
      <c r="CC75" s="19"/>
      <c r="CD75" s="19"/>
      <c r="CE75" s="19"/>
      <c r="CF75" s="19"/>
      <c r="CG75" s="19"/>
      <c r="CH75" s="19"/>
    </row>
    <row r="76" spans="1:86" x14ac:dyDescent="0.3">
      <c r="A76" s="2">
        <f t="shared" si="37"/>
        <v>2030</v>
      </c>
      <c r="B76" s="5">
        <f t="shared" si="68"/>
        <v>1133.2606391685763</v>
      </c>
      <c r="C76" s="5">
        <f t="shared" si="68"/>
        <v>2805.3068158105034</v>
      </c>
      <c r="D76" s="5">
        <f t="shared" si="68"/>
        <v>3905.4900474759938</v>
      </c>
      <c r="E76" s="15">
        <f t="shared" si="69"/>
        <v>1.472651817940286E-3</v>
      </c>
      <c r="F76" s="15">
        <f t="shared" si="69"/>
        <v>2.9012228307178545E-3</v>
      </c>
      <c r="G76" s="15">
        <f t="shared" si="69"/>
        <v>5.9227432062106729E-3</v>
      </c>
      <c r="H76" s="5">
        <f t="shared" si="40"/>
        <v>63016.341468971041</v>
      </c>
      <c r="I76" s="5">
        <f t="shared" si="40"/>
        <v>16356.061990602724</v>
      </c>
      <c r="J76" s="5">
        <f t="shared" si="40"/>
        <v>6453.3928635263755</v>
      </c>
      <c r="K76" s="5">
        <f t="shared" si="41"/>
        <v>55606.220926549933</v>
      </c>
      <c r="L76" s="5">
        <f t="shared" si="41"/>
        <v>5830.4004034144</v>
      </c>
      <c r="M76" s="5">
        <f t="shared" si="41"/>
        <v>1652.3900419864131</v>
      </c>
      <c r="N76" s="15">
        <f t="shared" si="42"/>
        <v>2.1491737051030579E-2</v>
      </c>
      <c r="O76" s="15">
        <f t="shared" si="42"/>
        <v>2.7083341349789514E-2</v>
      </c>
      <c r="P76" s="15">
        <f t="shared" si="42"/>
        <v>2.4864888783963979E-2</v>
      </c>
      <c r="Q76" s="5">
        <f t="shared" si="43"/>
        <v>7143.3573289390715</v>
      </c>
      <c r="R76" s="5">
        <f t="shared" si="43"/>
        <v>7671.8947801446902</v>
      </c>
      <c r="S76" s="5">
        <f t="shared" si="43"/>
        <v>3486.8577199060096</v>
      </c>
      <c r="T76" s="5">
        <f t="shared" si="70"/>
        <v>113.35722072117481</v>
      </c>
      <c r="U76" s="5">
        <f t="shared" si="70"/>
        <v>469.05512980768418</v>
      </c>
      <c r="V76" s="5">
        <f t="shared" si="70"/>
        <v>540.31387731145503</v>
      </c>
      <c r="W76" s="15">
        <f t="shared" si="45"/>
        <v>-1.0734613539272964E-2</v>
      </c>
      <c r="X76" s="15">
        <f t="shared" si="45"/>
        <v>-1.217998157191269E-2</v>
      </c>
      <c r="Y76" s="15">
        <f t="shared" si="45"/>
        <v>-9.7425357312937999E-3</v>
      </c>
      <c r="Z76" s="5">
        <f t="shared" si="50"/>
        <v>12364.10129612046</v>
      </c>
      <c r="AA76" s="5">
        <f t="shared" si="50"/>
        <v>18846.702398928595</v>
      </c>
      <c r="AB76" s="5">
        <f t="shared" si="50"/>
        <v>9031.5400823648015</v>
      </c>
      <c r="AC76" s="16">
        <f t="shared" si="57"/>
        <v>2.1343734805031023</v>
      </c>
      <c r="AD76" s="16">
        <f t="shared" si="57"/>
        <v>2.892554854532797</v>
      </c>
      <c r="AE76" s="16">
        <f t="shared" si="57"/>
        <v>2.8528428191077015</v>
      </c>
      <c r="AF76" s="15">
        <f t="shared" si="58"/>
        <v>-4.0504037456468023E-3</v>
      </c>
      <c r="AG76" s="15">
        <f t="shared" si="58"/>
        <v>2.9673830763510267E-4</v>
      </c>
      <c r="AH76" s="15">
        <f t="shared" si="58"/>
        <v>9.7937136394747881E-3</v>
      </c>
      <c r="AI76" s="1">
        <f t="shared" si="66"/>
        <v>100055.80196885273</v>
      </c>
      <c r="AJ76" s="1">
        <f t="shared" si="66"/>
        <v>24486.32273803922</v>
      </c>
      <c r="AK76" s="1">
        <f t="shared" si="66"/>
        <v>9530.8957050153895</v>
      </c>
      <c r="AL76" s="14">
        <f t="shared" si="71"/>
        <v>22.051976254685016</v>
      </c>
      <c r="AM76" s="14">
        <f t="shared" si="71"/>
        <v>3.736115565849587</v>
      </c>
      <c r="AN76" s="14">
        <f t="shared" si="71"/>
        <v>1.3810921954965329</v>
      </c>
      <c r="AO76" s="11">
        <f t="shared" si="72"/>
        <v>1.686615788953736E-2</v>
      </c>
      <c r="AP76" s="11">
        <f t="shared" si="72"/>
        <v>2.1246910550145669E-2</v>
      </c>
      <c r="AQ76" s="11">
        <f t="shared" si="72"/>
        <v>1.9273628682749722E-2</v>
      </c>
      <c r="AR76" s="1">
        <f t="shared" si="51"/>
        <v>63016.341468971041</v>
      </c>
      <c r="AS76" s="1">
        <f t="shared" si="48"/>
        <v>16356.061990602724</v>
      </c>
      <c r="AT76" s="1">
        <f t="shared" si="49"/>
        <v>6453.3928635263755</v>
      </c>
      <c r="AU76" s="1">
        <f t="shared" si="59"/>
        <v>12603.268293794208</v>
      </c>
      <c r="AV76" s="1">
        <f t="shared" si="59"/>
        <v>3271.212398120545</v>
      </c>
      <c r="AW76" s="1">
        <f t="shared" si="59"/>
        <v>1290.6785727052752</v>
      </c>
      <c r="AX76" s="1">
        <f t="shared" si="60"/>
        <v>44484.976741239945</v>
      </c>
      <c r="AY76" s="1">
        <f t="shared" si="60"/>
        <v>4664.3203227315198</v>
      </c>
      <c r="AZ76" s="1">
        <f t="shared" si="60"/>
        <v>1321.9120335891305</v>
      </c>
      <c r="BA76" s="1">
        <f t="shared" si="61"/>
        <v>12129.183012273876</v>
      </c>
      <c r="BB76" s="1">
        <f t="shared" si="61"/>
        <v>23698.383109562048</v>
      </c>
      <c r="BC76" s="1">
        <f t="shared" si="61"/>
        <v>28068.110525890217</v>
      </c>
      <c r="BD76" s="1">
        <f t="shared" si="62"/>
        <v>41012.203443340462</v>
      </c>
      <c r="BE76" s="2">
        <f t="shared" si="67"/>
        <v>0.17931493730955578</v>
      </c>
      <c r="BF76" s="2">
        <f t="shared" si="67"/>
        <v>0.13584270515142602</v>
      </c>
      <c r="BG76" s="2">
        <f t="shared" si="67"/>
        <v>7.3108051554487685E-2</v>
      </c>
      <c r="BH76" s="2">
        <f t="shared" si="55"/>
        <v>0.13511969913807428</v>
      </c>
      <c r="BI76" s="2">
        <f t="shared" si="63"/>
        <v>3.2153846742329923E-3</v>
      </c>
      <c r="BJ76" s="2">
        <f t="shared" si="63"/>
        <v>1.8453240542857267E-3</v>
      </c>
      <c r="BK76" s="2">
        <f t="shared" si="63"/>
        <v>5.3447872020936297E-4</v>
      </c>
      <c r="BL76" s="2">
        <f t="shared" si="56"/>
        <v>202.62177858556245</v>
      </c>
      <c r="BM76" s="2">
        <f t="shared" si="56"/>
        <v>30.182234624647691</v>
      </c>
      <c r="BN76" s="2">
        <f t="shared" si="56"/>
        <v>3.4492011587058133</v>
      </c>
      <c r="BO76" s="2">
        <f t="shared" si="64"/>
        <v>182.78354486681022</v>
      </c>
      <c r="BP76" s="2">
        <f t="shared" si="64"/>
        <v>23.578148149187104</v>
      </c>
      <c r="BQ76" s="2">
        <f t="shared" si="64"/>
        <v>10.447719300704588</v>
      </c>
      <c r="BR76" s="11">
        <f t="shared" si="65"/>
        <v>5.0646869869276995E-2</v>
      </c>
      <c r="BS76" s="17">
        <f t="shared" si="53"/>
        <v>0.45672309484767987</v>
      </c>
      <c r="BT76" s="17">
        <f t="shared" si="54"/>
        <v>0.64186194739671742</v>
      </c>
      <c r="BU76" s="12">
        <f>(BU$3*temphigh!$I186+BU$4*temphigh!$I186^2+BU$5*temphigh!$I186^6)*(K76/K$56)^$BW$1</f>
        <v>3.1983995363152657</v>
      </c>
      <c r="BV76" s="12">
        <f>(BV$3*temphigh!$I186+BV$4*temphigh!$I186^2+BV$5*temphigh!$I186^6)*(L76/L$56)^$BW$1</f>
        <v>1.317475004450763</v>
      </c>
      <c r="BW76" s="12">
        <f>(BW$3*temphigh!$I186+BW$4*temphigh!$I186^2+BW$5*temphigh!$I186^6)*(M76/M$56)^$BW$1</f>
        <v>9.9387719855998716E-2</v>
      </c>
      <c r="BX76" s="12"/>
      <c r="BY76" s="12"/>
      <c r="BZ76" s="12"/>
      <c r="CA76" s="19"/>
      <c r="CB76" s="19"/>
      <c r="CC76" s="19"/>
      <c r="CD76" s="19"/>
      <c r="CE76" s="19"/>
      <c r="CF76" s="19"/>
      <c r="CG76" s="19"/>
      <c r="CH76" s="19"/>
    </row>
    <row r="77" spans="1:86" x14ac:dyDescent="0.3">
      <c r="A77" s="2">
        <f t="shared" si="37"/>
        <v>2031</v>
      </c>
      <c r="B77" s="5">
        <f t="shared" si="68"/>
        <v>1134.8460925920244</v>
      </c>
      <c r="C77" s="5">
        <f t="shared" si="68"/>
        <v>2813.0386949826416</v>
      </c>
      <c r="D77" s="5">
        <f t="shared" si="68"/>
        <v>3927.4647013893245</v>
      </c>
      <c r="E77" s="15">
        <f t="shared" si="69"/>
        <v>1.3990192270432716E-3</v>
      </c>
      <c r="F77" s="15">
        <f t="shared" si="69"/>
        <v>2.7561616891819615E-3</v>
      </c>
      <c r="G77" s="15">
        <f t="shared" si="69"/>
        <v>5.6266060459001389E-3</v>
      </c>
      <c r="H77" s="5">
        <f t="shared" si="40"/>
        <v>64443.822417167197</v>
      </c>
      <c r="I77" s="5">
        <f t="shared" si="40"/>
        <v>16840.251216756042</v>
      </c>
      <c r="J77" s="5">
        <f t="shared" si="40"/>
        <v>6649.2203452790172</v>
      </c>
      <c r="K77" s="5">
        <f t="shared" si="41"/>
        <v>56786.398470981614</v>
      </c>
      <c r="L77" s="5">
        <f t="shared" si="41"/>
        <v>5986.4982471774911</v>
      </c>
      <c r="M77" s="5">
        <f t="shared" si="41"/>
        <v>1693.0057558319704</v>
      </c>
      <c r="N77" s="15">
        <f t="shared" si="42"/>
        <v>2.1223840152535756E-2</v>
      </c>
      <c r="O77" s="15">
        <f t="shared" si="42"/>
        <v>2.6773091548168315E-2</v>
      </c>
      <c r="P77" s="15">
        <f t="shared" si="42"/>
        <v>2.4579979795043672E-2</v>
      </c>
      <c r="Q77" s="5">
        <f t="shared" si="43"/>
        <v>7226.7543971403738</v>
      </c>
      <c r="R77" s="5">
        <f t="shared" si="43"/>
        <v>7802.7964702677746</v>
      </c>
      <c r="S77" s="5">
        <f t="shared" si="43"/>
        <v>3557.6643487284109</v>
      </c>
      <c r="T77" s="5">
        <f t="shared" si="70"/>
        <v>112.14037476484694</v>
      </c>
      <c r="U77" s="5">
        <f t="shared" si="70"/>
        <v>463.34204697041548</v>
      </c>
      <c r="V77" s="5">
        <f t="shared" si="70"/>
        <v>535.04985005563424</v>
      </c>
      <c r="W77" s="15">
        <f t="shared" si="45"/>
        <v>-1.0734613539272964E-2</v>
      </c>
      <c r="X77" s="15">
        <f t="shared" si="45"/>
        <v>-1.217998157191269E-2</v>
      </c>
      <c r="Y77" s="15">
        <f t="shared" si="45"/>
        <v>-9.7425357312937999E-3</v>
      </c>
      <c r="Z77" s="5">
        <f t="shared" si="50"/>
        <v>12461.969389082111</v>
      </c>
      <c r="AA77" s="5">
        <f t="shared" si="50"/>
        <v>19182.530379378619</v>
      </c>
      <c r="AB77" s="5">
        <f t="shared" si="50"/>
        <v>9310.5179806475535</v>
      </c>
      <c r="AC77" s="16">
        <f t="shared" si="57"/>
        <v>2.1257284061630632</v>
      </c>
      <c r="AD77" s="16">
        <f t="shared" si="57"/>
        <v>2.8934131863650729</v>
      </c>
      <c r="AE77" s="16">
        <f t="shared" si="57"/>
        <v>2.8807827447364742</v>
      </c>
      <c r="AF77" s="15">
        <f t="shared" si="58"/>
        <v>-4.0504037456468023E-3</v>
      </c>
      <c r="AG77" s="15">
        <f t="shared" si="58"/>
        <v>2.9673830763510267E-4</v>
      </c>
      <c r="AH77" s="15">
        <f t="shared" si="58"/>
        <v>9.7937136394747881E-3</v>
      </c>
      <c r="AI77" s="1">
        <f t="shared" si="66"/>
        <v>102653.49006576167</v>
      </c>
      <c r="AJ77" s="1">
        <f t="shared" si="66"/>
        <v>25308.902862355844</v>
      </c>
      <c r="AK77" s="1">
        <f t="shared" si="66"/>
        <v>9868.484707219126</v>
      </c>
      <c r="AL77" s="14">
        <f t="shared" si="71"/>
        <v>22.42018904683998</v>
      </c>
      <c r="AM77" s="14">
        <f t="shared" si="71"/>
        <v>3.8147026699498738</v>
      </c>
      <c r="AN77" s="14">
        <f t="shared" si="71"/>
        <v>1.4074446670676504</v>
      </c>
      <c r="AO77" s="11">
        <f t="shared" si="72"/>
        <v>1.6697496310641987E-2</v>
      </c>
      <c r="AP77" s="11">
        <f t="shared" si="72"/>
        <v>2.1034441444644211E-2</v>
      </c>
      <c r="AQ77" s="11">
        <f t="shared" si="72"/>
        <v>1.9080892395922224E-2</v>
      </c>
      <c r="AR77" s="1">
        <f t="shared" si="51"/>
        <v>64443.822417167197</v>
      </c>
      <c r="AS77" s="1">
        <f t="shared" si="48"/>
        <v>16840.251216756042</v>
      </c>
      <c r="AT77" s="1">
        <f t="shared" si="49"/>
        <v>6649.2203452790172</v>
      </c>
      <c r="AU77" s="1">
        <f t="shared" si="59"/>
        <v>12888.764483433441</v>
      </c>
      <c r="AV77" s="1">
        <f t="shared" si="59"/>
        <v>3368.0502433512083</v>
      </c>
      <c r="AW77" s="1">
        <f t="shared" si="59"/>
        <v>1329.8440690558036</v>
      </c>
      <c r="AX77" s="1">
        <f t="shared" si="60"/>
        <v>45429.11877678529</v>
      </c>
      <c r="AY77" s="1">
        <f t="shared" si="60"/>
        <v>4789.1985977419936</v>
      </c>
      <c r="AZ77" s="1">
        <f t="shared" si="60"/>
        <v>1354.4046046655762</v>
      </c>
      <c r="BA77" s="1">
        <f t="shared" si="61"/>
        <v>12169.985727969288</v>
      </c>
      <c r="BB77" s="1">
        <f t="shared" si="61"/>
        <v>23838.02287799176</v>
      </c>
      <c r="BC77" s="1">
        <f t="shared" si="61"/>
        <v>28321.408380745201</v>
      </c>
      <c r="BD77" s="1">
        <f t="shared" si="62"/>
        <v>40087.965885420141</v>
      </c>
      <c r="BE77" s="2">
        <f t="shared" si="67"/>
        <v>0.17931493730955578</v>
      </c>
      <c r="BF77" s="2">
        <f t="shared" si="67"/>
        <v>0.13584270515142602</v>
      </c>
      <c r="BG77" s="2">
        <f t="shared" si="67"/>
        <v>7.3108051554487685E-2</v>
      </c>
      <c r="BH77" s="2">
        <f t="shared" si="55"/>
        <v>0.13480882710127604</v>
      </c>
      <c r="BI77" s="2">
        <f t="shared" si="63"/>
        <v>3.2153846742329923E-3</v>
      </c>
      <c r="BJ77" s="2">
        <f t="shared" si="63"/>
        <v>1.8453240542857267E-3</v>
      </c>
      <c r="BK77" s="2">
        <f t="shared" si="63"/>
        <v>5.3447872020936297E-4</v>
      </c>
      <c r="BL77" s="2">
        <f t="shared" si="56"/>
        <v>207.21167894915195</v>
      </c>
      <c r="BM77" s="2">
        <f t="shared" si="56"/>
        <v>31.0757206504944</v>
      </c>
      <c r="BN77" s="2">
        <f t="shared" si="56"/>
        <v>3.5538667805347877</v>
      </c>
      <c r="BO77" s="2">
        <f t="shared" si="64"/>
        <v>185.45608027004823</v>
      </c>
      <c r="BP77" s="2">
        <f t="shared" si="64"/>
        <v>23.851131581399198</v>
      </c>
      <c r="BQ77" s="2">
        <f t="shared" si="64"/>
        <v>10.442201922819281</v>
      </c>
      <c r="BR77" s="11">
        <f t="shared" si="65"/>
        <v>5.0484548558989067E-2</v>
      </c>
      <c r="BS77" s="17">
        <f t="shared" si="53"/>
        <v>0.43470656787328171</v>
      </c>
      <c r="BT77" s="17">
        <f t="shared" si="54"/>
        <v>0.62316693922011401</v>
      </c>
      <c r="BU77" s="12">
        <f>(BU$3*temphigh!$I187+BU$4*temphigh!$I187^2+BU$5*temphigh!$I187^6)*(K77/K$56)^$BW$1</f>
        <v>3.1536640328393082</v>
      </c>
      <c r="BV77" s="12">
        <f>(BV$3*temphigh!$I187+BV$4*temphigh!$I187^2+BV$5*temphigh!$I187^6)*(L77/L$56)^$BW$1</f>
        <v>1.2694780823790295</v>
      </c>
      <c r="BW77" s="12">
        <f>(BW$3*temphigh!$I187+BW$4*temphigh!$I187^2+BW$5*temphigh!$I187^6)*(M77/M$56)^$BW$1</f>
        <v>5.1884281466671817E-2</v>
      </c>
      <c r="BX77" s="12"/>
      <c r="BY77" s="12"/>
      <c r="BZ77" s="12"/>
      <c r="CA77" s="19"/>
      <c r="CB77" s="19"/>
      <c r="CC77" s="19"/>
      <c r="CD77" s="19"/>
      <c r="CE77" s="19"/>
      <c r="CF77" s="19"/>
      <c r="CG77" s="19"/>
      <c r="CH77" s="19"/>
    </row>
    <row r="78" spans="1:86" x14ac:dyDescent="0.3">
      <c r="A78" s="2">
        <f t="shared" si="37"/>
        <v>2032</v>
      </c>
      <c r="B78" s="5">
        <f t="shared" si="68"/>
        <v>1136.3543805201318</v>
      </c>
      <c r="C78" s="5">
        <f t="shared" si="68"/>
        <v>2820.4042249898744</v>
      </c>
      <c r="D78" s="5">
        <f t="shared" si="68"/>
        <v>3948.4580831915264</v>
      </c>
      <c r="E78" s="15">
        <f t="shared" si="69"/>
        <v>1.3290682656911079E-3</v>
      </c>
      <c r="F78" s="15">
        <f t="shared" si="69"/>
        <v>2.6183536047228633E-3</v>
      </c>
      <c r="G78" s="15">
        <f t="shared" si="69"/>
        <v>5.3452757436051315E-3</v>
      </c>
      <c r="H78" s="5">
        <f t="shared" si="40"/>
        <v>65881.906831855667</v>
      </c>
      <c r="I78" s="5">
        <f t="shared" si="40"/>
        <v>17331.192014939956</v>
      </c>
      <c r="J78" s="5">
        <f t="shared" si="40"/>
        <v>6847.1783616097173</v>
      </c>
      <c r="K78" s="5">
        <f t="shared" si="41"/>
        <v>57976.550239283824</v>
      </c>
      <c r="L78" s="5">
        <f t="shared" si="41"/>
        <v>6144.931943222492</v>
      </c>
      <c r="M78" s="5">
        <f t="shared" si="41"/>
        <v>1734.1398128950541</v>
      </c>
      <c r="N78" s="15">
        <f t="shared" si="42"/>
        <v>2.0958394973937144E-2</v>
      </c>
      <c r="O78" s="15">
        <f t="shared" si="42"/>
        <v>2.6465170372295566E-2</v>
      </c>
      <c r="P78" s="15">
        <f t="shared" si="42"/>
        <v>2.4296466164623221E-2</v>
      </c>
      <c r="Q78" s="5">
        <f t="shared" si="43"/>
        <v>7308.7141643378754</v>
      </c>
      <c r="R78" s="5">
        <f t="shared" si="43"/>
        <v>7932.4614442092052</v>
      </c>
      <c r="S78" s="5">
        <f t="shared" si="43"/>
        <v>3627.8891795242002</v>
      </c>
      <c r="T78" s="5">
        <f t="shared" si="70"/>
        <v>110.93659117959707</v>
      </c>
      <c r="U78" s="5">
        <f t="shared" si="70"/>
        <v>457.69854937682351</v>
      </c>
      <c r="V78" s="5">
        <f t="shared" si="70"/>
        <v>529.83710777344379</v>
      </c>
      <c r="W78" s="15">
        <f t="shared" si="45"/>
        <v>-1.0734613539272964E-2</v>
      </c>
      <c r="X78" s="15">
        <f t="shared" si="45"/>
        <v>-1.217998157191269E-2</v>
      </c>
      <c r="Y78" s="15">
        <f t="shared" si="45"/>
        <v>-9.7425357312937999E-3</v>
      </c>
      <c r="Z78" s="5">
        <f t="shared" si="50"/>
        <v>12556.394737124087</v>
      </c>
      <c r="AA78" s="5">
        <f t="shared" si="50"/>
        <v>19515.621582172953</v>
      </c>
      <c r="AB78" s="5">
        <f t="shared" si="50"/>
        <v>9592.6202290356869</v>
      </c>
      <c r="AC78" s="16">
        <f t="shared" si="57"/>
        <v>2.1171183478645124</v>
      </c>
      <c r="AD78" s="16">
        <f t="shared" si="57"/>
        <v>2.8942717728972842</v>
      </c>
      <c r="AE78" s="16">
        <f t="shared" si="57"/>
        <v>2.9089963059959634</v>
      </c>
      <c r="AF78" s="15">
        <f t="shared" si="58"/>
        <v>-4.0504037456468023E-3</v>
      </c>
      <c r="AG78" s="15">
        <f t="shared" si="58"/>
        <v>2.9673830763510267E-4</v>
      </c>
      <c r="AH78" s="15">
        <f t="shared" si="58"/>
        <v>9.7937136394747881E-3</v>
      </c>
      <c r="AI78" s="1">
        <f t="shared" si="66"/>
        <v>105276.90554261894</v>
      </c>
      <c r="AJ78" s="1">
        <f t="shared" si="66"/>
        <v>26146.06281947147</v>
      </c>
      <c r="AK78" s="1">
        <f t="shared" si="66"/>
        <v>10211.480305553017</v>
      </c>
      <c r="AL78" s="14">
        <f t="shared" si="71"/>
        <v>22.790806460494551</v>
      </c>
      <c r="AM78" s="14">
        <f t="shared" si="71"/>
        <v>3.8941404084902649</v>
      </c>
      <c r="AN78" s="14">
        <f t="shared" si="71"/>
        <v>1.4340314143107273</v>
      </c>
      <c r="AO78" s="11">
        <f t="shared" si="72"/>
        <v>1.6530521347535566E-2</v>
      </c>
      <c r="AP78" s="11">
        <f t="shared" si="72"/>
        <v>2.0824097030197768E-2</v>
      </c>
      <c r="AQ78" s="11">
        <f t="shared" si="72"/>
        <v>1.8890083471963002E-2</v>
      </c>
      <c r="AR78" s="1">
        <f t="shared" si="51"/>
        <v>65881.906831855667</v>
      </c>
      <c r="AS78" s="1">
        <f t="shared" si="48"/>
        <v>17331.192014939956</v>
      </c>
      <c r="AT78" s="1">
        <f t="shared" si="49"/>
        <v>6847.1783616097173</v>
      </c>
      <c r="AU78" s="1">
        <f t="shared" si="59"/>
        <v>13176.381366371133</v>
      </c>
      <c r="AV78" s="1">
        <f t="shared" si="59"/>
        <v>3466.2384029879913</v>
      </c>
      <c r="AW78" s="1">
        <f t="shared" si="59"/>
        <v>1369.4356723219435</v>
      </c>
      <c r="AX78" s="1">
        <f t="shared" si="60"/>
        <v>46381.240191427052</v>
      </c>
      <c r="AY78" s="1">
        <f t="shared" si="60"/>
        <v>4915.9455545779938</v>
      </c>
      <c r="AZ78" s="1">
        <f t="shared" si="60"/>
        <v>1387.3118503160433</v>
      </c>
      <c r="BA78" s="1">
        <f t="shared" si="61"/>
        <v>12209.730492653876</v>
      </c>
      <c r="BB78" s="1">
        <f t="shared" si="61"/>
        <v>23974.111104430758</v>
      </c>
      <c r="BC78" s="1">
        <f t="shared" si="61"/>
        <v>28567.580812422279</v>
      </c>
      <c r="BD78" s="1">
        <f t="shared" si="62"/>
        <v>39175.67544959332</v>
      </c>
      <c r="BE78" s="2">
        <f t="shared" si="67"/>
        <v>0.17931493730955578</v>
      </c>
      <c r="BF78" s="2">
        <f t="shared" si="67"/>
        <v>0.13584270515142602</v>
      </c>
      <c r="BG78" s="2">
        <f t="shared" si="67"/>
        <v>7.3108051554487685E-2</v>
      </c>
      <c r="BH78" s="2">
        <f t="shared" si="55"/>
        <v>0.13450019493873588</v>
      </c>
      <c r="BI78" s="2">
        <f t="shared" si="63"/>
        <v>3.2153846742329923E-3</v>
      </c>
      <c r="BJ78" s="2">
        <f t="shared" si="63"/>
        <v>1.8453240542857267E-3</v>
      </c>
      <c r="BK78" s="2">
        <f t="shared" si="63"/>
        <v>5.3447872020936297E-4</v>
      </c>
      <c r="BL78" s="2">
        <f t="shared" si="56"/>
        <v>211.83567353639458</v>
      </c>
      <c r="BM78" s="2">
        <f t="shared" si="56"/>
        <v>31.981665514613411</v>
      </c>
      <c r="BN78" s="2">
        <f t="shared" si="56"/>
        <v>3.6596711277584046</v>
      </c>
      <c r="BO78" s="2">
        <f t="shared" si="64"/>
        <v>188.16882139680132</v>
      </c>
      <c r="BP78" s="2">
        <f t="shared" si="64"/>
        <v>24.127502133561027</v>
      </c>
      <c r="BQ78" s="2">
        <f t="shared" si="64"/>
        <v>10.436853679417634</v>
      </c>
      <c r="BR78" s="11">
        <f t="shared" si="65"/>
        <v>5.0319047681766954E-2</v>
      </c>
      <c r="BS78" s="17">
        <f t="shared" si="53"/>
        <v>0.41381528978183835</v>
      </c>
      <c r="BT78" s="17">
        <f t="shared" si="54"/>
        <v>0.60501644584477088</v>
      </c>
      <c r="BU78" s="12">
        <f>(BU$3*temphigh!$I188+BU$4*temphigh!$I188^2+BU$5*temphigh!$I188^6)*(K78/K$56)^$BW$1</f>
        <v>3.1057618784512666</v>
      </c>
      <c r="BV78" s="12">
        <f>(BV$3*temphigh!$I188+BV$4*temphigh!$I188^2+BV$5*temphigh!$I188^6)*(L78/L$56)^$BW$1</f>
        <v>1.2192872095912286</v>
      </c>
      <c r="BW78" s="12">
        <f>(BW$3*temphigh!$I188+BW$4*temphigh!$I188^2+BW$5*temphigh!$I188^6)*(M78/M$56)^$BW$1</f>
        <v>2.6499936739950163E-3</v>
      </c>
      <c r="BX78" s="12"/>
      <c r="BY78" s="12"/>
      <c r="BZ78" s="12"/>
      <c r="CA78" s="19"/>
      <c r="CB78" s="19"/>
      <c r="CC78" s="19"/>
      <c r="CD78" s="19"/>
      <c r="CE78" s="19"/>
      <c r="CF78" s="19"/>
      <c r="CG78" s="19"/>
      <c r="CH78" s="19"/>
    </row>
    <row r="79" spans="1:86" x14ac:dyDescent="0.3">
      <c r="A79" s="2">
        <f t="shared" si="37"/>
        <v>2033</v>
      </c>
      <c r="B79" s="5">
        <f t="shared" si="68"/>
        <v>1137.7891584385738</v>
      </c>
      <c r="C79" s="5">
        <f t="shared" si="68"/>
        <v>2827.4197997806882</v>
      </c>
      <c r="D79" s="5">
        <f t="shared" si="68"/>
        <v>3968.5084005474155</v>
      </c>
      <c r="E79" s="15">
        <f t="shared" si="69"/>
        <v>1.2626148524065525E-3</v>
      </c>
      <c r="F79" s="15">
        <f t="shared" si="69"/>
        <v>2.4874359244867199E-3</v>
      </c>
      <c r="G79" s="15">
        <f t="shared" si="69"/>
        <v>5.0780119564248745E-3</v>
      </c>
      <c r="H79" s="5">
        <f t="shared" si="40"/>
        <v>67330.256638474981</v>
      </c>
      <c r="I79" s="5">
        <f t="shared" si="40"/>
        <v>17828.80695634973</v>
      </c>
      <c r="J79" s="5">
        <f t="shared" si="40"/>
        <v>7047.2150622878553</v>
      </c>
      <c r="K79" s="5">
        <f t="shared" si="41"/>
        <v>59176.391459797829</v>
      </c>
      <c r="L79" s="5">
        <f t="shared" si="41"/>
        <v>6305.6808747440473</v>
      </c>
      <c r="M79" s="5">
        <f t="shared" si="41"/>
        <v>1775.7843378423399</v>
      </c>
      <c r="N79" s="15">
        <f t="shared" si="42"/>
        <v>2.0695284827433769E-2</v>
      </c>
      <c r="O79" s="15">
        <f t="shared" si="42"/>
        <v>2.6159595095085253E-2</v>
      </c>
      <c r="P79" s="15">
        <f t="shared" si="42"/>
        <v>2.4014514076441396E-2</v>
      </c>
      <c r="Q79" s="5">
        <f t="shared" si="43"/>
        <v>7389.2081487694959</v>
      </c>
      <c r="R79" s="5">
        <f t="shared" si="43"/>
        <v>8060.827763010846</v>
      </c>
      <c r="S79" s="5">
        <f t="shared" si="43"/>
        <v>3697.4986256611878</v>
      </c>
      <c r="T79" s="5">
        <f t="shared" si="70"/>
        <v>109.74572974591977</v>
      </c>
      <c r="U79" s="5">
        <f t="shared" si="70"/>
        <v>452.12378947992261</v>
      </c>
      <c r="V79" s="5">
        <f t="shared" si="70"/>
        <v>524.67515081919566</v>
      </c>
      <c r="W79" s="15">
        <f t="shared" si="45"/>
        <v>-1.0734613539272964E-2</v>
      </c>
      <c r="X79" s="15">
        <f t="shared" si="45"/>
        <v>-1.217998157191269E-2</v>
      </c>
      <c r="Y79" s="15">
        <f t="shared" si="45"/>
        <v>-9.7425357312937999E-3</v>
      </c>
      <c r="Z79" s="5">
        <f t="shared" si="50"/>
        <v>12647.363538041998</v>
      </c>
      <c r="AA79" s="5">
        <f t="shared" si="50"/>
        <v>19845.814701513384</v>
      </c>
      <c r="AB79" s="5">
        <f t="shared" si="50"/>
        <v>9877.7710190841135</v>
      </c>
      <c r="AC79" s="16">
        <f t="shared" si="57"/>
        <v>2.1085431637783443</v>
      </c>
      <c r="AD79" s="16">
        <f t="shared" si="57"/>
        <v>2.8951306142050099</v>
      </c>
      <c r="AE79" s="16">
        <f t="shared" si="57"/>
        <v>2.9374861827951779</v>
      </c>
      <c r="AF79" s="15">
        <f t="shared" si="58"/>
        <v>-4.0504037456468023E-3</v>
      </c>
      <c r="AG79" s="15">
        <f t="shared" si="58"/>
        <v>2.9673830763510267E-4</v>
      </c>
      <c r="AH79" s="15">
        <f t="shared" si="58"/>
        <v>9.7937136394747881E-3</v>
      </c>
      <c r="AI79" s="1">
        <f t="shared" si="66"/>
        <v>107925.59635472819</v>
      </c>
      <c r="AJ79" s="1">
        <f t="shared" si="66"/>
        <v>26997.694940512312</v>
      </c>
      <c r="AK79" s="1">
        <f t="shared" si="66"/>
        <v>10559.767947319659</v>
      </c>
      <c r="AL79" s="14">
        <f t="shared" si="71"/>
        <v>23.163782934090079</v>
      </c>
      <c r="AM79" s="14">
        <f t="shared" si="71"/>
        <v>3.9744214466287238</v>
      </c>
      <c r="AN79" s="14">
        <f t="shared" si="71"/>
        <v>1.4608494976972968</v>
      </c>
      <c r="AO79" s="11">
        <f t="shared" si="72"/>
        <v>1.6365216134060209E-2</v>
      </c>
      <c r="AP79" s="11">
        <f t="shared" si="72"/>
        <v>2.0615856059895788E-2</v>
      </c>
      <c r="AQ79" s="11">
        <f t="shared" si="72"/>
        <v>1.8701182637243373E-2</v>
      </c>
      <c r="AR79" s="1">
        <f t="shared" si="51"/>
        <v>67330.256638474981</v>
      </c>
      <c r="AS79" s="1">
        <f t="shared" si="48"/>
        <v>17828.80695634973</v>
      </c>
      <c r="AT79" s="1">
        <f t="shared" si="49"/>
        <v>7047.2150622878553</v>
      </c>
      <c r="AU79" s="1">
        <f t="shared" si="59"/>
        <v>13466.051327694997</v>
      </c>
      <c r="AV79" s="1">
        <f t="shared" si="59"/>
        <v>3565.7613912699462</v>
      </c>
      <c r="AW79" s="1">
        <f t="shared" si="59"/>
        <v>1409.4430124575711</v>
      </c>
      <c r="AX79" s="1">
        <f t="shared" si="60"/>
        <v>47341.113167838266</v>
      </c>
      <c r="AY79" s="1">
        <f t="shared" si="60"/>
        <v>5044.5446997952386</v>
      </c>
      <c r="AZ79" s="1">
        <f t="shared" si="60"/>
        <v>1420.6274702738719</v>
      </c>
      <c r="BA79" s="1">
        <f t="shared" si="61"/>
        <v>12248.453206165963</v>
      </c>
      <c r="BB79" s="1">
        <f t="shared" si="61"/>
        <v>24106.758438160527</v>
      </c>
      <c r="BC79" s="1">
        <f t="shared" si="61"/>
        <v>28806.822813320116</v>
      </c>
      <c r="BD79" s="1">
        <f t="shared" si="62"/>
        <v>38275.827661727999</v>
      </c>
      <c r="BE79" s="2">
        <f t="shared" si="67"/>
        <v>0.17931493730955578</v>
      </c>
      <c r="BF79" s="2">
        <f t="shared" si="67"/>
        <v>0.13584270515142602</v>
      </c>
      <c r="BG79" s="2">
        <f t="shared" si="67"/>
        <v>7.3108051554487685E-2</v>
      </c>
      <c r="BH79" s="2">
        <f t="shared" si="55"/>
        <v>0.13419371166648905</v>
      </c>
      <c r="BI79" s="2">
        <f t="shared" si="63"/>
        <v>3.2153846742329923E-3</v>
      </c>
      <c r="BJ79" s="2">
        <f t="shared" si="63"/>
        <v>1.8453240542857267E-3</v>
      </c>
      <c r="BK79" s="2">
        <f t="shared" si="63"/>
        <v>5.3447872020936297E-4</v>
      </c>
      <c r="BL79" s="2">
        <f t="shared" si="56"/>
        <v>216.49267530752664</v>
      </c>
      <c r="BM79" s="2">
        <f t="shared" si="56"/>
        <v>32.899926335768853</v>
      </c>
      <c r="BN79" s="2">
        <f t="shared" si="56"/>
        <v>3.7665864875317592</v>
      </c>
      <c r="BO79" s="2">
        <f t="shared" si="64"/>
        <v>190.922332735184</v>
      </c>
      <c r="BP79" s="2">
        <f t="shared" si="64"/>
        <v>24.407295976500492</v>
      </c>
      <c r="BQ79" s="2">
        <f t="shared" si="64"/>
        <v>10.431668462326307</v>
      </c>
      <c r="BR79" s="11">
        <f t="shared" si="65"/>
        <v>5.0150553677201309E-2</v>
      </c>
      <c r="BS79" s="17">
        <f t="shared" si="53"/>
        <v>0.39399008396086804</v>
      </c>
      <c r="BT79" s="17">
        <f t="shared" si="54"/>
        <v>0.58739460761628237</v>
      </c>
      <c r="BU79" s="12">
        <f>(BU$3*temphigh!$I189+BU$4*temphigh!$I189^2+BU$5*temphigh!$I189^6)*(K79/K$56)^$BW$1</f>
        <v>3.0546395756710294</v>
      </c>
      <c r="BV79" s="12">
        <f>(BV$3*temphigh!$I189+BV$4*temphigh!$I189^2+BV$5*temphigh!$I189^6)*(L79/L$56)^$BW$1</f>
        <v>1.1668674304624322</v>
      </c>
      <c r="BW79" s="12">
        <f>(BW$3*temphigh!$I189+BW$4*temphigh!$I189^2+BW$5*temphigh!$I189^6)*(M79/M$56)^$BW$1</f>
        <v>-4.8347341301619585E-2</v>
      </c>
      <c r="BX79" s="12"/>
      <c r="BY79" s="12"/>
      <c r="BZ79" s="12"/>
      <c r="CA79" s="19"/>
      <c r="CB79" s="19"/>
      <c r="CC79" s="19"/>
      <c r="CD79" s="19"/>
      <c r="CE79" s="19"/>
      <c r="CF79" s="19"/>
      <c r="CG79" s="19"/>
      <c r="CH79" s="19"/>
    </row>
    <row r="80" spans="1:86" x14ac:dyDescent="0.3">
      <c r="A80" s="2">
        <f t="shared" si="37"/>
        <v>2034</v>
      </c>
      <c r="B80" s="5">
        <f t="shared" si="68"/>
        <v>1139.1539184544079</v>
      </c>
      <c r="C80" s="5">
        <f t="shared" si="68"/>
        <v>2834.1011740850886</v>
      </c>
      <c r="D80" s="5">
        <f t="shared" si="68"/>
        <v>3987.6529269992102</v>
      </c>
      <c r="E80" s="15">
        <f t="shared" si="69"/>
        <v>1.1994841097862248E-3</v>
      </c>
      <c r="F80" s="15">
        <f t="shared" si="69"/>
        <v>2.3630641282623836E-3</v>
      </c>
      <c r="G80" s="15">
        <f t="shared" si="69"/>
        <v>4.8241113586036301E-3</v>
      </c>
      <c r="H80" s="5">
        <f t="shared" si="40"/>
        <v>68788.522178982617</v>
      </c>
      <c r="I80" s="5">
        <f t="shared" si="40"/>
        <v>18333.015252850477</v>
      </c>
      <c r="J80" s="5">
        <f t="shared" si="40"/>
        <v>7249.2789453021333</v>
      </c>
      <c r="K80" s="5">
        <f t="shared" si="41"/>
        <v>60385.625739069714</v>
      </c>
      <c r="L80" s="5">
        <f t="shared" si="41"/>
        <v>6468.7229307432135</v>
      </c>
      <c r="M80" s="5">
        <f t="shared" si="41"/>
        <v>1817.9312688472521</v>
      </c>
      <c r="N80" s="15">
        <f t="shared" si="42"/>
        <v>2.0434403812767066E-2</v>
      </c>
      <c r="O80" s="15">
        <f t="shared" si="42"/>
        <v>2.585637605800728E-2</v>
      </c>
      <c r="P80" s="15">
        <f t="shared" si="42"/>
        <v>2.3734262154898156E-2</v>
      </c>
      <c r="Q80" s="5">
        <f t="shared" si="43"/>
        <v>7468.2083202913564</v>
      </c>
      <c r="R80" s="5">
        <f t="shared" si="43"/>
        <v>8187.8349908948549</v>
      </c>
      <c r="S80" s="5">
        <f t="shared" si="43"/>
        <v>3766.4606283176004</v>
      </c>
      <c r="T80" s="5">
        <f t="shared" si="70"/>
        <v>108.56765174951184</v>
      </c>
      <c r="U80" s="5">
        <f t="shared" si="70"/>
        <v>446.61693005583379</v>
      </c>
      <c r="V80" s="5">
        <f t="shared" si="70"/>
        <v>519.56348441501768</v>
      </c>
      <c r="W80" s="15">
        <f t="shared" si="45"/>
        <v>-1.0734613539272964E-2</v>
      </c>
      <c r="X80" s="15">
        <f t="shared" si="45"/>
        <v>-1.217998157191269E-2</v>
      </c>
      <c r="Y80" s="15">
        <f t="shared" si="45"/>
        <v>-9.7425357312937999E-3</v>
      </c>
      <c r="Z80" s="5">
        <f t="shared" si="50"/>
        <v>12734.863230978064</v>
      </c>
      <c r="AA80" s="5">
        <f t="shared" si="50"/>
        <v>20172.952062137821</v>
      </c>
      <c r="AB80" s="5">
        <f t="shared" si="50"/>
        <v>10165.89514848205</v>
      </c>
      <c r="AC80" s="16">
        <f t="shared" si="57"/>
        <v>2.1000027126499186</v>
      </c>
      <c r="AD80" s="16">
        <f t="shared" si="57"/>
        <v>2.8959897103638519</v>
      </c>
      <c r="AE80" s="16">
        <f t="shared" si="57"/>
        <v>2.966255081289388</v>
      </c>
      <c r="AF80" s="15">
        <f t="shared" si="58"/>
        <v>-4.0504037456468023E-3</v>
      </c>
      <c r="AG80" s="15">
        <f t="shared" si="58"/>
        <v>2.9673830763510267E-4</v>
      </c>
      <c r="AH80" s="15">
        <f t="shared" si="58"/>
        <v>9.7937136394747881E-3</v>
      </c>
      <c r="AI80" s="1">
        <f t="shared" si="66"/>
        <v>110599.08804695036</v>
      </c>
      <c r="AJ80" s="1">
        <f t="shared" si="66"/>
        <v>27863.686837731027</v>
      </c>
      <c r="AK80" s="1">
        <f t="shared" si="66"/>
        <v>10913.234165045265</v>
      </c>
      <c r="AL80" s="14">
        <f t="shared" si="71"/>
        <v>23.539072445146928</v>
      </c>
      <c r="AM80" s="14">
        <f t="shared" si="71"/>
        <v>4.0555381860891337</v>
      </c>
      <c r="AN80" s="14">
        <f t="shared" si="71"/>
        <v>1.4878959148266395</v>
      </c>
      <c r="AO80" s="11">
        <f t="shared" si="72"/>
        <v>1.6201563972719608E-2</v>
      </c>
      <c r="AP80" s="11">
        <f t="shared" si="72"/>
        <v>2.0409697499296831E-2</v>
      </c>
      <c r="AQ80" s="11">
        <f t="shared" si="72"/>
        <v>1.851417081087094E-2</v>
      </c>
      <c r="AR80" s="1">
        <f t="shared" si="51"/>
        <v>68788.522178982617</v>
      </c>
      <c r="AS80" s="1">
        <f t="shared" si="48"/>
        <v>18333.015252850477</v>
      </c>
      <c r="AT80" s="1">
        <f t="shared" si="49"/>
        <v>7249.2789453021333</v>
      </c>
      <c r="AU80" s="1">
        <f t="shared" si="59"/>
        <v>13757.704435796524</v>
      </c>
      <c r="AV80" s="1">
        <f t="shared" si="59"/>
        <v>3666.6030505700955</v>
      </c>
      <c r="AW80" s="1">
        <f t="shared" si="59"/>
        <v>1449.8557890604268</v>
      </c>
      <c r="AX80" s="1">
        <f t="shared" si="60"/>
        <v>48308.500591255783</v>
      </c>
      <c r="AY80" s="1">
        <f t="shared" si="60"/>
        <v>5174.9783445945714</v>
      </c>
      <c r="AZ80" s="1">
        <f t="shared" si="60"/>
        <v>1454.3450150778017</v>
      </c>
      <c r="BA80" s="1">
        <f t="shared" si="61"/>
        <v>12286.188318165716</v>
      </c>
      <c r="BB80" s="1">
        <f t="shared" si="61"/>
        <v>24236.072487892488</v>
      </c>
      <c r="BC80" s="1">
        <f t="shared" si="61"/>
        <v>29039.328442671696</v>
      </c>
      <c r="BD80" s="1">
        <f t="shared" si="62"/>
        <v>37388.858244133567</v>
      </c>
      <c r="BE80" s="2">
        <f t="shared" si="67"/>
        <v>0.17931493730955578</v>
      </c>
      <c r="BF80" s="2">
        <f t="shared" si="67"/>
        <v>0.13584270515142602</v>
      </c>
      <c r="BG80" s="2">
        <f t="shared" si="67"/>
        <v>7.3108051554487685E-2</v>
      </c>
      <c r="BH80" s="2">
        <f t="shared" si="55"/>
        <v>0.13388928672285133</v>
      </c>
      <c r="BI80" s="2">
        <f t="shared" si="63"/>
        <v>3.2153846742329923E-3</v>
      </c>
      <c r="BJ80" s="2">
        <f t="shared" si="63"/>
        <v>1.8453240542857267E-3</v>
      </c>
      <c r="BK80" s="2">
        <f t="shared" si="63"/>
        <v>5.3447872020936297E-4</v>
      </c>
      <c r="BL80" s="2">
        <f t="shared" si="56"/>
        <v>221.18155997743699</v>
      </c>
      <c r="BM80" s="2">
        <f t="shared" si="56"/>
        <v>33.830354033672108</v>
      </c>
      <c r="BN80" s="2">
        <f t="shared" si="56"/>
        <v>3.8745853331257649</v>
      </c>
      <c r="BO80" s="2">
        <f t="shared" si="64"/>
        <v>193.71718908038741</v>
      </c>
      <c r="BP80" s="2">
        <f t="shared" si="64"/>
        <v>24.690549780304625</v>
      </c>
      <c r="BQ80" s="2">
        <f t="shared" si="64"/>
        <v>10.426640273683052</v>
      </c>
      <c r="BR80" s="11">
        <f t="shared" si="65"/>
        <v>4.9979247579319014E-2</v>
      </c>
      <c r="BS80" s="17">
        <f t="shared" si="53"/>
        <v>0.37517485714907689</v>
      </c>
      <c r="BT80" s="17">
        <f t="shared" si="54"/>
        <v>0.57028602681192464</v>
      </c>
      <c r="BU80" s="12">
        <f>(BU$3*temphigh!$I190+BU$4*temphigh!$I190^2+BU$5*temphigh!$I190^6)*(K80/K$56)^$BW$1</f>
        <v>3.0002422545866678</v>
      </c>
      <c r="BV80" s="12">
        <f>(BV$3*temphigh!$I190+BV$4*temphigh!$I190^2+BV$5*temphigh!$I190^6)*(L80/L$56)^$BW$1</f>
        <v>1.1121836029961174</v>
      </c>
      <c r="BW80" s="12">
        <f>(BW$3*temphigh!$I190+BW$4*temphigh!$I190^2+BW$5*temphigh!$I190^6)*(M80/M$56)^$BW$1</f>
        <v>-0.10113937040126245</v>
      </c>
      <c r="BX80" s="12"/>
      <c r="BY80" s="12"/>
      <c r="BZ80" s="12"/>
      <c r="CA80" s="19"/>
      <c r="CB80" s="19"/>
      <c r="CC80" s="19"/>
      <c r="CD80" s="19"/>
      <c r="CE80" s="19"/>
      <c r="CF80" s="19"/>
      <c r="CG80" s="19"/>
      <c r="CH80" s="19"/>
    </row>
    <row r="81" spans="1:86" x14ac:dyDescent="0.3">
      <c r="A81" s="2">
        <f t="shared" si="37"/>
        <v>2035</v>
      </c>
      <c r="B81" s="5">
        <f t="shared" si="68"/>
        <v>1140.4519956270053</v>
      </c>
      <c r="C81" s="5">
        <f t="shared" si="68"/>
        <v>2840.4634787644177</v>
      </c>
      <c r="D81" s="5">
        <f t="shared" si="68"/>
        <v>4005.9279646895507</v>
      </c>
      <c r="E81" s="15">
        <f t="shared" si="69"/>
        <v>1.1395099042969135E-3</v>
      </c>
      <c r="F81" s="15">
        <f t="shared" si="69"/>
        <v>2.2449109218492642E-3</v>
      </c>
      <c r="G81" s="15">
        <f t="shared" si="69"/>
        <v>4.5829057906734486E-3</v>
      </c>
      <c r="H81" s="5">
        <f t="shared" si="40"/>
        <v>70256.342388600009</v>
      </c>
      <c r="I81" s="5">
        <f t="shared" si="40"/>
        <v>18843.732704115329</v>
      </c>
      <c r="J81" s="5">
        <f t="shared" si="40"/>
        <v>7453.3187996202978</v>
      </c>
      <c r="K81" s="5">
        <f t="shared" si="41"/>
        <v>61603.945328688744</v>
      </c>
      <c r="L81" s="5">
        <f t="shared" si="41"/>
        <v>6634.0344964802098</v>
      </c>
      <c r="M81" s="5">
        <f t="shared" si="41"/>
        <v>1860.5723481095874</v>
      </c>
      <c r="N81" s="15">
        <f t="shared" si="42"/>
        <v>2.0175655625122912E-2</v>
      </c>
      <c r="O81" s="15">
        <f t="shared" si="42"/>
        <v>2.5555518068541394E-2</v>
      </c>
      <c r="P81" s="15">
        <f t="shared" si="42"/>
        <v>2.3455825857142454E-2</v>
      </c>
      <c r="Q81" s="5">
        <f t="shared" si="43"/>
        <v>7545.6871391648128</v>
      </c>
      <c r="R81" s="5">
        <f t="shared" si="43"/>
        <v>8313.4241781717428</v>
      </c>
      <c r="S81" s="5">
        <f t="shared" si="43"/>
        <v>3834.7445863720086</v>
      </c>
      <c r="T81" s="5">
        <f t="shared" si="70"/>
        <v>107.40221996511445</v>
      </c>
      <c r="U81" s="5">
        <f t="shared" si="70"/>
        <v>441.17714407804954</v>
      </c>
      <c r="V81" s="5">
        <f t="shared" si="70"/>
        <v>514.50161860342882</v>
      </c>
      <c r="W81" s="15">
        <f t="shared" si="45"/>
        <v>-1.0734613539272964E-2</v>
      </c>
      <c r="X81" s="15">
        <f t="shared" si="45"/>
        <v>-1.217998157191269E-2</v>
      </c>
      <c r="Y81" s="15">
        <f t="shared" si="45"/>
        <v>-9.7425357312937999E-3</v>
      </c>
      <c r="Z81" s="5">
        <f t="shared" si="50"/>
        <v>12818.882545556889</v>
      </c>
      <c r="AA81" s="5">
        <f t="shared" si="50"/>
        <v>20496.879566157997</v>
      </c>
      <c r="AB81" s="5">
        <f t="shared" si="50"/>
        <v>10456.917930488291</v>
      </c>
      <c r="AC81" s="16">
        <f t="shared" si="57"/>
        <v>2.0914968537967327</v>
      </c>
      <c r="AD81" s="16">
        <f t="shared" si="57"/>
        <v>2.896849061449434</v>
      </c>
      <c r="AE81" s="16">
        <f t="shared" si="57"/>
        <v>2.9953057341371734</v>
      </c>
      <c r="AF81" s="15">
        <f t="shared" si="58"/>
        <v>-4.0504037456468023E-3</v>
      </c>
      <c r="AG81" s="15">
        <f t="shared" si="58"/>
        <v>2.9673830763510267E-4</v>
      </c>
      <c r="AH81" s="15">
        <f t="shared" si="58"/>
        <v>9.7937136394747881E-3</v>
      </c>
      <c r="AI81" s="1">
        <f t="shared" si="66"/>
        <v>113296.88367805185</v>
      </c>
      <c r="AJ81" s="1">
        <f t="shared" si="66"/>
        <v>28743.921204528018</v>
      </c>
      <c r="AK81" s="1">
        <f t="shared" si="66"/>
        <v>11271.766537601165</v>
      </c>
      <c r="AL81" s="14">
        <f t="shared" si="71"/>
        <v>23.916628535344675</v>
      </c>
      <c r="AM81" s="14">
        <f t="shared" si="71"/>
        <v>4.1374827705883108</v>
      </c>
      <c r="AN81" s="14">
        <f t="shared" si="71"/>
        <v>1.515167602351378</v>
      </c>
      <c r="AO81" s="11">
        <f t="shared" si="72"/>
        <v>1.6039548332992412E-2</v>
      </c>
      <c r="AP81" s="11">
        <f t="shared" si="72"/>
        <v>2.0205600524303861E-2</v>
      </c>
      <c r="AQ81" s="11">
        <f t="shared" si="72"/>
        <v>1.8329029102762229E-2</v>
      </c>
      <c r="AR81" s="1">
        <f t="shared" si="51"/>
        <v>70256.342388600009</v>
      </c>
      <c r="AS81" s="1">
        <f t="shared" si="48"/>
        <v>18843.732704115329</v>
      </c>
      <c r="AT81" s="1">
        <f t="shared" si="49"/>
        <v>7453.3187996202978</v>
      </c>
      <c r="AU81" s="1">
        <f t="shared" si="59"/>
        <v>14051.268477720003</v>
      </c>
      <c r="AV81" s="1">
        <f t="shared" si="59"/>
        <v>3768.746540823066</v>
      </c>
      <c r="AW81" s="1">
        <f t="shared" si="59"/>
        <v>1490.6637599240596</v>
      </c>
      <c r="AX81" s="1">
        <f t="shared" si="60"/>
        <v>49283.156262950986</v>
      </c>
      <c r="AY81" s="1">
        <f t="shared" si="60"/>
        <v>5307.2275971841682</v>
      </c>
      <c r="AZ81" s="1">
        <f t="shared" si="60"/>
        <v>1488.4578784876701</v>
      </c>
      <c r="BA81" s="1">
        <f t="shared" si="61"/>
        <v>12322.968879181375</v>
      </c>
      <c r="BB81" s="1">
        <f t="shared" si="61"/>
        <v>24362.157801684731</v>
      </c>
      <c r="BC81" s="1">
        <f t="shared" si="61"/>
        <v>29265.290250013506</v>
      </c>
      <c r="BD81" s="1">
        <f t="shared" si="62"/>
        <v>36515.146833107981</v>
      </c>
      <c r="BE81" s="2">
        <f t="shared" si="67"/>
        <v>0.17931493730955578</v>
      </c>
      <c r="BF81" s="2">
        <f t="shared" si="67"/>
        <v>0.13584270515142602</v>
      </c>
      <c r="BG81" s="2">
        <f t="shared" si="67"/>
        <v>7.3108051554487685E-2</v>
      </c>
      <c r="BH81" s="2">
        <f t="shared" si="55"/>
        <v>0.1335868303469282</v>
      </c>
      <c r="BI81" s="2">
        <f t="shared" si="63"/>
        <v>3.2153846742329923E-3</v>
      </c>
      <c r="BJ81" s="2">
        <f t="shared" si="63"/>
        <v>1.8453240542857267E-3</v>
      </c>
      <c r="BK81" s="2">
        <f t="shared" si="63"/>
        <v>5.3447872020936297E-4</v>
      </c>
      <c r="BL81" s="2">
        <f t="shared" si="56"/>
        <v>225.90116658397019</v>
      </c>
      <c r="BM81" s="2">
        <f t="shared" si="56"/>
        <v>34.77279323143464</v>
      </c>
      <c r="BN81" s="2">
        <f t="shared" si="56"/>
        <v>3.9836402933334423</v>
      </c>
      <c r="BO81" s="2">
        <f t="shared" si="64"/>
        <v>196.55397553161998</v>
      </c>
      <c r="BP81" s="2">
        <f t="shared" si="64"/>
        <v>24.977300739024024</v>
      </c>
      <c r="BQ81" s="2">
        <f t="shared" si="64"/>
        <v>10.421763251406311</v>
      </c>
      <c r="BR81" s="11">
        <f t="shared" si="65"/>
        <v>4.9805304857545946E-2</v>
      </c>
      <c r="BS81" s="17">
        <f t="shared" si="53"/>
        <v>0.35731644983843824</v>
      </c>
      <c r="BT81" s="17">
        <f t="shared" si="54"/>
        <v>0.55367575418633463</v>
      </c>
      <c r="BU81" s="12">
        <f>(BU$3*temphigh!$I191+BU$4*temphigh!$I191^2+BU$5*temphigh!$I191^6)*(K81/K$56)^$BW$1</f>
        <v>2.9425140807453327</v>
      </c>
      <c r="BV81" s="12">
        <f>(BV$3*temphigh!$I191+BV$4*temphigh!$I191^2+BV$5*temphigh!$I191^6)*(L81/L$56)^$BW$1</f>
        <v>1.0552005902832384</v>
      </c>
      <c r="BW81" s="12">
        <f>(BW$3*temphigh!$I191+BW$4*temphigh!$I191^2+BW$5*temphigh!$I191^6)*(M81/M$56)^$BW$1</f>
        <v>-0.15575714377043423</v>
      </c>
      <c r="BX81" s="12"/>
      <c r="BY81" s="12"/>
      <c r="BZ81" s="12"/>
      <c r="CA81" s="19"/>
      <c r="CB81" s="19"/>
      <c r="CC81" s="19"/>
      <c r="CD81" s="19"/>
      <c r="CE81" s="19"/>
      <c r="CF81" s="19"/>
      <c r="CG81" s="19"/>
      <c r="CH81" s="19"/>
    </row>
    <row r="82" spans="1:86" x14ac:dyDescent="0.3">
      <c r="A82" s="2">
        <f t="shared" si="37"/>
        <v>2036</v>
      </c>
      <c r="B82" s="5">
        <f t="shared" si="68"/>
        <v>1141.6865741541778</v>
      </c>
      <c r="C82" s="5">
        <f t="shared" si="68"/>
        <v>2846.5212368766802</v>
      </c>
      <c r="D82" s="5">
        <f t="shared" si="68"/>
        <v>4023.368815632627</v>
      </c>
      <c r="E82" s="15">
        <f t="shared" si="69"/>
        <v>1.0825344090820677E-3</v>
      </c>
      <c r="F82" s="15">
        <f t="shared" si="69"/>
        <v>2.1326653757568008E-3</v>
      </c>
      <c r="G82" s="15">
        <f t="shared" si="69"/>
        <v>4.3537605011397763E-3</v>
      </c>
      <c r="H82" s="5">
        <f t="shared" si="40"/>
        <v>71733.344987699325</v>
      </c>
      <c r="I82" s="5">
        <f t="shared" si="40"/>
        <v>19360.871656617317</v>
      </c>
      <c r="J82" s="5">
        <f t="shared" si="40"/>
        <v>7659.2836524849617</v>
      </c>
      <c r="K82" s="5">
        <f t="shared" si="41"/>
        <v>62831.03139830054</v>
      </c>
      <c r="L82" s="5">
        <f t="shared" si="41"/>
        <v>6801.5904486491236</v>
      </c>
      <c r="M82" s="5">
        <f t="shared" si="41"/>
        <v>1903.6991147133078</v>
      </c>
      <c r="N82" s="15">
        <f t="shared" si="42"/>
        <v>1.9918952642800081E-2</v>
      </c>
      <c r="O82" s="15">
        <f t="shared" si="42"/>
        <v>2.5257021539127233E-2</v>
      </c>
      <c r="P82" s="15">
        <f t="shared" si="42"/>
        <v>2.3179301061600155E-2</v>
      </c>
      <c r="Q82" s="5">
        <f t="shared" si="43"/>
        <v>7621.6175940821568</v>
      </c>
      <c r="R82" s="5">
        <f t="shared" si="43"/>
        <v>8437.5378496294416</v>
      </c>
      <c r="S82" s="5">
        <f t="shared" si="43"/>
        <v>3902.3212911869391</v>
      </c>
      <c r="T82" s="5">
        <f t="shared" si="70"/>
        <v>106.24929864052896</v>
      </c>
      <c r="U82" s="5">
        <f t="shared" si="70"/>
        <v>435.80361459322984</v>
      </c>
      <c r="V82" s="5">
        <f t="shared" si="70"/>
        <v>509.48906820037644</v>
      </c>
      <c r="W82" s="15">
        <f t="shared" si="45"/>
        <v>-1.0734613539272964E-2</v>
      </c>
      <c r="X82" s="15">
        <f t="shared" si="45"/>
        <v>-1.217998157191269E-2</v>
      </c>
      <c r="Y82" s="15">
        <f t="shared" si="45"/>
        <v>-9.7425357312937999E-3</v>
      </c>
      <c r="Z82" s="5">
        <f t="shared" si="50"/>
        <v>12899.411546274261</v>
      </c>
      <c r="AA82" s="5">
        <f t="shared" si="50"/>
        <v>20817.44665570576</v>
      </c>
      <c r="AB82" s="5">
        <f t="shared" si="50"/>
        <v>10750.765111254495</v>
      </c>
      <c r="AC82" s="16">
        <f t="shared" si="57"/>
        <v>2.083025447106106</v>
      </c>
      <c r="AD82" s="16">
        <f t="shared" si="57"/>
        <v>2.8977086675374029</v>
      </c>
      <c r="AE82" s="16">
        <f t="shared" si="57"/>
        <v>3.0246409007599895</v>
      </c>
      <c r="AF82" s="15">
        <f t="shared" si="58"/>
        <v>-4.0504037456468023E-3</v>
      </c>
      <c r="AG82" s="15">
        <f t="shared" si="58"/>
        <v>2.9673830763510267E-4</v>
      </c>
      <c r="AH82" s="15">
        <f t="shared" si="58"/>
        <v>9.7937136394747881E-3</v>
      </c>
      <c r="AI82" s="1">
        <f t="shared" si="66"/>
        <v>116018.46378796667</v>
      </c>
      <c r="AJ82" s="1">
        <f t="shared" si="66"/>
        <v>29638.275624898284</v>
      </c>
      <c r="AK82" s="1">
        <f t="shared" si="66"/>
        <v>11635.253643765109</v>
      </c>
      <c r="AL82" s="14">
        <f t="shared" si="71"/>
        <v>24.296404335506011</v>
      </c>
      <c r="AM82" s="14">
        <f t="shared" si="71"/>
        <v>4.2202470913866206</v>
      </c>
      <c r="AN82" s="14">
        <f t="shared" si="71"/>
        <v>1.5426614379196482</v>
      </c>
      <c r="AO82" s="11">
        <f t="shared" si="72"/>
        <v>1.5879152849662487E-2</v>
      </c>
      <c r="AP82" s="11">
        <f t="shared" si="72"/>
        <v>2.0003544519060824E-2</v>
      </c>
      <c r="AQ82" s="11">
        <f t="shared" si="72"/>
        <v>1.8145738811734608E-2</v>
      </c>
      <c r="AR82" s="1">
        <f t="shared" si="51"/>
        <v>71733.344987699325</v>
      </c>
      <c r="AS82" s="1">
        <f t="shared" si="48"/>
        <v>19360.871656617317</v>
      </c>
      <c r="AT82" s="1">
        <f t="shared" si="49"/>
        <v>7659.2836524849617</v>
      </c>
      <c r="AU82" s="1">
        <f t="shared" si="59"/>
        <v>14346.668997539866</v>
      </c>
      <c r="AV82" s="1">
        <f t="shared" si="59"/>
        <v>3872.1743313234638</v>
      </c>
      <c r="AW82" s="1">
        <f t="shared" si="59"/>
        <v>1531.8567304969924</v>
      </c>
      <c r="AX82" s="1">
        <f t="shared" si="60"/>
        <v>50264.825118640438</v>
      </c>
      <c r="AY82" s="1">
        <f t="shared" si="60"/>
        <v>5441.2723589192983</v>
      </c>
      <c r="AZ82" s="1">
        <f t="shared" si="60"/>
        <v>1522.9592917706464</v>
      </c>
      <c r="BA82" s="1">
        <f t="shared" si="61"/>
        <v>12358.826590775359</v>
      </c>
      <c r="BB82" s="1">
        <f t="shared" si="61"/>
        <v>24485.115861710085</v>
      </c>
      <c r="BC82" s="1">
        <f t="shared" si="61"/>
        <v>29484.898770992841</v>
      </c>
      <c r="BD82" s="1">
        <f t="shared" si="62"/>
        <v>35655.020571567948</v>
      </c>
      <c r="BE82" s="2">
        <f t="shared" si="67"/>
        <v>0.17931493730955578</v>
      </c>
      <c r="BF82" s="2">
        <f t="shared" si="67"/>
        <v>0.13584270515142602</v>
      </c>
      <c r="BG82" s="2">
        <f t="shared" si="67"/>
        <v>7.3108051554487685E-2</v>
      </c>
      <c r="BH82" s="2">
        <f t="shared" si="55"/>
        <v>0.13328625388995566</v>
      </c>
      <c r="BI82" s="2">
        <f t="shared" si="63"/>
        <v>3.2153846742329923E-3</v>
      </c>
      <c r="BJ82" s="2">
        <f t="shared" si="63"/>
        <v>1.8453240542857267E-3</v>
      </c>
      <c r="BK82" s="2">
        <f t="shared" si="63"/>
        <v>5.3447872020936297E-4</v>
      </c>
      <c r="BL82" s="2">
        <f t="shared" si="56"/>
        <v>230.65029810491646</v>
      </c>
      <c r="BM82" s="2">
        <f t="shared" si="56"/>
        <v>35.72708217989468</v>
      </c>
      <c r="BN82" s="2">
        <f t="shared" si="56"/>
        <v>4.0937241243006577</v>
      </c>
      <c r="BO82" s="2">
        <f t="shared" si="64"/>
        <v>199.43328753146452</v>
      </c>
      <c r="BP82" s="2">
        <f t="shared" si="64"/>
        <v>25.267586591399898</v>
      </c>
      <c r="BQ82" s="2">
        <f t="shared" si="64"/>
        <v>10.417031687356339</v>
      </c>
      <c r="BR82" s="11">
        <f t="shared" si="65"/>
        <v>4.9628895400074063E-2</v>
      </c>
      <c r="BS82" s="17">
        <f t="shared" si="53"/>
        <v>0.34036449252552076</v>
      </c>
      <c r="BT82" s="17">
        <f t="shared" si="54"/>
        <v>0.53754927590906276</v>
      </c>
      <c r="BU82" s="12">
        <f>(BU$3*temphigh!$I192+BU$4*temphigh!$I192^2+BU$5*temphigh!$I192^6)*(K82/K$56)^$BW$1</f>
        <v>2.881398627542322</v>
      </c>
      <c r="BV82" s="12">
        <f>(BV$3*temphigh!$I192+BV$4*temphigh!$I192^2+BV$5*temphigh!$I192^6)*(L82/L$56)^$BW$1</f>
        <v>0.99588345284996227</v>
      </c>
      <c r="BW82" s="12">
        <f>(BW$3*temphigh!$I192+BW$4*temphigh!$I192^2+BW$5*temphigh!$I192^6)*(M82/M$56)^$BW$1</f>
        <v>-0.21223104167384663</v>
      </c>
      <c r="BX82" s="12"/>
      <c r="BY82" s="12"/>
      <c r="BZ82" s="12"/>
      <c r="CA82" s="19"/>
      <c r="CB82" s="19"/>
      <c r="CC82" s="19"/>
      <c r="CD82" s="19"/>
      <c r="CE82" s="19"/>
      <c r="CF82" s="19"/>
      <c r="CG82" s="19"/>
      <c r="CH82" s="19"/>
    </row>
    <row r="83" spans="1:86" x14ac:dyDescent="0.3">
      <c r="A83" s="2">
        <f t="shared" si="37"/>
        <v>2037</v>
      </c>
      <c r="B83" s="5">
        <f t="shared" si="68"/>
        <v>1142.8606934050413</v>
      </c>
      <c r="C83" s="5">
        <f t="shared" si="68"/>
        <v>2852.2883802957613</v>
      </c>
      <c r="D83" s="5">
        <f t="shared" si="68"/>
        <v>4040.0097606520953</v>
      </c>
      <c r="E83" s="15">
        <f t="shared" si="69"/>
        <v>1.0284076886279642E-3</v>
      </c>
      <c r="F83" s="15">
        <f t="shared" si="69"/>
        <v>2.0260321069689607E-3</v>
      </c>
      <c r="G83" s="15">
        <f t="shared" si="69"/>
        <v>4.1360724760827871E-3</v>
      </c>
      <c r="H83" s="5">
        <f t="shared" si="40"/>
        <v>73219.146694123207</v>
      </c>
      <c r="I83" s="5">
        <f t="shared" si="40"/>
        <v>19884.340973729082</v>
      </c>
      <c r="J83" s="5">
        <f t="shared" si="40"/>
        <v>7867.1227206867679</v>
      </c>
      <c r="K83" s="5">
        <f t="shared" si="41"/>
        <v>64066.554319909228</v>
      </c>
      <c r="L83" s="5">
        <f t="shared" si="41"/>
        <v>6971.3641548640398</v>
      </c>
      <c r="M83" s="5">
        <f t="shared" si="41"/>
        <v>1947.302899440753</v>
      </c>
      <c r="N83" s="15">
        <f t="shared" si="42"/>
        <v>1.9664215183360811E-2</v>
      </c>
      <c r="O83" s="15">
        <f t="shared" si="42"/>
        <v>2.4960883413472024E-2</v>
      </c>
      <c r="P83" s="15">
        <f t="shared" si="42"/>
        <v>2.2904767035105689E-2</v>
      </c>
      <c r="Q83" s="5">
        <f t="shared" si="43"/>
        <v>7695.9732399474269</v>
      </c>
      <c r="R83" s="5">
        <f t="shared" si="43"/>
        <v>8560.1199976245862</v>
      </c>
      <c r="S83" s="5">
        <f t="shared" si="43"/>
        <v>3969.1628657720457</v>
      </c>
      <c r="T83" s="5">
        <f t="shared" si="70"/>
        <v>105.10875348080408</v>
      </c>
      <c r="U83" s="5">
        <f t="shared" si="70"/>
        <v>430.49553459851137</v>
      </c>
      <c r="V83" s="5">
        <f t="shared" si="70"/>
        <v>504.52535274873071</v>
      </c>
      <c r="W83" s="15">
        <f t="shared" si="45"/>
        <v>-1.0734613539272964E-2</v>
      </c>
      <c r="X83" s="15">
        <f t="shared" si="45"/>
        <v>-1.217998157191269E-2</v>
      </c>
      <c r="Y83" s="15">
        <f t="shared" si="45"/>
        <v>-9.7425357312937999E-3</v>
      </c>
      <c r="Z83" s="5">
        <f t="shared" si="50"/>
        <v>12976.441674223344</v>
      </c>
      <c r="AA83" s="5">
        <f t="shared" si="50"/>
        <v>21134.506289236921</v>
      </c>
      <c r="AB83" s="5">
        <f t="shared" si="50"/>
        <v>11047.362793713066</v>
      </c>
      <c r="AC83" s="16">
        <f t="shared" si="57"/>
        <v>2.0745883530328699</v>
      </c>
      <c r="AD83" s="16">
        <f t="shared" si="57"/>
        <v>2.8985685287034273</v>
      </c>
      <c r="AE83" s="16">
        <f t="shared" si="57"/>
        <v>3.0542633676042761</v>
      </c>
      <c r="AF83" s="15">
        <f t="shared" si="58"/>
        <v>-4.0504037456468023E-3</v>
      </c>
      <c r="AG83" s="15">
        <f t="shared" si="58"/>
        <v>2.9673830763510267E-4</v>
      </c>
      <c r="AH83" s="15">
        <f t="shared" si="58"/>
        <v>9.7937136394747881E-3</v>
      </c>
      <c r="AI83" s="1">
        <f t="shared" si="66"/>
        <v>118763.28640670987</v>
      </c>
      <c r="AJ83" s="1">
        <f t="shared" si="66"/>
        <v>30546.622393731923</v>
      </c>
      <c r="AK83" s="1">
        <f t="shared" si="66"/>
        <v>12003.585009885592</v>
      </c>
      <c r="AL83" s="14">
        <f t="shared" si="71"/>
        <v>24.678352590465305</v>
      </c>
      <c r="AM83" s="14">
        <f t="shared" si="71"/>
        <v>4.30382279295487</v>
      </c>
      <c r="AN83" s="14">
        <f t="shared" si="71"/>
        <v>1.5703742421317985</v>
      </c>
      <c r="AO83" s="11">
        <f t="shared" si="72"/>
        <v>1.5720361321165863E-2</v>
      </c>
      <c r="AP83" s="11">
        <f t="shared" si="72"/>
        <v>1.9803509073870216E-2</v>
      </c>
      <c r="AQ83" s="11">
        <f t="shared" si="72"/>
        <v>1.7964281423617261E-2</v>
      </c>
      <c r="AR83" s="1">
        <f t="shared" si="51"/>
        <v>73219.146694123207</v>
      </c>
      <c r="AS83" s="1">
        <f t="shared" si="48"/>
        <v>19884.340973729082</v>
      </c>
      <c r="AT83" s="1">
        <f t="shared" si="49"/>
        <v>7867.1227206867679</v>
      </c>
      <c r="AU83" s="1">
        <f t="shared" si="59"/>
        <v>14643.829338824642</v>
      </c>
      <c r="AV83" s="1">
        <f t="shared" si="59"/>
        <v>3976.8681947458167</v>
      </c>
      <c r="AW83" s="1">
        <f t="shared" si="59"/>
        <v>1573.4245441373537</v>
      </c>
      <c r="AX83" s="1">
        <f t="shared" si="60"/>
        <v>51253.24345592739</v>
      </c>
      <c r="AY83" s="1">
        <f t="shared" si="60"/>
        <v>5577.0913238912326</v>
      </c>
      <c r="AZ83" s="1">
        <f t="shared" si="60"/>
        <v>1557.8423195526025</v>
      </c>
      <c r="BA83" s="1">
        <f t="shared" si="61"/>
        <v>12393.7918548301</v>
      </c>
      <c r="BB83" s="1">
        <f t="shared" si="61"/>
        <v>24605.04509196019</v>
      </c>
      <c r="BC83" s="1">
        <f t="shared" si="61"/>
        <v>29698.342089070062</v>
      </c>
      <c r="BD83" s="1">
        <f t="shared" si="62"/>
        <v>34808.757568838686</v>
      </c>
      <c r="BE83" s="2">
        <f t="shared" si="67"/>
        <v>0.17931493730955578</v>
      </c>
      <c r="BF83" s="2">
        <f t="shared" si="67"/>
        <v>0.13584270515142602</v>
      </c>
      <c r="BG83" s="2">
        <f t="shared" si="67"/>
        <v>7.3108051554487685E-2</v>
      </c>
      <c r="BH83" s="2">
        <f t="shared" si="55"/>
        <v>0.13298747007258629</v>
      </c>
      <c r="BI83" s="2">
        <f t="shared" si="63"/>
        <v>3.2153846742329923E-3</v>
      </c>
      <c r="BJ83" s="2">
        <f t="shared" si="63"/>
        <v>1.8453240542857267E-3</v>
      </c>
      <c r="BK83" s="2">
        <f t="shared" si="63"/>
        <v>5.3447872020936297E-4</v>
      </c>
      <c r="BL83" s="2">
        <f t="shared" si="56"/>
        <v>235.42772214070104</v>
      </c>
      <c r="BM83" s="2">
        <f t="shared" si="56"/>
        <v>36.693052702441541</v>
      </c>
      <c r="BN83" s="2">
        <f t="shared" si="56"/>
        <v>4.2048096834826652</v>
      </c>
      <c r="BO83" s="2">
        <f t="shared" si="64"/>
        <v>202.35573093040045</v>
      </c>
      <c r="BP83" s="2">
        <f t="shared" si="64"/>
        <v>25.561445638314233</v>
      </c>
      <c r="BQ83" s="2">
        <f t="shared" si="64"/>
        <v>10.412440040020433</v>
      </c>
      <c r="BR83" s="11">
        <f t="shared" si="65"/>
        <v>4.9450183569196698E-2</v>
      </c>
      <c r="BS83" s="17">
        <f t="shared" si="53"/>
        <v>0.32427126769960751</v>
      </c>
      <c r="BT83" s="17">
        <f t="shared" si="54"/>
        <v>0.52189250088258521</v>
      </c>
      <c r="BU83" s="12">
        <f>(BU$3*temphigh!$I193+BU$4*temphigh!$I193^2+BU$5*temphigh!$I193^6)*(K83/K$56)^$BW$1</f>
        <v>2.8168392197713605</v>
      </c>
      <c r="BV83" s="12">
        <f>(BV$3*temphigh!$I193+BV$4*temphigh!$I193^2+BV$5*temphigh!$I193^6)*(L83/L$56)^$BW$1</f>
        <v>0.93419763635117326</v>
      </c>
      <c r="BW83" s="12">
        <f>(BW$3*temphigh!$I193+BW$4*temphigh!$I193^2+BW$5*temphigh!$I193^6)*(M83/M$56)^$BW$1</f>
        <v>-0.27059068808147391</v>
      </c>
      <c r="BX83" s="12"/>
      <c r="BY83" s="12"/>
      <c r="BZ83" s="12"/>
      <c r="CA83" s="19"/>
      <c r="CB83" s="19"/>
      <c r="CC83" s="19"/>
      <c r="CD83" s="19"/>
      <c r="CE83" s="19"/>
      <c r="CF83" s="19"/>
      <c r="CG83" s="19"/>
      <c r="CH83" s="19"/>
    </row>
    <row r="84" spans="1:86" x14ac:dyDescent="0.3">
      <c r="A84" s="2">
        <f t="shared" si="37"/>
        <v>2038</v>
      </c>
      <c r="B84" s="5">
        <f t="shared" si="68"/>
        <v>1143.9772537929632</v>
      </c>
      <c r="C84" s="5">
        <f t="shared" si="68"/>
        <v>2857.7782667407346</v>
      </c>
      <c r="D84" s="5">
        <f t="shared" si="68"/>
        <v>4055.8840451675278</v>
      </c>
      <c r="E84" s="15">
        <f t="shared" si="69"/>
        <v>9.7698730419656585E-4</v>
      </c>
      <c r="F84" s="15">
        <f t="shared" si="69"/>
        <v>1.9247305016205126E-3</v>
      </c>
      <c r="G84" s="15">
        <f t="shared" si="69"/>
        <v>3.9292688522786475E-3</v>
      </c>
      <c r="H84" s="5">
        <f t="shared" si="40"/>
        <v>74713.353458158148</v>
      </c>
      <c r="I84" s="5">
        <f t="shared" si="40"/>
        <v>20414.046016302917</v>
      </c>
      <c r="J84" s="5">
        <f t="shared" si="40"/>
        <v>8076.7853654870951</v>
      </c>
      <c r="K84" s="5">
        <f t="shared" si="41"/>
        <v>65310.17396581886</v>
      </c>
      <c r="L84" s="5">
        <f t="shared" si="41"/>
        <v>7143.3274771121123</v>
      </c>
      <c r="M84" s="5">
        <f t="shared" si="41"/>
        <v>1991.3748212576143</v>
      </c>
      <c r="N84" s="15">
        <f t="shared" si="42"/>
        <v>1.9411370864425681E-2</v>
      </c>
      <c r="O84" s="15">
        <f t="shared" si="42"/>
        <v>2.4667097920582748E-2</v>
      </c>
      <c r="P84" s="15">
        <f t="shared" si="42"/>
        <v>2.2632288910738207E-2</v>
      </c>
      <c r="Q84" s="5">
        <f t="shared" si="43"/>
        <v>7768.728235564834</v>
      </c>
      <c r="R84" s="5">
        <f t="shared" si="43"/>
        <v>8681.1160792009923</v>
      </c>
      <c r="S84" s="5">
        <f t="shared" si="43"/>
        <v>4035.242707957987</v>
      </c>
      <c r="T84" s="5">
        <f t="shared" si="70"/>
        <v>103.98045163259295</v>
      </c>
      <c r="U84" s="5">
        <f t="shared" si="70"/>
        <v>425.25210692031078</v>
      </c>
      <c r="V84" s="5">
        <f t="shared" si="70"/>
        <v>499.60999647223258</v>
      </c>
      <c r="W84" s="15">
        <f t="shared" si="45"/>
        <v>-1.0734613539272964E-2</v>
      </c>
      <c r="X84" s="15">
        <f t="shared" si="45"/>
        <v>-1.217998157191269E-2</v>
      </c>
      <c r="Y84" s="15">
        <f t="shared" si="45"/>
        <v>-9.7425357312937999E-3</v>
      </c>
      <c r="Z84" s="5">
        <f t="shared" si="50"/>
        <v>13049.965787091433</v>
      </c>
      <c r="AA84" s="5">
        <f t="shared" si="50"/>
        <v>21447.914929569943</v>
      </c>
      <c r="AB84" s="5">
        <f t="shared" si="50"/>
        <v>11346.637367221663</v>
      </c>
      <c r="AC84" s="16">
        <f t="shared" si="57"/>
        <v>2.0661854325970705</v>
      </c>
      <c r="AD84" s="16">
        <f t="shared" si="57"/>
        <v>2.8994286450231992</v>
      </c>
      <c r="AE84" s="16">
        <f t="shared" si="57"/>
        <v>3.0841759484061302</v>
      </c>
      <c r="AF84" s="15">
        <f t="shared" si="58"/>
        <v>-4.0504037456468023E-3</v>
      </c>
      <c r="AG84" s="15">
        <f t="shared" si="58"/>
        <v>2.9673830763510267E-4</v>
      </c>
      <c r="AH84" s="15">
        <f t="shared" si="58"/>
        <v>9.7937136394747881E-3</v>
      </c>
      <c r="AI84" s="1">
        <f t="shared" si="66"/>
        <v>121530.78710486353</v>
      </c>
      <c r="AJ84" s="1">
        <f t="shared" si="66"/>
        <v>31468.828349104548</v>
      </c>
      <c r="AK84" s="1">
        <f t="shared" si="66"/>
        <v>12376.651053034386</v>
      </c>
      <c r="AL84" s="14">
        <f t="shared" si="71"/>
        <v>25.06242568380322</v>
      </c>
      <c r="AM84" s="14">
        <f t="shared" si="71"/>
        <v>4.388201278750155</v>
      </c>
      <c r="AN84" s="14">
        <f t="shared" si="71"/>
        <v>1.5983027805095935</v>
      </c>
      <c r="AO84" s="11">
        <f t="shared" si="72"/>
        <v>1.5563157707954205E-2</v>
      </c>
      <c r="AP84" s="11">
        <f t="shared" si="72"/>
        <v>1.9605473983131512E-2</v>
      </c>
      <c r="AQ84" s="11">
        <f t="shared" si="72"/>
        <v>1.7784638609381089E-2</v>
      </c>
      <c r="AR84" s="1">
        <f t="shared" si="51"/>
        <v>74713.353458158148</v>
      </c>
      <c r="AS84" s="1">
        <f t="shared" si="48"/>
        <v>20414.046016302917</v>
      </c>
      <c r="AT84" s="1">
        <f t="shared" si="49"/>
        <v>8076.7853654870951</v>
      </c>
      <c r="AU84" s="1">
        <f t="shared" si="59"/>
        <v>14942.670691631631</v>
      </c>
      <c r="AV84" s="1">
        <f t="shared" si="59"/>
        <v>4082.8092032605837</v>
      </c>
      <c r="AW84" s="1">
        <f t="shared" si="59"/>
        <v>1615.3570730974191</v>
      </c>
      <c r="AX84" s="1">
        <f t="shared" si="60"/>
        <v>52248.139172655094</v>
      </c>
      <c r="AY84" s="1">
        <f t="shared" si="60"/>
        <v>5714.66198168969</v>
      </c>
      <c r="AZ84" s="1">
        <f t="shared" si="60"/>
        <v>1593.0998570060915</v>
      </c>
      <c r="BA84" s="1">
        <f t="shared" si="61"/>
        <v>12427.893821907572</v>
      </c>
      <c r="BB84" s="1">
        <f t="shared" si="61"/>
        <v>24722.040877178035</v>
      </c>
      <c r="BC84" s="1">
        <f t="shared" si="61"/>
        <v>29905.805457228984</v>
      </c>
      <c r="BD84" s="1">
        <f t="shared" si="62"/>
        <v>33976.590222050305</v>
      </c>
      <c r="BE84" s="2">
        <f t="shared" si="67"/>
        <v>0.17931493730955578</v>
      </c>
      <c r="BF84" s="2">
        <f t="shared" si="67"/>
        <v>0.13584270515142602</v>
      </c>
      <c r="BG84" s="2">
        <f t="shared" si="67"/>
        <v>7.3108051554487685E-2</v>
      </c>
      <c r="BH84" s="2">
        <f t="shared" si="55"/>
        <v>0.13269039319765624</v>
      </c>
      <c r="BI84" s="2">
        <f t="shared" si="63"/>
        <v>3.2153846742329923E-3</v>
      </c>
      <c r="BJ84" s="2">
        <f t="shared" si="63"/>
        <v>1.8453240542857267E-3</v>
      </c>
      <c r="BK84" s="2">
        <f t="shared" si="63"/>
        <v>5.3447872020936297E-4</v>
      </c>
      <c r="BL84" s="2">
        <f t="shared" si="56"/>
        <v>240.23217166991424</v>
      </c>
      <c r="BM84" s="2">
        <f t="shared" si="56"/>
        <v>37.670530159179485</v>
      </c>
      <c r="BN84" s="2">
        <f t="shared" si="56"/>
        <v>4.3168699055512549</v>
      </c>
      <c r="BO84" s="2">
        <f t="shared" si="64"/>
        <v>205.32192206646806</v>
      </c>
      <c r="BP84" s="2">
        <f t="shared" si="64"/>
        <v>25.858916757610285</v>
      </c>
      <c r="BQ84" s="2">
        <f t="shared" si="64"/>
        <v>10.4079829430408</v>
      </c>
      <c r="BR84" s="11">
        <f t="shared" si="65"/>
        <v>4.9269328290824282E-2</v>
      </c>
      <c r="BS84" s="17">
        <f t="shared" si="53"/>
        <v>0.30899157747226819</v>
      </c>
      <c r="BT84" s="17">
        <f t="shared" si="54"/>
        <v>0.50669174842969433</v>
      </c>
      <c r="BU84" s="12">
        <f>(BU$3*temphigh!$I194+BU$4*temphigh!$I194^2+BU$5*temphigh!$I194^6)*(K84/K$56)^$BW$1</f>
        <v>2.748779251897572</v>
      </c>
      <c r="BV84" s="12">
        <f>(BV$3*temphigh!$I194+BV$4*temphigh!$I194^2+BV$5*temphigh!$I194^6)*(L84/L$56)^$BW$1</f>
        <v>0.87010915100720565</v>
      </c>
      <c r="BW84" s="12">
        <f>(BW$3*temphigh!$I194+BW$4*temphigh!$I194^2+BW$5*temphigh!$I194^6)*(M84/M$56)^$BW$1</f>
        <v>-0.33086485946565647</v>
      </c>
      <c r="BX84" s="12"/>
      <c r="BY84" s="12"/>
      <c r="BZ84" s="12"/>
      <c r="CA84" s="19"/>
      <c r="CB84" s="19"/>
      <c r="CC84" s="19"/>
      <c r="CD84" s="19"/>
      <c r="CE84" s="19"/>
      <c r="CF84" s="19"/>
      <c r="CG84" s="19"/>
      <c r="CH84" s="19"/>
    </row>
    <row r="85" spans="1:86" x14ac:dyDescent="0.3">
      <c r="A85" s="2">
        <f t="shared" si="37"/>
        <v>2039</v>
      </c>
      <c r="B85" s="5">
        <f t="shared" si="68"/>
        <v>1145.0390224835462</v>
      </c>
      <c r="C85" s="5">
        <f t="shared" si="68"/>
        <v>2863.003697087755</v>
      </c>
      <c r="D85" s="5">
        <f t="shared" si="68"/>
        <v>4071.0238710723024</v>
      </c>
      <c r="E85" s="15">
        <f t="shared" si="69"/>
        <v>9.2813793898673753E-4</v>
      </c>
      <c r="F85" s="15">
        <f t="shared" si="69"/>
        <v>1.8284939765394869E-3</v>
      </c>
      <c r="G85" s="15">
        <f t="shared" si="69"/>
        <v>3.732805409664715E-3</v>
      </c>
      <c r="H85" s="5">
        <f t="shared" si="40"/>
        <v>76215.560720765236</v>
      </c>
      <c r="I85" s="5">
        <f t="shared" si="40"/>
        <v>20949.888633218045</v>
      </c>
      <c r="J85" s="5">
        <f t="shared" si="40"/>
        <v>8288.2210510078203</v>
      </c>
      <c r="K85" s="5">
        <f t="shared" si="41"/>
        <v>66561.540021104767</v>
      </c>
      <c r="L85" s="5">
        <f t="shared" si="41"/>
        <v>7317.450778889407</v>
      </c>
      <c r="M85" s="5">
        <f t="shared" si="41"/>
        <v>2035.9057852502137</v>
      </c>
      <c r="N85" s="15">
        <f t="shared" si="42"/>
        <v>1.9160354035204774E-2</v>
      </c>
      <c r="O85" s="15">
        <f t="shared" si="42"/>
        <v>2.4375657189902311E-2</v>
      </c>
      <c r="P85" s="15">
        <f t="shared" si="42"/>
        <v>2.2361919773835837E-2</v>
      </c>
      <c r="Q85" s="5">
        <f t="shared" si="43"/>
        <v>7839.8573812058121</v>
      </c>
      <c r="R85" s="5">
        <f t="shared" si="43"/>
        <v>8800.473016654536</v>
      </c>
      <c r="S85" s="5">
        <f t="shared" si="43"/>
        <v>4100.5354373038072</v>
      </c>
      <c r="T85" s="5">
        <f t="shared" si="70"/>
        <v>102.864261668678</v>
      </c>
      <c r="U85" s="5">
        <f t="shared" si="70"/>
        <v>420.07254409460432</v>
      </c>
      <c r="V85" s="5">
        <f t="shared" si="70"/>
        <v>494.7425282298903</v>
      </c>
      <c r="W85" s="15">
        <f t="shared" si="45"/>
        <v>-1.0734613539272964E-2</v>
      </c>
      <c r="X85" s="15">
        <f t="shared" si="45"/>
        <v>-1.217998157191269E-2</v>
      </c>
      <c r="Y85" s="15">
        <f t="shared" si="45"/>
        <v>-9.7425357312937999E-3</v>
      </c>
      <c r="Z85" s="5">
        <f t="shared" si="50"/>
        <v>13119.978197716506</v>
      </c>
      <c r="AA85" s="5">
        <f t="shared" si="50"/>
        <v>21757.532541991903</v>
      </c>
      <c r="AB85" s="5">
        <f t="shared" si="50"/>
        <v>11648.51544248985</v>
      </c>
      <c r="AC85" s="16">
        <f t="shared" si="57"/>
        <v>2.0578165473816785</v>
      </c>
      <c r="AD85" s="16">
        <f t="shared" si="57"/>
        <v>2.9002890165724322</v>
      </c>
      <c r="AE85" s="16">
        <f t="shared" si="57"/>
        <v>3.1143814844585753</v>
      </c>
      <c r="AF85" s="15">
        <f t="shared" si="58"/>
        <v>-4.0504037456468023E-3</v>
      </c>
      <c r="AG85" s="15">
        <f t="shared" si="58"/>
        <v>2.9673830763510267E-4</v>
      </c>
      <c r="AH85" s="15">
        <f t="shared" si="58"/>
        <v>9.7937136394747881E-3</v>
      </c>
      <c r="AI85" s="1">
        <f t="shared" si="66"/>
        <v>124320.3790860088</v>
      </c>
      <c r="AJ85" s="1">
        <f t="shared" si="66"/>
        <v>32404.754717454678</v>
      </c>
      <c r="AK85" s="1">
        <f t="shared" si="66"/>
        <v>12754.343020828366</v>
      </c>
      <c r="AL85" s="14">
        <f t="shared" si="71"/>
        <v>25.448575662429519</v>
      </c>
      <c r="AM85" s="14">
        <f t="shared" si="71"/>
        <v>4.473373717093402</v>
      </c>
      <c r="AN85" s="14">
        <f t="shared" si="71"/>
        <v>1.6264437654759281</v>
      </c>
      <c r="AO85" s="11">
        <f t="shared" si="72"/>
        <v>1.5407526130874663E-2</v>
      </c>
      <c r="AP85" s="11">
        <f t="shared" si="72"/>
        <v>1.9409419243300197E-2</v>
      </c>
      <c r="AQ85" s="11">
        <f t="shared" si="72"/>
        <v>1.7606792223287277E-2</v>
      </c>
      <c r="AR85" s="1">
        <f t="shared" si="51"/>
        <v>76215.560720765236</v>
      </c>
      <c r="AS85" s="1">
        <f t="shared" si="48"/>
        <v>20949.888633218045</v>
      </c>
      <c r="AT85" s="1">
        <f t="shared" si="49"/>
        <v>8288.2210510078203</v>
      </c>
      <c r="AU85" s="1">
        <f t="shared" si="59"/>
        <v>15243.112144153049</v>
      </c>
      <c r="AV85" s="1">
        <f t="shared" si="59"/>
        <v>4189.9777266436095</v>
      </c>
      <c r="AW85" s="1">
        <f t="shared" si="59"/>
        <v>1657.6442102015642</v>
      </c>
      <c r="AX85" s="1">
        <f t="shared" si="60"/>
        <v>53249.232016883812</v>
      </c>
      <c r="AY85" s="1">
        <f t="shared" si="60"/>
        <v>5853.9606231115249</v>
      </c>
      <c r="AZ85" s="1">
        <f t="shared" si="60"/>
        <v>1628.7246282001709</v>
      </c>
      <c r="BA85" s="1">
        <f t="shared" si="61"/>
        <v>12461.160438621053</v>
      </c>
      <c r="BB85" s="1">
        <f t="shared" si="61"/>
        <v>24836.195591498006</v>
      </c>
      <c r="BC85" s="1">
        <f t="shared" si="61"/>
        <v>30107.470974281827</v>
      </c>
      <c r="BD85" s="1">
        <f t="shared" si="62"/>
        <v>33158.708395593159</v>
      </c>
      <c r="BE85" s="2">
        <f t="shared" si="67"/>
        <v>0.17931493730955578</v>
      </c>
      <c r="BF85" s="2">
        <f t="shared" si="67"/>
        <v>0.13584270515142602</v>
      </c>
      <c r="BG85" s="2">
        <f t="shared" si="67"/>
        <v>7.3108051554487685E-2</v>
      </c>
      <c r="BH85" s="2">
        <f t="shared" si="55"/>
        <v>0.13239493932560034</v>
      </c>
      <c r="BI85" s="2">
        <f t="shared" si="63"/>
        <v>3.2153846742329923E-3</v>
      </c>
      <c r="BJ85" s="2">
        <f t="shared" si="63"/>
        <v>1.8453240542857267E-3</v>
      </c>
      <c r="BK85" s="2">
        <f t="shared" si="63"/>
        <v>5.3447872020936297E-4</v>
      </c>
      <c r="BL85" s="2">
        <f t="shared" si="56"/>
        <v>245.06234587962257</v>
      </c>
      <c r="BM85" s="2">
        <f t="shared" si="56"/>
        <v>38.659333429484384</v>
      </c>
      <c r="BN85" s="2">
        <f t="shared" si="56"/>
        <v>4.4298777801549614</v>
      </c>
      <c r="BO85" s="2">
        <f t="shared" si="64"/>
        <v>208.33248785482419</v>
      </c>
      <c r="BP85" s="2">
        <f t="shared" si="64"/>
        <v>26.160039416830944</v>
      </c>
      <c r="BQ85" s="2">
        <f t="shared" si="64"/>
        <v>10.403655210548479</v>
      </c>
      <c r="BR85" s="11">
        <f t="shared" si="65"/>
        <v>4.9086483160245969E-2</v>
      </c>
      <c r="BS85" s="17">
        <f t="shared" si="53"/>
        <v>0.29448261675159293</v>
      </c>
      <c r="BT85" s="17">
        <f t="shared" si="54"/>
        <v>0.49193373633950904</v>
      </c>
      <c r="BU85" s="12">
        <f>(BU$3*temphigh!$I195+BU$4*temphigh!$I195^2+BU$5*temphigh!$I195^6)*(K85/K$56)^$BW$1</f>
        <v>2.6771624831116028</v>
      </c>
      <c r="BV85" s="12">
        <f>(BV$3*temphigh!$I195+BV$4*temphigh!$I195^2+BV$5*temphigh!$I195^6)*(L85/L$56)^$BW$1</f>
        <v>0.80358474059892016</v>
      </c>
      <c r="BW85" s="12">
        <f>(BW$3*temphigh!$I195+BW$4*temphigh!$I195^2+BW$5*temphigh!$I195^6)*(M85/M$56)^$BW$1</f>
        <v>-0.39308139400459036</v>
      </c>
      <c r="BX85" s="12"/>
      <c r="BY85" s="12"/>
      <c r="BZ85" s="12"/>
      <c r="CA85" s="19"/>
      <c r="CB85" s="19"/>
      <c r="CC85" s="19"/>
      <c r="CD85" s="19"/>
      <c r="CE85" s="19"/>
      <c r="CF85" s="19"/>
      <c r="CG85" s="19"/>
      <c r="CH85" s="19"/>
    </row>
    <row r="86" spans="1:86" x14ac:dyDescent="0.3">
      <c r="A86" s="2">
        <f t="shared" si="37"/>
        <v>2040</v>
      </c>
      <c r="B86" s="5">
        <f t="shared" si="68"/>
        <v>1146.0486389340142</v>
      </c>
      <c r="C86" s="5">
        <f t="shared" si="68"/>
        <v>2867.9769328519437</v>
      </c>
      <c r="D86" s="5">
        <f t="shared" si="68"/>
        <v>4085.4603940046745</v>
      </c>
      <c r="E86" s="15">
        <f t="shared" si="69"/>
        <v>8.8173104203740065E-4</v>
      </c>
      <c r="F86" s="15">
        <f t="shared" si="69"/>
        <v>1.7370692777125124E-3</v>
      </c>
      <c r="G86" s="15">
        <f t="shared" si="69"/>
        <v>3.5461651391814793E-3</v>
      </c>
      <c r="H86" s="5">
        <f t="shared" si="40"/>
        <v>77725.353694816353</v>
      </c>
      <c r="I86" s="5">
        <f t="shared" si="40"/>
        <v>21491.767161475065</v>
      </c>
      <c r="J86" s="5">
        <f t="shared" si="40"/>
        <v>8501.3793059920845</v>
      </c>
      <c r="K86" s="5">
        <f t="shared" si="41"/>
        <v>67820.2923107276</v>
      </c>
      <c r="L86" s="5">
        <f t="shared" si="41"/>
        <v>7493.7029357845795</v>
      </c>
      <c r="M86" s="5">
        <f t="shared" si="41"/>
        <v>2080.8864818436805</v>
      </c>
      <c r="N86" s="15">
        <f t="shared" si="42"/>
        <v>1.8911105260240646E-2</v>
      </c>
      <c r="O86" s="15">
        <f t="shared" si="42"/>
        <v>2.4086551754287644E-2</v>
      </c>
      <c r="P86" s="15">
        <f t="shared" si="42"/>
        <v>2.2093702429328621E-2</v>
      </c>
      <c r="Q86" s="5">
        <f t="shared" si="43"/>
        <v>7909.3361559386212</v>
      </c>
      <c r="R86" s="5">
        <f t="shared" si="43"/>
        <v>8918.1392010414766</v>
      </c>
      <c r="S86" s="5">
        <f t="shared" si="43"/>
        <v>4165.0168455163193</v>
      </c>
      <c r="T86" s="5">
        <f t="shared" si="70"/>
        <v>101.76005357266209</v>
      </c>
      <c r="U86" s="5">
        <f t="shared" si="70"/>
        <v>414.95606824866559</v>
      </c>
      <c r="V86" s="5">
        <f t="shared" si="70"/>
        <v>489.92248147081995</v>
      </c>
      <c r="W86" s="15">
        <f t="shared" si="45"/>
        <v>-1.0734613539272964E-2</v>
      </c>
      <c r="X86" s="15">
        <f t="shared" si="45"/>
        <v>-1.217998157191269E-2</v>
      </c>
      <c r="Y86" s="15">
        <f t="shared" si="45"/>
        <v>-9.7425357312937999E-3</v>
      </c>
      <c r="Z86" s="5">
        <f t="shared" si="50"/>
        <v>13186.474711178891</v>
      </c>
      <c r="AA86" s="5">
        <f t="shared" si="50"/>
        <v>22063.222600996734</v>
      </c>
      <c r="AB86" s="5">
        <f t="shared" si="50"/>
        <v>11952.923791523037</v>
      </c>
      <c r="AC86" s="16">
        <f t="shared" si="57"/>
        <v>2.0494815595303097</v>
      </c>
      <c r="AD86" s="16">
        <f t="shared" si="57"/>
        <v>2.9011496434268627</v>
      </c>
      <c r="AE86" s="16">
        <f t="shared" si="57"/>
        <v>3.1448828448814452</v>
      </c>
      <c r="AF86" s="15">
        <f t="shared" si="58"/>
        <v>-4.0504037456468023E-3</v>
      </c>
      <c r="AG86" s="15">
        <f t="shared" si="58"/>
        <v>2.9673830763510267E-4</v>
      </c>
      <c r="AH86" s="15">
        <f t="shared" si="58"/>
        <v>9.7937136394747881E-3</v>
      </c>
      <c r="AI86" s="1">
        <f t="shared" si="66"/>
        <v>127131.45332156098</v>
      </c>
      <c r="AJ86" s="1">
        <f t="shared" si="66"/>
        <v>33354.256972352821</v>
      </c>
      <c r="AK86" s="1">
        <f t="shared" si="66"/>
        <v>13136.552928947094</v>
      </c>
      <c r="AL86" s="14">
        <f t="shared" si="71"/>
        <v>25.836754260996816</v>
      </c>
      <c r="AM86" s="14">
        <f t="shared" si="71"/>
        <v>4.5593310471413577</v>
      </c>
      <c r="AN86" s="14">
        <f t="shared" si="71"/>
        <v>1.6547938583431077</v>
      </c>
      <c r="AO86" s="11">
        <f t="shared" si="72"/>
        <v>1.5253450869565916E-2</v>
      </c>
      <c r="AP86" s="11">
        <f t="shared" si="72"/>
        <v>1.9215325050867194E-2</v>
      </c>
      <c r="AQ86" s="11">
        <f t="shared" si="72"/>
        <v>1.7430724301054405E-2</v>
      </c>
      <c r="AR86" s="1">
        <f t="shared" si="51"/>
        <v>77725.353694816353</v>
      </c>
      <c r="AS86" s="1">
        <f t="shared" si="48"/>
        <v>21491.767161475065</v>
      </c>
      <c r="AT86" s="1">
        <f t="shared" si="49"/>
        <v>8501.3793059920845</v>
      </c>
      <c r="AU86" s="1">
        <f t="shared" si="59"/>
        <v>15545.070738963272</v>
      </c>
      <c r="AV86" s="1">
        <f t="shared" si="59"/>
        <v>4298.3534322950136</v>
      </c>
      <c r="AW86" s="1">
        <f t="shared" si="59"/>
        <v>1700.275861198417</v>
      </c>
      <c r="AX86" s="1">
        <f t="shared" si="60"/>
        <v>54256.23384858208</v>
      </c>
      <c r="AY86" s="1">
        <f t="shared" si="60"/>
        <v>5994.9623486276632</v>
      </c>
      <c r="AZ86" s="1">
        <f t="shared" si="60"/>
        <v>1664.7091854749444</v>
      </c>
      <c r="BA86" s="1">
        <f t="shared" si="61"/>
        <v>12493.618493956817</v>
      </c>
      <c r="BB86" s="1">
        <f t="shared" si="61"/>
        <v>24947.598635437862</v>
      </c>
      <c r="BC86" s="1">
        <f t="shared" si="61"/>
        <v>30303.517310769657</v>
      </c>
      <c r="BD86" s="1">
        <f t="shared" si="62"/>
        <v>32355.262456774621</v>
      </c>
      <c r="BE86" s="2">
        <f t="shared" si="67"/>
        <v>0.17931493730955578</v>
      </c>
      <c r="BF86" s="2">
        <f t="shared" si="67"/>
        <v>0.13584270515142602</v>
      </c>
      <c r="BG86" s="2">
        <f t="shared" si="67"/>
        <v>7.3108051554487685E-2</v>
      </c>
      <c r="BH86" s="2">
        <f t="shared" si="55"/>
        <v>0.13210102641811761</v>
      </c>
      <c r="BI86" s="2">
        <f t="shared" si="63"/>
        <v>3.2153846742329923E-3</v>
      </c>
      <c r="BJ86" s="2">
        <f t="shared" si="63"/>
        <v>1.8453240542857267E-3</v>
      </c>
      <c r="BK86" s="2">
        <f t="shared" si="63"/>
        <v>5.3447872020936297E-4</v>
      </c>
      <c r="BL86" s="2">
        <f t="shared" si="56"/>
        <v>249.91691106965118</v>
      </c>
      <c r="BM86" s="2">
        <f t="shared" si="56"/>
        <v>39.659274912178013</v>
      </c>
      <c r="BN86" s="2">
        <f t="shared" si="56"/>
        <v>4.5438063314810115</v>
      </c>
      <c r="BO86" s="2">
        <f t="shared" si="64"/>
        <v>211.38806588441145</v>
      </c>
      <c r="BP86" s="2">
        <f t="shared" si="64"/>
        <v>26.464853684315958</v>
      </c>
      <c r="BQ86" s="2">
        <f t="shared" si="64"/>
        <v>10.399451840017633</v>
      </c>
      <c r="BR86" s="11">
        <f t="shared" si="65"/>
        <v>4.8901796555722327E-2</v>
      </c>
      <c r="BS86" s="17">
        <f t="shared" si="53"/>
        <v>0.28070385185451985</v>
      </c>
      <c r="BT86" s="17">
        <f t="shared" si="54"/>
        <v>0.47760556926165926</v>
      </c>
      <c r="BU86" s="12">
        <f>(BU$3*temphigh!$I196+BU$4*temphigh!$I196^2+BU$5*temphigh!$I196^6)*(K86/K$56)^$BW$1</f>
        <v>2.6019333105225</v>
      </c>
      <c r="BV86" s="12">
        <f>(BV$3*temphigh!$I196+BV$4*temphigh!$I196^2+BV$5*temphigh!$I196^6)*(L86/L$56)^$BW$1</f>
        <v>0.73459203982659416</v>
      </c>
      <c r="BW86" s="12">
        <f>(BW$3*temphigh!$I196+BW$4*temphigh!$I196^2+BW$5*temphigh!$I196^6)*(M86/M$56)^$BW$1</f>
        <v>-0.4572671042758028</v>
      </c>
      <c r="BX86" s="12"/>
      <c r="BY86" s="12"/>
      <c r="BZ86" s="12"/>
      <c r="CA86" s="19"/>
      <c r="CB86" s="19"/>
      <c r="CC86" s="19"/>
      <c r="CD86" s="19"/>
      <c r="CE86" s="19"/>
      <c r="CF86" s="19"/>
      <c r="CG86" s="19"/>
      <c r="CH86" s="19"/>
    </row>
    <row r="87" spans="1:86" x14ac:dyDescent="0.3">
      <c r="A87" s="2">
        <f t="shared" si="37"/>
        <v>2041</v>
      </c>
      <c r="B87" s="5">
        <f t="shared" si="68"/>
        <v>1147.0086202616155</v>
      </c>
      <c r="C87" s="5">
        <f t="shared" si="68"/>
        <v>2872.709713740227</v>
      </c>
      <c r="D87" s="5">
        <f t="shared" si="68"/>
        <v>4099.2237253700641</v>
      </c>
      <c r="E87" s="15">
        <f t="shared" si="69"/>
        <v>8.3764448993553053E-4</v>
      </c>
      <c r="F87" s="15">
        <f t="shared" si="69"/>
        <v>1.6502158138268868E-3</v>
      </c>
      <c r="G87" s="15">
        <f t="shared" si="69"/>
        <v>3.3688568822224053E-3</v>
      </c>
      <c r="H87" s="5">
        <f t="shared" si="40"/>
        <v>79242.307668652094</v>
      </c>
      <c r="I87" s="5">
        <f t="shared" si="40"/>
        <v>22039.576435485058</v>
      </c>
      <c r="J87" s="5">
        <f t="shared" si="40"/>
        <v>8716.2096888892502</v>
      </c>
      <c r="K87" s="5">
        <f t="shared" si="41"/>
        <v>69086.061141003549</v>
      </c>
      <c r="L87" s="5">
        <f t="shared" si="41"/>
        <v>7672.0513493129256</v>
      </c>
      <c r="M87" s="5">
        <f t="shared" si="41"/>
        <v>2126.3073871632564</v>
      </c>
      <c r="N87" s="15">
        <f t="shared" si="42"/>
        <v>1.8663570845089517E-2</v>
      </c>
      <c r="O87" s="15">
        <f t="shared" si="42"/>
        <v>2.3799770961920652E-2</v>
      </c>
      <c r="P87" s="15">
        <f t="shared" si="42"/>
        <v>2.1827670906551688E-2</v>
      </c>
      <c r="Q87" s="5">
        <f t="shared" si="43"/>
        <v>7977.1407545684251</v>
      </c>
      <c r="R87" s="5">
        <f t="shared" si="43"/>
        <v>9034.0644981886253</v>
      </c>
      <c r="S87" s="5">
        <f t="shared" si="43"/>
        <v>4228.6638501934995</v>
      </c>
      <c r="T87" s="5">
        <f t="shared" si="70"/>
        <v>100.66769872382385</v>
      </c>
      <c r="U87" s="5">
        <f t="shared" si="70"/>
        <v>409.9019109842435</v>
      </c>
      <c r="V87" s="5">
        <f t="shared" si="70"/>
        <v>485.14939418952633</v>
      </c>
      <c r="W87" s="15">
        <f t="shared" si="45"/>
        <v>-1.0734613539272964E-2</v>
      </c>
      <c r="X87" s="15">
        <f t="shared" si="45"/>
        <v>-1.217998157191269E-2</v>
      </c>
      <c r="Y87" s="15">
        <f t="shared" si="45"/>
        <v>-9.7425357312937999E-3</v>
      </c>
      <c r="Z87" s="5">
        <f t="shared" si="50"/>
        <v>13249.45266025867</v>
      </c>
      <c r="AA87" s="5">
        <f t="shared" si="50"/>
        <v>22364.852104412297</v>
      </c>
      <c r="AB87" s="5">
        <f t="shared" si="50"/>
        <v>12259.789292443649</v>
      </c>
      <c r="AC87" s="16">
        <f t="shared" ref="AC87:AE102" si="73">AC86*(1+AF87)</f>
        <v>2.0411803317449539</v>
      </c>
      <c r="AD87" s="16">
        <f t="shared" si="73"/>
        <v>2.9020105256622495</v>
      </c>
      <c r="AE87" s="16">
        <f t="shared" si="73"/>
        <v>3.1756829268939111</v>
      </c>
      <c r="AF87" s="15">
        <f t="shared" si="58"/>
        <v>-4.0504037456468023E-3</v>
      </c>
      <c r="AG87" s="15">
        <f t="shared" si="58"/>
        <v>2.9673830763510267E-4</v>
      </c>
      <c r="AH87" s="15">
        <f t="shared" si="58"/>
        <v>9.7937136394747881E-3</v>
      </c>
      <c r="AI87" s="1">
        <f t="shared" si="66"/>
        <v>129963.37872836816</v>
      </c>
      <c r="AJ87" s="1">
        <f t="shared" si="66"/>
        <v>34317.184707412554</v>
      </c>
      <c r="AK87" s="1">
        <f t="shared" si="66"/>
        <v>13523.173497250802</v>
      </c>
      <c r="AL87" s="14">
        <f t="shared" si="71"/>
        <v>26.226912926128485</v>
      </c>
      <c r="AM87" s="14">
        <f t="shared" si="71"/>
        <v>4.6460639849458367</v>
      </c>
      <c r="AN87" s="14">
        <f t="shared" si="71"/>
        <v>1.6833496713077658</v>
      </c>
      <c r="AO87" s="11">
        <f t="shared" si="72"/>
        <v>1.5100916360870256E-2</v>
      </c>
      <c r="AP87" s="11">
        <f t="shared" si="72"/>
        <v>1.9023171800358521E-2</v>
      </c>
      <c r="AQ87" s="11">
        <f t="shared" si="72"/>
        <v>1.7256417058043861E-2</v>
      </c>
      <c r="AR87" s="1">
        <f t="shared" si="51"/>
        <v>79242.307668652094</v>
      </c>
      <c r="AS87" s="1">
        <f t="shared" si="48"/>
        <v>22039.576435485058</v>
      </c>
      <c r="AT87" s="1">
        <f t="shared" si="49"/>
        <v>8716.2096888892502</v>
      </c>
      <c r="AU87" s="1">
        <f t="shared" si="59"/>
        <v>15848.46153373042</v>
      </c>
      <c r="AV87" s="1">
        <f t="shared" si="59"/>
        <v>4407.915287097012</v>
      </c>
      <c r="AW87" s="1">
        <f t="shared" si="59"/>
        <v>1743.2419377778501</v>
      </c>
      <c r="AX87" s="1">
        <f t="shared" si="60"/>
        <v>55268.848912802838</v>
      </c>
      <c r="AY87" s="1">
        <f t="shared" si="60"/>
        <v>6137.6410794503408</v>
      </c>
      <c r="AZ87" s="1">
        <f t="shared" si="60"/>
        <v>1701.045909730605</v>
      </c>
      <c r="BA87" s="1">
        <f t="shared" si="61"/>
        <v>12525.2936644896</v>
      </c>
      <c r="BB87" s="1">
        <f t="shared" si="61"/>
        <v>25056.336480032551</v>
      </c>
      <c r="BC87" s="1">
        <f t="shared" si="61"/>
        <v>30494.119479833258</v>
      </c>
      <c r="BD87" s="1">
        <f t="shared" si="62"/>
        <v>31566.366167237327</v>
      </c>
      <c r="BE87" s="2">
        <f t="shared" si="67"/>
        <v>0.17931493730955578</v>
      </c>
      <c r="BF87" s="2">
        <f t="shared" si="67"/>
        <v>0.13584270515142602</v>
      </c>
      <c r="BG87" s="2">
        <f t="shared" si="67"/>
        <v>7.3108051554487685E-2</v>
      </c>
      <c r="BH87" s="2">
        <f t="shared" si="55"/>
        <v>0.13180857445461153</v>
      </c>
      <c r="BI87" s="2">
        <f t="shared" si="63"/>
        <v>3.2153846742329923E-3</v>
      </c>
      <c r="BJ87" s="2">
        <f t="shared" si="63"/>
        <v>1.8453240542857267E-3</v>
      </c>
      <c r="BK87" s="2">
        <f t="shared" si="63"/>
        <v>5.3447872020936297E-4</v>
      </c>
      <c r="BL87" s="2">
        <f t="shared" si="56"/>
        <v>254.79450162863947</v>
      </c>
      <c r="BM87" s="2">
        <f t="shared" si="56"/>
        <v>40.67016054266945</v>
      </c>
      <c r="BN87" s="2">
        <f t="shared" si="56"/>
        <v>4.6586285995939765</v>
      </c>
      <c r="BO87" s="2">
        <f t="shared" si="64"/>
        <v>214.48930452031925</v>
      </c>
      <c r="BP87" s="2">
        <f t="shared" si="64"/>
        <v>26.77340023900496</v>
      </c>
      <c r="BQ87" s="2">
        <f t="shared" si="64"/>
        <v>10.395368013181036</v>
      </c>
      <c r="BR87" s="11">
        <f t="shared" si="65"/>
        <v>4.8715411756182297E-2</v>
      </c>
      <c r="BS87" s="17">
        <f t="shared" si="53"/>
        <v>0.26761690443878233</v>
      </c>
      <c r="BT87" s="17">
        <f t="shared" si="54"/>
        <v>0.4636947274385041</v>
      </c>
      <c r="BU87" s="12">
        <f>(BU$3*temphigh!$I197+BU$4*temphigh!$I197^2+BU$5*temphigh!$I197^6)*(K87/K$56)^$BW$1</f>
        <v>2.5230370215351767</v>
      </c>
      <c r="BV87" s="12">
        <f>(BV$3*temphigh!$I197+BV$4*temphigh!$I197^2+BV$5*temphigh!$I197^6)*(L87/L$56)^$BW$1</f>
        <v>0.66309971950588154</v>
      </c>
      <c r="BW87" s="12">
        <f>(BW$3*temphigh!$I197+BW$4*temphigh!$I197^2+BW$5*temphigh!$I197^6)*(M87/M$56)^$BW$1</f>
        <v>-0.52344769519971313</v>
      </c>
      <c r="BX87" s="12"/>
      <c r="BY87" s="12"/>
      <c r="BZ87" s="12"/>
      <c r="CA87" s="19"/>
      <c r="CB87" s="19"/>
      <c r="CC87" s="19"/>
      <c r="CD87" s="19"/>
      <c r="CE87" s="19"/>
      <c r="CF87" s="19"/>
      <c r="CG87" s="19"/>
      <c r="CH87" s="19"/>
    </row>
    <row r="88" spans="1:86" x14ac:dyDescent="0.3">
      <c r="A88" s="2">
        <f t="shared" si="37"/>
        <v>2042</v>
      </c>
      <c r="B88" s="5">
        <f t="shared" si="68"/>
        <v>1147.9213664397525</v>
      </c>
      <c r="C88" s="5">
        <f t="shared" si="68"/>
        <v>2877.2132751884678</v>
      </c>
      <c r="D88" s="5">
        <f t="shared" si="68"/>
        <v>4112.342938526097</v>
      </c>
      <c r="E88" s="15">
        <f t="shared" si="69"/>
        <v>7.9576226543875397E-4</v>
      </c>
      <c r="F88" s="15">
        <f t="shared" si="69"/>
        <v>1.5677050231355423E-3</v>
      </c>
      <c r="G88" s="15">
        <f t="shared" si="69"/>
        <v>3.2004140381112849E-3</v>
      </c>
      <c r="H88" s="5">
        <f t="shared" si="40"/>
        <v>80765.988331049492</v>
      </c>
      <c r="I88" s="5">
        <f t="shared" si="40"/>
        <v>22593.207805246715</v>
      </c>
      <c r="J88" s="5">
        <f t="shared" si="40"/>
        <v>8932.6617562397405</v>
      </c>
      <c r="K88" s="5">
        <f t="shared" si="41"/>
        <v>70358.467654925742</v>
      </c>
      <c r="L88" s="5">
        <f t="shared" si="41"/>
        <v>7852.4619638308795</v>
      </c>
      <c r="M88" s="5">
        <f t="shared" si="41"/>
        <v>2172.1587644247616</v>
      </c>
      <c r="N88" s="15">
        <f t="shared" si="42"/>
        <v>1.8417702397669267E-2</v>
      </c>
      <c r="O88" s="15">
        <f t="shared" si="42"/>
        <v>2.3515303313775382E-2</v>
      </c>
      <c r="P88" s="15">
        <f t="shared" si="42"/>
        <v>2.1563851745196816E-2</v>
      </c>
      <c r="Q88" s="5">
        <f t="shared" si="43"/>
        <v>8043.2481240239767</v>
      </c>
      <c r="R88" s="5">
        <f t="shared" si="43"/>
        <v>9148.2002568118005</v>
      </c>
      <c r="S88" s="5">
        <f t="shared" si="43"/>
        <v>4291.4544517221157</v>
      </c>
      <c r="T88" s="5">
        <f t="shared" si="70"/>
        <v>99.587069882135637</v>
      </c>
      <c r="U88" s="5">
        <f t="shared" si="70"/>
        <v>404.90931326216361</v>
      </c>
      <c r="V88" s="5">
        <f t="shared" si="70"/>
        <v>480.42280888161935</v>
      </c>
      <c r="W88" s="15">
        <f t="shared" si="45"/>
        <v>-1.0734613539272964E-2</v>
      </c>
      <c r="X88" s="15">
        <f t="shared" si="45"/>
        <v>-1.217998157191269E-2</v>
      </c>
      <c r="Y88" s="15">
        <f t="shared" si="45"/>
        <v>-9.7425357312937999E-3</v>
      </c>
      <c r="Z88" s="5">
        <f t="shared" si="50"/>
        <v>13308.910939035457</v>
      </c>
      <c r="AA88" s="5">
        <f t="shared" si="50"/>
        <v>22662.291593823848</v>
      </c>
      <c r="AB88" s="5">
        <f t="shared" si="50"/>
        <v>12569.038879120546</v>
      </c>
      <c r="AC88" s="16">
        <f t="shared" si="73"/>
        <v>2.0329127272837137</v>
      </c>
      <c r="AD88" s="16">
        <f t="shared" si="73"/>
        <v>2.9028716633543739</v>
      </c>
      <c r="AE88" s="16">
        <f t="shared" si="73"/>
        <v>3.2067846560896793</v>
      </c>
      <c r="AF88" s="15">
        <f t="shared" si="58"/>
        <v>-4.0504037456468023E-3</v>
      </c>
      <c r="AG88" s="15">
        <f t="shared" si="58"/>
        <v>2.9673830763510267E-4</v>
      </c>
      <c r="AH88" s="15">
        <f t="shared" si="58"/>
        <v>9.7937136394747881E-3</v>
      </c>
      <c r="AI88" s="1">
        <f t="shared" ref="AI88:AK103" si="74">(1-$AI$5)*AI87+AU87</f>
        <v>132815.50238926176</v>
      </c>
      <c r="AJ88" s="1">
        <f t="shared" si="74"/>
        <v>35293.381523768308</v>
      </c>
      <c r="AK88" s="1">
        <f t="shared" si="74"/>
        <v>13914.098085303573</v>
      </c>
      <c r="AL88" s="14">
        <f t="shared" si="71"/>
        <v>26.619002840444768</v>
      </c>
      <c r="AM88" s="14">
        <f t="shared" si="71"/>
        <v>4.7335630295931095</v>
      </c>
      <c r="AN88" s="14">
        <f t="shared" si="71"/>
        <v>1.7121077694505478</v>
      </c>
      <c r="AO88" s="11">
        <f t="shared" si="72"/>
        <v>1.4949907197261553E-2</v>
      </c>
      <c r="AP88" s="11">
        <f t="shared" si="72"/>
        <v>1.8832940082354935E-2</v>
      </c>
      <c r="AQ88" s="11">
        <f t="shared" si="72"/>
        <v>1.7083852887463422E-2</v>
      </c>
      <c r="AR88" s="1">
        <f t="shared" si="51"/>
        <v>80765.988331049492</v>
      </c>
      <c r="AS88" s="1">
        <f t="shared" si="48"/>
        <v>22593.207805246715</v>
      </c>
      <c r="AT88" s="1">
        <f t="shared" si="49"/>
        <v>8932.6617562397405</v>
      </c>
      <c r="AU88" s="1">
        <f t="shared" si="59"/>
        <v>16153.197666209899</v>
      </c>
      <c r="AV88" s="1">
        <f t="shared" si="59"/>
        <v>4518.6415610493432</v>
      </c>
      <c r="AW88" s="1">
        <f t="shared" si="59"/>
        <v>1786.5323512479481</v>
      </c>
      <c r="AX88" s="1">
        <f t="shared" si="60"/>
        <v>56286.774123940595</v>
      </c>
      <c r="AY88" s="1">
        <f t="shared" si="60"/>
        <v>6281.9695710647038</v>
      </c>
      <c r="AZ88" s="1">
        <f t="shared" si="60"/>
        <v>1737.7270115398094</v>
      </c>
      <c r="BA88" s="1">
        <f t="shared" si="61"/>
        <v>12556.210558444542</v>
      </c>
      <c r="BB88" s="1">
        <f t="shared" si="61"/>
        <v>25162.492717029207</v>
      </c>
      <c r="BC88" s="1">
        <f t="shared" si="61"/>
        <v>30679.448648771129</v>
      </c>
      <c r="BD88" s="1">
        <f t="shared" si="62"/>
        <v>30792.099430883613</v>
      </c>
      <c r="BE88" s="2">
        <f t="shared" ref="BE88:BG103" si="75">BE87</f>
        <v>0.17931493730955578</v>
      </c>
      <c r="BF88" s="2">
        <f t="shared" si="75"/>
        <v>0.13584270515142602</v>
      </c>
      <c r="BG88" s="2">
        <f t="shared" si="75"/>
        <v>7.3108051554487685E-2</v>
      </c>
      <c r="BH88" s="2">
        <f t="shared" si="55"/>
        <v>0.13151750552514976</v>
      </c>
      <c r="BI88" s="2">
        <f t="shared" si="63"/>
        <v>3.2153846742329923E-3</v>
      </c>
      <c r="BJ88" s="2">
        <f t="shared" si="63"/>
        <v>1.8453240542857267E-3</v>
      </c>
      <c r="BK88" s="2">
        <f t="shared" si="63"/>
        <v>5.3447872020936297E-4</v>
      </c>
      <c r="BL88" s="2">
        <f t="shared" si="56"/>
        <v>259.69372107893724</v>
      </c>
      <c r="BM88" s="2">
        <f t="shared" si="56"/>
        <v>41.691789826497796</v>
      </c>
      <c r="BN88" s="2">
        <f t="shared" si="56"/>
        <v>4.7743176235381375</v>
      </c>
      <c r="BO88" s="2">
        <f t="shared" si="64"/>
        <v>217.63686301106247</v>
      </c>
      <c r="BP88" s="2">
        <f t="shared" si="64"/>
        <v>27.085720379217559</v>
      </c>
      <c r="BQ88" s="2">
        <f t="shared" si="64"/>
        <v>10.391399095420242</v>
      </c>
      <c r="BR88" s="11">
        <f t="shared" si="65"/>
        <v>4.8527467061249191E-2</v>
      </c>
      <c r="BS88" s="17">
        <f t="shared" si="53"/>
        <v>0.25518544062457343</v>
      </c>
      <c r="BT88" s="17">
        <f t="shared" si="54"/>
        <v>0.45018905576553797</v>
      </c>
      <c r="BU88" s="12">
        <f>(BU$3*temphigh!$I198+BU$4*temphigh!$I198^2+BU$5*temphigh!$I198^6)*(K88/K$56)^$BW$1</f>
        <v>2.4404200263262075</v>
      </c>
      <c r="BV88" s="12">
        <f>(BV$3*temphigh!$I198+BV$4*temphigh!$I198^2+BV$5*temphigh!$I198^6)*(L88/L$56)^$BW$1</f>
        <v>0.58907761950993276</v>
      </c>
      <c r="BW88" s="12">
        <f>(BW$3*temphigh!$I198+BW$4*temphigh!$I198^2+BW$5*temphigh!$I198^6)*(M88/M$56)^$BW$1</f>
        <v>-0.59164768817121816</v>
      </c>
      <c r="BX88" s="12"/>
      <c r="BY88" s="12"/>
      <c r="BZ88" s="12"/>
      <c r="CA88" s="19"/>
      <c r="CB88" s="19"/>
      <c r="CC88" s="19"/>
      <c r="CD88" s="19"/>
      <c r="CE88" s="19"/>
      <c r="CF88" s="19"/>
      <c r="CG88" s="19"/>
      <c r="CH88" s="19"/>
    </row>
    <row r="89" spans="1:86" x14ac:dyDescent="0.3">
      <c r="A89" s="2">
        <f t="shared" si="37"/>
        <v>2043</v>
      </c>
      <c r="B89" s="5">
        <f t="shared" si="68"/>
        <v>1148.7891653215011</v>
      </c>
      <c r="C89" s="5">
        <f t="shared" si="68"/>
        <v>2881.4983658074057</v>
      </c>
      <c r="D89" s="5">
        <f t="shared" si="68"/>
        <v>4124.8460785925845</v>
      </c>
      <c r="E89" s="15">
        <f t="shared" si="69"/>
        <v>7.5597415216681623E-4</v>
      </c>
      <c r="F89" s="15">
        <f t="shared" si="69"/>
        <v>1.489319771978765E-3</v>
      </c>
      <c r="G89" s="15">
        <f t="shared" si="69"/>
        <v>3.0403933362057206E-3</v>
      </c>
      <c r="H89" s="5">
        <f t="shared" si="40"/>
        <v>82295.952116571469</v>
      </c>
      <c r="I89" s="5">
        <f t="shared" si="40"/>
        <v>23152.549163132135</v>
      </c>
      <c r="J89" s="5">
        <f t="shared" si="40"/>
        <v>9150.6850343438509</v>
      </c>
      <c r="K89" s="5">
        <f t="shared" si="41"/>
        <v>71637.124200714461</v>
      </c>
      <c r="L89" s="5">
        <f t="shared" si="41"/>
        <v>8034.8992863803733</v>
      </c>
      <c r="M89" s="5">
        <f t="shared" si="41"/>
        <v>2218.4306662580011</v>
      </c>
      <c r="N89" s="15">
        <f t="shared" si="42"/>
        <v>1.8173456421193057E-2</v>
      </c>
      <c r="O89" s="15">
        <f t="shared" si="42"/>
        <v>2.3233136739766014E-2</v>
      </c>
      <c r="P89" s="15">
        <f t="shared" si="42"/>
        <v>2.1302265097318251E-2</v>
      </c>
      <c r="Q89" s="5">
        <f t="shared" si="43"/>
        <v>8107.6359990280271</v>
      </c>
      <c r="R89" s="5">
        <f t="shared" si="43"/>
        <v>9260.4993183860952</v>
      </c>
      <c r="S89" s="5">
        <f t="shared" si="43"/>
        <v>4353.367693170133</v>
      </c>
      <c r="T89" s="5">
        <f t="shared" si="70"/>
        <v>98.518041173442342</v>
      </c>
      <c r="U89" s="5">
        <f t="shared" si="70"/>
        <v>399.97752528833462</v>
      </c>
      <c r="V89" s="5">
        <f t="shared" si="70"/>
        <v>475.74227249996164</v>
      </c>
      <c r="W89" s="15">
        <f t="shared" si="45"/>
        <v>-1.0734613539272964E-2</v>
      </c>
      <c r="X89" s="15">
        <f t="shared" si="45"/>
        <v>-1.217998157191269E-2</v>
      </c>
      <c r="Y89" s="15">
        <f t="shared" si="45"/>
        <v>-9.7425357312937999E-3</v>
      </c>
      <c r="Z89" s="5">
        <f t="shared" si="50"/>
        <v>13364.850034395331</v>
      </c>
      <c r="AA89" s="5">
        <f t="shared" si="50"/>
        <v>22955.415180319484</v>
      </c>
      <c r="AB89" s="5">
        <f t="shared" si="50"/>
        <v>12880.599495570121</v>
      </c>
      <c r="AC89" s="16">
        <f t="shared" si="73"/>
        <v>2.0246786099585505</v>
      </c>
      <c r="AD89" s="16">
        <f t="shared" si="73"/>
        <v>2.9037330565790396</v>
      </c>
      <c r="AE89" s="16">
        <f t="shared" si="73"/>
        <v>3.2381909867148835</v>
      </c>
      <c r="AF89" s="15">
        <f t="shared" si="58"/>
        <v>-4.0504037456468023E-3</v>
      </c>
      <c r="AG89" s="15">
        <f t="shared" si="58"/>
        <v>2.9673830763510267E-4</v>
      </c>
      <c r="AH89" s="15">
        <f t="shared" si="58"/>
        <v>9.7937136394747881E-3</v>
      </c>
      <c r="AI89" s="1">
        <f t="shared" si="74"/>
        <v>135687.14981654548</v>
      </c>
      <c r="AJ89" s="1">
        <f t="shared" si="74"/>
        <v>36282.684932440825</v>
      </c>
      <c r="AK89" s="1">
        <f t="shared" si="74"/>
        <v>14309.220628021163</v>
      </c>
      <c r="AL89" s="14">
        <f t="shared" si="71"/>
        <v>27.012974946371578</v>
      </c>
      <c r="AM89" s="14">
        <f t="shared" si="71"/>
        <v>4.8218184694163639</v>
      </c>
      <c r="AN89" s="14">
        <f t="shared" si="71"/>
        <v>1.7410646727387162</v>
      </c>
      <c r="AO89" s="11">
        <f t="shared" si="72"/>
        <v>1.4800408125288936E-2</v>
      </c>
      <c r="AP89" s="11">
        <f t="shared" si="72"/>
        <v>1.8644610681531386E-2</v>
      </c>
      <c r="AQ89" s="11">
        <f t="shared" si="72"/>
        <v>1.6913014358588788E-2</v>
      </c>
      <c r="AR89" s="1">
        <f t="shared" si="51"/>
        <v>82295.952116571469</v>
      </c>
      <c r="AS89" s="1">
        <f t="shared" si="48"/>
        <v>23152.549163132135</v>
      </c>
      <c r="AT89" s="1">
        <f t="shared" si="49"/>
        <v>9150.6850343438509</v>
      </c>
      <c r="AU89" s="1">
        <f t="shared" si="59"/>
        <v>16459.190423314296</v>
      </c>
      <c r="AV89" s="1">
        <f t="shared" si="59"/>
        <v>4630.5098326264269</v>
      </c>
      <c r="AW89" s="1">
        <f t="shared" si="59"/>
        <v>1830.1370068687702</v>
      </c>
      <c r="AX89" s="1">
        <f t="shared" si="60"/>
        <v>57309.699360571562</v>
      </c>
      <c r="AY89" s="1">
        <f t="shared" si="60"/>
        <v>6427.9194291042977</v>
      </c>
      <c r="AZ89" s="1">
        <f t="shared" si="60"/>
        <v>1774.7445330064008</v>
      </c>
      <c r="BA89" s="1">
        <f t="shared" si="61"/>
        <v>12586.392758567832</v>
      </c>
      <c r="BB89" s="1">
        <f t="shared" si="61"/>
        <v>25266.148114177169</v>
      </c>
      <c r="BC89" s="1">
        <f t="shared" si="61"/>
        <v>30859.671987319984</v>
      </c>
      <c r="BD89" s="1">
        <f t="shared" si="62"/>
        <v>30032.510900032343</v>
      </c>
      <c r="BE89" s="2">
        <f t="shared" si="75"/>
        <v>0.17931493730955578</v>
      </c>
      <c r="BF89" s="2">
        <f t="shared" si="75"/>
        <v>0.13584270515142602</v>
      </c>
      <c r="BG89" s="2">
        <f t="shared" si="75"/>
        <v>7.3108051554487685E-2</v>
      </c>
      <c r="BH89" s="2">
        <f t="shared" si="55"/>
        <v>0.13122774390310871</v>
      </c>
      <c r="BI89" s="2">
        <f t="shared" si="63"/>
        <v>3.2153846742329923E-3</v>
      </c>
      <c r="BJ89" s="2">
        <f t="shared" si="63"/>
        <v>1.8453240542857267E-3</v>
      </c>
      <c r="BK89" s="2">
        <f t="shared" si="63"/>
        <v>5.3447872020936297E-4</v>
      </c>
      <c r="BL89" s="2">
        <f t="shared" si="56"/>
        <v>264.61314318703609</v>
      </c>
      <c r="BM89" s="2">
        <f t="shared" si="56"/>
        <v>42.723955888760599</v>
      </c>
      <c r="BN89" s="2">
        <f t="shared" si="56"/>
        <v>4.8908464261950719</v>
      </c>
      <c r="BO89" s="2">
        <f t="shared" si="64"/>
        <v>220.83141160036018</v>
      </c>
      <c r="BP89" s="2">
        <f t="shared" si="64"/>
        <v>27.401856030621197</v>
      </c>
      <c r="BQ89" s="2">
        <f t="shared" si="64"/>
        <v>10.387540633955227</v>
      </c>
      <c r="BR89" s="11">
        <f t="shared" si="65"/>
        <v>4.8338095912714624E-2</v>
      </c>
      <c r="BS89" s="17">
        <f t="shared" si="53"/>
        <v>0.24337506516619167</v>
      </c>
      <c r="BT89" s="17">
        <f t="shared" si="54"/>
        <v>0.43707675317042521</v>
      </c>
      <c r="BU89" s="12">
        <f>(BU$3*temphigh!$I199+BU$4*temphigh!$I199^2+BU$5*temphigh!$I199^6)*(K89/K$56)^$BW$1</f>
        <v>2.3540300712764757</v>
      </c>
      <c r="BV89" s="12">
        <f>(BV$3*temphigh!$I199+BV$4*temphigh!$I199^2+BV$5*temphigh!$I199^6)*(L89/L$56)^$BW$1</f>
        <v>0.51249686964168983</v>
      </c>
      <c r="BW89" s="12">
        <f>(BW$3*temphigh!$I199+BW$4*temphigh!$I199^2+BW$5*temphigh!$I199^6)*(M89/M$56)^$BW$1</f>
        <v>-0.66189035181175271</v>
      </c>
      <c r="BX89" s="12"/>
      <c r="BY89" s="12"/>
      <c r="BZ89" s="12"/>
      <c r="CA89" s="19"/>
      <c r="CB89" s="19"/>
      <c r="CC89" s="19"/>
      <c r="CD89" s="19"/>
      <c r="CE89" s="19"/>
      <c r="CF89" s="19"/>
      <c r="CG89" s="19"/>
      <c r="CH89" s="19"/>
    </row>
    <row r="90" spans="1:86" x14ac:dyDescent="0.3">
      <c r="A90" s="2">
        <f t="shared" si="37"/>
        <v>2044</v>
      </c>
      <c r="B90" s="5">
        <f t="shared" ref="B90:D105" si="76">B89*(1+E90)</f>
        <v>1149.6141974910097</v>
      </c>
      <c r="C90" s="5">
        <f t="shared" si="76"/>
        <v>2885.5752646720712</v>
      </c>
      <c r="D90" s="5">
        <f t="shared" si="76"/>
        <v>4136.7601753962999</v>
      </c>
      <c r="E90" s="15">
        <f t="shared" ref="E90:G105" si="77">E89*$E$5</f>
        <v>7.1817544455847536E-4</v>
      </c>
      <c r="F90" s="15">
        <f t="shared" si="77"/>
        <v>1.4148537833798267E-3</v>
      </c>
      <c r="G90" s="15">
        <f t="shared" si="77"/>
        <v>2.8883736693954346E-3</v>
      </c>
      <c r="H90" s="5">
        <f t="shared" si="40"/>
        <v>83831.746570205913</v>
      </c>
      <c r="I90" s="5">
        <f t="shared" si="40"/>
        <v>23717.484979014782</v>
      </c>
      <c r="J90" s="5">
        <f t="shared" si="40"/>
        <v>9370.2289941961626</v>
      </c>
      <c r="K90" s="5">
        <f t="shared" si="41"/>
        <v>72921.634712902465</v>
      </c>
      <c r="L90" s="5">
        <f t="shared" si="41"/>
        <v>8219.3264093252255</v>
      </c>
      <c r="M90" s="5">
        <f t="shared" si="41"/>
        <v>2265.1129378798223</v>
      </c>
      <c r="N90" s="15">
        <f t="shared" si="42"/>
        <v>1.7930793935683864E-2</v>
      </c>
      <c r="O90" s="15">
        <f t="shared" si="42"/>
        <v>2.2953258823974032E-2</v>
      </c>
      <c r="P90" s="15">
        <f t="shared" si="42"/>
        <v>2.1042925673473434E-2</v>
      </c>
      <c r="Q90" s="5">
        <f t="shared" si="43"/>
        <v>8170.282936895147</v>
      </c>
      <c r="R90" s="5">
        <f t="shared" si="43"/>
        <v>9370.9160284406425</v>
      </c>
      <c r="S90" s="5">
        <f t="shared" si="43"/>
        <v>4414.3836230191628</v>
      </c>
      <c r="T90" s="5">
        <f t="shared" ref="T90:V105" si="78">T89*(1+W90)</f>
        <v>97.460488074799258</v>
      </c>
      <c r="U90" s="5">
        <f t="shared" si="78"/>
        <v>395.10580640114347</v>
      </c>
      <c r="V90" s="5">
        <f t="shared" si="78"/>
        <v>471.10733641124386</v>
      </c>
      <c r="W90" s="15">
        <f t="shared" si="45"/>
        <v>-1.0734613539272964E-2</v>
      </c>
      <c r="X90" s="15">
        <f t="shared" si="45"/>
        <v>-1.217998157191269E-2</v>
      </c>
      <c r="Y90" s="15">
        <f t="shared" si="45"/>
        <v>-9.7425357312937999E-3</v>
      </c>
      <c r="Z90" s="5">
        <f t="shared" si="50"/>
        <v>13417.272055219753</v>
      </c>
      <c r="AA90" s="5">
        <f t="shared" si="50"/>
        <v>23244.100574673717</v>
      </c>
      <c r="AB90" s="5">
        <f t="shared" si="50"/>
        <v>13194.398055104646</v>
      </c>
      <c r="AC90" s="16">
        <f t="shared" si="73"/>
        <v>2.0164778441330435</v>
      </c>
      <c r="AD90" s="16">
        <f t="shared" si="73"/>
        <v>2.9045947054120731</v>
      </c>
      <c r="AE90" s="16">
        <f t="shared" si="73"/>
        <v>3.2699049019486974</v>
      </c>
      <c r="AF90" s="15">
        <f t="shared" si="58"/>
        <v>-4.0504037456468023E-3</v>
      </c>
      <c r="AG90" s="15">
        <f t="shared" si="58"/>
        <v>2.9673830763510267E-4</v>
      </c>
      <c r="AH90" s="15">
        <f t="shared" si="58"/>
        <v>9.7937136394747881E-3</v>
      </c>
      <c r="AI90" s="1">
        <f t="shared" si="74"/>
        <v>138577.62525820523</v>
      </c>
      <c r="AJ90" s="1">
        <f t="shared" si="74"/>
        <v>37284.926271823169</v>
      </c>
      <c r="AK90" s="1">
        <f t="shared" si="74"/>
        <v>14708.435572087817</v>
      </c>
      <c r="AL90" s="14">
        <f t="shared" ref="AL90:AN105" si="79">AL89*(1+AO90)</f>
        <v>27.408779969717241</v>
      </c>
      <c r="AM90" s="14">
        <f t="shared" si="79"/>
        <v>4.9108203882742574</v>
      </c>
      <c r="AN90" s="14">
        <f t="shared" si="79"/>
        <v>1.7702168580298854</v>
      </c>
      <c r="AO90" s="11">
        <f t="shared" ref="AO90:AQ105" si="80">AO$5*AO89</f>
        <v>1.4652404044036046E-2</v>
      </c>
      <c r="AP90" s="11">
        <f t="shared" si="80"/>
        <v>1.8458164574716072E-2</v>
      </c>
      <c r="AQ90" s="11">
        <f t="shared" si="80"/>
        <v>1.6743884215002898E-2</v>
      </c>
      <c r="AR90" s="1">
        <f t="shared" si="51"/>
        <v>83831.746570205913</v>
      </c>
      <c r="AS90" s="1">
        <f t="shared" si="48"/>
        <v>23717.484979014782</v>
      </c>
      <c r="AT90" s="1">
        <f t="shared" si="49"/>
        <v>9370.2289941961626</v>
      </c>
      <c r="AU90" s="1">
        <f t="shared" si="59"/>
        <v>16766.349314041185</v>
      </c>
      <c r="AV90" s="1">
        <f t="shared" si="59"/>
        <v>4743.4969958029569</v>
      </c>
      <c r="AW90" s="1">
        <f t="shared" si="59"/>
        <v>1874.0457988392327</v>
      </c>
      <c r="AX90" s="1">
        <f t="shared" si="60"/>
        <v>58337.307770321961</v>
      </c>
      <c r="AY90" s="1">
        <f t="shared" si="60"/>
        <v>6575.4611274601803</v>
      </c>
      <c r="AZ90" s="1">
        <f t="shared" si="60"/>
        <v>1812.0903503038578</v>
      </c>
      <c r="BA90" s="1">
        <f t="shared" si="61"/>
        <v>12615.862863777464</v>
      </c>
      <c r="BB90" s="1">
        <f t="shared" si="61"/>
        <v>25367.380674749325</v>
      </c>
      <c r="BC90" s="1">
        <f t="shared" si="61"/>
        <v>31034.952548990361</v>
      </c>
      <c r="BD90" s="1">
        <f t="shared" si="62"/>
        <v>29287.620442341493</v>
      </c>
      <c r="BE90" s="2">
        <f t="shared" si="75"/>
        <v>0.17931493730955578</v>
      </c>
      <c r="BF90" s="2">
        <f t="shared" si="75"/>
        <v>0.13584270515142602</v>
      </c>
      <c r="BG90" s="2">
        <f t="shared" si="75"/>
        <v>7.3108051554487685E-2</v>
      </c>
      <c r="BH90" s="2">
        <f t="shared" si="55"/>
        <v>0.13093921610021036</v>
      </c>
      <c r="BI90" s="2">
        <f t="shared" si="63"/>
        <v>3.2153846742329923E-3</v>
      </c>
      <c r="BJ90" s="2">
        <f t="shared" si="63"/>
        <v>1.8453240542857267E-3</v>
      </c>
      <c r="BK90" s="2">
        <f t="shared" si="63"/>
        <v>5.3447872020936297E-4</v>
      </c>
      <c r="BL90" s="2">
        <f t="shared" si="56"/>
        <v>269.55131313602431</v>
      </c>
      <c r="BM90" s="2">
        <f t="shared" si="56"/>
        <v>43.766445538936381</v>
      </c>
      <c r="BN90" s="2">
        <f t="shared" si="56"/>
        <v>5.0081880008866317</v>
      </c>
      <c r="BO90" s="2">
        <f t="shared" si="64"/>
        <v>224.07363164316246</v>
      </c>
      <c r="BP90" s="2">
        <f t="shared" si="64"/>
        <v>27.721849753551123</v>
      </c>
      <c r="BQ90" s="2">
        <f t="shared" si="64"/>
        <v>10.383788355089386</v>
      </c>
      <c r="BR90" s="11">
        <f t="shared" si="65"/>
        <v>4.8147427016868666E-2</v>
      </c>
      <c r="BS90" s="17">
        <f t="shared" si="53"/>
        <v>0.23215322052596213</v>
      </c>
      <c r="BT90" s="17">
        <f t="shared" si="54"/>
        <v>0.42434636230138367</v>
      </c>
      <c r="BU90" s="12">
        <f>(BU$3*temphigh!$I200+BU$4*temphigh!$I200^2+BU$5*temphigh!$I200^6)*(K90/K$56)^$BW$1</f>
        <v>2.2638164341925653</v>
      </c>
      <c r="BV90" s="12">
        <f>(BV$3*temphigh!$I200+BV$4*temphigh!$I200^2+BV$5*temphigh!$I200^6)*(L90/L$56)^$BW$1</f>
        <v>0.43332999878658945</v>
      </c>
      <c r="BW90" s="12">
        <f>(BW$3*temphigh!$I200+BW$4*temphigh!$I200^2+BW$5*temphigh!$I200^6)*(M90/M$56)^$BW$1</f>
        <v>-0.73419763946785355</v>
      </c>
      <c r="BX90" s="12"/>
      <c r="BY90" s="12"/>
      <c r="BZ90" s="12"/>
      <c r="CA90" s="19"/>
      <c r="CB90" s="19"/>
      <c r="CC90" s="19"/>
      <c r="CD90" s="19"/>
      <c r="CE90" s="19"/>
      <c r="CF90" s="19"/>
      <c r="CG90" s="19"/>
      <c r="CH90" s="19"/>
    </row>
    <row r="91" spans="1:86" x14ac:dyDescent="0.3">
      <c r="A91" s="2">
        <f t="shared" si="37"/>
        <v>2045</v>
      </c>
      <c r="B91" s="5">
        <f t="shared" si="76"/>
        <v>1150.3985409439958</v>
      </c>
      <c r="C91" s="5">
        <f t="shared" si="76"/>
        <v>2889.4537983984969</v>
      </c>
      <c r="D91" s="5">
        <f t="shared" si="76"/>
        <v>4148.1112591051569</v>
      </c>
      <c r="E91" s="15">
        <f t="shared" si="77"/>
        <v>6.8226667233055153E-4</v>
      </c>
      <c r="F91" s="15">
        <f t="shared" si="77"/>
        <v>1.3441110942108354E-3</v>
      </c>
      <c r="G91" s="15">
        <f t="shared" si="77"/>
        <v>2.7439549859256626E-3</v>
      </c>
      <c r="H91" s="5">
        <f t="shared" si="40"/>
        <v>85372.91073016217</v>
      </c>
      <c r="I91" s="5">
        <f t="shared" si="40"/>
        <v>24287.896343479155</v>
      </c>
      <c r="J91" s="5">
        <f t="shared" si="40"/>
        <v>9591.243029659654</v>
      </c>
      <c r="K91" s="5">
        <f t="shared" si="41"/>
        <v>74211.595105211745</v>
      </c>
      <c r="L91" s="5">
        <f t="shared" si="41"/>
        <v>8405.705035650999</v>
      </c>
      <c r="M91" s="5">
        <f t="shared" si="41"/>
        <v>2312.1952210434938</v>
      </c>
      <c r="N91" s="15">
        <f t="shared" si="42"/>
        <v>1.7689680125629881E-2</v>
      </c>
      <c r="O91" s="15">
        <f t="shared" si="42"/>
        <v>2.2675656987453108E-2</v>
      </c>
      <c r="P91" s="15">
        <f t="shared" si="42"/>
        <v>2.0785843556101469E-2</v>
      </c>
      <c r="Q91" s="5">
        <f t="shared" si="43"/>
        <v>8231.1683513096141</v>
      </c>
      <c r="R91" s="5">
        <f t="shared" si="43"/>
        <v>9479.4062489753269</v>
      </c>
      <c r="S91" s="5">
        <f t="shared" si="43"/>
        <v>4474.4832605844003</v>
      </c>
      <c r="T91" s="5">
        <f t="shared" si="78"/>
        <v>96.414287399967364</v>
      </c>
      <c r="U91" s="5">
        <f t="shared" si="78"/>
        <v>390.29342496022184</v>
      </c>
      <c r="V91" s="5">
        <f t="shared" si="78"/>
        <v>466.51755635298269</v>
      </c>
      <c r="W91" s="15">
        <f t="shared" si="45"/>
        <v>-1.0734613539272964E-2</v>
      </c>
      <c r="X91" s="15">
        <f t="shared" si="45"/>
        <v>-1.217998157191269E-2</v>
      </c>
      <c r="Y91" s="15">
        <f t="shared" si="45"/>
        <v>-9.7425357312937999E-3</v>
      </c>
      <c r="Z91" s="5">
        <f t="shared" si="50"/>
        <v>13466.180759050128</v>
      </c>
      <c r="AA91" s="5">
        <f t="shared" si="50"/>
        <v>23528.229121156619</v>
      </c>
      <c r="AB91" s="5">
        <f t="shared" si="50"/>
        <v>13510.36140419997</v>
      </c>
      <c r="AC91" s="16">
        <f t="shared" si="73"/>
        <v>2.0083102947201534</v>
      </c>
      <c r="AD91" s="16">
        <f t="shared" si="73"/>
        <v>2.9054566099293231</v>
      </c>
      <c r="AE91" s="16">
        <f t="shared" si="73"/>
        <v>3.3019294141866977</v>
      </c>
      <c r="AF91" s="15">
        <f t="shared" si="58"/>
        <v>-4.0504037456468023E-3</v>
      </c>
      <c r="AG91" s="15">
        <f t="shared" si="58"/>
        <v>2.9673830763510267E-4</v>
      </c>
      <c r="AH91" s="15">
        <f t="shared" si="58"/>
        <v>9.7937136394747881E-3</v>
      </c>
      <c r="AI91" s="1">
        <f t="shared" si="74"/>
        <v>141486.21204642588</v>
      </c>
      <c r="AJ91" s="1">
        <f t="shared" si="74"/>
        <v>38299.93064044381</v>
      </c>
      <c r="AK91" s="1">
        <f t="shared" si="74"/>
        <v>15111.637813718269</v>
      </c>
      <c r="AL91" s="14">
        <f t="shared" si="79"/>
        <v>27.806368443002917</v>
      </c>
      <c r="AM91" s="14">
        <f t="shared" si="79"/>
        <v>5.0005586718886583</v>
      </c>
      <c r="AN91" s="14">
        <f t="shared" si="79"/>
        <v>1.7995607610751212</v>
      </c>
      <c r="AO91" s="11">
        <f t="shared" si="80"/>
        <v>1.4505880003595685E-2</v>
      </c>
      <c r="AP91" s="11">
        <f t="shared" si="80"/>
        <v>1.8273582928968912E-2</v>
      </c>
      <c r="AQ91" s="11">
        <f t="shared" si="80"/>
        <v>1.6576445372852869E-2</v>
      </c>
      <c r="AR91" s="1">
        <f t="shared" si="51"/>
        <v>85372.91073016217</v>
      </c>
      <c r="AS91" s="1">
        <f t="shared" si="48"/>
        <v>24287.896343479155</v>
      </c>
      <c r="AT91" s="1">
        <f t="shared" si="49"/>
        <v>9591.243029659654</v>
      </c>
      <c r="AU91" s="1">
        <f t="shared" si="59"/>
        <v>17074.582146032433</v>
      </c>
      <c r="AV91" s="1">
        <f t="shared" si="59"/>
        <v>4857.5792686958312</v>
      </c>
      <c r="AW91" s="1">
        <f t="shared" si="59"/>
        <v>1918.2486059319308</v>
      </c>
      <c r="AX91" s="1">
        <f t="shared" si="60"/>
        <v>59369.276084169389</v>
      </c>
      <c r="AY91" s="1">
        <f t="shared" si="60"/>
        <v>6724.5640285208001</v>
      </c>
      <c r="AZ91" s="1">
        <f t="shared" si="60"/>
        <v>1849.756176834795</v>
      </c>
      <c r="BA91" s="1">
        <f t="shared" si="61"/>
        <v>12644.642529574105</v>
      </c>
      <c r="BB91" s="1">
        <f t="shared" si="61"/>
        <v>25466.265700523472</v>
      </c>
      <c r="BC91" s="1">
        <f t="shared" si="61"/>
        <v>31205.449182070002</v>
      </c>
      <c r="BD91" s="1">
        <f t="shared" si="62"/>
        <v>28557.421471685306</v>
      </c>
      <c r="BE91" s="2">
        <f t="shared" si="75"/>
        <v>0.17931493730955578</v>
      </c>
      <c r="BF91" s="2">
        <f t="shared" si="75"/>
        <v>0.13584270515142602</v>
      </c>
      <c r="BG91" s="2">
        <f t="shared" si="75"/>
        <v>7.3108051554487685E-2</v>
      </c>
      <c r="BH91" s="2">
        <f t="shared" si="55"/>
        <v>0.13065185090629244</v>
      </c>
      <c r="BI91" s="2">
        <f t="shared" si="63"/>
        <v>3.2153846742329923E-3</v>
      </c>
      <c r="BJ91" s="2">
        <f t="shared" si="63"/>
        <v>1.8453240542857267E-3</v>
      </c>
      <c r="BK91" s="2">
        <f t="shared" si="63"/>
        <v>5.3447872020936297E-4</v>
      </c>
      <c r="BL91" s="2">
        <f t="shared" si="56"/>
        <v>274.50674875642483</v>
      </c>
      <c r="BM91" s="2">
        <f t="shared" si="56"/>
        <v>44.819039350620429</v>
      </c>
      <c r="BN91" s="2">
        <f t="shared" si="56"/>
        <v>5.1263152997094652</v>
      </c>
      <c r="BO91" s="2">
        <f t="shared" si="64"/>
        <v>227.36421572575364</v>
      </c>
      <c r="BP91" s="2">
        <f t="shared" si="64"/>
        <v>28.045744749815203</v>
      </c>
      <c r="BQ91" s="2">
        <f t="shared" si="64"/>
        <v>10.38013816071563</v>
      </c>
      <c r="BR91" s="11">
        <f t="shared" si="65"/>
        <v>4.7955584467205242E-2</v>
      </c>
      <c r="BS91" s="17">
        <f t="shared" si="53"/>
        <v>0.22148909069661429</v>
      </c>
      <c r="BT91" s="17">
        <f t="shared" si="54"/>
        <v>0.41198675951590646</v>
      </c>
      <c r="BU91" s="12">
        <f>(BU$3*temphigh!$I201+BU$4*temphigh!$I201^2+BU$5*temphigh!$I201^6)*(K91/K$56)^$BW$1</f>
        <v>2.1697301021298827</v>
      </c>
      <c r="BV91" s="12">
        <f>(BV$3*temphigh!$I201+BV$4*temphigh!$I201^2+BV$5*temphigh!$I201^6)*(L91/L$56)^$BW$1</f>
        <v>0.35155103279052485</v>
      </c>
      <c r="BW91" s="12">
        <f>(BW$3*temphigh!$I201+BW$4*temphigh!$I201^2+BW$5*temphigh!$I201^6)*(M91/M$56)^$BW$1</f>
        <v>-0.80859013339991548</v>
      </c>
      <c r="BX91" s="12"/>
      <c r="BY91" s="12"/>
      <c r="BZ91" s="12"/>
      <c r="CA91" s="19"/>
      <c r="CB91" s="19"/>
      <c r="CC91" s="19"/>
      <c r="CD91" s="19"/>
      <c r="CE91" s="19"/>
      <c r="CF91" s="19"/>
      <c r="CG91" s="19"/>
      <c r="CH91" s="19"/>
    </row>
    <row r="92" spans="1:86" x14ac:dyDescent="0.3">
      <c r="A92" s="2">
        <f t="shared" si="37"/>
        <v>2046</v>
      </c>
      <c r="B92" s="5">
        <f t="shared" si="76"/>
        <v>1151.1441755991602</v>
      </c>
      <c r="C92" s="5">
        <f t="shared" si="76"/>
        <v>2893.1433579598024</v>
      </c>
      <c r="D92" s="5">
        <f t="shared" si="76"/>
        <v>4158.9243781481728</v>
      </c>
      <c r="E92" s="15">
        <f t="shared" si="77"/>
        <v>6.481533387140239E-4</v>
      </c>
      <c r="F92" s="15">
        <f t="shared" si="77"/>
        <v>1.2769055395002935E-3</v>
      </c>
      <c r="G92" s="15">
        <f t="shared" si="77"/>
        <v>2.6067572366293792E-3</v>
      </c>
      <c r="H92" s="5">
        <f t="shared" si="40"/>
        <v>86918.975527663002</v>
      </c>
      <c r="I92" s="5">
        <f t="shared" si="40"/>
        <v>24863.661018847437</v>
      </c>
      <c r="J92" s="5">
        <f t="shared" si="40"/>
        <v>9813.676438842982</v>
      </c>
      <c r="K92" s="5">
        <f t="shared" si="41"/>
        <v>75506.593674439137</v>
      </c>
      <c r="L92" s="5">
        <f t="shared" si="41"/>
        <v>8593.9955068043655</v>
      </c>
      <c r="M92" s="5">
        <f t="shared" si="41"/>
        <v>2359.6669586987482</v>
      </c>
      <c r="N92" s="15">
        <f t="shared" si="42"/>
        <v>1.7450084011688904E-2</v>
      </c>
      <c r="O92" s="15">
        <f t="shared" si="42"/>
        <v>2.2400318635352079E-2</v>
      </c>
      <c r="P92" s="15">
        <f t="shared" si="42"/>
        <v>2.0531024899286043E-2</v>
      </c>
      <c r="Q92" s="5">
        <f t="shared" si="43"/>
        <v>8290.2725449457103</v>
      </c>
      <c r="R92" s="5">
        <f t="shared" si="43"/>
        <v>9585.9273717163105</v>
      </c>
      <c r="S92" s="5">
        <f t="shared" si="43"/>
        <v>4533.6485639705152</v>
      </c>
      <c r="T92" s="5">
        <f t="shared" si="78"/>
        <v>95.379317285064317</v>
      </c>
      <c r="U92" s="5">
        <f t="shared" si="78"/>
        <v>385.53965823656767</v>
      </c>
      <c r="V92" s="5">
        <f t="shared" si="78"/>
        <v>461.97249239093787</v>
      </c>
      <c r="W92" s="15">
        <f t="shared" si="45"/>
        <v>-1.0734613539272964E-2</v>
      </c>
      <c r="X92" s="15">
        <f t="shared" si="45"/>
        <v>-1.217998157191269E-2</v>
      </c>
      <c r="Y92" s="15">
        <f t="shared" si="45"/>
        <v>-9.7425357312937999E-3</v>
      </c>
      <c r="Z92" s="5">
        <f t="shared" si="50"/>
        <v>13511.581576044055</v>
      </c>
      <c r="AA92" s="5">
        <f t="shared" si="50"/>
        <v>23807.685834216121</v>
      </c>
      <c r="AB92" s="5">
        <f t="shared" si="50"/>
        <v>13828.416291043699</v>
      </c>
      <c r="AC92" s="16">
        <f t="shared" si="73"/>
        <v>2.0001758271799979</v>
      </c>
      <c r="AD92" s="16">
        <f t="shared" si="73"/>
        <v>2.9063187702066609</v>
      </c>
      <c r="AE92" s="16">
        <f t="shared" si="73"/>
        <v>3.3342675653270009</v>
      </c>
      <c r="AF92" s="15">
        <f t="shared" si="58"/>
        <v>-4.0504037456468023E-3</v>
      </c>
      <c r="AG92" s="15">
        <f t="shared" si="58"/>
        <v>2.9673830763510267E-4</v>
      </c>
      <c r="AH92" s="15">
        <f t="shared" si="58"/>
        <v>9.7937136394747881E-3</v>
      </c>
      <c r="AI92" s="1">
        <f t="shared" si="74"/>
        <v>144412.17298781572</v>
      </c>
      <c r="AJ92" s="1">
        <f t="shared" si="74"/>
        <v>39327.516845095262</v>
      </c>
      <c r="AK92" s="1">
        <f t="shared" si="74"/>
        <v>15518.722638278374</v>
      </c>
      <c r="AL92" s="14">
        <f t="shared" si="79"/>
        <v>28.205690728533188</v>
      </c>
      <c r="AM92" s="14">
        <f t="shared" si="79"/>
        <v>5.0910230142347714</v>
      </c>
      <c r="AN92" s="14">
        <f t="shared" si="79"/>
        <v>1.8290927785197013</v>
      </c>
      <c r="AO92" s="11">
        <f t="shared" si="80"/>
        <v>1.4360821203559727E-2</v>
      </c>
      <c r="AP92" s="11">
        <f t="shared" si="80"/>
        <v>1.8090847099679223E-2</v>
      </c>
      <c r="AQ92" s="11">
        <f t="shared" si="80"/>
        <v>1.641068091912434E-2</v>
      </c>
      <c r="AR92" s="1">
        <f t="shared" si="51"/>
        <v>86918.975527663002</v>
      </c>
      <c r="AS92" s="1">
        <f t="shared" si="48"/>
        <v>24863.661018847437</v>
      </c>
      <c r="AT92" s="1">
        <f t="shared" si="49"/>
        <v>9813.676438842982</v>
      </c>
      <c r="AU92" s="1">
        <f t="shared" si="59"/>
        <v>17383.795105532601</v>
      </c>
      <c r="AV92" s="1">
        <f t="shared" si="59"/>
        <v>4972.7322037694876</v>
      </c>
      <c r="AW92" s="1">
        <f t="shared" si="59"/>
        <v>1962.7352877685964</v>
      </c>
      <c r="AX92" s="1">
        <f t="shared" si="60"/>
        <v>60405.274939551309</v>
      </c>
      <c r="AY92" s="1">
        <f t="shared" si="60"/>
        <v>6875.1964054434929</v>
      </c>
      <c r="AZ92" s="1">
        <f t="shared" si="60"/>
        <v>1887.7335669589988</v>
      </c>
      <c r="BA92" s="1">
        <f t="shared" si="61"/>
        <v>12672.752507199621</v>
      </c>
      <c r="BB92" s="1">
        <f t="shared" si="61"/>
        <v>25562.875857534953</v>
      </c>
      <c r="BC92" s="1">
        <f t="shared" si="61"/>
        <v>31371.316467170858</v>
      </c>
      <c r="BD92" s="1">
        <f t="shared" si="62"/>
        <v>27841.883146698241</v>
      </c>
      <c r="BE92" s="2">
        <f t="shared" si="75"/>
        <v>0.17931493730955578</v>
      </c>
      <c r="BF92" s="2">
        <f t="shared" si="75"/>
        <v>0.13584270515142602</v>
      </c>
      <c r="BG92" s="2">
        <f t="shared" si="75"/>
        <v>7.3108051554487685E-2</v>
      </c>
      <c r="BH92" s="2">
        <f t="shared" si="55"/>
        <v>0.13036557941584853</v>
      </c>
      <c r="BI92" s="2">
        <f t="shared" si="63"/>
        <v>3.2153846742329923E-3</v>
      </c>
      <c r="BJ92" s="2">
        <f t="shared" si="63"/>
        <v>1.8453240542857267E-3</v>
      </c>
      <c r="BK92" s="2">
        <f t="shared" si="63"/>
        <v>5.3447872020936297E-4</v>
      </c>
      <c r="BL92" s="2">
        <f t="shared" si="56"/>
        <v>279.47794181168013</v>
      </c>
      <c r="BM92" s="2">
        <f t="shared" si="56"/>
        <v>45.881511755685537</v>
      </c>
      <c r="BN92" s="2">
        <f t="shared" si="56"/>
        <v>5.2452012235815761</v>
      </c>
      <c r="BO92" s="2">
        <f t="shared" si="64"/>
        <v>230.70386778979821</v>
      </c>
      <c r="BP92" s="2">
        <f t="shared" si="64"/>
        <v>28.373584869085658</v>
      </c>
      <c r="BQ92" s="2">
        <f t="shared" si="64"/>
        <v>10.376586124250149</v>
      </c>
      <c r="BR92" s="11">
        <f t="shared" si="65"/>
        <v>4.7762687867014514E-2</v>
      </c>
      <c r="BS92" s="17">
        <f t="shared" si="53"/>
        <v>0.21135350961388533</v>
      </c>
      <c r="BT92" s="17">
        <f t="shared" si="54"/>
        <v>0.39998714516107425</v>
      </c>
      <c r="BU92" s="12">
        <f>(BU$3*temphigh!$I202+BU$4*temphigh!$I202^2+BU$5*temphigh!$I202^6)*(K92/K$56)^$BW$1</f>
        <v>2.0717239326113681</v>
      </c>
      <c r="BV92" s="12">
        <f>(BV$3*temphigh!$I202+BV$4*temphigh!$I202^2+BV$5*temphigh!$I202^6)*(L92/L$56)^$BW$1</f>
        <v>0.26713558155646688</v>
      </c>
      <c r="BW92" s="12">
        <f>(BW$3*temphigh!$I202+BW$4*temphigh!$I202^2+BW$5*temphigh!$I202^6)*(M92/M$56)^$BW$1</f>
        <v>-0.88508699549934877</v>
      </c>
      <c r="BX92" s="12"/>
      <c r="BY92" s="12"/>
      <c r="BZ92" s="12"/>
      <c r="CA92" s="19"/>
      <c r="CB92" s="19"/>
      <c r="CC92" s="19"/>
      <c r="CD92" s="19"/>
      <c r="CE92" s="19"/>
      <c r="CF92" s="19"/>
      <c r="CG92" s="19"/>
      <c r="CH92" s="19"/>
    </row>
    <row r="93" spans="1:86" x14ac:dyDescent="0.3">
      <c r="A93" s="2">
        <f t="shared" si="37"/>
        <v>2047</v>
      </c>
      <c r="B93" s="5">
        <f t="shared" si="76"/>
        <v>1151.8529876428784</v>
      </c>
      <c r="C93" s="5">
        <f t="shared" si="76"/>
        <v>2896.6529152011326</v>
      </c>
      <c r="D93" s="5">
        <f t="shared" si="76"/>
        <v>4169.2236190565382</v>
      </c>
      <c r="E93" s="15">
        <f t="shared" si="77"/>
        <v>6.1574567177832265E-4</v>
      </c>
      <c r="F93" s="15">
        <f t="shared" si="77"/>
        <v>1.2130602625252788E-3</v>
      </c>
      <c r="G93" s="15">
        <f t="shared" si="77"/>
        <v>2.4764193747979103E-3</v>
      </c>
      <c r="H93" s="5">
        <f t="shared" si="40"/>
        <v>88469.464202549163</v>
      </c>
      <c r="I93" s="5">
        <f t="shared" si="40"/>
        <v>25444.653497753527</v>
      </c>
      <c r="J93" s="5">
        <f t="shared" si="40"/>
        <v>10037.478408632282</v>
      </c>
      <c r="K93" s="5">
        <f t="shared" si="41"/>
        <v>76806.211514536015</v>
      </c>
      <c r="L93" s="5">
        <f t="shared" si="41"/>
        <v>8784.1568329517122</v>
      </c>
      <c r="M93" s="5">
        <f t="shared" si="41"/>
        <v>2407.517400302861</v>
      </c>
      <c r="N93" s="15">
        <f t="shared" si="42"/>
        <v>1.7211978144589857E-2</v>
      </c>
      <c r="O93" s="15">
        <f t="shared" si="42"/>
        <v>2.212723127406635E-2</v>
      </c>
      <c r="P93" s="15">
        <f t="shared" si="42"/>
        <v>2.0278472530928848E-2</v>
      </c>
      <c r="Q93" s="5">
        <f t="shared" si="43"/>
        <v>8347.5767408030388</v>
      </c>
      <c r="R93" s="5">
        <f t="shared" si="43"/>
        <v>9690.438331945812</v>
      </c>
      <c r="S93" s="5">
        <f t="shared" si="43"/>
        <v>4591.8624004124413</v>
      </c>
      <c r="T93" s="5">
        <f t="shared" si="78"/>
        <v>94.355457174369448</v>
      </c>
      <c r="U93" s="5">
        <f t="shared" si="78"/>
        <v>380.84379230400475</v>
      </c>
      <c r="V93" s="5">
        <f t="shared" si="78"/>
        <v>457.47170887694432</v>
      </c>
      <c r="W93" s="15">
        <f t="shared" si="45"/>
        <v>-1.0734613539272964E-2</v>
      </c>
      <c r="X93" s="15">
        <f t="shared" si="45"/>
        <v>-1.217998157191269E-2</v>
      </c>
      <c r="Y93" s="15">
        <f t="shared" si="45"/>
        <v>-9.7425357312937999E-3</v>
      </c>
      <c r="Z93" s="5">
        <f t="shared" si="50"/>
        <v>13553.481630062135</v>
      </c>
      <c r="AA93" s="5">
        <f t="shared" si="50"/>
        <v>24082.359437328108</v>
      </c>
      <c r="AB93" s="5">
        <f t="shared" si="50"/>
        <v>14148.489338709773</v>
      </c>
      <c r="AC93" s="16">
        <f t="shared" si="73"/>
        <v>1.9920743075176359</v>
      </c>
      <c r="AD93" s="16">
        <f t="shared" si="73"/>
        <v>2.9071811863199799</v>
      </c>
      <c r="AE93" s="16">
        <f t="shared" si="73"/>
        <v>3.3669224270592024</v>
      </c>
      <c r="AF93" s="15">
        <f t="shared" si="58"/>
        <v>-4.0504037456468023E-3</v>
      </c>
      <c r="AG93" s="15">
        <f t="shared" si="58"/>
        <v>2.9673830763510267E-4</v>
      </c>
      <c r="AH93" s="15">
        <f t="shared" si="58"/>
        <v>9.7937136394747881E-3</v>
      </c>
      <c r="AI93" s="1">
        <f t="shared" si="74"/>
        <v>147354.75079456676</v>
      </c>
      <c r="AJ93" s="1">
        <f t="shared" si="74"/>
        <v>40367.497364355229</v>
      </c>
      <c r="AK93" s="1">
        <f t="shared" si="74"/>
        <v>15929.585662219133</v>
      </c>
      <c r="AL93" s="14">
        <f t="shared" si="79"/>
        <v>28.606697041193801</v>
      </c>
      <c r="AM93" s="14">
        <f t="shared" si="79"/>
        <v>5.1822029239769263</v>
      </c>
      <c r="AN93" s="14">
        <f t="shared" si="79"/>
        <v>1.8588092698998651</v>
      </c>
      <c r="AO93" s="11">
        <f t="shared" si="80"/>
        <v>1.421721299152413E-2</v>
      </c>
      <c r="AP93" s="11">
        <f t="shared" si="80"/>
        <v>1.7909938628682429E-2</v>
      </c>
      <c r="AQ93" s="11">
        <f t="shared" si="80"/>
        <v>1.6246574109933097E-2</v>
      </c>
      <c r="AR93" s="1">
        <f t="shared" si="51"/>
        <v>88469.464202549163</v>
      </c>
      <c r="AS93" s="1">
        <f t="shared" si="48"/>
        <v>25444.653497753527</v>
      </c>
      <c r="AT93" s="1">
        <f t="shared" si="49"/>
        <v>10037.478408632282</v>
      </c>
      <c r="AU93" s="1">
        <f t="shared" si="59"/>
        <v>17693.892840509834</v>
      </c>
      <c r="AV93" s="1">
        <f t="shared" si="59"/>
        <v>5088.9306995507059</v>
      </c>
      <c r="AW93" s="1">
        <f t="shared" si="59"/>
        <v>2007.4956817264565</v>
      </c>
      <c r="AX93" s="1">
        <f t="shared" si="60"/>
        <v>61444.969211628821</v>
      </c>
      <c r="AY93" s="1">
        <f t="shared" si="60"/>
        <v>7027.3254663613698</v>
      </c>
      <c r="AZ93" s="1">
        <f t="shared" si="60"/>
        <v>1926.0139202422886</v>
      </c>
      <c r="BA93" s="1">
        <f t="shared" si="61"/>
        <v>12700.212681537643</v>
      </c>
      <c r="BB93" s="1">
        <f t="shared" si="61"/>
        <v>25657.281243987149</v>
      </c>
      <c r="BC93" s="1">
        <f t="shared" si="61"/>
        <v>31532.704678443792</v>
      </c>
      <c r="BD93" s="1">
        <f t="shared" si="62"/>
        <v>27140.952441108628</v>
      </c>
      <c r="BE93" s="2">
        <f t="shared" si="75"/>
        <v>0.17931493730955578</v>
      </c>
      <c r="BF93" s="2">
        <f t="shared" si="75"/>
        <v>0.13584270515142602</v>
      </c>
      <c r="BG93" s="2">
        <f t="shared" si="75"/>
        <v>7.3108051554487685E-2</v>
      </c>
      <c r="BH93" s="2">
        <f t="shared" si="55"/>
        <v>0.13008033504311672</v>
      </c>
      <c r="BI93" s="2">
        <f t="shared" si="63"/>
        <v>3.2153846742329923E-3</v>
      </c>
      <c r="BJ93" s="2">
        <f t="shared" si="63"/>
        <v>1.8453240542857267E-3</v>
      </c>
      <c r="BK93" s="2">
        <f t="shared" si="63"/>
        <v>5.3447872020936297E-4</v>
      </c>
      <c r="BL93" s="2">
        <f t="shared" si="56"/>
        <v>284.46335933448091</v>
      </c>
      <c r="BM93" s="2">
        <f t="shared" si="56"/>
        <v>46.953631152370036</v>
      </c>
      <c r="BN93" s="2">
        <f t="shared" si="56"/>
        <v>5.3648186139748955</v>
      </c>
      <c r="BO93" s="2">
        <f t="shared" si="64"/>
        <v>234.09330326022459</v>
      </c>
      <c r="BP93" s="2">
        <f t="shared" si="64"/>
        <v>28.7054146149645</v>
      </c>
      <c r="BQ93" s="2">
        <f t="shared" si="64"/>
        <v>10.373128486129449</v>
      </c>
      <c r="BR93" s="11">
        <f t="shared" si="65"/>
        <v>4.7568852451417482E-2</v>
      </c>
      <c r="BS93" s="17">
        <f t="shared" si="53"/>
        <v>0.20171887399822258</v>
      </c>
      <c r="BT93" s="17">
        <f t="shared" si="54"/>
        <v>0.3883370341369653</v>
      </c>
      <c r="BU93" s="12">
        <f>(BU$3*temphigh!$I203+BU$4*temphigh!$I203^2+BU$5*temphigh!$I203^6)*(K93/K$56)^$BW$1</f>
        <v>1.9697527990140462</v>
      </c>
      <c r="BV93" s="12">
        <f>(BV$3*temphigh!$I203+BV$4*temphigh!$I203^2+BV$5*temphigh!$I203^6)*(L93/L$56)^$BW$1</f>
        <v>0.18006091587270581</v>
      </c>
      <c r="BW93" s="12">
        <f>(BW$3*temphigh!$I203+BW$4*temphigh!$I203^2+BW$5*temphigh!$I203^6)*(M93/M$56)^$BW$1</f>
        <v>-0.96370592431389379</v>
      </c>
      <c r="BX93" s="12"/>
      <c r="BY93" s="12"/>
      <c r="BZ93" s="12"/>
      <c r="CA93" s="19"/>
      <c r="CB93" s="19"/>
      <c r="CC93" s="19"/>
      <c r="CD93" s="19"/>
      <c r="CE93" s="19"/>
      <c r="CF93" s="19"/>
      <c r="CG93" s="19"/>
      <c r="CH93" s="19"/>
    </row>
    <row r="94" spans="1:86" x14ac:dyDescent="0.3">
      <c r="A94" s="2">
        <f t="shared" si="37"/>
        <v>2048</v>
      </c>
      <c r="B94" s="5">
        <f t="shared" si="76"/>
        <v>1152.5267737099612</v>
      </c>
      <c r="C94" s="5">
        <f t="shared" si="76"/>
        <v>2899.9910390196028</v>
      </c>
      <c r="D94" s="5">
        <f t="shared" si="76"/>
        <v>4179.0321278972297</v>
      </c>
      <c r="E94" s="15">
        <f t="shared" si="77"/>
        <v>5.8495838818940651E-4</v>
      </c>
      <c r="F94" s="15">
        <f t="shared" si="77"/>
        <v>1.1524072493990149E-3</v>
      </c>
      <c r="G94" s="15">
        <f t="shared" si="77"/>
        <v>2.3525984060580145E-3</v>
      </c>
      <c r="H94" s="5">
        <f t="shared" si="40"/>
        <v>90023.892733491695</v>
      </c>
      <c r="I94" s="5">
        <f t="shared" si="40"/>
        <v>26030.745068984681</v>
      </c>
      <c r="J94" s="5">
        <f t="shared" si="40"/>
        <v>10262.598002317163</v>
      </c>
      <c r="K94" s="5">
        <f t="shared" si="41"/>
        <v>78110.022940036826</v>
      </c>
      <c r="L94" s="5">
        <f t="shared" si="41"/>
        <v>8976.1467255377684</v>
      </c>
      <c r="M94" s="5">
        <f t="shared" si="41"/>
        <v>2455.7356077281488</v>
      </c>
      <c r="N94" s="15">
        <f t="shared" si="42"/>
        <v>1.6975338319532352E-2</v>
      </c>
      <c r="O94" s="15">
        <f t="shared" si="42"/>
        <v>2.1856382603034907E-2</v>
      </c>
      <c r="P94" s="15">
        <f t="shared" si="42"/>
        <v>2.0028186470935516E-2</v>
      </c>
      <c r="Q94" s="5">
        <f t="shared" si="43"/>
        <v>8403.0631121391853</v>
      </c>
      <c r="R94" s="5">
        <f t="shared" si="43"/>
        <v>9792.899622657269</v>
      </c>
      <c r="S94" s="5">
        <f t="shared" si="43"/>
        <v>4649.108518851026</v>
      </c>
      <c r="T94" s="5">
        <f t="shared" si="78"/>
        <v>93.342587806281173</v>
      </c>
      <c r="U94" s="5">
        <f t="shared" si="78"/>
        <v>376.20512193196464</v>
      </c>
      <c r="V94" s="5">
        <f t="shared" si="78"/>
        <v>453.01477440715468</v>
      </c>
      <c r="W94" s="15">
        <f t="shared" si="45"/>
        <v>-1.0734613539272964E-2</v>
      </c>
      <c r="X94" s="15">
        <f t="shared" si="45"/>
        <v>-1.217998157191269E-2</v>
      </c>
      <c r="Y94" s="15">
        <f t="shared" si="45"/>
        <v>-9.7425357312937999E-3</v>
      </c>
      <c r="Z94" s="5">
        <f t="shared" si="50"/>
        <v>13591.88975674723</v>
      </c>
      <c r="AA94" s="5">
        <f t="shared" si="50"/>
        <v>24352.142403353842</v>
      </c>
      <c r="AB94" s="5">
        <f t="shared" si="50"/>
        <v>14470.50702288789</v>
      </c>
      <c r="AC94" s="16">
        <f t="shared" si="73"/>
        <v>1.9840056022808596</v>
      </c>
      <c r="AD94" s="16">
        <f t="shared" si="73"/>
        <v>2.9080438583451973</v>
      </c>
      <c r="AE94" s="16">
        <f t="shared" si="73"/>
        <v>3.3998971011561459</v>
      </c>
      <c r="AF94" s="15">
        <f t="shared" si="58"/>
        <v>-4.0504037456468023E-3</v>
      </c>
      <c r="AG94" s="15">
        <f t="shared" si="58"/>
        <v>2.9673830763510267E-4</v>
      </c>
      <c r="AH94" s="15">
        <f t="shared" si="58"/>
        <v>9.7937136394747881E-3</v>
      </c>
      <c r="AI94" s="1">
        <f t="shared" si="74"/>
        <v>150313.16855561992</v>
      </c>
      <c r="AJ94" s="1">
        <f t="shared" si="74"/>
        <v>41419.678327470414</v>
      </c>
      <c r="AK94" s="1">
        <f t="shared" si="74"/>
        <v>16344.122777723678</v>
      </c>
      <c r="AL94" s="14">
        <f t="shared" si="79"/>
        <v>29.009337470964269</v>
      </c>
      <c r="AM94" s="14">
        <f t="shared" si="79"/>
        <v>5.2740877309434335</v>
      </c>
      <c r="AN94" s="14">
        <f t="shared" si="79"/>
        <v>1.888706559633927</v>
      </c>
      <c r="AO94" s="11">
        <f t="shared" si="80"/>
        <v>1.4075040861608889E-2</v>
      </c>
      <c r="AP94" s="11">
        <f t="shared" si="80"/>
        <v>1.7730839242395605E-2</v>
      </c>
      <c r="AQ94" s="11">
        <f t="shared" si="80"/>
        <v>1.6084108368833765E-2</v>
      </c>
      <c r="AR94" s="1">
        <f t="shared" si="51"/>
        <v>90023.892733491695</v>
      </c>
      <c r="AS94" s="1">
        <f t="shared" si="48"/>
        <v>26030.745068984681</v>
      </c>
      <c r="AT94" s="1">
        <f t="shared" si="49"/>
        <v>10262.598002317163</v>
      </c>
      <c r="AU94" s="1">
        <f t="shared" si="59"/>
        <v>18004.778546698341</v>
      </c>
      <c r="AV94" s="1">
        <f t="shared" si="59"/>
        <v>5206.1490137969367</v>
      </c>
      <c r="AW94" s="1">
        <f t="shared" si="59"/>
        <v>2052.5196004634327</v>
      </c>
      <c r="AX94" s="1">
        <f t="shared" si="60"/>
        <v>62488.018352029467</v>
      </c>
      <c r="AY94" s="1">
        <f t="shared" si="60"/>
        <v>7180.9173804302154</v>
      </c>
      <c r="AZ94" s="1">
        <f t="shared" si="60"/>
        <v>1964.5884861825193</v>
      </c>
      <c r="BA94" s="1">
        <f t="shared" si="61"/>
        <v>12727.04210775641</v>
      </c>
      <c r="BB94" s="1">
        <f t="shared" si="61"/>
        <v>25749.549459774113</v>
      </c>
      <c r="BC94" s="1">
        <f t="shared" si="61"/>
        <v>31689.759765818188</v>
      </c>
      <c r="BD94" s="1">
        <f t="shared" si="62"/>
        <v>26454.556090296053</v>
      </c>
      <c r="BE94" s="2">
        <f t="shared" si="75"/>
        <v>0.17931493730955578</v>
      </c>
      <c r="BF94" s="2">
        <f t="shared" si="75"/>
        <v>0.13584270515142602</v>
      </c>
      <c r="BG94" s="2">
        <f t="shared" si="75"/>
        <v>7.3108051554487685E-2</v>
      </c>
      <c r="BH94" s="2">
        <f t="shared" si="55"/>
        <v>0.12979605352727563</v>
      </c>
      <c r="BI94" s="2">
        <f t="shared" si="63"/>
        <v>3.2153846742329923E-3</v>
      </c>
      <c r="BJ94" s="2">
        <f t="shared" si="63"/>
        <v>1.8453240542857267E-3</v>
      </c>
      <c r="BK94" s="2">
        <f t="shared" si="63"/>
        <v>5.3447872020936297E-4</v>
      </c>
      <c r="BL94" s="2">
        <f t="shared" si="56"/>
        <v>289.46144501006404</v>
      </c>
      <c r="BM94" s="2">
        <f t="shared" si="56"/>
        <v>48.035160026777</v>
      </c>
      <c r="BN94" s="2">
        <f t="shared" si="56"/>
        <v>5.4851402463016425</v>
      </c>
      <c r="BO94" s="2">
        <f t="shared" si="64"/>
        <v>237.533249176845</v>
      </c>
      <c r="BP94" s="2">
        <f t="shared" si="64"/>
        <v>29.04127915079064</v>
      </c>
      <c r="BQ94" s="2">
        <f t="shared" si="64"/>
        <v>10.36976164898266</v>
      </c>
      <c r="BR94" s="11">
        <f t="shared" si="65"/>
        <v>4.7374189208400724E-2</v>
      </c>
      <c r="BS94" s="17">
        <f t="shared" si="53"/>
        <v>0.19255906046288024</v>
      </c>
      <c r="BT94" s="17">
        <f t="shared" si="54"/>
        <v>0.37702624673491775</v>
      </c>
      <c r="BU94" s="12">
        <f>(BU$3*temphigh!$I204+BU$4*temphigh!$I204^2+BU$5*temphigh!$I204^6)*(K94/K$56)^$BW$1</f>
        <v>1.8637737208719383</v>
      </c>
      <c r="BV94" s="12">
        <f>(BV$3*temphigh!$I204+BV$4*temphigh!$I204^2+BV$5*temphigh!$I204^6)*(L94/L$56)^$BW$1</f>
        <v>9.0306034487673034E-2</v>
      </c>
      <c r="BW94" s="12">
        <f>(BW$3*temphigh!$I204+BW$4*temphigh!$I204^2+BW$5*temphigh!$I204^6)*(M94/M$56)^$BW$1</f>
        <v>-1.0444631181308879</v>
      </c>
      <c r="BX94" s="12"/>
      <c r="BY94" s="12"/>
      <c r="BZ94" s="12"/>
      <c r="CA94" s="19"/>
      <c r="CB94" s="19"/>
      <c r="CC94" s="19"/>
      <c r="CD94" s="19"/>
      <c r="CE94" s="19"/>
      <c r="CF94" s="19"/>
      <c r="CG94" s="19"/>
      <c r="CH94" s="19"/>
    </row>
    <row r="95" spans="1:86" x14ac:dyDescent="0.3">
      <c r="A95" s="2">
        <f t="shared" si="37"/>
        <v>2049</v>
      </c>
      <c r="B95" s="5">
        <f t="shared" si="76"/>
        <v>1153.167244903661</v>
      </c>
      <c r="C95" s="5">
        <f t="shared" si="76"/>
        <v>2903.1659111813333</v>
      </c>
      <c r="D95" s="5">
        <f t="shared" si="76"/>
        <v>4188.3721330040389</v>
      </c>
      <c r="E95" s="15">
        <f t="shared" si="77"/>
        <v>5.5571046877993615E-4</v>
      </c>
      <c r="F95" s="15">
        <f t="shared" si="77"/>
        <v>1.0947868869290642E-3</v>
      </c>
      <c r="G95" s="15">
        <f t="shared" si="77"/>
        <v>2.2349684857551136E-3</v>
      </c>
      <c r="H95" s="5">
        <f t="shared" si="40"/>
        <v>91581.770281592238</v>
      </c>
      <c r="I95" s="5">
        <f t="shared" si="40"/>
        <v>26621.803890302883</v>
      </c>
      <c r="J95" s="5">
        <f t="shared" si="40"/>
        <v>10488.984150238137</v>
      </c>
      <c r="K95" s="5">
        <f t="shared" si="41"/>
        <v>79417.595917965271</v>
      </c>
      <c r="L95" s="5">
        <f t="shared" si="41"/>
        <v>9169.9216320262422</v>
      </c>
      <c r="M95" s="5">
        <f t="shared" si="41"/>
        <v>2504.3104617151321</v>
      </c>
      <c r="N95" s="15">
        <f t="shared" si="42"/>
        <v>1.6740143309549982E-2</v>
      </c>
      <c r="O95" s="15">
        <f t="shared" si="42"/>
        <v>2.1587760585193072E-2</v>
      </c>
      <c r="P95" s="15">
        <f t="shared" si="42"/>
        <v>1.9780164376864917E-2</v>
      </c>
      <c r="Q95" s="5">
        <f t="shared" si="43"/>
        <v>8456.7148108921665</v>
      </c>
      <c r="R95" s="5">
        <f t="shared" si="43"/>
        <v>9893.2733088029636</v>
      </c>
      <c r="S95" s="5">
        <f t="shared" si="43"/>
        <v>4705.3715245944759</v>
      </c>
      <c r="T95" s="5">
        <f t="shared" si="78"/>
        <v>92.340591199425091</v>
      </c>
      <c r="U95" s="5">
        <f t="shared" si="78"/>
        <v>371.62295047957417</v>
      </c>
      <c r="V95" s="5">
        <f t="shared" si="78"/>
        <v>448.60126178068896</v>
      </c>
      <c r="W95" s="15">
        <f t="shared" si="45"/>
        <v>-1.0734613539272964E-2</v>
      </c>
      <c r="X95" s="15">
        <f t="shared" si="45"/>
        <v>-1.217998157191269E-2</v>
      </c>
      <c r="Y95" s="15">
        <f t="shared" si="45"/>
        <v>-9.7425357312937999E-3</v>
      </c>
      <c r="Z95" s="5">
        <f t="shared" si="50"/>
        <v>13626.81651847948</v>
      </c>
      <c r="AA95" s="5">
        <f t="shared" si="50"/>
        <v>24616.930995782215</v>
      </c>
      <c r="AB95" s="5">
        <f t="shared" si="50"/>
        <v>14794.39565407937</v>
      </c>
      <c r="AC95" s="16">
        <f t="shared" si="73"/>
        <v>1.9759695785579969</v>
      </c>
      <c r="AD95" s="16">
        <f t="shared" si="73"/>
        <v>2.9089067863582514</v>
      </c>
      <c r="AE95" s="16">
        <f t="shared" si="73"/>
        <v>3.4331947197685495</v>
      </c>
      <c r="AF95" s="15">
        <f t="shared" si="58"/>
        <v>-4.0504037456468023E-3</v>
      </c>
      <c r="AG95" s="15">
        <f t="shared" si="58"/>
        <v>2.9673830763510267E-4</v>
      </c>
      <c r="AH95" s="15">
        <f t="shared" si="58"/>
        <v>9.7937136394747881E-3</v>
      </c>
      <c r="AI95" s="1">
        <f t="shared" si="74"/>
        <v>153286.63024675628</v>
      </c>
      <c r="AJ95" s="1">
        <f t="shared" si="74"/>
        <v>42483.859508520312</v>
      </c>
      <c r="AK95" s="1">
        <f t="shared" si="74"/>
        <v>16762.230100414745</v>
      </c>
      <c r="AL95" s="14">
        <f t="shared" si="79"/>
        <v>29.413562005133574</v>
      </c>
      <c r="AM95" s="14">
        <f t="shared" si="79"/>
        <v>5.3666665926340062</v>
      </c>
      <c r="AN95" s="14">
        <f t="shared" si="79"/>
        <v>1.9187809390061856</v>
      </c>
      <c r="AO95" s="11">
        <f t="shared" si="80"/>
        <v>1.39342904529928E-2</v>
      </c>
      <c r="AP95" s="11">
        <f t="shared" si="80"/>
        <v>1.755353084997165E-2</v>
      </c>
      <c r="AQ95" s="11">
        <f t="shared" si="80"/>
        <v>1.5923267285145426E-2</v>
      </c>
      <c r="AR95" s="1">
        <f t="shared" si="51"/>
        <v>91581.770281592238</v>
      </c>
      <c r="AS95" s="1">
        <f t="shared" si="48"/>
        <v>26621.803890302883</v>
      </c>
      <c r="AT95" s="1">
        <f t="shared" si="49"/>
        <v>10488.984150238137</v>
      </c>
      <c r="AU95" s="1">
        <f t="shared" si="59"/>
        <v>18316.354056318447</v>
      </c>
      <c r="AV95" s="1">
        <f t="shared" si="59"/>
        <v>5324.3607780605771</v>
      </c>
      <c r="AW95" s="1">
        <f t="shared" si="59"/>
        <v>2097.7968300476273</v>
      </c>
      <c r="AX95" s="1">
        <f t="shared" si="60"/>
        <v>63534.076734372211</v>
      </c>
      <c r="AY95" s="1">
        <f t="shared" si="60"/>
        <v>7335.9373056209924</v>
      </c>
      <c r="AZ95" s="1">
        <f t="shared" si="60"/>
        <v>2003.4483693721054</v>
      </c>
      <c r="BA95" s="1">
        <f t="shared" si="61"/>
        <v>12753.259046699433</v>
      </c>
      <c r="BB95" s="1">
        <f t="shared" si="61"/>
        <v>25839.745677131326</v>
      </c>
      <c r="BC95" s="1">
        <f t="shared" si="61"/>
        <v>31842.623355842763</v>
      </c>
      <c r="BD95" s="1">
        <f t="shared" si="62"/>
        <v>25782.602418733873</v>
      </c>
      <c r="BE95" s="2">
        <f t="shared" si="75"/>
        <v>0.17931493730955578</v>
      </c>
      <c r="BF95" s="2">
        <f t="shared" si="75"/>
        <v>0.13584270515142602</v>
      </c>
      <c r="BG95" s="2">
        <f t="shared" si="75"/>
        <v>7.3108051554487685E-2</v>
      </c>
      <c r="BH95" s="2">
        <f t="shared" si="55"/>
        <v>0.12951267292911503</v>
      </c>
      <c r="BI95" s="2">
        <f t="shared" si="63"/>
        <v>3.2153846742329923E-3</v>
      </c>
      <c r="BJ95" s="2">
        <f t="shared" si="63"/>
        <v>1.8453240542857267E-3</v>
      </c>
      <c r="BK95" s="2">
        <f t="shared" si="63"/>
        <v>5.3447872020936297E-4</v>
      </c>
      <c r="BL95" s="2">
        <f t="shared" si="56"/>
        <v>294.4706206025582</v>
      </c>
      <c r="BM95" s="2">
        <f t="shared" si="56"/>
        <v>49.12585508725325</v>
      </c>
      <c r="BN95" s="2">
        <f t="shared" si="56"/>
        <v>5.6061388249155719</v>
      </c>
      <c r="BO95" s="2">
        <f t="shared" si="64"/>
        <v>241.02444432963219</v>
      </c>
      <c r="BP95" s="2">
        <f t="shared" si="64"/>
        <v>29.381224305248441</v>
      </c>
      <c r="BQ95" s="2">
        <f t="shared" si="64"/>
        <v>10.36648217257013</v>
      </c>
      <c r="BR95" s="11">
        <f t="shared" si="65"/>
        <v>4.7178804998444485E-2</v>
      </c>
      <c r="BS95" s="17">
        <f t="shared" si="53"/>
        <v>0.18384934672527614</v>
      </c>
      <c r="BT95" s="17">
        <f t="shared" si="54"/>
        <v>0.3660448997426386</v>
      </c>
      <c r="BU95" s="12">
        <f>(BU$3*temphigh!$I205+BU$4*temphigh!$I205^2+BU$5*temphigh!$I205^6)*(K95/K$56)^$BW$1</f>
        <v>1.7537459798187891</v>
      </c>
      <c r="BV95" s="12">
        <f>(BV$3*temphigh!$I205+BV$4*temphigh!$I205^2+BV$5*temphigh!$I205^6)*(L95/L$56)^$BW$1</f>
        <v>-2.1482780620146629E-3</v>
      </c>
      <c r="BW95" s="12">
        <f>(BW$3*temphigh!$I205+BW$4*temphigh!$I205^2+BW$5*temphigh!$I205^6)*(M95/M$56)^$BW$1</f>
        <v>-1.1273732438552462</v>
      </c>
      <c r="BX95" s="12"/>
      <c r="BY95" s="12"/>
      <c r="BZ95" s="12"/>
      <c r="CA95" s="19"/>
      <c r="CB95" s="19"/>
      <c r="CC95" s="19"/>
      <c r="CD95" s="19"/>
      <c r="CE95" s="19"/>
      <c r="CF95" s="19"/>
      <c r="CG95" s="19"/>
      <c r="CH95" s="19"/>
    </row>
    <row r="96" spans="1:86" x14ac:dyDescent="0.3">
      <c r="A96" s="2">
        <f t="shared" si="37"/>
        <v>2050</v>
      </c>
      <c r="B96" s="5">
        <f t="shared" si="76"/>
        <v>1153.7760306583957</v>
      </c>
      <c r="C96" s="5">
        <f t="shared" si="76"/>
        <v>2906.1853417529674</v>
      </c>
      <c r="D96" s="5">
        <f t="shared" si="76"/>
        <v>4197.2649687417243</v>
      </c>
      <c r="E96" s="15">
        <f t="shared" si="77"/>
        <v>5.2792494534093935E-4</v>
      </c>
      <c r="F96" s="15">
        <f t="shared" si="77"/>
        <v>1.0400475425826109E-3</v>
      </c>
      <c r="G96" s="15">
        <f t="shared" si="77"/>
        <v>2.123220061467358E-3</v>
      </c>
      <c r="H96" s="5">
        <f t="shared" si="40"/>
        <v>93142.599646136412</v>
      </c>
      <c r="I96" s="5">
        <f t="shared" si="40"/>
        <v>27217.695067945249</v>
      </c>
      <c r="J96" s="5">
        <f t="shared" si="40"/>
        <v>10716.58564337284</v>
      </c>
      <c r="K96" s="5">
        <f t="shared" si="41"/>
        <v>80728.492507324074</v>
      </c>
      <c r="L96" s="5">
        <f t="shared" si="41"/>
        <v>9365.4367727035406</v>
      </c>
      <c r="M96" s="5">
        <f t="shared" si="41"/>
        <v>2553.2306688242056</v>
      </c>
      <c r="N96" s="15">
        <f t="shared" si="42"/>
        <v>1.6506374616437558E-2</v>
      </c>
      <c r="O96" s="15">
        <f t="shared" si="42"/>
        <v>2.1321353499298867E-2</v>
      </c>
      <c r="P96" s="15">
        <f t="shared" si="42"/>
        <v>1.9534401926975642E-2</v>
      </c>
      <c r="Q96" s="5">
        <f t="shared" si="43"/>
        <v>8508.5159944946481</v>
      </c>
      <c r="R96" s="5">
        <f t="shared" si="43"/>
        <v>9991.5230414149228</v>
      </c>
      <c r="S96" s="5">
        <f t="shared" si="43"/>
        <v>4760.636855918845</v>
      </c>
      <c r="T96" s="5">
        <f t="shared" si="78"/>
        <v>91.349350638911275</v>
      </c>
      <c r="U96" s="5">
        <f t="shared" si="78"/>
        <v>367.09658979103313</v>
      </c>
      <c r="V96" s="5">
        <f t="shared" si="78"/>
        <v>444.23074795868712</v>
      </c>
      <c r="W96" s="15">
        <f t="shared" si="45"/>
        <v>-1.0734613539272964E-2</v>
      </c>
      <c r="X96" s="15">
        <f t="shared" si="45"/>
        <v>-1.217998157191269E-2</v>
      </c>
      <c r="Y96" s="15">
        <f t="shared" si="45"/>
        <v>-9.7425357312937999E-3</v>
      </c>
      <c r="Z96" s="5">
        <f t="shared" si="50"/>
        <v>13658.274216111871</v>
      </c>
      <c r="AA96" s="5">
        <f t="shared" si="50"/>
        <v>24876.625310272942</v>
      </c>
      <c r="AB96" s="5">
        <f t="shared" si="50"/>
        <v>15120.081364153195</v>
      </c>
      <c r="AC96" s="16">
        <f t="shared" si="73"/>
        <v>1.9679661039757215</v>
      </c>
      <c r="AD96" s="16">
        <f t="shared" si="73"/>
        <v>2.9097699704351037</v>
      </c>
      <c r="AE96" s="16">
        <f t="shared" si="73"/>
        <v>3.4668184457225197</v>
      </c>
      <c r="AF96" s="15">
        <f t="shared" si="58"/>
        <v>-4.0504037456468023E-3</v>
      </c>
      <c r="AG96" s="15">
        <f t="shared" si="58"/>
        <v>2.9673830763510267E-4</v>
      </c>
      <c r="AH96" s="15">
        <f t="shared" si="58"/>
        <v>9.7937136394747881E-3</v>
      </c>
      <c r="AI96" s="1">
        <f t="shared" si="74"/>
        <v>156274.32127839909</v>
      </c>
      <c r="AJ96" s="1">
        <f t="shared" si="74"/>
        <v>43559.834335728854</v>
      </c>
      <c r="AK96" s="1">
        <f t="shared" si="74"/>
        <v>17183.803920420898</v>
      </c>
      <c r="AL96" s="14">
        <f t="shared" si="79"/>
        <v>29.819320550207852</v>
      </c>
      <c r="AM96" s="14">
        <f t="shared" si="79"/>
        <v>5.4599285007533664</v>
      </c>
      <c r="AN96" s="14">
        <f t="shared" si="79"/>
        <v>1.9490286681420892</v>
      </c>
      <c r="AO96" s="11">
        <f t="shared" si="80"/>
        <v>1.3794947548462872E-2</v>
      </c>
      <c r="AP96" s="11">
        <f t="shared" si="80"/>
        <v>1.7377995541471934E-2</v>
      </c>
      <c r="AQ96" s="11">
        <f t="shared" si="80"/>
        <v>1.5764034612293972E-2</v>
      </c>
      <c r="AR96" s="1">
        <f t="shared" si="51"/>
        <v>93142.599646136412</v>
      </c>
      <c r="AS96" s="1">
        <f t="shared" si="48"/>
        <v>27217.695067945249</v>
      </c>
      <c r="AT96" s="1">
        <f t="shared" si="49"/>
        <v>10716.58564337284</v>
      </c>
      <c r="AU96" s="1">
        <f t="shared" si="59"/>
        <v>18628.519929227285</v>
      </c>
      <c r="AV96" s="1">
        <f t="shared" si="59"/>
        <v>5443.5390135890502</v>
      </c>
      <c r="AW96" s="1">
        <f t="shared" si="59"/>
        <v>2143.3171286745683</v>
      </c>
      <c r="AX96" s="1">
        <f t="shared" si="60"/>
        <v>64582.794005859258</v>
      </c>
      <c r="AY96" s="1">
        <f t="shared" si="60"/>
        <v>7492.3494181628339</v>
      </c>
      <c r="AZ96" s="1">
        <f t="shared" si="60"/>
        <v>2042.5845350593645</v>
      </c>
      <c r="BA96" s="1">
        <f t="shared" si="61"/>
        <v>12778.880999033865</v>
      </c>
      <c r="BB96" s="1">
        <f t="shared" si="61"/>
        <v>25927.932711986166</v>
      </c>
      <c r="BC96" s="1">
        <f t="shared" si="61"/>
        <v>31991.432768909235</v>
      </c>
      <c r="BD96" s="1">
        <f t="shared" si="62"/>
        <v>25124.983053132095</v>
      </c>
      <c r="BE96" s="2">
        <f t="shared" si="75"/>
        <v>0.17931493730955578</v>
      </c>
      <c r="BF96" s="2">
        <f t="shared" si="75"/>
        <v>0.13584270515142602</v>
      </c>
      <c r="BG96" s="2">
        <f t="shared" si="75"/>
        <v>7.3108051554487685E-2</v>
      </c>
      <c r="BH96" s="2">
        <f t="shared" si="55"/>
        <v>0.12923013362038241</v>
      </c>
      <c r="BI96" s="2">
        <f t="shared" si="63"/>
        <v>3.2153846742329923E-3</v>
      </c>
      <c r="BJ96" s="2">
        <f t="shared" si="63"/>
        <v>1.8453240542857267E-3</v>
      </c>
      <c r="BK96" s="2">
        <f t="shared" si="63"/>
        <v>5.3447872020936297E-4</v>
      </c>
      <c r="BL96" s="2">
        <f t="shared" si="56"/>
        <v>299.48928742040636</v>
      </c>
      <c r="BM96" s="2">
        <f t="shared" si="56"/>
        <v>50.225467411093355</v>
      </c>
      <c r="BN96" s="2">
        <f t="shared" si="56"/>
        <v>5.7277869796839482</v>
      </c>
      <c r="BO96" s="2">
        <f t="shared" si="64"/>
        <v>244.56763939757178</v>
      </c>
      <c r="BP96" s="2">
        <f t="shared" si="64"/>
        <v>29.725296577823826</v>
      </c>
      <c r="BQ96" s="2">
        <f t="shared" si="64"/>
        <v>10.36328676856512</v>
      </c>
      <c r="BR96" s="11">
        <f t="shared" si="65"/>
        <v>4.6982802672411922E-2</v>
      </c>
      <c r="BS96" s="17">
        <f t="shared" si="53"/>
        <v>0.17556633675903061</v>
      </c>
      <c r="BT96" s="17">
        <f t="shared" si="54"/>
        <v>0.35538339780838696</v>
      </c>
      <c r="BU96" s="12">
        <f>(BU$3*temphigh!$I206+BU$4*temphigh!$I206^2+BU$5*temphigh!$I206^6)*(K96/K$56)^$BW$1</f>
        <v>1.6396312218687883</v>
      </c>
      <c r="BV96" s="12">
        <f>(BV$3*temphigh!$I206+BV$4*temphigh!$I206^2+BV$5*temphigh!$I206^6)*(L96/L$56)^$BW$1</f>
        <v>-9.7319402377569725E-2</v>
      </c>
      <c r="BW96" s="12">
        <f>(BW$3*temphigh!$I206+BW$4*temphigh!$I206^2+BW$5*temphigh!$I206^6)*(M96/M$56)^$BW$1</f>
        <v>-1.212449411415647</v>
      </c>
      <c r="BX96" s="12"/>
      <c r="BY96" s="12"/>
      <c r="BZ96" s="12"/>
      <c r="CA96" s="19"/>
      <c r="CB96" s="19"/>
      <c r="CC96" s="19"/>
      <c r="CD96" s="19"/>
      <c r="CE96" s="19"/>
      <c r="CF96" s="19"/>
      <c r="CG96" s="19"/>
      <c r="CH96" s="19"/>
    </row>
    <row r="97" spans="1:86" x14ac:dyDescent="0.3">
      <c r="A97" s="2">
        <f t="shared" si="37"/>
        <v>2051</v>
      </c>
      <c r="B97" s="5">
        <f t="shared" si="76"/>
        <v>1154.3546824489206</v>
      </c>
      <c r="C97" s="5">
        <f t="shared" si="76"/>
        <v>2909.0567841297984</v>
      </c>
      <c r="D97" s="5">
        <f t="shared" si="76"/>
        <v>4205.7311000674044</v>
      </c>
      <c r="E97" s="15">
        <f t="shared" si="77"/>
        <v>5.0152869807389231E-4</v>
      </c>
      <c r="F97" s="15">
        <f t="shared" si="77"/>
        <v>9.8804516545348024E-4</v>
      </c>
      <c r="G97" s="15">
        <f t="shared" si="77"/>
        <v>2.01705905839399E-3</v>
      </c>
      <c r="H97" s="5">
        <f t="shared" si="40"/>
        <v>94705.877731255954</v>
      </c>
      <c r="I97" s="5">
        <f t="shared" si="40"/>
        <v>27818.280742495059</v>
      </c>
      <c r="J97" s="5">
        <f t="shared" si="40"/>
        <v>10945.351129767692</v>
      </c>
      <c r="K97" s="5">
        <f t="shared" si="41"/>
        <v>82042.269305254566</v>
      </c>
      <c r="L97" s="5">
        <f t="shared" si="41"/>
        <v>9562.6461794270162</v>
      </c>
      <c r="M97" s="5">
        <f t="shared" si="41"/>
        <v>2602.4847688413251</v>
      </c>
      <c r="N97" s="15">
        <f t="shared" si="42"/>
        <v>1.6274016237963318E-2</v>
      </c>
      <c r="O97" s="15">
        <f t="shared" si="42"/>
        <v>2.1057149977058431E-2</v>
      </c>
      <c r="P97" s="15">
        <f t="shared" si="42"/>
        <v>1.9290893149032096E-2</v>
      </c>
      <c r="Q97" s="5">
        <f t="shared" si="43"/>
        <v>8558.4518509917179</v>
      </c>
      <c r="R97" s="5">
        <f t="shared" si="43"/>
        <v>10087.61407139503</v>
      </c>
      <c r="S97" s="5">
        <f t="shared" si="43"/>
        <v>4814.890762462951</v>
      </c>
      <c r="T97" s="5">
        <f t="shared" si="78"/>
        <v>90.368750662739032</v>
      </c>
      <c r="U97" s="5">
        <f t="shared" si="78"/>
        <v>362.62536009226636</v>
      </c>
      <c r="V97" s="5">
        <f t="shared" si="78"/>
        <v>439.90281402376024</v>
      </c>
      <c r="W97" s="15">
        <f t="shared" si="45"/>
        <v>-1.0734613539272964E-2</v>
      </c>
      <c r="X97" s="15">
        <f t="shared" si="45"/>
        <v>-1.217998157191269E-2</v>
      </c>
      <c r="Y97" s="15">
        <f t="shared" si="45"/>
        <v>-9.7425357312937999E-3</v>
      </c>
      <c r="Z97" s="5">
        <f t="shared" si="50"/>
        <v>13686.276897410764</v>
      </c>
      <c r="AA97" s="5">
        <f t="shared" si="50"/>
        <v>25131.129315949922</v>
      </c>
      <c r="AB97" s="5">
        <f t="shared" si="50"/>
        <v>15447.490097141806</v>
      </c>
      <c r="AC97" s="16">
        <f t="shared" si="73"/>
        <v>1.9599950466968723</v>
      </c>
      <c r="AD97" s="16">
        <f t="shared" si="73"/>
        <v>2.9106334106517382</v>
      </c>
      <c r="AE97" s="16">
        <f t="shared" si="73"/>
        <v>3.500771472819975</v>
      </c>
      <c r="AF97" s="15">
        <f t="shared" si="58"/>
        <v>-4.0504037456468023E-3</v>
      </c>
      <c r="AG97" s="15">
        <f t="shared" si="58"/>
        <v>2.9673830763510267E-4</v>
      </c>
      <c r="AH97" s="15">
        <f t="shared" si="58"/>
        <v>9.7937136394747881E-3</v>
      </c>
      <c r="AI97" s="1">
        <f t="shared" si="74"/>
        <v>159275.40907978645</v>
      </c>
      <c r="AJ97" s="1">
        <f t="shared" si="74"/>
        <v>44647.389915745021</v>
      </c>
      <c r="AK97" s="1">
        <f t="shared" si="74"/>
        <v>17608.740657053379</v>
      </c>
      <c r="AL97" s="14">
        <f t="shared" si="79"/>
        <v>30.22656295349956</v>
      </c>
      <c r="AM97" s="14">
        <f t="shared" si="79"/>
        <v>5.5538622877647859</v>
      </c>
      <c r="AN97" s="14">
        <f t="shared" si="79"/>
        <v>1.979445977973185</v>
      </c>
      <c r="AO97" s="11">
        <f t="shared" si="80"/>
        <v>1.3656998072978243E-2</v>
      </c>
      <c r="AP97" s="11">
        <f t="shared" si="80"/>
        <v>1.7204215586057215E-2</v>
      </c>
      <c r="AQ97" s="11">
        <f t="shared" si="80"/>
        <v>1.5606394266171032E-2</v>
      </c>
      <c r="AR97" s="1">
        <f t="shared" si="51"/>
        <v>94705.877731255954</v>
      </c>
      <c r="AS97" s="1">
        <f t="shared" si="48"/>
        <v>27818.280742495059</v>
      </c>
      <c r="AT97" s="1">
        <f t="shared" si="49"/>
        <v>10945.351129767692</v>
      </c>
      <c r="AU97" s="1">
        <f t="shared" si="59"/>
        <v>18941.17554625119</v>
      </c>
      <c r="AV97" s="1">
        <f t="shared" si="59"/>
        <v>5563.6561484990125</v>
      </c>
      <c r="AW97" s="1">
        <f t="shared" si="59"/>
        <v>2189.0702259535387</v>
      </c>
      <c r="AX97" s="1">
        <f t="shared" si="60"/>
        <v>65633.815444203647</v>
      </c>
      <c r="AY97" s="1">
        <f t="shared" si="60"/>
        <v>7650.1169435416123</v>
      </c>
      <c r="AZ97" s="1">
        <f t="shared" si="60"/>
        <v>2081.9878150730601</v>
      </c>
      <c r="BA97" s="1">
        <f t="shared" si="61"/>
        <v>12803.924738170477</v>
      </c>
      <c r="BB97" s="1">
        <f t="shared" si="61"/>
        <v>26014.171095630496</v>
      </c>
      <c r="BC97" s="1">
        <f t="shared" si="61"/>
        <v>32136.321050832521</v>
      </c>
      <c r="BD97" s="1">
        <f t="shared" si="62"/>
        <v>24481.574526188186</v>
      </c>
      <c r="BE97" s="2">
        <f t="shared" si="75"/>
        <v>0.17931493730955578</v>
      </c>
      <c r="BF97" s="2">
        <f t="shared" si="75"/>
        <v>0.13584270515142602</v>
      </c>
      <c r="BG97" s="2">
        <f t="shared" si="75"/>
        <v>7.3108051554487685E-2</v>
      </c>
      <c r="BH97" s="2">
        <f t="shared" si="55"/>
        <v>0.12894837826686087</v>
      </c>
      <c r="BI97" s="2">
        <f t="shared" si="63"/>
        <v>3.2153846742329923E-3</v>
      </c>
      <c r="BJ97" s="2">
        <f t="shared" si="63"/>
        <v>1.8453240542857267E-3</v>
      </c>
      <c r="BK97" s="2">
        <f t="shared" si="63"/>
        <v>5.3447872020936297E-4</v>
      </c>
      <c r="BL97" s="2">
        <f t="shared" si="56"/>
        <v>304.51582781686403</v>
      </c>
      <c r="BM97" s="2">
        <f t="shared" si="56"/>
        <v>51.333742602999536</v>
      </c>
      <c r="BN97" s="2">
        <f t="shared" si="56"/>
        <v>5.8500572640803412</v>
      </c>
      <c r="BO97" s="2">
        <f t="shared" si="64"/>
        <v>248.16359709103045</v>
      </c>
      <c r="BP97" s="2">
        <f t="shared" si="64"/>
        <v>30.073543144151472</v>
      </c>
      <c r="BQ97" s="2">
        <f t="shared" si="64"/>
        <v>10.360172295240162</v>
      </c>
      <c r="BR97" s="11">
        <f t="shared" si="65"/>
        <v>4.6786281187370243E-2</v>
      </c>
      <c r="BS97" s="17">
        <f t="shared" si="53"/>
        <v>0.16768788972550408</v>
      </c>
      <c r="BT97" s="17">
        <f t="shared" si="54"/>
        <v>0.34503242505668635</v>
      </c>
      <c r="BU97" s="12">
        <f>(BU$3*temphigh!$I207+BU$4*temphigh!$I207^2+BU$5*temphigh!$I207^6)*(K97/K$56)^$BW$1</f>
        <v>1.5213935467084294</v>
      </c>
      <c r="BV97" s="12">
        <f>(BV$3*temphigh!$I207+BV$4*temphigh!$I207^2+BV$5*temphigh!$I207^6)*(L97/L$56)^$BW$1</f>
        <v>-0.19522284340210697</v>
      </c>
      <c r="BW97" s="12">
        <f>(BW$3*temphigh!$I207+BW$4*temphigh!$I207^2+BW$5*temphigh!$I207^6)*(M97/M$56)^$BW$1</f>
        <v>-1.2997031534347021</v>
      </c>
      <c r="BX97" s="12"/>
      <c r="BY97" s="12"/>
      <c r="BZ97" s="12"/>
      <c r="CA97" s="19"/>
      <c r="CB97" s="19"/>
      <c r="CC97" s="19"/>
      <c r="CD97" s="19"/>
      <c r="CE97" s="19"/>
      <c r="CF97" s="19"/>
      <c r="CG97" s="19"/>
      <c r="CH97" s="19"/>
    </row>
    <row r="98" spans="1:86" x14ac:dyDescent="0.3">
      <c r="A98" s="2">
        <f t="shared" si="37"/>
        <v>2052</v>
      </c>
      <c r="B98" s="5">
        <f t="shared" si="76"/>
        <v>1154.9046773498744</v>
      </c>
      <c r="C98" s="5">
        <f t="shared" si="76"/>
        <v>2911.7873496468078</v>
      </c>
      <c r="D98" s="5">
        <f t="shared" si="76"/>
        <v>4213.7901476793368</v>
      </c>
      <c r="E98" s="15">
        <f t="shared" si="77"/>
        <v>4.764522631701977E-4</v>
      </c>
      <c r="F98" s="15">
        <f t="shared" si="77"/>
        <v>9.3864290718080623E-4</v>
      </c>
      <c r="G98" s="15">
        <f t="shared" si="77"/>
        <v>1.9162061054742905E-3</v>
      </c>
      <c r="H98" s="5">
        <f t="shared" si="40"/>
        <v>96271.096022247293</v>
      </c>
      <c r="I98" s="5">
        <f t="shared" si="40"/>
        <v>28423.420180803791</v>
      </c>
      <c r="J98" s="5">
        <f t="shared" si="40"/>
        <v>11175.229113713473</v>
      </c>
      <c r="K98" s="5">
        <f t="shared" si="41"/>
        <v>83358.477898935977</v>
      </c>
      <c r="L98" s="5">
        <f t="shared" si="41"/>
        <v>9761.5027361979155</v>
      </c>
      <c r="M98" s="5">
        <f t="shared" si="41"/>
        <v>2652.0611425958205</v>
      </c>
      <c r="N98" s="15">
        <f t="shared" si="42"/>
        <v>1.604305445019083E-2</v>
      </c>
      <c r="O98" s="15">
        <f t="shared" si="42"/>
        <v>2.0795139027387277E-2</v>
      </c>
      <c r="P98" s="15">
        <f t="shared" si="42"/>
        <v>1.9049630702187681E-2</v>
      </c>
      <c r="Q98" s="5">
        <f t="shared" si="43"/>
        <v>8606.5086223833478</v>
      </c>
      <c r="R98" s="5">
        <f t="shared" si="43"/>
        <v>10181.513262783563</v>
      </c>
      <c r="S98" s="5">
        <f t="shared" si="43"/>
        <v>4868.1202852765437</v>
      </c>
      <c r="T98" s="5">
        <f t="shared" si="78"/>
        <v>89.398677048347608</v>
      </c>
      <c r="U98" s="5">
        <f t="shared" si="78"/>
        <v>358.20858988883435</v>
      </c>
      <c r="V98" s="5">
        <f t="shared" si="78"/>
        <v>435.61704513983705</v>
      </c>
      <c r="W98" s="15">
        <f t="shared" si="45"/>
        <v>-1.0734613539272964E-2</v>
      </c>
      <c r="X98" s="15">
        <f t="shared" si="45"/>
        <v>-1.217998157191269E-2</v>
      </c>
      <c r="Y98" s="15">
        <f t="shared" si="45"/>
        <v>-9.7425357312937999E-3</v>
      </c>
      <c r="Z98" s="5">
        <f t="shared" si="50"/>
        <v>13710.840362145511</v>
      </c>
      <c r="AA98" s="5">
        <f t="shared" si="50"/>
        <v>25380.350895930675</v>
      </c>
      <c r="AB98" s="5">
        <f t="shared" si="50"/>
        <v>15776.5476041407</v>
      </c>
      <c r="AC98" s="16">
        <f t="shared" si="73"/>
        <v>1.9520562754182822</v>
      </c>
      <c r="AD98" s="16">
        <f t="shared" si="73"/>
        <v>2.9114971070841613</v>
      </c>
      <c r="AE98" s="16">
        <f t="shared" si="73"/>
        <v>3.5350570261420162</v>
      </c>
      <c r="AF98" s="15">
        <f t="shared" si="58"/>
        <v>-4.0504037456468023E-3</v>
      </c>
      <c r="AG98" s="15">
        <f t="shared" si="58"/>
        <v>2.9673830763510267E-4</v>
      </c>
      <c r="AH98" s="15">
        <f t="shared" si="58"/>
        <v>9.7937136394747881E-3</v>
      </c>
      <c r="AI98" s="1">
        <f t="shared" si="74"/>
        <v>162289.04371805899</v>
      </c>
      <c r="AJ98" s="1">
        <f t="shared" si="74"/>
        <v>45746.30707266953</v>
      </c>
      <c r="AK98" s="1">
        <f t="shared" si="74"/>
        <v>18036.936817301579</v>
      </c>
      <c r="AL98" s="14">
        <f t="shared" si="79"/>
        <v>30.635239024388174</v>
      </c>
      <c r="AM98" s="14">
        <f t="shared" si="79"/>
        <v>5.6484566334574238</v>
      </c>
      <c r="AN98" s="14">
        <f t="shared" si="79"/>
        <v>2.0100290721904126</v>
      </c>
      <c r="AO98" s="11">
        <f t="shared" si="80"/>
        <v>1.352042809224846E-2</v>
      </c>
      <c r="AP98" s="11">
        <f t="shared" si="80"/>
        <v>1.7032173430196643E-2</v>
      </c>
      <c r="AQ98" s="11">
        <f t="shared" si="80"/>
        <v>1.5450330323509322E-2</v>
      </c>
      <c r="AR98" s="1">
        <f t="shared" si="51"/>
        <v>96271.096022247293</v>
      </c>
      <c r="AS98" s="1">
        <f t="shared" si="48"/>
        <v>28423.420180803791</v>
      </c>
      <c r="AT98" s="1">
        <f t="shared" si="49"/>
        <v>11175.229113713473</v>
      </c>
      <c r="AU98" s="1">
        <f t="shared" si="59"/>
        <v>19254.219204449459</v>
      </c>
      <c r="AV98" s="1">
        <f t="shared" si="59"/>
        <v>5684.6840361607583</v>
      </c>
      <c r="AW98" s="1">
        <f t="shared" si="59"/>
        <v>2235.0458227426948</v>
      </c>
      <c r="AX98" s="1">
        <f t="shared" si="60"/>
        <v>66686.78231914877</v>
      </c>
      <c r="AY98" s="1">
        <f t="shared" si="60"/>
        <v>7809.202188958333</v>
      </c>
      <c r="AZ98" s="1">
        <f t="shared" si="60"/>
        <v>2121.6489140766562</v>
      </c>
      <c r="BA98" s="1">
        <f t="shared" si="61"/>
        <v>12828.406341972466</v>
      </c>
      <c r="BB98" s="1">
        <f t="shared" si="61"/>
        <v>26098.51914638354</v>
      </c>
      <c r="BC98" s="1">
        <f t="shared" si="61"/>
        <v>32277.417016940242</v>
      </c>
      <c r="BD98" s="1">
        <f t="shared" si="62"/>
        <v>23852.239775892482</v>
      </c>
      <c r="BE98" s="2">
        <f t="shared" si="75"/>
        <v>0.17931493730955578</v>
      </c>
      <c r="BF98" s="2">
        <f t="shared" si="75"/>
        <v>0.13584270515142602</v>
      </c>
      <c r="BG98" s="2">
        <f t="shared" si="75"/>
        <v>7.3108051554487685E-2</v>
      </c>
      <c r="BH98" s="2">
        <f t="shared" si="55"/>
        <v>0.12866735180610644</v>
      </c>
      <c r="BI98" s="2">
        <f t="shared" si="63"/>
        <v>3.2153846742329923E-3</v>
      </c>
      <c r="BJ98" s="2">
        <f t="shared" si="63"/>
        <v>1.8453240542857267E-3</v>
      </c>
      <c r="BK98" s="2">
        <f t="shared" si="63"/>
        <v>5.3447872020936297E-4</v>
      </c>
      <c r="BL98" s="2">
        <f t="shared" si="56"/>
        <v>309.54860672154672</v>
      </c>
      <c r="BM98" s="2">
        <f t="shared" si="56"/>
        <v>52.450420964707597</v>
      </c>
      <c r="BN98" s="2">
        <f t="shared" si="56"/>
        <v>5.9729221547439906</v>
      </c>
      <c r="BO98" s="2">
        <f t="shared" si="64"/>
        <v>251.81309229757758</v>
      </c>
      <c r="BP98" s="2">
        <f t="shared" si="64"/>
        <v>30.426011861286668</v>
      </c>
      <c r="BQ98" s="2">
        <f t="shared" si="64"/>
        <v>10.357135752110269</v>
      </c>
      <c r="BR98" s="11">
        <f t="shared" si="65"/>
        <v>4.6589335720114561E-2</v>
      </c>
      <c r="BS98" s="17">
        <f t="shared" si="53"/>
        <v>0.16019305252577021</v>
      </c>
      <c r="BT98" s="17">
        <f t="shared" si="54"/>
        <v>0.33498293694823916</v>
      </c>
      <c r="BU98" s="12">
        <f>(BU$3*temphigh!$I208+BU$4*temphigh!$I208^2+BU$5*temphigh!$I208^6)*(K98/K$56)^$BW$1</f>
        <v>1.3989995846486398</v>
      </c>
      <c r="BV98" s="12">
        <f>(BV$3*temphigh!$I208+BV$4*temphigh!$I208^2+BV$5*temphigh!$I208^6)*(L98/L$56)^$BW$1</f>
        <v>-0.29587219744448379</v>
      </c>
      <c r="BW98" s="12">
        <f>(BW$3*temphigh!$I208+BW$4*temphigh!$I208^2+BW$5*temphigh!$I208^6)*(M98/M$56)^$BW$1</f>
        <v>-1.3891444099040047</v>
      </c>
      <c r="BX98" s="12"/>
      <c r="BY98" s="12"/>
      <c r="BZ98" s="12"/>
      <c r="CA98" s="19"/>
      <c r="CB98" s="19"/>
      <c r="CC98" s="19"/>
      <c r="CD98" s="19"/>
      <c r="CE98" s="19"/>
      <c r="CF98" s="19"/>
      <c r="CG98" s="19"/>
      <c r="CH98" s="19"/>
    </row>
    <row r="99" spans="1:86" x14ac:dyDescent="0.3">
      <c r="A99" s="2">
        <f t="shared" si="37"/>
        <v>2053</v>
      </c>
      <c r="B99" s="5">
        <f t="shared" si="76"/>
        <v>1155.42742144978</v>
      </c>
      <c r="C99" s="5">
        <f t="shared" si="76"/>
        <v>2914.3838217626244</v>
      </c>
      <c r="D99" s="5">
        <f t="shared" si="76"/>
        <v>4221.4609135670989</v>
      </c>
      <c r="E99" s="15">
        <f t="shared" si="77"/>
        <v>4.5262965001168778E-4</v>
      </c>
      <c r="F99" s="15">
        <f t="shared" si="77"/>
        <v>8.9171076182176592E-4</v>
      </c>
      <c r="G99" s="15">
        <f t="shared" si="77"/>
        <v>1.820395800200576E-3</v>
      </c>
      <c r="H99" s="5">
        <f t="shared" si="40"/>
        <v>97837.741070292119</v>
      </c>
      <c r="I99" s="5">
        <f t="shared" si="40"/>
        <v>29032.969873637387</v>
      </c>
      <c r="J99" s="5">
        <f t="shared" si="40"/>
        <v>11406.167957555834</v>
      </c>
      <c r="K99" s="5">
        <f t="shared" si="41"/>
        <v>84676.665322283588</v>
      </c>
      <c r="L99" s="5">
        <f t="shared" si="41"/>
        <v>9961.9582214391357</v>
      </c>
      <c r="M99" s="5">
        <f t="shared" si="41"/>
        <v>2701.9480201506162</v>
      </c>
      <c r="N99" s="15">
        <f t="shared" si="42"/>
        <v>1.5813477603871195E-2</v>
      </c>
      <c r="O99" s="15">
        <f t="shared" si="42"/>
        <v>2.053531004994591E-2</v>
      </c>
      <c r="P99" s="15">
        <f t="shared" si="42"/>
        <v>1.8810606118216056E-2</v>
      </c>
      <c r="Q99" s="5">
        <f t="shared" si="43"/>
        <v>8652.6736261222359</v>
      </c>
      <c r="R99" s="5">
        <f t="shared" si="43"/>
        <v>10273.189105329751</v>
      </c>
      <c r="S99" s="5">
        <f t="shared" si="43"/>
        <v>4920.3132383843094</v>
      </c>
      <c r="T99" s="5">
        <f t="shared" si="78"/>
        <v>88.439016799311318</v>
      </c>
      <c r="U99" s="5">
        <f t="shared" si="78"/>
        <v>353.8456158650875</v>
      </c>
      <c r="V99" s="5">
        <f t="shared" si="78"/>
        <v>431.37303051240156</v>
      </c>
      <c r="W99" s="15">
        <f t="shared" si="45"/>
        <v>-1.0734613539272964E-2</v>
      </c>
      <c r="X99" s="15">
        <f t="shared" si="45"/>
        <v>-1.217998157191269E-2</v>
      </c>
      <c r="Y99" s="15">
        <f t="shared" si="45"/>
        <v>-9.7425357312937999E-3</v>
      </c>
      <c r="Z99" s="5">
        <f t="shared" si="50"/>
        <v>13731.982163789269</v>
      </c>
      <c r="AA99" s="5">
        <f t="shared" si="50"/>
        <v>25624.201886610197</v>
      </c>
      <c r="AB99" s="5">
        <f t="shared" si="50"/>
        <v>16107.179442164286</v>
      </c>
      <c r="AC99" s="16">
        <f t="shared" si="73"/>
        <v>1.9441496593686147</v>
      </c>
      <c r="AD99" s="16">
        <f t="shared" si="73"/>
        <v>2.912361059808402</v>
      </c>
      <c r="AE99" s="16">
        <f t="shared" si="73"/>
        <v>3.5696783623552646</v>
      </c>
      <c r="AF99" s="15">
        <f t="shared" si="58"/>
        <v>-4.0504037456468023E-3</v>
      </c>
      <c r="AG99" s="15">
        <f t="shared" si="58"/>
        <v>2.9673830763510267E-4</v>
      </c>
      <c r="AH99" s="15">
        <f t="shared" si="58"/>
        <v>9.7937136394747881E-3</v>
      </c>
      <c r="AI99" s="1">
        <f t="shared" si="74"/>
        <v>165314.35855070257</v>
      </c>
      <c r="AJ99" s="1">
        <f t="shared" si="74"/>
        <v>46856.360401563339</v>
      </c>
      <c r="AK99" s="1">
        <f t="shared" si="74"/>
        <v>18468.288958314115</v>
      </c>
      <c r="AL99" s="14">
        <f t="shared" si="79"/>
        <v>31.045298555243075</v>
      </c>
      <c r="AM99" s="14">
        <f t="shared" si="79"/>
        <v>5.7437000715214754</v>
      </c>
      <c r="AN99" s="14">
        <f t="shared" si="79"/>
        <v>2.0407741291843595</v>
      </c>
      <c r="AO99" s="11">
        <f t="shared" si="80"/>
        <v>1.3385223811325975E-2</v>
      </c>
      <c r="AP99" s="11">
        <f t="shared" si="80"/>
        <v>1.6861851695894676E-2</v>
      </c>
      <c r="AQ99" s="11">
        <f t="shared" si="80"/>
        <v>1.5295827020274228E-2</v>
      </c>
      <c r="AR99" s="1">
        <f t="shared" si="51"/>
        <v>97837.741070292119</v>
      </c>
      <c r="AS99" s="1">
        <f t="shared" si="48"/>
        <v>29032.969873637387</v>
      </c>
      <c r="AT99" s="1">
        <f t="shared" si="49"/>
        <v>11406.167957555834</v>
      </c>
      <c r="AU99" s="1">
        <f t="shared" si="59"/>
        <v>19567.548214058424</v>
      </c>
      <c r="AV99" s="1">
        <f t="shared" si="59"/>
        <v>5806.5939747274779</v>
      </c>
      <c r="AW99" s="1">
        <f t="shared" si="59"/>
        <v>2281.2335915111667</v>
      </c>
      <c r="AX99" s="1">
        <f t="shared" si="60"/>
        <v>67741.332257826871</v>
      </c>
      <c r="AY99" s="1">
        <f t="shared" si="60"/>
        <v>7969.5665771513086</v>
      </c>
      <c r="AZ99" s="1">
        <f t="shared" si="60"/>
        <v>2161.5584161204924</v>
      </c>
      <c r="BA99" s="1">
        <f t="shared" si="61"/>
        <v>12852.341223273073</v>
      </c>
      <c r="BB99" s="1">
        <f t="shared" si="61"/>
        <v>26181.033040954811</v>
      </c>
      <c r="BC99" s="1">
        <f t="shared" si="61"/>
        <v>32414.845306991301</v>
      </c>
      <c r="BD99" s="1">
        <f t="shared" si="62"/>
        <v>23236.829545329765</v>
      </c>
      <c r="BE99" s="2">
        <f t="shared" si="75"/>
        <v>0.17931493730955578</v>
      </c>
      <c r="BF99" s="2">
        <f t="shared" si="75"/>
        <v>0.13584270515142602</v>
      </c>
      <c r="BG99" s="2">
        <f t="shared" si="75"/>
        <v>7.3108051554487685E-2</v>
      </c>
      <c r="BH99" s="2">
        <f t="shared" si="55"/>
        <v>0.12838700142065965</v>
      </c>
      <c r="BI99" s="2">
        <f t="shared" si="63"/>
        <v>3.2153846742329923E-3</v>
      </c>
      <c r="BJ99" s="2">
        <f t="shared" si="63"/>
        <v>1.8453240542857267E-3</v>
      </c>
      <c r="BK99" s="2">
        <f t="shared" si="63"/>
        <v>5.3447872020936297E-4</v>
      </c>
      <c r="BL99" s="2">
        <f t="shared" si="56"/>
        <v>314.58597319899309</v>
      </c>
      <c r="BM99" s="2">
        <f t="shared" si="56"/>
        <v>53.575237675175906</v>
      </c>
      <c r="BN99" s="2">
        <f t="shared" si="56"/>
        <v>6.0963540524474853</v>
      </c>
      <c r="BO99" s="2">
        <f t="shared" si="64"/>
        <v>255.51691223121819</v>
      </c>
      <c r="BP99" s="2">
        <f t="shared" si="64"/>
        <v>30.782751272933368</v>
      </c>
      <c r="BQ99" s="2">
        <f t="shared" si="64"/>
        <v>10.354174274575419</v>
      </c>
      <c r="BR99" s="11">
        <f t="shared" si="65"/>
        <v>4.6392057778196188E-2</v>
      </c>
      <c r="BS99" s="17">
        <f t="shared" si="53"/>
        <v>0.15306199581667629</v>
      </c>
      <c r="BT99" s="17">
        <f t="shared" si="54"/>
        <v>0.3252261523769312</v>
      </c>
      <c r="BU99" s="12">
        <f>(BU$3*temphigh!$I209+BU$4*temphigh!$I209^2+BU$5*temphigh!$I209^6)*(K99/K$56)^$BW$1</f>
        <v>1.2724185618633792</v>
      </c>
      <c r="BV99" s="12">
        <f>(BV$3*temphigh!$I209+BV$4*temphigh!$I209^2+BV$5*temphigh!$I209^6)*(L99/L$56)^$BW$1</f>
        <v>-0.39927912658234643</v>
      </c>
      <c r="BW99" s="12">
        <f>(BW$3*temphigh!$I209+BW$4*temphigh!$I209^2+BW$5*temphigh!$I209^6)*(M99/M$56)^$BW$1</f>
        <v>-1.4807815176114218</v>
      </c>
      <c r="BX99" s="12"/>
      <c r="BY99" s="12"/>
      <c r="BZ99" s="12"/>
      <c r="CA99" s="19"/>
      <c r="CB99" s="19"/>
      <c r="CC99" s="19"/>
      <c r="CD99" s="19"/>
      <c r="CE99" s="19"/>
      <c r="CF99" s="19"/>
      <c r="CG99" s="19"/>
      <c r="CH99" s="19"/>
    </row>
    <row r="100" spans="1:86" x14ac:dyDescent="0.3">
      <c r="A100" s="2">
        <f t="shared" si="37"/>
        <v>2054</v>
      </c>
      <c r="B100" s="5">
        <f t="shared" si="76"/>
        <v>1155.9242531236955</v>
      </c>
      <c r="C100" s="5">
        <f t="shared" si="76"/>
        <v>2916.8526698096725</v>
      </c>
      <c r="D100" s="5">
        <f t="shared" si="76"/>
        <v>4228.7614067989789</v>
      </c>
      <c r="E100" s="15">
        <f t="shared" si="77"/>
        <v>4.2999816751110336E-4</v>
      </c>
      <c r="F100" s="15">
        <f t="shared" si="77"/>
        <v>8.4712522373067754E-4</v>
      </c>
      <c r="G100" s="15">
        <f t="shared" si="77"/>
        <v>1.7293760101905471E-3</v>
      </c>
      <c r="H100" s="5">
        <f t="shared" si="40"/>
        <v>99405.294984327862</v>
      </c>
      <c r="I100" s="5">
        <f t="shared" si="40"/>
        <v>29646.783638711004</v>
      </c>
      <c r="J100" s="5">
        <f t="shared" si="40"/>
        <v>11638.115886024554</v>
      </c>
      <c r="K100" s="5">
        <f t="shared" si="41"/>
        <v>85996.374516497395</v>
      </c>
      <c r="L100" s="5">
        <f t="shared" si="41"/>
        <v>10163.963351856743</v>
      </c>
      <c r="M100" s="5">
        <f t="shared" si="41"/>
        <v>2752.1334893268881</v>
      </c>
      <c r="N100" s="15">
        <f t="shared" si="42"/>
        <v>1.5585275933941434E-2</v>
      </c>
      <c r="O100" s="15">
        <f t="shared" si="42"/>
        <v>2.0277652839666649E-2</v>
      </c>
      <c r="P100" s="15">
        <f t="shared" si="42"/>
        <v>1.8573810007445735E-2</v>
      </c>
      <c r="Q100" s="5">
        <f t="shared" si="43"/>
        <v>8696.9352747070971</v>
      </c>
      <c r="R100" s="5">
        <f t="shared" si="43"/>
        <v>10362.611726200999</v>
      </c>
      <c r="S100" s="5">
        <f t="shared" si="43"/>
        <v>4971.4581917322512</v>
      </c>
      <c r="T100" s="5">
        <f t="shared" si="78"/>
        <v>87.489658132177439</v>
      </c>
      <c r="U100" s="5">
        <f t="shared" si="78"/>
        <v>349.53578278454864</v>
      </c>
      <c r="V100" s="5">
        <f t="shared" si="78"/>
        <v>427.17036334911802</v>
      </c>
      <c r="W100" s="15">
        <f t="shared" si="45"/>
        <v>-1.0734613539272964E-2</v>
      </c>
      <c r="X100" s="15">
        <f t="shared" si="45"/>
        <v>-1.217998157191269E-2</v>
      </c>
      <c r="Y100" s="15">
        <f t="shared" si="45"/>
        <v>-9.7425357312937999E-3</v>
      </c>
      <c r="Z100" s="5">
        <f t="shared" si="50"/>
        <v>13749.721607811192</v>
      </c>
      <c r="AA100" s="5">
        <f t="shared" si="50"/>
        <v>25862.59811525232</v>
      </c>
      <c r="AB100" s="5">
        <f t="shared" si="50"/>
        <v>16439.310976799698</v>
      </c>
      <c r="AC100" s="16">
        <f t="shared" si="73"/>
        <v>1.9362750683062102</v>
      </c>
      <c r="AD100" s="16">
        <f t="shared" si="73"/>
        <v>2.9132252689005118</v>
      </c>
      <c r="AE100" s="16">
        <f t="shared" si="73"/>
        <v>3.6046387700212015</v>
      </c>
      <c r="AF100" s="15">
        <f t="shared" si="58"/>
        <v>-4.0504037456468023E-3</v>
      </c>
      <c r="AG100" s="15">
        <f t="shared" si="58"/>
        <v>2.9673830763510267E-4</v>
      </c>
      <c r="AH100" s="15">
        <f t="shared" si="58"/>
        <v>9.7937136394747881E-3</v>
      </c>
      <c r="AI100" s="1">
        <f t="shared" si="74"/>
        <v>168350.47090969075</v>
      </c>
      <c r="AJ100" s="1">
        <f t="shared" si="74"/>
        <v>47977.318336134478</v>
      </c>
      <c r="AK100" s="1">
        <f t="shared" si="74"/>
        <v>18902.693653993869</v>
      </c>
      <c r="AL100" s="14">
        <f t="shared" si="79"/>
        <v>31.456691341999928</v>
      </c>
      <c r="AM100" s="14">
        <f t="shared" si="79"/>
        <v>5.8395809961252532</v>
      </c>
      <c r="AN100" s="14">
        <f t="shared" si="79"/>
        <v>2.0716773039711396</v>
      </c>
      <c r="AO100" s="11">
        <f t="shared" si="80"/>
        <v>1.3251371573212715E-2</v>
      </c>
      <c r="AP100" s="11">
        <f t="shared" si="80"/>
        <v>1.6693233178935729E-2</v>
      </c>
      <c r="AQ100" s="11">
        <f t="shared" si="80"/>
        <v>1.5142868750071486E-2</v>
      </c>
      <c r="AR100" s="1">
        <f t="shared" si="51"/>
        <v>99405.294984327862</v>
      </c>
      <c r="AS100" s="1">
        <f t="shared" si="48"/>
        <v>29646.783638711004</v>
      </c>
      <c r="AT100" s="1">
        <f t="shared" si="49"/>
        <v>11638.115886024554</v>
      </c>
      <c r="AU100" s="1">
        <f t="shared" si="59"/>
        <v>19881.058996865573</v>
      </c>
      <c r="AV100" s="1">
        <f t="shared" si="59"/>
        <v>5929.3567277422007</v>
      </c>
      <c r="AW100" s="1">
        <f t="shared" si="59"/>
        <v>2327.6231772049109</v>
      </c>
      <c r="AX100" s="1">
        <f t="shared" si="60"/>
        <v>68797.099613197934</v>
      </c>
      <c r="AY100" s="1">
        <f t="shared" si="60"/>
        <v>8131.1706814853933</v>
      </c>
      <c r="AZ100" s="1">
        <f t="shared" si="60"/>
        <v>2201.7067914615109</v>
      </c>
      <c r="BA100" s="1">
        <f t="shared" si="61"/>
        <v>12875.744159224536</v>
      </c>
      <c r="BB100" s="1">
        <f t="shared" si="61"/>
        <v>26261.766885254179</v>
      </c>
      <c r="BC100" s="1">
        <f t="shared" si="61"/>
        <v>32548.726449398</v>
      </c>
      <c r="BD100" s="1">
        <f t="shared" si="62"/>
        <v>22635.183687876142</v>
      </c>
      <c r="BE100" s="2">
        <f t="shared" si="75"/>
        <v>0.17931493730955578</v>
      </c>
      <c r="BF100" s="2">
        <f t="shared" si="75"/>
        <v>0.13584270515142602</v>
      </c>
      <c r="BG100" s="2">
        <f t="shared" si="75"/>
        <v>7.3108051554487685E-2</v>
      </c>
      <c r="BH100" s="2">
        <f t="shared" si="55"/>
        <v>0.12810727650744705</v>
      </c>
      <c r="BI100" s="2">
        <f t="shared" si="63"/>
        <v>3.2153846742329923E-3</v>
      </c>
      <c r="BJ100" s="2">
        <f t="shared" si="63"/>
        <v>1.8453240542857267E-3</v>
      </c>
      <c r="BK100" s="2">
        <f t="shared" si="63"/>
        <v>5.3447872020936297E-4</v>
      </c>
      <c r="BL100" s="2">
        <f t="shared" si="56"/>
        <v>319.62626203021756</v>
      </c>
      <c r="BM100" s="2">
        <f t="shared" si="56"/>
        <v>54.707922980717939</v>
      </c>
      <c r="BN100" s="2">
        <f t="shared" si="56"/>
        <v>6.2203252844106602</v>
      </c>
      <c r="BO100" s="2">
        <f t="shared" si="64"/>
        <v>259.27585658499999</v>
      </c>
      <c r="BP100" s="2">
        <f t="shared" si="64"/>
        <v>31.143810614653319</v>
      </c>
      <c r="BQ100" s="2">
        <f t="shared" si="64"/>
        <v>10.351285128596325</v>
      </c>
      <c r="BR100" s="11">
        <f t="shared" si="65"/>
        <v>4.6194535308302614E-2</v>
      </c>
      <c r="BS100" s="17">
        <f t="shared" si="53"/>
        <v>0.14627595333786531</v>
      </c>
      <c r="BT100" s="17">
        <f t="shared" si="54"/>
        <v>0.31575354599702055</v>
      </c>
      <c r="BU100" s="12">
        <f>(BU$3*temphigh!$I210+BU$4*temphigh!$I210^2+BU$5*temphigh!$I210^6)*(K100/K$56)^$BW$1</f>
        <v>1.1416223545191775</v>
      </c>
      <c r="BV100" s="12">
        <f>(BV$3*temphigh!$I210+BV$4*temphigh!$I210^2+BV$5*temphigh!$I210^6)*(L100/L$56)^$BW$1</f>
        <v>-0.50545334002109765</v>
      </c>
      <c r="BW100" s="12">
        <f>(BW$3*temphigh!$I210+BW$4*temphigh!$I210^2+BW$5*temphigh!$I210^6)*(M100/M$56)^$BW$1</f>
        <v>-1.5746212040750671</v>
      </c>
      <c r="BX100" s="12"/>
      <c r="BY100" s="12"/>
      <c r="BZ100" s="12"/>
      <c r="CA100" s="19"/>
      <c r="CB100" s="19"/>
      <c r="CC100" s="19"/>
      <c r="CD100" s="19"/>
      <c r="CE100" s="19"/>
      <c r="CF100" s="19"/>
      <c r="CG100" s="19"/>
      <c r="CH100" s="19"/>
    </row>
    <row r="101" spans="1:86" x14ac:dyDescent="0.3">
      <c r="A101" s="2">
        <f t="shared" si="37"/>
        <v>2055</v>
      </c>
      <c r="B101" s="5">
        <f t="shared" si="76"/>
        <v>1156.396446168789</v>
      </c>
      <c r="C101" s="5">
        <f t="shared" si="76"/>
        <v>2919.2000623066492</v>
      </c>
      <c r="D101" s="5">
        <f t="shared" si="76"/>
        <v>4235.7088694022304</v>
      </c>
      <c r="E101" s="15">
        <f t="shared" si="77"/>
        <v>4.0849825913554817E-4</v>
      </c>
      <c r="F101" s="15">
        <f t="shared" si="77"/>
        <v>8.0476896254414365E-4</v>
      </c>
      <c r="G101" s="15">
        <f t="shared" si="77"/>
        <v>1.6429072096810196E-3</v>
      </c>
      <c r="H101" s="5">
        <f t="shared" si="40"/>
        <v>100973.2359288186</v>
      </c>
      <c r="I101" s="5">
        <f t="shared" si="40"/>
        <v>30264.71272877145</v>
      </c>
      <c r="J101" s="5">
        <f t="shared" si="40"/>
        <v>11871.020992961492</v>
      </c>
      <c r="K101" s="5">
        <f t="shared" si="41"/>
        <v>87317.144793508312</v>
      </c>
      <c r="L101" s="5">
        <f t="shared" si="41"/>
        <v>10367.467827764205</v>
      </c>
      <c r="M101" s="5">
        <f t="shared" si="41"/>
        <v>2802.6055045272278</v>
      </c>
      <c r="N101" s="15">
        <f t="shared" si="42"/>
        <v>1.5358441381241539E-2</v>
      </c>
      <c r="O101" s="15">
        <f t="shared" si="42"/>
        <v>2.0022157583860833E-2</v>
      </c>
      <c r="P101" s="15">
        <f t="shared" si="42"/>
        <v>1.833923223421996E-2</v>
      </c>
      <c r="Q101" s="5">
        <f t="shared" si="43"/>
        <v>8739.2830933204368</v>
      </c>
      <c r="R101" s="5">
        <f t="shared" si="43"/>
        <v>10449.752900681387</v>
      </c>
      <c r="S101" s="5">
        <f t="shared" si="43"/>
        <v>5021.5444553882935</v>
      </c>
      <c r="T101" s="5">
        <f t="shared" si="78"/>
        <v>86.550490463445399</v>
      </c>
      <c r="U101" s="5">
        <f t="shared" si="78"/>
        <v>345.27844339150874</v>
      </c>
      <c r="V101" s="5">
        <f t="shared" si="78"/>
        <v>423.0086408208395</v>
      </c>
      <c r="W101" s="15">
        <f t="shared" si="45"/>
        <v>-1.0734613539272964E-2</v>
      </c>
      <c r="X101" s="15">
        <f t="shared" si="45"/>
        <v>-1.217998157191269E-2</v>
      </c>
      <c r="Y101" s="15">
        <f t="shared" si="45"/>
        <v>-9.7425357312937999E-3</v>
      </c>
      <c r="Z101" s="5">
        <f t="shared" si="50"/>
        <v>13764.079746556999</v>
      </c>
      <c r="AA101" s="5">
        <f t="shared" si="50"/>
        <v>26095.459435473698</v>
      </c>
      <c r="AB101" s="5">
        <f t="shared" si="50"/>
        <v>16772.867388489914</v>
      </c>
      <c r="AC101" s="16">
        <f t="shared" si="73"/>
        <v>1.9284323725169403</v>
      </c>
      <c r="AD101" s="16">
        <f t="shared" si="73"/>
        <v>2.914089734436565</v>
      </c>
      <c r="AE101" s="16">
        <f t="shared" si="73"/>
        <v>3.6399415699085376</v>
      </c>
      <c r="AF101" s="15">
        <f t="shared" si="58"/>
        <v>-4.0504037456468023E-3</v>
      </c>
      <c r="AG101" s="15">
        <f t="shared" si="58"/>
        <v>2.9673830763510267E-4</v>
      </c>
      <c r="AH101" s="15">
        <f t="shared" si="58"/>
        <v>9.7937136394747881E-3</v>
      </c>
      <c r="AI101" s="1">
        <f t="shared" si="74"/>
        <v>171396.48281558725</v>
      </c>
      <c r="AJ101" s="1">
        <f t="shared" si="74"/>
        <v>49108.943230263234</v>
      </c>
      <c r="AK101" s="1">
        <f t="shared" si="74"/>
        <v>19340.047465799395</v>
      </c>
      <c r="AL101" s="14">
        <f t="shared" si="79"/>
        <v>31.869367204382264</v>
      </c>
      <c r="AM101" s="14">
        <f t="shared" si="79"/>
        <v>5.936087668488498</v>
      </c>
      <c r="AN101" s="14">
        <f t="shared" si="79"/>
        <v>2.1027347301026111</v>
      </c>
      <c r="AO101" s="11">
        <f t="shared" si="80"/>
        <v>1.3118857857480588E-2</v>
      </c>
      <c r="AP101" s="11">
        <f t="shared" si="80"/>
        <v>1.6526300847146371E-2</v>
      </c>
      <c r="AQ101" s="11">
        <f t="shared" si="80"/>
        <v>1.4991440062570771E-2</v>
      </c>
      <c r="AR101" s="1">
        <f t="shared" si="51"/>
        <v>100973.2359288186</v>
      </c>
      <c r="AS101" s="1">
        <f t="shared" si="48"/>
        <v>30264.71272877145</v>
      </c>
      <c r="AT101" s="1">
        <f t="shared" si="49"/>
        <v>11871.020992961492</v>
      </c>
      <c r="AU101" s="1">
        <f t="shared" si="59"/>
        <v>20194.647185763723</v>
      </c>
      <c r="AV101" s="1">
        <f t="shared" si="59"/>
        <v>6052.9425457542902</v>
      </c>
      <c r="AW101" s="1">
        <f t="shared" si="59"/>
        <v>2374.2041985922983</v>
      </c>
      <c r="AX101" s="1">
        <f t="shared" si="60"/>
        <v>69853.715834806644</v>
      </c>
      <c r="AY101" s="1">
        <f t="shared" si="60"/>
        <v>8293.9742622113645</v>
      </c>
      <c r="AZ101" s="1">
        <f t="shared" si="60"/>
        <v>2242.0844036217823</v>
      </c>
      <c r="BA101" s="1">
        <f t="shared" si="61"/>
        <v>12898.629319502845</v>
      </c>
      <c r="BB101" s="1">
        <f t="shared" si="61"/>
        <v>26340.772784430515</v>
      </c>
      <c r="BC101" s="1">
        <f t="shared" si="61"/>
        <v>32679.176933370349</v>
      </c>
      <c r="BD101" s="1">
        <f t="shared" si="62"/>
        <v>22047.132382617121</v>
      </c>
      <c r="BE101" s="2">
        <f t="shared" si="75"/>
        <v>0.17931493730955578</v>
      </c>
      <c r="BF101" s="2">
        <f t="shared" si="75"/>
        <v>0.13584270515142602</v>
      </c>
      <c r="BG101" s="2">
        <f t="shared" si="75"/>
        <v>7.3108051554487685E-2</v>
      </c>
      <c r="BH101" s="2">
        <f t="shared" si="55"/>
        <v>0.12782812864400234</v>
      </c>
      <c r="BI101" s="2">
        <f t="shared" si="63"/>
        <v>3.2153846742329923E-3</v>
      </c>
      <c r="BJ101" s="2">
        <f t="shared" si="63"/>
        <v>1.8453240542857267E-3</v>
      </c>
      <c r="BK101" s="2">
        <f t="shared" si="63"/>
        <v>5.3447872020936297E-4</v>
      </c>
      <c r="BL101" s="2">
        <f t="shared" si="56"/>
        <v>324.66779531323544</v>
      </c>
      <c r="BM101" s="2">
        <f t="shared" si="56"/>
        <v>55.848202394449373</v>
      </c>
      <c r="BN101" s="2">
        <f t="shared" si="56"/>
        <v>6.3448081078965393</v>
      </c>
      <c r="BO101" s="2">
        <f t="shared" si="64"/>
        <v>263.09073768695941</v>
      </c>
      <c r="BP101" s="2">
        <f t="shared" si="64"/>
        <v>31.509239819080285</v>
      </c>
      <c r="BQ101" s="2">
        <f t="shared" si="64"/>
        <v>10.348465705433204</v>
      </c>
      <c r="BR101" s="11">
        <f t="shared" si="65"/>
        <v>4.5996852801889893E-2</v>
      </c>
      <c r="BS101" s="17">
        <f t="shared" si="53"/>
        <v>0.13981716440027026</v>
      </c>
      <c r="BT101" s="17">
        <f t="shared" si="54"/>
        <v>0.30655684077380635</v>
      </c>
      <c r="BU101" s="12">
        <f>(BU$3*temphigh!$I211+BU$4*temphigh!$I211^2+BU$5*temphigh!$I211^6)*(K101/K$56)^$BW$1</f>
        <v>1.0065855323796564</v>
      </c>
      <c r="BV101" s="12">
        <f>(BV$3*temphigh!$I211+BV$4*temphigh!$I211^2+BV$5*temphigh!$I211^6)*(L101/L$56)^$BW$1</f>
        <v>-0.61440258200191988</v>
      </c>
      <c r="BW101" s="12">
        <f>(BW$3*temphigh!$I211+BW$4*temphigh!$I211^2+BW$5*temphigh!$I211^6)*(M101/M$56)^$BW$1</f>
        <v>-1.6706685857453054</v>
      </c>
      <c r="BX101" s="12"/>
      <c r="BY101" s="12"/>
      <c r="BZ101" s="12"/>
      <c r="CA101" s="19"/>
      <c r="CB101" s="19"/>
      <c r="CC101" s="19"/>
      <c r="CD101" s="19"/>
      <c r="CE101" s="19"/>
      <c r="CF101" s="19"/>
      <c r="CG101" s="19"/>
      <c r="CH101" s="19"/>
    </row>
    <row r="102" spans="1:86" x14ac:dyDescent="0.3">
      <c r="A102" s="2">
        <f t="shared" si="37"/>
        <v>2056</v>
      </c>
      <c r="B102" s="5">
        <f t="shared" si="76"/>
        <v>1156.8452128071629</v>
      </c>
      <c r="C102" s="5">
        <f t="shared" si="76"/>
        <v>2921.43187983197</v>
      </c>
      <c r="D102" s="5">
        <f t="shared" si="76"/>
        <v>4242.3198022098995</v>
      </c>
      <c r="E102" s="15">
        <f t="shared" si="77"/>
        <v>3.8807334617877077E-4</v>
      </c>
      <c r="F102" s="15">
        <f t="shared" si="77"/>
        <v>7.6453051441693648E-4</v>
      </c>
      <c r="G102" s="15">
        <f t="shared" si="77"/>
        <v>1.5607618491969685E-3</v>
      </c>
      <c r="H102" s="5">
        <f t="shared" si="40"/>
        <v>102541.03862619128</v>
      </c>
      <c r="I102" s="5">
        <f t="shared" si="40"/>
        <v>30886.605944380834</v>
      </c>
      <c r="J102" s="5">
        <f t="shared" si="40"/>
        <v>12104.831250321135</v>
      </c>
      <c r="K102" s="5">
        <f t="shared" si="41"/>
        <v>88638.512301372233</v>
      </c>
      <c r="L102" s="5">
        <f t="shared" si="41"/>
        <v>10572.420379747931</v>
      </c>
      <c r="M102" s="5">
        <f t="shared" si="41"/>
        <v>2853.3518958225436</v>
      </c>
      <c r="N102" s="15">
        <f t="shared" si="42"/>
        <v>1.5132967425684374E-2</v>
      </c>
      <c r="O102" s="15">
        <f t="shared" si="42"/>
        <v>1.9768814853214245E-2</v>
      </c>
      <c r="P102" s="15">
        <f t="shared" si="42"/>
        <v>1.8106862065796259E-2</v>
      </c>
      <c r="Q102" s="5">
        <f t="shared" si="43"/>
        <v>8779.707735469301</v>
      </c>
      <c r="R102" s="5">
        <f t="shared" si="43"/>
        <v>10534.586061723234</v>
      </c>
      <c r="S102" s="5">
        <f t="shared" si="43"/>
        <v>5070.5620648733366</v>
      </c>
      <c r="T102" s="5">
        <f t="shared" si="78"/>
        <v>85.621404396685776</v>
      </c>
      <c r="U102" s="5">
        <f t="shared" si="78"/>
        <v>341.07295831382146</v>
      </c>
      <c r="V102" s="5">
        <f t="shared" si="78"/>
        <v>418.88746402299643</v>
      </c>
      <c r="W102" s="15">
        <f t="shared" si="45"/>
        <v>-1.0734613539272964E-2</v>
      </c>
      <c r="X102" s="15">
        <f t="shared" si="45"/>
        <v>-1.217998157191269E-2</v>
      </c>
      <c r="Y102" s="15">
        <f t="shared" si="45"/>
        <v>-9.7425357312937999E-3</v>
      </c>
      <c r="Z102" s="5">
        <f t="shared" si="50"/>
        <v>13775.079370730829</v>
      </c>
      <c r="AA102" s="5">
        <f t="shared" si="50"/>
        <v>26322.709760239708</v>
      </c>
      <c r="AB102" s="5">
        <f t="shared" si="50"/>
        <v>17107.773682272091</v>
      </c>
      <c r="AC102" s="16">
        <f t="shared" si="73"/>
        <v>1.9206214428120711</v>
      </c>
      <c r="AD102" s="16">
        <f t="shared" si="73"/>
        <v>2.9149544564926586</v>
      </c>
      <c r="AE102" s="16">
        <f t="shared" si="73"/>
        <v>3.6755901153086419</v>
      </c>
      <c r="AF102" s="15">
        <f t="shared" si="58"/>
        <v>-4.0504037456468023E-3</v>
      </c>
      <c r="AG102" s="15">
        <f t="shared" si="58"/>
        <v>2.9673830763510267E-4</v>
      </c>
      <c r="AH102" s="15">
        <f t="shared" si="58"/>
        <v>9.7937136394747881E-3</v>
      </c>
      <c r="AI102" s="1">
        <f t="shared" si="74"/>
        <v>174451.48171979227</v>
      </c>
      <c r="AJ102" s="1">
        <f t="shared" si="74"/>
        <v>50250.991452991198</v>
      </c>
      <c r="AK102" s="1">
        <f t="shared" si="74"/>
        <v>19780.246917811754</v>
      </c>
      <c r="AL102" s="14">
        <f t="shared" si="79"/>
        <v>32.283276005760783</v>
      </c>
      <c r="AM102" s="14">
        <f t="shared" si="79"/>
        <v>6.03320822344633</v>
      </c>
      <c r="AN102" s="14">
        <f t="shared" si="79"/>
        <v>2.1339425215596921</v>
      </c>
      <c r="AO102" s="11">
        <f t="shared" si="80"/>
        <v>1.2987669278905782E-2</v>
      </c>
      <c r="AP102" s="11">
        <f t="shared" si="80"/>
        <v>1.6361037838674906E-2</v>
      </c>
      <c r="AQ102" s="11">
        <f t="shared" si="80"/>
        <v>1.4841525661945064E-2</v>
      </c>
      <c r="AR102" s="1">
        <f t="shared" si="51"/>
        <v>102541.03862619128</v>
      </c>
      <c r="AS102" s="1">
        <f t="shared" si="48"/>
        <v>30886.605944380834</v>
      </c>
      <c r="AT102" s="1">
        <f t="shared" si="49"/>
        <v>12104.831250321135</v>
      </c>
      <c r="AU102" s="1">
        <f t="shared" si="59"/>
        <v>20508.207725238259</v>
      </c>
      <c r="AV102" s="1">
        <f t="shared" si="59"/>
        <v>6177.3211888761671</v>
      </c>
      <c r="AW102" s="1">
        <f t="shared" si="59"/>
        <v>2420.9662500642271</v>
      </c>
      <c r="AX102" s="1">
        <f t="shared" si="60"/>
        <v>70910.809841097784</v>
      </c>
      <c r="AY102" s="1">
        <f t="shared" si="60"/>
        <v>8457.9363037983458</v>
      </c>
      <c r="AZ102" s="1">
        <f t="shared" si="60"/>
        <v>2282.681516658035</v>
      </c>
      <c r="BA102" s="1">
        <f t="shared" si="61"/>
        <v>12921.010293394464</v>
      </c>
      <c r="BB102" s="1">
        <f t="shared" si="61"/>
        <v>26418.100911950707</v>
      </c>
      <c r="BC102" s="1">
        <f t="shared" si="61"/>
        <v>32806.309287733602</v>
      </c>
      <c r="BD102" s="1">
        <f t="shared" si="62"/>
        <v>21472.497264714613</v>
      </c>
      <c r="BE102" s="2">
        <f t="shared" si="75"/>
        <v>0.17931493730955578</v>
      </c>
      <c r="BF102" s="2">
        <f t="shared" si="75"/>
        <v>0.13584270515142602</v>
      </c>
      <c r="BG102" s="2">
        <f t="shared" si="75"/>
        <v>7.3108051554487685E-2</v>
      </c>
      <c r="BH102" s="2">
        <f t="shared" si="55"/>
        <v>0.12754951155205704</v>
      </c>
      <c r="BI102" s="2">
        <f t="shared" si="63"/>
        <v>3.2153846742329923E-3</v>
      </c>
      <c r="BJ102" s="2">
        <f t="shared" si="63"/>
        <v>1.8453240542857267E-3</v>
      </c>
      <c r="BK102" s="2">
        <f t="shared" si="63"/>
        <v>5.3447872020936297E-4</v>
      </c>
      <c r="BL102" s="2">
        <f t="shared" si="56"/>
        <v>329.70888407858871</v>
      </c>
      <c r="BM102" s="2">
        <f t="shared" si="56"/>
        <v>56.995796904410469</v>
      </c>
      <c r="BN102" s="2">
        <f t="shared" si="56"/>
        <v>6.4697747150219431</v>
      </c>
      <c r="BO102" s="2">
        <f t="shared" si="64"/>
        <v>266.96238065939662</v>
      </c>
      <c r="BP102" s="2">
        <f t="shared" si="64"/>
        <v>31.879089521158775</v>
      </c>
      <c r="BQ102" s="2">
        <f t="shared" si="64"/>
        <v>10.34571351646872</v>
      </c>
      <c r="BR102" s="11">
        <f t="shared" si="65"/>
        <v>4.5799091398016828E-2</v>
      </c>
      <c r="BS102" s="17">
        <f t="shared" si="53"/>
        <v>0.13366881939056025</v>
      </c>
      <c r="BT102" s="17">
        <f t="shared" si="54"/>
        <v>0.29762800075126827</v>
      </c>
      <c r="BU102" s="12">
        <f>(BU$3*temphigh!$I212+BU$4*temphigh!$I212^2+BU$5*temphigh!$I212^6)*(K102/K$56)^$BW$1</f>
        <v>0.86728539244968905</v>
      </c>
      <c r="BV102" s="12">
        <f>(BV$3*temphigh!$I212+BV$4*temphigh!$I212^2+BV$5*temphigh!$I212^6)*(L102/L$56)^$BW$1</f>
        <v>-0.7261326258676466</v>
      </c>
      <c r="BW102" s="12">
        <f>(BW$3*temphigh!$I212+BW$4*temphigh!$I212^2+BW$5*temphigh!$I212^6)*(M102/M$56)^$BW$1</f>
        <v>-1.7689271702430553</v>
      </c>
      <c r="BX102" s="12"/>
      <c r="BY102" s="12"/>
      <c r="BZ102" s="12"/>
      <c r="CA102" s="19"/>
      <c r="CB102" s="19"/>
      <c r="CC102" s="19"/>
      <c r="CD102" s="19"/>
      <c r="CE102" s="19"/>
      <c r="CF102" s="19"/>
      <c r="CG102" s="19"/>
      <c r="CH102" s="19"/>
    </row>
    <row r="103" spans="1:86" x14ac:dyDescent="0.3">
      <c r="A103" s="2">
        <f t="shared" si="37"/>
        <v>2057</v>
      </c>
      <c r="B103" s="5">
        <f t="shared" si="76"/>
        <v>1157.2717065602706</v>
      </c>
      <c r="C103" s="5">
        <f t="shared" si="76"/>
        <v>2923.5537274589956</v>
      </c>
      <c r="D103" s="5">
        <f t="shared" si="76"/>
        <v>4248.6099905643132</v>
      </c>
      <c r="E103" s="15">
        <f t="shared" si="77"/>
        <v>3.6866967886983222E-4</v>
      </c>
      <c r="F103" s="15">
        <f t="shared" si="77"/>
        <v>7.263039886960896E-4</v>
      </c>
      <c r="G103" s="15">
        <f t="shared" si="77"/>
        <v>1.48272375673712E-3</v>
      </c>
      <c r="H103" s="5">
        <f t="shared" si="40"/>
        <v>104108.17486270836</v>
      </c>
      <c r="I103" s="5">
        <f t="shared" si="40"/>
        <v>31512.309751050543</v>
      </c>
      <c r="J103" s="5">
        <f t="shared" si="40"/>
        <v>12339.49451931594</v>
      </c>
      <c r="K103" s="5">
        <f t="shared" si="41"/>
        <v>89960.010490662084</v>
      </c>
      <c r="L103" s="5">
        <f t="shared" si="41"/>
        <v>10778.768816552394</v>
      </c>
      <c r="M103" s="5">
        <f t="shared" si="41"/>
        <v>2904.3603782697342</v>
      </c>
      <c r="N103" s="15">
        <f t="shared" si="42"/>
        <v>1.4908848930098584E-2</v>
      </c>
      <c r="O103" s="15">
        <f t="shared" si="42"/>
        <v>1.9517615587792525E-2</v>
      </c>
      <c r="P103" s="15">
        <f t="shared" si="42"/>
        <v>1.7876688298372745E-2</v>
      </c>
      <c r="Q103" s="5">
        <f t="shared" si="43"/>
        <v>8818.2009965957368</v>
      </c>
      <c r="R103" s="5">
        <f t="shared" si="43"/>
        <v>10617.08630822839</v>
      </c>
      <c r="S103" s="5">
        <f t="shared" si="43"/>
        <v>5118.5017675050385</v>
      </c>
      <c r="T103" s="5">
        <f t="shared" si="78"/>
        <v>84.702291709797549</v>
      </c>
      <c r="U103" s="5">
        <f t="shared" si="78"/>
        <v>336.91869596688139</v>
      </c>
      <c r="V103" s="5">
        <f t="shared" si="78"/>
        <v>414.80643793736135</v>
      </c>
      <c r="W103" s="15">
        <f t="shared" si="45"/>
        <v>-1.0734613539272964E-2</v>
      </c>
      <c r="X103" s="15">
        <f t="shared" si="45"/>
        <v>-1.217998157191269E-2</v>
      </c>
      <c r="Y103" s="15">
        <f t="shared" si="45"/>
        <v>-9.7425357312937999E-3</v>
      </c>
      <c r="Z103" s="5">
        <f t="shared" si="50"/>
        <v>13782.744997507114</v>
      </c>
      <c r="AA103" s="5">
        <f t="shared" si="50"/>
        <v>26544.277092023705</v>
      </c>
      <c r="AB103" s="5">
        <f t="shared" si="50"/>
        <v>17443.954700788236</v>
      </c>
      <c r="AC103" s="16">
        <f t="shared" ref="AC103:AE118" si="81">AC102*(1+AF103)</f>
        <v>1.9128421505261355</v>
      </c>
      <c r="AD103" s="16">
        <f t="shared" si="81"/>
        <v>2.9158194351449116</v>
      </c>
      <c r="AE103" s="16">
        <f t="shared" si="81"/>
        <v>3.711587792354059</v>
      </c>
      <c r="AF103" s="15">
        <f t="shared" si="58"/>
        <v>-4.0504037456468023E-3</v>
      </c>
      <c r="AG103" s="15">
        <f t="shared" si="58"/>
        <v>2.9673830763510267E-4</v>
      </c>
      <c r="AH103" s="15">
        <f t="shared" si="58"/>
        <v>9.7937136394747881E-3</v>
      </c>
      <c r="AI103" s="1">
        <f t="shared" si="74"/>
        <v>177514.54127305129</v>
      </c>
      <c r="AJ103" s="1">
        <f t="shared" si="74"/>
        <v>51403.213496568242</v>
      </c>
      <c r="AK103" s="1">
        <f t="shared" si="74"/>
        <v>20223.188476094805</v>
      </c>
      <c r="AL103" s="14">
        <f t="shared" si="79"/>
        <v>32.698367672643208</v>
      </c>
      <c r="AM103" s="14">
        <f t="shared" si="79"/>
        <v>6.1309306759984157</v>
      </c>
      <c r="AN103" s="14">
        <f t="shared" si="79"/>
        <v>2.1652967746275875</v>
      </c>
      <c r="AO103" s="11">
        <f t="shared" si="80"/>
        <v>1.2857792586116724E-2</v>
      </c>
      <c r="AP103" s="11">
        <f t="shared" si="80"/>
        <v>1.6197427460288155E-2</v>
      </c>
      <c r="AQ103" s="11">
        <f t="shared" si="80"/>
        <v>1.4693110405325614E-2</v>
      </c>
      <c r="AR103" s="1">
        <f t="shared" si="51"/>
        <v>104108.17486270836</v>
      </c>
      <c r="AS103" s="1">
        <f t="shared" si="48"/>
        <v>31512.309751050543</v>
      </c>
      <c r="AT103" s="1">
        <f t="shared" si="49"/>
        <v>12339.49451931594</v>
      </c>
      <c r="AU103" s="1">
        <f t="shared" si="59"/>
        <v>20821.634972541673</v>
      </c>
      <c r="AV103" s="1">
        <f t="shared" si="59"/>
        <v>6302.4619502101086</v>
      </c>
      <c r="AW103" s="1">
        <f t="shared" si="59"/>
        <v>2467.898903863188</v>
      </c>
      <c r="AX103" s="1">
        <f t="shared" si="60"/>
        <v>71968.008392529679</v>
      </c>
      <c r="AY103" s="1">
        <f t="shared" si="60"/>
        <v>8623.0150532419157</v>
      </c>
      <c r="AZ103" s="1">
        <f t="shared" si="60"/>
        <v>2323.4883026157872</v>
      </c>
      <c r="BA103" s="1">
        <f t="shared" si="61"/>
        <v>12942.900115792496</v>
      </c>
      <c r="BB103" s="1">
        <f t="shared" si="61"/>
        <v>26493.799577558377</v>
      </c>
      <c r="BC103" s="1">
        <f t="shared" si="61"/>
        <v>32930.232165293361</v>
      </c>
      <c r="BD103" s="1">
        <f t="shared" si="62"/>
        <v>20911.092475331599</v>
      </c>
      <c r="BE103" s="2">
        <f t="shared" si="75"/>
        <v>0.17931493730955578</v>
      </c>
      <c r="BF103" s="2">
        <f t="shared" si="75"/>
        <v>0.13584270515142602</v>
      </c>
      <c r="BG103" s="2">
        <f t="shared" si="75"/>
        <v>7.3108051554487685E-2</v>
      </c>
      <c r="BH103" s="2">
        <f t="shared" si="55"/>
        <v>0.12727138105898517</v>
      </c>
      <c r="BI103" s="2">
        <f t="shared" si="63"/>
        <v>3.2153846742329923E-3</v>
      </c>
      <c r="BJ103" s="2">
        <f t="shared" si="63"/>
        <v>1.8453240542857267E-3</v>
      </c>
      <c r="BK103" s="2">
        <f t="shared" si="63"/>
        <v>5.3447872020936297E-4</v>
      </c>
      <c r="BL103" s="2">
        <f t="shared" si="56"/>
        <v>334.74782991592093</v>
      </c>
      <c r="BM103" s="2">
        <f t="shared" si="56"/>
        <v>58.150423189716228</v>
      </c>
      <c r="BN103" s="2">
        <f t="shared" si="56"/>
        <v>6.595197238714432</v>
      </c>
      <c r="BO103" s="2">
        <f t="shared" si="64"/>
        <v>270.89162358144665</v>
      </c>
      <c r="BP103" s="2">
        <f t="shared" si="64"/>
        <v>32.253411063424139</v>
      </c>
      <c r="BQ103" s="2">
        <f t="shared" si="64"/>
        <v>10.343026188135015</v>
      </c>
      <c r="BR103" s="11">
        <f t="shared" si="65"/>
        <v>4.5601328983301465E-2</v>
      </c>
      <c r="BS103" s="17">
        <f t="shared" si="53"/>
        <v>0.12781500815024874</v>
      </c>
      <c r="BT103" s="17">
        <f t="shared" si="54"/>
        <v>0.28895922403035756</v>
      </c>
      <c r="BU103" s="12">
        <f>(BU$3*temphigh!$I213+BU$4*temphigh!$I213^2+BU$5*temphigh!$I213^6)*(K103/K$56)^$BW$1</f>
        <v>0.72370198320554224</v>
      </c>
      <c r="BV103" s="12">
        <f>(BV$3*temphigh!$I213+BV$4*temphigh!$I213^2+BV$5*temphigh!$I213^6)*(L103/L$56)^$BW$1</f>
        <v>-0.84064727390997362</v>
      </c>
      <c r="BW103" s="12">
        <f>(BW$3*temphigh!$I213+BW$4*temphigh!$I213^2+BW$5*temphigh!$I213^6)*(M103/M$56)^$BW$1</f>
        <v>-1.8693988624090974</v>
      </c>
      <c r="BX103" s="12"/>
      <c r="BY103" s="12"/>
      <c r="BZ103" s="12"/>
      <c r="CA103" s="19"/>
      <c r="CB103" s="19"/>
      <c r="CC103" s="19"/>
      <c r="CD103" s="19"/>
      <c r="CE103" s="19"/>
      <c r="CF103" s="19"/>
      <c r="CG103" s="19"/>
      <c r="CH103" s="19"/>
    </row>
    <row r="104" spans="1:86" x14ac:dyDescent="0.3">
      <c r="A104" s="2">
        <f t="shared" si="37"/>
        <v>2058</v>
      </c>
      <c r="B104" s="5">
        <f t="shared" si="76"/>
        <v>1157.6770249992721</v>
      </c>
      <c r="C104" s="5">
        <f t="shared" si="76"/>
        <v>2925.5709467557454</v>
      </c>
      <c r="D104" s="5">
        <f t="shared" si="76"/>
        <v>4254.5945297821272</v>
      </c>
      <c r="E104" s="15">
        <f t="shared" si="77"/>
        <v>3.5023619492634061E-4</v>
      </c>
      <c r="F104" s="15">
        <f t="shared" si="77"/>
        <v>6.8998878926128512E-4</v>
      </c>
      <c r="G104" s="15">
        <f t="shared" si="77"/>
        <v>1.4085875689002639E-3</v>
      </c>
      <c r="H104" s="5">
        <f t="shared" si="40"/>
        <v>105674.11399657506</v>
      </c>
      <c r="I104" s="5">
        <f t="shared" si="40"/>
        <v>32141.668400372546</v>
      </c>
      <c r="J104" s="5">
        <f t="shared" si="40"/>
        <v>12574.958563574872</v>
      </c>
      <c r="K104" s="5">
        <f t="shared" si="41"/>
        <v>91281.170580923892</v>
      </c>
      <c r="L104" s="5">
        <f t="shared" si="41"/>
        <v>10986.460074063636</v>
      </c>
      <c r="M104" s="5">
        <f t="shared" si="41"/>
        <v>2955.618561428184</v>
      </c>
      <c r="N104" s="15">
        <f t="shared" si="42"/>
        <v>1.468608199416499E-2</v>
      </c>
      <c r="O104" s="15">
        <f t="shared" si="42"/>
        <v>1.9268551079071328E-2</v>
      </c>
      <c r="P104" s="15">
        <f t="shared" si="42"/>
        <v>1.7648699363192133E-2</v>
      </c>
      <c r="Q104" s="5">
        <f t="shared" si="43"/>
        <v>8854.7558256331831</v>
      </c>
      <c r="R104" s="5">
        <f t="shared" si="43"/>
        <v>10697.230411949073</v>
      </c>
      <c r="S104" s="5">
        <f t="shared" si="43"/>
        <v>5165.3550096416184</v>
      </c>
      <c r="T104" s="5">
        <f t="shared" si="78"/>
        <v>83.79304534240211</v>
      </c>
      <c r="U104" s="5">
        <f t="shared" si="78"/>
        <v>332.8150324587719</v>
      </c>
      <c r="V104" s="5">
        <f t="shared" si="78"/>
        <v>410.76517139418593</v>
      </c>
      <c r="W104" s="15">
        <f t="shared" si="45"/>
        <v>-1.0734613539272964E-2</v>
      </c>
      <c r="X104" s="15">
        <f t="shared" si="45"/>
        <v>-1.217998157191269E-2</v>
      </c>
      <c r="Y104" s="15">
        <f t="shared" si="45"/>
        <v>-9.7425357312937999E-3</v>
      </c>
      <c r="Z104" s="5">
        <f t="shared" si="50"/>
        <v>13787.102855314843</v>
      </c>
      <c r="AA104" s="5">
        <f t="shared" si="50"/>
        <v>26760.093549812944</v>
      </c>
      <c r="AB104" s="5">
        <f t="shared" si="50"/>
        <v>17781.335140383206</v>
      </c>
      <c r="AC104" s="16">
        <f t="shared" si="81"/>
        <v>1.9050943675148133</v>
      </c>
      <c r="AD104" s="16">
        <f t="shared" si="81"/>
        <v>2.9166846704694662</v>
      </c>
      <c r="AE104" s="16">
        <f t="shared" si="81"/>
        <v>3.7479380203401451</v>
      </c>
      <c r="AF104" s="15">
        <f t="shared" si="58"/>
        <v>-4.0504037456468023E-3</v>
      </c>
      <c r="AG104" s="15">
        <f t="shared" si="58"/>
        <v>2.9673830763510267E-4</v>
      </c>
      <c r="AH104" s="15">
        <f t="shared" si="58"/>
        <v>9.7937136394747881E-3</v>
      </c>
      <c r="AI104" s="1">
        <f t="shared" ref="AI104:AK119" si="82">(1-$AI$5)*AI103+AU103</f>
        <v>180584.72211828784</v>
      </c>
      <c r="AJ104" s="1">
        <f t="shared" si="82"/>
        <v>52565.354097121526</v>
      </c>
      <c r="AK104" s="1">
        <f t="shared" si="82"/>
        <v>20668.768532348513</v>
      </c>
      <c r="AL104" s="14">
        <f t="shared" si="79"/>
        <v>33.114592213788242</v>
      </c>
      <c r="AM104" s="14">
        <f t="shared" si="79"/>
        <v>6.2292429278380697</v>
      </c>
      <c r="AN104" s="14">
        <f t="shared" si="79"/>
        <v>2.1967935697517875</v>
      </c>
      <c r="AO104" s="11">
        <f t="shared" si="80"/>
        <v>1.2729214660255558E-2</v>
      </c>
      <c r="AP104" s="11">
        <f t="shared" si="80"/>
        <v>1.6035453185685274E-2</v>
      </c>
      <c r="AQ104" s="11">
        <f t="shared" si="80"/>
        <v>1.4546179301272357E-2</v>
      </c>
      <c r="AR104" s="1">
        <f t="shared" si="51"/>
        <v>105674.11399657506</v>
      </c>
      <c r="AS104" s="1">
        <f t="shared" si="48"/>
        <v>32141.668400372546</v>
      </c>
      <c r="AT104" s="1">
        <f t="shared" si="49"/>
        <v>12574.958563574872</v>
      </c>
      <c r="AU104" s="1">
        <f t="shared" si="59"/>
        <v>21134.822799315014</v>
      </c>
      <c r="AV104" s="1">
        <f t="shared" si="59"/>
        <v>6428.3336800745092</v>
      </c>
      <c r="AW104" s="1">
        <f t="shared" si="59"/>
        <v>2514.9917127149747</v>
      </c>
      <c r="AX104" s="1">
        <f t="shared" si="60"/>
        <v>73024.936464739134</v>
      </c>
      <c r="AY104" s="1">
        <f t="shared" si="60"/>
        <v>8789.1680592509074</v>
      </c>
      <c r="AZ104" s="1">
        <f t="shared" si="60"/>
        <v>2364.4948491425471</v>
      </c>
      <c r="BA104" s="1">
        <f t="shared" si="61"/>
        <v>12964.311292130946</v>
      </c>
      <c r="BB104" s="1">
        <f t="shared" si="61"/>
        <v>26567.915293976646</v>
      </c>
      <c r="BC104" s="1">
        <f t="shared" si="61"/>
        <v>33051.050431735224</v>
      </c>
      <c r="BD104" s="1">
        <f t="shared" si="62"/>
        <v>20362.725635588686</v>
      </c>
      <c r="BE104" s="2">
        <f t="shared" ref="BE104:BG119" si="83">BE103</f>
        <v>0.17931493730955578</v>
      </c>
      <c r="BF104" s="2">
        <f t="shared" si="83"/>
        <v>0.13584270515142602</v>
      </c>
      <c r="BG104" s="2">
        <f t="shared" si="83"/>
        <v>7.3108051554487685E-2</v>
      </c>
      <c r="BH104" s="2">
        <f t="shared" si="55"/>
        <v>0.12699369505752336</v>
      </c>
      <c r="BI104" s="2">
        <f t="shared" si="63"/>
        <v>3.2153846742329923E-3</v>
      </c>
      <c r="BJ104" s="2">
        <f t="shared" si="63"/>
        <v>1.8453240542857267E-3</v>
      </c>
      <c r="BK104" s="2">
        <f t="shared" si="63"/>
        <v>5.3447872020936297E-4</v>
      </c>
      <c r="BL104" s="2">
        <f t="shared" si="56"/>
        <v>339.78292660773758</v>
      </c>
      <c r="BM104" s="2">
        <f t="shared" si="56"/>
        <v>59.311793844082892</v>
      </c>
      <c r="BN104" s="2">
        <f t="shared" si="56"/>
        <v>6.7210477597452671</v>
      </c>
      <c r="BO104" s="2">
        <f t="shared" si="64"/>
        <v>274.87931765496342</v>
      </c>
      <c r="BP104" s="2">
        <f t="shared" si="64"/>
        <v>32.632256501339739</v>
      </c>
      <c r="BQ104" s="2">
        <f t="shared" si="64"/>
        <v>10.340401456957924</v>
      </c>
      <c r="BR104" s="11">
        <f t="shared" si="65"/>
        <v>4.5403640289063157E-2</v>
      </c>
      <c r="BS104" s="17">
        <f t="shared" si="53"/>
        <v>0.12224067109261486</v>
      </c>
      <c r="BT104" s="17">
        <f t="shared" si="54"/>
        <v>0.28054293595180346</v>
      </c>
      <c r="BU104" s="12">
        <f>(BU$3*temphigh!$I214+BU$4*temphigh!$I214^2+BU$5*temphigh!$I214^6)*(K104/K$56)^$BW$1</f>
        <v>0.57581811993991261</v>
      </c>
      <c r="BV104" s="12">
        <f>(BV$3*temphigh!$I214+BV$4*temphigh!$I214^2+BV$5*temphigh!$I214^6)*(L104/L$56)^$BW$1</f>
        <v>-0.95794836263554806</v>
      </c>
      <c r="BW104" s="12">
        <f>(BW$3*temphigh!$I214+BW$4*temphigh!$I214^2+BW$5*temphigh!$I214^6)*(M104/M$56)^$BW$1</f>
        <v>-1.9720839739453253</v>
      </c>
      <c r="BX104" s="12"/>
      <c r="BY104" s="12"/>
      <c r="BZ104" s="12"/>
      <c r="CA104" s="19"/>
      <c r="CB104" s="19"/>
      <c r="CC104" s="19"/>
      <c r="CD104" s="19"/>
      <c r="CE104" s="19"/>
      <c r="CF104" s="19"/>
      <c r="CG104" s="19"/>
      <c r="CH104" s="19"/>
    </row>
    <row r="105" spans="1:86" x14ac:dyDescent="0.3">
      <c r="A105" s="2">
        <f t="shared" si="37"/>
        <v>2059</v>
      </c>
      <c r="B105" s="5">
        <f t="shared" si="76"/>
        <v>1158.0622123756521</v>
      </c>
      <c r="C105" s="5">
        <f t="shared" si="76"/>
        <v>2927.488627353423</v>
      </c>
      <c r="D105" s="5">
        <f t="shared" si="76"/>
        <v>4260.2878502992216</v>
      </c>
      <c r="E105" s="15">
        <f t="shared" si="77"/>
        <v>3.3272438518002357E-4</v>
      </c>
      <c r="F105" s="15">
        <f t="shared" si="77"/>
        <v>6.5548934979822086E-4</v>
      </c>
      <c r="G105" s="15">
        <f t="shared" si="77"/>
        <v>1.3381581904552506E-3</v>
      </c>
      <c r="H105" s="5">
        <f t="shared" si="40"/>
        <v>107238.32346709124</v>
      </c>
      <c r="I105" s="5">
        <f t="shared" si="40"/>
        <v>32774.524054793452</v>
      </c>
      <c r="J105" s="5">
        <f t="shared" si="40"/>
        <v>12811.171064182794</v>
      </c>
      <c r="K105" s="5">
        <f t="shared" si="41"/>
        <v>92601.522026266815</v>
      </c>
      <c r="L105" s="5">
        <f t="shared" si="41"/>
        <v>11195.440265270321</v>
      </c>
      <c r="M105" s="5">
        <f t="shared" si="41"/>
        <v>3007.1139590445746</v>
      </c>
      <c r="N105" s="15">
        <f t="shared" si="42"/>
        <v>1.4464663817740808E-2</v>
      </c>
      <c r="O105" s="15">
        <f t="shared" si="42"/>
        <v>1.902161294883653E-2</v>
      </c>
      <c r="P105" s="15">
        <f t="shared" si="42"/>
        <v>1.7422883415479484E-2</v>
      </c>
      <c r="Q105" s="5">
        <f t="shared" si="43"/>
        <v>8889.3663344926517</v>
      </c>
      <c r="R105" s="5">
        <f t="shared" si="43"/>
        <v>10774.996822910691</v>
      </c>
      <c r="S105" s="5">
        <f t="shared" si="43"/>
        <v>5211.1139247192086</v>
      </c>
      <c r="T105" s="5">
        <f t="shared" si="78"/>
        <v>82.893559383372647</v>
      </c>
      <c r="U105" s="5">
        <f t="shared" si="78"/>
        <v>328.76135149656852</v>
      </c>
      <c r="V105" s="5">
        <f t="shared" si="78"/>
        <v>406.76327703470707</v>
      </c>
      <c r="W105" s="15">
        <f t="shared" si="45"/>
        <v>-1.0734613539272964E-2</v>
      </c>
      <c r="X105" s="15">
        <f t="shared" si="45"/>
        <v>-1.217998157191269E-2</v>
      </c>
      <c r="Y105" s="15">
        <f t="shared" si="45"/>
        <v>-9.7425357312937999E-3</v>
      </c>
      <c r="Z105" s="5">
        <f t="shared" si="50"/>
        <v>13788.180865351425</v>
      </c>
      <c r="AA105" s="5">
        <f t="shared" si="50"/>
        <v>26970.095392676652</v>
      </c>
      <c r="AB105" s="5">
        <f t="shared" si="50"/>
        <v>18119.839570099211</v>
      </c>
      <c r="AC105" s="16">
        <f t="shared" si="81"/>
        <v>1.8973779661528207</v>
      </c>
      <c r="AD105" s="16">
        <f t="shared" si="81"/>
        <v>2.9175501625424864</v>
      </c>
      <c r="AE105" s="16">
        <f t="shared" si="81"/>
        <v>3.7846442520498567</v>
      </c>
      <c r="AF105" s="15">
        <f t="shared" si="58"/>
        <v>-4.0504037456468023E-3</v>
      </c>
      <c r="AG105" s="15">
        <f t="shared" si="58"/>
        <v>2.9673830763510267E-4</v>
      </c>
      <c r="AH105" s="15">
        <f t="shared" si="58"/>
        <v>9.7937136394747881E-3</v>
      </c>
      <c r="AI105" s="1">
        <f t="shared" si="82"/>
        <v>183661.07270577407</v>
      </c>
      <c r="AJ105" s="1">
        <f t="shared" si="82"/>
        <v>53737.152367483883</v>
      </c>
      <c r="AK105" s="1">
        <f t="shared" si="82"/>
        <v>21116.883391828636</v>
      </c>
      <c r="AL105" s="14">
        <f t="shared" si="79"/>
        <v>33.531899738937625</v>
      </c>
      <c r="AM105" s="14">
        <f t="shared" si="79"/>
        <v>6.3281327738561624</v>
      </c>
      <c r="AN105" s="14">
        <f t="shared" si="79"/>
        <v>2.2284289733737443</v>
      </c>
      <c r="AO105" s="11">
        <f t="shared" si="80"/>
        <v>1.2601922513653002E-2</v>
      </c>
      <c r="AP105" s="11">
        <f t="shared" si="80"/>
        <v>1.5875098653828423E-2</v>
      </c>
      <c r="AQ105" s="11">
        <f t="shared" si="80"/>
        <v>1.4400717508259633E-2</v>
      </c>
      <c r="AR105" s="1">
        <f t="shared" si="51"/>
        <v>107238.32346709124</v>
      </c>
      <c r="AS105" s="1">
        <f t="shared" si="48"/>
        <v>32774.524054793452</v>
      </c>
      <c r="AT105" s="1">
        <f t="shared" si="49"/>
        <v>12811.171064182794</v>
      </c>
      <c r="AU105" s="1">
        <f t="shared" si="59"/>
        <v>21447.66469341825</v>
      </c>
      <c r="AV105" s="1">
        <f t="shared" si="59"/>
        <v>6554.9048109586911</v>
      </c>
      <c r="AW105" s="1">
        <f t="shared" si="59"/>
        <v>2562.234212836559</v>
      </c>
      <c r="AX105" s="1">
        <f t="shared" si="60"/>
        <v>74081.217621013464</v>
      </c>
      <c r="AY105" s="1">
        <f t="shared" si="60"/>
        <v>8956.3522122162558</v>
      </c>
      <c r="AZ105" s="1">
        <f t="shared" si="60"/>
        <v>2405.69116723566</v>
      </c>
      <c r="BA105" s="1">
        <f t="shared" si="61"/>
        <v>12985.25582228641</v>
      </c>
      <c r="BB105" s="1">
        <f t="shared" si="61"/>
        <v>26640.492842241405</v>
      </c>
      <c r="BC105" s="1">
        <f t="shared" si="61"/>
        <v>33168.865258150487</v>
      </c>
      <c r="BD105" s="1">
        <f t="shared" si="62"/>
        <v>19827.198748879804</v>
      </c>
      <c r="BE105" s="2">
        <f t="shared" si="83"/>
        <v>0.17931493730955578</v>
      </c>
      <c r="BF105" s="2">
        <f t="shared" si="83"/>
        <v>0.13584270515142602</v>
      </c>
      <c r="BG105" s="2">
        <f t="shared" si="83"/>
        <v>7.3108051554487685E-2</v>
      </c>
      <c r="BH105" s="2">
        <f t="shared" si="55"/>
        <v>0.12671641346413781</v>
      </c>
      <c r="BI105" s="2">
        <f t="shared" si="63"/>
        <v>3.2153846742329923E-3</v>
      </c>
      <c r="BJ105" s="2">
        <f t="shared" si="63"/>
        <v>1.8453240542857267E-3</v>
      </c>
      <c r="BK105" s="2">
        <f t="shared" si="63"/>
        <v>5.3447872020936297E-4</v>
      </c>
      <c r="BL105" s="2">
        <f t="shared" si="56"/>
        <v>344.81246176652542</v>
      </c>
      <c r="BM105" s="2">
        <f t="shared" si="56"/>
        <v>60.47961760607653</v>
      </c>
      <c r="BN105" s="2">
        <f t="shared" si="56"/>
        <v>6.8472983147676425</v>
      </c>
      <c r="BO105" s="2">
        <f t="shared" si="64"/>
        <v>278.92632737369041</v>
      </c>
      <c r="BP105" s="2">
        <f t="shared" si="64"/>
        <v>33.015678608704903</v>
      </c>
      <c r="BQ105" s="2">
        <f t="shared" si="64"/>
        <v>10.337837164730574</v>
      </c>
      <c r="BR105" s="11">
        <f t="shared" si="65"/>
        <v>4.5206096985610927E-2</v>
      </c>
      <c r="BS105" s="17">
        <f t="shared" si="53"/>
        <v>0.11693155292515936</v>
      </c>
      <c r="BT105" s="17">
        <f t="shared" si="54"/>
        <v>0.27237178247747906</v>
      </c>
      <c r="BU105" s="12">
        <f>(BU$3*temphigh!$I215+BU$4*temphigh!$I215^2+BU$5*temphigh!$I215^6)*(K105/K$56)^$BW$1</f>
        <v>0.42361939173405688</v>
      </c>
      <c r="BV105" s="12">
        <f>(BV$3*temphigh!$I215+BV$4*temphigh!$I215^2+BV$5*temphigh!$I215^6)*(L105/L$56)^$BW$1</f>
        <v>-1.0780357731016768</v>
      </c>
      <c r="BW105" s="12">
        <f>(BW$3*temphigh!$I215+BW$4*temphigh!$I215^2+BW$5*temphigh!$I215^6)*(M105/M$56)^$BW$1</f>
        <v>-2.0769812364348144</v>
      </c>
      <c r="BX105" s="12"/>
      <c r="BY105" s="12"/>
      <c r="BZ105" s="12"/>
      <c r="CA105" s="19"/>
      <c r="CB105" s="19"/>
      <c r="CC105" s="19"/>
      <c r="CD105" s="19"/>
      <c r="CE105" s="19"/>
      <c r="CF105" s="19"/>
      <c r="CG105" s="19"/>
      <c r="CH105" s="19"/>
    </row>
    <row r="106" spans="1:86" x14ac:dyDescent="0.3">
      <c r="A106" s="2">
        <f t="shared" si="37"/>
        <v>2060</v>
      </c>
      <c r="B106" s="5">
        <f t="shared" ref="B106:D121" si="84">B105*(1+E106)</f>
        <v>1158.4282621363843</v>
      </c>
      <c r="C106" s="5">
        <f t="shared" si="84"/>
        <v>2929.3116180894644</v>
      </c>
      <c r="D106" s="5">
        <f t="shared" si="84"/>
        <v>4265.7037424257678</v>
      </c>
      <c r="E106" s="15">
        <f t="shared" ref="E106:G121" si="85">E105*$E$5</f>
        <v>3.1608816592102238E-4</v>
      </c>
      <c r="F106" s="15">
        <f t="shared" si="85"/>
        <v>6.2271488230830976E-4</v>
      </c>
      <c r="G106" s="15">
        <f t="shared" si="85"/>
        <v>1.271250280932488E-3</v>
      </c>
      <c r="H106" s="5">
        <f t="shared" si="40"/>
        <v>108800.2693036889</v>
      </c>
      <c r="I106" s="5">
        <f t="shared" si="40"/>
        <v>33410.716915675715</v>
      </c>
      <c r="J106" s="5">
        <f t="shared" si="40"/>
        <v>13048.07963646704</v>
      </c>
      <c r="K106" s="5">
        <f t="shared" si="41"/>
        <v>93920.592979178895</v>
      </c>
      <c r="L106" s="5">
        <f t="shared" si="41"/>
        <v>11405.65473108205</v>
      </c>
      <c r="M106" s="5">
        <f t="shared" si="41"/>
        <v>3058.8339988765883</v>
      </c>
      <c r="N106" s="15">
        <f t="shared" si="42"/>
        <v>1.4244592573088743E-2</v>
      </c>
      <c r="O106" s="15">
        <f t="shared" si="42"/>
        <v>1.8776793125665714E-2</v>
      </c>
      <c r="P106" s="15">
        <f t="shared" si="42"/>
        <v>1.7199228408505851E-2</v>
      </c>
      <c r="Q106" s="5">
        <f t="shared" si="43"/>
        <v>8922.0278054712526</v>
      </c>
      <c r="R106" s="5">
        <f t="shared" si="43"/>
        <v>10850.365673271152</v>
      </c>
      <c r="S106" s="5">
        <f t="shared" si="43"/>
        <v>5255.7713219818816</v>
      </c>
      <c r="T106" s="5">
        <f t="shared" ref="T106:V121" si="86">T105*(1+W106)</f>
        <v>82.00372905849737</v>
      </c>
      <c r="U106" s="5">
        <f t="shared" si="86"/>
        <v>324.75704429378322</v>
      </c>
      <c r="V106" s="5">
        <f t="shared" si="86"/>
        <v>402.80037127401829</v>
      </c>
      <c r="W106" s="15">
        <f t="shared" si="45"/>
        <v>-1.0734613539272964E-2</v>
      </c>
      <c r="X106" s="15">
        <f t="shared" si="45"/>
        <v>-1.217998157191269E-2</v>
      </c>
      <c r="Y106" s="15">
        <f t="shared" si="45"/>
        <v>-9.7425357312937999E-3</v>
      </c>
      <c r="Z106" s="5">
        <f t="shared" si="50"/>
        <v>13786.008619894934</v>
      </c>
      <c r="AA106" s="5">
        <f t="shared" si="50"/>
        <v>27174.223039643144</v>
      </c>
      <c r="AB106" s="5">
        <f t="shared" si="50"/>
        <v>18459.392453375498</v>
      </c>
      <c r="AC106" s="16">
        <f t="shared" si="81"/>
        <v>1.8896928193318077</v>
      </c>
      <c r="AD106" s="16">
        <f t="shared" si="81"/>
        <v>2.9184159114401598</v>
      </c>
      <c r="AE106" s="16">
        <f t="shared" si="81"/>
        <v>3.8217099740817173</v>
      </c>
      <c r="AF106" s="15">
        <f t="shared" si="58"/>
        <v>-4.0504037456468023E-3</v>
      </c>
      <c r="AG106" s="15">
        <f t="shared" si="58"/>
        <v>2.9673830763510267E-4</v>
      </c>
      <c r="AH106" s="15">
        <f t="shared" si="58"/>
        <v>9.7937136394747881E-3</v>
      </c>
      <c r="AI106" s="1">
        <f t="shared" si="82"/>
        <v>186742.63012861492</v>
      </c>
      <c r="AJ106" s="1">
        <f t="shared" si="82"/>
        <v>54918.341941694191</v>
      </c>
      <c r="AK106" s="1">
        <f t="shared" si="82"/>
        <v>21567.429265482333</v>
      </c>
      <c r="AL106" s="14">
        <f t="shared" ref="AL106:AN121" si="87">AL105*(1+AO106)</f>
        <v>33.95024047716084</v>
      </c>
      <c r="AM106" s="14">
        <f t="shared" si="87"/>
        <v>6.4275879086148588</v>
      </c>
      <c r="AN106" s="14">
        <f t="shared" si="87"/>
        <v>2.260199039745193</v>
      </c>
      <c r="AO106" s="11">
        <f t="shared" ref="AO106:AQ121" si="88">AO$5*AO105</f>
        <v>1.2475903288516471E-2</v>
      </c>
      <c r="AP106" s="11">
        <f t="shared" si="88"/>
        <v>1.5716347667290138E-2</v>
      </c>
      <c r="AQ106" s="11">
        <f t="shared" si="88"/>
        <v>1.4256710333177037E-2</v>
      </c>
      <c r="AR106" s="1">
        <f t="shared" si="51"/>
        <v>108800.2693036889</v>
      </c>
      <c r="AS106" s="1">
        <f t="shared" si="48"/>
        <v>33410.716915675715</v>
      </c>
      <c r="AT106" s="1">
        <f t="shared" si="49"/>
        <v>13048.07963646704</v>
      </c>
      <c r="AU106" s="1">
        <f t="shared" si="59"/>
        <v>21760.053860737782</v>
      </c>
      <c r="AV106" s="1">
        <f t="shared" si="59"/>
        <v>6682.1433831351433</v>
      </c>
      <c r="AW106" s="1">
        <f t="shared" si="59"/>
        <v>2609.6159272934083</v>
      </c>
      <c r="AX106" s="1">
        <f t="shared" si="60"/>
        <v>75136.474383343113</v>
      </c>
      <c r="AY106" s="1">
        <f t="shared" si="60"/>
        <v>9124.5237848656416</v>
      </c>
      <c r="AZ106" s="1">
        <f t="shared" si="60"/>
        <v>2447.0671991012709</v>
      </c>
      <c r="BA106" s="1">
        <f t="shared" si="61"/>
        <v>13005.745223477274</v>
      </c>
      <c r="BB106" s="1">
        <f t="shared" si="61"/>
        <v>26711.575335571612</v>
      </c>
      <c r="BC106" s="1">
        <f t="shared" si="61"/>
        <v>33283.774216374528</v>
      </c>
      <c r="BD106" s="1">
        <f t="shared" si="62"/>
        <v>19304.309035717917</v>
      </c>
      <c r="BE106" s="2">
        <f t="shared" si="83"/>
        <v>0.17931493730955578</v>
      </c>
      <c r="BF106" s="2">
        <f t="shared" si="83"/>
        <v>0.13584270515142602</v>
      </c>
      <c r="BG106" s="2">
        <f t="shared" si="83"/>
        <v>7.3108051554487685E-2</v>
      </c>
      <c r="BH106" s="2">
        <f t="shared" si="55"/>
        <v>0.12643949817635919</v>
      </c>
      <c r="BI106" s="2">
        <f t="shared" si="63"/>
        <v>3.2153846742329923E-3</v>
      </c>
      <c r="BJ106" s="2">
        <f t="shared" si="63"/>
        <v>1.8453240542857267E-3</v>
      </c>
      <c r="BK106" s="2">
        <f t="shared" si="63"/>
        <v>5.3447872020936297E-4</v>
      </c>
      <c r="BL106" s="2">
        <f t="shared" si="56"/>
        <v>349.83471847150355</v>
      </c>
      <c r="BM106" s="2">
        <f t="shared" si="56"/>
        <v>61.653599595427423</v>
      </c>
      <c r="BN106" s="2">
        <f t="shared" si="56"/>
        <v>6.9739209052887539</v>
      </c>
      <c r="BO106" s="2">
        <f t="shared" si="64"/>
        <v>283.03353069573876</v>
      </c>
      <c r="BP106" s="2">
        <f t="shared" si="64"/>
        <v>33.40373088314432</v>
      </c>
      <c r="BQ106" s="2">
        <f t="shared" si="64"/>
        <v>10.335331253824217</v>
      </c>
      <c r="BR106" s="11">
        <f t="shared" si="65"/>
        <v>4.500876777374338E-2</v>
      </c>
      <c r="BS106" s="17">
        <f t="shared" si="53"/>
        <v>0.1118741588500025</v>
      </c>
      <c r="BT106" s="17">
        <f t="shared" si="54"/>
        <v>0.26443862376454275</v>
      </c>
      <c r="BU106" s="12">
        <f>(BU$3*temphigh!$I216+BU$4*temphigh!$I216^2+BU$5*temphigh!$I216^6)*(K106/K$56)^$BW$1</f>
        <v>0.26709416055307411</v>
      </c>
      <c r="BV106" s="12">
        <f>(BV$3*temphigh!$I216+BV$4*temphigh!$I216^2+BV$5*temphigh!$I216^6)*(L106/L$56)^$BW$1</f>
        <v>-1.2009074459850964</v>
      </c>
      <c r="BW106" s="12">
        <f>(BW$3*temphigh!$I216+BW$4*temphigh!$I216^2+BW$5*temphigh!$I216^6)*(M106/M$56)^$BW$1</f>
        <v>-2.1840878175332223</v>
      </c>
      <c r="BX106" s="12"/>
      <c r="BY106" s="12"/>
      <c r="BZ106" s="12"/>
      <c r="CA106" s="19"/>
      <c r="CB106" s="19"/>
      <c r="CC106" s="19"/>
      <c r="CD106" s="19"/>
      <c r="CE106" s="19"/>
      <c r="CF106" s="19"/>
      <c r="CG106" s="19"/>
      <c r="CH106" s="19"/>
    </row>
    <row r="107" spans="1:86" x14ac:dyDescent="0.3">
      <c r="A107" s="2">
        <f t="shared" si="37"/>
        <v>2061</v>
      </c>
      <c r="B107" s="5">
        <f t="shared" si="84"/>
        <v>1158.7761193278775</v>
      </c>
      <c r="C107" s="5">
        <f t="shared" si="84"/>
        <v>2931.0445377319925</v>
      </c>
      <c r="D107" s="5">
        <f t="shared" si="84"/>
        <v>4270.8553806526543</v>
      </c>
      <c r="E107" s="15">
        <f t="shared" si="85"/>
        <v>3.0028375762497126E-4</v>
      </c>
      <c r="F107" s="15">
        <f t="shared" si="85"/>
        <v>5.9157913819289426E-4</v>
      </c>
      <c r="G107" s="15">
        <f t="shared" si="85"/>
        <v>1.2076877668858637E-3</v>
      </c>
      <c r="H107" s="5">
        <f t="shared" si="40"/>
        <v>110359.41663372086</v>
      </c>
      <c r="I107" s="5">
        <f t="shared" si="40"/>
        <v>34050.085354291594</v>
      </c>
      <c r="J107" s="5">
        <f t="shared" si="40"/>
        <v>13285.631848397537</v>
      </c>
      <c r="K107" s="5">
        <f t="shared" si="41"/>
        <v>95237.910751675139</v>
      </c>
      <c r="L107" s="5">
        <f t="shared" si="41"/>
        <v>11617.04809188575</v>
      </c>
      <c r="M107" s="5">
        <f t="shared" si="41"/>
        <v>3110.7660326272348</v>
      </c>
      <c r="N107" s="15">
        <f t="shared" si="42"/>
        <v>1.4025867285444749E-2</v>
      </c>
      <c r="O107" s="15">
        <f t="shared" si="42"/>
        <v>1.8534083819635727E-2</v>
      </c>
      <c r="P107" s="15">
        <f t="shared" si="42"/>
        <v>1.6977722154820851E-2</v>
      </c>
      <c r="Q107" s="5">
        <f t="shared" si="43"/>
        <v>8952.736696583248</v>
      </c>
      <c r="R107" s="5">
        <f t="shared" si="43"/>
        <v>10923.318779543359</v>
      </c>
      <c r="S107" s="5">
        <f t="shared" si="43"/>
        <v>5299.3206758096021</v>
      </c>
      <c r="T107" s="5">
        <f t="shared" si="86"/>
        <v>81.123450718275151</v>
      </c>
      <c r="U107" s="5">
        <f t="shared" si="86"/>
        <v>320.80150947893611</v>
      </c>
      <c r="V107" s="5">
        <f t="shared" si="86"/>
        <v>398.87607426430276</v>
      </c>
      <c r="W107" s="15">
        <f t="shared" si="45"/>
        <v>-1.0734613539272964E-2</v>
      </c>
      <c r="X107" s="15">
        <f t="shared" si="45"/>
        <v>-1.217998157191269E-2</v>
      </c>
      <c r="Y107" s="15">
        <f t="shared" si="45"/>
        <v>-9.7425357312937999E-3</v>
      </c>
      <c r="Z107" s="5">
        <f t="shared" si="50"/>
        <v>13780.617357496261</v>
      </c>
      <c r="AA107" s="5">
        <f t="shared" si="50"/>
        <v>27372.42108566246</v>
      </c>
      <c r="AB107" s="5">
        <f t="shared" si="50"/>
        <v>18799.918172259571</v>
      </c>
      <c r="AC107" s="16">
        <f t="shared" si="81"/>
        <v>1.8820388004582642</v>
      </c>
      <c r="AD107" s="16">
        <f t="shared" si="81"/>
        <v>2.9192819172386959</v>
      </c>
      <c r="AE107" s="16">
        <f t="shared" si="81"/>
        <v>3.8591387071809984</v>
      </c>
      <c r="AF107" s="15">
        <f t="shared" si="58"/>
        <v>-4.0504037456468023E-3</v>
      </c>
      <c r="AG107" s="15">
        <f t="shared" si="58"/>
        <v>2.9673830763510267E-4</v>
      </c>
      <c r="AH107" s="15">
        <f t="shared" si="58"/>
        <v>9.7937136394747881E-3</v>
      </c>
      <c r="AI107" s="1">
        <f t="shared" si="82"/>
        <v>189828.42097649124</v>
      </c>
      <c r="AJ107" s="1">
        <f t="shared" si="82"/>
        <v>56108.65113065992</v>
      </c>
      <c r="AK107" s="1">
        <f t="shared" si="82"/>
        <v>22020.302266227511</v>
      </c>
      <c r="AL107" s="14">
        <f t="shared" si="87"/>
        <v>34.369564794807623</v>
      </c>
      <c r="AM107" s="14">
        <f t="shared" si="87"/>
        <v>6.5275959327863822</v>
      </c>
      <c r="AN107" s="14">
        <f t="shared" si="87"/>
        <v>2.2920998127201155</v>
      </c>
      <c r="AO107" s="11">
        <f t="shared" si="88"/>
        <v>1.2351144255631306E-2</v>
      </c>
      <c r="AP107" s="11">
        <f t="shared" si="88"/>
        <v>1.5559184190617237E-2</v>
      </c>
      <c r="AQ107" s="11">
        <f t="shared" si="88"/>
        <v>1.4114143229845267E-2</v>
      </c>
      <c r="AR107" s="1">
        <f t="shared" si="51"/>
        <v>110359.41663372086</v>
      </c>
      <c r="AS107" s="1">
        <f t="shared" si="48"/>
        <v>34050.085354291594</v>
      </c>
      <c r="AT107" s="1">
        <f t="shared" si="49"/>
        <v>13285.631848397537</v>
      </c>
      <c r="AU107" s="1">
        <f t="shared" si="59"/>
        <v>22071.883326744173</v>
      </c>
      <c r="AV107" s="1">
        <f t="shared" si="59"/>
        <v>6810.0170708583191</v>
      </c>
      <c r="AW107" s="1">
        <f t="shared" si="59"/>
        <v>2657.1263696795077</v>
      </c>
      <c r="AX107" s="1">
        <f t="shared" si="60"/>
        <v>76190.328601340108</v>
      </c>
      <c r="AY107" s="1">
        <f t="shared" si="60"/>
        <v>9293.6384735086012</v>
      </c>
      <c r="AZ107" s="1">
        <f t="shared" si="60"/>
        <v>2488.612826101788</v>
      </c>
      <c r="BA107" s="1">
        <f t="shared" si="61"/>
        <v>13025.790552190772</v>
      </c>
      <c r="BB107" s="1">
        <f t="shared" si="61"/>
        <v>26781.204281700808</v>
      </c>
      <c r="BC107" s="1">
        <f t="shared" si="61"/>
        <v>33395.871376412535</v>
      </c>
      <c r="BD107" s="1">
        <f t="shared" si="62"/>
        <v>18793.849705119192</v>
      </c>
      <c r="BE107" s="2">
        <f t="shared" si="83"/>
        <v>0.17931493730955578</v>
      </c>
      <c r="BF107" s="2">
        <f t="shared" si="83"/>
        <v>0.13584270515142602</v>
      </c>
      <c r="BG107" s="2">
        <f t="shared" si="83"/>
        <v>7.3108051554487685E-2</v>
      </c>
      <c r="BH107" s="2">
        <f t="shared" si="55"/>
        <v>0.12616291302936719</v>
      </c>
      <c r="BI107" s="2">
        <f t="shared" si="63"/>
        <v>3.2153846742329923E-3</v>
      </c>
      <c r="BJ107" s="2">
        <f t="shared" si="63"/>
        <v>1.8453240542857267E-3</v>
      </c>
      <c r="BK107" s="2">
        <f t="shared" si="63"/>
        <v>5.3447872020936297E-4</v>
      </c>
      <c r="BL107" s="2">
        <f t="shared" si="56"/>
        <v>354.84797690135963</v>
      </c>
      <c r="BM107" s="2">
        <f t="shared" si="56"/>
        <v>62.833441554756412</v>
      </c>
      <c r="BN107" s="2">
        <f t="shared" si="56"/>
        <v>7.100887507504269</v>
      </c>
      <c r="BO107" s="2">
        <f t="shared" si="64"/>
        <v>287.20181921937046</v>
      </c>
      <c r="BP107" s="2">
        <f t="shared" si="64"/>
        <v>33.796467551689929</v>
      </c>
      <c r="BQ107" s="2">
        <f t="shared" si="64"/>
        <v>10.332881762642813</v>
      </c>
      <c r="BR107" s="11">
        <f t="shared" si="65"/>
        <v>4.4811718473497492E-2</v>
      </c>
      <c r="BS107" s="17">
        <f t="shared" si="53"/>
        <v>0.1070557131193607</v>
      </c>
      <c r="BT107" s="17">
        <f t="shared" si="54"/>
        <v>0.25673652792674051</v>
      </c>
      <c r="BU107" s="12">
        <f>(BU$3*temphigh!$I217+BU$4*temphigh!$I217^2+BU$5*temphigh!$I217^6)*(K107/K$56)^$BW$1</f>
        <v>0.1062335529450104</v>
      </c>
      <c r="BV107" s="12">
        <f>(BV$3*temphigh!$I217+BV$4*temphigh!$I217^2+BV$5*temphigh!$I217^6)*(L107/L$56)^$BW$1</f>
        <v>-1.3265594010593331</v>
      </c>
      <c r="BW107" s="12">
        <f>(BW$3*temphigh!$I217+BW$4*temphigh!$I217^2+BW$5*temphigh!$I217^6)*(M107/M$56)^$BW$1</f>
        <v>-2.2933993401294956</v>
      </c>
      <c r="BX107" s="12"/>
      <c r="BY107" s="12"/>
      <c r="BZ107" s="12"/>
      <c r="CA107" s="19"/>
      <c r="CB107" s="19"/>
      <c r="CC107" s="19"/>
      <c r="CD107" s="19"/>
      <c r="CE107" s="19"/>
      <c r="CF107" s="19"/>
      <c r="CG107" s="19"/>
      <c r="CH107" s="19"/>
    </row>
    <row r="108" spans="1:86" x14ac:dyDescent="0.3">
      <c r="A108" s="2">
        <f t="shared" si="37"/>
        <v>2062</v>
      </c>
      <c r="B108" s="5">
        <f t="shared" si="84"/>
        <v>1159.1066828928674</v>
      </c>
      <c r="C108" s="5">
        <f t="shared" si="84"/>
        <v>2932.6917852935467</v>
      </c>
      <c r="D108" s="5">
        <f t="shared" si="84"/>
        <v>4275.75534746014</v>
      </c>
      <c r="E108" s="15">
        <f t="shared" si="85"/>
        <v>2.8526956974372268E-4</v>
      </c>
      <c r="F108" s="15">
        <f t="shared" si="85"/>
        <v>5.6200018128324948E-4</v>
      </c>
      <c r="G108" s="15">
        <f t="shared" si="85"/>
        <v>1.1473033785415704E-3</v>
      </c>
      <c r="H108" s="5">
        <f t="shared" si="40"/>
        <v>111915.23018789821</v>
      </c>
      <c r="I108" s="5">
        <f t="shared" si="40"/>
        <v>34692.466045397559</v>
      </c>
      <c r="J108" s="5">
        <f t="shared" si="40"/>
        <v>13523.775240466835</v>
      </c>
      <c r="K108" s="5">
        <f t="shared" si="41"/>
        <v>96553.002272908285</v>
      </c>
      <c r="L108" s="5">
        <f t="shared" si="41"/>
        <v>11829.564299722355</v>
      </c>
      <c r="M108" s="5">
        <f t="shared" si="41"/>
        <v>3162.8973459625449</v>
      </c>
      <c r="N108" s="15">
        <f t="shared" si="42"/>
        <v>1.3808487721471918E-2</v>
      </c>
      <c r="O108" s="15">
        <f t="shared" si="42"/>
        <v>1.8293477495805677E-2</v>
      </c>
      <c r="P108" s="15">
        <f t="shared" si="42"/>
        <v>1.675835237640233E-2</v>
      </c>
      <c r="Q108" s="5">
        <f t="shared" si="43"/>
        <v>8981.4906448214751</v>
      </c>
      <c r="R108" s="5">
        <f t="shared" si="43"/>
        <v>10993.83964311934</v>
      </c>
      <c r="S108" s="5">
        <f t="shared" si="43"/>
        <v>5341.756115555113</v>
      </c>
      <c r="T108" s="5">
        <f t="shared" si="86"/>
        <v>80.252621825842212</v>
      </c>
      <c r="U108" s="5">
        <f t="shared" si="86"/>
        <v>316.89415300524092</v>
      </c>
      <c r="V108" s="5">
        <f t="shared" si="86"/>
        <v>394.99000985842457</v>
      </c>
      <c r="W108" s="15">
        <f t="shared" si="45"/>
        <v>-1.0734613539272964E-2</v>
      </c>
      <c r="X108" s="15">
        <f t="shared" si="45"/>
        <v>-1.217998157191269E-2</v>
      </c>
      <c r="Y108" s="15">
        <f t="shared" si="45"/>
        <v>-9.7425357312937999E-3</v>
      </c>
      <c r="Z108" s="5">
        <f t="shared" si="50"/>
        <v>13772.039935143299</v>
      </c>
      <c r="AA108" s="5">
        <f t="shared" si="50"/>
        <v>27564.63831346147</v>
      </c>
      <c r="AB108" s="5">
        <f t="shared" si="50"/>
        <v>19141.341053936729</v>
      </c>
      <c r="AC108" s="16">
        <f t="shared" si="81"/>
        <v>1.8744157834514354</v>
      </c>
      <c r="AD108" s="16">
        <f t="shared" si="81"/>
        <v>2.9201481800143272</v>
      </c>
      <c r="AE108" s="16">
        <f t="shared" si="81"/>
        <v>3.896934006574142</v>
      </c>
      <c r="AF108" s="15">
        <f t="shared" si="58"/>
        <v>-4.0504037456468023E-3</v>
      </c>
      <c r="AG108" s="15">
        <f t="shared" si="58"/>
        <v>2.9673830763510267E-4</v>
      </c>
      <c r="AH108" s="15">
        <f t="shared" si="58"/>
        <v>9.7937136394747881E-3</v>
      </c>
      <c r="AI108" s="1">
        <f t="shared" si="82"/>
        <v>192917.46220558629</v>
      </c>
      <c r="AJ108" s="1">
        <f t="shared" si="82"/>
        <v>57307.803088452245</v>
      </c>
      <c r="AK108" s="1">
        <f t="shared" si="82"/>
        <v>22475.398409284266</v>
      </c>
      <c r="AL108" s="14">
        <f t="shared" si="87"/>
        <v>34.78982321306372</v>
      </c>
      <c r="AM108" s="14">
        <f t="shared" si="87"/>
        <v>6.6281443595521274</v>
      </c>
      <c r="AN108" s="14">
        <f t="shared" si="87"/>
        <v>2.3241273275234104</v>
      </c>
      <c r="AO108" s="11">
        <f t="shared" si="88"/>
        <v>1.2227632813074993E-2</v>
      </c>
      <c r="AP108" s="11">
        <f t="shared" si="88"/>
        <v>1.5403592348711064E-2</v>
      </c>
      <c r="AQ108" s="11">
        <f t="shared" si="88"/>
        <v>1.3973001797546814E-2</v>
      </c>
      <c r="AR108" s="1">
        <f t="shared" si="51"/>
        <v>111915.23018789821</v>
      </c>
      <c r="AS108" s="1">
        <f t="shared" si="48"/>
        <v>34692.466045397559</v>
      </c>
      <c r="AT108" s="1">
        <f t="shared" si="49"/>
        <v>13523.775240466835</v>
      </c>
      <c r="AU108" s="1">
        <f t="shared" si="59"/>
        <v>22383.046037579643</v>
      </c>
      <c r="AV108" s="1">
        <f t="shared" si="59"/>
        <v>6938.4932090795119</v>
      </c>
      <c r="AW108" s="1">
        <f t="shared" si="59"/>
        <v>2704.7550480933673</v>
      </c>
      <c r="AX108" s="1">
        <f t="shared" si="60"/>
        <v>77242.401818326631</v>
      </c>
      <c r="AY108" s="1">
        <f t="shared" si="60"/>
        <v>9463.6514397778847</v>
      </c>
      <c r="AZ108" s="1">
        <f t="shared" si="60"/>
        <v>2530.317876770036</v>
      </c>
      <c r="BA108" s="1">
        <f t="shared" si="61"/>
        <v>13045.402425168604</v>
      </c>
      <c r="BB108" s="1">
        <f t="shared" si="61"/>
        <v>26849.419643610221</v>
      </c>
      <c r="BC108" s="1">
        <f t="shared" si="61"/>
        <v>33505.247405307047</v>
      </c>
      <c r="BD108" s="1">
        <f t="shared" si="62"/>
        <v>18295.610666367324</v>
      </c>
      <c r="BE108" s="2">
        <f t="shared" si="83"/>
        <v>0.17931493730955578</v>
      </c>
      <c r="BF108" s="2">
        <f t="shared" si="83"/>
        <v>0.13584270515142602</v>
      </c>
      <c r="BG108" s="2">
        <f t="shared" si="83"/>
        <v>7.3108051554487685E-2</v>
      </c>
      <c r="BH108" s="2">
        <f t="shared" si="55"/>
        <v>0.12588662375206897</v>
      </c>
      <c r="BI108" s="2">
        <f t="shared" si="63"/>
        <v>3.2153846742329923E-3</v>
      </c>
      <c r="BJ108" s="2">
        <f t="shared" si="63"/>
        <v>1.8453240542857267E-3</v>
      </c>
      <c r="BK108" s="2">
        <f t="shared" si="63"/>
        <v>5.3447872020936297E-4</v>
      </c>
      <c r="BL108" s="2">
        <f t="shared" si="56"/>
        <v>359.85051595942542</v>
      </c>
      <c r="BM108" s="2">
        <f t="shared" si="56"/>
        <v>64.01884209606294</v>
      </c>
      <c r="BN108" s="2">
        <f t="shared" si="56"/>
        <v>7.2281700829237838</v>
      </c>
      <c r="BO108" s="2">
        <f t="shared" si="64"/>
        <v>291.43209836210309</v>
      </c>
      <c r="BP108" s="2">
        <f t="shared" si="64"/>
        <v>34.193943576464747</v>
      </c>
      <c r="BQ108" s="2">
        <f t="shared" si="64"/>
        <v>10.330486821225223</v>
      </c>
      <c r="BR108" s="11">
        <f t="shared" si="65"/>
        <v>4.4615012110225311E-2</v>
      </c>
      <c r="BS108" s="17">
        <f t="shared" si="53"/>
        <v>0.10246411982799392</v>
      </c>
      <c r="BT108" s="17">
        <f t="shared" si="54"/>
        <v>0.24925876497741797</v>
      </c>
      <c r="BU108" s="12">
        <f>(BU$3*temphigh!$I218+BU$4*temphigh!$I218^2+BU$5*temphigh!$I218^6)*(K108/K$56)^$BW$1</f>
        <v>-5.8968555190914831E-2</v>
      </c>
      <c r="BV108" s="12">
        <f>(BV$3*temphigh!$I218+BV$4*temphigh!$I218^2+BV$5*temphigh!$I218^6)*(L108/L$56)^$BW$1</f>
        <v>-1.4549857607678591</v>
      </c>
      <c r="BW108" s="12">
        <f>(BW$3*temphigh!$I218+BW$4*temphigh!$I218^2+BW$5*temphigh!$I218^6)*(M108/M$56)^$BW$1</f>
        <v>-2.4049099042792612</v>
      </c>
      <c r="BX108" s="12"/>
      <c r="BY108" s="12"/>
      <c r="BZ108" s="12"/>
      <c r="CA108" s="19"/>
      <c r="CB108" s="19"/>
      <c r="CC108" s="19"/>
      <c r="CD108" s="19"/>
      <c r="CE108" s="19"/>
      <c r="CF108" s="19"/>
      <c r="CG108" s="19"/>
      <c r="CH108" s="19"/>
    </row>
    <row r="109" spans="1:86" x14ac:dyDescent="0.3">
      <c r="A109" s="2">
        <f t="shared" si="37"/>
        <v>2063</v>
      </c>
      <c r="B109" s="5">
        <f t="shared" si="84"/>
        <v>1159.4208078643476</v>
      </c>
      <c r="C109" s="5">
        <f t="shared" si="84"/>
        <v>2934.2575499427803</v>
      </c>
      <c r="D109" s="5">
        <f t="shared" si="84"/>
        <v>4280.4156565883004</v>
      </c>
      <c r="E109" s="15">
        <f t="shared" si="85"/>
        <v>2.7100609125653652E-4</v>
      </c>
      <c r="F109" s="15">
        <f t="shared" si="85"/>
        <v>5.3390017221908699E-4</v>
      </c>
      <c r="G109" s="15">
        <f t="shared" si="85"/>
        <v>1.0899382096144919E-3</v>
      </c>
      <c r="H109" s="5">
        <f t="shared" si="40"/>
        <v>113467.17480230691</v>
      </c>
      <c r="I109" s="5">
        <f t="shared" si="40"/>
        <v>35337.694103038411</v>
      </c>
      <c r="J109" s="5">
        <f t="shared" si="40"/>
        <v>13762.457346917885</v>
      </c>
      <c r="K109" s="5">
        <f t="shared" si="41"/>
        <v>97865.394542395166</v>
      </c>
      <c r="L109" s="5">
        <f t="shared" si="41"/>
        <v>12043.146690967027</v>
      </c>
      <c r="M109" s="5">
        <f t="shared" si="41"/>
        <v>3215.2151685865088</v>
      </c>
      <c r="N109" s="15">
        <f t="shared" si="42"/>
        <v>1.3592454285133337E-2</v>
      </c>
      <c r="O109" s="15">
        <f t="shared" si="42"/>
        <v>1.8054966846892562E-2</v>
      </c>
      <c r="P109" s="15">
        <f t="shared" si="42"/>
        <v>1.6541106745290968E-2</v>
      </c>
      <c r="Q109" s="5">
        <f t="shared" si="43"/>
        <v>9008.2884673641202</v>
      </c>
      <c r="R109" s="5">
        <f t="shared" si="43"/>
        <v>11061.913449045225</v>
      </c>
      <c r="S109" s="5">
        <f t="shared" si="43"/>
        <v>5383.0724158068997</v>
      </c>
      <c r="T109" s="5">
        <f t="shared" si="86"/>
        <v>79.391140945028368</v>
      </c>
      <c r="U109" s="5">
        <f t="shared" si="86"/>
        <v>313.03438806139019</v>
      </c>
      <c r="V109" s="5">
        <f t="shared" si="86"/>
        <v>391.14180557387476</v>
      </c>
      <c r="W109" s="15">
        <f t="shared" si="45"/>
        <v>-1.0734613539272964E-2</v>
      </c>
      <c r="X109" s="15">
        <f t="shared" si="45"/>
        <v>-1.217998157191269E-2</v>
      </c>
      <c r="Y109" s="15">
        <f t="shared" si="45"/>
        <v>-9.7425357312937999E-3</v>
      </c>
      <c r="Z109" s="5">
        <f t="shared" si="50"/>
        <v>13760.310797499438</v>
      </c>
      <c r="AA109" s="5">
        <f t="shared" si="50"/>
        <v>27750.827701127531</v>
      </c>
      <c r="AB109" s="5">
        <f t="shared" si="50"/>
        <v>19483.585399384672</v>
      </c>
      <c r="AC109" s="16">
        <f t="shared" si="81"/>
        <v>1.8668236427412443</v>
      </c>
      <c r="AD109" s="16">
        <f t="shared" si="81"/>
        <v>2.9210146998433082</v>
      </c>
      <c r="AE109" s="16">
        <f t="shared" si="81"/>
        <v>3.9350994623064603</v>
      </c>
      <c r="AF109" s="15">
        <f t="shared" si="58"/>
        <v>-4.0504037456468023E-3</v>
      </c>
      <c r="AG109" s="15">
        <f t="shared" si="58"/>
        <v>2.9673830763510267E-4</v>
      </c>
      <c r="AH109" s="15">
        <f t="shared" si="58"/>
        <v>9.7937136394747881E-3</v>
      </c>
      <c r="AI109" s="1">
        <f t="shared" si="82"/>
        <v>196008.76202260732</v>
      </c>
      <c r="AJ109" s="1">
        <f t="shared" si="82"/>
        <v>58515.515988686537</v>
      </c>
      <c r="AK109" s="1">
        <f t="shared" si="82"/>
        <v>22932.613616449209</v>
      </c>
      <c r="AL109" s="14">
        <f t="shared" si="87"/>
        <v>35.210966425106044</v>
      </c>
      <c r="AM109" s="14">
        <f t="shared" si="87"/>
        <v>6.7292206209576477</v>
      </c>
      <c r="AN109" s="14">
        <f t="shared" si="87"/>
        <v>2.3562776124953704</v>
      </c>
      <c r="AO109" s="11">
        <f t="shared" si="88"/>
        <v>1.2105356484944244E-2</v>
      </c>
      <c r="AP109" s="11">
        <f t="shared" si="88"/>
        <v>1.5249556425223954E-2</v>
      </c>
      <c r="AQ109" s="11">
        <f t="shared" si="88"/>
        <v>1.3833271779571346E-2</v>
      </c>
      <c r="AR109" s="1">
        <f t="shared" si="51"/>
        <v>113467.17480230691</v>
      </c>
      <c r="AS109" s="1">
        <f t="shared" si="48"/>
        <v>35337.694103038411</v>
      </c>
      <c r="AT109" s="1">
        <f t="shared" si="49"/>
        <v>13762.457346917885</v>
      </c>
      <c r="AU109" s="1">
        <f t="shared" si="59"/>
        <v>22693.434960461382</v>
      </c>
      <c r="AV109" s="1">
        <f t="shared" si="59"/>
        <v>7067.5388206076823</v>
      </c>
      <c r="AW109" s="1">
        <f t="shared" si="59"/>
        <v>2752.4914693835772</v>
      </c>
      <c r="AX109" s="1">
        <f t="shared" si="60"/>
        <v>78292.315633916136</v>
      </c>
      <c r="AY109" s="1">
        <f t="shared" si="60"/>
        <v>9634.5173527736224</v>
      </c>
      <c r="AZ109" s="1">
        <f t="shared" si="60"/>
        <v>2572.1721348692076</v>
      </c>
      <c r="BA109" s="1">
        <f t="shared" si="61"/>
        <v>13064.591039481742</v>
      </c>
      <c r="BB109" s="1">
        <f t="shared" si="61"/>
        <v>26916.25989861766</v>
      </c>
      <c r="BC109" s="1">
        <f t="shared" si="61"/>
        <v>33611.989666874979</v>
      </c>
      <c r="BD109" s="1">
        <f t="shared" si="62"/>
        <v>17809.379184830963</v>
      </c>
      <c r="BE109" s="2">
        <f t="shared" si="83"/>
        <v>0.17931493730955578</v>
      </c>
      <c r="BF109" s="2">
        <f t="shared" si="83"/>
        <v>0.13584270515142602</v>
      </c>
      <c r="BG109" s="2">
        <f t="shared" si="83"/>
        <v>7.3108051554487685E-2</v>
      </c>
      <c r="BH109" s="2">
        <f t="shared" si="55"/>
        <v>0.12561059792288273</v>
      </c>
      <c r="BI109" s="2">
        <f t="shared" si="63"/>
        <v>3.2153846742329923E-3</v>
      </c>
      <c r="BJ109" s="2">
        <f t="shared" si="63"/>
        <v>1.8453240542857267E-3</v>
      </c>
      <c r="BK109" s="2">
        <f t="shared" si="63"/>
        <v>5.3447872020936297E-4</v>
      </c>
      <c r="BL109" s="2">
        <f t="shared" si="56"/>
        <v>364.84061488785358</v>
      </c>
      <c r="BM109" s="2">
        <f t="shared" si="56"/>
        <v>65.209496951327651</v>
      </c>
      <c r="BN109" s="2">
        <f t="shared" si="56"/>
        <v>7.3557405897166159</v>
      </c>
      <c r="BO109" s="2">
        <f t="shared" si="64"/>
        <v>295.72528754314857</v>
      </c>
      <c r="BP109" s="2">
        <f t="shared" si="64"/>
        <v>34.596214660475091</v>
      </c>
      <c r="BQ109" s="2">
        <f t="shared" si="64"/>
        <v>10.328144646997945</v>
      </c>
      <c r="BR109" s="11">
        <f t="shared" si="65"/>
        <v>4.441870899803943E-2</v>
      </c>
      <c r="BS109" s="17">
        <f t="shared" si="53"/>
        <v>9.8087925829254824E-2</v>
      </c>
      <c r="BT109" s="17">
        <f t="shared" si="54"/>
        <v>0.24199880094894949</v>
      </c>
      <c r="BU109" s="12">
        <f>(BU$3*temphigh!$I219+BU$4*temphigh!$I219^2+BU$5*temphigh!$I219^6)*(K109/K$56)^$BW$1</f>
        <v>-0.22851556031626577</v>
      </c>
      <c r="BV109" s="12">
        <f>(BV$3*temphigh!$I219+BV$4*temphigh!$I219^2+BV$5*temphigh!$I219^6)*(L109/L$56)^$BW$1</f>
        <v>-1.586178777591553</v>
      </c>
      <c r="BW109" s="12">
        <f>(BW$3*temphigh!$I219+BW$4*temphigh!$I219^2+BW$5*temphigh!$I219^6)*(M109/M$56)^$BW$1</f>
        <v>-2.5186121117194396</v>
      </c>
      <c r="BX109" s="12"/>
      <c r="BY109" s="12"/>
      <c r="BZ109" s="12"/>
      <c r="CA109" s="19"/>
      <c r="CB109" s="19"/>
      <c r="CC109" s="19"/>
      <c r="CD109" s="19"/>
      <c r="CE109" s="19"/>
      <c r="CF109" s="19"/>
      <c r="CG109" s="19"/>
      <c r="CH109" s="19"/>
    </row>
    <row r="110" spans="1:86" x14ac:dyDescent="0.3">
      <c r="A110" s="2">
        <f t="shared" si="37"/>
        <v>2064</v>
      </c>
      <c r="B110" s="5">
        <f t="shared" si="84"/>
        <v>1159.7193074605452</v>
      </c>
      <c r="C110" s="5">
        <f t="shared" si="84"/>
        <v>2935.7458205234675</v>
      </c>
      <c r="D110" s="5">
        <f t="shared" si="84"/>
        <v>4284.8477757365908</v>
      </c>
      <c r="E110" s="15">
        <f t="shared" si="85"/>
        <v>2.5745578669370971E-4</v>
      </c>
      <c r="F110" s="15">
        <f t="shared" si="85"/>
        <v>5.0720516360813262E-4</v>
      </c>
      <c r="G110" s="15">
        <f t="shared" si="85"/>
        <v>1.0354412991337672E-3</v>
      </c>
      <c r="H110" s="5">
        <f t="shared" si="40"/>
        <v>115014.71591597081</v>
      </c>
      <c r="I110" s="5">
        <f t="shared" si="40"/>
        <v>35985.603218236007</v>
      </c>
      <c r="J110" s="5">
        <f t="shared" si="40"/>
        <v>14001.625718188639</v>
      </c>
      <c r="K110" s="5">
        <f t="shared" si="41"/>
        <v>99174.615078040108</v>
      </c>
      <c r="L110" s="5">
        <f t="shared" si="41"/>
        <v>12257.738039398615</v>
      </c>
      <c r="M110" s="5">
        <f t="shared" si="41"/>
        <v>3267.7066843481216</v>
      </c>
      <c r="N110" s="15">
        <f t="shared" si="42"/>
        <v>1.337776792058798E-2</v>
      </c>
      <c r="O110" s="15">
        <f t="shared" si="42"/>
        <v>1.7818544765592081E-2</v>
      </c>
      <c r="P110" s="15">
        <f t="shared" si="42"/>
        <v>1.6325972916048981E-2</v>
      </c>
      <c r="Q110" s="5">
        <f t="shared" si="43"/>
        <v>9033.1301607488513</v>
      </c>
      <c r="R110" s="5">
        <f t="shared" si="43"/>
        <v>11127.527063007828</v>
      </c>
      <c r="S110" s="5">
        <f t="shared" si="43"/>
        <v>5423.2649870011546</v>
      </c>
      <c r="T110" s="5">
        <f t="shared" si="86"/>
        <v>78.538907728541545</v>
      </c>
      <c r="U110" s="5">
        <f t="shared" si="86"/>
        <v>309.22163498342746</v>
      </c>
      <c r="V110" s="5">
        <f t="shared" si="86"/>
        <v>387.33109255706853</v>
      </c>
      <c r="W110" s="15">
        <f t="shared" si="45"/>
        <v>-1.0734613539272964E-2</v>
      </c>
      <c r="X110" s="15">
        <f t="shared" si="45"/>
        <v>-1.217998157191269E-2</v>
      </c>
      <c r="Y110" s="15">
        <f t="shared" si="45"/>
        <v>-9.7425357312937999E-3</v>
      </c>
      <c r="Z110" s="5">
        <f t="shared" si="50"/>
        <v>13745.46594332781</v>
      </c>
      <c r="AA110" s="5">
        <f t="shared" si="50"/>
        <v>27930.946425283495</v>
      </c>
      <c r="AB110" s="5">
        <f t="shared" si="50"/>
        <v>19826.575513962125</v>
      </c>
      <c r="AC110" s="16">
        <f t="shared" si="81"/>
        <v>1.8592622532662233</v>
      </c>
      <c r="AD110" s="16">
        <f t="shared" si="81"/>
        <v>2.921881476801917</v>
      </c>
      <c r="AE110" s="16">
        <f t="shared" si="81"/>
        <v>3.973638699583141</v>
      </c>
      <c r="AF110" s="15">
        <f t="shared" si="58"/>
        <v>-4.0504037456468023E-3</v>
      </c>
      <c r="AG110" s="15">
        <f t="shared" si="58"/>
        <v>2.9673830763510267E-4</v>
      </c>
      <c r="AH110" s="15">
        <f t="shared" si="58"/>
        <v>9.7937136394747881E-3</v>
      </c>
      <c r="AI110" s="1">
        <f t="shared" si="82"/>
        <v>199101.32078080799</v>
      </c>
      <c r="AJ110" s="1">
        <f t="shared" si="82"/>
        <v>59731.503210425566</v>
      </c>
      <c r="AK110" s="1">
        <f t="shared" si="82"/>
        <v>23391.843724187867</v>
      </c>
      <c r="AL110" s="14">
        <f t="shared" si="87"/>
        <v>35.632945312853799</v>
      </c>
      <c r="AM110" s="14">
        <f t="shared" si="87"/>
        <v>6.8308120742191516</v>
      </c>
      <c r="AN110" s="14">
        <f t="shared" si="87"/>
        <v>2.3885466908111206</v>
      </c>
      <c r="AO110" s="11">
        <f t="shared" si="88"/>
        <v>1.1984302920094801E-2</v>
      </c>
      <c r="AP110" s="11">
        <f t="shared" si="88"/>
        <v>1.5097060860971715E-2</v>
      </c>
      <c r="AQ110" s="11">
        <f t="shared" si="88"/>
        <v>1.3694939061775633E-2</v>
      </c>
      <c r="AR110" s="1">
        <f t="shared" si="51"/>
        <v>115014.71591597081</v>
      </c>
      <c r="AS110" s="1">
        <f t="shared" si="48"/>
        <v>35985.603218236007</v>
      </c>
      <c r="AT110" s="1">
        <f t="shared" si="49"/>
        <v>14001.625718188639</v>
      </c>
      <c r="AU110" s="1">
        <f t="shared" si="59"/>
        <v>23002.943183194162</v>
      </c>
      <c r="AV110" s="1">
        <f t="shared" si="59"/>
        <v>7197.1206436472021</v>
      </c>
      <c r="AW110" s="1">
        <f t="shared" si="59"/>
        <v>2800.3251436377282</v>
      </c>
      <c r="AX110" s="1">
        <f t="shared" si="60"/>
        <v>79339.692062432077</v>
      </c>
      <c r="AY110" s="1">
        <f t="shared" si="60"/>
        <v>9806.1904315188931</v>
      </c>
      <c r="AZ110" s="1">
        <f t="shared" si="60"/>
        <v>2614.1653474784976</v>
      </c>
      <c r="BA110" s="1">
        <f t="shared" si="61"/>
        <v>13083.366191725152</v>
      </c>
      <c r="BB110" s="1">
        <f t="shared" si="61"/>
        <v>26981.762095789232</v>
      </c>
      <c r="BC110" s="1">
        <f t="shared" si="61"/>
        <v>33716.182321808999</v>
      </c>
      <c r="BD110" s="1">
        <f t="shared" si="62"/>
        <v>17334.94048533812</v>
      </c>
      <c r="BE110" s="2">
        <f t="shared" si="83"/>
        <v>0.17931493730955578</v>
      </c>
      <c r="BF110" s="2">
        <f t="shared" si="83"/>
        <v>0.13584270515142602</v>
      </c>
      <c r="BG110" s="2">
        <f t="shared" si="83"/>
        <v>7.3108051554487685E-2</v>
      </c>
      <c r="BH110" s="2">
        <f t="shared" si="55"/>
        <v>0.12533480492541024</v>
      </c>
      <c r="BI110" s="2">
        <f t="shared" si="63"/>
        <v>3.2153846742329923E-3</v>
      </c>
      <c r="BJ110" s="2">
        <f t="shared" si="63"/>
        <v>1.8453240542857267E-3</v>
      </c>
      <c r="BK110" s="2">
        <f t="shared" si="63"/>
        <v>5.3447872020936297E-4</v>
      </c>
      <c r="BL110" s="2">
        <f t="shared" si="56"/>
        <v>369.81655486747394</v>
      </c>
      <c r="BM110" s="2">
        <f t="shared" si="56"/>
        <v>66.405099226592768</v>
      </c>
      <c r="BN110" s="2">
        <f t="shared" si="56"/>
        <v>7.4835709947079669</v>
      </c>
      <c r="BO110" s="2">
        <f t="shared" si="64"/>
        <v>300.08232036920805</v>
      </c>
      <c r="BP110" s="2">
        <f t="shared" si="64"/>
        <v>35.003337253520399</v>
      </c>
      <c r="BQ110" s="2">
        <f t="shared" si="64"/>
        <v>10.325853540679494</v>
      </c>
      <c r="BR110" s="11">
        <f t="shared" si="65"/>
        <v>4.4222866820741141E-2</v>
      </c>
      <c r="BS110" s="17">
        <f t="shared" si="53"/>
        <v>9.3916285666076627E-2</v>
      </c>
      <c r="BT110" s="17">
        <f t="shared" si="54"/>
        <v>0.2349502921834461</v>
      </c>
      <c r="BU110" s="12">
        <f>(BU$3*temphigh!$I220+BU$4*temphigh!$I220^2+BU$5*temphigh!$I220^6)*(K110/K$56)^$BW$1</f>
        <v>-0.40240815900950305</v>
      </c>
      <c r="BV110" s="12">
        <f>(BV$3*temphigh!$I220+BV$4*temphigh!$I220^2+BV$5*temphigh!$I220^6)*(L110/L$56)^$BW$1</f>
        <v>-1.7201288649198938</v>
      </c>
      <c r="BW110" s="12">
        <f>(BW$3*temphigh!$I220+BW$4*temphigh!$I220^2+BW$5*temphigh!$I220^6)*(M110/M$56)^$BW$1</f>
        <v>-2.6344970927778104</v>
      </c>
      <c r="BX110" s="12"/>
      <c r="BY110" s="12"/>
      <c r="BZ110" s="12"/>
      <c r="CA110" s="19"/>
      <c r="CB110" s="19"/>
      <c r="CC110" s="19"/>
      <c r="CD110" s="19"/>
      <c r="CE110" s="19"/>
      <c r="CF110" s="19"/>
      <c r="CG110" s="19"/>
      <c r="CH110" s="19"/>
    </row>
    <row r="111" spans="1:86" x14ac:dyDescent="0.3">
      <c r="A111" s="2">
        <f t="shared" si="37"/>
        <v>2065</v>
      </c>
      <c r="B111" s="5">
        <f t="shared" si="84"/>
        <v>1160.002955084859</v>
      </c>
      <c r="C111" s="5">
        <f t="shared" si="84"/>
        <v>2937.1603946907176</v>
      </c>
      <c r="D111" s="5">
        <f t="shared" si="84"/>
        <v>4289.0626486667152</v>
      </c>
      <c r="E111" s="15">
        <f t="shared" si="85"/>
        <v>2.4458299735902422E-4</v>
      </c>
      <c r="F111" s="15">
        <f t="shared" si="85"/>
        <v>4.8184490542772595E-4</v>
      </c>
      <c r="G111" s="15">
        <f t="shared" si="85"/>
        <v>9.8366923417707894E-4</v>
      </c>
      <c r="H111" s="5">
        <f t="shared" si="40"/>
        <v>116557.32006296492</v>
      </c>
      <c r="I111" s="5">
        <f t="shared" si="40"/>
        <v>36636.025798220442</v>
      </c>
      <c r="J111" s="5">
        <f t="shared" si="40"/>
        <v>14241.227944444365</v>
      </c>
      <c r="K111" s="5">
        <f t="shared" si="41"/>
        <v>100480.19235816368</v>
      </c>
      <c r="L111" s="5">
        <f t="shared" si="41"/>
        <v>12473.2806095454</v>
      </c>
      <c r="M111" s="5">
        <f t="shared" si="41"/>
        <v>3320.3590413563556</v>
      </c>
      <c r="N111" s="15">
        <f t="shared" si="42"/>
        <v>1.3164430021696871E-2</v>
      </c>
      <c r="O111" s="15">
        <f t="shared" si="42"/>
        <v>1.7584204316815288E-2</v>
      </c>
      <c r="P111" s="15">
        <f t="shared" si="42"/>
        <v>1.6112938551195999E-2</v>
      </c>
      <c r="Q111" s="5">
        <f t="shared" si="43"/>
        <v>9056.016898042606</v>
      </c>
      <c r="R111" s="5">
        <f t="shared" si="43"/>
        <v>11190.669026503296</v>
      </c>
      <c r="S111" s="5">
        <f t="shared" si="43"/>
        <v>5462.3298663114119</v>
      </c>
      <c r="T111" s="5">
        <f t="shared" si="86"/>
        <v>77.695822906279034</v>
      </c>
      <c r="U111" s="5">
        <f t="shared" si="86"/>
        <v>305.4553211676926</v>
      </c>
      <c r="V111" s="5">
        <f t="shared" si="86"/>
        <v>383.55750554799022</v>
      </c>
      <c r="W111" s="15">
        <f t="shared" si="45"/>
        <v>-1.0734613539272964E-2</v>
      </c>
      <c r="X111" s="15">
        <f t="shared" si="45"/>
        <v>-1.217998157191269E-2</v>
      </c>
      <c r="Y111" s="15">
        <f t="shared" si="45"/>
        <v>-9.7425357312937999E-3</v>
      </c>
      <c r="Z111" s="5">
        <f t="shared" si="50"/>
        <v>13727.542889221077</v>
      </c>
      <c r="AA111" s="5">
        <f t="shared" si="50"/>
        <v>28104.955859745824</v>
      </c>
      <c r="AB111" s="5">
        <f t="shared" si="50"/>
        <v>20170.235739742191</v>
      </c>
      <c r="AC111" s="16">
        <f t="shared" si="81"/>
        <v>1.8517314904714541</v>
      </c>
      <c r="AD111" s="16">
        <f t="shared" si="81"/>
        <v>2.9227485109664535</v>
      </c>
      <c r="AE111" s="16">
        <f t="shared" si="81"/>
        <v>4.0125553791135928</v>
      </c>
      <c r="AF111" s="15">
        <f t="shared" si="58"/>
        <v>-4.0504037456468023E-3</v>
      </c>
      <c r="AG111" s="15">
        <f t="shared" si="58"/>
        <v>2.9673830763510267E-4</v>
      </c>
      <c r="AH111" s="15">
        <f t="shared" si="58"/>
        <v>9.7937136394747881E-3</v>
      </c>
      <c r="AI111" s="1">
        <f t="shared" si="82"/>
        <v>202194.13188592135</v>
      </c>
      <c r="AJ111" s="1">
        <f t="shared" si="82"/>
        <v>60955.473533030206</v>
      </c>
      <c r="AK111" s="1">
        <f t="shared" si="82"/>
        <v>23852.98449540681</v>
      </c>
      <c r="AL111" s="14">
        <f t="shared" si="87"/>
        <v>36.055710963312571</v>
      </c>
      <c r="AM111" s="14">
        <f t="shared" si="87"/>
        <v>6.9329060079773548</v>
      </c>
      <c r="AN111" s="14">
        <f t="shared" si="87"/>
        <v>2.4209305821742162</v>
      </c>
      <c r="AO111" s="11">
        <f t="shared" si="88"/>
        <v>1.1864459890893853E-2</v>
      </c>
      <c r="AP111" s="11">
        <f t="shared" si="88"/>
        <v>1.4946090252361998E-2</v>
      </c>
      <c r="AQ111" s="11">
        <f t="shared" si="88"/>
        <v>1.3557989671157877E-2</v>
      </c>
      <c r="AR111" s="1">
        <f t="shared" si="51"/>
        <v>116557.32006296492</v>
      </c>
      <c r="AS111" s="1">
        <f t="shared" si="48"/>
        <v>36636.025798220442</v>
      </c>
      <c r="AT111" s="1">
        <f t="shared" si="49"/>
        <v>14241.227944444365</v>
      </c>
      <c r="AU111" s="1">
        <f t="shared" si="59"/>
        <v>23311.464012592987</v>
      </c>
      <c r="AV111" s="1">
        <f t="shared" si="59"/>
        <v>7327.2051596440888</v>
      </c>
      <c r="AW111" s="1">
        <f t="shared" si="59"/>
        <v>2848.245588888873</v>
      </c>
      <c r="AX111" s="1">
        <f t="shared" si="60"/>
        <v>80384.153886530941</v>
      </c>
      <c r="AY111" s="1">
        <f t="shared" si="60"/>
        <v>9978.6244876363198</v>
      </c>
      <c r="AZ111" s="1">
        <f t="shared" si="60"/>
        <v>2656.2872330850846</v>
      </c>
      <c r="BA111" s="1">
        <f t="shared" si="61"/>
        <v>13101.737296362826</v>
      </c>
      <c r="BB111" s="1">
        <f t="shared" si="61"/>
        <v>27045.961911651902</v>
      </c>
      <c r="BC111" s="1">
        <f t="shared" si="61"/>
        <v>33817.906427698181</v>
      </c>
      <c r="BD111" s="1">
        <f t="shared" si="62"/>
        <v>16872.078306443003</v>
      </c>
      <c r="BE111" s="2">
        <f t="shared" si="83"/>
        <v>0.17931493730955578</v>
      </c>
      <c r="BF111" s="2">
        <f t="shared" si="83"/>
        <v>0.13584270515142602</v>
      </c>
      <c r="BG111" s="2">
        <f t="shared" si="83"/>
        <v>7.3108051554487685E-2</v>
      </c>
      <c r="BH111" s="2">
        <f t="shared" si="55"/>
        <v>0.12505921590415478</v>
      </c>
      <c r="BI111" s="2">
        <f t="shared" si="63"/>
        <v>3.2153846742329923E-3</v>
      </c>
      <c r="BJ111" s="2">
        <f t="shared" si="63"/>
        <v>1.8453240542857267E-3</v>
      </c>
      <c r="BK111" s="2">
        <f t="shared" si="63"/>
        <v>5.3447872020936297E-4</v>
      </c>
      <c r="BL111" s="2">
        <f t="shared" si="56"/>
        <v>374.7766206001271</v>
      </c>
      <c r="BM111" s="2">
        <f t="shared" si="56"/>
        <v>67.605339658888624</v>
      </c>
      <c r="BN111" s="2">
        <f t="shared" si="56"/>
        <v>7.6116332859564411</v>
      </c>
      <c r="BO111" s="2">
        <f t="shared" si="64"/>
        <v>304.50414482363794</v>
      </c>
      <c r="BP111" s="2">
        <f t="shared" si="64"/>
        <v>35.415368558224841</v>
      </c>
      <c r="BQ111" s="2">
        <f t="shared" si="64"/>
        <v>10.323611882336452</v>
      </c>
      <c r="BR111" s="11">
        <f t="shared" si="65"/>
        <v>4.4027540710273455E-2</v>
      </c>
      <c r="BS111" s="17">
        <f t="shared" si="53"/>
        <v>8.9938928412873931E-2</v>
      </c>
      <c r="BT111" s="17">
        <f t="shared" si="54"/>
        <v>0.22810707978975348</v>
      </c>
      <c r="BU111" s="12">
        <f>(BU$3*temphigh!$I221+BU$4*temphigh!$I221^2+BU$5*temphigh!$I221^6)*(K111/K$56)^$BW$1</f>
        <v>-0.58064438134446794</v>
      </c>
      <c r="BV111" s="12">
        <f>(BV$3*temphigh!$I221+BV$4*temphigh!$I221^2+BV$5*temphigh!$I221^6)*(L111/L$56)^$BW$1</f>
        <v>-1.8568246311460619</v>
      </c>
      <c r="BW111" s="12">
        <f>(BW$3*temphigh!$I221+BW$4*temphigh!$I221^2+BW$5*temphigh!$I221^6)*(M111/M$56)^$BW$1</f>
        <v>-2.7525545354964405</v>
      </c>
      <c r="BX111" s="12"/>
      <c r="BY111" s="12"/>
      <c r="BZ111" s="12"/>
      <c r="CA111" s="19"/>
      <c r="CB111" s="19"/>
      <c r="CC111" s="19"/>
      <c r="CD111" s="19"/>
      <c r="CE111" s="19"/>
      <c r="CF111" s="19"/>
      <c r="CG111" s="19"/>
      <c r="CH111" s="19"/>
    </row>
    <row r="112" spans="1:86" x14ac:dyDescent="0.3">
      <c r="A112" s="2">
        <f t="shared" si="37"/>
        <v>2066</v>
      </c>
      <c r="B112" s="5">
        <f t="shared" si="84"/>
        <v>1160.272486234574</v>
      </c>
      <c r="C112" s="5">
        <f t="shared" si="84"/>
        <v>2938.5048876746932</v>
      </c>
      <c r="D112" s="5">
        <f t="shared" si="84"/>
        <v>4293.0707166891189</v>
      </c>
      <c r="E112" s="15">
        <f t="shared" si="85"/>
        <v>2.3235384749107301E-4</v>
      </c>
      <c r="F112" s="15">
        <f t="shared" si="85"/>
        <v>4.577526601563396E-4</v>
      </c>
      <c r="G112" s="15">
        <f t="shared" si="85"/>
        <v>9.3448577246822489E-4</v>
      </c>
      <c r="H112" s="5">
        <f t="shared" si="40"/>
        <v>118094.45535812425</v>
      </c>
      <c r="I112" s="5">
        <f t="shared" si="40"/>
        <v>37288.793106868463</v>
      </c>
      <c r="J112" s="5">
        <f t="shared" si="40"/>
        <v>14481.211680071168</v>
      </c>
      <c r="K112" s="5">
        <f t="shared" si="41"/>
        <v>101781.65625677771</v>
      </c>
      <c r="L112" s="5">
        <f t="shared" si="41"/>
        <v>12689.71621019693</v>
      </c>
      <c r="M112" s="5">
        <f t="shared" si="41"/>
        <v>3373.1593620799467</v>
      </c>
      <c r="N112" s="15">
        <f t="shared" si="42"/>
        <v>1.2952442347790694E-2</v>
      </c>
      <c r="O112" s="15">
        <f t="shared" si="42"/>
        <v>1.7351938710165715E-2</v>
      </c>
      <c r="P112" s="15">
        <f t="shared" si="42"/>
        <v>1.5901991340678157E-2</v>
      </c>
      <c r="Q112" s="5">
        <f t="shared" si="43"/>
        <v>9076.9510240416603</v>
      </c>
      <c r="R112" s="5">
        <f t="shared" si="43"/>
        <v>11251.32955016881</v>
      </c>
      <c r="S112" s="5">
        <f t="shared" si="43"/>
        <v>5500.2637087502717</v>
      </c>
      <c r="T112" s="5">
        <f t="shared" si="86"/>
        <v>76.861788273764333</v>
      </c>
      <c r="U112" s="5">
        <f t="shared" si="86"/>
        <v>301.73488098482744</v>
      </c>
      <c r="V112" s="5">
        <f t="shared" si="86"/>
        <v>379.820682845183</v>
      </c>
      <c r="W112" s="15">
        <f t="shared" si="45"/>
        <v>-1.0734613539272964E-2</v>
      </c>
      <c r="X112" s="15">
        <f t="shared" si="45"/>
        <v>-1.217998157191269E-2</v>
      </c>
      <c r="Y112" s="15">
        <f t="shared" si="45"/>
        <v>-9.7425357312937999E-3</v>
      </c>
      <c r="Z112" s="5">
        <f t="shared" si="50"/>
        <v>13706.580630763661</v>
      </c>
      <c r="AA112" s="5">
        <f t="shared" si="50"/>
        <v>28272.821569581851</v>
      </c>
      <c r="AB112" s="5">
        <f t="shared" si="50"/>
        <v>20514.490489404037</v>
      </c>
      <c r="AC112" s="16">
        <f t="shared" si="81"/>
        <v>1.8442312303065165</v>
      </c>
      <c r="AD112" s="16">
        <f t="shared" si="81"/>
        <v>2.9236158024132406</v>
      </c>
      <c r="AE112" s="16">
        <f t="shared" si="81"/>
        <v>4.0518531974591658</v>
      </c>
      <c r="AF112" s="15">
        <f t="shared" si="58"/>
        <v>-4.0504037456468023E-3</v>
      </c>
      <c r="AG112" s="15">
        <f t="shared" si="58"/>
        <v>2.9673830763510267E-4</v>
      </c>
      <c r="AH112" s="15">
        <f t="shared" si="58"/>
        <v>9.7937136394747881E-3</v>
      </c>
      <c r="AI112" s="1">
        <f t="shared" si="82"/>
        <v>205286.1827099222</v>
      </c>
      <c r="AJ112" s="1">
        <f t="shared" si="82"/>
        <v>62187.131339371277</v>
      </c>
      <c r="AK112" s="1">
        <f t="shared" si="82"/>
        <v>24315.931634755001</v>
      </c>
      <c r="AL112" s="14">
        <f t="shared" si="87"/>
        <v>36.479214684508833</v>
      </c>
      <c r="AM112" s="14">
        <f t="shared" si="87"/>
        <v>7.0354896484946625</v>
      </c>
      <c r="AN112" s="14">
        <f t="shared" si="87"/>
        <v>2.4534253044836469</v>
      </c>
      <c r="AO112" s="11">
        <f t="shared" si="88"/>
        <v>1.1745815291984913E-2</v>
      </c>
      <c r="AP112" s="11">
        <f t="shared" si="88"/>
        <v>1.4796629349838377E-2</v>
      </c>
      <c r="AQ112" s="11">
        <f t="shared" si="88"/>
        <v>1.3422409774446298E-2</v>
      </c>
      <c r="AR112" s="1">
        <f t="shared" si="51"/>
        <v>118094.45535812425</v>
      </c>
      <c r="AS112" s="1">
        <f t="shared" si="48"/>
        <v>37288.793106868463</v>
      </c>
      <c r="AT112" s="1">
        <f t="shared" si="49"/>
        <v>14481.211680071168</v>
      </c>
      <c r="AU112" s="1">
        <f t="shared" si="59"/>
        <v>23618.89107162485</v>
      </c>
      <c r="AV112" s="1">
        <f t="shared" si="59"/>
        <v>7457.7586213736931</v>
      </c>
      <c r="AW112" s="1">
        <f t="shared" si="59"/>
        <v>2896.2423360142338</v>
      </c>
      <c r="AX112" s="1">
        <f t="shared" si="60"/>
        <v>81425.325005422172</v>
      </c>
      <c r="AY112" s="1">
        <f t="shared" si="60"/>
        <v>10151.772968157542</v>
      </c>
      <c r="AZ112" s="1">
        <f t="shared" si="60"/>
        <v>2698.5274896639576</v>
      </c>
      <c r="BA112" s="1">
        <f t="shared" si="61"/>
        <v>13119.713403253318</v>
      </c>
      <c r="BB112" s="1">
        <f t="shared" si="61"/>
        <v>27108.893704194747</v>
      </c>
      <c r="BC112" s="1">
        <f t="shared" si="61"/>
        <v>33917.240038578806</v>
      </c>
      <c r="BD112" s="1">
        <f t="shared" si="62"/>
        <v>16420.575408754969</v>
      </c>
      <c r="BE112" s="2">
        <f t="shared" si="83"/>
        <v>0.17931493730955578</v>
      </c>
      <c r="BF112" s="2">
        <f t="shared" si="83"/>
        <v>0.13584270515142602</v>
      </c>
      <c r="BG112" s="2">
        <f t="shared" si="83"/>
        <v>7.3108051554487685E-2</v>
      </c>
      <c r="BH112" s="2">
        <f t="shared" si="55"/>
        <v>0.12478380372042068</v>
      </c>
      <c r="BI112" s="2">
        <f t="shared" si="63"/>
        <v>3.2153846742329923E-3</v>
      </c>
      <c r="BJ112" s="2">
        <f t="shared" si="63"/>
        <v>1.8453240542857267E-3</v>
      </c>
      <c r="BK112" s="2">
        <f t="shared" si="63"/>
        <v>5.3447872020936297E-4</v>
      </c>
      <c r="BL112" s="2">
        <f t="shared" si="56"/>
        <v>379.71910187040498</v>
      </c>
      <c r="BM112" s="2">
        <f t="shared" si="56"/>
        <v>68.809906875388165</v>
      </c>
      <c r="BN112" s="2">
        <f t="shared" si="56"/>
        <v>7.7398994858453172</v>
      </c>
      <c r="BO112" s="2">
        <f t="shared" si="64"/>
        <v>308.9917234590165</v>
      </c>
      <c r="BP112" s="2">
        <f t="shared" si="64"/>
        <v>35.832366536197661</v>
      </c>
      <c r="BQ112" s="2">
        <f t="shared" si="64"/>
        <v>10.321418127590535</v>
      </c>
      <c r="BR112" s="11">
        <f t="shared" si="65"/>
        <v>4.3832783322806906E-2</v>
      </c>
      <c r="BS112" s="17">
        <f t="shared" si="53"/>
        <v>8.6146126328896094E-2</v>
      </c>
      <c r="BT112" s="17">
        <f t="shared" si="54"/>
        <v>0.22146318426189657</v>
      </c>
      <c r="BU112" s="12">
        <f>(BU$3*temphigh!$I222+BU$4*temphigh!$I222^2+BU$5*temphigh!$I222^6)*(K112/K$56)^$BW$1</f>
        <v>-0.76321962948364164</v>
      </c>
      <c r="BV112" s="12">
        <f>(BV$3*temphigh!$I222+BV$4*temphigh!$I222^2+BV$5*temphigh!$I222^6)*(L112/L$56)^$BW$1</f>
        <v>-1.9962529167165162</v>
      </c>
      <c r="BW112" s="12">
        <f>(BW$3*temphigh!$I222+BW$4*temphigh!$I222^2+BW$5*temphigh!$I222^6)*(M112/M$56)^$BW$1</f>
        <v>-2.8727727167929573</v>
      </c>
      <c r="BX112" s="12"/>
      <c r="BY112" s="12"/>
      <c r="BZ112" s="12"/>
      <c r="CA112" s="19"/>
      <c r="CB112" s="19"/>
      <c r="CC112" s="19"/>
      <c r="CD112" s="19"/>
      <c r="CE112" s="19"/>
      <c r="CF112" s="19"/>
      <c r="CG112" s="19"/>
      <c r="CH112" s="19"/>
    </row>
    <row r="113" spans="1:86" x14ac:dyDescent="0.3">
      <c r="A113" s="2">
        <f t="shared" si="37"/>
        <v>2067</v>
      </c>
      <c r="B113" s="5">
        <f t="shared" si="84"/>
        <v>1160.5286003220729</v>
      </c>
      <c r="C113" s="5">
        <f t="shared" si="84"/>
        <v>2939.7827406824481</v>
      </c>
      <c r="D113" s="5">
        <f t="shared" si="84"/>
        <v>4296.8819395188175</v>
      </c>
      <c r="E113" s="15">
        <f t="shared" si="85"/>
        <v>2.2073615511651934E-4</v>
      </c>
      <c r="F113" s="15">
        <f t="shared" si="85"/>
        <v>4.3486502714852262E-4</v>
      </c>
      <c r="G113" s="15">
        <f t="shared" si="85"/>
        <v>8.8776148384481365E-4</v>
      </c>
      <c r="H113" s="5">
        <f t="shared" si="40"/>
        <v>119625.59197543554</v>
      </c>
      <c r="I113" s="5">
        <f t="shared" si="40"/>
        <v>37943.735406019354</v>
      </c>
      <c r="J113" s="5">
        <f t="shared" si="40"/>
        <v>14721.524669006811</v>
      </c>
      <c r="K113" s="5">
        <f t="shared" si="41"/>
        <v>103078.53847137997</v>
      </c>
      <c r="L113" s="5">
        <f t="shared" si="41"/>
        <v>12906.986247973891</v>
      </c>
      <c r="M113" s="5">
        <f t="shared" si="41"/>
        <v>3426.094753409815</v>
      </c>
      <c r="N113" s="15">
        <f t="shared" si="42"/>
        <v>1.2741806945354206E-2</v>
      </c>
      <c r="O113" s="15">
        <f t="shared" si="42"/>
        <v>1.712174127285615E-2</v>
      </c>
      <c r="P113" s="15">
        <f t="shared" si="42"/>
        <v>1.5693119016241042E-2</v>
      </c>
      <c r="Q113" s="5">
        <f t="shared" si="43"/>
        <v>9095.9360485422549</v>
      </c>
      <c r="R113" s="5">
        <f t="shared" si="43"/>
        <v>11309.50050526736</v>
      </c>
      <c r="S113" s="5">
        <f t="shared" si="43"/>
        <v>5537.0637784231058</v>
      </c>
      <c r="T113" s="5">
        <f t="shared" si="86"/>
        <v>76.03670668070805</v>
      </c>
      <c r="U113" s="5">
        <f t="shared" si="86"/>
        <v>298.05975569482899</v>
      </c>
      <c r="V113" s="5">
        <f t="shared" si="86"/>
        <v>376.1202662710794</v>
      </c>
      <c r="W113" s="15">
        <f t="shared" si="45"/>
        <v>-1.0734613539272964E-2</v>
      </c>
      <c r="X113" s="15">
        <f t="shared" si="45"/>
        <v>-1.217998157191269E-2</v>
      </c>
      <c r="Y113" s="15">
        <f t="shared" si="45"/>
        <v>-9.7425357312937999E-3</v>
      </c>
      <c r="Z113" s="5">
        <f t="shared" si="50"/>
        <v>13682.619601260041</v>
      </c>
      <c r="AA113" s="5">
        <f t="shared" si="50"/>
        <v>28434.513300508494</v>
      </c>
      <c r="AB113" s="5">
        <f t="shared" si="50"/>
        <v>20859.26428150012</v>
      </c>
      <c r="AC113" s="16">
        <f t="shared" si="81"/>
        <v>1.8367613492234443</v>
      </c>
      <c r="AD113" s="16">
        <f t="shared" si="81"/>
        <v>2.9244833512186239</v>
      </c>
      <c r="AE113" s="16">
        <f t="shared" si="81"/>
        <v>4.0915358873842713</v>
      </c>
      <c r="AF113" s="15">
        <f t="shared" si="58"/>
        <v>-4.0504037456468023E-3</v>
      </c>
      <c r="AG113" s="15">
        <f t="shared" si="58"/>
        <v>2.9673830763510267E-4</v>
      </c>
      <c r="AH113" s="15">
        <f t="shared" si="58"/>
        <v>9.7937136394747881E-3</v>
      </c>
      <c r="AI113" s="1">
        <f t="shared" si="82"/>
        <v>208376.45551055484</v>
      </c>
      <c r="AJ113" s="1">
        <f t="shared" si="82"/>
        <v>63426.176826807845</v>
      </c>
      <c r="AK113" s="1">
        <f t="shared" si="82"/>
        <v>24780.580807293736</v>
      </c>
      <c r="AL113" s="14">
        <f t="shared" si="87"/>
        <v>36.903408021012922</v>
      </c>
      <c r="AM113" s="14">
        <f t="shared" si="87"/>
        <v>7.1385501657918295</v>
      </c>
      <c r="AN113" s="14">
        <f t="shared" si="87"/>
        <v>2.4860268754735442</v>
      </c>
      <c r="AO113" s="11">
        <f t="shared" si="88"/>
        <v>1.1628357139065064E-2</v>
      </c>
      <c r="AP113" s="11">
        <f t="shared" si="88"/>
        <v>1.4648663056339993E-2</v>
      </c>
      <c r="AQ113" s="11">
        <f t="shared" si="88"/>
        <v>1.3288185676701836E-2</v>
      </c>
      <c r="AR113" s="1">
        <f t="shared" si="51"/>
        <v>119625.59197543554</v>
      </c>
      <c r="AS113" s="1">
        <f t="shared" si="48"/>
        <v>37943.735406019354</v>
      </c>
      <c r="AT113" s="1">
        <f t="shared" si="49"/>
        <v>14721.524669006811</v>
      </c>
      <c r="AU113" s="1">
        <f t="shared" si="59"/>
        <v>23925.118395087109</v>
      </c>
      <c r="AV113" s="1">
        <f t="shared" si="59"/>
        <v>7588.7470812038709</v>
      </c>
      <c r="AW113" s="1">
        <f t="shared" si="59"/>
        <v>2944.3049338013625</v>
      </c>
      <c r="AX113" s="1">
        <f t="shared" si="60"/>
        <v>82462.830777103984</v>
      </c>
      <c r="AY113" s="1">
        <f t="shared" si="60"/>
        <v>10325.588998379113</v>
      </c>
      <c r="AZ113" s="1">
        <f t="shared" si="60"/>
        <v>2740.8758027278523</v>
      </c>
      <c r="BA113" s="1">
        <f t="shared" si="61"/>
        <v>13137.303214385562</v>
      </c>
      <c r="BB113" s="1">
        <f t="shared" si="61"/>
        <v>27170.590565155366</v>
      </c>
      <c r="BC113" s="1">
        <f t="shared" si="61"/>
        <v>34014.258303675699</v>
      </c>
      <c r="BD113" s="1">
        <f t="shared" si="62"/>
        <v>15980.214040336023</v>
      </c>
      <c r="BE113" s="2">
        <f t="shared" si="83"/>
        <v>0.17931493730955578</v>
      </c>
      <c r="BF113" s="2">
        <f t="shared" si="83"/>
        <v>0.13584270515142602</v>
      </c>
      <c r="BG113" s="2">
        <f t="shared" si="83"/>
        <v>7.3108051554487685E-2</v>
      </c>
      <c r="BH113" s="2">
        <f t="shared" si="55"/>
        <v>0.12450854290850907</v>
      </c>
      <c r="BI113" s="2">
        <f t="shared" si="63"/>
        <v>3.2153846742329923E-3</v>
      </c>
      <c r="BJ113" s="2">
        <f t="shared" si="63"/>
        <v>1.8453240542857267E-3</v>
      </c>
      <c r="BK113" s="2">
        <f t="shared" si="63"/>
        <v>5.3447872020936297E-4</v>
      </c>
      <c r="BL113" s="2">
        <f t="shared" si="56"/>
        <v>384.64229508386467</v>
      </c>
      <c r="BM113" s="2">
        <f t="shared" si="56"/>
        <v>70.018487654180504</v>
      </c>
      <c r="BN113" s="2">
        <f t="shared" si="56"/>
        <v>7.868341664621326</v>
      </c>
      <c r="BO113" s="2">
        <f t="shared" si="64"/>
        <v>313.54603359313325</v>
      </c>
      <c r="BP113" s="2">
        <f t="shared" si="64"/>
        <v>36.254389914325955</v>
      </c>
      <c r="BQ113" s="2">
        <f t="shared" si="64"/>
        <v>10.319270803974986</v>
      </c>
      <c r="BR113" s="11">
        <f t="shared" si="65"/>
        <v>4.363864491253075E-2</v>
      </c>
      <c r="BS113" s="17">
        <f t="shared" si="53"/>
        <v>8.2528665228035161E-2</v>
      </c>
      <c r="BT113" s="17">
        <f t="shared" si="54"/>
        <v>0.2150128002542685</v>
      </c>
      <c r="BU113" s="12">
        <f>(BU$3*temphigh!$I223+BU$4*temphigh!$I223^2+BU$5*temphigh!$I223^6)*(K113/K$56)^$BW$1</f>
        <v>-0.95012672109245122</v>
      </c>
      <c r="BV113" s="12">
        <f>(BV$3*temphigh!$I223+BV$4*temphigh!$I223^2+BV$5*temphigh!$I223^6)*(L113/L$56)^$BW$1</f>
        <v>-2.1383988338758741</v>
      </c>
      <c r="BW113" s="12">
        <f>(BW$3*temphigh!$I223+BW$4*temphigh!$I223^2+BW$5*temphigh!$I223^6)*(M113/M$56)^$BW$1</f>
        <v>-2.9951385354888189</v>
      </c>
      <c r="BX113" s="12"/>
      <c r="BY113" s="12"/>
      <c r="BZ113" s="12"/>
      <c r="CA113" s="19"/>
      <c r="CB113" s="19"/>
      <c r="CC113" s="19"/>
      <c r="CD113" s="19"/>
      <c r="CE113" s="19"/>
      <c r="CF113" s="19"/>
      <c r="CG113" s="19"/>
      <c r="CH113" s="19"/>
    </row>
    <row r="114" spans="1:86" x14ac:dyDescent="0.3">
      <c r="A114" s="2">
        <f t="shared" si="37"/>
        <v>2068</v>
      </c>
      <c r="B114" s="5">
        <f t="shared" si="84"/>
        <v>1160.7719624121537</v>
      </c>
      <c r="C114" s="5">
        <f t="shared" si="84"/>
        <v>2940.9972289487187</v>
      </c>
      <c r="D114" s="5">
        <f t="shared" si="84"/>
        <v>4300.5058154910248</v>
      </c>
      <c r="E114" s="15">
        <f t="shared" si="85"/>
        <v>2.0969934736069336E-4</v>
      </c>
      <c r="F114" s="15">
        <f t="shared" si="85"/>
        <v>4.1312177579109647E-4</v>
      </c>
      <c r="G114" s="15">
        <f t="shared" si="85"/>
        <v>8.4337340965257295E-4</v>
      </c>
      <c r="H114" s="5">
        <f t="shared" si="40"/>
        <v>121150.20261824103</v>
      </c>
      <c r="I114" s="5">
        <f t="shared" si="40"/>
        <v>38600.682097346536</v>
      </c>
      <c r="J114" s="5">
        <f t="shared" si="40"/>
        <v>14962.114770787835</v>
      </c>
      <c r="K114" s="5">
        <f t="shared" si="41"/>
        <v>104370.37294257492</v>
      </c>
      <c r="L114" s="5">
        <f t="shared" si="41"/>
        <v>13125.031780850959</v>
      </c>
      <c r="M114" s="5">
        <f t="shared" si="41"/>
        <v>3479.1523166628913</v>
      </c>
      <c r="N114" s="15">
        <f t="shared" si="42"/>
        <v>1.2532526075285988E-2</v>
      </c>
      <c r="O114" s="15">
        <f t="shared" si="42"/>
        <v>1.6893605423287328E-2</v>
      </c>
      <c r="P114" s="15">
        <f t="shared" si="42"/>
        <v>1.5486309361488315E-2</v>
      </c>
      <c r="Q114" s="5">
        <f t="shared" si="43"/>
        <v>9112.9766377273954</v>
      </c>
      <c r="R114" s="5">
        <f t="shared" si="43"/>
        <v>11365.175413325051</v>
      </c>
      <c r="S114" s="5">
        <f t="shared" si="43"/>
        <v>5572.7279398790215</v>
      </c>
      <c r="T114" s="5">
        <f t="shared" si="86"/>
        <v>75.220482019691602</v>
      </c>
      <c r="U114" s="5">
        <f t="shared" si="86"/>
        <v>294.42939336313719</v>
      </c>
      <c r="V114" s="5">
        <f t="shared" si="86"/>
        <v>372.45590113766968</v>
      </c>
      <c r="W114" s="15">
        <f t="shared" si="45"/>
        <v>-1.0734613539272964E-2</v>
      </c>
      <c r="X114" s="15">
        <f t="shared" si="45"/>
        <v>-1.217998157191269E-2</v>
      </c>
      <c r="Y114" s="15">
        <f t="shared" si="45"/>
        <v>-9.7425357312937999E-3</v>
      </c>
      <c r="Z114" s="5">
        <f t="shared" si="50"/>
        <v>13655.701628168119</v>
      </c>
      <c r="AA114" s="5">
        <f t="shared" si="50"/>
        <v>28590.004963597581</v>
      </c>
      <c r="AB114" s="5">
        <f t="shared" si="50"/>
        <v>21204.481776920024</v>
      </c>
      <c r="AC114" s="16">
        <f t="shared" si="81"/>
        <v>1.8293217241746904</v>
      </c>
      <c r="AD114" s="16">
        <f t="shared" si="81"/>
        <v>2.9253511574589717</v>
      </c>
      <c r="AE114" s="16">
        <f t="shared" si="81"/>
        <v>4.1316072182109469</v>
      </c>
      <c r="AF114" s="15">
        <f t="shared" si="58"/>
        <v>-4.0504037456468023E-3</v>
      </c>
      <c r="AG114" s="15">
        <f t="shared" si="58"/>
        <v>2.9673830763510267E-4</v>
      </c>
      <c r="AH114" s="15">
        <f t="shared" si="58"/>
        <v>9.7937136394747881E-3</v>
      </c>
      <c r="AI114" s="1">
        <f t="shared" si="82"/>
        <v>211463.92835458647</v>
      </c>
      <c r="AJ114" s="1">
        <f t="shared" si="82"/>
        <v>64672.306225330933</v>
      </c>
      <c r="AK114" s="1">
        <f t="shared" si="82"/>
        <v>25246.827660365725</v>
      </c>
      <c r="AL114" s="14">
        <f t="shared" si="87"/>
        <v>37.328242769048728</v>
      </c>
      <c r="AM114" s="14">
        <f t="shared" si="87"/>
        <v>7.2420746797203996</v>
      </c>
      <c r="AN114" s="14">
        <f t="shared" si="87"/>
        <v>2.5187313143249219</v>
      </c>
      <c r="AO114" s="11">
        <f t="shared" si="88"/>
        <v>1.1512073567674414E-2</v>
      </c>
      <c r="AP114" s="11">
        <f t="shared" si="88"/>
        <v>1.4502176425776593E-2</v>
      </c>
      <c r="AQ114" s="11">
        <f t="shared" si="88"/>
        <v>1.3155303819934818E-2</v>
      </c>
      <c r="AR114" s="1">
        <f t="shared" si="51"/>
        <v>121150.20261824103</v>
      </c>
      <c r="AS114" s="1">
        <f t="shared" si="48"/>
        <v>38600.682097346536</v>
      </c>
      <c r="AT114" s="1">
        <f t="shared" si="49"/>
        <v>14962.114770787835</v>
      </c>
      <c r="AU114" s="1">
        <f t="shared" si="59"/>
        <v>24230.040523648207</v>
      </c>
      <c r="AV114" s="1">
        <f t="shared" si="59"/>
        <v>7720.1364194693078</v>
      </c>
      <c r="AW114" s="1">
        <f t="shared" si="59"/>
        <v>2992.4229541575673</v>
      </c>
      <c r="AX114" s="1">
        <f t="shared" si="60"/>
        <v>83496.298354059938</v>
      </c>
      <c r="AY114" s="1">
        <f t="shared" si="60"/>
        <v>10500.025424680765</v>
      </c>
      <c r="AZ114" s="1">
        <f t="shared" si="60"/>
        <v>2783.3218533303129</v>
      </c>
      <c r="BA114" s="1">
        <f t="shared" si="61"/>
        <v>13154.515099854318</v>
      </c>
      <c r="BB114" s="1">
        <f t="shared" si="61"/>
        <v>27231.084370595396</v>
      </c>
      <c r="BC114" s="1">
        <f t="shared" si="61"/>
        <v>34109.033565040278</v>
      </c>
      <c r="BD114" s="1">
        <f t="shared" si="62"/>
        <v>15550.776362014411</v>
      </c>
      <c r="BE114" s="2">
        <f t="shared" si="83"/>
        <v>0.17931493730955578</v>
      </c>
      <c r="BF114" s="2">
        <f t="shared" si="83"/>
        <v>0.13584270515142602</v>
      </c>
      <c r="BG114" s="2">
        <f t="shared" si="83"/>
        <v>7.3108051554487685E-2</v>
      </c>
      <c r="BH114" s="2">
        <f t="shared" si="55"/>
        <v>0.12423340963230774</v>
      </c>
      <c r="BI114" s="2">
        <f t="shared" si="63"/>
        <v>3.2153846742329923E-3</v>
      </c>
      <c r="BJ114" s="2">
        <f t="shared" si="63"/>
        <v>1.8453240542857267E-3</v>
      </c>
      <c r="BK114" s="2">
        <f t="shared" si="63"/>
        <v>5.3447872020936297E-4</v>
      </c>
      <c r="BL114" s="2">
        <f t="shared" si="56"/>
        <v>389.54450477891396</v>
      </c>
      <c r="BM114" s="2">
        <f t="shared" si="56"/>
        <v>71.230767186069983</v>
      </c>
      <c r="BN114" s="2">
        <f t="shared" si="56"/>
        <v>7.9969319543162882</v>
      </c>
      <c r="BO114" s="2">
        <f t="shared" si="64"/>
        <v>318.16806750843017</v>
      </c>
      <c r="BP114" s="2">
        <f t="shared" si="64"/>
        <v>36.681498191205286</v>
      </c>
      <c r="BQ114" s="2">
        <f t="shared" si="64"/>
        <v>10.317168507438073</v>
      </c>
      <c r="BR114" s="11">
        <f t="shared" si="65"/>
        <v>4.3445173403231702E-2</v>
      </c>
      <c r="BS114" s="17">
        <f t="shared" si="53"/>
        <v>7.9077816474448434E-2</v>
      </c>
      <c r="BT114" s="17">
        <f t="shared" si="54"/>
        <v>0.20875029150899854</v>
      </c>
      <c r="BU114" s="12">
        <f>(BU$3*temphigh!$I224+BU$4*temphigh!$I224^2+BU$5*temphigh!$I224^6)*(K114/K$56)^$BW$1</f>
        <v>-1.1413559371948712</v>
      </c>
      <c r="BV114" s="12">
        <f>(BV$3*temphigh!$I224+BV$4*temphigh!$I224^2+BV$5*temphigh!$I224^6)*(L114/L$56)^$BW$1</f>
        <v>-2.2832458088580045</v>
      </c>
      <c r="BW114" s="12">
        <f>(BW$3*temphigh!$I224+BW$4*temphigh!$I224^2+BW$5*temphigh!$I224^6)*(M114/M$56)^$BW$1</f>
        <v>-3.1196375470389257</v>
      </c>
      <c r="BX114" s="12"/>
      <c r="BY114" s="12"/>
      <c r="BZ114" s="12"/>
      <c r="CA114" s="19"/>
      <c r="CB114" s="19"/>
      <c r="CC114" s="19"/>
      <c r="CD114" s="19"/>
      <c r="CE114" s="19"/>
      <c r="CF114" s="19"/>
      <c r="CG114" s="19"/>
      <c r="CH114" s="19"/>
    </row>
    <row r="115" spans="1:86" x14ac:dyDescent="0.3">
      <c r="A115" s="2">
        <f t="shared" si="37"/>
        <v>2069</v>
      </c>
      <c r="B115" s="5">
        <f t="shared" si="84"/>
        <v>1161.0032048789585</v>
      </c>
      <c r="C115" s="5">
        <f t="shared" si="84"/>
        <v>2942.1514694466478</v>
      </c>
      <c r="D115" s="5">
        <f t="shared" si="84"/>
        <v>4303.951401131224</v>
      </c>
      <c r="E115" s="15">
        <f t="shared" si="85"/>
        <v>1.992143799926587E-4</v>
      </c>
      <c r="F115" s="15">
        <f t="shared" si="85"/>
        <v>3.9246568700154164E-4</v>
      </c>
      <c r="G115" s="15">
        <f t="shared" si="85"/>
        <v>8.0120473916994424E-4</v>
      </c>
      <c r="H115" s="5">
        <f t="shared" si="40"/>
        <v>122667.7629804303</v>
      </c>
      <c r="I115" s="5">
        <f t="shared" si="40"/>
        <v>39259.461864470984</v>
      </c>
      <c r="J115" s="5">
        <f t="shared" si="40"/>
        <v>15202.929987195561</v>
      </c>
      <c r="K115" s="5">
        <f t="shared" si="41"/>
        <v>105656.69626486444</v>
      </c>
      <c r="L115" s="5">
        <f t="shared" si="41"/>
        <v>13343.79357153043</v>
      </c>
      <c r="M115" s="5">
        <f t="shared" si="41"/>
        <v>3532.3191575071496</v>
      </c>
      <c r="N115" s="15">
        <f t="shared" si="42"/>
        <v>1.2324602145450392E-2</v>
      </c>
      <c r="O115" s="15">
        <f t="shared" si="42"/>
        <v>1.6667524645436638E-2</v>
      </c>
      <c r="P115" s="15">
        <f t="shared" si="42"/>
        <v>1.528155021831723E-2</v>
      </c>
      <c r="Q115" s="5">
        <f t="shared" si="43"/>
        <v>9128.078603720438</v>
      </c>
      <c r="R115" s="5">
        <f t="shared" si="43"/>
        <v>11418.349433928717</v>
      </c>
      <c r="S115" s="5">
        <f t="shared" si="43"/>
        <v>5607.2546495095485</v>
      </c>
      <c r="T115" s="5">
        <f t="shared" si="86"/>
        <v>74.41301921497238</v>
      </c>
      <c r="U115" s="5">
        <f t="shared" si="86"/>
        <v>290.84324877774475</v>
      </c>
      <c r="V115" s="5">
        <f t="shared" si="86"/>
        <v>368.82723621250472</v>
      </c>
      <c r="W115" s="15">
        <f t="shared" si="45"/>
        <v>-1.0734613539272964E-2</v>
      </c>
      <c r="X115" s="15">
        <f t="shared" si="45"/>
        <v>-1.217998157191269E-2</v>
      </c>
      <c r="Y115" s="15">
        <f t="shared" si="45"/>
        <v>-9.7425357312937999E-3</v>
      </c>
      <c r="Z115" s="5">
        <f t="shared" si="50"/>
        <v>13625.869887381514</v>
      </c>
      <c r="AA115" s="5">
        <f t="shared" si="50"/>
        <v>28739.274615276699</v>
      </c>
      <c r="AB115" s="5">
        <f t="shared" si="50"/>
        <v>21550.067816376435</v>
      </c>
      <c r="AC115" s="16">
        <f t="shared" si="81"/>
        <v>1.8219122326111001</v>
      </c>
      <c r="AD115" s="16">
        <f t="shared" si="81"/>
        <v>2.9262192212106743</v>
      </c>
      <c r="AE115" s="16">
        <f t="shared" si="81"/>
        <v>4.1720709961768918</v>
      </c>
      <c r="AF115" s="15">
        <f t="shared" si="58"/>
        <v>-4.0504037456468023E-3</v>
      </c>
      <c r="AG115" s="15">
        <f t="shared" si="58"/>
        <v>2.9673830763510267E-4</v>
      </c>
      <c r="AH115" s="15">
        <f t="shared" si="58"/>
        <v>9.7937136394747881E-3</v>
      </c>
      <c r="AI115" s="1">
        <f t="shared" si="82"/>
        <v>214547.57604277603</v>
      </c>
      <c r="AJ115" s="1">
        <f t="shared" si="82"/>
        <v>65925.212022267151</v>
      </c>
      <c r="AK115" s="1">
        <f t="shared" si="82"/>
        <v>25714.56784848672</v>
      </c>
      <c r="AL115" s="14">
        <f t="shared" si="87"/>
        <v>37.753670991188933</v>
      </c>
      <c r="AM115" s="14">
        <f t="shared" si="87"/>
        <v>7.3460502659674152</v>
      </c>
      <c r="AN115" s="14">
        <f t="shared" si="87"/>
        <v>2.5515346432488428</v>
      </c>
      <c r="AO115" s="11">
        <f t="shared" si="88"/>
        <v>1.1396952831997669E-2</v>
      </c>
      <c r="AP115" s="11">
        <f t="shared" si="88"/>
        <v>1.4357154661518826E-2</v>
      </c>
      <c r="AQ115" s="11">
        <f t="shared" si="88"/>
        <v>1.302375078173547E-2</v>
      </c>
      <c r="AR115" s="1">
        <f t="shared" si="51"/>
        <v>122667.7629804303</v>
      </c>
      <c r="AS115" s="1">
        <f t="shared" si="48"/>
        <v>39259.461864470984</v>
      </c>
      <c r="AT115" s="1">
        <f t="shared" si="49"/>
        <v>15202.929987195561</v>
      </c>
      <c r="AU115" s="1">
        <f t="shared" si="59"/>
        <v>24533.552596086061</v>
      </c>
      <c r="AV115" s="1">
        <f t="shared" si="59"/>
        <v>7851.8923728941973</v>
      </c>
      <c r="AW115" s="1">
        <f t="shared" si="59"/>
        <v>3040.5859974391124</v>
      </c>
      <c r="AX115" s="1">
        <f t="shared" si="60"/>
        <v>84525.357011891552</v>
      </c>
      <c r="AY115" s="1">
        <f t="shared" si="60"/>
        <v>10675.034857224344</v>
      </c>
      <c r="AZ115" s="1">
        <f t="shared" si="60"/>
        <v>2825.8553260057201</v>
      </c>
      <c r="BA115" s="1">
        <f t="shared" si="61"/>
        <v>13171.357113104068</v>
      </c>
      <c r="BB115" s="1">
        <f t="shared" si="61"/>
        <v>27290.405829775809</v>
      </c>
      <c r="BC115" s="1">
        <f t="shared" si="61"/>
        <v>34201.635453832205</v>
      </c>
      <c r="BD115" s="1">
        <f t="shared" si="62"/>
        <v>15132.044835306933</v>
      </c>
      <c r="BE115" s="2">
        <f t="shared" si="83"/>
        <v>0.17931493730955578</v>
      </c>
      <c r="BF115" s="2">
        <f t="shared" si="83"/>
        <v>0.13584270515142602</v>
      </c>
      <c r="BG115" s="2">
        <f t="shared" si="83"/>
        <v>7.3108051554487685E-2</v>
      </c>
      <c r="BH115" s="2">
        <f t="shared" si="55"/>
        <v>0.12395838164235787</v>
      </c>
      <c r="BI115" s="2">
        <f t="shared" si="63"/>
        <v>3.2153846742329923E-3</v>
      </c>
      <c r="BJ115" s="2">
        <f t="shared" si="63"/>
        <v>1.8453240542857267E-3</v>
      </c>
      <c r="BK115" s="2">
        <f t="shared" si="63"/>
        <v>5.3447872020936297E-4</v>
      </c>
      <c r="BL115" s="2">
        <f t="shared" si="56"/>
        <v>394.42404510972079</v>
      </c>
      <c r="BM115" s="2">
        <f t="shared" si="56"/>
        <v>72.446429336821467</v>
      </c>
      <c r="BN115" s="2">
        <f t="shared" si="56"/>
        <v>8.1256425629888298</v>
      </c>
      <c r="BO115" s="2">
        <f t="shared" si="64"/>
        <v>322.85883265492288</v>
      </c>
      <c r="BP115" s="2">
        <f t="shared" si="64"/>
        <v>37.113751643711339</v>
      </c>
      <c r="BQ115" s="2">
        <f t="shared" si="64"/>
        <v>10.315109898991</v>
      </c>
      <c r="BR115" s="11">
        <f t="shared" si="65"/>
        <v>4.3252414457753935E-2</v>
      </c>
      <c r="BS115" s="17">
        <f t="shared" si="53"/>
        <v>7.578531051759381E-2</v>
      </c>
      <c r="BT115" s="17">
        <f t="shared" si="54"/>
        <v>0.20267018593106653</v>
      </c>
      <c r="BU115" s="12">
        <f>(BU$3*temphigh!$I225+BU$4*temphigh!$I225^2+BU$5*temphigh!$I225^6)*(K115/K$56)^$BW$1</f>
        <v>-1.3368950741042513</v>
      </c>
      <c r="BV115" s="12">
        <f>(BV$3*temphigh!$I225+BV$4*temphigh!$I225^2+BV$5*temphigh!$I225^6)*(L115/L$56)^$BW$1</f>
        <v>-2.4307756262841083</v>
      </c>
      <c r="BW115" s="12">
        <f>(BW$3*temphigh!$I225+BW$4*temphigh!$I225^2+BW$5*temphigh!$I225^6)*(M115/M$56)^$BW$1</f>
        <v>-3.2462539998020761</v>
      </c>
      <c r="BX115" s="12"/>
      <c r="BY115" s="12"/>
      <c r="BZ115" s="12"/>
      <c r="CA115" s="19"/>
      <c r="CB115" s="19"/>
      <c r="CC115" s="19"/>
      <c r="CD115" s="19"/>
      <c r="CE115" s="19"/>
      <c r="CF115" s="19"/>
      <c r="CG115" s="19"/>
      <c r="CH115" s="19"/>
    </row>
    <row r="116" spans="1:86" x14ac:dyDescent="0.3">
      <c r="A116" s="2">
        <f t="shared" si="37"/>
        <v>2070</v>
      </c>
      <c r="B116" s="5">
        <f t="shared" si="84"/>
        <v>1161.2229289859065</v>
      </c>
      <c r="C116" s="5">
        <f t="shared" si="84"/>
        <v>2943.2484282694809</v>
      </c>
      <c r="D116" s="5">
        <f t="shared" si="84"/>
        <v>4307.2273300779807</v>
      </c>
      <c r="E116" s="15">
        <f t="shared" si="85"/>
        <v>1.8925366099302576E-4</v>
      </c>
      <c r="F116" s="15">
        <f t="shared" si="85"/>
        <v>3.7284240265146454E-4</v>
      </c>
      <c r="G116" s="15">
        <f t="shared" si="85"/>
        <v>7.6114450221144696E-4</v>
      </c>
      <c r="H116" s="5">
        <f t="shared" si="40"/>
        <v>124177.75219783884</v>
      </c>
      <c r="I116" s="5">
        <f t="shared" si="40"/>
        <v>39919.902815009453</v>
      </c>
      <c r="J116" s="5">
        <f t="shared" si="40"/>
        <v>15443.918489387086</v>
      </c>
      <c r="K116" s="5">
        <f t="shared" si="41"/>
        <v>106937.04808798687</v>
      </c>
      <c r="L116" s="5">
        <f t="shared" si="41"/>
        <v>13563.21214056703</v>
      </c>
      <c r="M116" s="5">
        <f t="shared" si="41"/>
        <v>3585.5823957885873</v>
      </c>
      <c r="N116" s="15">
        <f t="shared" si="42"/>
        <v>1.2118037648203517E-2</v>
      </c>
      <c r="O116" s="15">
        <f t="shared" si="42"/>
        <v>1.6443492464147447E-2</v>
      </c>
      <c r="P116" s="15">
        <f t="shared" si="42"/>
        <v>1.5078829490319023E-2</v>
      </c>
      <c r="Q116" s="5">
        <f t="shared" si="43"/>
        <v>9141.2488923605142</v>
      </c>
      <c r="R116" s="5">
        <f t="shared" si="43"/>
        <v>11469.019350699364</v>
      </c>
      <c r="S116" s="5">
        <f t="shared" si="43"/>
        <v>5640.6429469506274</v>
      </c>
      <c r="T116" s="5">
        <f t="shared" si="86"/>
        <v>73.614224211409152</v>
      </c>
      <c r="U116" s="5">
        <f t="shared" si="86"/>
        <v>287.30078336731663</v>
      </c>
      <c r="V116" s="5">
        <f t="shared" si="86"/>
        <v>365.23392368503005</v>
      </c>
      <c r="W116" s="15">
        <f t="shared" si="45"/>
        <v>-1.0734613539272964E-2</v>
      </c>
      <c r="X116" s="15">
        <f t="shared" si="45"/>
        <v>-1.217998157191269E-2</v>
      </c>
      <c r="Y116" s="15">
        <f t="shared" si="45"/>
        <v>-9.7425357312937999E-3</v>
      </c>
      <c r="Z116" s="5">
        <f t="shared" si="50"/>
        <v>13593.168855508433</v>
      </c>
      <c r="AA116" s="5">
        <f t="shared" si="50"/>
        <v>28882.304432635498</v>
      </c>
      <c r="AB116" s="5">
        <f t="shared" si="50"/>
        <v>21895.947458743536</v>
      </c>
      <c r="AC116" s="16">
        <f t="shared" si="81"/>
        <v>1.8145327524798924</v>
      </c>
      <c r="AD116" s="16">
        <f t="shared" si="81"/>
        <v>2.9270875425501459</v>
      </c>
      <c r="AE116" s="16">
        <f t="shared" si="81"/>
        <v>4.2129310647970062</v>
      </c>
      <c r="AF116" s="15">
        <f t="shared" si="58"/>
        <v>-4.0504037456468023E-3</v>
      </c>
      <c r="AG116" s="15">
        <f t="shared" si="58"/>
        <v>2.9673830763510267E-4</v>
      </c>
      <c r="AH116" s="15">
        <f t="shared" si="58"/>
        <v>9.7937136394747881E-3</v>
      </c>
      <c r="AI116" s="1">
        <f t="shared" si="82"/>
        <v>217626.37103458447</v>
      </c>
      <c r="AJ116" s="1">
        <f t="shared" si="82"/>
        <v>67184.583192934631</v>
      </c>
      <c r="AK116" s="1">
        <f t="shared" si="82"/>
        <v>26183.69706107716</v>
      </c>
      <c r="AL116" s="14">
        <f t="shared" si="87"/>
        <v>38.179645030635058</v>
      </c>
      <c r="AM116" s="14">
        <f t="shared" si="87"/>
        <v>7.4504639619890041</v>
      </c>
      <c r="AN116" s="14">
        <f t="shared" si="87"/>
        <v>2.5844328890404338</v>
      </c>
      <c r="AO116" s="11">
        <f t="shared" si="88"/>
        <v>1.1282983303677692E-2</v>
      </c>
      <c r="AP116" s="11">
        <f t="shared" si="88"/>
        <v>1.4213583114903637E-2</v>
      </c>
      <c r="AQ116" s="11">
        <f t="shared" si="88"/>
        <v>1.2893513273918116E-2</v>
      </c>
      <c r="AR116" s="1">
        <f t="shared" si="51"/>
        <v>124177.75219783884</v>
      </c>
      <c r="AS116" s="1">
        <f t="shared" si="48"/>
        <v>39919.902815009453</v>
      </c>
      <c r="AT116" s="1">
        <f t="shared" si="49"/>
        <v>15443.918489387086</v>
      </c>
      <c r="AU116" s="1">
        <f t="shared" si="59"/>
        <v>24835.550439567771</v>
      </c>
      <c r="AV116" s="1">
        <f t="shared" si="59"/>
        <v>7983.9805630018909</v>
      </c>
      <c r="AW116" s="1">
        <f t="shared" si="59"/>
        <v>3088.7836978774176</v>
      </c>
      <c r="AX116" s="1">
        <f t="shared" si="60"/>
        <v>85549.638470389502</v>
      </c>
      <c r="AY116" s="1">
        <f t="shared" si="60"/>
        <v>10850.569712453625</v>
      </c>
      <c r="AZ116" s="1">
        <f t="shared" si="60"/>
        <v>2868.4659166308697</v>
      </c>
      <c r="BA116" s="1">
        <f t="shared" si="61"/>
        <v>13187.837005469537</v>
      </c>
      <c r="BB116" s="1">
        <f t="shared" si="61"/>
        <v>27348.58453234805</v>
      </c>
      <c r="BC116" s="1">
        <f t="shared" si="61"/>
        <v>34292.130985028918</v>
      </c>
      <c r="BD116" s="1">
        <f t="shared" si="62"/>
        <v>14723.802575493084</v>
      </c>
      <c r="BE116" s="2">
        <f t="shared" si="83"/>
        <v>0.17931493730955578</v>
      </c>
      <c r="BF116" s="2">
        <f t="shared" si="83"/>
        <v>0.13584270515142602</v>
      </c>
      <c r="BG116" s="2">
        <f t="shared" si="83"/>
        <v>7.3108051554487685E-2</v>
      </c>
      <c r="BH116" s="2">
        <f t="shared" si="55"/>
        <v>0.12368343823346596</v>
      </c>
      <c r="BI116" s="2">
        <f t="shared" si="63"/>
        <v>3.2153846742329923E-3</v>
      </c>
      <c r="BJ116" s="2">
        <f t="shared" si="63"/>
        <v>1.8453240542857267E-3</v>
      </c>
      <c r="BK116" s="2">
        <f t="shared" si="63"/>
        <v>5.3447872020936297E-4</v>
      </c>
      <c r="BL116" s="2">
        <f t="shared" si="56"/>
        <v>399.27924129763329</v>
      </c>
      <c r="BM116" s="2">
        <f t="shared" si="56"/>
        <v>73.665156909285443</v>
      </c>
      <c r="BN116" s="2">
        <f t="shared" si="56"/>
        <v>8.2544457892253273</v>
      </c>
      <c r="BO116" s="2">
        <f t="shared" si="64"/>
        <v>327.6193518566302</v>
      </c>
      <c r="BP116" s="2">
        <f t="shared" si="64"/>
        <v>37.551211333714761</v>
      </c>
      <c r="BQ116" s="2">
        <f t="shared" si="64"/>
        <v>10.31309370149728</v>
      </c>
      <c r="BR116" s="11">
        <f t="shared" si="65"/>
        <v>4.3060411545380733E-2</v>
      </c>
      <c r="BS116" s="17">
        <f t="shared" si="53"/>
        <v>7.2643311884386441E-2</v>
      </c>
      <c r="BT116" s="17">
        <f t="shared" si="54"/>
        <v>0.19676717080686071</v>
      </c>
      <c r="BU116" s="12">
        <f>(BU$3*temphigh!$I226+BU$4*temphigh!$I226^2+BU$5*temphigh!$I226^6)*(K116/K$56)^$BW$1</f>
        <v>-1.5367294990767728</v>
      </c>
      <c r="BV116" s="12">
        <f>(BV$3*temphigh!$I226+BV$4*temphigh!$I226^2+BV$5*temphigh!$I226^6)*(L116/L$56)^$BW$1</f>
        <v>-2.5809684755382958</v>
      </c>
      <c r="BW116" s="12">
        <f>(BW$3*temphigh!$I226+BW$4*temphigh!$I226^2+BW$5*temphigh!$I226^6)*(M116/M$56)^$BW$1</f>
        <v>-3.3749708726969971</v>
      </c>
      <c r="BX116" s="12"/>
      <c r="BY116" s="12"/>
      <c r="BZ116" s="12"/>
      <c r="CA116" s="19"/>
      <c r="CB116" s="19"/>
      <c r="CC116" s="19"/>
      <c r="CD116" s="19"/>
      <c r="CE116" s="19"/>
      <c r="CF116" s="19"/>
      <c r="CG116" s="19"/>
      <c r="CH116" s="19"/>
    </row>
    <row r="117" spans="1:86" x14ac:dyDescent="0.3">
      <c r="A117" s="2">
        <f t="shared" si="37"/>
        <v>2071</v>
      </c>
      <c r="B117" s="5">
        <f t="shared" si="84"/>
        <v>1161.4317063919191</v>
      </c>
      <c r="C117" s="5">
        <f t="shared" si="84"/>
        <v>2944.2909276942974</v>
      </c>
      <c r="D117" s="5">
        <f t="shared" si="84"/>
        <v>4310.3418313599414</v>
      </c>
      <c r="E117" s="15">
        <f t="shared" si="85"/>
        <v>1.7979097794337446E-4</v>
      </c>
      <c r="F117" s="15">
        <f t="shared" si="85"/>
        <v>3.542002825188913E-4</v>
      </c>
      <c r="G117" s="15">
        <f t="shared" si="85"/>
        <v>7.2308727710087455E-4</v>
      </c>
      <c r="H117" s="5">
        <f t="shared" si="40"/>
        <v>125679.65328912162</v>
      </c>
      <c r="I117" s="5">
        <f t="shared" si="40"/>
        <v>40581.832622263006</v>
      </c>
      <c r="J117" s="5">
        <f t="shared" si="40"/>
        <v>15685.028645400773</v>
      </c>
      <c r="K117" s="5">
        <f t="shared" si="41"/>
        <v>108210.97150822201</v>
      </c>
      <c r="L117" s="5">
        <f t="shared" si="41"/>
        <v>13783.227819148642</v>
      </c>
      <c r="M117" s="5">
        <f t="shared" si="41"/>
        <v>3638.9291752417794</v>
      </c>
      <c r="N117" s="15">
        <f t="shared" si="42"/>
        <v>1.1912835102638741E-2</v>
      </c>
      <c r="O117" s="15">
        <f t="shared" si="42"/>
        <v>1.622150242150644E-2</v>
      </c>
      <c r="P117" s="15">
        <f t="shared" si="42"/>
        <v>1.4878135143638005E-2</v>
      </c>
      <c r="Q117" s="5">
        <f t="shared" si="43"/>
        <v>9152.4955692590884</v>
      </c>
      <c r="R117" s="5">
        <f t="shared" si="43"/>
        <v>11517.183555465295</v>
      </c>
      <c r="S117" s="5">
        <f t="shared" si="43"/>
        <v>5672.8924464480551</v>
      </c>
      <c r="T117" s="5">
        <f t="shared" si="86"/>
        <v>72.824003963506286</v>
      </c>
      <c r="U117" s="5">
        <f t="shared" si="86"/>
        <v>283.8014651203066</v>
      </c>
      <c r="V117" s="5">
        <f t="shared" si="86"/>
        <v>361.67561913324801</v>
      </c>
      <c r="W117" s="15">
        <f t="shared" si="45"/>
        <v>-1.0734613539272964E-2</v>
      </c>
      <c r="X117" s="15">
        <f t="shared" si="45"/>
        <v>-1.217998157191269E-2</v>
      </c>
      <c r="Y117" s="15">
        <f t="shared" si="45"/>
        <v>-9.7425357312937999E-3</v>
      </c>
      <c r="Z117" s="5">
        <f t="shared" si="50"/>
        <v>13557.644260297835</v>
      </c>
      <c r="AA117" s="5">
        <f t="shared" si="50"/>
        <v>29019.080684066943</v>
      </c>
      <c r="AB117" s="5">
        <f t="shared" si="50"/>
        <v>22242.046020083832</v>
      </c>
      <c r="AC117" s="16">
        <f t="shared" si="81"/>
        <v>1.8071831622226491</v>
      </c>
      <c r="AD117" s="16">
        <f t="shared" si="81"/>
        <v>2.9279561215538221</v>
      </c>
      <c r="AE117" s="16">
        <f t="shared" si="81"/>
        <v>4.2541913052284759</v>
      </c>
      <c r="AF117" s="15">
        <f t="shared" si="58"/>
        <v>-4.0504037456468023E-3</v>
      </c>
      <c r="AG117" s="15">
        <f t="shared" si="58"/>
        <v>2.9673830763510267E-4</v>
      </c>
      <c r="AH117" s="15">
        <f t="shared" si="58"/>
        <v>9.7937136394747881E-3</v>
      </c>
      <c r="AI117" s="1">
        <f t="shared" si="82"/>
        <v>220699.28437069381</v>
      </c>
      <c r="AJ117" s="1">
        <f t="shared" si="82"/>
        <v>68450.105436643062</v>
      </c>
      <c r="AK117" s="1">
        <f t="shared" si="82"/>
        <v>26654.111052846863</v>
      </c>
      <c r="AL117" s="14">
        <f t="shared" si="87"/>
        <v>38.606117525081849</v>
      </c>
      <c r="AM117" s="14">
        <f t="shared" si="87"/>
        <v>7.5553027728696458</v>
      </c>
      <c r="AN117" s="14">
        <f t="shared" si="87"/>
        <v>2.617422084603223</v>
      </c>
      <c r="AO117" s="11">
        <f t="shared" si="88"/>
        <v>1.1170153470640916E-2</v>
      </c>
      <c r="AP117" s="11">
        <f t="shared" si="88"/>
        <v>1.40714472837546E-2</v>
      </c>
      <c r="AQ117" s="11">
        <f t="shared" si="88"/>
        <v>1.2764578141178935E-2</v>
      </c>
      <c r="AR117" s="1">
        <f t="shared" si="51"/>
        <v>125679.65328912162</v>
      </c>
      <c r="AS117" s="1">
        <f t="shared" si="48"/>
        <v>40581.832622263006</v>
      </c>
      <c r="AT117" s="1">
        <f t="shared" si="49"/>
        <v>15685.028645400773</v>
      </c>
      <c r="AU117" s="1">
        <f t="shared" si="59"/>
        <v>25135.930657824327</v>
      </c>
      <c r="AV117" s="1">
        <f t="shared" si="59"/>
        <v>8116.3665244526019</v>
      </c>
      <c r="AW117" s="1">
        <f t="shared" si="59"/>
        <v>3137.0057290801547</v>
      </c>
      <c r="AX117" s="1">
        <f t="shared" si="60"/>
        <v>86568.777206577608</v>
      </c>
      <c r="AY117" s="1">
        <f t="shared" si="60"/>
        <v>11026.582255318914</v>
      </c>
      <c r="AZ117" s="1">
        <f t="shared" si="60"/>
        <v>2911.1433401934237</v>
      </c>
      <c r="BA117" s="1">
        <f t="shared" si="61"/>
        <v>13203.962240040521</v>
      </c>
      <c r="BB117" s="1">
        <f t="shared" si="61"/>
        <v>27405.648993882376</v>
      </c>
      <c r="BC117" s="1">
        <f t="shared" si="61"/>
        <v>34380.584650380064</v>
      </c>
      <c r="BD117" s="1">
        <f t="shared" si="62"/>
        <v>14325.8336722394</v>
      </c>
      <c r="BE117" s="2">
        <f t="shared" si="83"/>
        <v>0.17931493730955578</v>
      </c>
      <c r="BF117" s="2">
        <f t="shared" si="83"/>
        <v>0.13584270515142602</v>
      </c>
      <c r="BG117" s="2">
        <f t="shared" si="83"/>
        <v>7.3108051554487685E-2</v>
      </c>
      <c r="BH117" s="2">
        <f t="shared" si="55"/>
        <v>0.12340856020291768</v>
      </c>
      <c r="BI117" s="2">
        <f t="shared" si="63"/>
        <v>3.2153846742329923E-3</v>
      </c>
      <c r="BJ117" s="2">
        <f t="shared" si="63"/>
        <v>1.8453240542857267E-3</v>
      </c>
      <c r="BK117" s="2">
        <f t="shared" si="63"/>
        <v>5.3447872020936297E-4</v>
      </c>
      <c r="BL117" s="2">
        <f t="shared" si="56"/>
        <v>404.10843104875772</v>
      </c>
      <c r="BM117" s="2">
        <f t="shared" si="56"/>
        <v>74.886631904859129</v>
      </c>
      <c r="BN117" s="2">
        <f t="shared" si="56"/>
        <v>8.3833140368410035</v>
      </c>
      <c r="BO117" s="2">
        <f t="shared" si="64"/>
        <v>332.45066352154709</v>
      </c>
      <c r="BP117" s="2">
        <f t="shared" si="64"/>
        <v>37.993939114945114</v>
      </c>
      <c r="BQ117" s="2">
        <f t="shared" si="64"/>
        <v>10.311118696599602</v>
      </c>
      <c r="BR117" s="11">
        <f t="shared" si="65"/>
        <v>4.2869206007280142E-2</v>
      </c>
      <c r="BS117" s="17">
        <f t="shared" si="53"/>
        <v>6.9644395550166965E-2</v>
      </c>
      <c r="BT117" s="17">
        <f t="shared" si="54"/>
        <v>0.19103608816200068</v>
      </c>
      <c r="BU117" s="12">
        <f>(BU$3*temphigh!$I227+BU$4*temphigh!$I227^2+BU$5*temphigh!$I227^6)*(K117/K$56)^$BW$1</f>
        <v>-1.7408422093486484</v>
      </c>
      <c r="BV117" s="12">
        <f>(BV$3*temphigh!$I227+BV$4*temphigh!$I227^2+BV$5*temphigh!$I227^6)*(L117/L$56)^$BW$1</f>
        <v>-2.7338029989007993</v>
      </c>
      <c r="BW117" s="12">
        <f>(BW$3*temphigh!$I227+BW$4*temphigh!$I227^2+BW$5*temphigh!$I227^6)*(M117/M$56)^$BW$1</f>
        <v>-3.5057699140940008</v>
      </c>
      <c r="BX117" s="12"/>
      <c r="BY117" s="12"/>
      <c r="BZ117" s="12"/>
      <c r="CA117" s="19"/>
      <c r="CB117" s="19"/>
      <c r="CC117" s="19"/>
      <c r="CD117" s="19"/>
      <c r="CE117" s="19"/>
      <c r="CF117" s="19"/>
      <c r="CG117" s="19"/>
      <c r="CH117" s="19"/>
    </row>
    <row r="118" spans="1:86" x14ac:dyDescent="0.3">
      <c r="A118" s="2">
        <f t="shared" si="37"/>
        <v>2072</v>
      </c>
      <c r="B118" s="5">
        <f t="shared" si="84"/>
        <v>1161.6300805871103</v>
      </c>
      <c r="C118" s="5">
        <f t="shared" si="84"/>
        <v>2945.2816529387837</v>
      </c>
      <c r="D118" s="5">
        <f t="shared" si="84"/>
        <v>4313.3027470312427</v>
      </c>
      <c r="E118" s="15">
        <f t="shared" si="85"/>
        <v>1.7080142904620573E-4</v>
      </c>
      <c r="F118" s="15">
        <f t="shared" si="85"/>
        <v>3.364902683929467E-4</v>
      </c>
      <c r="G118" s="15">
        <f t="shared" si="85"/>
        <v>6.8693291324583075E-4</v>
      </c>
      <c r="H118" s="5">
        <f t="shared" si="40"/>
        <v>127172.95358541538</v>
      </c>
      <c r="I118" s="5">
        <f t="shared" si="40"/>
        <v>41245.078666257774</v>
      </c>
      <c r="J118" s="5">
        <f t="shared" si="40"/>
        <v>15926.209047930432</v>
      </c>
      <c r="K118" s="5">
        <f t="shared" si="41"/>
        <v>109478.01344911773</v>
      </c>
      <c r="L118" s="5">
        <f t="shared" si="41"/>
        <v>14003.780801440056</v>
      </c>
      <c r="M118" s="5">
        <f t="shared" si="41"/>
        <v>3692.3466730667378</v>
      </c>
      <c r="N118" s="15">
        <f t="shared" si="42"/>
        <v>1.1708997001283361E-2</v>
      </c>
      <c r="O118" s="15">
        <f t="shared" si="42"/>
        <v>1.6001548054295878E-2</v>
      </c>
      <c r="P118" s="15">
        <f t="shared" si="42"/>
        <v>1.4679455205777403E-2</v>
      </c>
      <c r="Q118" s="5">
        <f t="shared" si="43"/>
        <v>9161.8278042006768</v>
      </c>
      <c r="R118" s="5">
        <f t="shared" si="43"/>
        <v>11562.842030665</v>
      </c>
      <c r="S118" s="5">
        <f t="shared" si="43"/>
        <v>5704.0033281514707</v>
      </c>
      <c r="T118" s="5">
        <f t="shared" si="86"/>
        <v>72.042266424575558</v>
      </c>
      <c r="U118" s="5">
        <f t="shared" si="86"/>
        <v>280.34476850505945</v>
      </c>
      <c r="V118" s="5">
        <f t="shared" si="86"/>
        <v>358.15198149070454</v>
      </c>
      <c r="W118" s="15">
        <f t="shared" si="45"/>
        <v>-1.0734613539272964E-2</v>
      </c>
      <c r="X118" s="15">
        <f t="shared" si="45"/>
        <v>-1.217998157191269E-2</v>
      </c>
      <c r="Y118" s="15">
        <f t="shared" si="45"/>
        <v>-9.7425357312937999E-3</v>
      </c>
      <c r="Z118" s="5">
        <f t="shared" si="50"/>
        <v>13519.343029365902</v>
      </c>
      <c r="AA118" s="5">
        <f t="shared" si="50"/>
        <v>29149.593695294352</v>
      </c>
      <c r="AB118" s="5">
        <f t="shared" si="50"/>
        <v>22588.289113203868</v>
      </c>
      <c r="AC118" s="16">
        <f t="shared" si="81"/>
        <v>1.7998633407733127</v>
      </c>
      <c r="AD118" s="16">
        <f t="shared" si="81"/>
        <v>2.9288249582981618</v>
      </c>
      <c r="AE118" s="16">
        <f t="shared" si="81"/>
        <v>4.2958556366394269</v>
      </c>
      <c r="AF118" s="15">
        <f t="shared" si="58"/>
        <v>-4.0504037456468023E-3</v>
      </c>
      <c r="AG118" s="15">
        <f t="shared" si="58"/>
        <v>2.9673830763510267E-4</v>
      </c>
      <c r="AH118" s="15">
        <f t="shared" si="58"/>
        <v>9.7937136394747881E-3</v>
      </c>
      <c r="AI118" s="1">
        <f t="shared" si="82"/>
        <v>223765.28659144876</v>
      </c>
      <c r="AJ118" s="1">
        <f t="shared" si="82"/>
        <v>69721.461417431361</v>
      </c>
      <c r="AK118" s="1">
        <f t="shared" si="82"/>
        <v>27125.705676642334</v>
      </c>
      <c r="AL118" s="14">
        <f t="shared" si="87"/>
        <v>39.033041420166008</v>
      </c>
      <c r="AM118" s="14">
        <f t="shared" si="87"/>
        <v>7.6605536771040734</v>
      </c>
      <c r="AN118" s="14">
        <f t="shared" si="87"/>
        <v>2.6504982704433142</v>
      </c>
      <c r="AO118" s="11">
        <f t="shared" si="88"/>
        <v>1.1058451935934506E-2</v>
      </c>
      <c r="AP118" s="11">
        <f t="shared" si="88"/>
        <v>1.3930732810917055E-2</v>
      </c>
      <c r="AQ118" s="11">
        <f t="shared" si="88"/>
        <v>1.2636932359767145E-2</v>
      </c>
      <c r="AR118" s="1">
        <f t="shared" si="51"/>
        <v>127172.95358541538</v>
      </c>
      <c r="AS118" s="1">
        <f t="shared" si="48"/>
        <v>41245.078666257774</v>
      </c>
      <c r="AT118" s="1">
        <f t="shared" si="49"/>
        <v>15926.209047930432</v>
      </c>
      <c r="AU118" s="1">
        <f t="shared" si="59"/>
        <v>25434.590717083076</v>
      </c>
      <c r="AV118" s="1">
        <f t="shared" si="59"/>
        <v>8249.0157332515555</v>
      </c>
      <c r="AW118" s="1">
        <f t="shared" si="59"/>
        <v>3185.2418095860867</v>
      </c>
      <c r="AX118" s="1">
        <f t="shared" si="60"/>
        <v>87582.410759294187</v>
      </c>
      <c r="AY118" s="1">
        <f t="shared" si="60"/>
        <v>11203.024641152046</v>
      </c>
      <c r="AZ118" s="1">
        <f t="shared" si="60"/>
        <v>2953.8773384533906</v>
      </c>
      <c r="BA118" s="1">
        <f t="shared" si="61"/>
        <v>13219.740004877962</v>
      </c>
      <c r="BB118" s="1">
        <f t="shared" si="61"/>
        <v>27461.626699758559</v>
      </c>
      <c r="BC118" s="1">
        <f t="shared" si="61"/>
        <v>34467.058509454473</v>
      </c>
      <c r="BD118" s="1">
        <f t="shared" si="62"/>
        <v>13937.923480033594</v>
      </c>
      <c r="BE118" s="2">
        <f t="shared" si="83"/>
        <v>0.17931493730955578</v>
      </c>
      <c r="BF118" s="2">
        <f t="shared" si="83"/>
        <v>0.13584270515142602</v>
      </c>
      <c r="BG118" s="2">
        <f t="shared" si="83"/>
        <v>7.3108051554487685E-2</v>
      </c>
      <c r="BH118" s="2">
        <f t="shared" si="55"/>
        <v>0.12313372980934005</v>
      </c>
      <c r="BI118" s="2">
        <f t="shared" si="63"/>
        <v>3.2153846742329923E-3</v>
      </c>
      <c r="BJ118" s="2">
        <f t="shared" si="63"/>
        <v>1.8453240542857267E-3</v>
      </c>
      <c r="BK118" s="2">
        <f t="shared" si="63"/>
        <v>5.3447872020936297E-4</v>
      </c>
      <c r="BL118" s="2">
        <f t="shared" si="56"/>
        <v>408.90996593548829</v>
      </c>
      <c r="BM118" s="2">
        <f t="shared" si="56"/>
        <v>76.110535783752525</v>
      </c>
      <c r="BN118" s="2">
        <f t="shared" si="56"/>
        <v>8.5122198297246339</v>
      </c>
      <c r="BO118" s="2">
        <f t="shared" si="64"/>
        <v>337.35382185519387</v>
      </c>
      <c r="BP118" s="2">
        <f t="shared" si="64"/>
        <v>38.441997640003464</v>
      </c>
      <c r="BQ118" s="2">
        <f t="shared" si="64"/>
        <v>10.309183721781219</v>
      </c>
      <c r="BR118" s="11">
        <f t="shared" si="65"/>
        <v>4.2678837120022378E-2</v>
      </c>
      <c r="BS118" s="17">
        <f t="shared" si="53"/>
        <v>6.6781524614008769E-2</v>
      </c>
      <c r="BT118" s="17">
        <f t="shared" si="54"/>
        <v>0.18547193025436959</v>
      </c>
      <c r="BU118" s="12">
        <f>(BU$3*temphigh!$I228+BU$4*temphigh!$I228^2+BU$5*temphigh!$I228^6)*(K118/K$56)^$BW$1</f>
        <v>-1.9492138942313519</v>
      </c>
      <c r="BV118" s="12">
        <f>(BV$3*temphigh!$I228+BV$4*temphigh!$I228^2+BV$5*temphigh!$I228^6)*(L118/L$56)^$BW$1</f>
        <v>-2.8892563412283376</v>
      </c>
      <c r="BW118" s="12">
        <f>(BW$3*temphigh!$I228+BW$4*temphigh!$I228^2+BW$5*temphigh!$I228^6)*(M118/M$56)^$BW$1</f>
        <v>-3.6386316817975364</v>
      </c>
      <c r="BX118" s="12"/>
      <c r="BY118" s="12"/>
      <c r="BZ118" s="12"/>
      <c r="CA118" s="19"/>
      <c r="CB118" s="19"/>
      <c r="CC118" s="19"/>
      <c r="CD118" s="19"/>
      <c r="CE118" s="19"/>
      <c r="CF118" s="19"/>
      <c r="CG118" s="19"/>
      <c r="CH118" s="19"/>
    </row>
    <row r="119" spans="1:86" x14ac:dyDescent="0.3">
      <c r="A119" s="2">
        <f t="shared" si="37"/>
        <v>2073</v>
      </c>
      <c r="B119" s="5">
        <f t="shared" si="84"/>
        <v>1161.8185682610083</v>
      </c>
      <c r="C119" s="5">
        <f t="shared" si="84"/>
        <v>2946.2231586219796</v>
      </c>
      <c r="D119" s="5">
        <f t="shared" si="84"/>
        <v>4316.117549171885</v>
      </c>
      <c r="E119" s="15">
        <f t="shared" si="85"/>
        <v>1.6226135759389544E-4</v>
      </c>
      <c r="F119" s="15">
        <f t="shared" si="85"/>
        <v>3.1966575497329933E-4</v>
      </c>
      <c r="G119" s="15">
        <f t="shared" si="85"/>
        <v>6.5258626758353923E-4</v>
      </c>
      <c r="H119" s="5">
        <f t="shared" si="40"/>
        <v>128657.14514815129</v>
      </c>
      <c r="I119" s="5">
        <f t="shared" si="40"/>
        <v>41909.468173861591</v>
      </c>
      <c r="J119" s="5">
        <f t="shared" si="40"/>
        <v>16167.408542265708</v>
      </c>
      <c r="K119" s="5">
        <f t="shared" si="41"/>
        <v>110737.72503113226</v>
      </c>
      <c r="L119" s="5">
        <f t="shared" si="41"/>
        <v>14224.811196400911</v>
      </c>
      <c r="M119" s="5">
        <f t="shared" si="41"/>
        <v>3745.8221093555894</v>
      </c>
      <c r="N119" s="15">
        <f t="shared" si="42"/>
        <v>1.1506525760992314E-2</v>
      </c>
      <c r="O119" s="15">
        <f t="shared" si="42"/>
        <v>1.5783622872626246E-2</v>
      </c>
      <c r="P119" s="15">
        <f t="shared" si="42"/>
        <v>1.448277776269502E-2</v>
      </c>
      <c r="Q119" s="5">
        <f t="shared" si="43"/>
        <v>9169.255853954066</v>
      </c>
      <c r="R119" s="5">
        <f t="shared" si="43"/>
        <v>11605.996330016764</v>
      </c>
      <c r="S119" s="5">
        <f t="shared" si="43"/>
        <v>5733.9763293060623</v>
      </c>
      <c r="T119" s="5">
        <f t="shared" si="86"/>
        <v>71.268920536014406</v>
      </c>
      <c r="U119" s="5">
        <f t="shared" si="86"/>
        <v>276.93017439088567</v>
      </c>
      <c r="V119" s="5">
        <f t="shared" si="86"/>
        <v>354.6626730137977</v>
      </c>
      <c r="W119" s="15">
        <f t="shared" si="45"/>
        <v>-1.0734613539272964E-2</v>
      </c>
      <c r="X119" s="15">
        <f t="shared" si="45"/>
        <v>-1.217998157191269E-2</v>
      </c>
      <c r="Y119" s="15">
        <f t="shared" si="45"/>
        <v>-9.7425357312937999E-3</v>
      </c>
      <c r="Z119" s="5">
        <f t="shared" si="50"/>
        <v>13478.31323737755</v>
      </c>
      <c r="AA119" s="5">
        <f t="shared" si="50"/>
        <v>29273.837810850811</v>
      </c>
      <c r="AB119" s="5">
        <f t="shared" si="50"/>
        <v>22934.60268758635</v>
      </c>
      <c r="AC119" s="16">
        <f t="shared" ref="AC119:AE134" si="89">AC118*(1+AF119)</f>
        <v>1.792573167556192</v>
      </c>
      <c r="AD119" s="16">
        <f t="shared" si="89"/>
        <v>2.9296940528596465</v>
      </c>
      <c r="AE119" s="16">
        <f t="shared" si="89"/>
        <v>4.3379280165811975</v>
      </c>
      <c r="AF119" s="15">
        <f t="shared" si="58"/>
        <v>-4.0504037456468023E-3</v>
      </c>
      <c r="AG119" s="15">
        <f t="shared" si="58"/>
        <v>2.9673830763510267E-4</v>
      </c>
      <c r="AH119" s="15">
        <f t="shared" si="58"/>
        <v>9.7937136394747881E-3</v>
      </c>
      <c r="AI119" s="1">
        <f t="shared" si="82"/>
        <v>226823.34864938696</v>
      </c>
      <c r="AJ119" s="1">
        <f t="shared" si="82"/>
        <v>70998.331008939786</v>
      </c>
      <c r="AK119" s="1">
        <f t="shared" si="82"/>
        <v>27598.376918564187</v>
      </c>
      <c r="AL119" s="14">
        <f t="shared" si="87"/>
        <v>39.460369982499671</v>
      </c>
      <c r="AM119" s="14">
        <f t="shared" si="87"/>
        <v>7.7662036322989048</v>
      </c>
      <c r="AN119" s="14">
        <f t="shared" si="87"/>
        <v>2.6836574961329536</v>
      </c>
      <c r="AO119" s="11">
        <f t="shared" si="88"/>
        <v>1.094786741657516E-2</v>
      </c>
      <c r="AP119" s="11">
        <f t="shared" si="88"/>
        <v>1.3791425482807885E-2</v>
      </c>
      <c r="AQ119" s="11">
        <f t="shared" si="88"/>
        <v>1.2510563036169473E-2</v>
      </c>
      <c r="AR119" s="1">
        <f t="shared" si="51"/>
        <v>128657.14514815129</v>
      </c>
      <c r="AS119" s="1">
        <f t="shared" si="48"/>
        <v>41909.468173861591</v>
      </c>
      <c r="AT119" s="1">
        <f t="shared" si="49"/>
        <v>16167.408542265708</v>
      </c>
      <c r="AU119" s="1">
        <f t="shared" si="59"/>
        <v>25731.429029630261</v>
      </c>
      <c r="AV119" s="1">
        <f t="shared" si="59"/>
        <v>8381.8936347723193</v>
      </c>
      <c r="AW119" s="1">
        <f t="shared" si="59"/>
        <v>3233.4817084531419</v>
      </c>
      <c r="AX119" s="1">
        <f t="shared" si="60"/>
        <v>88590.180024905785</v>
      </c>
      <c r="AY119" s="1">
        <f t="shared" si="60"/>
        <v>11379.848957120726</v>
      </c>
      <c r="AZ119" s="1">
        <f t="shared" si="60"/>
        <v>2996.6576874844714</v>
      </c>
      <c r="BA119" s="1">
        <f t="shared" si="61"/>
        <v>13235.177225607467</v>
      </c>
      <c r="BB119" s="1">
        <f t="shared" si="61"/>
        <v>27516.544147447923</v>
      </c>
      <c r="BC119" s="1">
        <f t="shared" si="61"/>
        <v>34551.61227865376</v>
      </c>
      <c r="BD119" s="1">
        <f t="shared" si="62"/>
        <v>13559.858880554681</v>
      </c>
      <c r="BE119" s="2">
        <f t="shared" si="83"/>
        <v>0.17931493730955578</v>
      </c>
      <c r="BF119" s="2">
        <f t="shared" si="83"/>
        <v>0.13584270515142602</v>
      </c>
      <c r="BG119" s="2">
        <f t="shared" si="83"/>
        <v>7.3108051554487685E-2</v>
      </c>
      <c r="BH119" s="2">
        <f t="shared" si="55"/>
        <v>0.1228589307322487</v>
      </c>
      <c r="BI119" s="2">
        <f t="shared" si="63"/>
        <v>3.2153846742329923E-3</v>
      </c>
      <c r="BJ119" s="2">
        <f t="shared" si="63"/>
        <v>1.8453240542857267E-3</v>
      </c>
      <c r="BK119" s="2">
        <f t="shared" si="63"/>
        <v>5.3447872020936297E-4</v>
      </c>
      <c r="BL119" s="2">
        <f t="shared" si="56"/>
        <v>413.68221273993527</v>
      </c>
      <c r="BM119" s="2">
        <f t="shared" si="56"/>
        <v>77.336549723548899</v>
      </c>
      <c r="BN119" s="2">
        <f t="shared" si="56"/>
        <v>8.6411358267720981</v>
      </c>
      <c r="BO119" s="2">
        <f t="shared" si="64"/>
        <v>342.32989707777233</v>
      </c>
      <c r="BP119" s="2">
        <f t="shared" si="64"/>
        <v>38.89545036752726</v>
      </c>
      <c r="BQ119" s="2">
        <f t="shared" si="64"/>
        <v>10.307287667557295</v>
      </c>
      <c r="BR119" s="11">
        <f t="shared" si="65"/>
        <v>4.2489342157284254E-2</v>
      </c>
      <c r="BS119" s="17">
        <f t="shared" si="53"/>
        <v>6.4048029207599208E-2</v>
      </c>
      <c r="BT119" s="17">
        <f t="shared" si="54"/>
        <v>0.18006983519841707</v>
      </c>
      <c r="BU119" s="12">
        <f>(BU$3*temphigh!$I229+BU$4*temphigh!$I229^2+BU$5*temphigh!$I229^6)*(K119/K$56)^$BW$1</f>
        <v>-2.1618229999525149</v>
      </c>
      <c r="BV119" s="12">
        <f>(BV$3*temphigh!$I229+BV$4*temphigh!$I229^2+BV$5*temphigh!$I229^6)*(L119/L$56)^$BW$1</f>
        <v>-3.047304200980542</v>
      </c>
      <c r="BW119" s="12">
        <f>(BW$3*temphigh!$I229+BW$4*temphigh!$I229^2+BW$5*temphigh!$I229^6)*(M119/M$56)^$BW$1</f>
        <v>-3.7735355839802773</v>
      </c>
      <c r="BX119" s="12"/>
      <c r="BY119" s="12"/>
      <c r="BZ119" s="12"/>
      <c r="CA119" s="19"/>
      <c r="CB119" s="19"/>
      <c r="CC119" s="19"/>
      <c r="CD119" s="19"/>
      <c r="CE119" s="19"/>
      <c r="CF119" s="19"/>
      <c r="CG119" s="19"/>
      <c r="CH119" s="19"/>
    </row>
    <row r="120" spans="1:86" x14ac:dyDescent="0.3">
      <c r="A120" s="2">
        <f t="shared" si="37"/>
        <v>2074</v>
      </c>
      <c r="B120" s="5">
        <f t="shared" si="84"/>
        <v>1161.9976606062639</v>
      </c>
      <c r="C120" s="5">
        <f t="shared" si="84"/>
        <v>2947.1178749397845</v>
      </c>
      <c r="D120" s="5">
        <f t="shared" si="84"/>
        <v>4318.7933562616581</v>
      </c>
      <c r="E120" s="15">
        <f t="shared" si="85"/>
        <v>1.5414828971420066E-4</v>
      </c>
      <c r="F120" s="15">
        <f t="shared" si="85"/>
        <v>3.0368246722463436E-4</v>
      </c>
      <c r="G120" s="15">
        <f t="shared" si="85"/>
        <v>6.1995695420436229E-4</v>
      </c>
      <c r="H120" s="5">
        <f t="shared" si="40"/>
        <v>130131.72517442529</v>
      </c>
      <c r="I120" s="5">
        <f t="shared" si="40"/>
        <v>42574.828357711056</v>
      </c>
      <c r="J120" s="5">
        <f t="shared" si="40"/>
        <v>16408.576254301192</v>
      </c>
      <c r="K120" s="5">
        <f t="shared" si="41"/>
        <v>111989.66192972366</v>
      </c>
      <c r="L120" s="5">
        <f t="shared" si="41"/>
        <v>14446.259078992878</v>
      </c>
      <c r="M120" s="5">
        <f t="shared" si="41"/>
        <v>3799.3427563536948</v>
      </c>
      <c r="N120" s="15">
        <f t="shared" si="42"/>
        <v>1.1305423677788529E-2</v>
      </c>
      <c r="O120" s="15">
        <f t="shared" si="42"/>
        <v>1.5567720339795921E-2</v>
      </c>
      <c r="P120" s="15">
        <f t="shared" si="42"/>
        <v>1.4288090954568178E-2</v>
      </c>
      <c r="Q120" s="5">
        <f t="shared" si="43"/>
        <v>9174.7910435631911</v>
      </c>
      <c r="R120" s="5">
        <f t="shared" si="43"/>
        <v>11646.649557498118</v>
      </c>
      <c r="S120" s="5">
        <f t="shared" si="43"/>
        <v>5762.8127353156078</v>
      </c>
      <c r="T120" s="5">
        <f t="shared" si="86"/>
        <v>70.50387621669914</v>
      </c>
      <c r="U120" s="5">
        <f t="shared" si="86"/>
        <v>273.55716997009813</v>
      </c>
      <c r="V120" s="5">
        <f t="shared" si="86"/>
        <v>351.20735924940459</v>
      </c>
      <c r="W120" s="15">
        <f t="shared" si="45"/>
        <v>-1.0734613539272964E-2</v>
      </c>
      <c r="X120" s="15">
        <f t="shared" si="45"/>
        <v>-1.217998157191269E-2</v>
      </c>
      <c r="Y120" s="15">
        <f t="shared" si="45"/>
        <v>-9.7425357312937999E-3</v>
      </c>
      <c r="Z120" s="5">
        <f t="shared" si="50"/>
        <v>13434.604051838291</v>
      </c>
      <c r="AA120" s="5">
        <f t="shared" si="50"/>
        <v>29391.811351095079</v>
      </c>
      <c r="AB120" s="5">
        <f t="shared" si="50"/>
        <v>23280.91306955105</v>
      </c>
      <c r="AC120" s="16">
        <f t="shared" si="89"/>
        <v>1.7853125224839765</v>
      </c>
      <c r="AD120" s="16">
        <f t="shared" si="89"/>
        <v>2.9305634053147807</v>
      </c>
      <c r="AE120" s="16">
        <f t="shared" si="89"/>
        <v>4.3804124413642489</v>
      </c>
      <c r="AF120" s="15">
        <f t="shared" si="58"/>
        <v>-4.0504037456468023E-3</v>
      </c>
      <c r="AG120" s="15">
        <f t="shared" si="58"/>
        <v>2.9673830763510267E-4</v>
      </c>
      <c r="AH120" s="15">
        <f t="shared" si="58"/>
        <v>9.7937136394747881E-3</v>
      </c>
      <c r="AI120" s="1">
        <f t="shared" ref="AI120:AK135" si="90">(1-$AI$5)*AI119+AU119</f>
        <v>229872.44281407853</v>
      </c>
      <c r="AJ120" s="1">
        <f t="shared" si="90"/>
        <v>72280.391542818121</v>
      </c>
      <c r="AK120" s="1">
        <f t="shared" si="90"/>
        <v>28072.020935160912</v>
      </c>
      <c r="AL120" s="14">
        <f t="shared" si="87"/>
        <v>39.888056812289307</v>
      </c>
      <c r="AM120" s="14">
        <f t="shared" si="87"/>
        <v>7.8722395807912759</v>
      </c>
      <c r="AN120" s="14">
        <f t="shared" si="87"/>
        <v>2.7168958217430852</v>
      </c>
      <c r="AO120" s="11">
        <f t="shared" si="88"/>
        <v>1.0838388742409407E-2</v>
      </c>
      <c r="AP120" s="11">
        <f t="shared" si="88"/>
        <v>1.3653511227979807E-2</v>
      </c>
      <c r="AQ120" s="11">
        <f t="shared" si="88"/>
        <v>1.2385457405807777E-2</v>
      </c>
      <c r="AR120" s="1">
        <f t="shared" si="51"/>
        <v>130131.72517442529</v>
      </c>
      <c r="AS120" s="1">
        <f t="shared" si="48"/>
        <v>42574.828357711056</v>
      </c>
      <c r="AT120" s="1">
        <f t="shared" si="49"/>
        <v>16408.576254301192</v>
      </c>
      <c r="AU120" s="1">
        <f t="shared" si="59"/>
        <v>26026.34503488506</v>
      </c>
      <c r="AV120" s="1">
        <f t="shared" si="59"/>
        <v>8514.9656715422116</v>
      </c>
      <c r="AW120" s="1">
        <f t="shared" si="59"/>
        <v>3281.7152508602385</v>
      </c>
      <c r="AX120" s="1">
        <f t="shared" si="60"/>
        <v>89591.729543778943</v>
      </c>
      <c r="AY120" s="1">
        <f t="shared" si="60"/>
        <v>11557.007263194302</v>
      </c>
      <c r="AZ120" s="1">
        <f t="shared" si="60"/>
        <v>3039.4742050829559</v>
      </c>
      <c r="BA120" s="1">
        <f t="shared" si="61"/>
        <v>13250.280577415891</v>
      </c>
      <c r="BB120" s="1">
        <f t="shared" si="61"/>
        <v>27570.426887218502</v>
      </c>
      <c r="BC120" s="1">
        <f t="shared" si="61"/>
        <v>34634.303418090756</v>
      </c>
      <c r="BD120" s="1">
        <f t="shared" si="62"/>
        <v>13191.428518977753</v>
      </c>
      <c r="BE120" s="2">
        <f t="shared" ref="BE120:BG135" si="91">BE119</f>
        <v>0.17931493730955578</v>
      </c>
      <c r="BF120" s="2">
        <f t="shared" si="91"/>
        <v>0.13584270515142602</v>
      </c>
      <c r="BG120" s="2">
        <f t="shared" si="91"/>
        <v>7.3108051554487685E-2</v>
      </c>
      <c r="BH120" s="2">
        <f t="shared" si="55"/>
        <v>0.12258414803230916</v>
      </c>
      <c r="BI120" s="2">
        <f t="shared" si="63"/>
        <v>3.2153846742329923E-3</v>
      </c>
      <c r="BJ120" s="2">
        <f t="shared" si="63"/>
        <v>1.8453240542857267E-3</v>
      </c>
      <c r="BK120" s="2">
        <f t="shared" si="63"/>
        <v>5.3447872020936297E-4</v>
      </c>
      <c r="BL120" s="2">
        <f t="shared" si="56"/>
        <v>418.42355475734672</v>
      </c>
      <c r="BM120" s="2">
        <f t="shared" si="56"/>
        <v>78.564354875570288</v>
      </c>
      <c r="BN120" s="2">
        <f t="shared" si="56"/>
        <v>8.7700348368566434</v>
      </c>
      <c r="BO120" s="2">
        <f t="shared" si="64"/>
        <v>347.37997564496118</v>
      </c>
      <c r="BP120" s="2">
        <f t="shared" si="64"/>
        <v>39.354361569509962</v>
      </c>
      <c r="BQ120" s="2">
        <f t="shared" si="64"/>
        <v>10.305429474792735</v>
      </c>
      <c r="BR120" s="11">
        <f t="shared" si="65"/>
        <v>4.2300756449782123E-2</v>
      </c>
      <c r="BS120" s="17">
        <f t="shared" si="53"/>
        <v>6.1437586570487972E-2</v>
      </c>
      <c r="BT120" s="17">
        <f t="shared" si="54"/>
        <v>0.17482508271690977</v>
      </c>
      <c r="BU120" s="12">
        <f>(BU$3*temphigh!$I230+BU$4*temphigh!$I230^2+BU$5*temphigh!$I230^6)*(K120/K$56)^$BW$1</f>
        <v>-2.3786457969431551</v>
      </c>
      <c r="BV120" s="12">
        <f>(BV$3*temphigh!$I230+BV$4*temphigh!$I230^2+BV$5*temphigh!$I230^6)*(L120/L$56)^$BW$1</f>
        <v>-3.2079208824003782</v>
      </c>
      <c r="BW120" s="12">
        <f>(BW$3*temphigh!$I230+BW$4*temphigh!$I230^2+BW$5*temphigh!$I230^6)*(M120/M$56)^$BW$1</f>
        <v>-3.9104599209346964</v>
      </c>
      <c r="BX120" s="12"/>
      <c r="BY120" s="12"/>
      <c r="BZ120" s="12"/>
      <c r="CA120" s="19"/>
      <c r="CB120" s="19"/>
      <c r="CC120" s="19"/>
      <c r="CD120" s="19"/>
      <c r="CE120" s="19"/>
      <c r="CF120" s="19"/>
      <c r="CG120" s="19"/>
      <c r="CH120" s="19"/>
    </row>
    <row r="121" spans="1:86" x14ac:dyDescent="0.3">
      <c r="A121" s="2">
        <f t="shared" si="37"/>
        <v>2075</v>
      </c>
      <c r="B121" s="5">
        <f t="shared" si="84"/>
        <v>1162.1678245606965</v>
      </c>
      <c r="C121" s="5">
        <f t="shared" si="84"/>
        <v>2947.9681135658748</v>
      </c>
      <c r="D121" s="5">
        <f t="shared" si="84"/>
        <v>4321.3369489378947</v>
      </c>
      <c r="E121" s="15">
        <f t="shared" si="85"/>
        <v>1.4644087522849061E-4</v>
      </c>
      <c r="F121" s="15">
        <f t="shared" si="85"/>
        <v>2.8849834386340264E-4</v>
      </c>
      <c r="G121" s="15">
        <f t="shared" si="85"/>
        <v>5.8895910649414413E-4</v>
      </c>
      <c r="H121" s="5">
        <f t="shared" si="40"/>
        <v>131596.19638938698</v>
      </c>
      <c r="I121" s="5">
        <f t="shared" si="40"/>
        <v>43240.98655369375</v>
      </c>
      <c r="J121" s="5">
        <f t="shared" si="40"/>
        <v>16649.661618520702</v>
      </c>
      <c r="K121" s="5">
        <f t="shared" si="41"/>
        <v>113233.38472146292</v>
      </c>
      <c r="L121" s="5">
        <f t="shared" si="41"/>
        <v>14668.064540694528</v>
      </c>
      <c r="M121" s="5">
        <f t="shared" si="41"/>
        <v>3852.8959475406991</v>
      </c>
      <c r="N121" s="15">
        <f t="shared" si="42"/>
        <v>1.1105692885471141E-2</v>
      </c>
      <c r="O121" s="15">
        <f t="shared" si="42"/>
        <v>1.5353833853373855E-2</v>
      </c>
      <c r="P121" s="15">
        <f t="shared" si="42"/>
        <v>1.4095382970501058E-2</v>
      </c>
      <c r="Q121" s="5">
        <f t="shared" si="43"/>
        <v>9178.4457461898401</v>
      </c>
      <c r="R121" s="5">
        <f t="shared" si="43"/>
        <v>11684.806344683575</v>
      </c>
      <c r="S121" s="5">
        <f t="shared" si="43"/>
        <v>5790.5143706543267</v>
      </c>
      <c r="T121" s="5">
        <f t="shared" si="86"/>
        <v>69.747044352492139</v>
      </c>
      <c r="U121" s="5">
        <f t="shared" si="86"/>
        <v>270.22524868099777</v>
      </c>
      <c r="V121" s="5">
        <f t="shared" si="86"/>
        <v>347.78570900282392</v>
      </c>
      <c r="W121" s="15">
        <f t="shared" si="45"/>
        <v>-1.0734613539272964E-2</v>
      </c>
      <c r="X121" s="15">
        <f t="shared" si="45"/>
        <v>-1.217998157191269E-2</v>
      </c>
      <c r="Y121" s="15">
        <f t="shared" si="45"/>
        <v>-9.7425357312937999E-3</v>
      </c>
      <c r="Z121" s="5">
        <f t="shared" si="50"/>
        <v>13388.265677651854</v>
      </c>
      <c r="AA121" s="5">
        <f t="shared" si="50"/>
        <v>29503.516564864211</v>
      </c>
      <c r="AB121" s="5">
        <f t="shared" si="50"/>
        <v>23627.147002503967</v>
      </c>
      <c r="AC121" s="16">
        <f t="shared" si="89"/>
        <v>1.7780812859557573</v>
      </c>
      <c r="AD121" s="16">
        <f t="shared" si="89"/>
        <v>2.9314330157400912</v>
      </c>
      <c r="AE121" s="16">
        <f t="shared" si="89"/>
        <v>4.423312946437763</v>
      </c>
      <c r="AF121" s="15">
        <f t="shared" si="58"/>
        <v>-4.0504037456468023E-3</v>
      </c>
      <c r="AG121" s="15">
        <f t="shared" si="58"/>
        <v>2.9673830763510267E-4</v>
      </c>
      <c r="AH121" s="15">
        <f t="shared" si="58"/>
        <v>9.7937136394747881E-3</v>
      </c>
      <c r="AI121" s="1">
        <f t="shared" si="90"/>
        <v>232911.54356755572</v>
      </c>
      <c r="AJ121" s="1">
        <f t="shared" si="90"/>
        <v>73567.318060078527</v>
      </c>
      <c r="AK121" s="1">
        <f t="shared" si="90"/>
        <v>28546.534092505059</v>
      </c>
      <c r="AL121" s="14">
        <f t="shared" si="87"/>
        <v>40.316055855541094</v>
      </c>
      <c r="AM121" s="14">
        <f t="shared" si="87"/>
        <v>7.978648455181899</v>
      </c>
      <c r="AN121" s="14">
        <f t="shared" si="87"/>
        <v>2.7502093192445392</v>
      </c>
      <c r="AO121" s="11">
        <f t="shared" si="88"/>
        <v>1.0730004854985313E-2</v>
      </c>
      <c r="AP121" s="11">
        <f t="shared" si="88"/>
        <v>1.3516976115700009E-2</v>
      </c>
      <c r="AQ121" s="11">
        <f t="shared" si="88"/>
        <v>1.2261602831749699E-2</v>
      </c>
      <c r="AR121" s="1">
        <f t="shared" si="51"/>
        <v>131596.19638938698</v>
      </c>
      <c r="AS121" s="1">
        <f t="shared" si="48"/>
        <v>43240.98655369375</v>
      </c>
      <c r="AT121" s="1">
        <f t="shared" si="49"/>
        <v>16649.661618520702</v>
      </c>
      <c r="AU121" s="1">
        <f t="shared" si="59"/>
        <v>26319.239277877397</v>
      </c>
      <c r="AV121" s="1">
        <f t="shared" si="59"/>
        <v>8648.1973107387512</v>
      </c>
      <c r="AW121" s="1">
        <f t="shared" si="59"/>
        <v>3329.9323237041408</v>
      </c>
      <c r="AX121" s="1">
        <f t="shared" si="60"/>
        <v>90586.707777170348</v>
      </c>
      <c r="AY121" s="1">
        <f t="shared" si="60"/>
        <v>11734.451632555621</v>
      </c>
      <c r="AZ121" s="1">
        <f t="shared" si="60"/>
        <v>3082.3167580325589</v>
      </c>
      <c r="BA121" s="1">
        <f t="shared" si="61"/>
        <v>13265.05649647576</v>
      </c>
      <c r="BB121" s="1">
        <f t="shared" si="61"/>
        <v>27623.299561297699</v>
      </c>
      <c r="BC121" s="1">
        <f t="shared" si="61"/>
        <v>34715.187216252561</v>
      </c>
      <c r="BD121" s="1">
        <f t="shared" si="62"/>
        <v>12832.423016090355</v>
      </c>
      <c r="BE121" s="2">
        <f t="shared" si="91"/>
        <v>0.17931493730955578</v>
      </c>
      <c r="BF121" s="2">
        <f t="shared" si="91"/>
        <v>0.13584270515142602</v>
      </c>
      <c r="BG121" s="2">
        <f t="shared" si="91"/>
        <v>7.3108051554487685E-2</v>
      </c>
      <c r="BH121" s="2">
        <f t="shared" si="55"/>
        <v>0.12230936811233319</v>
      </c>
      <c r="BI121" s="2">
        <f t="shared" si="63"/>
        <v>3.2153846742329923E-3</v>
      </c>
      <c r="BJ121" s="2">
        <f t="shared" si="63"/>
        <v>1.8453240542857267E-3</v>
      </c>
      <c r="BK121" s="2">
        <f t="shared" si="63"/>
        <v>5.3447872020936297E-4</v>
      </c>
      <c r="BL121" s="2">
        <f t="shared" si="56"/>
        <v>423.13239305778995</v>
      </c>
      <c r="BM121" s="2">
        <f t="shared" si="56"/>
        <v>79.793632618576751</v>
      </c>
      <c r="BN121" s="2">
        <f t="shared" si="56"/>
        <v>8.8988898337858959</v>
      </c>
      <c r="BO121" s="2">
        <f t="shared" si="64"/>
        <v>352.50516047239938</v>
      </c>
      <c r="BP121" s="2">
        <f t="shared" si="64"/>
        <v>39.818796338776252</v>
      </c>
      <c r="BQ121" s="2">
        <f t="shared" si="64"/>
        <v>10.303608132142124</v>
      </c>
      <c r="BR121" s="11">
        <f t="shared" si="65"/>
        <v>4.2113113443524391E-2</v>
      </c>
      <c r="BS121" s="17">
        <f t="shared" si="53"/>
        <v>5.8944202227918102E-2</v>
      </c>
      <c r="BT121" s="17">
        <f t="shared" si="54"/>
        <v>0.16973309001641726</v>
      </c>
      <c r="BU121" s="12">
        <f>(BU$3*temphigh!$I231+BU$4*temphigh!$I231^2+BU$5*temphigh!$I231^6)*(K121/K$56)^$BW$1</f>
        <v>-2.5996564492849008</v>
      </c>
      <c r="BV121" s="12">
        <f>(BV$3*temphigh!$I231+BV$4*temphigh!$I231^2+BV$5*temphigh!$I231^6)*(L121/L$56)^$BW$1</f>
        <v>-3.3710793486656812</v>
      </c>
      <c r="BW121" s="12">
        <f>(BW$3*temphigh!$I231+BW$4*temphigh!$I231^2+BW$5*temphigh!$I231^6)*(M121/M$56)^$BW$1</f>
        <v>-4.0493819275134424</v>
      </c>
      <c r="BX121" s="12"/>
      <c r="BY121" s="12"/>
      <c r="BZ121" s="12"/>
      <c r="CA121" s="19"/>
      <c r="CB121" s="19"/>
      <c r="CC121" s="19"/>
      <c r="CD121" s="19"/>
      <c r="CE121" s="19"/>
      <c r="CF121" s="19"/>
      <c r="CG121" s="19"/>
      <c r="CH121" s="19"/>
    </row>
    <row r="122" spans="1:86" x14ac:dyDescent="0.3">
      <c r="A122" s="2">
        <f t="shared" ref="A122:A185" si="92">1+A121</f>
        <v>2076</v>
      </c>
      <c r="B122" s="5">
        <f t="shared" ref="B122:D137" si="93">B121*(1+E122)</f>
        <v>1162.3295039904181</v>
      </c>
      <c r="C122" s="5">
        <f t="shared" si="93"/>
        <v>2948.7760732884744</v>
      </c>
      <c r="D122" s="5">
        <f t="shared" si="93"/>
        <v>4323.7547851487852</v>
      </c>
      <c r="E122" s="15">
        <f t="shared" ref="E122:G137" si="94">E121*$E$5</f>
        <v>1.3911883146706607E-4</v>
      </c>
      <c r="F122" s="15">
        <f t="shared" si="94"/>
        <v>2.7407342667023251E-4</v>
      </c>
      <c r="G122" s="15">
        <f t="shared" si="94"/>
        <v>5.5951115116943694E-4</v>
      </c>
      <c r="H122" s="5">
        <f t="shared" ref="H122:J185" si="95">AR122</f>
        <v>133050.06742514693</v>
      </c>
      <c r="I122" s="5">
        <f t="shared" si="95"/>
        <v>43907.770356742294</v>
      </c>
      <c r="J122" s="5">
        <f t="shared" si="95"/>
        <v>16890.614405867502</v>
      </c>
      <c r="K122" s="5">
        <f t="shared" ref="K122:M185" si="96">H122/B122*1000</f>
        <v>114468.45921777768</v>
      </c>
      <c r="L122" s="5">
        <f t="shared" si="96"/>
        <v>14890.167739246595</v>
      </c>
      <c r="M122" s="5">
        <f t="shared" si="96"/>
        <v>3906.4690865178836</v>
      </c>
      <c r="N122" s="15">
        <f t="shared" ref="N122:P185" si="97">K122/K121-1</f>
        <v>1.090733531769672E-2</v>
      </c>
      <c r="O122" s="15">
        <f t="shared" si="97"/>
        <v>1.5141956727547257E-2</v>
      </c>
      <c r="P122" s="15">
        <f t="shared" si="97"/>
        <v>1.3904642042404491E-2</v>
      </c>
      <c r="Q122" s="5">
        <f t="shared" ref="Q122:S185" si="98">T122*H122/1000</f>
        <v>9180.2333615818825</v>
      </c>
      <c r="R122" s="5">
        <f t="shared" si="98"/>
        <v>11720.472826494259</v>
      </c>
      <c r="S122" s="5">
        <f t="shared" si="98"/>
        <v>5817.0835896086701</v>
      </c>
      <c r="T122" s="5">
        <f t="shared" ref="T122:V137" si="99">T121*(1+W122)</f>
        <v>68.998336785861611</v>
      </c>
      <c r="U122" s="5">
        <f t="shared" si="99"/>
        <v>266.93391013179769</v>
      </c>
      <c r="V122" s="5">
        <f t="shared" si="99"/>
        <v>344.39739430603055</v>
      </c>
      <c r="W122" s="15">
        <f t="shared" ref="W122:Y185" si="100">T$5-1</f>
        <v>-1.0734613539272964E-2</v>
      </c>
      <c r="X122" s="15">
        <f t="shared" si="100"/>
        <v>-1.217998157191269E-2</v>
      </c>
      <c r="Y122" s="15">
        <f t="shared" si="100"/>
        <v>-9.7425357312937999E-3</v>
      </c>
      <c r="Z122" s="5">
        <f t="shared" si="50"/>
        <v>13339.349300599089</v>
      </c>
      <c r="AA122" s="5">
        <f t="shared" si="50"/>
        <v>29608.959577876496</v>
      </c>
      <c r="AB122" s="5">
        <f t="shared" si="50"/>
        <v>23973.231687140033</v>
      </c>
      <c r="AC122" s="16">
        <f t="shared" si="89"/>
        <v>1.7708793388550577</v>
      </c>
      <c r="AD122" s="16">
        <f t="shared" si="89"/>
        <v>2.9323028842121275</v>
      </c>
      <c r="AE122" s="16">
        <f t="shared" si="89"/>
        <v>4.4666336067729562</v>
      </c>
      <c r="AF122" s="15">
        <f t="shared" si="58"/>
        <v>-4.0504037456468023E-3</v>
      </c>
      <c r="AG122" s="15">
        <f t="shared" si="58"/>
        <v>2.9673830763510267E-4</v>
      </c>
      <c r="AH122" s="15">
        <f t="shared" si="58"/>
        <v>9.7937136394747881E-3</v>
      </c>
      <c r="AI122" s="1">
        <f t="shared" si="90"/>
        <v>235939.62848867755</v>
      </c>
      <c r="AJ122" s="1">
        <f t="shared" si="90"/>
        <v>74858.783564809419</v>
      </c>
      <c r="AK122" s="1">
        <f t="shared" si="90"/>
        <v>29021.813006958691</v>
      </c>
      <c r="AL122" s="14">
        <f t="shared" ref="AL122:AN137" si="101">AL121*(1+AO122)</f>
        <v>40.744321415854273</v>
      </c>
      <c r="AM122" s="14">
        <f t="shared" si="101"/>
        <v>8.0854171837801161</v>
      </c>
      <c r="AN122" s="14">
        <f t="shared" si="101"/>
        <v>2.7835940738775249</v>
      </c>
      <c r="AO122" s="11">
        <f t="shared" ref="AO122:AQ137" si="102">AO$5*AO121</f>
        <v>1.062270480643546E-2</v>
      </c>
      <c r="AP122" s="11">
        <f t="shared" si="102"/>
        <v>1.3381806354543009E-2</v>
      </c>
      <c r="AQ122" s="11">
        <f t="shared" si="102"/>
        <v>1.2138986803432202E-2</v>
      </c>
      <c r="AR122" s="1">
        <f t="shared" si="51"/>
        <v>133050.06742514693</v>
      </c>
      <c r="AS122" s="1">
        <f t="shared" si="48"/>
        <v>43907.770356742294</v>
      </c>
      <c r="AT122" s="1">
        <f t="shared" si="49"/>
        <v>16890.614405867502</v>
      </c>
      <c r="AU122" s="1">
        <f t="shared" si="59"/>
        <v>26610.013485029387</v>
      </c>
      <c r="AV122" s="1">
        <f t="shared" si="59"/>
        <v>8781.5540713484588</v>
      </c>
      <c r="AW122" s="1">
        <f t="shared" si="59"/>
        <v>3378.1228811735004</v>
      </c>
      <c r="AX122" s="1">
        <f t="shared" si="60"/>
        <v>91574.767374222152</v>
      </c>
      <c r="AY122" s="1">
        <f t="shared" si="60"/>
        <v>11912.134191397276</v>
      </c>
      <c r="AZ122" s="1">
        <f t="shared" si="60"/>
        <v>3125.1752692143068</v>
      </c>
      <c r="BA122" s="1">
        <f t="shared" si="61"/>
        <v>13279.511190821609</v>
      </c>
      <c r="BB122" s="1">
        <f t="shared" si="61"/>
        <v>27675.185941528765</v>
      </c>
      <c r="BC122" s="1">
        <f t="shared" si="61"/>
        <v>34794.316872387091</v>
      </c>
      <c r="BD122" s="1">
        <f t="shared" si="62"/>
        <v>12482.635157981511</v>
      </c>
      <c r="BE122" s="2">
        <f t="shared" si="91"/>
        <v>0.17931493730955578</v>
      </c>
      <c r="BF122" s="2">
        <f t="shared" si="91"/>
        <v>0.13584270515142602</v>
      </c>
      <c r="BG122" s="2">
        <f t="shared" si="91"/>
        <v>7.3108051554487685E-2</v>
      </c>
      <c r="BH122" s="2">
        <f t="shared" si="55"/>
        <v>0.12203457867902637</v>
      </c>
      <c r="BI122" s="2">
        <f t="shared" si="63"/>
        <v>3.2153846742329923E-3</v>
      </c>
      <c r="BJ122" s="2">
        <f t="shared" si="63"/>
        <v>1.8453240542857267E-3</v>
      </c>
      <c r="BK122" s="2">
        <f t="shared" si="63"/>
        <v>5.3447872020936297E-4</v>
      </c>
      <c r="BL122" s="2">
        <f t="shared" si="56"/>
        <v>427.80714770448373</v>
      </c>
      <c r="BM122" s="2">
        <f t="shared" si="56"/>
        <v>81.024064809350335</v>
      </c>
      <c r="BN122" s="2">
        <f t="shared" si="56"/>
        <v>9.0276739711978919</v>
      </c>
      <c r="BO122" s="2">
        <f t="shared" si="64"/>
        <v>357.70657116387076</v>
      </c>
      <c r="BP122" s="2">
        <f t="shared" si="64"/>
        <v>40.288820596615068</v>
      </c>
      <c r="BQ122" s="2">
        <f t="shared" si="64"/>
        <v>10.301822673607575</v>
      </c>
      <c r="BR122" s="11">
        <f t="shared" si="65"/>
        <v>4.1926444756407805E-2</v>
      </c>
      <c r="BS122" s="17">
        <f t="shared" si="53"/>
        <v>5.6562192210733067E-2</v>
      </c>
      <c r="BT122" s="17">
        <f t="shared" si="54"/>
        <v>0.16478940778292939</v>
      </c>
      <c r="BU122" s="12">
        <f>(BU$3*temphigh!$I232+BU$4*temphigh!$I232^2+BU$5*temphigh!$I232^6)*(K122/K$56)^$BW$1</f>
        <v>-2.8248270860436415</v>
      </c>
      <c r="BV122" s="12">
        <f>(BV$3*temphigh!$I232+BV$4*temphigh!$I232^2+BV$5*temphigh!$I232^6)*(L122/L$56)^$BW$1</f>
        <v>-3.5367512758375637</v>
      </c>
      <c r="BW122" s="12">
        <f>(BW$3*temphigh!$I232+BW$4*temphigh!$I232^2+BW$5*temphigh!$I232^6)*(M122/M$56)^$BW$1</f>
        <v>-4.1902778161351586</v>
      </c>
      <c r="BX122" s="12"/>
      <c r="BY122" s="12"/>
      <c r="BZ122" s="12"/>
      <c r="CA122" s="19"/>
      <c r="CB122" s="19"/>
      <c r="CC122" s="19"/>
      <c r="CD122" s="19"/>
      <c r="CE122" s="19"/>
      <c r="CF122" s="19"/>
      <c r="CG122" s="19"/>
      <c r="CH122" s="19"/>
    </row>
    <row r="123" spans="1:86" x14ac:dyDescent="0.3">
      <c r="A123" s="2">
        <f t="shared" si="92"/>
        <v>2077</v>
      </c>
      <c r="B123" s="5">
        <f t="shared" si="93"/>
        <v>1162.4831208166743</v>
      </c>
      <c r="C123" s="5">
        <f t="shared" si="93"/>
        <v>2949.5438453932193</v>
      </c>
      <c r="D123" s="5">
        <f t="shared" si="93"/>
        <v>4326.0530147151367</v>
      </c>
      <c r="E123" s="15">
        <f t="shared" si="94"/>
        <v>1.3216288989371277E-4</v>
      </c>
      <c r="F123" s="15">
        <f t="shared" si="94"/>
        <v>2.6036975533672089E-4</v>
      </c>
      <c r="G123" s="15">
        <f t="shared" si="94"/>
        <v>5.3153559361096504E-4</v>
      </c>
      <c r="H123" s="5">
        <f t="shared" si="95"/>
        <v>134492.85318575814</v>
      </c>
      <c r="I123" s="5">
        <f t="shared" si="95"/>
        <v>44575.007754708378</v>
      </c>
      <c r="J123" s="5">
        <f t="shared" si="95"/>
        <v>17131.384751416121</v>
      </c>
      <c r="K123" s="5">
        <f t="shared" si="96"/>
        <v>115694.45678598194</v>
      </c>
      <c r="L123" s="5">
        <f t="shared" si="96"/>
        <v>15112.508947554175</v>
      </c>
      <c r="M123" s="5">
        <f t="shared" si="96"/>
        <v>3960.0496556892508</v>
      </c>
      <c r="N123" s="15">
        <f t="shared" si="97"/>
        <v>1.0710352673410029E-2</v>
      </c>
      <c r="O123" s="15">
        <f t="shared" si="97"/>
        <v>1.4932082176720263E-2</v>
      </c>
      <c r="P123" s="15">
        <f t="shared" si="97"/>
        <v>1.3715856438307972E-2</v>
      </c>
      <c r="Q123" s="5">
        <f t="shared" si="98"/>
        <v>9180.1682932432504</v>
      </c>
      <c r="R123" s="5">
        <f t="shared" si="98"/>
        <v>11753.656615417627</v>
      </c>
      <c r="S123" s="5">
        <f t="shared" si="98"/>
        <v>5842.5232668339031</v>
      </c>
      <c r="T123" s="5">
        <f t="shared" si="99"/>
        <v>68.257666305612787</v>
      </c>
      <c r="U123" s="5">
        <f t="shared" si="99"/>
        <v>263.68266002547381</v>
      </c>
      <c r="V123" s="5">
        <f t="shared" si="99"/>
        <v>341.04209038623958</v>
      </c>
      <c r="W123" s="15">
        <f t="shared" si="100"/>
        <v>-1.0734613539272964E-2</v>
      </c>
      <c r="X123" s="15">
        <f t="shared" si="100"/>
        <v>-1.217998157191269E-2</v>
      </c>
      <c r="Y123" s="15">
        <f t="shared" si="100"/>
        <v>-9.7425357312937999E-3</v>
      </c>
      <c r="Z123" s="5">
        <f t="shared" si="50"/>
        <v>13287.907029891539</v>
      </c>
      <c r="AA123" s="5">
        <f t="shared" si="50"/>
        <v>29708.150337011994</v>
      </c>
      <c r="AB123" s="5">
        <f t="shared" si="50"/>
        <v>24319.094821470924</v>
      </c>
      <c r="AC123" s="16">
        <f t="shared" si="89"/>
        <v>1.7637065625478705</v>
      </c>
      <c r="AD123" s="16">
        <f t="shared" si="89"/>
        <v>2.9331730108074621</v>
      </c>
      <c r="AE123" s="16">
        <f t="shared" si="89"/>
        <v>4.510378537250145</v>
      </c>
      <c r="AF123" s="15">
        <f t="shared" si="58"/>
        <v>-4.0504037456468023E-3</v>
      </c>
      <c r="AG123" s="15">
        <f t="shared" si="58"/>
        <v>2.9673830763510267E-4</v>
      </c>
      <c r="AH123" s="15">
        <f t="shared" si="58"/>
        <v>9.7937136394747881E-3</v>
      </c>
      <c r="AI123" s="1">
        <f t="shared" si="90"/>
        <v>238955.6791248392</v>
      </c>
      <c r="AJ123" s="1">
        <f t="shared" si="90"/>
        <v>76154.459279676928</v>
      </c>
      <c r="AK123" s="1">
        <f t="shared" si="90"/>
        <v>29497.754587436324</v>
      </c>
      <c r="AL123" s="14">
        <f t="shared" si="101"/>
        <v>41.172808165804028</v>
      </c>
      <c r="AM123" s="14">
        <f t="shared" si="101"/>
        <v>8.1925326959586648</v>
      </c>
      <c r="AN123" s="14">
        <f t="shared" si="101"/>
        <v>2.8170461854891471</v>
      </c>
      <c r="AO123" s="11">
        <f t="shared" si="102"/>
        <v>1.0516477758371105E-2</v>
      </c>
      <c r="AP123" s="11">
        <f t="shared" si="102"/>
        <v>1.3247988290997579E-2</v>
      </c>
      <c r="AQ123" s="11">
        <f t="shared" si="102"/>
        <v>1.2017596935397879E-2</v>
      </c>
      <c r="AR123" s="1">
        <f t="shared" si="51"/>
        <v>134492.85318575814</v>
      </c>
      <c r="AS123" s="1">
        <f t="shared" si="48"/>
        <v>44575.007754708378</v>
      </c>
      <c r="AT123" s="1">
        <f t="shared" si="49"/>
        <v>17131.384751416121</v>
      </c>
      <c r="AU123" s="1">
        <f t="shared" si="59"/>
        <v>26898.570637151628</v>
      </c>
      <c r="AV123" s="1">
        <f t="shared" si="59"/>
        <v>8915.0015509416753</v>
      </c>
      <c r="AW123" s="1">
        <f t="shared" si="59"/>
        <v>3426.2769502832243</v>
      </c>
      <c r="AX123" s="1">
        <f t="shared" si="60"/>
        <v>92555.565428785558</v>
      </c>
      <c r="AY123" s="1">
        <f t="shared" si="60"/>
        <v>12090.00715804334</v>
      </c>
      <c r="AZ123" s="1">
        <f t="shared" si="60"/>
        <v>3168.0397245514005</v>
      </c>
      <c r="BA123" s="1">
        <f t="shared" si="61"/>
        <v>13293.650650701542</v>
      </c>
      <c r="BB123" s="1">
        <f t="shared" si="61"/>
        <v>27726.108965559008</v>
      </c>
      <c r="BC123" s="1">
        <f t="shared" si="61"/>
        <v>34871.743576568733</v>
      </c>
      <c r="BD123" s="1">
        <f t="shared" si="62"/>
        <v>12141.860064954011</v>
      </c>
      <c r="BE123" s="2">
        <f t="shared" si="91"/>
        <v>0.17931493730955578</v>
      </c>
      <c r="BF123" s="2">
        <f t="shared" si="91"/>
        <v>0.13584270515142602</v>
      </c>
      <c r="BG123" s="2">
        <f t="shared" si="91"/>
        <v>7.3108051554487685E-2</v>
      </c>
      <c r="BH123" s="2">
        <f t="shared" si="55"/>
        <v>0.12175976870549597</v>
      </c>
      <c r="BI123" s="2">
        <f t="shared" si="63"/>
        <v>3.2153846742329923E-3</v>
      </c>
      <c r="BJ123" s="2">
        <f t="shared" si="63"/>
        <v>1.8453240542857267E-3</v>
      </c>
      <c r="BK123" s="2">
        <f t="shared" si="63"/>
        <v>5.3447872020936297E-4</v>
      </c>
      <c r="BL123" s="2">
        <f t="shared" si="56"/>
        <v>432.44625892735462</v>
      </c>
      <c r="BM123" s="2">
        <f t="shared" si="56"/>
        <v>82.255334029736176</v>
      </c>
      <c r="BN123" s="2">
        <f t="shared" si="56"/>
        <v>9.1563605973510835</v>
      </c>
      <c r="BO123" s="2">
        <f t="shared" si="64"/>
        <v>362.98534424325146</v>
      </c>
      <c r="BP123" s="2">
        <f t="shared" si="64"/>
        <v>40.764501100571728</v>
      </c>
      <c r="BQ123" s="2">
        <f t="shared" si="64"/>
        <v>10.300072176210552</v>
      </c>
      <c r="BR123" s="11">
        <f t="shared" si="65"/>
        <v>4.1740780233258751E-2</v>
      </c>
      <c r="BS123" s="17">
        <f t="shared" si="53"/>
        <v>5.4286166259996167E-2</v>
      </c>
      <c r="BT123" s="17">
        <f t="shared" si="54"/>
        <v>0.15998971629410619</v>
      </c>
      <c r="BU123" s="12">
        <f>(BU$3*temphigh!$I233+BU$4*temphigh!$I233^2+BU$5*temphigh!$I233^6)*(K123/K$56)^$BW$1</f>
        <v>-3.0541278742285964</v>
      </c>
      <c r="BV123" s="12">
        <f>(BV$3*temphigh!$I233+BV$4*temphigh!$I233^2+BV$5*temphigh!$I233^6)*(L123/L$56)^$BW$1</f>
        <v>-3.704907107440305</v>
      </c>
      <c r="BW123" s="12">
        <f>(BW$3*temphigh!$I233+BW$4*temphigh!$I233^2+BW$5*temphigh!$I233^6)*(M123/M$56)^$BW$1</f>
        <v>-4.333122820237719</v>
      </c>
      <c r="BX123" s="12"/>
      <c r="BY123" s="12"/>
      <c r="BZ123" s="12"/>
      <c r="CA123" s="19"/>
      <c r="CB123" s="19"/>
      <c r="CC123" s="19"/>
      <c r="CD123" s="19"/>
      <c r="CE123" s="19"/>
      <c r="CF123" s="19"/>
      <c r="CG123" s="19"/>
      <c r="CH123" s="19"/>
    </row>
    <row r="124" spans="1:86" x14ac:dyDescent="0.3">
      <c r="A124" s="2">
        <f t="shared" si="92"/>
        <v>2078</v>
      </c>
      <c r="B124" s="5">
        <f t="shared" si="93"/>
        <v>1162.6290760889392</v>
      </c>
      <c r="C124" s="5">
        <f t="shared" si="93"/>
        <v>2950.27341880213</v>
      </c>
      <c r="D124" s="5">
        <f t="shared" si="93"/>
        <v>4328.2374933144465</v>
      </c>
      <c r="E124" s="15">
        <f t="shared" si="94"/>
        <v>1.2555474539902711E-4</v>
      </c>
      <c r="F124" s="15">
        <f t="shared" si="94"/>
        <v>2.4735126756988485E-4</v>
      </c>
      <c r="G124" s="15">
        <f t="shared" si="94"/>
        <v>5.0495881393041678E-4</v>
      </c>
      <c r="H124" s="5">
        <f t="shared" si="95"/>
        <v>135924.07519786779</v>
      </c>
      <c r="I124" s="5">
        <f t="shared" si="95"/>
        <v>45242.527260096511</v>
      </c>
      <c r="J124" s="5">
        <f t="shared" si="95"/>
        <v>17371.923181765946</v>
      </c>
      <c r="K124" s="5">
        <f t="shared" si="96"/>
        <v>116910.95465727869</v>
      </c>
      <c r="L124" s="5">
        <f t="shared" si="96"/>
        <v>15335.028601676479</v>
      </c>
      <c r="M124" s="5">
        <f t="shared" si="96"/>
        <v>4013.6252247246721</v>
      </c>
      <c r="N124" s="15">
        <f t="shared" si="97"/>
        <v>1.0514746385361429E-2</v>
      </c>
      <c r="O124" s="15">
        <f t="shared" si="97"/>
        <v>1.4724203300360283E-2</v>
      </c>
      <c r="P124" s="15">
        <f t="shared" si="97"/>
        <v>1.3529014455273547E-2</v>
      </c>
      <c r="Q124" s="5">
        <f t="shared" si="98"/>
        <v>9178.265924382813</v>
      </c>
      <c r="R124" s="5">
        <f t="shared" si="98"/>
        <v>11784.366774259493</v>
      </c>
      <c r="S124" s="5">
        <f t="shared" si="98"/>
        <v>5866.8367877136143</v>
      </c>
      <c r="T124" s="5">
        <f t="shared" si="99"/>
        <v>67.524946636729382</v>
      </c>
      <c r="U124" s="5">
        <f t="shared" si="99"/>
        <v>260.47101008553062</v>
      </c>
      <c r="V124" s="5">
        <f t="shared" si="99"/>
        <v>337.71947563477653</v>
      </c>
      <c r="W124" s="15">
        <f t="shared" si="100"/>
        <v>-1.0734613539272964E-2</v>
      </c>
      <c r="X124" s="15">
        <f t="shared" si="100"/>
        <v>-1.217998157191269E-2</v>
      </c>
      <c r="Y124" s="15">
        <f t="shared" si="100"/>
        <v>-9.7425357312937999E-3</v>
      </c>
      <c r="Z124" s="5">
        <f t="shared" si="50"/>
        <v>13233.99183995249</v>
      </c>
      <c r="AA124" s="5">
        <f t="shared" si="50"/>
        <v>29801.102550609634</v>
      </c>
      <c r="AB124" s="5">
        <f t="shared" si="50"/>
        <v>24664.664640556595</v>
      </c>
      <c r="AC124" s="16">
        <f t="shared" si="89"/>
        <v>1.7565628388807049</v>
      </c>
      <c r="AD124" s="16">
        <f t="shared" si="89"/>
        <v>2.9340433956026901</v>
      </c>
      <c r="AE124" s="16">
        <f t="shared" si="89"/>
        <v>4.5545518930496058</v>
      </c>
      <c r="AF124" s="15">
        <f t="shared" si="58"/>
        <v>-4.0504037456468023E-3</v>
      </c>
      <c r="AG124" s="15">
        <f t="shared" si="58"/>
        <v>2.9673830763510267E-4</v>
      </c>
      <c r="AH124" s="15">
        <f t="shared" si="58"/>
        <v>9.7937136394747881E-3</v>
      </c>
      <c r="AI124" s="1">
        <f t="shared" si="90"/>
        <v>241958.68184950692</v>
      </c>
      <c r="AJ124" s="1">
        <f t="shared" si="90"/>
        <v>77454.014902650903</v>
      </c>
      <c r="AK124" s="1">
        <f t="shared" si="90"/>
        <v>29974.256078975915</v>
      </c>
      <c r="AL124" s="14">
        <f t="shared" si="101"/>
        <v>41.601471157916137</v>
      </c>
      <c r="AM124" s="14">
        <f t="shared" si="101"/>
        <v>8.2999819274160433</v>
      </c>
      <c r="AN124" s="14">
        <f t="shared" si="101"/>
        <v>2.8505617698386994</v>
      </c>
      <c r="AO124" s="11">
        <f t="shared" si="102"/>
        <v>1.0411312980787395E-2</v>
      </c>
      <c r="AP124" s="11">
        <f t="shared" si="102"/>
        <v>1.3115508408087603E-2</v>
      </c>
      <c r="AQ124" s="11">
        <f t="shared" si="102"/>
        <v>1.18974209660439E-2</v>
      </c>
      <c r="AR124" s="1">
        <f t="shared" si="51"/>
        <v>135924.07519786779</v>
      </c>
      <c r="AS124" s="1">
        <f t="shared" si="48"/>
        <v>45242.527260096511</v>
      </c>
      <c r="AT124" s="1">
        <f t="shared" si="49"/>
        <v>17371.923181765946</v>
      </c>
      <c r="AU124" s="1">
        <f t="shared" si="59"/>
        <v>27184.815039573557</v>
      </c>
      <c r="AV124" s="1">
        <f t="shared" si="59"/>
        <v>9048.5054520193025</v>
      </c>
      <c r="AW124" s="1">
        <f t="shared" si="59"/>
        <v>3474.3846363531893</v>
      </c>
      <c r="AX124" s="1">
        <f t="shared" si="60"/>
        <v>93528.763725822952</v>
      </c>
      <c r="AY124" s="1">
        <f t="shared" si="60"/>
        <v>12268.022881341183</v>
      </c>
      <c r="AZ124" s="1">
        <f t="shared" si="60"/>
        <v>3210.9001797797373</v>
      </c>
      <c r="BA124" s="1">
        <f t="shared" si="61"/>
        <v>13307.480658426575</v>
      </c>
      <c r="BB124" s="1">
        <f t="shared" si="61"/>
        <v>27776.09077159888</v>
      </c>
      <c r="BC124" s="1">
        <f t="shared" si="61"/>
        <v>34947.516587414262</v>
      </c>
      <c r="BD124" s="1">
        <f t="shared" si="62"/>
        <v>11809.895341206209</v>
      </c>
      <c r="BE124" s="2">
        <f t="shared" si="91"/>
        <v>0.17931493730955578</v>
      </c>
      <c r="BF124" s="2">
        <f t="shared" si="91"/>
        <v>0.13584270515142602</v>
      </c>
      <c r="BG124" s="2">
        <f t="shared" si="91"/>
        <v>7.3108051554487685E-2</v>
      </c>
      <c r="BH124" s="2">
        <f t="shared" si="55"/>
        <v>0.12148492839452552</v>
      </c>
      <c r="BI124" s="2">
        <f t="shared" si="63"/>
        <v>3.2153846742329923E-3</v>
      </c>
      <c r="BJ124" s="2">
        <f t="shared" si="63"/>
        <v>1.8453240542857267E-3</v>
      </c>
      <c r="BK124" s="2">
        <f t="shared" si="63"/>
        <v>5.3447872020936297E-4</v>
      </c>
      <c r="BL124" s="2">
        <f t="shared" si="56"/>
        <v>437.04818825051689</v>
      </c>
      <c r="BM124" s="2">
        <f t="shared" si="56"/>
        <v>83.487123829733804</v>
      </c>
      <c r="BN124" s="2">
        <f t="shared" si="56"/>
        <v>9.2849232697656277</v>
      </c>
      <c r="BO124" s="2">
        <f t="shared" si="64"/>
        <v>368.34263339023641</v>
      </c>
      <c r="BP124" s="2">
        <f t="shared" si="64"/>
        <v>41.245905452400251</v>
      </c>
      <c r="BQ124" s="2">
        <f t="shared" si="64"/>
        <v>10.298355757773518</v>
      </c>
      <c r="BR124" s="11">
        <f t="shared" si="65"/>
        <v>4.1556147999334464E-2</v>
      </c>
      <c r="BS124" s="17">
        <f t="shared" si="53"/>
        <v>5.2111011961959303E-2</v>
      </c>
      <c r="BT124" s="17">
        <f t="shared" si="54"/>
        <v>0.15532982164476328</v>
      </c>
      <c r="BU124" s="12">
        <f>(BU$3*temphigh!$I234+BU$4*temphigh!$I234^2+BU$5*temphigh!$I234^6)*(K124/K$56)^$BW$1</f>
        <v>-3.2875270931283769</v>
      </c>
      <c r="BV124" s="12">
        <f>(BV$3*temphigh!$I234+BV$4*temphigh!$I234^2+BV$5*temphigh!$I234^6)*(L124/L$56)^$BW$1</f>
        <v>-3.8755161095158566</v>
      </c>
      <c r="BW124" s="12">
        <f>(BW$3*temphigh!$I234+BW$4*temphigh!$I234^2+BW$5*temphigh!$I234^6)*(M124/M$56)^$BW$1</f>
        <v>-4.4778912380662321</v>
      </c>
      <c r="BX124" s="12"/>
      <c r="BY124" s="12"/>
      <c r="BZ124" s="12"/>
      <c r="CA124" s="19"/>
      <c r="CB124" s="19"/>
      <c r="CC124" s="19"/>
      <c r="CD124" s="19"/>
      <c r="CE124" s="19"/>
      <c r="CF124" s="19"/>
      <c r="CG124" s="19"/>
      <c r="CH124" s="19"/>
    </row>
    <row r="125" spans="1:86" x14ac:dyDescent="0.3">
      <c r="A125" s="2">
        <f t="shared" si="92"/>
        <v>2079</v>
      </c>
      <c r="B125" s="5">
        <f t="shared" si="93"/>
        <v>1162.767751006699</v>
      </c>
      <c r="C125" s="5">
        <f t="shared" si="93"/>
        <v>2950.9666849784571</v>
      </c>
      <c r="D125" s="5">
        <f t="shared" si="93"/>
        <v>4330.3137959019286</v>
      </c>
      <c r="E125" s="15">
        <f t="shared" si="94"/>
        <v>1.1927700812907576E-4</v>
      </c>
      <c r="F125" s="15">
        <f t="shared" si="94"/>
        <v>2.3498370419139061E-4</v>
      </c>
      <c r="G125" s="15">
        <f t="shared" si="94"/>
        <v>4.7971087323389595E-4</v>
      </c>
      <c r="H125" s="5">
        <f t="shared" si="95"/>
        <v>137343.26194668602</v>
      </c>
      <c r="I125" s="5">
        <f t="shared" si="95"/>
        <v>45910.158039449569</v>
      </c>
      <c r="J125" s="5">
        <f t="shared" si="95"/>
        <v>17612.180642080573</v>
      </c>
      <c r="K125" s="5">
        <f t="shared" si="96"/>
        <v>118117.53622146574</v>
      </c>
      <c r="L125" s="5">
        <f t="shared" si="96"/>
        <v>15557.66734783884</v>
      </c>
      <c r="M125" s="5">
        <f t="shared" si="96"/>
        <v>4067.183458794183</v>
      </c>
      <c r="N125" s="15">
        <f t="shared" si="97"/>
        <v>1.0320517591564382E-2</v>
      </c>
      <c r="O125" s="15">
        <f t="shared" si="97"/>
        <v>1.4518313069075139E-2</v>
      </c>
      <c r="P125" s="15">
        <f t="shared" si="97"/>
        <v>1.3344104412036817E-2</v>
      </c>
      <c r="Q125" s="5">
        <f t="shared" si="98"/>
        <v>9174.5425927208344</v>
      </c>
      <c r="R125" s="5">
        <f t="shared" si="98"/>
        <v>11812.61378749428</v>
      </c>
      <c r="S125" s="5">
        <f t="shared" si="98"/>
        <v>5890.0280385131273</v>
      </c>
      <c r="T125" s="5">
        <f t="shared" si="99"/>
        <v>66.800092430324057</v>
      </c>
      <c r="U125" s="5">
        <f t="shared" si="99"/>
        <v>257.29847798267139</v>
      </c>
      <c r="V125" s="5">
        <f t="shared" si="99"/>
        <v>334.42923157625091</v>
      </c>
      <c r="W125" s="15">
        <f t="shared" si="100"/>
        <v>-1.0734613539272964E-2</v>
      </c>
      <c r="X125" s="15">
        <f t="shared" si="100"/>
        <v>-1.217998157191269E-2</v>
      </c>
      <c r="Y125" s="15">
        <f t="shared" si="100"/>
        <v>-9.7425357312937999E-3</v>
      </c>
      <c r="Z125" s="5">
        <f t="shared" si="50"/>
        <v>13177.657511575273</v>
      </c>
      <c r="AA125" s="5">
        <f t="shared" si="50"/>
        <v>29887.83362493063</v>
      </c>
      <c r="AB125" s="5">
        <f t="shared" si="50"/>
        <v>25009.869955825696</v>
      </c>
      <c r="AC125" s="16">
        <f t="shared" si="89"/>
        <v>1.7494480501786385</v>
      </c>
      <c r="AD125" s="16">
        <f t="shared" si="89"/>
        <v>2.934914038674429</v>
      </c>
      <c r="AE125" s="16">
        <f t="shared" si="89"/>
        <v>4.5991578700462616</v>
      </c>
      <c r="AF125" s="15">
        <f t="shared" si="58"/>
        <v>-4.0504037456468023E-3</v>
      </c>
      <c r="AG125" s="15">
        <f t="shared" si="58"/>
        <v>2.9673830763510267E-4</v>
      </c>
      <c r="AH125" s="15">
        <f t="shared" si="58"/>
        <v>9.7937136394747881E-3</v>
      </c>
      <c r="AI125" s="1">
        <f t="shared" si="90"/>
        <v>244947.62870412978</v>
      </c>
      <c r="AJ125" s="1">
        <f t="shared" si="90"/>
        <v>78757.118864405129</v>
      </c>
      <c r="AK125" s="1">
        <f t="shared" si="90"/>
        <v>30451.215107431512</v>
      </c>
      <c r="AL125" s="14">
        <f t="shared" si="101"/>
        <v>42.030265835235539</v>
      </c>
      <c r="AM125" s="14">
        <f t="shared" si="101"/>
        <v>8.4077518253444836</v>
      </c>
      <c r="AN125" s="14">
        <f t="shared" si="101"/>
        <v>2.8841369598705269</v>
      </c>
      <c r="AO125" s="11">
        <f t="shared" si="102"/>
        <v>1.0307199850979521E-2</v>
      </c>
      <c r="AP125" s="11">
        <f t="shared" si="102"/>
        <v>1.2984353324006727E-2</v>
      </c>
      <c r="AQ125" s="11">
        <f t="shared" si="102"/>
        <v>1.1778446756383461E-2</v>
      </c>
      <c r="AR125" s="1">
        <f t="shared" si="51"/>
        <v>137343.26194668602</v>
      </c>
      <c r="AS125" s="1">
        <f t="shared" ref="AS125:AS188" si="103">MAX(0.3*C125,AM125*AJ125^$AR$5*C125^(1-$AR$5)*(1-BJ124+BV124/100))</f>
        <v>45910.158039449569</v>
      </c>
      <c r="AT125" s="1">
        <f t="shared" ref="AT125:AT188" si="104">MAX(0.3*D125,AN125*AK125^$AR$5*D125^(1-$AR$5)*(1-BK124+BW124/100))</f>
        <v>17612.180642080573</v>
      </c>
      <c r="AU125" s="1">
        <f t="shared" si="59"/>
        <v>27468.652389337207</v>
      </c>
      <c r="AV125" s="1">
        <f t="shared" si="59"/>
        <v>9182.0316078899141</v>
      </c>
      <c r="AW125" s="1">
        <f t="shared" si="59"/>
        <v>3522.436128416115</v>
      </c>
      <c r="AX125" s="1">
        <f t="shared" si="60"/>
        <v>94494.028977172595</v>
      </c>
      <c r="AY125" s="1">
        <f t="shared" si="60"/>
        <v>12446.133878271074</v>
      </c>
      <c r="AZ125" s="1">
        <f t="shared" si="60"/>
        <v>3253.7467670353462</v>
      </c>
      <c r="BA125" s="1">
        <f t="shared" si="61"/>
        <v>13321.006797739603</v>
      </c>
      <c r="BB125" s="1">
        <f t="shared" si="61"/>
        <v>27825.152731792088</v>
      </c>
      <c r="BC125" s="1">
        <f t="shared" si="61"/>
        <v>35021.68330743281</v>
      </c>
      <c r="BD125" s="1">
        <f t="shared" si="62"/>
        <v>11486.541206730149</v>
      </c>
      <c r="BE125" s="2">
        <f t="shared" si="91"/>
        <v>0.17931493730955578</v>
      </c>
      <c r="BF125" s="2">
        <f t="shared" si="91"/>
        <v>0.13584270515142602</v>
      </c>
      <c r="BG125" s="2">
        <f t="shared" si="91"/>
        <v>7.3108051554487685E-2</v>
      </c>
      <c r="BH125" s="2">
        <f t="shared" si="55"/>
        <v>0.12121004914261513</v>
      </c>
      <c r="BI125" s="2">
        <f t="shared" si="63"/>
        <v>3.2153846742329923E-3</v>
      </c>
      <c r="BJ125" s="2">
        <f t="shared" si="63"/>
        <v>1.8453240542857267E-3</v>
      </c>
      <c r="BK125" s="2">
        <f t="shared" si="63"/>
        <v>5.3447872020936297E-4</v>
      </c>
      <c r="BL125" s="2">
        <f t="shared" si="56"/>
        <v>441.61141957254154</v>
      </c>
      <c r="BM125" s="2">
        <f t="shared" si="56"/>
        <v>84.719118966255522</v>
      </c>
      <c r="BN125" s="2">
        <f t="shared" si="56"/>
        <v>9.4133357696753421</v>
      </c>
      <c r="BO125" s="2">
        <f t="shared" si="64"/>
        <v>373.77960967989787</v>
      </c>
      <c r="BP125" s="2">
        <f t="shared" si="64"/>
        <v>41.733102106177121</v>
      </c>
      <c r="BQ125" s="2">
        <f t="shared" si="64"/>
        <v>10.296672574806811</v>
      </c>
      <c r="BR125" s="11">
        <f t="shared" si="65"/>
        <v>4.1372574512361177E-2</v>
      </c>
      <c r="BS125" s="17">
        <f t="shared" si="53"/>
        <v>5.0031879761889324E-2</v>
      </c>
      <c r="BT125" s="17">
        <f t="shared" si="54"/>
        <v>0.15080565208229443</v>
      </c>
      <c r="BU125" s="12">
        <f>(BU$3*temphigh!$I235+BU$4*temphigh!$I235^2+BU$5*temphigh!$I235^6)*(K125/K$56)^$BW$1</f>
        <v>-3.5249912097875482</v>
      </c>
      <c r="BV125" s="12">
        <f>(BV$3*temphigh!$I235+BV$4*temphigh!$I235^2+BV$5*temphigh!$I235^6)*(L125/L$56)^$BW$1</f>
        <v>-4.0485464260042789</v>
      </c>
      <c r="BW125" s="12">
        <f>(BW$3*temphigh!$I235+BW$4*temphigh!$I235^2+BW$5*temphigh!$I235^6)*(M125/M$56)^$BW$1</f>
        <v>-4.624556476688312</v>
      </c>
      <c r="BX125" s="12"/>
      <c r="BY125" s="12"/>
      <c r="BZ125" s="12"/>
      <c r="CA125" s="19"/>
      <c r="CB125" s="19"/>
      <c r="CC125" s="19"/>
      <c r="CD125" s="19"/>
      <c r="CE125" s="19"/>
      <c r="CF125" s="19"/>
      <c r="CG125" s="19"/>
      <c r="CH125" s="19"/>
    </row>
    <row r="126" spans="1:86" x14ac:dyDescent="0.3">
      <c r="A126" s="2">
        <f t="shared" si="92"/>
        <v>2080</v>
      </c>
      <c r="B126" s="5">
        <f t="shared" si="93"/>
        <v>1162.8995078922637</v>
      </c>
      <c r="C126" s="5">
        <f t="shared" si="93"/>
        <v>2951.6254426069099</v>
      </c>
      <c r="D126" s="5">
        <f t="shared" si="93"/>
        <v>4332.2872295837178</v>
      </c>
      <c r="E126" s="15">
        <f t="shared" si="94"/>
        <v>1.1331315772262197E-4</v>
      </c>
      <c r="F126" s="15">
        <f t="shared" si="94"/>
        <v>2.2323451898182106E-4</v>
      </c>
      <c r="G126" s="15">
        <f t="shared" si="94"/>
        <v>4.557253295722011E-4</v>
      </c>
      <c r="H126" s="5">
        <f t="shared" si="95"/>
        <v>138749.94919696124</v>
      </c>
      <c r="I126" s="5">
        <f t="shared" si="95"/>
        <v>46577.73004019088</v>
      </c>
      <c r="J126" s="5">
        <f t="shared" si="95"/>
        <v>17852.108522702707</v>
      </c>
      <c r="K126" s="5">
        <f t="shared" si="96"/>
        <v>119313.79130810988</v>
      </c>
      <c r="L126" s="5">
        <f t="shared" si="96"/>
        <v>15780.366088406152</v>
      </c>
      <c r="M126" s="5">
        <f t="shared" si="96"/>
        <v>4120.7121265637052</v>
      </c>
      <c r="N126" s="15">
        <f t="shared" si="97"/>
        <v>1.0127667109490091E-2</v>
      </c>
      <c r="O126" s="15">
        <f t="shared" si="97"/>
        <v>1.4314404311919438E-2</v>
      </c>
      <c r="P126" s="15">
        <f t="shared" si="97"/>
        <v>1.3161114641578431E-2</v>
      </c>
      <c r="Q126" s="5">
        <f t="shared" si="98"/>
        <v>9169.0155642322443</v>
      </c>
      <c r="R126" s="5">
        <f t="shared" si="98"/>
        <v>11838.409531282801</v>
      </c>
      <c r="S126" s="5">
        <f t="shared" si="98"/>
        <v>5912.1013963211408</v>
      </c>
      <c r="T126" s="5">
        <f t="shared" si="99"/>
        <v>66.083019253696818</v>
      </c>
      <c r="U126" s="5">
        <f t="shared" si="99"/>
        <v>254.16458726236127</v>
      </c>
      <c r="V126" s="5">
        <f t="shared" si="99"/>
        <v>331.17104283803013</v>
      </c>
      <c r="W126" s="15">
        <f t="shared" si="100"/>
        <v>-1.0734613539272964E-2</v>
      </c>
      <c r="X126" s="15">
        <f t="shared" si="100"/>
        <v>-1.217998157191269E-2</v>
      </c>
      <c r="Y126" s="15">
        <f t="shared" si="100"/>
        <v>-9.7425357312937999E-3</v>
      </c>
      <c r="Z126" s="5">
        <f t="shared" ref="Z126:AB189" si="105">Q125*AC126*(1-BE125)</f>
        <v>13118.958572606443</v>
      </c>
      <c r="AA126" s="5">
        <f t="shared" si="105"/>
        <v>29968.364596947475</v>
      </c>
      <c r="AB126" s="5">
        <f t="shared" si="105"/>
        <v>25354.640193875537</v>
      </c>
      <c r="AC126" s="16">
        <f t="shared" si="89"/>
        <v>1.7423620792433805</v>
      </c>
      <c r="AD126" s="16">
        <f t="shared" si="89"/>
        <v>2.9357849400993197</v>
      </c>
      <c r="AE126" s="16">
        <f t="shared" si="89"/>
        <v>4.6442007052082319</v>
      </c>
      <c r="AF126" s="15">
        <f t="shared" si="58"/>
        <v>-4.0504037456468023E-3</v>
      </c>
      <c r="AG126" s="15">
        <f t="shared" si="58"/>
        <v>2.9673830763510267E-4</v>
      </c>
      <c r="AH126" s="15">
        <f t="shared" si="58"/>
        <v>9.7937136394747881E-3</v>
      </c>
      <c r="AI126" s="1">
        <f t="shared" si="90"/>
        <v>247921.51822305401</v>
      </c>
      <c r="AJ126" s="1">
        <f t="shared" si="90"/>
        <v>80063.438585854543</v>
      </c>
      <c r="AK126" s="1">
        <f t="shared" si="90"/>
        <v>30928.529725104476</v>
      </c>
      <c r="AL126" s="14">
        <f t="shared" si="101"/>
        <v>42.459148041491581</v>
      </c>
      <c r="AM126" s="14">
        <f t="shared" si="101"/>
        <v>8.5158293535017098</v>
      </c>
      <c r="AN126" s="14">
        <f t="shared" si="101"/>
        <v>2.9177679069542797</v>
      </c>
      <c r="AO126" s="11">
        <f t="shared" si="102"/>
        <v>1.0204127852469725E-2</v>
      </c>
      <c r="AP126" s="11">
        <f t="shared" si="102"/>
        <v>1.2854509790766659E-2</v>
      </c>
      <c r="AQ126" s="11">
        <f t="shared" si="102"/>
        <v>1.1660662288819627E-2</v>
      </c>
      <c r="AR126" s="1">
        <f t="shared" ref="AR126:AR189" si="106">MAX(0.3*B126,AL126*AI126^$AR$5*B126^(1-$AR$5)*(1-BI125+BU125/100))</f>
        <v>138749.94919696124</v>
      </c>
      <c r="AS126" s="1">
        <f t="shared" si="103"/>
        <v>46577.73004019088</v>
      </c>
      <c r="AT126" s="1">
        <f t="shared" si="104"/>
        <v>17852.108522702707</v>
      </c>
      <c r="AU126" s="1">
        <f t="shared" si="59"/>
        <v>27749.989839392249</v>
      </c>
      <c r="AV126" s="1">
        <f t="shared" si="59"/>
        <v>9315.5460080381763</v>
      </c>
      <c r="AW126" s="1">
        <f t="shared" si="59"/>
        <v>3570.4217045405417</v>
      </c>
      <c r="AX126" s="1">
        <f t="shared" si="60"/>
        <v>95451.033046487908</v>
      </c>
      <c r="AY126" s="1">
        <f t="shared" si="60"/>
        <v>12624.292870724921</v>
      </c>
      <c r="AZ126" s="1">
        <f t="shared" si="60"/>
        <v>3296.569701250964</v>
      </c>
      <c r="BA126" s="1">
        <f t="shared" si="61"/>
        <v>13334.234462724966</v>
      </c>
      <c r="BB126" s="1">
        <f t="shared" si="61"/>
        <v>27873.31548423745</v>
      </c>
      <c r="BC126" s="1">
        <f t="shared" si="61"/>
        <v>35094.289356005858</v>
      </c>
      <c r="BD126" s="1">
        <f t="shared" si="62"/>
        <v>11171.600612779197</v>
      </c>
      <c r="BE126" s="2">
        <f t="shared" si="91"/>
        <v>0.17931493730955578</v>
      </c>
      <c r="BF126" s="2">
        <f t="shared" si="91"/>
        <v>0.13584270515142602</v>
      </c>
      <c r="BG126" s="2">
        <f t="shared" si="91"/>
        <v>7.3108051554487685E-2</v>
      </c>
      <c r="BH126" s="2">
        <f t="shared" si="55"/>
        <v>0.12093512350478766</v>
      </c>
      <c r="BI126" s="2">
        <f t="shared" si="63"/>
        <v>3.2153846742329923E-3</v>
      </c>
      <c r="BJ126" s="2">
        <f t="shared" si="63"/>
        <v>1.8453240542857267E-3</v>
      </c>
      <c r="BK126" s="2">
        <f t="shared" si="63"/>
        <v>5.3447872020936297E-4</v>
      </c>
      <c r="BL126" s="2">
        <f t="shared" si="56"/>
        <v>446.13446019851546</v>
      </c>
      <c r="BM126" s="2">
        <f t="shared" si="56"/>
        <v>85.951005637191116</v>
      </c>
      <c r="BN126" s="2">
        <f t="shared" si="56"/>
        <v>9.5415721162528051</v>
      </c>
      <c r="BO126" s="2">
        <f t="shared" si="64"/>
        <v>379.29746182610387</v>
      </c>
      <c r="BP126" s="2">
        <f t="shared" si="64"/>
        <v>42.226160376578243</v>
      </c>
      <c r="BQ126" s="2">
        <f t="shared" si="64"/>
        <v>10.295021820497503</v>
      </c>
      <c r="BR126" s="11">
        <f t="shared" si="65"/>
        <v>4.1190084613152961E-2</v>
      </c>
      <c r="BS126" s="17">
        <f t="shared" si="53"/>
        <v>4.804416880799605E-2</v>
      </c>
      <c r="BT126" s="17">
        <f t="shared" si="54"/>
        <v>0.14641325444882955</v>
      </c>
      <c r="BU126" s="12">
        <f>(BU$3*temphigh!$I236+BU$4*temphigh!$I236^2+BU$5*temphigh!$I236^6)*(K126/K$56)^$BW$1</f>
        <v>-3.7664849553995419</v>
      </c>
      <c r="BV126" s="12">
        <f>(BV$3*temphigh!$I236+BV$4*temphigh!$I236^2+BV$5*temphigh!$I236^6)*(L126/L$56)^$BW$1</f>
        <v>-4.2239651343098146</v>
      </c>
      <c r="BW126" s="12">
        <f>(BW$3*temphigh!$I236+BW$4*temphigh!$I236^2+BW$5*temphigh!$I236^6)*(M126/M$56)^$BW$1</f>
        <v>-4.7730910961345359</v>
      </c>
      <c r="BX126" s="12"/>
      <c r="BY126" s="12"/>
      <c r="BZ126" s="12"/>
      <c r="CA126" s="19"/>
      <c r="CB126" s="19"/>
      <c r="CC126" s="19"/>
      <c r="CD126" s="19"/>
      <c r="CE126" s="19"/>
      <c r="CF126" s="19"/>
      <c r="CG126" s="19"/>
      <c r="CH126" s="19"/>
    </row>
    <row r="127" spans="1:86" x14ac:dyDescent="0.3">
      <c r="A127" s="2">
        <f t="shared" si="92"/>
        <v>2081</v>
      </c>
      <c r="B127" s="5">
        <f t="shared" si="93"/>
        <v>1163.0246911168495</v>
      </c>
      <c r="C127" s="5">
        <f t="shared" si="93"/>
        <v>2952.2514020585104</v>
      </c>
      <c r="D127" s="5">
        <f t="shared" si="93"/>
        <v>4334.162845957946</v>
      </c>
      <c r="E127" s="15">
        <f t="shared" si="94"/>
        <v>1.0764749983649086E-4</v>
      </c>
      <c r="F127" s="15">
        <f t="shared" si="94"/>
        <v>2.1207279303273E-4</v>
      </c>
      <c r="G127" s="15">
        <f t="shared" si="94"/>
        <v>4.3293906309359103E-4</v>
      </c>
      <c r="H127" s="5">
        <f t="shared" si="95"/>
        <v>140143.68029869723</v>
      </c>
      <c r="I127" s="5">
        <f t="shared" si="95"/>
        <v>47245.074114738069</v>
      </c>
      <c r="J127" s="5">
        <f t="shared" si="95"/>
        <v>18091.658685277609</v>
      </c>
      <c r="K127" s="5">
        <f t="shared" si="96"/>
        <v>120499.31645399345</v>
      </c>
      <c r="L127" s="5">
        <f t="shared" si="96"/>
        <v>16003.066026760318</v>
      </c>
      <c r="M127" s="5">
        <f t="shared" si="96"/>
        <v>4174.19910794306</v>
      </c>
      <c r="N127" s="15">
        <f t="shared" si="97"/>
        <v>9.9361954128347474E-3</v>
      </c>
      <c r="O127" s="15">
        <f t="shared" si="97"/>
        <v>1.4112469704855801E-2</v>
      </c>
      <c r="P127" s="15">
        <f t="shared" si="97"/>
        <v>1.2980033483668274E-2</v>
      </c>
      <c r="Q127" s="5">
        <f t="shared" si="98"/>
        <v>9161.7030059065783</v>
      </c>
      <c r="R127" s="5">
        <f t="shared" si="98"/>
        <v>11861.767242229113</v>
      </c>
      <c r="S127" s="5">
        <f t="shared" si="98"/>
        <v>5933.06171877611</v>
      </c>
      <c r="T127" s="5">
        <f t="shared" si="99"/>
        <v>65.373643580500044</v>
      </c>
      <c r="U127" s="5">
        <f t="shared" si="99"/>
        <v>251.0688672732729</v>
      </c>
      <c r="V127" s="5">
        <f t="shared" si="99"/>
        <v>327.94459712001077</v>
      </c>
      <c r="W127" s="15">
        <f t="shared" si="100"/>
        <v>-1.0734613539272964E-2</v>
      </c>
      <c r="X127" s="15">
        <f t="shared" si="100"/>
        <v>-1.217998157191269E-2</v>
      </c>
      <c r="Y127" s="15">
        <f t="shared" si="100"/>
        <v>-9.7425357312937999E-3</v>
      </c>
      <c r="Z127" s="5">
        <f t="shared" si="105"/>
        <v>13057.950238298017</v>
      </c>
      <c r="AA127" s="5">
        <f t="shared" si="105"/>
        <v>30042.720063627039</v>
      </c>
      <c r="AB127" s="5">
        <f t="shared" si="105"/>
        <v>25698.905434650776</v>
      </c>
      <c r="AC127" s="16">
        <f t="shared" si="89"/>
        <v>1.7353048093513401</v>
      </c>
      <c r="AD127" s="16">
        <f t="shared" si="89"/>
        <v>2.9366560999540252</v>
      </c>
      <c r="AE127" s="16">
        <f t="shared" si="89"/>
        <v>4.6896846769992884</v>
      </c>
      <c r="AF127" s="15">
        <f t="shared" si="58"/>
        <v>-4.0504037456468023E-3</v>
      </c>
      <c r="AG127" s="15">
        <f t="shared" si="58"/>
        <v>2.9673830763510267E-4</v>
      </c>
      <c r="AH127" s="15">
        <f t="shared" si="58"/>
        <v>9.7937136394747881E-3</v>
      </c>
      <c r="AI127" s="1">
        <f t="shared" si="90"/>
        <v>250879.35624014086</v>
      </c>
      <c r="AJ127" s="1">
        <f t="shared" si="90"/>
        <v>81372.640735307272</v>
      </c>
      <c r="AK127" s="1">
        <f t="shared" si="90"/>
        <v>31406.098457134573</v>
      </c>
      <c r="AL127" s="14">
        <f t="shared" si="101"/>
        <v>42.888074030862676</v>
      </c>
      <c r="AM127" s="14">
        <f t="shared" si="101"/>
        <v>8.6242014971847851</v>
      </c>
      <c r="AN127" s="14">
        <f t="shared" si="101"/>
        <v>2.9514507820924281</v>
      </c>
      <c r="AO127" s="11">
        <f t="shared" si="102"/>
        <v>1.0102086573945028E-2</v>
      </c>
      <c r="AP127" s="11">
        <f t="shared" si="102"/>
        <v>1.2725964692858992E-2</v>
      </c>
      <c r="AQ127" s="11">
        <f t="shared" si="102"/>
        <v>1.1544055665931431E-2</v>
      </c>
      <c r="AR127" s="1">
        <f t="shared" si="106"/>
        <v>140143.68029869723</v>
      </c>
      <c r="AS127" s="1">
        <f t="shared" si="103"/>
        <v>47245.074114738069</v>
      </c>
      <c r="AT127" s="1">
        <f t="shared" si="104"/>
        <v>18091.658685277609</v>
      </c>
      <c r="AU127" s="1">
        <f t="shared" si="59"/>
        <v>28028.736059739447</v>
      </c>
      <c r="AV127" s="1">
        <f t="shared" si="59"/>
        <v>9449.0148229476144</v>
      </c>
      <c r="AW127" s="1">
        <f t="shared" si="59"/>
        <v>3618.3317370555219</v>
      </c>
      <c r="AX127" s="1">
        <f t="shared" si="60"/>
        <v>96399.453163194761</v>
      </c>
      <c r="AY127" s="1">
        <f t="shared" si="60"/>
        <v>12802.452821408257</v>
      </c>
      <c r="AZ127" s="1">
        <f t="shared" si="60"/>
        <v>3339.3592863544472</v>
      </c>
      <c r="BA127" s="1">
        <f t="shared" si="61"/>
        <v>13347.168866278987</v>
      </c>
      <c r="BB127" s="1">
        <f t="shared" si="61"/>
        <v>27920.598963703462</v>
      </c>
      <c r="BC127" s="1">
        <f t="shared" si="61"/>
        <v>35165.378640003182</v>
      </c>
      <c r="BD127" s="1">
        <f t="shared" si="62"/>
        <v>10864.879342169575</v>
      </c>
      <c r="BE127" s="2">
        <f t="shared" si="91"/>
        <v>0.17931493730955578</v>
      </c>
      <c r="BF127" s="2">
        <f t="shared" si="91"/>
        <v>0.13584270515142602</v>
      </c>
      <c r="BG127" s="2">
        <f t="shared" si="91"/>
        <v>7.3108051554487685E-2</v>
      </c>
      <c r="BH127" s="2">
        <f t="shared" si="55"/>
        <v>0.120660145160153</v>
      </c>
      <c r="BI127" s="2">
        <f t="shared" si="63"/>
        <v>3.2153846742329923E-3</v>
      </c>
      <c r="BJ127" s="2">
        <f t="shared" si="63"/>
        <v>1.8453240542857267E-3</v>
      </c>
      <c r="BK127" s="2">
        <f t="shared" si="63"/>
        <v>5.3447872020936297E-4</v>
      </c>
      <c r="BL127" s="2">
        <f t="shared" si="56"/>
        <v>450.6158418230392</v>
      </c>
      <c r="BM127" s="2">
        <f t="shared" si="56"/>
        <v>87.182471710438094</v>
      </c>
      <c r="BN127" s="2">
        <f t="shared" si="56"/>
        <v>9.6696065805717826</v>
      </c>
      <c r="BO127" s="2">
        <f t="shared" si="64"/>
        <v>384.89739642884047</v>
      </c>
      <c r="BP127" s="2">
        <f t="shared" si="64"/>
        <v>42.725150447318079</v>
      </c>
      <c r="BQ127" s="2">
        <f t="shared" si="64"/>
        <v>10.293402722795332</v>
      </c>
      <c r="BR127" s="11">
        <f t="shared" si="65"/>
        <v>4.100870157483813E-2</v>
      </c>
      <c r="BS127" s="17">
        <f t="shared" ref="BS127:BS190" si="107">BS126/(1+BR126)</f>
        <v>4.6143513579315856E-2</v>
      </c>
      <c r="BT127" s="17">
        <f t="shared" ref="BT127:BT190" si="108">BT126/(1+BR$5)</f>
        <v>0.14214879072701897</v>
      </c>
      <c r="BU127" s="12">
        <f>(BU$3*temphigh!$I237+BU$4*temphigh!$I237^2+BU$5*temphigh!$I237^6)*(K127/K$56)^$BW$1</f>
        <v>-4.0119714024032369</v>
      </c>
      <c r="BV127" s="12">
        <f>(BV$3*temphigh!$I237+BV$4*temphigh!$I237^2+BV$5*temphigh!$I237^6)*(L127/L$56)^$BW$1</f>
        <v>-4.4017383009201785</v>
      </c>
      <c r="BW127" s="12">
        <f>(BW$3*temphigh!$I237+BW$4*temphigh!$I237^2+BW$5*temphigh!$I237^6)*(M127/M$56)^$BW$1</f>
        <v>-4.9234668535670334</v>
      </c>
      <c r="BX127" s="12"/>
      <c r="BY127" s="12"/>
      <c r="BZ127" s="12"/>
      <c r="CA127" s="19"/>
      <c r="CB127" s="19"/>
      <c r="CC127" s="19"/>
      <c r="CD127" s="19"/>
      <c r="CE127" s="19"/>
      <c r="CF127" s="19"/>
      <c r="CG127" s="19"/>
      <c r="CH127" s="19"/>
    </row>
    <row r="128" spans="1:86" x14ac:dyDescent="0.3">
      <c r="A128" s="2">
        <f t="shared" si="92"/>
        <v>2082</v>
      </c>
      <c r="B128" s="5">
        <f t="shared" si="93"/>
        <v>1163.1436279820839</v>
      </c>
      <c r="C128" s="5">
        <f t="shared" si="93"/>
        <v>2952.8461896490512</v>
      </c>
      <c r="D128" s="5">
        <f t="shared" si="93"/>
        <v>4335.9454529396789</v>
      </c>
      <c r="E128" s="15">
        <f t="shared" si="94"/>
        <v>1.0226512484466631E-4</v>
      </c>
      <c r="F128" s="15">
        <f t="shared" si="94"/>
        <v>2.0146915338109349E-4</v>
      </c>
      <c r="G128" s="15">
        <f t="shared" si="94"/>
        <v>4.1129210993891144E-4</v>
      </c>
      <c r="H128" s="5">
        <f t="shared" si="95"/>
        <v>141524.00647739079</v>
      </c>
      <c r="I128" s="5">
        <f t="shared" si="95"/>
        <v>47912.022141718735</v>
      </c>
      <c r="J128" s="5">
        <f t="shared" si="95"/>
        <v>18330.783488323716</v>
      </c>
      <c r="K128" s="5">
        <f t="shared" si="96"/>
        <v>121673.71515667255</v>
      </c>
      <c r="L128" s="5">
        <f t="shared" si="96"/>
        <v>16225.708711029451</v>
      </c>
      <c r="M128" s="5">
        <f t="shared" si="96"/>
        <v>4227.6324015782611</v>
      </c>
      <c r="N128" s="15">
        <f t="shared" si="97"/>
        <v>9.7461026106939741E-3</v>
      </c>
      <c r="O128" s="15">
        <f t="shared" si="97"/>
        <v>1.3912501760402041E-2</v>
      </c>
      <c r="P128" s="15">
        <f t="shared" si="97"/>
        <v>1.2800849277535331E-2</v>
      </c>
      <c r="Q128" s="5">
        <f t="shared" si="98"/>
        <v>9152.6239576046046</v>
      </c>
      <c r="R128" s="5">
        <f t="shared" si="98"/>
        <v>11882.701484951018</v>
      </c>
      <c r="S128" s="5">
        <f t="shared" si="98"/>
        <v>5952.9143335767712</v>
      </c>
      <c r="T128" s="5">
        <f t="shared" si="99"/>
        <v>64.671882781009202</v>
      </c>
      <c r="U128" s="5">
        <f t="shared" si="99"/>
        <v>248.01085309660346</v>
      </c>
      <c r="V128" s="5">
        <f t="shared" si="99"/>
        <v>324.74958516468433</v>
      </c>
      <c r="W128" s="15">
        <f t="shared" si="100"/>
        <v>-1.0734613539272964E-2</v>
      </c>
      <c r="X128" s="15">
        <f t="shared" si="100"/>
        <v>-1.217998157191269E-2</v>
      </c>
      <c r="Y128" s="15">
        <f t="shared" si="100"/>
        <v>-9.7425357312937999E-3</v>
      </c>
      <c r="Z128" s="5">
        <f t="shared" si="105"/>
        <v>12994.688351469496</v>
      </c>
      <c r="AA128" s="5">
        <f t="shared" si="105"/>
        <v>30110.928107881995</v>
      </c>
      <c r="AB128" s="5">
        <f t="shared" si="105"/>
        <v>26042.596448904485</v>
      </c>
      <c r="AC128" s="16">
        <f t="shared" si="89"/>
        <v>1.7282761242517046</v>
      </c>
      <c r="AD128" s="16">
        <f t="shared" si="89"/>
        <v>2.9375275183152318</v>
      </c>
      <c r="AE128" s="16">
        <f t="shared" si="89"/>
        <v>4.7356141057852525</v>
      </c>
      <c r="AF128" s="15">
        <f t="shared" si="58"/>
        <v>-4.0504037456468023E-3</v>
      </c>
      <c r="AG128" s="15">
        <f t="shared" si="58"/>
        <v>2.9673830763510267E-4</v>
      </c>
      <c r="AH128" s="15">
        <f t="shared" si="58"/>
        <v>9.7937136394747881E-3</v>
      </c>
      <c r="AI128" s="1">
        <f t="shared" si="90"/>
        <v>253820.15667586622</v>
      </c>
      <c r="AJ128" s="1">
        <f t="shared" si="90"/>
        <v>82684.391484724169</v>
      </c>
      <c r="AK128" s="1">
        <f t="shared" si="90"/>
        <v>31883.820348476638</v>
      </c>
      <c r="AL128" s="14">
        <f t="shared" si="101"/>
        <v>43.317000477343711</v>
      </c>
      <c r="AM128" s="14">
        <f t="shared" si="101"/>
        <v>8.7328552681044869</v>
      </c>
      <c r="AN128" s="14">
        <f t="shared" si="101"/>
        <v>2.9851817770949229</v>
      </c>
      <c r="AO128" s="11">
        <f t="shared" si="102"/>
        <v>1.0001065708205577E-2</v>
      </c>
      <c r="AP128" s="11">
        <f t="shared" si="102"/>
        <v>1.2598705045930402E-2</v>
      </c>
      <c r="AQ128" s="11">
        <f t="shared" si="102"/>
        <v>1.1428615109272117E-2</v>
      </c>
      <c r="AR128" s="1">
        <f t="shared" si="106"/>
        <v>141524.00647739079</v>
      </c>
      <c r="AS128" s="1">
        <f t="shared" si="103"/>
        <v>47912.022141718735</v>
      </c>
      <c r="AT128" s="1">
        <f t="shared" si="104"/>
        <v>18330.783488323716</v>
      </c>
      <c r="AU128" s="1">
        <f t="shared" si="59"/>
        <v>28304.801295478159</v>
      </c>
      <c r="AV128" s="1">
        <f t="shared" si="59"/>
        <v>9582.404428343747</v>
      </c>
      <c r="AW128" s="1">
        <f t="shared" si="59"/>
        <v>3666.1566976647432</v>
      </c>
      <c r="AX128" s="1">
        <f t="shared" si="60"/>
        <v>97338.972125338041</v>
      </c>
      <c r="AY128" s="1">
        <f t="shared" si="60"/>
        <v>12980.566968823561</v>
      </c>
      <c r="AZ128" s="1">
        <f t="shared" si="60"/>
        <v>3382.1059212626092</v>
      </c>
      <c r="BA128" s="1">
        <f t="shared" si="61"/>
        <v>13359.815048161021</v>
      </c>
      <c r="BB128" s="1">
        <f t="shared" si="61"/>
        <v>27967.022431077097</v>
      </c>
      <c r="BC128" s="1">
        <f t="shared" si="61"/>
        <v>35234.993422049556</v>
      </c>
      <c r="BD128" s="1">
        <f t="shared" si="62"/>
        <v>10566.186095596655</v>
      </c>
      <c r="BE128" s="2">
        <f t="shared" si="91"/>
        <v>0.17931493730955578</v>
      </c>
      <c r="BF128" s="2">
        <f t="shared" si="91"/>
        <v>0.13584270515142602</v>
      </c>
      <c r="BG128" s="2">
        <f t="shared" si="91"/>
        <v>7.3108051554487685E-2</v>
      </c>
      <c r="BH128" s="2">
        <f t="shared" si="55"/>
        <v>0.12038510887822373</v>
      </c>
      <c r="BI128" s="2">
        <f t="shared" si="63"/>
        <v>3.2153846742329923E-3</v>
      </c>
      <c r="BJ128" s="2">
        <f t="shared" si="63"/>
        <v>1.8453240542857267E-3</v>
      </c>
      <c r="BK128" s="2">
        <f t="shared" si="63"/>
        <v>5.3447872020936297E-4</v>
      </c>
      <c r="BL128" s="2">
        <f t="shared" si="56"/>
        <v>455.0541214634531</v>
      </c>
      <c r="BM128" s="2">
        <f t="shared" si="56"/>
        <v>88.413206947583916</v>
      </c>
      <c r="BN128" s="2">
        <f t="shared" si="56"/>
        <v>9.7974136992741823</v>
      </c>
      <c r="BO128" s="2">
        <f t="shared" si="64"/>
        <v>390.58063822547484</v>
      </c>
      <c r="BP128" s="2">
        <f t="shared" si="64"/>
        <v>43.230143379754502</v>
      </c>
      <c r="BQ128" s="2">
        <f t="shared" si="64"/>
        <v>10.291814542592554</v>
      </c>
      <c r="BR128" s="11">
        <f t="shared" si="65"/>
        <v>4.0828447150766028E-2</v>
      </c>
      <c r="BS128" s="17">
        <f t="shared" si="107"/>
        <v>4.432577125389052E-2</v>
      </c>
      <c r="BT128" s="17">
        <f t="shared" si="108"/>
        <v>0.13800853468642618</v>
      </c>
      <c r="BU128" s="12">
        <f>(BU$3*temphigh!$I238+BU$4*temphigh!$I238^2+BU$5*temphigh!$I238^6)*(K128/K$56)^$BW$1</f>
        <v>-4.2614120420823056</v>
      </c>
      <c r="BV128" s="12">
        <f>(BV$3*temphigh!$I238+BV$4*temphigh!$I238^2+BV$5*temphigh!$I238^6)*(L128/L$56)^$BW$1</f>
        <v>-4.5818310369544166</v>
      </c>
      <c r="BW128" s="12">
        <f>(BW$3*temphigh!$I238+BW$4*temphigh!$I238^2+BW$5*temphigh!$I238^6)*(M128/M$56)^$BW$1</f>
        <v>-5.0756547473844194</v>
      </c>
      <c r="BX128" s="12"/>
      <c r="BY128" s="12"/>
      <c r="BZ128" s="12"/>
      <c r="CA128" s="19"/>
      <c r="CB128" s="19"/>
      <c r="CC128" s="19"/>
      <c r="CD128" s="19"/>
      <c r="CE128" s="19"/>
      <c r="CF128" s="19"/>
      <c r="CG128" s="19"/>
      <c r="CH128" s="19"/>
    </row>
    <row r="129" spans="1:86" x14ac:dyDescent="0.3">
      <c r="A129" s="2">
        <f t="shared" si="92"/>
        <v>2083</v>
      </c>
      <c r="B129" s="5">
        <f t="shared" si="93"/>
        <v>1163.2566295589952</v>
      </c>
      <c r="C129" s="5">
        <f t="shared" si="93"/>
        <v>2953.4113516998495</v>
      </c>
      <c r="D129" s="5">
        <f t="shared" si="93"/>
        <v>4337.6396260859019</v>
      </c>
      <c r="E129" s="15">
        <f t="shared" si="94"/>
        <v>9.7151868602433E-5</v>
      </c>
      <c r="F129" s="15">
        <f t="shared" si="94"/>
        <v>1.9139569571203881E-4</v>
      </c>
      <c r="G129" s="15">
        <f t="shared" si="94"/>
        <v>3.9072750444196585E-4</v>
      </c>
      <c r="H129" s="5">
        <f t="shared" si="95"/>
        <v>142890.48710861275</v>
      </c>
      <c r="I129" s="5">
        <f t="shared" si="95"/>
        <v>48578.407144128389</v>
      </c>
      <c r="J129" s="5">
        <f t="shared" si="95"/>
        <v>18569.435812192798</v>
      </c>
      <c r="K129" s="5">
        <f t="shared" si="96"/>
        <v>122836.59811402431</v>
      </c>
      <c r="L129" s="5">
        <f t="shared" si="96"/>
        <v>16448.23607661996</v>
      </c>
      <c r="M129" s="5">
        <f t="shared" si="96"/>
        <v>4281.0001320808324</v>
      </c>
      <c r="N129" s="15">
        <f t="shared" si="97"/>
        <v>9.5573884289994471E-3</v>
      </c>
      <c r="O129" s="15">
        <f t="shared" si="97"/>
        <v>1.371449281837811E-2</v>
      </c>
      <c r="P129" s="15">
        <f t="shared" si="97"/>
        <v>1.2623550354720514E-2</v>
      </c>
      <c r="Q129" s="5">
        <f t="shared" si="98"/>
        <v>9141.7983030916548</v>
      </c>
      <c r="R129" s="5">
        <f t="shared" si="98"/>
        <v>11901.228118540208</v>
      </c>
      <c r="S129" s="5">
        <f t="shared" si="98"/>
        <v>5971.6650277782528</v>
      </c>
      <c r="T129" s="5">
        <f t="shared" si="99"/>
        <v>63.977655112497906</v>
      </c>
      <c r="U129" s="5">
        <f t="shared" si="99"/>
        <v>244.99008547625249</v>
      </c>
      <c r="V129" s="5">
        <f t="shared" si="99"/>
        <v>321.58570072749455</v>
      </c>
      <c r="W129" s="15">
        <f t="shared" si="100"/>
        <v>-1.0734613539272964E-2</v>
      </c>
      <c r="X129" s="15">
        <f t="shared" si="100"/>
        <v>-1.217998157191269E-2</v>
      </c>
      <c r="Y129" s="15">
        <f t="shared" si="100"/>
        <v>-9.7425357312937999E-3</v>
      </c>
      <c r="Z129" s="5">
        <f t="shared" si="105"/>
        <v>12929.229322616498</v>
      </c>
      <c r="AA129" s="5">
        <f t="shared" si="105"/>
        <v>30173.020221373394</v>
      </c>
      <c r="AB129" s="5">
        <f t="shared" si="105"/>
        <v>26385.644734853478</v>
      </c>
      <c r="AC129" s="16">
        <f t="shared" si="89"/>
        <v>1.7212759081645237</v>
      </c>
      <c r="AD129" s="16">
        <f t="shared" si="89"/>
        <v>2.9383991952596484</v>
      </c>
      <c r="AE129" s="16">
        <f t="shared" si="89"/>
        <v>4.7819933542443707</v>
      </c>
      <c r="AF129" s="15">
        <f t="shared" si="58"/>
        <v>-4.0504037456468023E-3</v>
      </c>
      <c r="AG129" s="15">
        <f t="shared" si="58"/>
        <v>2.9673830763510267E-4</v>
      </c>
      <c r="AH129" s="15">
        <f t="shared" si="58"/>
        <v>9.7937136394747881E-3</v>
      </c>
      <c r="AI129" s="1">
        <f t="shared" si="90"/>
        <v>256742.94230375777</v>
      </c>
      <c r="AJ129" s="1">
        <f t="shared" si="90"/>
        <v>83998.35676459549</v>
      </c>
      <c r="AK129" s="1">
        <f t="shared" si="90"/>
        <v>32361.595011293721</v>
      </c>
      <c r="AL129" s="14">
        <f t="shared" si="101"/>
        <v>43.745884483719436</v>
      </c>
      <c r="AM129" s="14">
        <f t="shared" si="101"/>
        <v>8.8417777091588192</v>
      </c>
      <c r="AN129" s="14">
        <f t="shared" si="101"/>
        <v>3.0189571057209377</v>
      </c>
      <c r="AO129" s="11">
        <f t="shared" si="102"/>
        <v>9.901055051123521E-3</v>
      </c>
      <c r="AP129" s="11">
        <f t="shared" si="102"/>
        <v>1.2472717995471097E-2</v>
      </c>
      <c r="AQ129" s="11">
        <f t="shared" si="102"/>
        <v>1.1314328958179395E-2</v>
      </c>
      <c r="AR129" s="1">
        <f t="shared" si="106"/>
        <v>142890.48710861275</v>
      </c>
      <c r="AS129" s="1">
        <f t="shared" si="103"/>
        <v>48578.407144128389</v>
      </c>
      <c r="AT129" s="1">
        <f t="shared" si="104"/>
        <v>18569.435812192798</v>
      </c>
      <c r="AU129" s="1">
        <f t="shared" si="59"/>
        <v>28578.097421722552</v>
      </c>
      <c r="AV129" s="1">
        <f t="shared" si="59"/>
        <v>9715.6814288256774</v>
      </c>
      <c r="AW129" s="1">
        <f t="shared" si="59"/>
        <v>3713.8871624385597</v>
      </c>
      <c r="AX129" s="1">
        <f t="shared" si="60"/>
        <v>98269.278491219447</v>
      </c>
      <c r="AY129" s="1">
        <f t="shared" si="60"/>
        <v>13158.588861295968</v>
      </c>
      <c r="AZ129" s="1">
        <f t="shared" si="60"/>
        <v>3424.8001056646658</v>
      </c>
      <c r="BA129" s="1">
        <f t="shared" si="61"/>
        <v>13372.177882643835</v>
      </c>
      <c r="BB129" s="1">
        <f t="shared" si="61"/>
        <v>28012.604501587888</v>
      </c>
      <c r="BC129" s="1">
        <f t="shared" si="61"/>
        <v>35303.174386464867</v>
      </c>
      <c r="BD129" s="1">
        <f t="shared" si="62"/>
        <v>10275.332565067798</v>
      </c>
      <c r="BE129" s="2">
        <f t="shared" si="91"/>
        <v>0.17931493730955578</v>
      </c>
      <c r="BF129" s="2">
        <f t="shared" si="91"/>
        <v>0.13584270515142602</v>
      </c>
      <c r="BG129" s="2">
        <f t="shared" si="91"/>
        <v>7.3108051554487685E-2</v>
      </c>
      <c r="BH129" s="2">
        <f t="shared" si="55"/>
        <v>0.12011001048597146</v>
      </c>
      <c r="BI129" s="2">
        <f t="shared" si="63"/>
        <v>3.2153846742329923E-3</v>
      </c>
      <c r="BJ129" s="2">
        <f t="shared" si="63"/>
        <v>1.8453240542857267E-3</v>
      </c>
      <c r="BK129" s="2">
        <f t="shared" si="63"/>
        <v>5.3447872020936297E-4</v>
      </c>
      <c r="BL129" s="2">
        <f t="shared" si="56"/>
        <v>459.44788234272039</v>
      </c>
      <c r="BM129" s="2">
        <f t="shared" si="56"/>
        <v>89.642903221945716</v>
      </c>
      <c r="BN129" s="2">
        <f t="shared" si="56"/>
        <v>9.9249682879107191</v>
      </c>
      <c r="BO129" s="2">
        <f t="shared" si="64"/>
        <v>396.34843034600237</v>
      </c>
      <c r="BP129" s="2">
        <f t="shared" si="64"/>
        <v>43.741211121658083</v>
      </c>
      <c r="BQ129" s="2">
        <f t="shared" si="64"/>
        <v>10.290256571993368</v>
      </c>
      <c r="BR129" s="11">
        <f t="shared" si="65"/>
        <v>4.0649341621116192E-2</v>
      </c>
      <c r="BS129" s="17">
        <f t="shared" si="107"/>
        <v>4.2587009775944221E-2</v>
      </c>
      <c r="BT129" s="17">
        <f t="shared" si="108"/>
        <v>0.13398886862759823</v>
      </c>
      <c r="BU129" s="12">
        <f>(BU$3*temphigh!$I239+BU$4*temphigh!$I239^2+BU$5*temphigh!$I239^6)*(K129/K$56)^$BW$1</f>
        <v>-4.5147668624774688</v>
      </c>
      <c r="BV129" s="12">
        <f>(BV$3*temphigh!$I239+BV$4*temphigh!$I239^2+BV$5*temphigh!$I239^6)*(L129/L$56)^$BW$1</f>
        <v>-4.764207553522378</v>
      </c>
      <c r="BW129" s="12">
        <f>(BW$3*temphigh!$I239+BW$4*temphigh!$I239^2+BW$5*temphigh!$I239^6)*(M129/M$56)^$BW$1</f>
        <v>-5.2296250611762165</v>
      </c>
      <c r="BX129" s="12"/>
      <c r="BY129" s="12"/>
      <c r="BZ129" s="12"/>
      <c r="CA129" s="19"/>
      <c r="CB129" s="19"/>
      <c r="CC129" s="19"/>
      <c r="CD129" s="19"/>
      <c r="CE129" s="19"/>
      <c r="CF129" s="19"/>
      <c r="CG129" s="19"/>
      <c r="CH129" s="19"/>
    </row>
    <row r="130" spans="1:86" x14ac:dyDescent="0.3">
      <c r="A130" s="2">
        <f t="shared" si="92"/>
        <v>2084</v>
      </c>
      <c r="B130" s="5">
        <f t="shared" si="93"/>
        <v>1163.3639914864596</v>
      </c>
      <c r="C130" s="5">
        <f t="shared" si="93"/>
        <v>2953.9483584092131</v>
      </c>
      <c r="D130" s="5">
        <f t="shared" si="93"/>
        <v>4339.249719436858</v>
      </c>
      <c r="E130" s="15">
        <f t="shared" si="94"/>
        <v>9.229427517231135E-5</v>
      </c>
      <c r="F130" s="15">
        <f t="shared" si="94"/>
        <v>1.8182591092643686E-4</v>
      </c>
      <c r="G130" s="15">
        <f t="shared" si="94"/>
        <v>3.7119112921986754E-4</v>
      </c>
      <c r="H130" s="5">
        <f t="shared" si="95"/>
        <v>144242.68997679345</v>
      </c>
      <c r="I130" s="5">
        <f t="shared" si="95"/>
        <v>49244.063404283545</v>
      </c>
      <c r="J130" s="5">
        <f t="shared" si="95"/>
        <v>18807.569083366394</v>
      </c>
      <c r="K130" s="5">
        <f t="shared" si="96"/>
        <v>123987.58344969137</v>
      </c>
      <c r="L130" s="5">
        <f t="shared" si="96"/>
        <v>16670.590487506997</v>
      </c>
      <c r="M130" s="5">
        <f t="shared" si="96"/>
        <v>4334.2905569876293</v>
      </c>
      <c r="N130" s="15">
        <f t="shared" si="97"/>
        <v>9.3700521940427439E-3</v>
      </c>
      <c r="O130" s="15">
        <f t="shared" si="97"/>
        <v>1.3518435037730203E-2</v>
      </c>
      <c r="P130" s="15">
        <f t="shared" si="97"/>
        <v>1.244812503215087E-2</v>
      </c>
      <c r="Q130" s="5">
        <f t="shared" si="98"/>
        <v>9129.2467403271421</v>
      </c>
      <c r="R130" s="5">
        <f t="shared" si="98"/>
        <v>11917.3642619897</v>
      </c>
      <c r="S130" s="5">
        <f t="shared" si="98"/>
        <v>5989.3200368772477</v>
      </c>
      <c r="T130" s="5">
        <f t="shared" si="99"/>
        <v>63.29087970971635</v>
      </c>
      <c r="U130" s="5">
        <f t="shared" si="99"/>
        <v>242.00611074985042</v>
      </c>
      <c r="V130" s="5">
        <f t="shared" si="99"/>
        <v>318.45264054748378</v>
      </c>
      <c r="W130" s="15">
        <f t="shared" si="100"/>
        <v>-1.0734613539272964E-2</v>
      </c>
      <c r="X130" s="15">
        <f t="shared" si="100"/>
        <v>-1.217998157191269E-2</v>
      </c>
      <c r="Y130" s="15">
        <f t="shared" si="100"/>
        <v>-9.7425357312937999E-3</v>
      </c>
      <c r="Z130" s="5">
        <f t="shared" si="105"/>
        <v>12861.63007009863</v>
      </c>
      <c r="AA130" s="5">
        <f t="shared" si="105"/>
        <v>30229.031224350867</v>
      </c>
      <c r="AB130" s="5">
        <f t="shared" si="105"/>
        <v>26727.98255394532</v>
      </c>
      <c r="AC130" s="16">
        <f t="shared" si="89"/>
        <v>1.7143040457788026</v>
      </c>
      <c r="AD130" s="16">
        <f t="shared" si="89"/>
        <v>2.939271130864006</v>
      </c>
      <c r="AE130" s="16">
        <f t="shared" si="89"/>
        <v>4.8288268277817119</v>
      </c>
      <c r="AF130" s="15">
        <f t="shared" si="58"/>
        <v>-4.0504037456468023E-3</v>
      </c>
      <c r="AG130" s="15">
        <f t="shared" si="58"/>
        <v>2.9673830763510267E-4</v>
      </c>
      <c r="AH130" s="15">
        <f t="shared" si="58"/>
        <v>9.7937136394747881E-3</v>
      </c>
      <c r="AI130" s="1">
        <f t="shared" si="90"/>
        <v>259646.74549510455</v>
      </c>
      <c r="AJ130" s="1">
        <f t="shared" si="90"/>
        <v>85314.20251696161</v>
      </c>
      <c r="AK130" s="1">
        <f t="shared" si="90"/>
        <v>32839.32267260291</v>
      </c>
      <c r="AL130" s="14">
        <f t="shared" si="101"/>
        <v>44.174683590147502</v>
      </c>
      <c r="AM130" s="14">
        <f t="shared" si="101"/>
        <v>8.9509558991043505</v>
      </c>
      <c r="AN130" s="14">
        <f t="shared" si="101"/>
        <v>3.05277300478765</v>
      </c>
      <c r="AO130" s="11">
        <f t="shared" si="102"/>
        <v>9.8020445006122853E-3</v>
      </c>
      <c r="AP130" s="11">
        <f t="shared" si="102"/>
        <v>1.2347990815516387E-2</v>
      </c>
      <c r="AQ130" s="11">
        <f t="shared" si="102"/>
        <v>1.1201185668597602E-2</v>
      </c>
      <c r="AR130" s="1">
        <f t="shared" si="106"/>
        <v>144242.68997679345</v>
      </c>
      <c r="AS130" s="1">
        <f t="shared" si="103"/>
        <v>49244.063404283545</v>
      </c>
      <c r="AT130" s="1">
        <f t="shared" si="104"/>
        <v>18807.569083366394</v>
      </c>
      <c r="AU130" s="1">
        <f t="shared" si="59"/>
        <v>28848.537995358693</v>
      </c>
      <c r="AV130" s="1">
        <f t="shared" si="59"/>
        <v>9848.8126808567104</v>
      </c>
      <c r="AW130" s="1">
        <f t="shared" si="59"/>
        <v>3761.5138166732791</v>
      </c>
      <c r="AX130" s="1">
        <f t="shared" si="60"/>
        <v>99190.066759753099</v>
      </c>
      <c r="AY130" s="1">
        <f t="shared" si="60"/>
        <v>13336.472390005598</v>
      </c>
      <c r="AZ130" s="1">
        <f t="shared" si="60"/>
        <v>3467.4324455901037</v>
      </c>
      <c r="BA130" s="1">
        <f t="shared" si="61"/>
        <v>13384.262085781478</v>
      </c>
      <c r="BB130" s="1">
        <f t="shared" si="61"/>
        <v>28057.363171848345</v>
      </c>
      <c r="BC130" s="1">
        <f t="shared" si="61"/>
        <v>35369.960702906857</v>
      </c>
      <c r="BD130" s="1">
        <f t="shared" si="62"/>
        <v>9992.1334954794347</v>
      </c>
      <c r="BE130" s="2">
        <f t="shared" si="91"/>
        <v>0.17931493730955578</v>
      </c>
      <c r="BF130" s="2">
        <f t="shared" si="91"/>
        <v>0.13584270515142602</v>
      </c>
      <c r="BG130" s="2">
        <f t="shared" si="91"/>
        <v>7.3108051554487685E-2</v>
      </c>
      <c r="BH130" s="2">
        <f t="shared" si="55"/>
        <v>0.11983484683561091</v>
      </c>
      <c r="BI130" s="2">
        <f t="shared" si="63"/>
        <v>3.2153846742329923E-3</v>
      </c>
      <c r="BJ130" s="2">
        <f t="shared" si="63"/>
        <v>1.8453240542857267E-3</v>
      </c>
      <c r="BK130" s="2">
        <f t="shared" si="63"/>
        <v>5.3447872020936297E-4</v>
      </c>
      <c r="BL130" s="2">
        <f t="shared" si="56"/>
        <v>463.79573472152254</v>
      </c>
      <c r="BM130" s="2">
        <f t="shared" si="56"/>
        <v>90.871254730695895</v>
      </c>
      <c r="BN130" s="2">
        <f t="shared" si="56"/>
        <v>10.052245453926853</v>
      </c>
      <c r="BO130" s="2">
        <f t="shared" si="64"/>
        <v>402.20203457231082</v>
      </c>
      <c r="BP130" s="2">
        <f t="shared" si="64"/>
        <v>44.258426516146919</v>
      </c>
      <c r="BQ130" s="2">
        <f t="shared" si="64"/>
        <v>10.288728132669164</v>
      </c>
      <c r="BR130" s="11">
        <f t="shared" si="65"/>
        <v>4.0471403838238523E-2</v>
      </c>
      <c r="BS130" s="17">
        <f t="shared" si="107"/>
        <v>4.0923496583010831E-2</v>
      </c>
      <c r="BT130" s="17">
        <f t="shared" si="108"/>
        <v>0.13008628022096916</v>
      </c>
      <c r="BU130" s="12">
        <f>(BU$3*temphigh!$I240+BU$4*temphigh!$I240^2+BU$5*temphigh!$I240^6)*(K130/K$56)^$BW$1</f>
        <v>-4.7719944264330767</v>
      </c>
      <c r="BV130" s="12">
        <f>(BV$3*temphigh!$I240+BV$4*temphigh!$I240^2+BV$5*temphigh!$I240^6)*(L130/L$56)^$BW$1</f>
        <v>-4.9488312167861794</v>
      </c>
      <c r="BW130" s="12">
        <f>(BW$3*temphigh!$I240+BW$4*temphigh!$I240^2+BW$5*temphigh!$I240^6)*(M130/M$56)^$BW$1</f>
        <v>-5.3853474074450487</v>
      </c>
      <c r="BX130" s="12"/>
      <c r="BY130" s="12"/>
      <c r="BZ130" s="12"/>
      <c r="CA130" s="19"/>
      <c r="CB130" s="19"/>
      <c r="CC130" s="19"/>
      <c r="CD130" s="19"/>
      <c r="CE130" s="19"/>
      <c r="CF130" s="19"/>
      <c r="CG130" s="19"/>
      <c r="CH130" s="19"/>
    </row>
    <row r="131" spans="1:86" x14ac:dyDescent="0.3">
      <c r="A131" s="2">
        <f t="shared" si="92"/>
        <v>2085</v>
      </c>
      <c r="B131" s="5">
        <f t="shared" si="93"/>
        <v>1163.4659947309976</v>
      </c>
      <c r="C131" s="5">
        <f t="shared" si="93"/>
        <v>2954.4586075427555</v>
      </c>
      <c r="D131" s="5">
        <f t="shared" si="93"/>
        <v>4340.7798758900162</v>
      </c>
      <c r="E131" s="15">
        <f t="shared" si="94"/>
        <v>8.7679561413695777E-5</v>
      </c>
      <c r="F131" s="15">
        <f t="shared" si="94"/>
        <v>1.7273461538011502E-4</v>
      </c>
      <c r="G131" s="15">
        <f t="shared" si="94"/>
        <v>3.5263157275887413E-4</v>
      </c>
      <c r="H131" s="5">
        <f t="shared" si="95"/>
        <v>145580.19151811622</v>
      </c>
      <c r="I131" s="5">
        <f t="shared" si="95"/>
        <v>49908.826575436586</v>
      </c>
      <c r="J131" s="5">
        <f t="shared" si="95"/>
        <v>19045.137298040489</v>
      </c>
      <c r="K131" s="5">
        <f t="shared" si="96"/>
        <v>125126.2969243682</v>
      </c>
      <c r="L131" s="5">
        <f t="shared" si="96"/>
        <v>16892.714776243258</v>
      </c>
      <c r="M131" s="5">
        <f t="shared" si="96"/>
        <v>4387.4920734457992</v>
      </c>
      <c r="N131" s="15">
        <f t="shared" si="97"/>
        <v>9.1840928179625081E-3</v>
      </c>
      <c r="O131" s="15">
        <f t="shared" si="97"/>
        <v>1.3324320389414002E-2</v>
      </c>
      <c r="P131" s="15">
        <f t="shared" si="97"/>
        <v>1.2274561605566614E-2</v>
      </c>
      <c r="Q131" s="5">
        <f t="shared" si="98"/>
        <v>9114.9907510892499</v>
      </c>
      <c r="R131" s="5">
        <f t="shared" si="98"/>
        <v>11931.128258667652</v>
      </c>
      <c r="S131" s="5">
        <f t="shared" si="98"/>
        <v>6005.886033691987</v>
      </c>
      <c r="T131" s="5">
        <f t="shared" si="99"/>
        <v>62.611476575471933</v>
      </c>
      <c r="U131" s="5">
        <f t="shared" si="99"/>
        <v>239.05848078062698</v>
      </c>
      <c r="V131" s="5">
        <f t="shared" si="99"/>
        <v>315.35010431822508</v>
      </c>
      <c r="W131" s="15">
        <f t="shared" si="100"/>
        <v>-1.0734613539272964E-2</v>
      </c>
      <c r="X131" s="15">
        <f t="shared" si="100"/>
        <v>-1.217998157191269E-2</v>
      </c>
      <c r="Y131" s="15">
        <f t="shared" si="100"/>
        <v>-9.7425357312937999E-3</v>
      </c>
      <c r="Z131" s="5">
        <f t="shared" si="105"/>
        <v>12791.947960534442</v>
      </c>
      <c r="AA131" s="5">
        <f t="shared" si="105"/>
        <v>30278.999182721735</v>
      </c>
      <c r="AB131" s="5">
        <f t="shared" si="105"/>
        <v>27069.54296566037</v>
      </c>
      <c r="AC131" s="16">
        <f t="shared" si="89"/>
        <v>1.7073604222506027</v>
      </c>
      <c r="AD131" s="16">
        <f t="shared" si="89"/>
        <v>2.9401433252050593</v>
      </c>
      <c r="AE131" s="16">
        <f t="shared" si="89"/>
        <v>4.8761189749476195</v>
      </c>
      <c r="AF131" s="15">
        <f t="shared" si="58"/>
        <v>-4.0504037456468023E-3</v>
      </c>
      <c r="AG131" s="15">
        <f t="shared" si="58"/>
        <v>2.9673830763510267E-4</v>
      </c>
      <c r="AH131" s="15">
        <f t="shared" si="58"/>
        <v>9.7937136394747881E-3</v>
      </c>
      <c r="AI131" s="1">
        <f t="shared" si="90"/>
        <v>262530.60894095281</v>
      </c>
      <c r="AJ131" s="1">
        <f t="shared" si="90"/>
        <v>86631.594946122175</v>
      </c>
      <c r="AK131" s="1">
        <f t="shared" si="90"/>
        <v>33316.904222015895</v>
      </c>
      <c r="AL131" s="14">
        <f t="shared" si="101"/>
        <v>44.603355782355081</v>
      </c>
      <c r="AM131" s="14">
        <f t="shared" si="101"/>
        <v>9.0603769571242623</v>
      </c>
      <c r="AN131" s="14">
        <f t="shared" si="101"/>
        <v>3.0866257352460522</v>
      </c>
      <c r="AO131" s="11">
        <f t="shared" si="102"/>
        <v>9.7040240556061624E-3</v>
      </c>
      <c r="AP131" s="11">
        <f t="shared" si="102"/>
        <v>1.2224510907361224E-2</v>
      </c>
      <c r="AQ131" s="11">
        <f t="shared" si="102"/>
        <v>1.1089173811911626E-2</v>
      </c>
      <c r="AR131" s="1">
        <f t="shared" si="106"/>
        <v>145580.19151811622</v>
      </c>
      <c r="AS131" s="1">
        <f t="shared" si="103"/>
        <v>49908.826575436586</v>
      </c>
      <c r="AT131" s="1">
        <f t="shared" si="104"/>
        <v>19045.137298040489</v>
      </c>
      <c r="AU131" s="1">
        <f t="shared" si="59"/>
        <v>29116.038303623245</v>
      </c>
      <c r="AV131" s="1">
        <f t="shared" si="59"/>
        <v>9981.7653150873175</v>
      </c>
      <c r="AW131" s="1">
        <f t="shared" si="59"/>
        <v>3809.0274596080981</v>
      </c>
      <c r="AX131" s="1">
        <f t="shared" si="60"/>
        <v>100101.03753949457</v>
      </c>
      <c r="AY131" s="1">
        <f t="shared" si="60"/>
        <v>13514.171820994607</v>
      </c>
      <c r="AZ131" s="1">
        <f t="shared" si="60"/>
        <v>3509.9936587566394</v>
      </c>
      <c r="BA131" s="1">
        <f t="shared" si="61"/>
        <v>13396.072222312028</v>
      </c>
      <c r="BB131" s="1">
        <f t="shared" si="61"/>
        <v>28101.315845751546</v>
      </c>
      <c r="BC131" s="1">
        <f t="shared" si="61"/>
        <v>35435.390087751301</v>
      </c>
      <c r="BD131" s="1">
        <f t="shared" si="62"/>
        <v>9716.4067352961065</v>
      </c>
      <c r="BE131" s="2">
        <f t="shared" si="91"/>
        <v>0.17931493730955578</v>
      </c>
      <c r="BF131" s="2">
        <f t="shared" si="91"/>
        <v>0.13584270515142602</v>
      </c>
      <c r="BG131" s="2">
        <f t="shared" si="91"/>
        <v>7.3108051554487685E-2</v>
      </c>
      <c r="BH131" s="2">
        <f t="shared" si="55"/>
        <v>0.11955961577310008</v>
      </c>
      <c r="BI131" s="2">
        <f t="shared" si="63"/>
        <v>3.2153846742329923E-3</v>
      </c>
      <c r="BJ131" s="2">
        <f t="shared" si="63"/>
        <v>1.8453240542857267E-3</v>
      </c>
      <c r="BK131" s="2">
        <f t="shared" si="63"/>
        <v>5.3447872020936297E-4</v>
      </c>
      <c r="BL131" s="2">
        <f t="shared" si="56"/>
        <v>468.09631667925476</v>
      </c>
      <c r="BM131" s="2">
        <f t="shared" si="56"/>
        <v>92.097958200827861</v>
      </c>
      <c r="BN131" s="2">
        <f t="shared" si="56"/>
        <v>10.179220609268285</v>
      </c>
      <c r="BO131" s="2">
        <f t="shared" si="64"/>
        <v>408.14273160150486</v>
      </c>
      <c r="BP131" s="2">
        <f t="shared" si="64"/>
        <v>44.781863310789035</v>
      </c>
      <c r="BQ131" s="2">
        <f t="shared" si="64"/>
        <v>10.287228574296497</v>
      </c>
      <c r="BR131" s="11">
        <f t="shared" si="65"/>
        <v>4.0294651270785325E-2</v>
      </c>
      <c r="BS131" s="17">
        <f t="shared" si="107"/>
        <v>3.9331687956099926E-2</v>
      </c>
      <c r="BT131" s="17">
        <f t="shared" si="108"/>
        <v>0.12629735943783413</v>
      </c>
      <c r="BU131" s="12">
        <f>(BU$3*temphigh!$I241+BU$4*temphigh!$I241^2+BU$5*temphigh!$I241^6)*(K131/K$56)^$BW$1</f>
        <v>-5.0330519496099448</v>
      </c>
      <c r="BV131" s="12">
        <f>(BV$3*temphigh!$I241+BV$4*temphigh!$I241^2+BV$5*temphigh!$I241^6)*(L131/L$56)^$BW$1</f>
        <v>-5.1356646026212251</v>
      </c>
      <c r="BW131" s="12">
        <f>(BW$3*temphigh!$I241+BW$4*temphigh!$I241^2+BW$5*temphigh!$I241^6)*(M131/M$56)^$BW$1</f>
        <v>-5.5427907710195923</v>
      </c>
      <c r="BX131" s="12"/>
      <c r="BY131" s="12"/>
      <c r="BZ131" s="12"/>
      <c r="CA131" s="19"/>
      <c r="CB131" s="19"/>
      <c r="CC131" s="19"/>
      <c r="CD131" s="19"/>
      <c r="CE131" s="19"/>
      <c r="CF131" s="19"/>
      <c r="CG131" s="19"/>
      <c r="CH131" s="19"/>
    </row>
    <row r="132" spans="1:86" x14ac:dyDescent="0.3">
      <c r="A132" s="2">
        <f t="shared" si="92"/>
        <v>2086</v>
      </c>
      <c r="B132" s="5">
        <f t="shared" si="93"/>
        <v>1163.5629063097285</v>
      </c>
      <c r="C132" s="5">
        <f t="shared" si="93"/>
        <v>2954.9434279504244</v>
      </c>
      <c r="D132" s="5">
        <f t="shared" si="93"/>
        <v>4342.2340371229193</v>
      </c>
      <c r="E132" s="15">
        <f t="shared" si="94"/>
        <v>8.3295583343010989E-5</v>
      </c>
      <c r="F132" s="15">
        <f t="shared" si="94"/>
        <v>1.6409788461110926E-4</v>
      </c>
      <c r="G132" s="15">
        <f t="shared" si="94"/>
        <v>3.3499999412093043E-4</v>
      </c>
      <c r="H132" s="5">
        <f t="shared" si="95"/>
        <v>146902.57704746228</v>
      </c>
      <c r="I132" s="5">
        <f t="shared" si="95"/>
        <v>50572.533789929315</v>
      </c>
      <c r="J132" s="5">
        <f t="shared" si="95"/>
        <v>19282.095044953261</v>
      </c>
      <c r="K132" s="5">
        <f t="shared" si="96"/>
        <v>126252.37213290669</v>
      </c>
      <c r="L132" s="5">
        <f t="shared" si="96"/>
        <v>17114.55228264958</v>
      </c>
      <c r="M132" s="5">
        <f t="shared" si="96"/>
        <v>4440.5932246178991</v>
      </c>
      <c r="N132" s="15">
        <f t="shared" si="97"/>
        <v>8.9995087860639256E-3</v>
      </c>
      <c r="O132" s="15">
        <f t="shared" si="97"/>
        <v>1.3132140650258251E-2</v>
      </c>
      <c r="P132" s="15">
        <f t="shared" si="97"/>
        <v>1.2102848343244155E-2</v>
      </c>
      <c r="Q132" s="5">
        <f t="shared" si="98"/>
        <v>9099.0525700130238</v>
      </c>
      <c r="R132" s="5">
        <f t="shared" si="98"/>
        <v>11942.53963991715</v>
      </c>
      <c r="S132" s="5">
        <f t="shared" si="98"/>
        <v>6021.3701170439599</v>
      </c>
      <c r="T132" s="5">
        <f t="shared" si="99"/>
        <v>61.939366571310998</v>
      </c>
      <c r="U132" s="5">
        <f t="shared" si="99"/>
        <v>236.1467528901095</v>
      </c>
      <c r="V132" s="5">
        <f t="shared" si="99"/>
        <v>312.27779465903757</v>
      </c>
      <c r="W132" s="15">
        <f t="shared" si="100"/>
        <v>-1.0734613539272964E-2</v>
      </c>
      <c r="X132" s="15">
        <f t="shared" si="100"/>
        <v>-1.217998157191269E-2</v>
      </c>
      <c r="Y132" s="15">
        <f t="shared" si="100"/>
        <v>-9.7425357312937999E-3</v>
      </c>
      <c r="Z132" s="5">
        <f t="shared" si="105"/>
        <v>12720.240749526642</v>
      </c>
      <c r="AA132" s="5">
        <f t="shared" si="105"/>
        <v>30322.965322544555</v>
      </c>
      <c r="AB132" s="5">
        <f t="shared" si="105"/>
        <v>27410.259861280345</v>
      </c>
      <c r="AC132" s="16">
        <f t="shared" si="89"/>
        <v>1.7004449232011498</v>
      </c>
      <c r="AD132" s="16">
        <f t="shared" si="89"/>
        <v>2.9410157783595854</v>
      </c>
      <c r="AE132" s="16">
        <f t="shared" si="89"/>
        <v>4.9238742878602659</v>
      </c>
      <c r="AF132" s="15">
        <f t="shared" si="58"/>
        <v>-4.0504037456468023E-3</v>
      </c>
      <c r="AG132" s="15">
        <f t="shared" si="58"/>
        <v>2.9673830763510267E-4</v>
      </c>
      <c r="AH132" s="15">
        <f t="shared" si="58"/>
        <v>9.7937136394747881E-3</v>
      </c>
      <c r="AI132" s="1">
        <f t="shared" si="90"/>
        <v>265393.58635048079</v>
      </c>
      <c r="AJ132" s="1">
        <f t="shared" si="90"/>
        <v>87950.200766597278</v>
      </c>
      <c r="AK132" s="1">
        <f t="shared" si="90"/>
        <v>33794.241259422408</v>
      </c>
      <c r="AL132" s="14">
        <f t="shared" si="101"/>
        <v>45.031859499453084</v>
      </c>
      <c r="AM132" s="14">
        <f t="shared" si="101"/>
        <v>9.1700280472920603</v>
      </c>
      <c r="AN132" s="14">
        <f t="shared" si="101"/>
        <v>3.1205115832238106</v>
      </c>
      <c r="AO132" s="11">
        <f t="shared" si="102"/>
        <v>9.6069838150500998E-3</v>
      </c>
      <c r="AP132" s="11">
        <f t="shared" si="102"/>
        <v>1.2102265798287611E-2</v>
      </c>
      <c r="AQ132" s="11">
        <f t="shared" si="102"/>
        <v>1.0978282073792509E-2</v>
      </c>
      <c r="AR132" s="1">
        <f t="shared" si="106"/>
        <v>146902.57704746228</v>
      </c>
      <c r="AS132" s="1">
        <f t="shared" si="103"/>
        <v>50572.533789929315</v>
      </c>
      <c r="AT132" s="1">
        <f t="shared" si="104"/>
        <v>19282.095044953261</v>
      </c>
      <c r="AU132" s="1">
        <f t="shared" si="59"/>
        <v>29380.515409492458</v>
      </c>
      <c r="AV132" s="1">
        <f t="shared" si="59"/>
        <v>10114.506757985864</v>
      </c>
      <c r="AW132" s="1">
        <f t="shared" si="59"/>
        <v>3856.4190089906524</v>
      </c>
      <c r="AX132" s="1">
        <f t="shared" si="60"/>
        <v>101001.89770632536</v>
      </c>
      <c r="AY132" s="1">
        <f t="shared" si="60"/>
        <v>13691.641826119663</v>
      </c>
      <c r="AZ132" s="1">
        <f t="shared" si="60"/>
        <v>3552.4745796943193</v>
      </c>
      <c r="BA132" s="1">
        <f t="shared" si="61"/>
        <v>13407.612712211954</v>
      </c>
      <c r="BB132" s="1">
        <f t="shared" si="61"/>
        <v>28144.479359266075</v>
      </c>
      <c r="BC132" s="1">
        <f t="shared" si="61"/>
        <v>35499.498863249515</v>
      </c>
      <c r="BD132" s="1">
        <f t="shared" si="62"/>
        <v>9447.9732772235402</v>
      </c>
      <c r="BE132" s="2">
        <f t="shared" si="91"/>
        <v>0.17931493730955578</v>
      </c>
      <c r="BF132" s="2">
        <f t="shared" si="91"/>
        <v>0.13584270515142602</v>
      </c>
      <c r="BG132" s="2">
        <f t="shared" si="91"/>
        <v>7.3108051554487685E-2</v>
      </c>
      <c r="BH132" s="2">
        <f t="shared" si="55"/>
        <v>0.11928431610733906</v>
      </c>
      <c r="BI132" s="2">
        <f t="shared" si="63"/>
        <v>3.2153846742329923E-3</v>
      </c>
      <c r="BJ132" s="2">
        <f t="shared" si="63"/>
        <v>1.8453240542857267E-3</v>
      </c>
      <c r="BK132" s="2">
        <f t="shared" si="63"/>
        <v>5.3447872020936297E-4</v>
      </c>
      <c r="BL132" s="2">
        <f t="shared" si="56"/>
        <v>472.34829484374154</v>
      </c>
      <c r="BM132" s="2">
        <f t="shared" si="56"/>
        <v>93.322713088734275</v>
      </c>
      <c r="BN132" s="2">
        <f t="shared" si="56"/>
        <v>10.305869482581919</v>
      </c>
      <c r="BO132" s="2">
        <f t="shared" si="64"/>
        <v>414.17182131333709</v>
      </c>
      <c r="BP132" s="2">
        <f t="shared" si="64"/>
        <v>45.311596166871247</v>
      </c>
      <c r="BQ132" s="2">
        <f t="shared" si="64"/>
        <v>10.285757273073353</v>
      </c>
      <c r="BR132" s="11">
        <f t="shared" si="65"/>
        <v>4.0119100046649842E-2</v>
      </c>
      <c r="BS132" s="17">
        <f t="shared" si="107"/>
        <v>3.7808218958017129E-2</v>
      </c>
      <c r="BT132" s="17">
        <f t="shared" si="108"/>
        <v>0.12261879557071274</v>
      </c>
      <c r="BU132" s="12">
        <f>(BU$3*temphigh!$I242+BU$4*temphigh!$I242^2+BU$5*temphigh!$I242^6)*(K132/K$56)^$BW$1</f>
        <v>-5.2978953783069898</v>
      </c>
      <c r="BV132" s="12">
        <f>(BV$3*temphigh!$I242+BV$4*temphigh!$I242^2+BV$5*temphigh!$I242^6)*(L132/L$56)^$BW$1</f>
        <v>-5.324669550781393</v>
      </c>
      <c r="BW132" s="12">
        <f>(BW$3*temphigh!$I242+BW$4*temphigh!$I242^2+BW$5*temphigh!$I242^6)*(M132/M$56)^$BW$1</f>
        <v>-5.7019235520862468</v>
      </c>
      <c r="BX132" s="12"/>
      <c r="BY132" s="12"/>
      <c r="BZ132" s="12"/>
      <c r="CA132" s="19"/>
      <c r="CB132" s="19"/>
      <c r="CC132" s="19"/>
      <c r="CD132" s="19"/>
      <c r="CE132" s="19"/>
      <c r="CF132" s="19"/>
      <c r="CG132" s="19"/>
      <c r="CH132" s="19"/>
    </row>
    <row r="133" spans="1:86" x14ac:dyDescent="0.3">
      <c r="A133" s="2">
        <f t="shared" si="92"/>
        <v>2087</v>
      </c>
      <c r="B133" s="5">
        <f t="shared" si="93"/>
        <v>1163.654979978214</v>
      </c>
      <c r="C133" s="5">
        <f t="shared" si="93"/>
        <v>2955.4040829178134</v>
      </c>
      <c r="D133" s="5">
        <f t="shared" si="93"/>
        <v>4343.6159530809819</v>
      </c>
      <c r="E133" s="15">
        <f t="shared" si="94"/>
        <v>7.9130804175860434E-5</v>
      </c>
      <c r="F133" s="15">
        <f t="shared" si="94"/>
        <v>1.5589299038055378E-4</v>
      </c>
      <c r="G133" s="15">
        <f t="shared" si="94"/>
        <v>3.1824999441488387E-4</v>
      </c>
      <c r="H133" s="5">
        <f t="shared" si="95"/>
        <v>148209.4409693846</v>
      </c>
      <c r="I133" s="5">
        <f t="shared" si="95"/>
        <v>51235.023763774319</v>
      </c>
      <c r="J133" s="5">
        <f t="shared" si="95"/>
        <v>19518.397527416324</v>
      </c>
      <c r="K133" s="5">
        <f t="shared" si="96"/>
        <v>127365.45068724699</v>
      </c>
      <c r="L133" s="5">
        <f t="shared" si="96"/>
        <v>17336.046891155056</v>
      </c>
      <c r="M133" s="5">
        <f t="shared" si="96"/>
        <v>4493.5827058033701</v>
      </c>
      <c r="N133" s="15">
        <f t="shared" si="97"/>
        <v>8.8162981458166367E-3</v>
      </c>
      <c r="O133" s="15">
        <f t="shared" si="97"/>
        <v>1.294188739778046E-2</v>
      </c>
      <c r="P133" s="15">
        <f t="shared" si="97"/>
        <v>1.193297348014366E-2</v>
      </c>
      <c r="Q133" s="5">
        <f t="shared" si="98"/>
        <v>9081.4551531187735</v>
      </c>
      <c r="R133" s="5">
        <f t="shared" si="98"/>
        <v>11951.619087862</v>
      </c>
      <c r="S133" s="5">
        <f t="shared" si="98"/>
        <v>6035.7798002503505</v>
      </c>
      <c r="T133" s="5">
        <f t="shared" si="99"/>
        <v>61.274471408300613</v>
      </c>
      <c r="U133" s="5">
        <f t="shared" si="99"/>
        <v>233.27048979164095</v>
      </c>
      <c r="V133" s="5">
        <f t="shared" si="99"/>
        <v>309.23541708648224</v>
      </c>
      <c r="W133" s="15">
        <f t="shared" si="100"/>
        <v>-1.0734613539272964E-2</v>
      </c>
      <c r="X133" s="15">
        <f t="shared" si="100"/>
        <v>-1.217998157191269E-2</v>
      </c>
      <c r="Y133" s="15">
        <f t="shared" si="100"/>
        <v>-9.7425357312937999E-3</v>
      </c>
      <c r="Z133" s="5">
        <f t="shared" si="105"/>
        <v>12646.566522835779</v>
      </c>
      <c r="AA133" s="5">
        <f t="shared" si="105"/>
        <v>30360.973942144054</v>
      </c>
      <c r="AB133" s="5">
        <f t="shared" si="105"/>
        <v>27750.067996558471</v>
      </c>
      <c r="AC133" s="16">
        <f t="shared" si="89"/>
        <v>1.6935574347149498</v>
      </c>
      <c r="AD133" s="16">
        <f t="shared" si="89"/>
        <v>2.9418884904043838</v>
      </c>
      <c r="AE133" s="16">
        <f t="shared" si="89"/>
        <v>4.9720973026323421</v>
      </c>
      <c r="AF133" s="15">
        <f t="shared" si="58"/>
        <v>-4.0504037456468023E-3</v>
      </c>
      <c r="AG133" s="15">
        <f t="shared" si="58"/>
        <v>2.9673830763510267E-4</v>
      </c>
      <c r="AH133" s="15">
        <f t="shared" si="58"/>
        <v>9.7937136394747881E-3</v>
      </c>
      <c r="AI133" s="1">
        <f t="shared" si="90"/>
        <v>268234.74312492518</v>
      </c>
      <c r="AJ133" s="1">
        <f t="shared" si="90"/>
        <v>89269.68744792341</v>
      </c>
      <c r="AK133" s="1">
        <f t="shared" si="90"/>
        <v>34271.236142470822</v>
      </c>
      <c r="AL133" s="14">
        <f t="shared" si="101"/>
        <v>45.460153641372216</v>
      </c>
      <c r="AM133" s="14">
        <f t="shared" si="101"/>
        <v>9.2798963829300813</v>
      </c>
      <c r="AN133" s="14">
        <f t="shared" si="101"/>
        <v>3.1544268610352266</v>
      </c>
      <c r="AO133" s="11">
        <f t="shared" si="102"/>
        <v>9.5109139768995987E-3</v>
      </c>
      <c r="AP133" s="11">
        <f t="shared" si="102"/>
        <v>1.1981243140304734E-2</v>
      </c>
      <c r="AQ133" s="11">
        <f t="shared" si="102"/>
        <v>1.0868499253054584E-2</v>
      </c>
      <c r="AR133" s="1">
        <f t="shared" si="106"/>
        <v>148209.4409693846</v>
      </c>
      <c r="AS133" s="1">
        <f t="shared" si="103"/>
        <v>51235.023763774319</v>
      </c>
      <c r="AT133" s="1">
        <f t="shared" si="104"/>
        <v>19518.397527416324</v>
      </c>
      <c r="AU133" s="1">
        <f t="shared" si="59"/>
        <v>29641.888193876919</v>
      </c>
      <c r="AV133" s="1">
        <f t="shared" si="59"/>
        <v>10247.004752754865</v>
      </c>
      <c r="AW133" s="1">
        <f t="shared" si="59"/>
        <v>3903.6795054832651</v>
      </c>
      <c r="AX133" s="1">
        <f t="shared" si="60"/>
        <v>101892.36054979758</v>
      </c>
      <c r="AY133" s="1">
        <f t="shared" si="60"/>
        <v>13868.837512924043</v>
      </c>
      <c r="AZ133" s="1">
        <f t="shared" si="60"/>
        <v>3594.8661646426958</v>
      </c>
      <c r="BA133" s="1">
        <f t="shared" si="61"/>
        <v>13418.887836918158</v>
      </c>
      <c r="BB133" s="1">
        <f t="shared" si="61"/>
        <v>28186.870004167893</v>
      </c>
      <c r="BC133" s="1">
        <f t="shared" si="61"/>
        <v>35562.322014506899</v>
      </c>
      <c r="BD133" s="1">
        <f t="shared" si="62"/>
        <v>9186.6572897062015</v>
      </c>
      <c r="BE133" s="2">
        <f t="shared" si="91"/>
        <v>0.17931493730955578</v>
      </c>
      <c r="BF133" s="2">
        <f t="shared" si="91"/>
        <v>0.13584270515142602</v>
      </c>
      <c r="BG133" s="2">
        <f t="shared" si="91"/>
        <v>7.3108051554487685E-2</v>
      </c>
      <c r="BH133" s="2">
        <f t="shared" si="55"/>
        <v>0.11900894758005352</v>
      </c>
      <c r="BI133" s="2">
        <f t="shared" si="63"/>
        <v>3.2153846742329923E-3</v>
      </c>
      <c r="BJ133" s="2">
        <f t="shared" si="63"/>
        <v>1.8453240542857267E-3</v>
      </c>
      <c r="BK133" s="2">
        <f t="shared" si="63"/>
        <v>5.3447872020936297E-4</v>
      </c>
      <c r="BL133" s="2">
        <f t="shared" si="56"/>
        <v>476.55036506959857</v>
      </c>
      <c r="BM133" s="2">
        <f t="shared" si="56"/>
        <v>94.545221773193575</v>
      </c>
      <c r="BN133" s="2">
        <f t="shared" si="56"/>
        <v>10.432168130991071</v>
      </c>
      <c r="BO133" s="2">
        <f t="shared" si="64"/>
        <v>420.29062304177478</v>
      </c>
      <c r="BP133" s="2">
        <f t="shared" si="64"/>
        <v>45.847700668835671</v>
      </c>
      <c r="BQ133" s="2">
        <f t="shared" si="64"/>
        <v>10.28431363031115</v>
      </c>
      <c r="BR133" s="11">
        <f t="shared" si="65"/>
        <v>3.9944764994740617E-2</v>
      </c>
      <c r="BS133" s="17">
        <f t="shared" si="107"/>
        <v>3.634989392687954E-2</v>
      </c>
      <c r="BT133" s="17">
        <f t="shared" si="108"/>
        <v>0.11904737434049781</v>
      </c>
      <c r="BU133" s="12">
        <f>(BU$3*temphigh!$I243+BU$4*temphigh!$I243^2+BU$5*temphigh!$I243^6)*(K133/K$56)^$BW$1</f>
        <v>-5.5664794669443243</v>
      </c>
      <c r="BV133" s="12">
        <f>(BV$3*temphigh!$I243+BV$4*temphigh!$I243^2+BV$5*temphigh!$I243^6)*(L133/L$56)^$BW$1</f>
        <v>-5.5158072184796536</v>
      </c>
      <c r="BW133" s="12">
        <f>(BW$3*temphigh!$I243+BW$4*temphigh!$I243^2+BW$5*temphigh!$I243^6)*(M133/M$56)^$BW$1</f>
        <v>-5.8627136087720677</v>
      </c>
      <c r="BX133" s="12"/>
      <c r="BY133" s="12"/>
      <c r="BZ133" s="12"/>
      <c r="CA133" s="19"/>
      <c r="CB133" s="19"/>
      <c r="CC133" s="19"/>
      <c r="CD133" s="19"/>
      <c r="CE133" s="19"/>
      <c r="CF133" s="19"/>
      <c r="CG133" s="19"/>
      <c r="CH133" s="19"/>
    </row>
    <row r="134" spans="1:86" x14ac:dyDescent="0.3">
      <c r="A134" s="2">
        <f t="shared" si="92"/>
        <v>2088</v>
      </c>
      <c r="B134" s="5">
        <f t="shared" si="93"/>
        <v>1163.7424568848455</v>
      </c>
      <c r="C134" s="5">
        <f t="shared" si="93"/>
        <v>2955.8417733590686</v>
      </c>
      <c r="D134" s="5">
        <f t="shared" si="93"/>
        <v>4344.9291910461498</v>
      </c>
      <c r="E134" s="15">
        <f t="shared" si="94"/>
        <v>7.5174263967067411E-5</v>
      </c>
      <c r="F134" s="15">
        <f t="shared" si="94"/>
        <v>1.4809834086152609E-4</v>
      </c>
      <c r="G134" s="15">
        <f t="shared" si="94"/>
        <v>3.0233749469413967E-4</v>
      </c>
      <c r="H134" s="5">
        <f t="shared" si="95"/>
        <v>149500.38697312761</v>
      </c>
      <c r="I134" s="5">
        <f t="shared" si="95"/>
        <v>51896.136897567056</v>
      </c>
      <c r="J134" s="5">
        <f t="shared" si="95"/>
        <v>19754.000584512629</v>
      </c>
      <c r="K134" s="5">
        <f t="shared" si="96"/>
        <v>128465.18238521305</v>
      </c>
      <c r="L134" s="5">
        <f t="shared" si="96"/>
        <v>17557.143066758748</v>
      </c>
      <c r="M134" s="5">
        <f t="shared" si="96"/>
        <v>4546.4493702730206</v>
      </c>
      <c r="N134" s="15">
        <f t="shared" si="97"/>
        <v>8.634458497434272E-3</v>
      </c>
      <c r="O134" s="15">
        <f t="shared" si="97"/>
        <v>1.2753552005936086E-2</v>
      </c>
      <c r="P134" s="15">
        <f t="shared" si="97"/>
        <v>1.1764925212430999E-2</v>
      </c>
      <c r="Q134" s="5">
        <f t="shared" si="98"/>
        <v>9062.2221459066986</v>
      </c>
      <c r="R134" s="5">
        <f t="shared" si="98"/>
        <v>11958.388397499239</v>
      </c>
      <c r="S134" s="5">
        <f t="shared" si="98"/>
        <v>6049.122999437147</v>
      </c>
      <c r="T134" s="5">
        <f t="shared" si="99"/>
        <v>60.616713637909278</v>
      </c>
      <c r="U134" s="5">
        <f t="shared" si="99"/>
        <v>230.42925952470773</v>
      </c>
      <c r="V134" s="5">
        <f t="shared" si="99"/>
        <v>306.22267998613563</v>
      </c>
      <c r="W134" s="15">
        <f t="shared" si="100"/>
        <v>-1.0734613539272964E-2</v>
      </c>
      <c r="X134" s="15">
        <f t="shared" si="100"/>
        <v>-1.217998157191269E-2</v>
      </c>
      <c r="Y134" s="15">
        <f t="shared" si="100"/>
        <v>-9.7425357312937999E-3</v>
      </c>
      <c r="Z134" s="5">
        <f t="shared" si="105"/>
        <v>12570.9836381151</v>
      </c>
      <c r="AA134" s="5">
        <f t="shared" si="105"/>
        <v>30393.072322046355</v>
      </c>
      <c r="AB134" s="5">
        <f t="shared" si="105"/>
        <v>28088.903023234663</v>
      </c>
      <c r="AC134" s="16">
        <f t="shared" si="89"/>
        <v>1.6866978433379123</v>
      </c>
      <c r="AD134" s="16">
        <f t="shared" si="89"/>
        <v>2.9427614614162776</v>
      </c>
      <c r="AE134" s="16">
        <f t="shared" si="89"/>
        <v>5.0207925998019283</v>
      </c>
      <c r="AF134" s="15">
        <f t="shared" si="58"/>
        <v>-4.0504037456468023E-3</v>
      </c>
      <c r="AG134" s="15">
        <f t="shared" si="58"/>
        <v>2.9673830763510267E-4</v>
      </c>
      <c r="AH134" s="15">
        <f t="shared" si="58"/>
        <v>9.7937136394747881E-3</v>
      </c>
      <c r="AI134" s="1">
        <f t="shared" si="90"/>
        <v>271053.1570063096</v>
      </c>
      <c r="AJ134" s="1">
        <f t="shared" si="90"/>
        <v>90589.723455885935</v>
      </c>
      <c r="AK134" s="1">
        <f t="shared" si="90"/>
        <v>34747.792033707003</v>
      </c>
      <c r="AL134" s="14">
        <f t="shared" si="101"/>
        <v>45.888197575925354</v>
      </c>
      <c r="AM134" s="14">
        <f t="shared" si="101"/>
        <v>9.3899692308619951</v>
      </c>
      <c r="AN134" s="14">
        <f t="shared" si="101"/>
        <v>3.1883679081583738</v>
      </c>
      <c r="AO134" s="11">
        <f t="shared" si="102"/>
        <v>9.4158048371306025E-3</v>
      </c>
      <c r="AP134" s="11">
        <f t="shared" si="102"/>
        <v>1.1861430708901687E-2</v>
      </c>
      <c r="AQ134" s="11">
        <f t="shared" si="102"/>
        <v>1.0759814260524039E-2</v>
      </c>
      <c r="AR134" s="1">
        <f t="shared" si="106"/>
        <v>149500.38697312761</v>
      </c>
      <c r="AS134" s="1">
        <f t="shared" si="103"/>
        <v>51896.136897567056</v>
      </c>
      <c r="AT134" s="1">
        <f t="shared" si="104"/>
        <v>19754.000584512629</v>
      </c>
      <c r="AU134" s="1">
        <f t="shared" si="59"/>
        <v>29900.077394625521</v>
      </c>
      <c r="AV134" s="1">
        <f t="shared" si="59"/>
        <v>10379.227379513412</v>
      </c>
      <c r="AW134" s="1">
        <f t="shared" si="59"/>
        <v>3950.800116902526</v>
      </c>
      <c r="AX134" s="1">
        <f t="shared" si="60"/>
        <v>102772.14590817042</v>
      </c>
      <c r="AY134" s="1">
        <f t="shared" si="60"/>
        <v>14045.714453406999</v>
      </c>
      <c r="AZ134" s="1">
        <f t="shared" si="60"/>
        <v>3637.1594962184158</v>
      </c>
      <c r="BA134" s="1">
        <f t="shared" si="61"/>
        <v>13429.901745233115</v>
      </c>
      <c r="BB134" s="1">
        <f t="shared" si="61"/>
        <v>28228.50355074829</v>
      </c>
      <c r="BC134" s="1">
        <f t="shared" si="61"/>
        <v>35623.893244329469</v>
      </c>
      <c r="BD134" s="1">
        <f t="shared" si="62"/>
        <v>8932.2861400218408</v>
      </c>
      <c r="BE134" s="2">
        <f t="shared" si="91"/>
        <v>0.17931493730955578</v>
      </c>
      <c r="BF134" s="2">
        <f t="shared" si="91"/>
        <v>0.13584270515142602</v>
      </c>
      <c r="BG134" s="2">
        <f t="shared" si="91"/>
        <v>7.3108051554487685E-2</v>
      </c>
      <c r="BH134" s="2">
        <f t="shared" ref="BH134:BH197" si="109">(BE134*Z134+BF134*AA134+BG134*AB134)/(Z134+AA134+AB134)</f>
        <v>0.11873351083634465</v>
      </c>
      <c r="BI134" s="2">
        <f t="shared" si="63"/>
        <v>3.2153846742329923E-3</v>
      </c>
      <c r="BJ134" s="2">
        <f t="shared" si="63"/>
        <v>1.8453240542857267E-3</v>
      </c>
      <c r="BK134" s="2">
        <f t="shared" si="63"/>
        <v>5.3447872020936297E-4</v>
      </c>
      <c r="BL134" s="2">
        <f t="shared" ref="BL134:BN197" si="110">BI134*AR134</f>
        <v>480.70125306529621</v>
      </c>
      <c r="BM134" s="2">
        <f t="shared" si="110"/>
        <v>95.76518974158553</v>
      </c>
      <c r="BN134" s="2">
        <f t="shared" si="110"/>
        <v>10.558092951425317</v>
      </c>
      <c r="BO134" s="2">
        <f t="shared" si="64"/>
        <v>426.5004758507547</v>
      </c>
      <c r="BP134" s="2">
        <f t="shared" si="64"/>
        <v>46.390253333885973</v>
      </c>
      <c r="BQ134" s="2">
        <f t="shared" si="64"/>
        <v>10.282897071098368</v>
      </c>
      <c r="BR134" s="11">
        <f t="shared" si="65"/>
        <v>3.9771659685641197E-2</v>
      </c>
      <c r="BS134" s="17">
        <f t="shared" si="107"/>
        <v>3.4953677493692055E-2</v>
      </c>
      <c r="BT134" s="17">
        <f t="shared" si="108"/>
        <v>0.11557997508786194</v>
      </c>
      <c r="BU134" s="12">
        <f>(BU$3*temphigh!$I244+BU$4*temphigh!$I244^2+BU$5*temphigh!$I244^6)*(K134/K$56)^$BW$1</f>
        <v>-5.8387578550704093</v>
      </c>
      <c r="BV134" s="12">
        <f>(BV$3*temphigh!$I244+BV$4*temphigh!$I244^2+BV$5*temphigh!$I244^6)*(L134/L$56)^$BW$1</f>
        <v>-5.7090381333020748</v>
      </c>
      <c r="BW134" s="12">
        <f>(BW$3*temphigh!$I244+BW$4*temphigh!$I244^2+BW$5*temphigh!$I244^6)*(M134/M$56)^$BW$1</f>
        <v>-6.0251282992161261</v>
      </c>
      <c r="BX134" s="12"/>
      <c r="BY134" s="12"/>
      <c r="BZ134" s="12"/>
      <c r="CA134" s="19"/>
      <c r="CB134" s="19"/>
      <c r="CC134" s="19"/>
      <c r="CD134" s="19"/>
      <c r="CE134" s="19"/>
      <c r="CF134" s="19"/>
      <c r="CG134" s="19"/>
      <c r="CH134" s="19"/>
    </row>
    <row r="135" spans="1:86" x14ac:dyDescent="0.3">
      <c r="A135" s="2">
        <f t="shared" si="92"/>
        <v>2089</v>
      </c>
      <c r="B135" s="5">
        <f t="shared" si="93"/>
        <v>1163.8255661933567</v>
      </c>
      <c r="C135" s="5">
        <f t="shared" si="93"/>
        <v>2956.2576408584277</v>
      </c>
      <c r="D135" s="5">
        <f t="shared" si="93"/>
        <v>4346.1771443020816</v>
      </c>
      <c r="E135" s="15">
        <f t="shared" si="94"/>
        <v>7.1415550768714036E-5</v>
      </c>
      <c r="F135" s="15">
        <f t="shared" si="94"/>
        <v>1.4069342381844977E-4</v>
      </c>
      <c r="G135" s="15">
        <f t="shared" si="94"/>
        <v>2.8722061995943267E-4</v>
      </c>
      <c r="H135" s="5">
        <f t="shared" si="95"/>
        <v>150775.02821174171</v>
      </c>
      <c r="I135" s="5">
        <f t="shared" si="95"/>
        <v>52555.715373639847</v>
      </c>
      <c r="J135" s="5">
        <f t="shared" si="95"/>
        <v>19988.860711429385</v>
      </c>
      <c r="K135" s="5">
        <f t="shared" si="96"/>
        <v>129551.22536523837</v>
      </c>
      <c r="L135" s="5">
        <f t="shared" si="96"/>
        <v>17777.78588958806</v>
      </c>
      <c r="M135" s="5">
        <f t="shared" si="96"/>
        <v>4599.1822348141395</v>
      </c>
      <c r="N135" s="15">
        <f t="shared" si="97"/>
        <v>8.4539869858957228E-3</v>
      </c>
      <c r="O135" s="15">
        <f t="shared" si="97"/>
        <v>1.2567125641703036E-2</v>
      </c>
      <c r="P135" s="15">
        <f t="shared" si="97"/>
        <v>1.1598691692447538E-2</v>
      </c>
      <c r="Q135" s="5">
        <f t="shared" si="98"/>
        <v>9041.3778510919183</v>
      </c>
      <c r="R135" s="5">
        <f t="shared" si="98"/>
        <v>11962.870438158177</v>
      </c>
      <c r="S135" s="5">
        <f t="shared" si="98"/>
        <v>6061.408021684435</v>
      </c>
      <c r="T135" s="5">
        <f t="shared" si="99"/>
        <v>59.966016642985544</v>
      </c>
      <c r="U135" s="5">
        <f t="shared" si="99"/>
        <v>227.6226353900673</v>
      </c>
      <c r="V135" s="5">
        <f t="shared" si="99"/>
        <v>303.23929458463817</v>
      </c>
      <c r="W135" s="15">
        <f t="shared" si="100"/>
        <v>-1.0734613539272964E-2</v>
      </c>
      <c r="X135" s="15">
        <f t="shared" si="100"/>
        <v>-1.217998157191269E-2</v>
      </c>
      <c r="Y135" s="15">
        <f t="shared" si="100"/>
        <v>-9.7425357312937999E-3</v>
      </c>
      <c r="Z135" s="5">
        <f t="shared" si="105"/>
        <v>12493.550667314108</v>
      </c>
      <c r="AA135" s="5">
        <f t="shared" si="105"/>
        <v>30419.310632935383</v>
      </c>
      <c r="AB135" s="5">
        <f t="shared" si="105"/>
        <v>28426.70151934322</v>
      </c>
      <c r="AC135" s="16">
        <f t="shared" ref="AC135:AE150" si="111">AC134*(1+AF135)</f>
        <v>1.679866036075482</v>
      </c>
      <c r="AD135" s="16">
        <f t="shared" si="111"/>
        <v>2.9436346914721119</v>
      </c>
      <c r="AE135" s="16">
        <f t="shared" si="111"/>
        <v>5.0699648047675829</v>
      </c>
      <c r="AF135" s="15">
        <f t="shared" ref="AF135:AH198" si="112">AC$5-1</f>
        <v>-4.0504037456468023E-3</v>
      </c>
      <c r="AG135" s="15">
        <f t="shared" si="112"/>
        <v>2.9673830763510267E-4</v>
      </c>
      <c r="AH135" s="15">
        <f t="shared" si="112"/>
        <v>9.7937136394747881E-3</v>
      </c>
      <c r="AI135" s="1">
        <f t="shared" si="90"/>
        <v>273847.91870030417</v>
      </c>
      <c r="AJ135" s="1">
        <f t="shared" si="90"/>
        <v>91909.978489810746</v>
      </c>
      <c r="AK135" s="1">
        <f t="shared" si="90"/>
        <v>35223.812947238825</v>
      </c>
      <c r="AL135" s="14">
        <f t="shared" si="101"/>
        <v>46.315951145500932</v>
      </c>
      <c r="AM135" s="14">
        <f t="shared" si="101"/>
        <v>9.5002339155586775</v>
      </c>
      <c r="AN135" s="14">
        <f t="shared" si="101"/>
        <v>3.2223310921795134</v>
      </c>
      <c r="AO135" s="11">
        <f t="shared" si="102"/>
        <v>9.3216467887592969E-3</v>
      </c>
      <c r="AP135" s="11">
        <f t="shared" si="102"/>
        <v>1.174281640181267E-2</v>
      </c>
      <c r="AQ135" s="11">
        <f t="shared" si="102"/>
        <v>1.0652216117918799E-2</v>
      </c>
      <c r="AR135" s="1">
        <f t="shared" si="106"/>
        <v>150775.02821174171</v>
      </c>
      <c r="AS135" s="1">
        <f t="shared" si="103"/>
        <v>52555.715373639847</v>
      </c>
      <c r="AT135" s="1">
        <f t="shared" si="104"/>
        <v>19988.860711429385</v>
      </c>
      <c r="AU135" s="1">
        <f t="shared" ref="AU135:AW198" si="113">$AU$5*AR135</f>
        <v>30155.005642348344</v>
      </c>
      <c r="AV135" s="1">
        <f t="shared" si="113"/>
        <v>10511.14307472797</v>
      </c>
      <c r="AW135" s="1">
        <f t="shared" si="113"/>
        <v>3997.7721422858772</v>
      </c>
      <c r="AX135" s="1">
        <f t="shared" ref="AX135:AZ198" si="114">(AR135-AU135)/B135*1000</f>
        <v>103640.9802921907</v>
      </c>
      <c r="AY135" s="1">
        <f t="shared" si="114"/>
        <v>14222.22871167045</v>
      </c>
      <c r="AZ135" s="1">
        <f t="shared" si="114"/>
        <v>3679.3457878513118</v>
      </c>
      <c r="BA135" s="1">
        <f t="shared" ref="BA135:BC198" si="115">LN(AX135)*B135</f>
        <v>13440.658458927826</v>
      </c>
      <c r="BB135" s="1">
        <f t="shared" si="115"/>
        <v>28269.395269536166</v>
      </c>
      <c r="BC135" s="1">
        <f t="shared" si="115"/>
        <v>35684.245025988508</v>
      </c>
      <c r="BD135" s="1">
        <f t="shared" ref="BD135:BD198" si="116">SUM(BA135:BC135)*BT135</f>
        <v>8684.6904096914204</v>
      </c>
      <c r="BE135" s="2">
        <f t="shared" si="91"/>
        <v>0.17931493730955578</v>
      </c>
      <c r="BF135" s="2">
        <f t="shared" si="91"/>
        <v>0.13584270515142602</v>
      </c>
      <c r="BG135" s="2">
        <f t="shared" si="91"/>
        <v>7.3108051554487685E-2</v>
      </c>
      <c r="BH135" s="2">
        <f t="shared" si="109"/>
        <v>0.11845800739588962</v>
      </c>
      <c r="BI135" s="2">
        <f t="shared" ref="BI135:BK198" si="117">BI$5*BE135^2</f>
        <v>3.2153846742329923E-3</v>
      </c>
      <c r="BJ135" s="2">
        <f t="shared" si="117"/>
        <v>1.8453240542857267E-3</v>
      </c>
      <c r="BK135" s="2">
        <f t="shared" si="117"/>
        <v>5.3447872020936297E-4</v>
      </c>
      <c r="BL135" s="2">
        <f t="shared" si="110"/>
        <v>484.79971496908132</v>
      </c>
      <c r="BM135" s="2">
        <f t="shared" si="110"/>
        <v>96.98232576917178</v>
      </c>
      <c r="BN135" s="2">
        <f t="shared" si="110"/>
        <v>10.683620691487993</v>
      </c>
      <c r="BO135" s="2">
        <f t="shared" ref="BO135:BQ198" si="118">2*BI$5*BE135*AR135/Z135*1000</f>
        <v>432.80273881415769</v>
      </c>
      <c r="BP135" s="2">
        <f t="shared" si="118"/>
        <v>46.939331621761355</v>
      </c>
      <c r="BQ135" s="2">
        <f t="shared" si="118"/>
        <v>10.281507043033224</v>
      </c>
      <c r="BR135" s="11">
        <f t="shared" ref="BR135:BR198" si="119">SUM(H135:J135)*SUM(B134:D134)/SUM(H134:J134)/SUM(B135:D135)-1+BR$5</f>
        <v>3.9599796471153831E-2</v>
      </c>
      <c r="BS135" s="17">
        <f t="shared" si="107"/>
        <v>3.3616686094579414E-2</v>
      </c>
      <c r="BT135" s="17">
        <f t="shared" si="108"/>
        <v>0.1122135680464679</v>
      </c>
      <c r="BU135" s="12">
        <f>(BU$3*temphigh!$I245+BU$4*temphigh!$I245^2+BU$5*temphigh!$I245^6)*(K135/K$56)^$BW$1</f>
        <v>-6.114683143765447</v>
      </c>
      <c r="BV135" s="12">
        <f>(BV$3*temphigh!$I245+BV$4*temphigh!$I245^2+BV$5*temphigh!$I245^6)*(L135/L$56)^$BW$1</f>
        <v>-5.9043222453793858</v>
      </c>
      <c r="BW135" s="12">
        <f>(BW$3*temphigh!$I245+BW$4*temphigh!$I245^2+BW$5*temphigh!$I245^6)*(M135/M$56)^$BW$1</f>
        <v>-6.1891345230709787</v>
      </c>
      <c r="BX135" s="12"/>
      <c r="BY135" s="12"/>
      <c r="BZ135" s="12"/>
      <c r="CA135" s="19"/>
      <c r="CB135" s="19"/>
      <c r="CC135" s="19"/>
      <c r="CD135" s="19"/>
      <c r="CE135" s="19"/>
      <c r="CF135" s="19"/>
      <c r="CG135" s="19"/>
      <c r="CH135" s="19"/>
    </row>
    <row r="136" spans="1:86" x14ac:dyDescent="0.3">
      <c r="A136" s="2">
        <f t="shared" si="92"/>
        <v>2090</v>
      </c>
      <c r="B136" s="5">
        <f t="shared" si="93"/>
        <v>1163.9045256749748</v>
      </c>
      <c r="C136" s="5">
        <f t="shared" si="93"/>
        <v>2956.6527705671506</v>
      </c>
      <c r="D136" s="5">
        <f t="shared" si="93"/>
        <v>4347.3630404112291</v>
      </c>
      <c r="E136" s="15">
        <f t="shared" si="94"/>
        <v>6.7844773230278332E-5</v>
      </c>
      <c r="F136" s="15">
        <f t="shared" si="94"/>
        <v>1.3365875262752726E-4</v>
      </c>
      <c r="G136" s="15">
        <f t="shared" si="94"/>
        <v>2.7285958896146101E-4</v>
      </c>
      <c r="H136" s="5">
        <f t="shared" si="95"/>
        <v>152032.98746537647</v>
      </c>
      <c r="I136" s="5">
        <f t="shared" si="95"/>
        <v>53213.603249383392</v>
      </c>
      <c r="J136" s="5">
        <f t="shared" si="95"/>
        <v>20222.935078897008</v>
      </c>
      <c r="K136" s="5">
        <f t="shared" si="96"/>
        <v>130623.24624711726</v>
      </c>
      <c r="L136" s="5">
        <f t="shared" si="96"/>
        <v>17997.921088033567</v>
      </c>
      <c r="M136" s="5">
        <f t="shared" si="96"/>
        <v>4651.7704849844022</v>
      </c>
      <c r="N136" s="15">
        <f t="shared" si="97"/>
        <v>8.2748802943128918E-3</v>
      </c>
      <c r="O136" s="15">
        <f t="shared" si="97"/>
        <v>1.2382599262511951E-2</v>
      </c>
      <c r="P136" s="15">
        <f t="shared" si="97"/>
        <v>1.1434261024098724E-2</v>
      </c>
      <c r="Q136" s="5">
        <f t="shared" si="98"/>
        <v>9018.9471960526862</v>
      </c>
      <c r="R136" s="5">
        <f t="shared" si="98"/>
        <v>11965.089114405973</v>
      </c>
      <c r="S136" s="5">
        <f t="shared" si="98"/>
        <v>6072.6435530161252</v>
      </c>
      <c r="T136" s="5">
        <f t="shared" si="99"/>
        <v>59.322304628833486</v>
      </c>
      <c r="U136" s="5">
        <f t="shared" si="99"/>
        <v>224.85019588566607</v>
      </c>
      <c r="V136" s="5">
        <f t="shared" si="99"/>
        <v>300.28497492201501</v>
      </c>
      <c r="W136" s="15">
        <f t="shared" si="100"/>
        <v>-1.0734613539272964E-2</v>
      </c>
      <c r="X136" s="15">
        <f t="shared" si="100"/>
        <v>-1.217998157191269E-2</v>
      </c>
      <c r="Y136" s="15">
        <f t="shared" si="100"/>
        <v>-9.7425357312937999E-3</v>
      </c>
      <c r="Z136" s="5">
        <f t="shared" si="105"/>
        <v>12414.326339852621</v>
      </c>
      <c r="AA136" s="5">
        <f t="shared" si="105"/>
        <v>30439.741841829629</v>
      </c>
      <c r="AB136" s="5">
        <f t="shared" si="105"/>
        <v>28763.401018267599</v>
      </c>
      <c r="AC136" s="16">
        <f t="shared" si="111"/>
        <v>1.673061900390777</v>
      </c>
      <c r="AD136" s="16">
        <f t="shared" si="111"/>
        <v>2.9445081806487554</v>
      </c>
      <c r="AE136" s="16">
        <f t="shared" si="111"/>
        <v>5.1196185882276923</v>
      </c>
      <c r="AF136" s="15">
        <f t="shared" si="112"/>
        <v>-4.0504037456468023E-3</v>
      </c>
      <c r="AG136" s="15">
        <f t="shared" si="112"/>
        <v>2.9673830763510267E-4</v>
      </c>
      <c r="AH136" s="15">
        <f t="shared" si="112"/>
        <v>9.7937136394747881E-3</v>
      </c>
      <c r="AI136" s="1">
        <f t="shared" ref="AI136:AK151" si="120">(1-$AI$5)*AI135+AU135</f>
        <v>276618.13247262209</v>
      </c>
      <c r="AJ136" s="1">
        <f t="shared" si="120"/>
        <v>93230.123715557638</v>
      </c>
      <c r="AK136" s="1">
        <f t="shared" si="120"/>
        <v>35699.203794800822</v>
      </c>
      <c r="AL136" s="14">
        <f t="shared" si="101"/>
        <v>46.743374673392083</v>
      </c>
      <c r="AM136" s="14">
        <f t="shared" si="101"/>
        <v>9.6106778231769106</v>
      </c>
      <c r="AN136" s="14">
        <f t="shared" si="101"/>
        <v>3.2563128097049252</v>
      </c>
      <c r="AO136" s="11">
        <f t="shared" si="102"/>
        <v>9.2284303208717035E-3</v>
      </c>
      <c r="AP136" s="11">
        <f t="shared" si="102"/>
        <v>1.1625388237794543E-2</v>
      </c>
      <c r="AQ136" s="11">
        <f t="shared" si="102"/>
        <v>1.0545693956739611E-2</v>
      </c>
      <c r="AR136" s="1">
        <f t="shared" si="106"/>
        <v>152032.98746537647</v>
      </c>
      <c r="AS136" s="1">
        <f t="shared" si="103"/>
        <v>53213.603249383392</v>
      </c>
      <c r="AT136" s="1">
        <f t="shared" si="104"/>
        <v>20222.935078897008</v>
      </c>
      <c r="AU136" s="1">
        <f t="shared" si="113"/>
        <v>30406.597493075296</v>
      </c>
      <c r="AV136" s="1">
        <f t="shared" si="113"/>
        <v>10642.720649876679</v>
      </c>
      <c r="AW136" s="1">
        <f t="shared" si="113"/>
        <v>4044.5870157794016</v>
      </c>
      <c r="AX136" s="1">
        <f t="shared" si="114"/>
        <v>104498.59699769382</v>
      </c>
      <c r="AY136" s="1">
        <f t="shared" si="114"/>
        <v>14398.336870426854</v>
      </c>
      <c r="AZ136" s="1">
        <f t="shared" si="114"/>
        <v>3721.4163879875218</v>
      </c>
      <c r="BA136" s="1">
        <f t="shared" si="115"/>
        <v>13451.16187805681</v>
      </c>
      <c r="BB136" s="1">
        <f t="shared" si="115"/>
        <v>28309.559952071955</v>
      </c>
      <c r="BC136" s="1">
        <f t="shared" si="115"/>
        <v>35743.408653955201</v>
      </c>
      <c r="BD136" s="1">
        <f t="shared" si="116"/>
        <v>8443.7039028719246</v>
      </c>
      <c r="BE136" s="2">
        <f t="shared" ref="BE136:BG151" si="121">BE135</f>
        <v>0.17931493730955578</v>
      </c>
      <c r="BF136" s="2">
        <f t="shared" si="121"/>
        <v>0.13584270515142602</v>
      </c>
      <c r="BG136" s="2">
        <f t="shared" si="121"/>
        <v>7.3108051554487685E-2</v>
      </c>
      <c r="BH136" s="2">
        <f t="shared" si="109"/>
        <v>0.11818243962477336</v>
      </c>
      <c r="BI136" s="2">
        <f t="shared" si="117"/>
        <v>3.2153846742329923E-3</v>
      </c>
      <c r="BJ136" s="2">
        <f t="shared" si="117"/>
        <v>1.8453240542857267E-3</v>
      </c>
      <c r="BK136" s="2">
        <f t="shared" si="117"/>
        <v>5.3447872020936297E-4</v>
      </c>
      <c r="BL136" s="2">
        <f t="shared" si="110"/>
        <v>488.84453787402811</v>
      </c>
      <c r="BM136" s="2">
        <f t="shared" si="110"/>
        <v>98.196342091304288</v>
      </c>
      <c r="BN136" s="2">
        <f t="shared" si="110"/>
        <v>10.808728459845906</v>
      </c>
      <c r="BO136" s="2">
        <f t="shared" si="118"/>
        <v>439.19879130005381</v>
      </c>
      <c r="BP136" s="2">
        <f t="shared" si="118"/>
        <v>47.495013944681098</v>
      </c>
      <c r="BQ136" s="2">
        <f t="shared" si="118"/>
        <v>10.280143015021709</v>
      </c>
      <c r="BR136" s="11">
        <f t="shared" si="119"/>
        <v>3.9429186522784904E-2</v>
      </c>
      <c r="BS136" s="17">
        <f t="shared" si="107"/>
        <v>3.2336179949908436E-2</v>
      </c>
      <c r="BT136" s="17">
        <f t="shared" si="108"/>
        <v>0.1089452116955999</v>
      </c>
      <c r="BU136" s="12">
        <f>(BU$3*temphigh!$I246+BU$4*temphigh!$I246^2+BU$5*temphigh!$I246^6)*(K136/K$56)^$BW$1</f>
        <v>-6.3942069713223706</v>
      </c>
      <c r="BV136" s="12">
        <f>(BV$3*temphigh!$I246+BV$4*temphigh!$I246^2+BV$5*temphigh!$I246^6)*(L136/L$56)^$BW$1</f>
        <v>-6.1016189787463881</v>
      </c>
      <c r="BW136" s="12">
        <f>(BW$3*temphigh!$I246+BW$4*temphigh!$I246^2+BW$5*temphigh!$I246^6)*(M136/M$56)^$BW$1</f>
        <v>-6.3546987623801856</v>
      </c>
      <c r="BX136" s="12"/>
      <c r="BY136" s="12"/>
      <c r="BZ136" s="12"/>
      <c r="CA136" s="19"/>
      <c r="CB136" s="19"/>
      <c r="CC136" s="19"/>
      <c r="CD136" s="19"/>
      <c r="CE136" s="19"/>
      <c r="CF136" s="19"/>
      <c r="CG136" s="19"/>
      <c r="CH136" s="19"/>
    </row>
    <row r="137" spans="1:86" x14ac:dyDescent="0.3">
      <c r="A137" s="2">
        <f t="shared" si="92"/>
        <v>2091</v>
      </c>
      <c r="B137" s="5">
        <f t="shared" si="93"/>
        <v>1163.9795422716506</v>
      </c>
      <c r="C137" s="5">
        <f t="shared" si="93"/>
        <v>2957.0281939623542</v>
      </c>
      <c r="D137" s="5">
        <f t="shared" si="93"/>
        <v>4348.4899491188889</v>
      </c>
      <c r="E137" s="15">
        <f t="shared" si="94"/>
        <v>6.4452534568764416E-5</v>
      </c>
      <c r="F137" s="15">
        <f t="shared" si="94"/>
        <v>1.269758149961509E-4</v>
      </c>
      <c r="G137" s="15">
        <f t="shared" si="94"/>
        <v>2.5921660951338794E-4</v>
      </c>
      <c r="H137" s="5">
        <f t="shared" si="95"/>
        <v>153273.89728886532</v>
      </c>
      <c r="I137" s="5">
        <f t="shared" si="95"/>
        <v>53869.646546670105</v>
      </c>
      <c r="J137" s="5">
        <f t="shared" si="95"/>
        <v>20456.181551710331</v>
      </c>
      <c r="K137" s="5">
        <f t="shared" si="96"/>
        <v>131680.92025890102</v>
      </c>
      <c r="L137" s="5">
        <f t="shared" si="96"/>
        <v>18217.495070442983</v>
      </c>
      <c r="M137" s="5">
        <f t="shared" si="96"/>
        <v>4704.2034800736419</v>
      </c>
      <c r="N137" s="15">
        <f t="shared" si="97"/>
        <v>8.0971346385223519E-3</v>
      </c>
      <c r="O137" s="15">
        <f t="shared" si="97"/>
        <v>1.2199963614431431E-2</v>
      </c>
      <c r="P137" s="15">
        <f t="shared" si="97"/>
        <v>1.1271621258720721E-2</v>
      </c>
      <c r="Q137" s="5">
        <f t="shared" si="98"/>
        <v>8994.9557000625209</v>
      </c>
      <c r="R137" s="5">
        <f t="shared" si="98"/>
        <v>11965.069326478608</v>
      </c>
      <c r="S137" s="5">
        <f t="shared" si="98"/>
        <v>6082.8386462477174</v>
      </c>
      <c r="T137" s="5">
        <f t="shared" si="99"/>
        <v>58.685502614383935</v>
      </c>
      <c r="U137" s="5">
        <f t="shared" si="99"/>
        <v>222.1115246433377</v>
      </c>
      <c r="V137" s="5">
        <f t="shared" si="99"/>
        <v>297.35943782426659</v>
      </c>
      <c r="W137" s="15">
        <f t="shared" si="100"/>
        <v>-1.0734613539272964E-2</v>
      </c>
      <c r="X137" s="15">
        <f t="shared" si="100"/>
        <v>-1.217998157191269E-2</v>
      </c>
      <c r="Y137" s="15">
        <f t="shared" si="100"/>
        <v>-9.7425357312937999E-3</v>
      </c>
      <c r="Z137" s="5">
        <f t="shared" si="105"/>
        <v>12333.369486661662</v>
      </c>
      <c r="AA137" s="5">
        <f t="shared" si="105"/>
        <v>30454.421616679283</v>
      </c>
      <c r="AB137" s="5">
        <f t="shared" si="105"/>
        <v>29098.940036501288</v>
      </c>
      <c r="AC137" s="16">
        <f t="shared" si="111"/>
        <v>1.6662853242027351</v>
      </c>
      <c r="AD137" s="16">
        <f t="shared" si="111"/>
        <v>2.9453819290230987</v>
      </c>
      <c r="AE137" s="16">
        <f t="shared" si="111"/>
        <v>5.1697586666241264</v>
      </c>
      <c r="AF137" s="15">
        <f t="shared" si="112"/>
        <v>-4.0504037456468023E-3</v>
      </c>
      <c r="AG137" s="15">
        <f t="shared" si="112"/>
        <v>2.9673830763510267E-4</v>
      </c>
      <c r="AH137" s="15">
        <f t="shared" si="112"/>
        <v>9.7937136394747881E-3</v>
      </c>
      <c r="AI137" s="1">
        <f t="shared" si="120"/>
        <v>279362.91671843518</v>
      </c>
      <c r="AJ137" s="1">
        <f t="shared" si="120"/>
        <v>94549.831993878557</v>
      </c>
      <c r="AK137" s="1">
        <f t="shared" si="120"/>
        <v>36173.870431100142</v>
      </c>
      <c r="AL137" s="14">
        <f t="shared" si="101"/>
        <v>47.170428969766519</v>
      </c>
      <c r="AM137" s="14">
        <f t="shared" si="101"/>
        <v>9.7212884054904762</v>
      </c>
      <c r="AN137" s="14">
        <f t="shared" si="101"/>
        <v>3.2903094872402985</v>
      </c>
      <c r="AO137" s="11">
        <f t="shared" si="102"/>
        <v>9.1361460176629869E-3</v>
      </c>
      <c r="AP137" s="11">
        <f t="shared" si="102"/>
        <v>1.1509134355416598E-2</v>
      </c>
      <c r="AQ137" s="11">
        <f t="shared" si="102"/>
        <v>1.0440237017172215E-2</v>
      </c>
      <c r="AR137" s="1">
        <f t="shared" si="106"/>
        <v>153273.89728886532</v>
      </c>
      <c r="AS137" s="1">
        <f t="shared" si="103"/>
        <v>53869.646546670105</v>
      </c>
      <c r="AT137" s="1">
        <f t="shared" si="104"/>
        <v>20456.181551710331</v>
      </c>
      <c r="AU137" s="1">
        <f t="shared" si="113"/>
        <v>30654.779457773067</v>
      </c>
      <c r="AV137" s="1">
        <f t="shared" si="113"/>
        <v>10773.929309334022</v>
      </c>
      <c r="AW137" s="1">
        <f t="shared" si="113"/>
        <v>4091.2363103420666</v>
      </c>
      <c r="AX137" s="1">
        <f t="shared" si="114"/>
        <v>105344.7362071208</v>
      </c>
      <c r="AY137" s="1">
        <f t="shared" si="114"/>
        <v>14573.996056354385</v>
      </c>
      <c r="AZ137" s="1">
        <f t="shared" si="114"/>
        <v>3763.3627840589133</v>
      </c>
      <c r="BA137" s="1">
        <f t="shared" si="115"/>
        <v>13461.415785998559</v>
      </c>
      <c r="BB137" s="1">
        <f t="shared" si="115"/>
        <v>28349.011930769986</v>
      </c>
      <c r="BC137" s="1">
        <f t="shared" si="115"/>
        <v>35801.414292658978</v>
      </c>
      <c r="BD137" s="1">
        <f t="shared" si="116"/>
        <v>8209.1636483519742</v>
      </c>
      <c r="BE137" s="2">
        <f t="shared" si="121"/>
        <v>0.17931493730955578</v>
      </c>
      <c r="BF137" s="2">
        <f t="shared" si="121"/>
        <v>0.13584270515142602</v>
      </c>
      <c r="BG137" s="2">
        <f t="shared" si="121"/>
        <v>7.3108051554487685E-2</v>
      </c>
      <c r="BH137" s="2">
        <f t="shared" si="109"/>
        <v>0.11790681070793488</v>
      </c>
      <c r="BI137" s="2">
        <f t="shared" si="117"/>
        <v>3.2153846742329923E-3</v>
      </c>
      <c r="BJ137" s="2">
        <f t="shared" si="117"/>
        <v>1.8453240542857267E-3</v>
      </c>
      <c r="BK137" s="2">
        <f t="shared" si="117"/>
        <v>5.3447872020936297E-4</v>
      </c>
      <c r="BL137" s="2">
        <f t="shared" si="110"/>
        <v>492.83454030257934</v>
      </c>
      <c r="BM137" s="2">
        <f t="shared" si="110"/>
        <v>99.406954568440369</v>
      </c>
      <c r="BN137" s="2">
        <f t="shared" si="110"/>
        <v>10.933393736128519</v>
      </c>
      <c r="BO137" s="2">
        <f t="shared" si="118"/>
        <v>445.69003325924831</v>
      </c>
      <c r="BP137" s="2">
        <f t="shared" si="118"/>
        <v>48.057379677458918</v>
      </c>
      <c r="BQ137" s="2">
        <f t="shared" si="118"/>
        <v>10.278804476138655</v>
      </c>
      <c r="BR137" s="11">
        <f t="shared" si="119"/>
        <v>3.925983986916079E-2</v>
      </c>
      <c r="BS137" s="17">
        <f t="shared" si="107"/>
        <v>3.1109555484085501E-2</v>
      </c>
      <c r="BT137" s="17">
        <f t="shared" si="108"/>
        <v>0.10577205018990281</v>
      </c>
      <c r="BU137" s="12">
        <f>(BU$3*temphigh!$I247+BU$4*temphigh!$I247^2+BU$5*temphigh!$I247^6)*(K137/K$56)^$BW$1</f>
        <v>-6.6772800880960199</v>
      </c>
      <c r="BV137" s="12">
        <f>(BV$3*temphigh!$I247+BV$4*temphigh!$I247^2+BV$5*temphigh!$I247^6)*(L137/L$56)^$BW$1</f>
        <v>-6.3008872818255366</v>
      </c>
      <c r="BW137" s="12">
        <f>(BW$3*temphigh!$I247+BW$4*temphigh!$I247^2+BW$5*temphigh!$I247^6)*(M137/M$56)^$BW$1</f>
        <v>-6.5217871217821139</v>
      </c>
      <c r="BX137" s="12"/>
      <c r="BY137" s="12"/>
      <c r="BZ137" s="12"/>
      <c r="CA137" s="19"/>
      <c r="CB137" s="19"/>
      <c r="CC137" s="19"/>
      <c r="CD137" s="19"/>
      <c r="CE137" s="19"/>
      <c r="CF137" s="19"/>
      <c r="CG137" s="19"/>
      <c r="CH137" s="19"/>
    </row>
    <row r="138" spans="1:86" x14ac:dyDescent="0.3">
      <c r="A138" s="2">
        <f t="shared" si="92"/>
        <v>2092</v>
      </c>
      <c r="B138" s="5">
        <f t="shared" ref="B138:D153" si="122">B137*(1+E138)</f>
        <v>1164.050812631752</v>
      </c>
      <c r="C138" s="5">
        <f t="shared" si="122"/>
        <v>2957.3848914740047</v>
      </c>
      <c r="D138" s="5">
        <f t="shared" si="122"/>
        <v>4349.5607898989465</v>
      </c>
      <c r="E138" s="15">
        <f t="shared" ref="E138:G153" si="123">E137*$E$5</f>
        <v>6.1229907840326195E-5</v>
      </c>
      <c r="F138" s="15">
        <f t="shared" si="123"/>
        <v>1.2062702424634335E-4</v>
      </c>
      <c r="G138" s="15">
        <f t="shared" si="123"/>
        <v>2.4625577903771852E-4</v>
      </c>
      <c r="H138" s="5">
        <f t="shared" si="95"/>
        <v>154497.40014374722</v>
      </c>
      <c r="I138" s="5">
        <f t="shared" si="95"/>
        <v>54523.693337326877</v>
      </c>
      <c r="J138" s="5">
        <f t="shared" si="95"/>
        <v>20688.558706309861</v>
      </c>
      <c r="K138" s="5">
        <f t="shared" si="96"/>
        <v>132723.93135008492</v>
      </c>
      <c r="L138" s="5">
        <f t="shared" si="96"/>
        <v>18436.454955361409</v>
      </c>
      <c r="M138" s="5">
        <f t="shared" si="96"/>
        <v>4756.4707577728832</v>
      </c>
      <c r="N138" s="15">
        <f t="shared" si="97"/>
        <v>7.9207457628120981E-3</v>
      </c>
      <c r="O138" s="15">
        <f t="shared" si="97"/>
        <v>1.2019209231113104E-2</v>
      </c>
      <c r="P138" s="15">
        <f t="shared" si="97"/>
        <v>1.1110760391347396E-2</v>
      </c>
      <c r="Q138" s="5">
        <f t="shared" si="98"/>
        <v>8969.4294413752723</v>
      </c>
      <c r="R138" s="5">
        <f t="shared" si="98"/>
        <v>11962.836930315665</v>
      </c>
      <c r="S138" s="5">
        <f t="shared" si="98"/>
        <v>6092.0027087058725</v>
      </c>
      <c r="T138" s="5">
        <f t="shared" ref="T138:V153" si="124">T137*(1+W138)</f>
        <v>58.055536423460531</v>
      </c>
      <c r="U138" s="5">
        <f t="shared" si="124"/>
        <v>219.4062103662724</v>
      </c>
      <c r="V138" s="5">
        <f t="shared" si="124"/>
        <v>294.46240287622624</v>
      </c>
      <c r="W138" s="15">
        <f t="shared" si="100"/>
        <v>-1.0734613539272964E-2</v>
      </c>
      <c r="X138" s="15">
        <f t="shared" si="100"/>
        <v>-1.217998157191269E-2</v>
      </c>
      <c r="Y138" s="15">
        <f t="shared" si="100"/>
        <v>-9.7425357312937999E-3</v>
      </c>
      <c r="Z138" s="5">
        <f t="shared" si="105"/>
        <v>12250.738985181531</v>
      </c>
      <c r="AA138" s="5">
        <f t="shared" si="105"/>
        <v>30463.408229581604</v>
      </c>
      <c r="AB138" s="5">
        <f t="shared" si="105"/>
        <v>29433.258100080668</v>
      </c>
      <c r="AC138" s="16">
        <f t="shared" si="111"/>
        <v>1.659536195884268</v>
      </c>
      <c r="AD138" s="16">
        <f t="shared" si="111"/>
        <v>2.9462559366720562</v>
      </c>
      <c r="AE138" s="16">
        <f t="shared" si="111"/>
        <v>5.220389802590236</v>
      </c>
      <c r="AF138" s="15">
        <f t="shared" si="112"/>
        <v>-4.0504037456468023E-3</v>
      </c>
      <c r="AG138" s="15">
        <f t="shared" si="112"/>
        <v>2.9673830763510267E-4</v>
      </c>
      <c r="AH138" s="15">
        <f t="shared" si="112"/>
        <v>9.7937136394747881E-3</v>
      </c>
      <c r="AI138" s="1">
        <f t="shared" si="120"/>
        <v>282081.40450436476</v>
      </c>
      <c r="AJ138" s="1">
        <f t="shared" si="120"/>
        <v>95868.778103824734</v>
      </c>
      <c r="AK138" s="1">
        <f t="shared" si="120"/>
        <v>36647.719698332192</v>
      </c>
      <c r="AL138" s="14">
        <f t="shared" ref="AL138:AN153" si="125">AL137*(1+AO138)</f>
        <v>47.59707533728227</v>
      </c>
      <c r="AM138" s="14">
        <f t="shared" si="125"/>
        <v>9.832053183713354</v>
      </c>
      <c r="AN138" s="14">
        <f t="shared" si="125"/>
        <v>3.324317582037871</v>
      </c>
      <c r="AO138" s="11">
        <f t="shared" ref="AO138:AQ153" si="126">AO$5*AO137</f>
        <v>9.0447845574863576E-3</v>
      </c>
      <c r="AP138" s="11">
        <f t="shared" si="126"/>
        <v>1.1394043011862432E-2</v>
      </c>
      <c r="AQ138" s="11">
        <f t="shared" si="126"/>
        <v>1.0335834647000492E-2</v>
      </c>
      <c r="AR138" s="1">
        <f t="shared" si="106"/>
        <v>154497.40014374722</v>
      </c>
      <c r="AS138" s="1">
        <f t="shared" si="103"/>
        <v>54523.693337326877</v>
      </c>
      <c r="AT138" s="1">
        <f t="shared" si="104"/>
        <v>20688.558706309861</v>
      </c>
      <c r="AU138" s="1">
        <f t="shared" si="113"/>
        <v>30899.480028749444</v>
      </c>
      <c r="AV138" s="1">
        <f t="shared" si="113"/>
        <v>10904.738667465375</v>
      </c>
      <c r="AW138" s="1">
        <f t="shared" si="113"/>
        <v>4137.7117412619727</v>
      </c>
      <c r="AX138" s="1">
        <f t="shared" si="114"/>
        <v>106179.14508006794</v>
      </c>
      <c r="AY138" s="1">
        <f t="shared" si="114"/>
        <v>14749.163964289128</v>
      </c>
      <c r="AZ138" s="1">
        <f t="shared" si="114"/>
        <v>3805.176606218306</v>
      </c>
      <c r="BA138" s="1">
        <f t="shared" si="115"/>
        <v>13471.423854234572</v>
      </c>
      <c r="BB138" s="1">
        <f t="shared" si="115"/>
        <v>28387.765097904899</v>
      </c>
      <c r="BC138" s="1">
        <f t="shared" si="115"/>
        <v>35858.291023324527</v>
      </c>
      <c r="BD138" s="1">
        <f t="shared" si="116"/>
        <v>7980.9098957257711</v>
      </c>
      <c r="BE138" s="2">
        <f t="shared" si="121"/>
        <v>0.17931493730955578</v>
      </c>
      <c r="BF138" s="2">
        <f t="shared" si="121"/>
        <v>0.13584270515142602</v>
      </c>
      <c r="BG138" s="2">
        <f t="shared" si="121"/>
        <v>7.3108051554487685E-2</v>
      </c>
      <c r="BH138" s="2">
        <f t="shared" si="109"/>
        <v>0.11763112462220841</v>
      </c>
      <c r="BI138" s="2">
        <f t="shared" si="117"/>
        <v>3.2153846742329923E-3</v>
      </c>
      <c r="BJ138" s="2">
        <f t="shared" si="117"/>
        <v>1.8453240542857267E-3</v>
      </c>
      <c r="BK138" s="2">
        <f t="shared" si="117"/>
        <v>5.3447872020936297E-4</v>
      </c>
      <c r="BL138" s="2">
        <f t="shared" si="110"/>
        <v>496.76857263104688</v>
      </c>
      <c r="BM138" s="2">
        <f t="shared" si="110"/>
        <v>100.6138828438677</v>
      </c>
      <c r="BN138" s="2">
        <f t="shared" si="110"/>
        <v>11.057594380324769</v>
      </c>
      <c r="BO138" s="2">
        <f t="shared" si="118"/>
        <v>452.27788551818321</v>
      </c>
      <c r="BP138" s="2">
        <f t="shared" si="118"/>
        <v>48.626509167789152</v>
      </c>
      <c r="BQ138" s="2">
        <f t="shared" si="118"/>
        <v>10.277490934547957</v>
      </c>
      <c r="BR138" s="11">
        <f t="shared" si="119"/>
        <v>3.9091765432442499E-2</v>
      </c>
      <c r="BS138" s="17">
        <f t="shared" si="107"/>
        <v>2.9934338161284175E-2</v>
      </c>
      <c r="BT138" s="17">
        <f t="shared" si="108"/>
        <v>0.10269131086398331</v>
      </c>
      <c r="BU138" s="12">
        <f>(BU$3*temphigh!$I248+BU$4*temphigh!$I248^2+BU$5*temphigh!$I248^6)*(K138/K$56)^$BW$1</f>
        <v>-6.9638524304195109</v>
      </c>
      <c r="BV138" s="12">
        <f>(BV$3*temphigh!$I248+BV$4*temphigh!$I248^2+BV$5*temphigh!$I248^6)*(L138/L$56)^$BW$1</f>
        <v>-6.5020856769763959</v>
      </c>
      <c r="BW138" s="12">
        <f>(BW$3*temphigh!$I248+BW$4*temphigh!$I248^2+BW$5*temphigh!$I248^6)*(M138/M$56)^$BW$1</f>
        <v>-6.6903653679943904</v>
      </c>
      <c r="BX138" s="12"/>
      <c r="BY138" s="12"/>
      <c r="BZ138" s="12"/>
      <c r="CA138" s="19"/>
      <c r="CB138" s="19"/>
      <c r="CC138" s="19"/>
      <c r="CD138" s="19"/>
      <c r="CE138" s="19"/>
      <c r="CF138" s="19"/>
      <c r="CG138" s="19"/>
      <c r="CH138" s="19"/>
    </row>
    <row r="139" spans="1:86" x14ac:dyDescent="0.3">
      <c r="A139" s="2">
        <f t="shared" si="92"/>
        <v>2093</v>
      </c>
      <c r="B139" s="5">
        <f t="shared" si="122"/>
        <v>1164.118523619532</v>
      </c>
      <c r="C139" s="5">
        <f t="shared" si="122"/>
        <v>2957.7237949860637</v>
      </c>
      <c r="D139" s="5">
        <f t="shared" si="122"/>
        <v>4350.5783391556952</v>
      </c>
      <c r="E139" s="15">
        <f t="shared" si="123"/>
        <v>5.8168412448309883E-5</v>
      </c>
      <c r="F139" s="15">
        <f t="shared" si="123"/>
        <v>1.1459567303402617E-4</v>
      </c>
      <c r="G139" s="15">
        <f t="shared" si="123"/>
        <v>2.3394299008583258E-4</v>
      </c>
      <c r="H139" s="5">
        <f t="shared" si="95"/>
        <v>155703.14851489675</v>
      </c>
      <c r="I139" s="5">
        <f t="shared" si="95"/>
        <v>55175.593824612442</v>
      </c>
      <c r="J139" s="5">
        <f t="shared" si="95"/>
        <v>20920.02584740677</v>
      </c>
      <c r="K139" s="5">
        <f t="shared" si="96"/>
        <v>133751.97229125537</v>
      </c>
      <c r="L139" s="5">
        <f t="shared" si="96"/>
        <v>18654.748600307496</v>
      </c>
      <c r="M139" s="5">
        <f t="shared" si="96"/>
        <v>4808.5620385511002</v>
      </c>
      <c r="N139" s="15">
        <f t="shared" si="97"/>
        <v>7.7457089366859133E-3</v>
      </c>
      <c r="O139" s="15">
        <f t="shared" si="97"/>
        <v>1.1840326433396386E-2</v>
      </c>
      <c r="P139" s="15">
        <f t="shared" si="97"/>
        <v>1.0951666357475354E-2</v>
      </c>
      <c r="Q139" s="5">
        <f t="shared" si="98"/>
        <v>8942.3950242299052</v>
      </c>
      <c r="R139" s="5">
        <f t="shared" si="98"/>
        <v>11958.418697275467</v>
      </c>
      <c r="S139" s="5">
        <f t="shared" si="98"/>
        <v>6100.1454898349421</v>
      </c>
      <c r="T139" s="5">
        <f t="shared" si="124"/>
        <v>57.432332676139495</v>
      </c>
      <c r="U139" s="5">
        <f t="shared" si="124"/>
        <v>216.733846767248</v>
      </c>
      <c r="V139" s="5">
        <f t="shared" si="124"/>
        <v>291.59359239468199</v>
      </c>
      <c r="W139" s="15">
        <f t="shared" si="100"/>
        <v>-1.0734613539272964E-2</v>
      </c>
      <c r="X139" s="15">
        <f t="shared" si="100"/>
        <v>-1.217998157191269E-2</v>
      </c>
      <c r="Y139" s="15">
        <f t="shared" si="100"/>
        <v>-9.7425357312937999E-3</v>
      </c>
      <c r="Z139" s="5">
        <f t="shared" si="105"/>
        <v>12166.493705401946</v>
      </c>
      <c r="AA139" s="5">
        <f t="shared" si="105"/>
        <v>30466.762458811296</v>
      </c>
      <c r="AB139" s="5">
        <f t="shared" si="105"/>
        <v>29766.295769658482</v>
      </c>
      <c r="AC139" s="16">
        <f t="shared" si="111"/>
        <v>1.652814404260422</v>
      </c>
      <c r="AD139" s="16">
        <f t="shared" si="111"/>
        <v>2.9471302036725642</v>
      </c>
      <c r="AE139" s="16">
        <f t="shared" si="111"/>
        <v>5.2715168054032393</v>
      </c>
      <c r="AF139" s="15">
        <f t="shared" si="112"/>
        <v>-4.0504037456468023E-3</v>
      </c>
      <c r="AG139" s="15">
        <f t="shared" si="112"/>
        <v>2.9673830763510267E-4</v>
      </c>
      <c r="AH139" s="15">
        <f t="shared" si="112"/>
        <v>9.7937136394747881E-3</v>
      </c>
      <c r="AI139" s="1">
        <f t="shared" si="120"/>
        <v>284772.74408267776</v>
      </c>
      <c r="AJ139" s="1">
        <f t="shared" si="120"/>
        <v>97186.638960907643</v>
      </c>
      <c r="AK139" s="1">
        <f t="shared" si="120"/>
        <v>37120.659469760947</v>
      </c>
      <c r="AL139" s="14">
        <f t="shared" si="125"/>
        <v>48.023275576354521</v>
      </c>
      <c r="AM139" s="14">
        <f t="shared" si="125"/>
        <v>9.9429597522148008</v>
      </c>
      <c r="AN139" s="14">
        <f t="shared" si="125"/>
        <v>3.3583335829115106</v>
      </c>
      <c r="AO139" s="11">
        <f t="shared" si="126"/>
        <v>8.9543367119114935E-3</v>
      </c>
      <c r="AP139" s="11">
        <f t="shared" si="126"/>
        <v>1.1280102581743808E-2</v>
      </c>
      <c r="AQ139" s="11">
        <f t="shared" si="126"/>
        <v>1.0232476300530487E-2</v>
      </c>
      <c r="AR139" s="1">
        <f t="shared" si="106"/>
        <v>155703.14851489675</v>
      </c>
      <c r="AS139" s="1">
        <f t="shared" si="103"/>
        <v>55175.593824612442</v>
      </c>
      <c r="AT139" s="1">
        <f t="shared" si="104"/>
        <v>20920.02584740677</v>
      </c>
      <c r="AU139" s="1">
        <f t="shared" si="113"/>
        <v>31140.62970297935</v>
      </c>
      <c r="AV139" s="1">
        <f t="shared" si="113"/>
        <v>11035.118764922488</v>
      </c>
      <c r="AW139" s="1">
        <f t="shared" si="113"/>
        <v>4184.0051694813546</v>
      </c>
      <c r="AX139" s="1">
        <f t="shared" si="114"/>
        <v>107001.5778330043</v>
      </c>
      <c r="AY139" s="1">
        <f t="shared" si="114"/>
        <v>14923.798880245995</v>
      </c>
      <c r="AZ139" s="1">
        <f t="shared" si="114"/>
        <v>3846.8496308408803</v>
      </c>
      <c r="BA139" s="1">
        <f t="shared" si="115"/>
        <v>13481.189646879193</v>
      </c>
      <c r="BB139" s="1">
        <f t="shared" si="115"/>
        <v>28425.83292375688</v>
      </c>
      <c r="BC139" s="1">
        <f t="shared" si="115"/>
        <v>35914.066888943475</v>
      </c>
      <c r="BD139" s="1">
        <f t="shared" si="116"/>
        <v>7758.7861062791635</v>
      </c>
      <c r="BE139" s="2">
        <f t="shared" si="121"/>
        <v>0.17931493730955578</v>
      </c>
      <c r="BF139" s="2">
        <f t="shared" si="121"/>
        <v>0.13584270515142602</v>
      </c>
      <c r="BG139" s="2">
        <f t="shared" si="121"/>
        <v>7.3108051554487685E-2</v>
      </c>
      <c r="BH139" s="2">
        <f t="shared" si="109"/>
        <v>0.11735538610994338</v>
      </c>
      <c r="BI139" s="2">
        <f t="shared" si="117"/>
        <v>3.2153846742329923E-3</v>
      </c>
      <c r="BJ139" s="2">
        <f t="shared" si="117"/>
        <v>1.8453240542857267E-3</v>
      </c>
      <c r="BK139" s="2">
        <f t="shared" si="117"/>
        <v>5.3447872020936297E-4</v>
      </c>
      <c r="BL139" s="2">
        <f t="shared" si="110"/>
        <v>500.64551746462251</v>
      </c>
      <c r="BM139" s="2">
        <f t="shared" si="110"/>
        <v>101.81685049405634</v>
      </c>
      <c r="BN139" s="2">
        <f t="shared" si="110"/>
        <v>11.181308641668766</v>
      </c>
      <c r="BO139" s="2">
        <f t="shared" si="118"/>
        <v>458.9637900762267</v>
      </c>
      <c r="BP139" s="2">
        <f t="shared" si="118"/>
        <v>49.202483746703336</v>
      </c>
      <c r="BQ139" s="2">
        <f t="shared" si="118"/>
        <v>10.276201916480362</v>
      </c>
      <c r="BR139" s="11">
        <f t="shared" si="119"/>
        <v>3.8924971063713371E-2</v>
      </c>
      <c r="BS139" s="17">
        <f t="shared" si="107"/>
        <v>2.8808175713745835E-2</v>
      </c>
      <c r="BT139" s="17">
        <f t="shared" si="108"/>
        <v>9.9700301809692526E-2</v>
      </c>
      <c r="BU139" s="12">
        <f>(BU$3*temphigh!$I249+BU$4*temphigh!$I249^2+BU$5*temphigh!$I249^6)*(K139/K$56)^$BW$1</f>
        <v>-7.2538731934953757</v>
      </c>
      <c r="BV139" s="12">
        <f>(BV$3*temphigh!$I249+BV$4*temphigh!$I249^2+BV$5*temphigh!$I249^6)*(L139/L$56)^$BW$1</f>
        <v>-6.7051723090584474</v>
      </c>
      <c r="BW139" s="12">
        <f>(BW$3*temphigh!$I249+BW$4*temphigh!$I249^2+BW$5*temphigh!$I249^6)*(M139/M$56)^$BW$1</f>
        <v>-6.8603989685372317</v>
      </c>
      <c r="BX139" s="12"/>
      <c r="BY139" s="12"/>
      <c r="BZ139" s="12"/>
      <c r="CA139" s="19"/>
      <c r="CB139" s="19"/>
      <c r="CC139" s="19"/>
      <c r="CD139" s="19"/>
      <c r="CE139" s="19"/>
      <c r="CF139" s="19"/>
      <c r="CG139" s="19"/>
      <c r="CH139" s="19"/>
    </row>
    <row r="140" spans="1:86" x14ac:dyDescent="0.3">
      <c r="A140" s="2">
        <f t="shared" si="92"/>
        <v>2094</v>
      </c>
      <c r="B140" s="5">
        <f t="shared" si="122"/>
        <v>1164.1828527996317</v>
      </c>
      <c r="C140" s="5">
        <f t="shared" si="122"/>
        <v>2958.0457902175522</v>
      </c>
      <c r="D140" s="5">
        <f t="shared" si="122"/>
        <v>4351.5452370956973</v>
      </c>
      <c r="E140" s="15">
        <f t="shared" si="123"/>
        <v>5.5259991825894384E-5</v>
      </c>
      <c r="F140" s="15">
        <f t="shared" si="123"/>
        <v>1.0886588938232486E-4</v>
      </c>
      <c r="G140" s="15">
        <f t="shared" si="123"/>
        <v>2.2224584058154093E-4</v>
      </c>
      <c r="H140" s="5">
        <f t="shared" si="95"/>
        <v>156890.8050119605</v>
      </c>
      <c r="I140" s="5">
        <f t="shared" si="95"/>
        <v>55825.200420667585</v>
      </c>
      <c r="J140" s="5">
        <f t="shared" si="95"/>
        <v>21150.543023636634</v>
      </c>
      <c r="K140" s="5">
        <f t="shared" si="96"/>
        <v>134764.74476038609</v>
      </c>
      <c r="L140" s="5">
        <f t="shared" si="96"/>
        <v>18872.324629079478</v>
      </c>
      <c r="M140" s="5">
        <f t="shared" si="96"/>
        <v>4860.4672297404177</v>
      </c>
      <c r="N140" s="15">
        <f t="shared" si="97"/>
        <v>7.5720189525529946E-3</v>
      </c>
      <c r="O140" s="15">
        <f t="shared" si="97"/>
        <v>1.1663305329582263E-2</v>
      </c>
      <c r="P140" s="15">
        <f t="shared" si="97"/>
        <v>1.079432703023997E-2</v>
      </c>
      <c r="Q140" s="5">
        <f t="shared" si="98"/>
        <v>8913.8795458395834</v>
      </c>
      <c r="R140" s="5">
        <f t="shared" si="98"/>
        <v>11951.842273606428</v>
      </c>
      <c r="S140" s="5">
        <f t="shared" si="98"/>
        <v>6107.2770687055272</v>
      </c>
      <c r="T140" s="5">
        <f t="shared" si="124"/>
        <v>56.815818780202179</v>
      </c>
      <c r="U140" s="5">
        <f t="shared" si="124"/>
        <v>214.09403250761318</v>
      </c>
      <c r="V140" s="5">
        <f t="shared" si="124"/>
        <v>288.75273140176046</v>
      </c>
      <c r="W140" s="15">
        <f t="shared" si="100"/>
        <v>-1.0734613539272964E-2</v>
      </c>
      <c r="X140" s="15">
        <f t="shared" si="100"/>
        <v>-1.217998157191269E-2</v>
      </c>
      <c r="Y140" s="15">
        <f t="shared" si="100"/>
        <v>-9.7425357312937999E-3</v>
      </c>
      <c r="Z140" s="5">
        <f t="shared" si="105"/>
        <v>12080.692457023153</v>
      </c>
      <c r="AA140" s="5">
        <f t="shared" si="105"/>
        <v>30464.547489858833</v>
      </c>
      <c r="AB140" s="5">
        <f t="shared" si="105"/>
        <v>30097.994664194859</v>
      </c>
      <c r="AC140" s="16">
        <f t="shared" si="111"/>
        <v>1.6461198386065465</v>
      </c>
      <c r="AD140" s="16">
        <f t="shared" si="111"/>
        <v>2.9480047301015824</v>
      </c>
      <c r="AE140" s="16">
        <f t="shared" si="111"/>
        <v>5.3231445314410379</v>
      </c>
      <c r="AF140" s="15">
        <f t="shared" si="112"/>
        <v>-4.0504037456468023E-3</v>
      </c>
      <c r="AG140" s="15">
        <f t="shared" si="112"/>
        <v>2.9673830763510267E-4</v>
      </c>
      <c r="AH140" s="15">
        <f t="shared" si="112"/>
        <v>9.7937136394747881E-3</v>
      </c>
      <c r="AI140" s="1">
        <f t="shared" si="120"/>
        <v>287436.0993773893</v>
      </c>
      <c r="AJ140" s="1">
        <f t="shared" si="120"/>
        <v>98503.093829739373</v>
      </c>
      <c r="AK140" s="1">
        <f t="shared" si="120"/>
        <v>37592.598692266205</v>
      </c>
      <c r="AL140" s="14">
        <f t="shared" si="125"/>
        <v>48.448991990078916</v>
      </c>
      <c r="AM140" s="14">
        <f t="shared" si="125"/>
        <v>10.053995782126222</v>
      </c>
      <c r="AN140" s="14">
        <f t="shared" si="125"/>
        <v>3.3923540110199641</v>
      </c>
      <c r="AO140" s="11">
        <f t="shared" si="126"/>
        <v>8.864793344792378E-3</v>
      </c>
      <c r="AP140" s="11">
        <f t="shared" si="126"/>
        <v>1.116730155592637E-2</v>
      </c>
      <c r="AQ140" s="11">
        <f t="shared" si="126"/>
        <v>1.0130151537525181E-2</v>
      </c>
      <c r="AR140" s="1">
        <f t="shared" si="106"/>
        <v>156890.8050119605</v>
      </c>
      <c r="AS140" s="1">
        <f t="shared" si="103"/>
        <v>55825.200420667585</v>
      </c>
      <c r="AT140" s="1">
        <f t="shared" si="104"/>
        <v>21150.543023636634</v>
      </c>
      <c r="AU140" s="1">
        <f t="shared" si="113"/>
        <v>31378.161002392102</v>
      </c>
      <c r="AV140" s="1">
        <f t="shared" si="113"/>
        <v>11165.040084133518</v>
      </c>
      <c r="AW140" s="1">
        <f t="shared" si="113"/>
        <v>4230.1086047273266</v>
      </c>
      <c r="AX140" s="1">
        <f t="shared" si="114"/>
        <v>107811.79580830887</v>
      </c>
      <c r="AY140" s="1">
        <f t="shared" si="114"/>
        <v>15097.859703263586</v>
      </c>
      <c r="AZ140" s="1">
        <f t="shared" si="114"/>
        <v>3888.3737837923341</v>
      </c>
      <c r="BA140" s="1">
        <f t="shared" si="115"/>
        <v>13490.716624972229</v>
      </c>
      <c r="BB140" s="1">
        <f t="shared" si="115"/>
        <v>28463.228473949603</v>
      </c>
      <c r="BC140" s="1">
        <f t="shared" si="115"/>
        <v>35968.768937436827</v>
      </c>
      <c r="BD140" s="1">
        <f t="shared" si="116"/>
        <v>7542.6389390828381</v>
      </c>
      <c r="BE140" s="2">
        <f t="shared" si="121"/>
        <v>0.17931493730955578</v>
      </c>
      <c r="BF140" s="2">
        <f t="shared" si="121"/>
        <v>0.13584270515142602</v>
      </c>
      <c r="BG140" s="2">
        <f t="shared" si="121"/>
        <v>7.3108051554487685E-2</v>
      </c>
      <c r="BH140" s="2">
        <f t="shared" si="109"/>
        <v>0.11707960065318208</v>
      </c>
      <c r="BI140" s="2">
        <f t="shared" si="117"/>
        <v>3.2153846742329923E-3</v>
      </c>
      <c r="BJ140" s="2">
        <f t="shared" si="117"/>
        <v>1.8453240542857267E-3</v>
      </c>
      <c r="BK140" s="2">
        <f t="shared" si="117"/>
        <v>5.3447872020936297E-4</v>
      </c>
      <c r="BL140" s="2">
        <f t="shared" si="110"/>
        <v>504.46428996353455</v>
      </c>
      <c r="BM140" s="2">
        <f t="shared" si="110"/>
        <v>103.01558517157956</v>
      </c>
      <c r="BN140" s="2">
        <f t="shared" si="110"/>
        <v>11.304515167006379</v>
      </c>
      <c r="BO140" s="2">
        <f t="shared" si="118"/>
        <v>465.74921040739338</v>
      </c>
      <c r="BP140" s="2">
        <f t="shared" si="118"/>
        <v>49.785385739200109</v>
      </c>
      <c r="BQ140" s="2">
        <f t="shared" si="118"/>
        <v>10.274936965265097</v>
      </c>
      <c r="BR140" s="11">
        <f t="shared" si="119"/>
        <v>3.8759463577395986E-2</v>
      </c>
      <c r="BS140" s="17">
        <f t="shared" si="107"/>
        <v>2.7728831740611939E-2</v>
      </c>
      <c r="BT140" s="17">
        <f t="shared" si="108"/>
        <v>9.6796409523973323E-2</v>
      </c>
      <c r="BU140" s="12">
        <f>(BU$3*temphigh!$I250+BU$4*temphigh!$I250^2+BU$5*temphigh!$I250^6)*(K140/K$56)^$BW$1</f>
        <v>-7.5472909031770588</v>
      </c>
      <c r="BV140" s="12">
        <f>(BV$3*temphigh!$I250+BV$4*temphigh!$I250^2+BV$5*temphigh!$I250^6)*(L140/L$56)^$BW$1</f>
        <v>-6.9101049929597229</v>
      </c>
      <c r="BW140" s="12">
        <f>(BW$3*temphigh!$I250+BW$4*temphigh!$I250^2+BW$5*temphigh!$I250^6)*(M140/M$56)^$BW$1</f>
        <v>-7.0318531296578515</v>
      </c>
      <c r="BX140" s="12"/>
      <c r="BY140" s="12"/>
      <c r="BZ140" s="12"/>
      <c r="CA140" s="19"/>
      <c r="CB140" s="19"/>
      <c r="CC140" s="19"/>
      <c r="CD140" s="19"/>
      <c r="CE140" s="19"/>
      <c r="CF140" s="19"/>
      <c r="CG140" s="19"/>
      <c r="CH140" s="19"/>
    </row>
    <row r="141" spans="1:86" x14ac:dyDescent="0.3">
      <c r="A141" s="2">
        <f t="shared" si="92"/>
        <v>2095</v>
      </c>
      <c r="B141" s="5">
        <f t="shared" si="122"/>
        <v>1164.243968897815</v>
      </c>
      <c r="C141" s="5">
        <f t="shared" si="122"/>
        <v>2958.3517189890485</v>
      </c>
      <c r="D141" s="5">
        <f t="shared" si="122"/>
        <v>4352.4639942832919</v>
      </c>
      <c r="E141" s="15">
        <f t="shared" si="123"/>
        <v>5.249699223459966E-5</v>
      </c>
      <c r="F141" s="15">
        <f t="shared" si="123"/>
        <v>1.0342259491320861E-4</v>
      </c>
      <c r="G141" s="15">
        <f t="shared" si="123"/>
        <v>2.1113354855246388E-4</v>
      </c>
      <c r="H141" s="5">
        <f t="shared" si="95"/>
        <v>158060.04245582418</v>
      </c>
      <c r="I141" s="5">
        <f t="shared" si="95"/>
        <v>56472.367819914434</v>
      </c>
      <c r="J141" s="5">
        <f t="shared" si="95"/>
        <v>21380.071042231095</v>
      </c>
      <c r="K141" s="5">
        <f t="shared" si="96"/>
        <v>135761.9594159968</v>
      </c>
      <c r="L141" s="5">
        <f t="shared" si="96"/>
        <v>19089.132457587773</v>
      </c>
      <c r="M141" s="5">
        <f t="shared" si="96"/>
        <v>4912.1764293311962</v>
      </c>
      <c r="N141" s="15">
        <f t="shared" si="97"/>
        <v>7.3996701242877716E-3</v>
      </c>
      <c r="O141" s="15">
        <f t="shared" si="97"/>
        <v>1.148813581630681E-2</v>
      </c>
      <c r="P141" s="15">
        <f t="shared" si="97"/>
        <v>1.0638730218028858E-2</v>
      </c>
      <c r="Q141" s="5">
        <f t="shared" si="98"/>
        <v>8883.9105634274783</v>
      </c>
      <c r="R141" s="5">
        <f t="shared" si="98"/>
        <v>11943.136139748389</v>
      </c>
      <c r="S141" s="5">
        <f t="shared" si="98"/>
        <v>6113.4078414408486</v>
      </c>
      <c r="T141" s="5">
        <f t="shared" si="124"/>
        <v>56.205922922679342</v>
      </c>
      <c r="U141" s="5">
        <f t="shared" si="124"/>
        <v>211.48637113701398</v>
      </c>
      <c r="V141" s="5">
        <f t="shared" si="124"/>
        <v>285.93954759857013</v>
      </c>
      <c r="W141" s="15">
        <f t="shared" si="100"/>
        <v>-1.0734613539272964E-2</v>
      </c>
      <c r="X141" s="15">
        <f t="shared" si="100"/>
        <v>-1.217998157191269E-2</v>
      </c>
      <c r="Y141" s="15">
        <f t="shared" si="100"/>
        <v>-9.7425357312937999E-3</v>
      </c>
      <c r="Z141" s="5">
        <f t="shared" si="105"/>
        <v>11993.393937811044</v>
      </c>
      <c r="AA141" s="5">
        <f t="shared" si="105"/>
        <v>30456.828815668003</v>
      </c>
      <c r="AB141" s="5">
        <f t="shared" si="105"/>
        <v>30428.297483244649</v>
      </c>
      <c r="AC141" s="16">
        <f t="shared" si="111"/>
        <v>1.6394523886464711</v>
      </c>
      <c r="AD141" s="16">
        <f t="shared" si="111"/>
        <v>2.9488795160360928</v>
      </c>
      <c r="AE141" s="16">
        <f t="shared" si="111"/>
        <v>5.3752778846435074</v>
      </c>
      <c r="AF141" s="15">
        <f t="shared" si="112"/>
        <v>-4.0504037456468023E-3</v>
      </c>
      <c r="AG141" s="15">
        <f t="shared" si="112"/>
        <v>2.9673830763510267E-4</v>
      </c>
      <c r="AH141" s="15">
        <f t="shared" si="112"/>
        <v>9.7937136394747881E-3</v>
      </c>
      <c r="AI141" s="1">
        <f t="shared" si="120"/>
        <v>290070.6504420425</v>
      </c>
      <c r="AJ141" s="1">
        <f t="shared" si="120"/>
        <v>99817.824530898957</v>
      </c>
      <c r="AK141" s="1">
        <f t="shared" si="120"/>
        <v>38063.447427766914</v>
      </c>
      <c r="AL141" s="14">
        <f t="shared" si="125"/>
        <v>48.874187388816907</v>
      </c>
      <c r="AM141" s="14">
        <f t="shared" si="125"/>
        <v>10.165149024839828</v>
      </c>
      <c r="AN141" s="14">
        <f t="shared" si="125"/>
        <v>3.426375420618522</v>
      </c>
      <c r="AO141" s="11">
        <f t="shared" si="126"/>
        <v>8.7761454113444541E-3</v>
      </c>
      <c r="AP141" s="11">
        <f t="shared" si="126"/>
        <v>1.1055628540367107E-2</v>
      </c>
      <c r="AQ141" s="11">
        <f t="shared" si="126"/>
        <v>1.0028850022149928E-2</v>
      </c>
      <c r="AR141" s="1">
        <f t="shared" si="106"/>
        <v>158060.04245582418</v>
      </c>
      <c r="AS141" s="1">
        <f t="shared" si="103"/>
        <v>56472.367819914434</v>
      </c>
      <c r="AT141" s="1">
        <f t="shared" si="104"/>
        <v>21380.071042231095</v>
      </c>
      <c r="AU141" s="1">
        <f t="shared" si="113"/>
        <v>31612.008491164837</v>
      </c>
      <c r="AV141" s="1">
        <f t="shared" si="113"/>
        <v>11294.473563982887</v>
      </c>
      <c r="AW141" s="1">
        <f t="shared" si="113"/>
        <v>4276.0142084462195</v>
      </c>
      <c r="AX141" s="1">
        <f t="shared" si="114"/>
        <v>108609.56753279743</v>
      </c>
      <c r="AY141" s="1">
        <f t="shared" si="114"/>
        <v>15271.30596607022</v>
      </c>
      <c r="AZ141" s="1">
        <f t="shared" si="114"/>
        <v>3929.7411434649562</v>
      </c>
      <c r="BA141" s="1">
        <f t="shared" si="115"/>
        <v>13500.00815054558</v>
      </c>
      <c r="BB141" s="1">
        <f t="shared" si="115"/>
        <v>28499.964426013641</v>
      </c>
      <c r="BC141" s="1">
        <f t="shared" si="115"/>
        <v>36022.423263064928</v>
      </c>
      <c r="BD141" s="1">
        <f t="shared" si="116"/>
        <v>7332.3182327512732</v>
      </c>
      <c r="BE141" s="2">
        <f t="shared" si="121"/>
        <v>0.17931493730955578</v>
      </c>
      <c r="BF141" s="2">
        <f t="shared" si="121"/>
        <v>0.13584270515142602</v>
      </c>
      <c r="BG141" s="2">
        <f t="shared" si="121"/>
        <v>7.3108051554487685E-2</v>
      </c>
      <c r="BH141" s="2">
        <f t="shared" si="109"/>
        <v>0.11680377444838005</v>
      </c>
      <c r="BI141" s="2">
        <f t="shared" si="117"/>
        <v>3.2153846742329923E-3</v>
      </c>
      <c r="BJ141" s="2">
        <f t="shared" si="117"/>
        <v>1.8453240542857267E-3</v>
      </c>
      <c r="BK141" s="2">
        <f t="shared" si="117"/>
        <v>5.3447872020936297E-4</v>
      </c>
      <c r="BL141" s="2">
        <f t="shared" si="110"/>
        <v>508.22383812107319</v>
      </c>
      <c r="BM141" s="2">
        <f t="shared" si="110"/>
        <v>104.20981874055931</v>
      </c>
      <c r="BN141" s="2">
        <f t="shared" si="110"/>
        <v>11.427193008636937</v>
      </c>
      <c r="BO141" s="2">
        <f t="shared" si="118"/>
        <v>472.63563176654446</v>
      </c>
      <c r="BP141" s="2">
        <f t="shared" si="118"/>
        <v>50.375298475047501</v>
      </c>
      <c r="BQ141" s="2">
        <f t="shared" si="118"/>
        <v>10.273695640413251</v>
      </c>
      <c r="BR141" s="11">
        <f t="shared" si="119"/>
        <v>3.8595248784707853E-2</v>
      </c>
      <c r="BS141" s="17">
        <f t="shared" si="107"/>
        <v>2.6694179656487831E-2</v>
      </c>
      <c r="BT141" s="17">
        <f t="shared" si="108"/>
        <v>9.3977096625216819E-2</v>
      </c>
      <c r="BU141" s="12">
        <f>(BU$3*temphigh!$I251+BU$4*temphigh!$I251^2+BU$5*temphigh!$I251^6)*(K141/K$56)^$BW$1</f>
        <v>-7.8440534865640128</v>
      </c>
      <c r="BV141" s="12">
        <f>(BV$3*temphigh!$I251+BV$4*temphigh!$I251^2+BV$5*temphigh!$I251^6)*(L141/L$56)^$BW$1</f>
        <v>-7.1168412600487558</v>
      </c>
      <c r="BW141" s="12">
        <f>(BW$3*temphigh!$I251+BW$4*temphigh!$I251^2+BW$5*temphigh!$I251^6)*(M141/M$56)^$BW$1</f>
        <v>-7.2046928334216993</v>
      </c>
      <c r="BX141" s="12"/>
      <c r="BY141" s="12"/>
      <c r="BZ141" s="12"/>
      <c r="CA141" s="19"/>
      <c r="CB141" s="19"/>
      <c r="CC141" s="19"/>
      <c r="CD141" s="19"/>
      <c r="CE141" s="19"/>
      <c r="CF141" s="19"/>
      <c r="CG141" s="19"/>
      <c r="CH141" s="19"/>
    </row>
    <row r="142" spans="1:86" x14ac:dyDescent="0.3">
      <c r="A142" s="2">
        <f t="shared" si="92"/>
        <v>2096</v>
      </c>
      <c r="B142" s="5">
        <f t="shared" si="122"/>
        <v>1164.3020322390798</v>
      </c>
      <c r="C142" s="5">
        <f t="shared" si="122"/>
        <v>2958.6423813799202</v>
      </c>
      <c r="D142" s="5">
        <f t="shared" si="122"/>
        <v>4353.3369978929486</v>
      </c>
      <c r="E142" s="15">
        <f t="shared" si="123"/>
        <v>4.9872142622869677E-5</v>
      </c>
      <c r="F142" s="15">
        <f t="shared" si="123"/>
        <v>9.8251465167548176E-5</v>
      </c>
      <c r="G142" s="15">
        <f t="shared" si="123"/>
        <v>2.0057687112484069E-4</v>
      </c>
      <c r="H142" s="5">
        <f t="shared" si="95"/>
        <v>159210.54395035707</v>
      </c>
      <c r="I142" s="5">
        <f t="shared" si="95"/>
        <v>57116.953068390889</v>
      </c>
      <c r="J142" s="5">
        <f t="shared" si="95"/>
        <v>21608.571482700241</v>
      </c>
      <c r="K142" s="5">
        <f t="shared" si="96"/>
        <v>136743.33595740428</v>
      </c>
      <c r="L142" s="5">
        <f t="shared" si="96"/>
        <v>19305.122318213856</v>
      </c>
      <c r="M142" s="5">
        <f t="shared" si="96"/>
        <v>4963.679929479149</v>
      </c>
      <c r="N142" s="15">
        <f t="shared" si="97"/>
        <v>7.2286562865551129E-3</v>
      </c>
      <c r="O142" s="15">
        <f t="shared" si="97"/>
        <v>1.1314807579965613E-2</v>
      </c>
      <c r="P142" s="15">
        <f t="shared" si="97"/>
        <v>1.0484863662554744E-2</v>
      </c>
      <c r="Q142" s="5">
        <f t="shared" si="98"/>
        <v>8852.5160613692351</v>
      </c>
      <c r="R142" s="5">
        <f t="shared" si="98"/>
        <v>11932.329569536099</v>
      </c>
      <c r="S142" s="5">
        <f t="shared" si="98"/>
        <v>6118.5485085771243</v>
      </c>
      <c r="T142" s="5">
        <f t="shared" si="124"/>
        <v>55.602574061486216</v>
      </c>
      <c r="U142" s="5">
        <f t="shared" si="124"/>
        <v>208.91047103385446</v>
      </c>
      <c r="V142" s="5">
        <f t="shared" si="124"/>
        <v>283.15377133910107</v>
      </c>
      <c r="W142" s="15">
        <f t="shared" si="100"/>
        <v>-1.0734613539272964E-2</v>
      </c>
      <c r="X142" s="15">
        <f t="shared" si="100"/>
        <v>-1.217998157191269E-2</v>
      </c>
      <c r="Y142" s="15">
        <f t="shared" si="100"/>
        <v>-9.7425357312937999E-3</v>
      </c>
      <c r="Z142" s="5">
        <f t="shared" si="105"/>
        <v>11904.656683213832</v>
      </c>
      <c r="AA142" s="5">
        <f t="shared" si="105"/>
        <v>30443.674136259375</v>
      </c>
      <c r="AB142" s="5">
        <f t="shared" si="105"/>
        <v>30757.148027826137</v>
      </c>
      <c r="AC142" s="16">
        <f t="shared" si="111"/>
        <v>1.6328119445506879</v>
      </c>
      <c r="AD142" s="16">
        <f t="shared" si="111"/>
        <v>2.9497545615531013</v>
      </c>
      <c r="AE142" s="16">
        <f t="shared" si="111"/>
        <v>5.4279218169783077</v>
      </c>
      <c r="AF142" s="15">
        <f t="shared" si="112"/>
        <v>-4.0504037456468023E-3</v>
      </c>
      <c r="AG142" s="15">
        <f t="shared" si="112"/>
        <v>2.9673830763510267E-4</v>
      </c>
      <c r="AH142" s="15">
        <f t="shared" si="112"/>
        <v>9.7937136394747881E-3</v>
      </c>
      <c r="AI142" s="1">
        <f t="shared" si="120"/>
        <v>292675.5938890031</v>
      </c>
      <c r="AJ142" s="1">
        <f t="shared" si="120"/>
        <v>101130.51564179195</v>
      </c>
      <c r="AK142" s="1">
        <f t="shared" si="120"/>
        <v>38533.116893436447</v>
      </c>
      <c r="AL142" s="14">
        <f t="shared" si="125"/>
        <v>49.298825094448603</v>
      </c>
      <c r="AM142" s="14">
        <f t="shared" si="125"/>
        <v>10.276407315399169</v>
      </c>
      <c r="AN142" s="14">
        <f t="shared" si="125"/>
        <v>3.4603943997793563</v>
      </c>
      <c r="AO142" s="11">
        <f t="shared" si="126"/>
        <v>8.6883839572310089E-3</v>
      </c>
      <c r="AP142" s="11">
        <f t="shared" si="126"/>
        <v>1.0945072254963436E-2</v>
      </c>
      <c r="AQ142" s="11">
        <f t="shared" si="126"/>
        <v>9.9285615219284282E-3</v>
      </c>
      <c r="AR142" s="1">
        <f t="shared" si="106"/>
        <v>159210.54395035707</v>
      </c>
      <c r="AS142" s="1">
        <f t="shared" si="103"/>
        <v>57116.953068390889</v>
      </c>
      <c r="AT142" s="1">
        <f t="shared" si="104"/>
        <v>21608.571482700241</v>
      </c>
      <c r="AU142" s="1">
        <f t="shared" si="113"/>
        <v>31842.108790071416</v>
      </c>
      <c r="AV142" s="1">
        <f t="shared" si="113"/>
        <v>11423.390613678179</v>
      </c>
      <c r="AW142" s="1">
        <f t="shared" si="113"/>
        <v>4321.7142965400481</v>
      </c>
      <c r="AX142" s="1">
        <f t="shared" si="114"/>
        <v>109394.66876592344</v>
      </c>
      <c r="AY142" s="1">
        <f t="shared" si="114"/>
        <v>15444.097854571084</v>
      </c>
      <c r="AZ142" s="1">
        <f t="shared" si="114"/>
        <v>3970.9439435833192</v>
      </c>
      <c r="BA142" s="1">
        <f t="shared" si="115"/>
        <v>13509.067490474741</v>
      </c>
      <c r="BB142" s="1">
        <f t="shared" si="115"/>
        <v>28536.053085207281</v>
      </c>
      <c r="BC142" s="1">
        <f t="shared" si="115"/>
        <v>36075.055046141628</v>
      </c>
      <c r="BD142" s="1">
        <f t="shared" si="116"/>
        <v>7127.6769832922591</v>
      </c>
      <c r="BE142" s="2">
        <f t="shared" si="121"/>
        <v>0.17931493730955578</v>
      </c>
      <c r="BF142" s="2">
        <f t="shared" si="121"/>
        <v>0.13584270515142602</v>
      </c>
      <c r="BG142" s="2">
        <f t="shared" si="121"/>
        <v>7.3108051554487685E-2</v>
      </c>
      <c r="BH142" s="2">
        <f t="shared" si="109"/>
        <v>0.11652791438164928</v>
      </c>
      <c r="BI142" s="2">
        <f t="shared" si="117"/>
        <v>3.2153846742329923E-3</v>
      </c>
      <c r="BJ142" s="2">
        <f t="shared" si="117"/>
        <v>1.8453240542857267E-3</v>
      </c>
      <c r="BK142" s="2">
        <f t="shared" si="117"/>
        <v>5.3447872020936297E-4</v>
      </c>
      <c r="BL142" s="2">
        <f t="shared" si="110"/>
        <v>511.92314299427636</v>
      </c>
      <c r="BM142" s="2">
        <f t="shared" si="110"/>
        <v>105.39928740461065</v>
      </c>
      <c r="BN142" s="2">
        <f t="shared" si="110"/>
        <v>11.549321631626162</v>
      </c>
      <c r="BO142" s="2">
        <f t="shared" si="118"/>
        <v>479.62456150010348</v>
      </c>
      <c r="BP142" s="2">
        <f t="shared" si="118"/>
        <v>50.972306299758621</v>
      </c>
      <c r="BQ142" s="2">
        <f t="shared" si="118"/>
        <v>10.272477516750675</v>
      </c>
      <c r="BR142" s="11">
        <f t="shared" si="119"/>
        <v>3.8432331526163183E-2</v>
      </c>
      <c r="BS142" s="17">
        <f t="shared" si="107"/>
        <v>2.5702196970112764E-2</v>
      </c>
      <c r="BT142" s="17">
        <f t="shared" si="108"/>
        <v>9.1239899636132826E-2</v>
      </c>
      <c r="BU142" s="12">
        <f>(BU$3*temphigh!$I252+BU$4*temphigh!$I252^2+BU$5*temphigh!$I252^6)*(K142/K$56)^$BW$1</f>
        <v>-8.1441083413413811</v>
      </c>
      <c r="BV142" s="12">
        <f>(BV$3*temphigh!$I252+BV$4*temphigh!$I252^2+BV$5*temphigh!$I252^6)*(L142/L$56)^$BW$1</f>
        <v>-7.3253384035123386</v>
      </c>
      <c r="BW142" s="12">
        <f>(BW$3*temphigh!$I252+BW$4*temphigh!$I252^2+BW$5*temphigh!$I252^6)*(M142/M$56)^$BW$1</f>
        <v>-7.3788828739400021</v>
      </c>
      <c r="BX142" s="12"/>
      <c r="BY142" s="12"/>
      <c r="BZ142" s="12"/>
      <c r="CA142" s="19"/>
      <c r="CB142" s="19"/>
      <c r="CC142" s="19"/>
      <c r="CD142" s="19"/>
      <c r="CE142" s="19"/>
      <c r="CF142" s="19"/>
      <c r="CG142" s="19"/>
      <c r="CH142" s="19"/>
    </row>
    <row r="143" spans="1:86" x14ac:dyDescent="0.3">
      <c r="A143" s="2">
        <f t="shared" si="92"/>
        <v>2097</v>
      </c>
      <c r="B143" s="5">
        <f t="shared" si="122"/>
        <v>1164.3571951642373</v>
      </c>
      <c r="C143" s="5">
        <f t="shared" si="122"/>
        <v>2958.9185377813533</v>
      </c>
      <c r="D143" s="5">
        <f t="shared" si="122"/>
        <v>4354.1665176712386</v>
      </c>
      <c r="E143" s="15">
        <f t="shared" si="123"/>
        <v>4.737853549172619E-5</v>
      </c>
      <c r="F143" s="15">
        <f t="shared" si="123"/>
        <v>9.3338891909170766E-5</v>
      </c>
      <c r="G143" s="15">
        <f t="shared" si="123"/>
        <v>1.9054802756859865E-4</v>
      </c>
      <c r="H143" s="5">
        <f t="shared" si="95"/>
        <v>160342.00293969968</v>
      </c>
      <c r="I143" s="5">
        <f t="shared" si="95"/>
        <v>57758.815629016979</v>
      </c>
      <c r="J143" s="5">
        <f t="shared" si="95"/>
        <v>21836.006709519483</v>
      </c>
      <c r="K143" s="5">
        <f t="shared" si="96"/>
        <v>137708.60317231328</v>
      </c>
      <c r="L143" s="5">
        <f t="shared" si="96"/>
        <v>19520.245282698965</v>
      </c>
      <c r="M143" s="5">
        <f t="shared" si="96"/>
        <v>5014.968219726733</v>
      </c>
      <c r="N143" s="15">
        <f t="shared" si="97"/>
        <v>7.0589707948156555E-3</v>
      </c>
      <c r="O143" s="15">
        <f t="shared" si="97"/>
        <v>1.1143310098695736E-2</v>
      </c>
      <c r="P143" s="15">
        <f t="shared" si="97"/>
        <v>1.0332715037282059E-2</v>
      </c>
      <c r="Q143" s="5">
        <f t="shared" si="98"/>
        <v>8819.724418499487</v>
      </c>
      <c r="R143" s="5">
        <f t="shared" si="98"/>
        <v>11919.452589375278</v>
      </c>
      <c r="S143" s="5">
        <f t="shared" si="98"/>
        <v>6122.7100623738515</v>
      </c>
      <c r="T143" s="5">
        <f t="shared" si="124"/>
        <v>55.005701917147356</v>
      </c>
      <c r="U143" s="5">
        <f t="shared" si="124"/>
        <v>206.3659453464825</v>
      </c>
      <c r="V143" s="5">
        <f t="shared" si="124"/>
        <v>280.39513560437928</v>
      </c>
      <c r="W143" s="15">
        <f t="shared" si="100"/>
        <v>-1.0734613539272964E-2</v>
      </c>
      <c r="X143" s="15">
        <f t="shared" si="100"/>
        <v>-1.217998157191269E-2</v>
      </c>
      <c r="Y143" s="15">
        <f t="shared" si="100"/>
        <v>-9.7425357312937999E-3</v>
      </c>
      <c r="Z143" s="5">
        <f t="shared" si="105"/>
        <v>11814.539017301882</v>
      </c>
      <c r="AA143" s="5">
        <f t="shared" si="105"/>
        <v>30425.153257922469</v>
      </c>
      <c r="AB143" s="5">
        <f t="shared" si="105"/>
        <v>31084.491219860894</v>
      </c>
      <c r="AC143" s="16">
        <f t="shared" si="111"/>
        <v>1.626198396934543</v>
      </c>
      <c r="AD143" s="16">
        <f t="shared" si="111"/>
        <v>2.9506298667296353</v>
      </c>
      <c r="AE143" s="16">
        <f t="shared" si="111"/>
        <v>5.4810813289112508</v>
      </c>
      <c r="AF143" s="15">
        <f t="shared" si="112"/>
        <v>-4.0504037456468023E-3</v>
      </c>
      <c r="AG143" s="15">
        <f t="shared" si="112"/>
        <v>2.9673830763510267E-4</v>
      </c>
      <c r="AH143" s="15">
        <f t="shared" si="112"/>
        <v>9.7937136394747881E-3</v>
      </c>
      <c r="AI143" s="1">
        <f t="shared" si="120"/>
        <v>295250.14329017419</v>
      </c>
      <c r="AJ143" s="1">
        <f t="shared" si="120"/>
        <v>102440.85469129094</v>
      </c>
      <c r="AK143" s="1">
        <f t="shared" si="120"/>
        <v>39001.51950063285</v>
      </c>
      <c r="AL143" s="14">
        <f t="shared" si="125"/>
        <v>49.722868944298938</v>
      </c>
      <c r="AM143" s="14">
        <f t="shared" si="125"/>
        <v>10.387758575781763</v>
      </c>
      <c r="AN143" s="14">
        <f t="shared" si="125"/>
        <v>3.4944075710808185</v>
      </c>
      <c r="AO143" s="11">
        <f t="shared" si="126"/>
        <v>8.6015001176586985E-3</v>
      </c>
      <c r="AP143" s="11">
        <f t="shared" si="126"/>
        <v>1.0835621532413801E-2</v>
      </c>
      <c r="AQ143" s="11">
        <f t="shared" si="126"/>
        <v>9.8292759067091437E-3</v>
      </c>
      <c r="AR143" s="1">
        <f t="shared" si="106"/>
        <v>160342.00293969968</v>
      </c>
      <c r="AS143" s="1">
        <f t="shared" si="103"/>
        <v>57758.815629016979</v>
      </c>
      <c r="AT143" s="1">
        <f t="shared" si="104"/>
        <v>21836.006709519483</v>
      </c>
      <c r="AU143" s="1">
        <f t="shared" si="113"/>
        <v>32068.400587939937</v>
      </c>
      <c r="AV143" s="1">
        <f t="shared" si="113"/>
        <v>11551.763125803396</v>
      </c>
      <c r="AW143" s="1">
        <f t="shared" si="113"/>
        <v>4367.2013419038967</v>
      </c>
      <c r="AX143" s="1">
        <f t="shared" si="114"/>
        <v>110166.88253785063</v>
      </c>
      <c r="AY143" s="1">
        <f t="shared" si="114"/>
        <v>15616.196226159173</v>
      </c>
      <c r="AZ143" s="1">
        <f t="shared" si="114"/>
        <v>4011.9745757813876</v>
      </c>
      <c r="BA143" s="1">
        <f t="shared" si="115"/>
        <v>13517.897820125427</v>
      </c>
      <c r="BB143" s="1">
        <f t="shared" si="115"/>
        <v>28571.50639962557</v>
      </c>
      <c r="BC143" s="1">
        <f t="shared" si="115"/>
        <v>36126.688591108497</v>
      </c>
      <c r="BD143" s="1">
        <f t="shared" si="116"/>
        <v>6928.5713184400693</v>
      </c>
      <c r="BE143" s="2">
        <f t="shared" si="121"/>
        <v>0.17931493730955578</v>
      </c>
      <c r="BF143" s="2">
        <f t="shared" si="121"/>
        <v>0.13584270515142602</v>
      </c>
      <c r="BG143" s="2">
        <f t="shared" si="121"/>
        <v>7.3108051554487685E-2</v>
      </c>
      <c r="BH143" s="2">
        <f t="shared" si="109"/>
        <v>0.11625202800450765</v>
      </c>
      <c r="BI143" s="2">
        <f t="shared" si="117"/>
        <v>3.2153846742329923E-3</v>
      </c>
      <c r="BJ143" s="2">
        <f t="shared" si="117"/>
        <v>1.8453240542857267E-3</v>
      </c>
      <c r="BK143" s="2">
        <f t="shared" si="117"/>
        <v>5.3447872020936297E-4</v>
      </c>
      <c r="BL143" s="2">
        <f t="shared" si="110"/>
        <v>515.56121888813175</v>
      </c>
      <c r="BM143" s="2">
        <f t="shared" si="110"/>
        <v>106.58373182727941</v>
      </c>
      <c r="BN143" s="2">
        <f t="shared" si="110"/>
        <v>11.670880920587036</v>
      </c>
      <c r="BO143" s="2">
        <f t="shared" si="118"/>
        <v>486.71752936132691</v>
      </c>
      <c r="BP143" s="2">
        <f t="shared" si="118"/>
        <v>51.576494585742566</v>
      </c>
      <c r="BQ143" s="2">
        <f t="shared" si="118"/>
        <v>10.271282183597107</v>
      </c>
      <c r="BR143" s="11">
        <f t="shared" si="119"/>
        <v>3.8270715703159403E-2</v>
      </c>
      <c r="BS143" s="17">
        <f t="shared" si="107"/>
        <v>2.4750959874620584E-2</v>
      </c>
      <c r="BT143" s="17">
        <f t="shared" si="108"/>
        <v>8.8582426831196923E-2</v>
      </c>
      <c r="BU143" s="12">
        <f>(BU$3*temphigh!$I253+BU$4*temphigh!$I253^2+BU$5*temphigh!$I253^6)*(K143/K$56)^$BW$1</f>
        <v>-8.4474024038020517</v>
      </c>
      <c r="BV143" s="12">
        <f>(BV$3*temphigh!$I253+BV$4*temphigh!$I253^2+BV$5*temphigh!$I253^6)*(L143/L$56)^$BW$1</f>
        <v>-7.5355535225458246</v>
      </c>
      <c r="BW143" s="12">
        <f>(BW$3*temphigh!$I253+BW$4*temphigh!$I253^2+BW$5*temphigh!$I253^6)*(M143/M$56)^$BW$1</f>
        <v>-7.5543878927064165</v>
      </c>
      <c r="BX143" s="12"/>
      <c r="BY143" s="12"/>
      <c r="BZ143" s="12"/>
      <c r="CA143" s="19"/>
      <c r="CB143" s="19"/>
      <c r="CC143" s="19"/>
      <c r="CD143" s="19"/>
      <c r="CE143" s="19"/>
      <c r="CF143" s="19"/>
      <c r="CG143" s="19"/>
      <c r="CH143" s="19"/>
    </row>
    <row r="144" spans="1:86" x14ac:dyDescent="0.3">
      <c r="A144" s="2">
        <f t="shared" si="92"/>
        <v>2098</v>
      </c>
      <c r="B144" s="5">
        <f t="shared" si="122"/>
        <v>1164.4096024259986</v>
      </c>
      <c r="C144" s="5">
        <f t="shared" si="122"/>
        <v>2959.1809108500406</v>
      </c>
      <c r="D144" s="5">
        <f t="shared" si="122"/>
        <v>4354.9547116208032</v>
      </c>
      <c r="E144" s="15">
        <f t="shared" si="123"/>
        <v>4.5009608717139881E-5</v>
      </c>
      <c r="F144" s="15">
        <f t="shared" si="123"/>
        <v>8.8671947313712221E-5</v>
      </c>
      <c r="G144" s="15">
        <f t="shared" si="123"/>
        <v>1.8102062619016873E-4</v>
      </c>
      <c r="H144" s="5">
        <f t="shared" si="95"/>
        <v>161454.12325138599</v>
      </c>
      <c r="I144" s="5">
        <f t="shared" si="95"/>
        <v>58397.817442796135</v>
      </c>
      <c r="J144" s="5">
        <f t="shared" si="95"/>
        <v>22062.339883820507</v>
      </c>
      <c r="K144" s="5">
        <f t="shared" si="96"/>
        <v>138657.49897201388</v>
      </c>
      <c r="L144" s="5">
        <f t="shared" si="96"/>
        <v>19734.453283567935</v>
      </c>
      <c r="M144" s="5">
        <f t="shared" si="96"/>
        <v>5066.031989942202</v>
      </c>
      <c r="N144" s="15">
        <f t="shared" si="97"/>
        <v>6.8906065259646265E-3</v>
      </c>
      <c r="O144" s="15">
        <f t="shared" si="97"/>
        <v>1.0973632644812437E-2</v>
      </c>
      <c r="P144" s="15">
        <f t="shared" si="97"/>
        <v>1.0182271946331811E-2</v>
      </c>
      <c r="Q144" s="5">
        <f t="shared" si="98"/>
        <v>8785.5643756375703</v>
      </c>
      <c r="R144" s="5">
        <f t="shared" si="98"/>
        <v>11904.535937459179</v>
      </c>
      <c r="S144" s="5">
        <f t="shared" si="98"/>
        <v>6125.9037740908061</v>
      </c>
      <c r="T144" s="5">
        <f t="shared" si="124"/>
        <v>54.41523696461033</v>
      </c>
      <c r="U144" s="5">
        <f t="shared" si="124"/>
        <v>203.85241193509199</v>
      </c>
      <c r="V144" s="5">
        <f t="shared" si="124"/>
        <v>277.66337597687266</v>
      </c>
      <c r="W144" s="15">
        <f t="shared" si="100"/>
        <v>-1.0734613539272964E-2</v>
      </c>
      <c r="X144" s="15">
        <f t="shared" si="100"/>
        <v>-1.217998157191269E-2</v>
      </c>
      <c r="Y144" s="15">
        <f t="shared" si="100"/>
        <v>-9.7425357312937999E-3</v>
      </c>
      <c r="Z144" s="5">
        <f t="shared" si="105"/>
        <v>11723.099005086611</v>
      </c>
      <c r="AA144" s="5">
        <f t="shared" si="105"/>
        <v>30401.337992155659</v>
      </c>
      <c r="AB144" s="5">
        <f t="shared" si="105"/>
        <v>31410.2731201766</v>
      </c>
      <c r="AC144" s="16">
        <f t="shared" si="111"/>
        <v>1.6196116368564346</v>
      </c>
      <c r="AD144" s="16">
        <f t="shared" si="111"/>
        <v>2.9515054316427465</v>
      </c>
      <c r="AE144" s="16">
        <f t="shared" si="111"/>
        <v>5.5347614698812793</v>
      </c>
      <c r="AF144" s="15">
        <f t="shared" si="112"/>
        <v>-4.0504037456468023E-3</v>
      </c>
      <c r="AG144" s="15">
        <f t="shared" si="112"/>
        <v>2.9673830763510267E-4</v>
      </c>
      <c r="AH144" s="15">
        <f t="shared" si="112"/>
        <v>9.7937136394747881E-3</v>
      </c>
      <c r="AI144" s="1">
        <f t="shared" si="120"/>
        <v>297793.52954909671</v>
      </c>
      <c r="AJ144" s="1">
        <f t="shared" si="120"/>
        <v>103748.53234796524</v>
      </c>
      <c r="AK144" s="1">
        <f t="shared" si="120"/>
        <v>39468.568892473464</v>
      </c>
      <c r="AL144" s="14">
        <f t="shared" si="125"/>
        <v>50.146283294742908</v>
      </c>
      <c r="AM144" s="14">
        <f t="shared" si="125"/>
        <v>10.499190818074046</v>
      </c>
      <c r="AN144" s="14">
        <f t="shared" si="125"/>
        <v>3.5284115922659987</v>
      </c>
      <c r="AO144" s="11">
        <f t="shared" si="126"/>
        <v>8.5154851164821119E-3</v>
      </c>
      <c r="AP144" s="11">
        <f t="shared" si="126"/>
        <v>1.0727265317089663E-2</v>
      </c>
      <c r="AQ144" s="11">
        <f t="shared" si="126"/>
        <v>9.7309831476420517E-3</v>
      </c>
      <c r="AR144" s="1">
        <f t="shared" si="106"/>
        <v>161454.12325138599</v>
      </c>
      <c r="AS144" s="1">
        <f t="shared" si="103"/>
        <v>58397.817442796135</v>
      </c>
      <c r="AT144" s="1">
        <f t="shared" si="104"/>
        <v>22062.339883820507</v>
      </c>
      <c r="AU144" s="1">
        <f t="shared" si="113"/>
        <v>32290.824650277198</v>
      </c>
      <c r="AV144" s="1">
        <f t="shared" si="113"/>
        <v>11679.563488559228</v>
      </c>
      <c r="AW144" s="1">
        <f t="shared" si="113"/>
        <v>4412.4679767641019</v>
      </c>
      <c r="AX144" s="1">
        <f t="shared" si="114"/>
        <v>110925.9991776111</v>
      </c>
      <c r="AY144" s="1">
        <f t="shared" si="114"/>
        <v>15787.562626854346</v>
      </c>
      <c r="AZ144" s="1">
        <f t="shared" si="114"/>
        <v>4052.825591953761</v>
      </c>
      <c r="BA144" s="1">
        <f t="shared" si="115"/>
        <v>13526.502226805216</v>
      </c>
      <c r="BB144" s="1">
        <f t="shared" si="115"/>
        <v>28606.335974627549</v>
      </c>
      <c r="BC144" s="1">
        <f t="shared" si="115"/>
        <v>36177.347363025561</v>
      </c>
      <c r="BD144" s="1">
        <f t="shared" si="116"/>
        <v>6734.8604688360028</v>
      </c>
      <c r="BE144" s="2">
        <f t="shared" si="121"/>
        <v>0.17931493730955578</v>
      </c>
      <c r="BF144" s="2">
        <f t="shared" si="121"/>
        <v>0.13584270515142602</v>
      </c>
      <c r="BG144" s="2">
        <f t="shared" si="121"/>
        <v>7.3108051554487685E-2</v>
      </c>
      <c r="BH144" s="2">
        <f t="shared" si="109"/>
        <v>0.11597612351011777</v>
      </c>
      <c r="BI144" s="2">
        <f t="shared" si="117"/>
        <v>3.2153846742329923E-3</v>
      </c>
      <c r="BJ144" s="2">
        <f t="shared" si="117"/>
        <v>1.8453240542857267E-3</v>
      </c>
      <c r="BK144" s="2">
        <f t="shared" si="117"/>
        <v>5.3447872020936297E-4</v>
      </c>
      <c r="BL144" s="2">
        <f t="shared" si="110"/>
        <v>519.13711349423113</v>
      </c>
      <c r="BM144" s="2">
        <f t="shared" si="110"/>
        <v>107.76289724497829</v>
      </c>
      <c r="BN144" s="2">
        <f t="shared" si="110"/>
        <v>11.791851185928371</v>
      </c>
      <c r="BO144" s="2">
        <f t="shared" si="118"/>
        <v>493.91608783018506</v>
      </c>
      <c r="BP144" s="2">
        <f t="shared" si="118"/>
        <v>52.187949743629439</v>
      </c>
      <c r="BQ144" s="2">
        <f t="shared" si="118"/>
        <v>10.270109243990625</v>
      </c>
      <c r="BR144" s="11">
        <f t="shared" si="119"/>
        <v>3.8110404308655282E-2</v>
      </c>
      <c r="BS144" s="17">
        <f t="shared" si="107"/>
        <v>2.3838638131923252E-2</v>
      </c>
      <c r="BT144" s="17">
        <f t="shared" si="108"/>
        <v>8.6002356146793121E-2</v>
      </c>
      <c r="BU144" s="12">
        <f>(BU$3*temphigh!$I254+BU$4*temphigh!$I254^2+BU$5*temphigh!$I254^6)*(K144/K$56)^$BW$1</f>
        <v>-8.7538822154960378</v>
      </c>
      <c r="BV144" s="12">
        <f>(BV$3*temphigh!$I254+BV$4*temphigh!$I254^2+BV$5*temphigh!$I254^6)*(L144/L$56)^$BW$1</f>
        <v>-7.7474435653673384</v>
      </c>
      <c r="BW144" s="12">
        <f>(BW$3*temphigh!$I254+BW$4*temphigh!$I254^2+BW$5*temphigh!$I254^6)*(M144/M$56)^$BW$1</f>
        <v>-7.7311724130188297</v>
      </c>
      <c r="BX144" s="12"/>
      <c r="BY144" s="12"/>
      <c r="BZ144" s="12"/>
      <c r="CA144" s="19"/>
      <c r="CB144" s="19"/>
      <c r="CC144" s="19"/>
      <c r="CD144" s="19"/>
      <c r="CE144" s="19"/>
      <c r="CF144" s="19"/>
      <c r="CG144" s="19"/>
      <c r="CH144" s="19"/>
    </row>
    <row r="145" spans="1:86" x14ac:dyDescent="0.3">
      <c r="A145" s="2">
        <f t="shared" si="92"/>
        <v>2099</v>
      </c>
      <c r="B145" s="5">
        <f t="shared" si="122"/>
        <v>1164.4593915655607</v>
      </c>
      <c r="C145" s="5">
        <f t="shared" si="122"/>
        <v>2959.4301873671679</v>
      </c>
      <c r="D145" s="5">
        <f t="shared" si="122"/>
        <v>4355.7036314182842</v>
      </c>
      <c r="E145" s="15">
        <f t="shared" si="123"/>
        <v>4.2759128281282883E-5</v>
      </c>
      <c r="F145" s="15">
        <f t="shared" si="123"/>
        <v>8.42383499480266E-5</v>
      </c>
      <c r="G145" s="15">
        <f t="shared" si="123"/>
        <v>1.7196959488066028E-4</v>
      </c>
      <c r="H145" s="5">
        <f t="shared" si="95"/>
        <v>162546.61912560315</v>
      </c>
      <c r="I145" s="5">
        <f t="shared" si="95"/>
        <v>59033.822985965169</v>
      </c>
      <c r="J145" s="5">
        <f t="shared" si="95"/>
        <v>22287.534974085389</v>
      </c>
      <c r="K145" s="5">
        <f t="shared" si="96"/>
        <v>139589.77041446409</v>
      </c>
      <c r="L145" s="5">
        <f t="shared" si="96"/>
        <v>19947.699134097198</v>
      </c>
      <c r="M145" s="5">
        <f t="shared" si="96"/>
        <v>5116.8621329794714</v>
      </c>
      <c r="N145" s="15">
        <f t="shared" si="97"/>
        <v>6.7235558795011308E-3</v>
      </c>
      <c r="O145" s="15">
        <f t="shared" si="97"/>
        <v>1.0805764287720399E-2</v>
      </c>
      <c r="P145" s="15">
        <f t="shared" si="97"/>
        <v>1.003352192370377E-2</v>
      </c>
      <c r="Q145" s="5">
        <f t="shared" si="98"/>
        <v>8750.0650033846996</v>
      </c>
      <c r="R145" s="5">
        <f t="shared" si="98"/>
        <v>11887.611023091809</v>
      </c>
      <c r="S145" s="5">
        <f t="shared" si="98"/>
        <v>6128.141181247709</v>
      </c>
      <c r="T145" s="5">
        <f t="shared" si="124"/>
        <v>53.83111042514728</v>
      </c>
      <c r="U145" s="5">
        <f t="shared" si="124"/>
        <v>201.36949331433263</v>
      </c>
      <c r="V145" s="5">
        <f t="shared" si="124"/>
        <v>274.95823061514631</v>
      </c>
      <c r="W145" s="15">
        <f t="shared" si="100"/>
        <v>-1.0734613539272964E-2</v>
      </c>
      <c r="X145" s="15">
        <f t="shared" si="100"/>
        <v>-1.217998157191269E-2</v>
      </c>
      <c r="Y145" s="15">
        <f t="shared" si="100"/>
        <v>-9.7425357312937999E-3</v>
      </c>
      <c r="Z145" s="5">
        <f t="shared" si="105"/>
        <v>11630.394406269083</v>
      </c>
      <c r="AA145" s="5">
        <f t="shared" si="105"/>
        <v>30372.302054526732</v>
      </c>
      <c r="AB145" s="5">
        <f t="shared" si="105"/>
        <v>31734.440945072452</v>
      </c>
      <c r="AC145" s="16">
        <f t="shared" si="111"/>
        <v>1.6130515558160181</v>
      </c>
      <c r="AD145" s="16">
        <f t="shared" si="111"/>
        <v>2.9523812563695078</v>
      </c>
      <c r="AE145" s="16">
        <f t="shared" si="111"/>
        <v>5.5889673387800949</v>
      </c>
      <c r="AF145" s="15">
        <f t="shared" si="112"/>
        <v>-4.0504037456468023E-3</v>
      </c>
      <c r="AG145" s="15">
        <f t="shared" si="112"/>
        <v>2.9673830763510267E-4</v>
      </c>
      <c r="AH145" s="15">
        <f t="shared" si="112"/>
        <v>9.7937136394747881E-3</v>
      </c>
      <c r="AI145" s="1">
        <f t="shared" si="120"/>
        <v>300305.00124446425</v>
      </c>
      <c r="AJ145" s="1">
        <f t="shared" si="120"/>
        <v>105053.24260172795</v>
      </c>
      <c r="AK145" s="1">
        <f t="shared" si="120"/>
        <v>39934.179979990215</v>
      </c>
      <c r="AL145" s="14">
        <f t="shared" si="125"/>
        <v>50.569033024495752</v>
      </c>
      <c r="AM145" s="14">
        <f t="shared" si="125"/>
        <v>10.610692147539076</v>
      </c>
      <c r="AN145" s="14">
        <f t="shared" si="125"/>
        <v>3.5624031568708614</v>
      </c>
      <c r="AO145" s="11">
        <f t="shared" si="126"/>
        <v>8.4303302653172905E-3</v>
      </c>
      <c r="AP145" s="11">
        <f t="shared" si="126"/>
        <v>1.0619992663918767E-2</v>
      </c>
      <c r="AQ145" s="11">
        <f t="shared" si="126"/>
        <v>9.6336733161656307E-3</v>
      </c>
      <c r="AR145" s="1">
        <f t="shared" si="106"/>
        <v>162546.61912560315</v>
      </c>
      <c r="AS145" s="1">
        <f t="shared" si="103"/>
        <v>59033.822985965169</v>
      </c>
      <c r="AT145" s="1">
        <f t="shared" si="104"/>
        <v>22287.534974085389</v>
      </c>
      <c r="AU145" s="1">
        <f t="shared" si="113"/>
        <v>32509.323825120631</v>
      </c>
      <c r="AV145" s="1">
        <f t="shared" si="113"/>
        <v>11806.764597193034</v>
      </c>
      <c r="AW145" s="1">
        <f t="shared" si="113"/>
        <v>4457.5069948170776</v>
      </c>
      <c r="AX145" s="1">
        <f t="shared" si="114"/>
        <v>111671.81633157124</v>
      </c>
      <c r="AY145" s="1">
        <f t="shared" si="114"/>
        <v>15958.159307277761</v>
      </c>
      <c r="AZ145" s="1">
        <f t="shared" si="114"/>
        <v>4093.4897063835765</v>
      </c>
      <c r="BA145" s="1">
        <f t="shared" si="115"/>
        <v>13534.883713029545</v>
      </c>
      <c r="BB145" s="1">
        <f t="shared" si="115"/>
        <v>28640.55308661042</v>
      </c>
      <c r="BC145" s="1">
        <f t="shared" si="115"/>
        <v>36227.054022533128</v>
      </c>
      <c r="BD145" s="1">
        <f t="shared" si="116"/>
        <v>6546.4067363924369</v>
      </c>
      <c r="BE145" s="2">
        <f t="shared" si="121"/>
        <v>0.17931493730955578</v>
      </c>
      <c r="BF145" s="2">
        <f t="shared" si="121"/>
        <v>0.13584270515142602</v>
      </c>
      <c r="BG145" s="2">
        <f t="shared" si="121"/>
        <v>7.3108051554487685E-2</v>
      </c>
      <c r="BH145" s="2">
        <f t="shared" si="109"/>
        <v>0.11570020970999774</v>
      </c>
      <c r="BI145" s="2">
        <f t="shared" si="117"/>
        <v>3.2153846742329923E-3</v>
      </c>
      <c r="BJ145" s="2">
        <f t="shared" si="117"/>
        <v>1.8453240542857267E-3</v>
      </c>
      <c r="BK145" s="2">
        <f t="shared" si="117"/>
        <v>5.3447872020936297E-4</v>
      </c>
      <c r="BL145" s="2">
        <f t="shared" si="110"/>
        <v>522.64990798485178</v>
      </c>
      <c r="BM145" s="2">
        <f t="shared" si="110"/>
        <v>108.93653357244717</v>
      </c>
      <c r="BN145" s="2">
        <f t="shared" si="110"/>
        <v>11.912213169570576</v>
      </c>
      <c r="BO145" s="2">
        <f t="shared" si="118"/>
        <v>501.22181243787855</v>
      </c>
      <c r="BP145" s="2">
        <f t="shared" si="118"/>
        <v>52.806759233771899</v>
      </c>
      <c r="BQ145" s="2">
        <f t="shared" si="118"/>
        <v>10.26895831395376</v>
      </c>
      <c r="BR145" s="11">
        <f t="shared" si="119"/>
        <v>3.795139945694756E-2</v>
      </c>
      <c r="BS145" s="17">
        <f t="shared" si="107"/>
        <v>2.2963490234739474E-2</v>
      </c>
      <c r="BT145" s="17">
        <f t="shared" si="108"/>
        <v>8.3497433152226325E-2</v>
      </c>
      <c r="BU145" s="12">
        <f>(BU$3*temphigh!$I255+BU$4*temphigh!$I255^2+BU$5*temphigh!$I255^6)*(K145/K$56)^$BW$1</f>
        <v>-9.0634939884585908</v>
      </c>
      <c r="BV145" s="12">
        <f>(BV$3*temphigh!$I255+BV$4*temphigh!$I255^2+BV$5*temphigh!$I255^6)*(L145/L$56)^$BW$1</f>
        <v>-7.9609653710313024</v>
      </c>
      <c r="BW145" s="12">
        <f>(BW$3*temphigh!$I255+BW$4*temphigh!$I255^2+BW$5*temphigh!$I255^6)*(M145/M$56)^$BW$1</f>
        <v>-7.9092008734656938</v>
      </c>
      <c r="BX145" s="12"/>
      <c r="BY145" s="12"/>
      <c r="BZ145" s="12"/>
      <c r="CA145" s="19"/>
      <c r="CB145" s="19"/>
      <c r="CC145" s="19"/>
      <c r="CD145" s="19"/>
      <c r="CE145" s="19"/>
      <c r="CF145" s="19"/>
      <c r="CG145" s="19"/>
      <c r="CH145" s="19"/>
    </row>
    <row r="146" spans="1:86" x14ac:dyDescent="0.3">
      <c r="A146" s="2">
        <f t="shared" si="92"/>
        <v>2100</v>
      </c>
      <c r="B146" s="5">
        <f t="shared" si="122"/>
        <v>1164.5066932706379</v>
      </c>
      <c r="C146" s="5">
        <f t="shared" si="122"/>
        <v>2959.6670200071494</v>
      </c>
      <c r="D146" s="5">
        <f t="shared" si="122"/>
        <v>4356.4152275777533</v>
      </c>
      <c r="E146" s="15">
        <f t="shared" si="123"/>
        <v>4.0621171867218736E-5</v>
      </c>
      <c r="F146" s="15">
        <f t="shared" si="123"/>
        <v>8.0026432450625273E-5</v>
      </c>
      <c r="G146" s="15">
        <f t="shared" si="123"/>
        <v>1.6337111513662725E-4</v>
      </c>
      <c r="H146" s="5">
        <f t="shared" si="95"/>
        <v>163619.21523091241</v>
      </c>
      <c r="I146" s="5">
        <f t="shared" si="95"/>
        <v>59666.69932311296</v>
      </c>
      <c r="J146" s="5">
        <f t="shared" si="95"/>
        <v>22511.55676584797</v>
      </c>
      <c r="K146" s="5">
        <f t="shared" si="96"/>
        <v>140505.17371555063</v>
      </c>
      <c r="L146" s="5">
        <f t="shared" si="96"/>
        <v>20159.936546837904</v>
      </c>
      <c r="M146" s="5">
        <f t="shared" si="96"/>
        <v>5167.4497470629794</v>
      </c>
      <c r="N146" s="15">
        <f t="shared" si="97"/>
        <v>6.5578107791750551E-3</v>
      </c>
      <c r="O146" s="15">
        <f t="shared" si="97"/>
        <v>1.0639693897223523E-2</v>
      </c>
      <c r="P146" s="15">
        <f t="shared" si="97"/>
        <v>9.8864524329194126E-3</v>
      </c>
      <c r="Q146" s="5">
        <f t="shared" si="98"/>
        <v>8713.2556702423917</v>
      </c>
      <c r="R146" s="5">
        <f t="shared" si="98"/>
        <v>11868.709886181252</v>
      </c>
      <c r="S146" s="5">
        <f t="shared" si="98"/>
        <v>6129.4340748831519</v>
      </c>
      <c r="T146" s="5">
        <f t="shared" si="124"/>
        <v>53.253254258343397</v>
      </c>
      <c r="U146" s="5">
        <f t="shared" si="124"/>
        <v>198.91681659661867</v>
      </c>
      <c r="V146" s="5">
        <f t="shared" si="124"/>
        <v>272.27944022876494</v>
      </c>
      <c r="W146" s="15">
        <f t="shared" si="100"/>
        <v>-1.0734613539272964E-2</v>
      </c>
      <c r="X146" s="15">
        <f t="shared" si="100"/>
        <v>-1.217998157191269E-2</v>
      </c>
      <c r="Y146" s="15">
        <f t="shared" si="100"/>
        <v>-9.7425357312937999E-3</v>
      </c>
      <c r="Z146" s="5">
        <f t="shared" si="105"/>
        <v>11536.482630463119</v>
      </c>
      <c r="AA146" s="5">
        <f t="shared" si="105"/>
        <v>30338.120963622969</v>
      </c>
      <c r="AB146" s="5">
        <f t="shared" si="105"/>
        <v>32056.943081446352</v>
      </c>
      <c r="AC146" s="16">
        <f t="shared" si="111"/>
        <v>1.6065180457524195</v>
      </c>
      <c r="AD146" s="16">
        <f t="shared" si="111"/>
        <v>2.9532573409870166</v>
      </c>
      <c r="AE146" s="16">
        <f t="shared" si="111"/>
        <v>5.643704084436485</v>
      </c>
      <c r="AF146" s="15">
        <f t="shared" si="112"/>
        <v>-4.0504037456468023E-3</v>
      </c>
      <c r="AG146" s="15">
        <f t="shared" si="112"/>
        <v>2.9673830763510267E-4</v>
      </c>
      <c r="AH146" s="15">
        <f t="shared" si="112"/>
        <v>9.7937136394747881E-3</v>
      </c>
      <c r="AI146" s="1">
        <f t="shared" si="120"/>
        <v>302783.82494513848</v>
      </c>
      <c r="AJ146" s="1">
        <f t="shared" si="120"/>
        <v>106354.68293874818</v>
      </c>
      <c r="AK146" s="1">
        <f t="shared" si="120"/>
        <v>40398.268976808271</v>
      </c>
      <c r="AL146" s="14">
        <f t="shared" si="125"/>
        <v>50.991083537594044</v>
      </c>
      <c r="AM146" s="14">
        <f t="shared" si="125"/>
        <v>10.722250765577382</v>
      </c>
      <c r="AN146" s="14">
        <f t="shared" si="125"/>
        <v>3.5963789948222948</v>
      </c>
      <c r="AO146" s="11">
        <f t="shared" si="126"/>
        <v>8.346026962664118E-3</v>
      </c>
      <c r="AP146" s="11">
        <f t="shared" si="126"/>
        <v>1.0513792737279579E-2</v>
      </c>
      <c r="AQ146" s="11">
        <f t="shared" si="126"/>
        <v>9.5373365830039736E-3</v>
      </c>
      <c r="AR146" s="1">
        <f t="shared" si="106"/>
        <v>163619.21523091241</v>
      </c>
      <c r="AS146" s="1">
        <f t="shared" si="103"/>
        <v>59666.69932311296</v>
      </c>
      <c r="AT146" s="1">
        <f t="shared" si="104"/>
        <v>22511.55676584797</v>
      </c>
      <c r="AU146" s="1">
        <f t="shared" si="113"/>
        <v>32723.843046182483</v>
      </c>
      <c r="AV146" s="1">
        <f t="shared" si="113"/>
        <v>11933.339864622592</v>
      </c>
      <c r="AW146" s="1">
        <f t="shared" si="113"/>
        <v>4502.3113531695944</v>
      </c>
      <c r="AX146" s="1">
        <f t="shared" si="114"/>
        <v>112404.1389724405</v>
      </c>
      <c r="AY146" s="1">
        <f t="shared" si="114"/>
        <v>16127.949237470322</v>
      </c>
      <c r="AZ146" s="1">
        <f t="shared" si="114"/>
        <v>4133.9597976503828</v>
      </c>
      <c r="BA146" s="1">
        <f t="shared" si="115"/>
        <v>13543.045199610979</v>
      </c>
      <c r="BB146" s="1">
        <f t="shared" si="115"/>
        <v>28674.168696158733</v>
      </c>
      <c r="BC146" s="1">
        <f t="shared" si="115"/>
        <v>36275.830459339581</v>
      </c>
      <c r="BD146" s="1">
        <f t="shared" si="116"/>
        <v>6363.0754601509452</v>
      </c>
      <c r="BE146" s="2">
        <f t="shared" si="121"/>
        <v>0.17931493730955578</v>
      </c>
      <c r="BF146" s="2">
        <f t="shared" si="121"/>
        <v>0.13584270515142602</v>
      </c>
      <c r="BG146" s="2">
        <f t="shared" si="121"/>
        <v>7.3108051554487685E-2</v>
      </c>
      <c r="BH146" s="2">
        <f t="shared" si="109"/>
        <v>0.11542429601118859</v>
      </c>
      <c r="BI146" s="2">
        <f t="shared" si="117"/>
        <v>3.2153846742329923E-3</v>
      </c>
      <c r="BJ146" s="2">
        <f t="shared" si="117"/>
        <v>1.8453240542857267E-3</v>
      </c>
      <c r="BK146" s="2">
        <f t="shared" si="117"/>
        <v>5.3447872020936297E-4</v>
      </c>
      <c r="BL146" s="2">
        <f t="shared" si="110"/>
        <v>526.09871706350509</v>
      </c>
      <c r="BM146" s="2">
        <f t="shared" si="110"/>
        <v>110.10439550077423</v>
      </c>
      <c r="BN146" s="2">
        <f t="shared" si="110"/>
        <v>12.031948050130849</v>
      </c>
      <c r="BO146" s="2">
        <f t="shared" si="118"/>
        <v>508.6363020960398</v>
      </c>
      <c r="BP146" s="2">
        <f t="shared" si="118"/>
        <v>53.433011577922684</v>
      </c>
      <c r="BQ146" s="2">
        <f t="shared" si="118"/>
        <v>10.267829021800384</v>
      </c>
      <c r="BR146" s="11">
        <f t="shared" si="119"/>
        <v>3.7793702412581148E-2</v>
      </c>
      <c r="BS146" s="17">
        <f t="shared" si="107"/>
        <v>2.2123858830725495E-2</v>
      </c>
      <c r="BT146" s="17">
        <f t="shared" si="108"/>
        <v>8.1065469079831379E-2</v>
      </c>
      <c r="BU146" s="12">
        <f>(BU$3*temphigh!$I256+BU$4*temphigh!$I256^2+BU$5*temphigh!$I256^6)*(K146/K$56)^$BW$1</f>
        <v>-9.3761836689746545</v>
      </c>
      <c r="BV146" s="12">
        <f>(BV$3*temphigh!$I256+BV$4*temphigh!$I256^2+BV$5*temphigh!$I256^6)*(L146/L$56)^$BW$1</f>
        <v>-8.1760757100206245</v>
      </c>
      <c r="BW146" s="12">
        <f>(BW$3*temphigh!$I256+BW$4*temphigh!$I256^2+BW$5*temphigh!$I256^6)*(M146/M$56)^$BW$1</f>
        <v>-8.0884376604590802</v>
      </c>
      <c r="BX146" s="12"/>
      <c r="BY146" s="12"/>
      <c r="BZ146" s="12"/>
      <c r="CA146" s="19"/>
      <c r="CB146" s="19"/>
      <c r="CC146" s="19"/>
      <c r="CD146" s="19"/>
      <c r="CE146" s="19"/>
      <c r="CF146" s="19"/>
      <c r="CG146" s="19"/>
      <c r="CH146" s="19"/>
    </row>
    <row r="147" spans="1:86" x14ac:dyDescent="0.3">
      <c r="A147" s="2">
        <f t="shared" si="92"/>
        <v>2101</v>
      </c>
      <c r="B147" s="5">
        <f t="shared" si="122"/>
        <v>1164.5516317158392</v>
      </c>
      <c r="C147" s="5">
        <f t="shared" si="122"/>
        <v>2959.8920290203596</v>
      </c>
      <c r="D147" s="5">
        <f t="shared" si="122"/>
        <v>4357.0913543707948</v>
      </c>
      <c r="E147" s="15">
        <f t="shared" si="123"/>
        <v>3.8590113273857797E-5</v>
      </c>
      <c r="F147" s="15">
        <f t="shared" si="123"/>
        <v>7.6025110828094008E-5</v>
      </c>
      <c r="G147" s="15">
        <f t="shared" si="123"/>
        <v>1.5520255937979588E-4</v>
      </c>
      <c r="H147" s="5">
        <f t="shared" si="95"/>
        <v>164671.64666677115</v>
      </c>
      <c r="I147" s="5">
        <f t="shared" si="95"/>
        <v>60296.316156297551</v>
      </c>
      <c r="J147" s="5">
        <f t="shared" si="95"/>
        <v>22734.370870407565</v>
      </c>
      <c r="K147" s="5">
        <f t="shared" si="96"/>
        <v>141403.47424883646</v>
      </c>
      <c r="L147" s="5">
        <f t="shared" si="96"/>
        <v>20371.12015070831</v>
      </c>
      <c r="M147" s="5">
        <f t="shared" si="96"/>
        <v>5217.7861379017659</v>
      </c>
      <c r="N147" s="15">
        <f t="shared" si="97"/>
        <v>6.3933626750600769E-3</v>
      </c>
      <c r="O147" s="15">
        <f t="shared" si="97"/>
        <v>1.0475410147237296E-2</v>
      </c>
      <c r="P147" s="15">
        <f t="shared" si="97"/>
        <v>9.7410508669961704E-3</v>
      </c>
      <c r="Q147" s="5">
        <f t="shared" si="98"/>
        <v>8675.1660110994817</v>
      </c>
      <c r="R147" s="5">
        <f t="shared" si="98"/>
        <v>11847.865156964572</v>
      </c>
      <c r="S147" s="5">
        <f t="shared" si="98"/>
        <v>6129.7944868288359</v>
      </c>
      <c r="T147" s="5">
        <f t="shared" si="124"/>
        <v>52.681601154171439</v>
      </c>
      <c r="U147" s="5">
        <f t="shared" si="124"/>
        <v>196.49401343612831</v>
      </c>
      <c r="V147" s="5">
        <f t="shared" si="124"/>
        <v>269.62674805343954</v>
      </c>
      <c r="W147" s="15">
        <f t="shared" si="100"/>
        <v>-1.0734613539272964E-2</v>
      </c>
      <c r="X147" s="15">
        <f t="shared" si="100"/>
        <v>-1.217998157191269E-2</v>
      </c>
      <c r="Y147" s="15">
        <f t="shared" si="100"/>
        <v>-9.7425357312937999E-3</v>
      </c>
      <c r="Z147" s="5">
        <f t="shared" si="105"/>
        <v>11441.420693932478</v>
      </c>
      <c r="AA147" s="5">
        <f t="shared" si="105"/>
        <v>30298.871940253022</v>
      </c>
      <c r="AB147" s="5">
        <f t="shared" si="105"/>
        <v>32377.729100490254</v>
      </c>
      <c r="AC147" s="16">
        <f t="shared" si="111"/>
        <v>1.6000109990424547</v>
      </c>
      <c r="AD147" s="16">
        <f t="shared" si="111"/>
        <v>2.9541336855723919</v>
      </c>
      <c r="AE147" s="16">
        <f t="shared" si="111"/>
        <v>5.6989769061053899</v>
      </c>
      <c r="AF147" s="15">
        <f t="shared" si="112"/>
        <v>-4.0504037456468023E-3</v>
      </c>
      <c r="AG147" s="15">
        <f t="shared" si="112"/>
        <v>2.9673830763510267E-4</v>
      </c>
      <c r="AH147" s="15">
        <f t="shared" si="112"/>
        <v>9.7937136394747881E-3</v>
      </c>
      <c r="AI147" s="1">
        <f t="shared" si="120"/>
        <v>305229.28549680713</v>
      </c>
      <c r="AJ147" s="1">
        <f t="shared" si="120"/>
        <v>107652.55450949597</v>
      </c>
      <c r="AK147" s="1">
        <f t="shared" si="120"/>
        <v>40860.753432297039</v>
      </c>
      <c r="AL147" s="14">
        <f t="shared" si="125"/>
        <v>51.412400766073652</v>
      </c>
      <c r="AM147" s="14">
        <f t="shared" si="125"/>
        <v>10.833854972581534</v>
      </c>
      <c r="AN147" s="14">
        <f t="shared" si="125"/>
        <v>3.6303358730064237</v>
      </c>
      <c r="AO147" s="11">
        <f t="shared" si="126"/>
        <v>8.2625666930374771E-3</v>
      </c>
      <c r="AP147" s="11">
        <f t="shared" si="126"/>
        <v>1.0408654809906782E-2</v>
      </c>
      <c r="AQ147" s="11">
        <f t="shared" si="126"/>
        <v>9.4419632171739345E-3</v>
      </c>
      <c r="AR147" s="1">
        <f t="shared" si="106"/>
        <v>164671.64666677115</v>
      </c>
      <c r="AS147" s="1">
        <f t="shared" si="103"/>
        <v>60296.316156297551</v>
      </c>
      <c r="AT147" s="1">
        <f t="shared" si="104"/>
        <v>22734.370870407565</v>
      </c>
      <c r="AU147" s="1">
        <f t="shared" si="113"/>
        <v>32934.329333354231</v>
      </c>
      <c r="AV147" s="1">
        <f t="shared" si="113"/>
        <v>12059.263231259511</v>
      </c>
      <c r="AW147" s="1">
        <f t="shared" si="113"/>
        <v>4546.874174081513</v>
      </c>
      <c r="AX147" s="1">
        <f t="shared" si="114"/>
        <v>113122.77939906917</v>
      </c>
      <c r="AY147" s="1">
        <f t="shared" si="114"/>
        <v>16296.896120566647</v>
      </c>
      <c r="AZ147" s="1">
        <f t="shared" si="114"/>
        <v>4174.2289103214134</v>
      </c>
      <c r="BA147" s="1">
        <f t="shared" si="115"/>
        <v>13550.989528580325</v>
      </c>
      <c r="BB147" s="1">
        <f t="shared" si="115"/>
        <v>28707.19346059539</v>
      </c>
      <c r="BC147" s="1">
        <f t="shared" si="115"/>
        <v>36323.697824288494</v>
      </c>
      <c r="BD147" s="1">
        <f t="shared" si="116"/>
        <v>6184.7349799212398</v>
      </c>
      <c r="BE147" s="2">
        <f t="shared" si="121"/>
        <v>0.17931493730955578</v>
      </c>
      <c r="BF147" s="2">
        <f t="shared" si="121"/>
        <v>0.13584270515142602</v>
      </c>
      <c r="BG147" s="2">
        <f t="shared" si="121"/>
        <v>7.3108051554487685E-2</v>
      </c>
      <c r="BH147" s="2">
        <f t="shared" si="109"/>
        <v>0.11514839239386207</v>
      </c>
      <c r="BI147" s="2">
        <f t="shared" si="117"/>
        <v>3.2153846742329923E-3</v>
      </c>
      <c r="BJ147" s="2">
        <f t="shared" si="117"/>
        <v>1.8453240542857267E-3</v>
      </c>
      <c r="BK147" s="2">
        <f t="shared" si="117"/>
        <v>5.3447872020936297E-4</v>
      </c>
      <c r="BL147" s="2">
        <f t="shared" si="110"/>
        <v>529.48268897304638</v>
      </c>
      <c r="BM147" s="2">
        <f t="shared" si="110"/>
        <v>111.26624258803297</v>
      </c>
      <c r="BN147" s="2">
        <f t="shared" si="110"/>
        <v>12.151037447580457</v>
      </c>
      <c r="BO147" s="2">
        <f t="shared" si="118"/>
        <v>516.16117943067127</v>
      </c>
      <c r="BP147" s="2">
        <f t="shared" si="118"/>
        <v>54.066796371090859</v>
      </c>
      <c r="BQ147" s="2">
        <f t="shared" si="118"/>
        <v>10.266721007480619</v>
      </c>
      <c r="BR147" s="11">
        <f t="shared" si="119"/>
        <v>3.763731361840536E-2</v>
      </c>
      <c r="BS147" s="17">
        <f t="shared" si="107"/>
        <v>2.1318166394046996E-2</v>
      </c>
      <c r="BT147" s="17">
        <f t="shared" si="108"/>
        <v>7.870433891245765E-2</v>
      </c>
      <c r="BU147" s="12">
        <f>(BU$3*temphigh!$I257+BU$4*temphigh!$I257^2+BU$5*temphigh!$I257^6)*(K147/K$56)^$BW$1</f>
        <v>-9.6918969998434434</v>
      </c>
      <c r="BV147" s="12">
        <f>(BV$3*temphigh!$I257+BV$4*temphigh!$I257^2+BV$5*temphigh!$I257^6)*(L147/L$56)^$BW$1</f>
        <v>-8.3927313236006658</v>
      </c>
      <c r="BW147" s="12">
        <f>(BW$3*temphigh!$I257+BW$4*temphigh!$I257^2+BW$5*temphigh!$I257^6)*(M147/M$56)^$BW$1</f>
        <v>-8.2688471397996395</v>
      </c>
      <c r="BX147" s="12"/>
      <c r="BY147" s="12"/>
      <c r="BZ147" s="12"/>
      <c r="CA147" s="19"/>
      <c r="CB147" s="19"/>
      <c r="CC147" s="19"/>
      <c r="CD147" s="19"/>
      <c r="CE147" s="19"/>
      <c r="CF147" s="19"/>
      <c r="CG147" s="19"/>
      <c r="CH147" s="19"/>
    </row>
    <row r="148" spans="1:86" x14ac:dyDescent="0.3">
      <c r="A148" s="2">
        <f t="shared" si="92"/>
        <v>2102</v>
      </c>
      <c r="B148" s="5">
        <f t="shared" si="122"/>
        <v>1164.5943248862513</v>
      </c>
      <c r="C148" s="5">
        <f t="shared" si="122"/>
        <v>2960.1058038339274</v>
      </c>
      <c r="D148" s="5">
        <f t="shared" si="122"/>
        <v>4357.7337745139621</v>
      </c>
      <c r="E148" s="15">
        <f t="shared" si="123"/>
        <v>3.6660607610164905E-5</v>
      </c>
      <c r="F148" s="15">
        <f t="shared" si="123"/>
        <v>7.2223855286689307E-5</v>
      </c>
      <c r="G148" s="15">
        <f t="shared" si="123"/>
        <v>1.4744243141080607E-4</v>
      </c>
      <c r="H148" s="5">
        <f t="shared" si="95"/>
        <v>165703.65895320461</v>
      </c>
      <c r="I148" s="5">
        <f t="shared" si="95"/>
        <v>60922.545870196336</v>
      </c>
      <c r="J148" s="5">
        <f t="shared" si="95"/>
        <v>22955.943732563119</v>
      </c>
      <c r="K148" s="5">
        <f t="shared" si="96"/>
        <v>142284.44653410901</v>
      </c>
      <c r="L148" s="5">
        <f t="shared" si="96"/>
        <v>20581.205506671242</v>
      </c>
      <c r="M148" s="5">
        <f t="shared" si="96"/>
        <v>5267.862820537609</v>
      </c>
      <c r="N148" s="15">
        <f t="shared" si="97"/>
        <v>6.2302025459590737E-3</v>
      </c>
      <c r="O148" s="15">
        <f t="shared" si="97"/>
        <v>1.0312901519832662E-2</v>
      </c>
      <c r="P148" s="15">
        <f t="shared" si="97"/>
        <v>9.597304548779384E-3</v>
      </c>
      <c r="Q148" s="5">
        <f t="shared" si="98"/>
        <v>8635.8258961320535</v>
      </c>
      <c r="R148" s="5">
        <f t="shared" si="98"/>
        <v>11825.110016022782</v>
      </c>
      <c r="S148" s="5">
        <f t="shared" si="98"/>
        <v>6129.2346770152035</v>
      </c>
      <c r="T148" s="5">
        <f t="shared" si="124"/>
        <v>52.116084525151294</v>
      </c>
      <c r="U148" s="5">
        <f t="shared" si="124"/>
        <v>194.1007199734851</v>
      </c>
      <c r="V148" s="5">
        <f t="shared" si="124"/>
        <v>266.99989982641637</v>
      </c>
      <c r="W148" s="15">
        <f t="shared" si="100"/>
        <v>-1.0734613539272964E-2</v>
      </c>
      <c r="X148" s="15">
        <f t="shared" si="100"/>
        <v>-1.217998157191269E-2</v>
      </c>
      <c r="Y148" s="15">
        <f t="shared" si="100"/>
        <v>-9.7425357312937999E-3</v>
      </c>
      <c r="Z148" s="5">
        <f t="shared" si="105"/>
        <v>11345.265177876738</v>
      </c>
      <c r="AA148" s="5">
        <f t="shared" si="105"/>
        <v>30254.633807058435</v>
      </c>
      <c r="AB148" s="5">
        <f t="shared" si="105"/>
        <v>32696.749769961294</v>
      </c>
      <c r="AC148" s="16">
        <f t="shared" si="111"/>
        <v>1.593530308498857</v>
      </c>
      <c r="AD148" s="16">
        <f t="shared" si="111"/>
        <v>2.9550102902027766</v>
      </c>
      <c r="AE148" s="16">
        <f t="shared" si="111"/>
        <v>5.7547910539617657</v>
      </c>
      <c r="AF148" s="15">
        <f t="shared" si="112"/>
        <v>-4.0504037456468023E-3</v>
      </c>
      <c r="AG148" s="15">
        <f t="shared" si="112"/>
        <v>2.9673830763510267E-4</v>
      </c>
      <c r="AH148" s="15">
        <f t="shared" si="112"/>
        <v>9.7937136394747881E-3</v>
      </c>
      <c r="AI148" s="1">
        <f t="shared" si="120"/>
        <v>307640.6862804807</v>
      </c>
      <c r="AJ148" s="1">
        <f t="shared" si="120"/>
        <v>108946.56228980588</v>
      </c>
      <c r="AK148" s="1">
        <f t="shared" si="120"/>
        <v>41321.552263148842</v>
      </c>
      <c r="AL148" s="14">
        <f t="shared" si="125"/>
        <v>51.832951172350725</v>
      </c>
      <c r="AM148" s="14">
        <f t="shared" si="125"/>
        <v>10.945493170685026</v>
      </c>
      <c r="AN148" s="14">
        <f t="shared" si="125"/>
        <v>3.6642705958075479</v>
      </c>
      <c r="AO148" s="11">
        <f t="shared" si="126"/>
        <v>8.1799410261071022E-3</v>
      </c>
      <c r="AP148" s="11">
        <f t="shared" si="126"/>
        <v>1.0304568261807714E-2</v>
      </c>
      <c r="AQ148" s="11">
        <f t="shared" si="126"/>
        <v>9.3475435850021958E-3</v>
      </c>
      <c r="AR148" s="1">
        <f t="shared" si="106"/>
        <v>165703.65895320461</v>
      </c>
      <c r="AS148" s="1">
        <f t="shared" si="103"/>
        <v>60922.545870196336</v>
      </c>
      <c r="AT148" s="1">
        <f t="shared" si="104"/>
        <v>22955.943732563119</v>
      </c>
      <c r="AU148" s="1">
        <f t="shared" si="113"/>
        <v>33140.731790640923</v>
      </c>
      <c r="AV148" s="1">
        <f t="shared" si="113"/>
        <v>12184.509174039267</v>
      </c>
      <c r="AW148" s="1">
        <f t="shared" si="113"/>
        <v>4591.1887465126238</v>
      </c>
      <c r="AX148" s="1">
        <f t="shared" si="114"/>
        <v>113827.55722728721</v>
      </c>
      <c r="AY148" s="1">
        <f t="shared" si="114"/>
        <v>16464.964405336996</v>
      </c>
      <c r="AZ148" s="1">
        <f t="shared" si="114"/>
        <v>4214.2902564300866</v>
      </c>
      <c r="BA148" s="1">
        <f t="shared" si="115"/>
        <v>13558.719465947634</v>
      </c>
      <c r="BB148" s="1">
        <f t="shared" si="115"/>
        <v>28739.637745960572</v>
      </c>
      <c r="BC148" s="1">
        <f t="shared" si="115"/>
        <v>36370.676560057553</v>
      </c>
      <c r="BD148" s="1">
        <f t="shared" si="116"/>
        <v>6011.2565979654082</v>
      </c>
      <c r="BE148" s="2">
        <f t="shared" si="121"/>
        <v>0.17931493730955578</v>
      </c>
      <c r="BF148" s="2">
        <f t="shared" si="121"/>
        <v>0.13584270515142602</v>
      </c>
      <c r="BG148" s="2">
        <f t="shared" si="121"/>
        <v>7.3108051554487685E-2</v>
      </c>
      <c r="BH148" s="2">
        <f t="shared" si="109"/>
        <v>0.11487250938935389</v>
      </c>
      <c r="BI148" s="2">
        <f t="shared" si="117"/>
        <v>3.2153846742329923E-3</v>
      </c>
      <c r="BJ148" s="2">
        <f t="shared" si="117"/>
        <v>1.8453240542857267E-3</v>
      </c>
      <c r="BK148" s="2">
        <f t="shared" si="117"/>
        <v>5.3447872020936297E-4</v>
      </c>
      <c r="BL148" s="2">
        <f t="shared" si="110"/>
        <v>532.80100546246467</v>
      </c>
      <c r="BM148" s="2">
        <f t="shared" si="110"/>
        <v>112.42183934259886</v>
      </c>
      <c r="BN148" s="2">
        <f t="shared" si="110"/>
        <v>12.269463427378483</v>
      </c>
      <c r="BO148" s="2">
        <f t="shared" si="118"/>
        <v>523.79809112084058</v>
      </c>
      <c r="BP148" s="2">
        <f t="shared" si="118"/>
        <v>54.708204293575264</v>
      </c>
      <c r="BQ148" s="2">
        <f t="shared" si="118"/>
        <v>10.26563392196233</v>
      </c>
      <c r="BR148" s="11">
        <f t="shared" si="119"/>
        <v>3.7482232722773484E-2</v>
      </c>
      <c r="BS148" s="17">
        <f t="shared" si="107"/>
        <v>2.0544911130563701E-2</v>
      </c>
      <c r="BT148" s="17">
        <f t="shared" si="108"/>
        <v>7.6411979526657917E-2</v>
      </c>
      <c r="BU148" s="12">
        <f>(BU$3*temphigh!$I258+BU$4*temphigh!$I258^2+BU$5*temphigh!$I258^6)*(K148/K$56)^$BW$1</f>
        <v>-10.010579581112498</v>
      </c>
      <c r="BV148" s="12">
        <f>(BV$3*temphigh!$I258+BV$4*temphigh!$I258^2+BV$5*temphigh!$I258^6)*(L148/L$56)^$BW$1</f>
        <v>-8.6108889619216296</v>
      </c>
      <c r="BW148" s="12">
        <f>(BW$3*temphigh!$I258+BW$4*temphigh!$I258^2+BW$5*temphigh!$I258^6)*(M148/M$56)^$BW$1</f>
        <v>-8.4503936872613519</v>
      </c>
      <c r="BX148" s="12"/>
      <c r="BY148" s="12"/>
      <c r="BZ148" s="12"/>
      <c r="CA148" s="19"/>
      <c r="CB148" s="19"/>
      <c r="CC148" s="19"/>
      <c r="CD148" s="19"/>
      <c r="CE148" s="19"/>
      <c r="CF148" s="19"/>
      <c r="CG148" s="19"/>
      <c r="CH148" s="19"/>
    </row>
    <row r="149" spans="1:86" x14ac:dyDescent="0.3">
      <c r="A149" s="2">
        <f t="shared" si="92"/>
        <v>2103</v>
      </c>
      <c r="B149" s="5">
        <f t="shared" si="122"/>
        <v>1164.6348848850425</v>
      </c>
      <c r="C149" s="5">
        <f t="shared" si="122"/>
        <v>2960.3089045744769</v>
      </c>
      <c r="D149" s="5">
        <f t="shared" si="122"/>
        <v>4358.3441636339594</v>
      </c>
      <c r="E149" s="15">
        <f t="shared" si="123"/>
        <v>3.4827577229656655E-5</v>
      </c>
      <c r="F149" s="15">
        <f t="shared" si="123"/>
        <v>6.8612662522354835E-5</v>
      </c>
      <c r="G149" s="15">
        <f t="shared" si="123"/>
        <v>1.4007030984026575E-4</v>
      </c>
      <c r="H149" s="5">
        <f t="shared" si="95"/>
        <v>166715.00800799031</v>
      </c>
      <c r="I149" s="5">
        <f t="shared" si="95"/>
        <v>61545.263573332595</v>
      </c>
      <c r="J149" s="5">
        <f t="shared" si="95"/>
        <v>23176.242637377207</v>
      </c>
      <c r="K149" s="5">
        <f t="shared" si="96"/>
        <v>143147.87421505601</v>
      </c>
      <c r="L149" s="5">
        <f t="shared" si="96"/>
        <v>20790.149122015118</v>
      </c>
      <c r="M149" s="5">
        <f t="shared" si="96"/>
        <v>5317.671520932161</v>
      </c>
      <c r="N149" s="15">
        <f t="shared" si="97"/>
        <v>6.0683209021024087E-3</v>
      </c>
      <c r="O149" s="15">
        <f t="shared" si="97"/>
        <v>1.0152156309607197E-2</v>
      </c>
      <c r="P149" s="15">
        <f t="shared" si="97"/>
        <v>9.4552007315689135E-3</v>
      </c>
      <c r="Q149" s="5">
        <f t="shared" si="98"/>
        <v>8595.2654001581122</v>
      </c>
      <c r="R149" s="5">
        <f t="shared" si="98"/>
        <v>11800.478154642125</v>
      </c>
      <c r="S149" s="5">
        <f t="shared" si="98"/>
        <v>6127.767120824019</v>
      </c>
      <c r="T149" s="5">
        <f t="shared" si="124"/>
        <v>51.556638498593713</v>
      </c>
      <c r="U149" s="5">
        <f t="shared" si="124"/>
        <v>191.73657678111306</v>
      </c>
      <c r="V149" s="5">
        <f t="shared" si="124"/>
        <v>264.39864376210562</v>
      </c>
      <c r="W149" s="15">
        <f t="shared" si="100"/>
        <v>-1.0734613539272964E-2</v>
      </c>
      <c r="X149" s="15">
        <f t="shared" si="100"/>
        <v>-1.217998157191269E-2</v>
      </c>
      <c r="Y149" s="15">
        <f t="shared" si="100"/>
        <v>-9.7425357312937999E-3</v>
      </c>
      <c r="Z149" s="5">
        <f t="shared" si="105"/>
        <v>11248.0721882949</v>
      </c>
      <c r="AA149" s="5">
        <f t="shared" si="105"/>
        <v>30205.486888685093</v>
      </c>
      <c r="AB149" s="5">
        <f t="shared" si="105"/>
        <v>33013.957065041017</v>
      </c>
      <c r="AC149" s="16">
        <f t="shared" si="111"/>
        <v>1.5870758673685115</v>
      </c>
      <c r="AD149" s="16">
        <f t="shared" si="111"/>
        <v>2.9558871549553358</v>
      </c>
      <c r="AE149" s="16">
        <f t="shared" si="111"/>
        <v>5.8111518295992788</v>
      </c>
      <c r="AF149" s="15">
        <f t="shared" si="112"/>
        <v>-4.0504037456468023E-3</v>
      </c>
      <c r="AG149" s="15">
        <f t="shared" si="112"/>
        <v>2.9673830763510267E-4</v>
      </c>
      <c r="AH149" s="15">
        <f t="shared" si="112"/>
        <v>9.7937136394747881E-3</v>
      </c>
      <c r="AI149" s="1">
        <f t="shared" si="120"/>
        <v>310017.34944307356</v>
      </c>
      <c r="AJ149" s="1">
        <f t="shared" si="120"/>
        <v>110236.41523486456</v>
      </c>
      <c r="AK149" s="1">
        <f t="shared" si="120"/>
        <v>41780.585783346585</v>
      </c>
      <c r="AL149" s="14">
        <f t="shared" si="125"/>
        <v>52.252701751311655</v>
      </c>
      <c r="AM149" s="14">
        <f t="shared" si="125"/>
        <v>11.057153866406136</v>
      </c>
      <c r="AN149" s="14">
        <f t="shared" si="125"/>
        <v>3.6981800056180854</v>
      </c>
      <c r="AO149" s="11">
        <f t="shared" si="126"/>
        <v>8.0981416158460318E-3</v>
      </c>
      <c r="AP149" s="11">
        <f t="shared" si="126"/>
        <v>1.0201522579189637E-2</v>
      </c>
      <c r="AQ149" s="11">
        <f t="shared" si="126"/>
        <v>9.254068149152174E-3</v>
      </c>
      <c r="AR149" s="1">
        <f t="shared" si="106"/>
        <v>166715.00800799031</v>
      </c>
      <c r="AS149" s="1">
        <f t="shared" si="103"/>
        <v>61545.263573332595</v>
      </c>
      <c r="AT149" s="1">
        <f t="shared" si="104"/>
        <v>23176.242637377207</v>
      </c>
      <c r="AU149" s="1">
        <f t="shared" si="113"/>
        <v>33343.001601598065</v>
      </c>
      <c r="AV149" s="1">
        <f t="shared" si="113"/>
        <v>12309.052714666519</v>
      </c>
      <c r="AW149" s="1">
        <f t="shared" si="113"/>
        <v>4635.2485274754417</v>
      </c>
      <c r="AX149" s="1">
        <f t="shared" si="114"/>
        <v>114518.29937204483</v>
      </c>
      <c r="AY149" s="1">
        <f t="shared" si="114"/>
        <v>16632.119297612091</v>
      </c>
      <c r="AZ149" s="1">
        <f t="shared" si="114"/>
        <v>4254.1372167457303</v>
      </c>
      <c r="BA149" s="1">
        <f t="shared" si="115"/>
        <v>13566.237704310777</v>
      </c>
      <c r="BB149" s="1">
        <f t="shared" si="115"/>
        <v>28771.511638443506</v>
      </c>
      <c r="BC149" s="1">
        <f t="shared" si="115"/>
        <v>36416.786430540771</v>
      </c>
      <c r="BD149" s="1">
        <f t="shared" si="116"/>
        <v>5842.5145389713298</v>
      </c>
      <c r="BE149" s="2">
        <f t="shared" si="121"/>
        <v>0.17931493730955578</v>
      </c>
      <c r="BF149" s="2">
        <f t="shared" si="121"/>
        <v>0.13584270515142602</v>
      </c>
      <c r="BG149" s="2">
        <f t="shared" si="121"/>
        <v>7.3108051554487685E-2</v>
      </c>
      <c r="BH149" s="2">
        <f t="shared" si="109"/>
        <v>0.11459665805860776</v>
      </c>
      <c r="BI149" s="2">
        <f t="shared" si="117"/>
        <v>3.2153846742329923E-3</v>
      </c>
      <c r="BJ149" s="2">
        <f t="shared" si="117"/>
        <v>1.8453240542857267E-3</v>
      </c>
      <c r="BK149" s="2">
        <f t="shared" si="117"/>
        <v>5.3447872020936297E-4</v>
      </c>
      <c r="BL149" s="2">
        <f t="shared" si="110"/>
        <v>536.05288171352265</v>
      </c>
      <c r="BM149" s="2">
        <f t="shared" si="110"/>
        <v>113.57095529922576</v>
      </c>
      <c r="BN149" s="2">
        <f t="shared" si="110"/>
        <v>12.38720850408704</v>
      </c>
      <c r="BO149" s="2">
        <f t="shared" si="118"/>
        <v>531.54870824218256</v>
      </c>
      <c r="BP149" s="2">
        <f t="shared" si="118"/>
        <v>55.357327123177981</v>
      </c>
      <c r="BQ149" s="2">
        <f t="shared" si="118"/>
        <v>10.264567426646853</v>
      </c>
      <c r="BR149" s="11">
        <f t="shared" si="119"/>
        <v>3.7328458605909914E-2</v>
      </c>
      <c r="BS149" s="17">
        <f t="shared" si="107"/>
        <v>1.9802663103584469E-2</v>
      </c>
      <c r="BT149" s="17">
        <f t="shared" si="108"/>
        <v>7.4186387889959141E-2</v>
      </c>
      <c r="BU149" s="12">
        <f>(BU$3*temphigh!$I259+BU$4*temphigh!$I259^2+BU$5*temphigh!$I259^6)*(K149/K$56)^$BW$1</f>
        <v>-10.332176929256132</v>
      </c>
      <c r="BV149" s="12">
        <f>(BV$3*temphigh!$I259+BV$4*temphigh!$I259^2+BV$5*temphigh!$I259^6)*(L149/L$56)^$BW$1</f>
        <v>-8.8305054208593869</v>
      </c>
      <c r="BW149" s="12">
        <f>(BW$3*temphigh!$I259+BW$4*temphigh!$I259^2+BW$5*temphigh!$I259^6)*(M149/M$56)^$BW$1</f>
        <v>-8.6330417181865844</v>
      </c>
      <c r="BX149" s="12"/>
      <c r="BY149" s="12"/>
      <c r="BZ149" s="12"/>
      <c r="CA149" s="19"/>
      <c r="CB149" s="19"/>
      <c r="CC149" s="19"/>
      <c r="CD149" s="19"/>
      <c r="CE149" s="19"/>
      <c r="CF149" s="19"/>
      <c r="CG149" s="19"/>
      <c r="CH149" s="19"/>
    </row>
    <row r="150" spans="1:86" x14ac:dyDescent="0.3">
      <c r="A150" s="2">
        <f t="shared" si="92"/>
        <v>2104</v>
      </c>
      <c r="B150" s="5">
        <f t="shared" si="122"/>
        <v>1164.6734182258704</v>
      </c>
      <c r="C150" s="5">
        <f t="shared" si="122"/>
        <v>2960.5018635165166</v>
      </c>
      <c r="D150" s="5">
        <f t="shared" si="122"/>
        <v>4358.9241145204805</v>
      </c>
      <c r="E150" s="15">
        <f t="shared" si="123"/>
        <v>3.3086198368173824E-5</v>
      </c>
      <c r="F150" s="15">
        <f t="shared" si="123"/>
        <v>6.5182029396237086E-5</v>
      </c>
      <c r="G150" s="15">
        <f t="shared" si="123"/>
        <v>1.3306679434825245E-4</v>
      </c>
      <c r="H150" s="5">
        <f t="shared" si="95"/>
        <v>167705.46011173385</v>
      </c>
      <c r="I150" s="5">
        <f t="shared" si="95"/>
        <v>62164.347135427292</v>
      </c>
      <c r="J150" s="5">
        <f t="shared" si="95"/>
        <v>23395.235715982435</v>
      </c>
      <c r="K150" s="5">
        <f t="shared" si="96"/>
        <v>143993.55002640747</v>
      </c>
      <c r="L150" s="5">
        <f t="shared" si="96"/>
        <v>20997.908463258926</v>
      </c>
      <c r="M150" s="5">
        <f t="shared" si="96"/>
        <v>5367.2041772987168</v>
      </c>
      <c r="N150" s="15">
        <f t="shared" si="97"/>
        <v>5.9077077881084517E-3</v>
      </c>
      <c r="O150" s="15">
        <f t="shared" si="97"/>
        <v>9.9931626283433772E-3</v>
      </c>
      <c r="P150" s="15">
        <f t="shared" si="97"/>
        <v>9.3147266000876972E-3</v>
      </c>
      <c r="Q150" s="5">
        <f t="shared" si="98"/>
        <v>8553.5147724864746</v>
      </c>
      <c r="R150" s="5">
        <f t="shared" si="98"/>
        <v>11774.003735575174</v>
      </c>
      <c r="S150" s="5">
        <f t="shared" si="98"/>
        <v>6125.4044965034864</v>
      </c>
      <c r="T150" s="5">
        <f t="shared" si="124"/>
        <v>51.003197908927305</v>
      </c>
      <c r="U150" s="5">
        <f t="shared" si="124"/>
        <v>189.40122880925747</v>
      </c>
      <c r="V150" s="5">
        <f t="shared" si="124"/>
        <v>261.82273052794767</v>
      </c>
      <c r="W150" s="15">
        <f t="shared" si="100"/>
        <v>-1.0734613539272964E-2</v>
      </c>
      <c r="X150" s="15">
        <f t="shared" si="100"/>
        <v>-1.217998157191269E-2</v>
      </c>
      <c r="Y150" s="15">
        <f t="shared" si="100"/>
        <v>-9.7425357312937999E-3</v>
      </c>
      <c r="Z150" s="5">
        <f t="shared" si="105"/>
        <v>11149.897317451016</v>
      </c>
      <c r="AA150" s="5">
        <f t="shared" si="105"/>
        <v>30151.512912659749</v>
      </c>
      <c r="AB150" s="5">
        <f t="shared" si="105"/>
        <v>33329.304177796381</v>
      </c>
      <c r="AC150" s="16">
        <f t="shared" si="111"/>
        <v>1.5806475693306965</v>
      </c>
      <c r="AD150" s="16">
        <f t="shared" si="111"/>
        <v>2.9567642799072575</v>
      </c>
      <c r="AE150" s="16">
        <f t="shared" si="111"/>
        <v>5.8680645865338841</v>
      </c>
      <c r="AF150" s="15">
        <f t="shared" si="112"/>
        <v>-4.0504037456468023E-3</v>
      </c>
      <c r="AG150" s="15">
        <f t="shared" si="112"/>
        <v>2.9673830763510267E-4</v>
      </c>
      <c r="AH150" s="15">
        <f t="shared" si="112"/>
        <v>9.7937136394747881E-3</v>
      </c>
      <c r="AI150" s="1">
        <f t="shared" si="120"/>
        <v>312358.61610036425</v>
      </c>
      <c r="AJ150" s="1">
        <f t="shared" si="120"/>
        <v>111521.82642604463</v>
      </c>
      <c r="AK150" s="1">
        <f t="shared" si="120"/>
        <v>42237.775732487375</v>
      </c>
      <c r="AL150" s="14">
        <f t="shared" si="125"/>
        <v>52.671620032118419</v>
      </c>
      <c r="AM150" s="14">
        <f t="shared" si="125"/>
        <v>11.168825673187555</v>
      </c>
      <c r="AN150" s="14">
        <f t="shared" si="125"/>
        <v>3.7320609833199088</v>
      </c>
      <c r="AO150" s="11">
        <f t="shared" si="126"/>
        <v>8.0171601996875709E-3</v>
      </c>
      <c r="AP150" s="11">
        <f t="shared" si="126"/>
        <v>1.0099507353397741E-2</v>
      </c>
      <c r="AQ150" s="11">
        <f t="shared" si="126"/>
        <v>9.1615274676606524E-3</v>
      </c>
      <c r="AR150" s="1">
        <f t="shared" si="106"/>
        <v>167705.46011173385</v>
      </c>
      <c r="AS150" s="1">
        <f t="shared" si="103"/>
        <v>62164.347135427292</v>
      </c>
      <c r="AT150" s="1">
        <f t="shared" si="104"/>
        <v>23395.235715982435</v>
      </c>
      <c r="AU150" s="1">
        <f t="shared" si="113"/>
        <v>33541.092022346769</v>
      </c>
      <c r="AV150" s="1">
        <f t="shared" si="113"/>
        <v>12432.869427085459</v>
      </c>
      <c r="AW150" s="1">
        <f t="shared" si="113"/>
        <v>4679.047143196487</v>
      </c>
      <c r="AX150" s="1">
        <f t="shared" si="114"/>
        <v>115194.84002112597</v>
      </c>
      <c r="AY150" s="1">
        <f t="shared" si="114"/>
        <v>16798.326770607142</v>
      </c>
      <c r="AZ150" s="1">
        <f t="shared" si="114"/>
        <v>4293.7633418389732</v>
      </c>
      <c r="BA150" s="1">
        <f t="shared" si="115"/>
        <v>13573.546865319013</v>
      </c>
      <c r="BB150" s="1">
        <f t="shared" si="115"/>
        <v>28802.824955291293</v>
      </c>
      <c r="BC150" s="1">
        <f t="shared" si="115"/>
        <v>36462.046548964296</v>
      </c>
      <c r="BD150" s="1">
        <f t="shared" si="116"/>
        <v>5678.3859085399436</v>
      </c>
      <c r="BE150" s="2">
        <f t="shared" si="121"/>
        <v>0.17931493730955578</v>
      </c>
      <c r="BF150" s="2">
        <f t="shared" si="121"/>
        <v>0.13584270515142602</v>
      </c>
      <c r="BG150" s="2">
        <f t="shared" si="121"/>
        <v>7.3108051554487685E-2</v>
      </c>
      <c r="BH150" s="2">
        <f t="shared" si="109"/>
        <v>0.11432084997101613</v>
      </c>
      <c r="BI150" s="2">
        <f t="shared" si="117"/>
        <v>3.2153846742329923E-3</v>
      </c>
      <c r="BJ150" s="2">
        <f t="shared" si="117"/>
        <v>1.8453240542857267E-3</v>
      </c>
      <c r="BK150" s="2">
        <f t="shared" si="117"/>
        <v>5.3447872020936297E-4</v>
      </c>
      <c r="BL150" s="2">
        <f t="shared" si="110"/>
        <v>539.23756622846145</v>
      </c>
      <c r="BM150" s="2">
        <f t="shared" si="110"/>
        <v>114.71336508797199</v>
      </c>
      <c r="BN150" s="2">
        <f t="shared" si="110"/>
        <v>12.504255644474672</v>
      </c>
      <c r="BO150" s="2">
        <f t="shared" si="118"/>
        <v>539.41472661526825</v>
      </c>
      <c r="BP150" s="2">
        <f t="shared" si="118"/>
        <v>56.014257747597881</v>
      </c>
      <c r="BQ150" s="2">
        <f t="shared" si="118"/>
        <v>10.263521192817892</v>
      </c>
      <c r="BR150" s="11">
        <f t="shared" si="119"/>
        <v>3.7175989405481918E-2</v>
      </c>
      <c r="BS150" s="17">
        <f t="shared" si="107"/>
        <v>1.9090060567891615E-2</v>
      </c>
      <c r="BT150" s="17">
        <f t="shared" si="108"/>
        <v>7.2025619310639943E-2</v>
      </c>
      <c r="BU150" s="12">
        <f>(BU$3*temphigh!$I260+BU$4*temphigh!$I260^2+BU$5*temphigh!$I260^6)*(K150/K$56)^$BW$1</f>
        <v>-10.656634534778201</v>
      </c>
      <c r="BV150" s="12">
        <f>(BV$3*temphigh!$I260+BV$4*temphigh!$I260^2+BV$5*temphigh!$I260^6)*(L150/L$56)^$BW$1</f>
        <v>-9.0515375775879381</v>
      </c>
      <c r="BW150" s="12">
        <f>(BW$3*temphigh!$I260+BW$4*temphigh!$I260^2+BW$5*temphigh!$I260^6)*(M150/M$56)^$BW$1</f>
        <v>-8.8167557160843941</v>
      </c>
      <c r="BX150" s="12"/>
      <c r="BY150" s="12"/>
      <c r="BZ150" s="12"/>
      <c r="CA150" s="19"/>
      <c r="CB150" s="19"/>
      <c r="CC150" s="19"/>
      <c r="CD150" s="19"/>
      <c r="CE150" s="19"/>
      <c r="CF150" s="19"/>
      <c r="CG150" s="19"/>
      <c r="CH150" s="19"/>
    </row>
    <row r="151" spans="1:86" x14ac:dyDescent="0.3">
      <c r="A151" s="2">
        <f t="shared" si="92"/>
        <v>2105</v>
      </c>
      <c r="B151" s="5">
        <f t="shared" si="122"/>
        <v>1164.7100261108324</v>
      </c>
      <c r="C151" s="5">
        <f t="shared" si="122"/>
        <v>2960.6851864600371</v>
      </c>
      <c r="D151" s="5">
        <f t="shared" si="122"/>
        <v>4359.4751411762709</v>
      </c>
      <c r="E151" s="15">
        <f t="shared" si="123"/>
        <v>3.143188844976513E-5</v>
      </c>
      <c r="F151" s="15">
        <f t="shared" si="123"/>
        <v>6.1922927926425227E-5</v>
      </c>
      <c r="G151" s="15">
        <f t="shared" si="123"/>
        <v>1.2641345463083981E-4</v>
      </c>
      <c r="H151" s="5">
        <f t="shared" si="95"/>
        <v>168674.79186121185</v>
      </c>
      <c r="I151" s="5">
        <f t="shared" si="95"/>
        <v>62779.677220931531</v>
      </c>
      <c r="J151" s="5">
        <f t="shared" si="95"/>
        <v>23612.891950443423</v>
      </c>
      <c r="K151" s="5">
        <f t="shared" si="96"/>
        <v>144821.2757508803</v>
      </c>
      <c r="L151" s="5">
        <f t="shared" si="96"/>
        <v>21204.441967703588</v>
      </c>
      <c r="M151" s="5">
        <f t="shared" si="96"/>
        <v>5416.452941184155</v>
      </c>
      <c r="N151" s="15">
        <f t="shared" si="97"/>
        <v>5.7483527860868744E-3</v>
      </c>
      <c r="O151" s="15">
        <f t="shared" si="97"/>
        <v>9.8359084099277627E-3</v>
      </c>
      <c r="P151" s="15">
        <f t="shared" si="97"/>
        <v>9.1758692717043289E-3</v>
      </c>
      <c r="Q151" s="5">
        <f t="shared" si="98"/>
        <v>8510.6044072960558</v>
      </c>
      <c r="R151" s="5">
        <f t="shared" si="98"/>
        <v>11745.721354252541</v>
      </c>
      <c r="S151" s="5">
        <f t="shared" si="98"/>
        <v>6122.1596726607468</v>
      </c>
      <c r="T151" s="5">
        <f t="shared" si="124"/>
        <v>50.455698290107918</v>
      </c>
      <c r="U151" s="5">
        <f t="shared" si="124"/>
        <v>187.09432533266309</v>
      </c>
      <c r="V151" s="5">
        <f t="shared" si="124"/>
        <v>259.27191322051425</v>
      </c>
      <c r="W151" s="15">
        <f t="shared" si="100"/>
        <v>-1.0734613539272964E-2</v>
      </c>
      <c r="X151" s="15">
        <f t="shared" si="100"/>
        <v>-1.217998157191269E-2</v>
      </c>
      <c r="Y151" s="15">
        <f t="shared" si="100"/>
        <v>-9.7425357312937999E-3</v>
      </c>
      <c r="Z151" s="5">
        <f t="shared" si="105"/>
        <v>11050.795606961765</v>
      </c>
      <c r="AA151" s="5">
        <f t="shared" si="105"/>
        <v>30092.794911109981</v>
      </c>
      <c r="AB151" s="5">
        <f t="shared" si="105"/>
        <v>33642.745525261322</v>
      </c>
      <c r="AC151" s="16">
        <f t="shared" ref="AC151:AE166" si="127">AC150*(1+AF151)</f>
        <v>1.5742453084953318</v>
      </c>
      <c r="AD151" s="16">
        <f t="shared" si="127"/>
        <v>2.9576416651357533</v>
      </c>
      <c r="AE151" s="16">
        <f t="shared" si="127"/>
        <v>5.9255347307123403</v>
      </c>
      <c r="AF151" s="15">
        <f t="shared" si="112"/>
        <v>-4.0504037456468023E-3</v>
      </c>
      <c r="AG151" s="15">
        <f t="shared" si="112"/>
        <v>2.9673830763510267E-4</v>
      </c>
      <c r="AH151" s="15">
        <f t="shared" si="112"/>
        <v>9.7937136394747881E-3</v>
      </c>
      <c r="AI151" s="1">
        <f t="shared" si="120"/>
        <v>314663.84651267459</v>
      </c>
      <c r="AJ151" s="1">
        <f t="shared" si="120"/>
        <v>112802.51321052563</v>
      </c>
      <c r="AK151" s="1">
        <f t="shared" si="120"/>
        <v>42693.04530243513</v>
      </c>
      <c r="AL151" s="14">
        <f t="shared" si="125"/>
        <v>53.089674079735246</v>
      </c>
      <c r="AM151" s="14">
        <f t="shared" si="125"/>
        <v>11.28049731383258</v>
      </c>
      <c r="AN151" s="14">
        <f t="shared" si="125"/>
        <v>3.7659104487374822</v>
      </c>
      <c r="AO151" s="11">
        <f t="shared" si="126"/>
        <v>7.9369885976906945E-3</v>
      </c>
      <c r="AP151" s="11">
        <f t="shared" si="126"/>
        <v>9.9985122798637634E-3</v>
      </c>
      <c r="AQ151" s="11">
        <f t="shared" si="126"/>
        <v>9.0699121929840466E-3</v>
      </c>
      <c r="AR151" s="1">
        <f t="shared" si="106"/>
        <v>168674.79186121185</v>
      </c>
      <c r="AS151" s="1">
        <f t="shared" si="103"/>
        <v>62779.677220931531</v>
      </c>
      <c r="AT151" s="1">
        <f t="shared" si="104"/>
        <v>23612.891950443423</v>
      </c>
      <c r="AU151" s="1">
        <f t="shared" si="113"/>
        <v>33734.95837224237</v>
      </c>
      <c r="AV151" s="1">
        <f t="shared" si="113"/>
        <v>12555.935444186307</v>
      </c>
      <c r="AW151" s="1">
        <f t="shared" si="113"/>
        <v>4722.5783900886845</v>
      </c>
      <c r="AX151" s="1">
        <f t="shared" si="114"/>
        <v>115857.02060070424</v>
      </c>
      <c r="AY151" s="1">
        <f t="shared" si="114"/>
        <v>16963.55357416287</v>
      </c>
      <c r="AZ151" s="1">
        <f t="shared" si="114"/>
        <v>4333.1623529473245</v>
      </c>
      <c r="BA151" s="1">
        <f t="shared" si="115"/>
        <v>13580.649501998401</v>
      </c>
      <c r="BB151" s="1">
        <f t="shared" si="115"/>
        <v>28833.587255217917</v>
      </c>
      <c r="BC151" s="1">
        <f t="shared" si="115"/>
        <v>36506.475404784738</v>
      </c>
      <c r="BD151" s="1">
        <f t="shared" si="116"/>
        <v>5518.7506503930872</v>
      </c>
      <c r="BE151" s="2">
        <f t="shared" si="121"/>
        <v>0.17931493730955578</v>
      </c>
      <c r="BF151" s="2">
        <f t="shared" si="121"/>
        <v>0.13584270515142602</v>
      </c>
      <c r="BG151" s="2">
        <f t="shared" si="121"/>
        <v>7.3108051554487685E-2</v>
      </c>
      <c r="BH151" s="2">
        <f t="shared" si="109"/>
        <v>0.11404509718364464</v>
      </c>
      <c r="BI151" s="2">
        <f t="shared" si="117"/>
        <v>3.2153846742329923E-3</v>
      </c>
      <c r="BJ151" s="2">
        <f t="shared" si="117"/>
        <v>1.8453240542857267E-3</v>
      </c>
      <c r="BK151" s="2">
        <f t="shared" si="117"/>
        <v>5.3447872020936297E-4</v>
      </c>
      <c r="BL151" s="2">
        <f t="shared" si="110"/>
        <v>542.3543406799804</v>
      </c>
      <c r="BM151" s="2">
        <f t="shared" si="110"/>
        <v>115.84884849607866</v>
      </c>
      <c r="BN151" s="2">
        <f t="shared" si="110"/>
        <v>12.62058827011497</v>
      </c>
      <c r="BO151" s="2">
        <f t="shared" si="118"/>
        <v>547.3978671588369</v>
      </c>
      <c r="BP151" s="2">
        <f t="shared" si="118"/>
        <v>56.679090177005662</v>
      </c>
      <c r="BQ151" s="2">
        <f t="shared" si="118"/>
        <v>10.262494901121221</v>
      </c>
      <c r="BR151" s="11">
        <f t="shared" si="119"/>
        <v>3.7024822541337182E-2</v>
      </c>
      <c r="BS151" s="17">
        <f t="shared" si="107"/>
        <v>1.8405806500432196E-2</v>
      </c>
      <c r="BT151" s="17">
        <f t="shared" si="108"/>
        <v>6.9927785738485376E-2</v>
      </c>
      <c r="BU151" s="12">
        <f>(BU$3*temphigh!$I261+BU$4*temphigh!$I261^2+BU$5*temphigh!$I261^6)*(K151/K$56)^$BW$1</f>
        <v>-10.983897918224322</v>
      </c>
      <c r="BV151" s="12">
        <f>(BV$3*temphigh!$I261+BV$4*temphigh!$I261^2+BV$5*temphigh!$I261^6)*(L151/L$56)^$BW$1</f>
        <v>-9.2739424248795945</v>
      </c>
      <c r="BW151" s="12">
        <f>(BW$3*temphigh!$I261+BW$4*temphigh!$I261^2+BW$5*temphigh!$I261^6)*(M151/M$56)^$BW$1</f>
        <v>-9.001500260227429</v>
      </c>
      <c r="BX151" s="12"/>
      <c r="BY151" s="12"/>
      <c r="BZ151" s="12"/>
      <c r="CA151" s="19"/>
      <c r="CB151" s="19"/>
      <c r="CC151" s="19"/>
      <c r="CD151" s="19"/>
      <c r="CE151" s="19"/>
      <c r="CF151" s="19"/>
      <c r="CG151" s="19"/>
      <c r="CH151" s="19"/>
    </row>
    <row r="152" spans="1:86" x14ac:dyDescent="0.3">
      <c r="A152" s="2">
        <f t="shared" si="92"/>
        <v>2106</v>
      </c>
      <c r="B152" s="5">
        <f t="shared" si="122"/>
        <v>1164.7448046946683</v>
      </c>
      <c r="C152" s="5">
        <f t="shared" si="122"/>
        <v>2960.85935404068</v>
      </c>
      <c r="D152" s="5">
        <f t="shared" si="122"/>
        <v>4359.9986826735958</v>
      </c>
      <c r="E152" s="15">
        <f t="shared" si="123"/>
        <v>2.9860294027276873E-5</v>
      </c>
      <c r="F152" s="15">
        <f t="shared" si="123"/>
        <v>5.8826781530103961E-5</v>
      </c>
      <c r="G152" s="15">
        <f t="shared" si="123"/>
        <v>1.2009278189929781E-4</v>
      </c>
      <c r="H152" s="5">
        <f t="shared" si="95"/>
        <v>169622.79011137938</v>
      </c>
      <c r="I152" s="5">
        <f t="shared" si="95"/>
        <v>63391.137318800545</v>
      </c>
      <c r="J152" s="5">
        <f t="shared" si="95"/>
        <v>23829.181177690331</v>
      </c>
      <c r="K152" s="5">
        <f t="shared" si="96"/>
        <v>145630.86216627949</v>
      </c>
      <c r="L152" s="5">
        <f t="shared" si="96"/>
        <v>21409.709053653889</v>
      </c>
      <c r="M152" s="5">
        <f t="shared" si="96"/>
        <v>5465.4101783072174</v>
      </c>
      <c r="N152" s="15">
        <f t="shared" si="97"/>
        <v>5.5902450189144748E-3</v>
      </c>
      <c r="O152" s="15">
        <f t="shared" si="97"/>
        <v>9.6803814155044243E-3</v>
      </c>
      <c r="P152" s="15">
        <f t="shared" si="97"/>
        <v>9.0386157979540638E-3</v>
      </c>
      <c r="Q152" s="5">
        <f t="shared" si="98"/>
        <v>8466.5648145797968</v>
      </c>
      <c r="R152" s="5">
        <f t="shared" si="98"/>
        <v>11715.666000493409</v>
      </c>
      <c r="S152" s="5">
        <f t="shared" si="98"/>
        <v>6118.0456958465065</v>
      </c>
      <c r="T152" s="5">
        <f t="shared" si="124"/>
        <v>49.914075868109457</v>
      </c>
      <c r="U152" s="5">
        <f t="shared" si="124"/>
        <v>184.81551989790182</v>
      </c>
      <c r="V152" s="5">
        <f t="shared" si="124"/>
        <v>256.74594734184251</v>
      </c>
      <c r="W152" s="15">
        <f t="shared" si="100"/>
        <v>-1.0734613539272964E-2</v>
      </c>
      <c r="X152" s="15">
        <f t="shared" si="100"/>
        <v>-1.217998157191269E-2</v>
      </c>
      <c r="Y152" s="15">
        <f t="shared" si="100"/>
        <v>-9.7425357312937999E-3</v>
      </c>
      <c r="Z152" s="5">
        <f t="shared" si="105"/>
        <v>10950.82151252039</v>
      </c>
      <c r="AA152" s="5">
        <f t="shared" si="105"/>
        <v>30029.41712345944</v>
      </c>
      <c r="AB152" s="5">
        <f t="shared" si="105"/>
        <v>33954.236756157916</v>
      </c>
      <c r="AC152" s="16">
        <f t="shared" si="127"/>
        <v>1.5678689794012355</v>
      </c>
      <c r="AD152" s="16">
        <f t="shared" si="127"/>
        <v>2.958519310718057</v>
      </c>
      <c r="AE152" s="16">
        <f t="shared" si="127"/>
        <v>5.9835677210256994</v>
      </c>
      <c r="AF152" s="15">
        <f t="shared" si="112"/>
        <v>-4.0504037456468023E-3</v>
      </c>
      <c r="AG152" s="15">
        <f t="shared" si="112"/>
        <v>2.9673830763510267E-4</v>
      </c>
      <c r="AH152" s="15">
        <f t="shared" si="112"/>
        <v>9.7937136394747881E-3</v>
      </c>
      <c r="AI152" s="1">
        <f t="shared" ref="AI152:AK167" si="128">(1-$AI$5)*AI151+AU151</f>
        <v>316932.42023364955</v>
      </c>
      <c r="AJ152" s="1">
        <f t="shared" si="128"/>
        <v>114078.19733365938</v>
      </c>
      <c r="AK152" s="1">
        <f t="shared" si="128"/>
        <v>43146.319162280299</v>
      </c>
      <c r="AL152" s="14">
        <f t="shared" si="125"/>
        <v>53.506832496182966</v>
      </c>
      <c r="AM152" s="14">
        <f t="shared" si="125"/>
        <v>11.39215762283875</v>
      </c>
      <c r="AN152" s="14">
        <f t="shared" si="125"/>
        <v>3.7997253610632056</v>
      </c>
      <c r="AO152" s="11">
        <f t="shared" si="126"/>
        <v>7.8576187117137871E-3</v>
      </c>
      <c r="AP152" s="11">
        <f t="shared" si="126"/>
        <v>9.8985271570651255E-3</v>
      </c>
      <c r="AQ152" s="11">
        <f t="shared" si="126"/>
        <v>8.9792130710542057E-3</v>
      </c>
      <c r="AR152" s="1">
        <f t="shared" si="106"/>
        <v>169622.79011137938</v>
      </c>
      <c r="AS152" s="1">
        <f t="shared" si="103"/>
        <v>63391.137318800545</v>
      </c>
      <c r="AT152" s="1">
        <f t="shared" si="104"/>
        <v>23829.181177690331</v>
      </c>
      <c r="AU152" s="1">
        <f t="shared" si="113"/>
        <v>33924.55802227588</v>
      </c>
      <c r="AV152" s="1">
        <f t="shared" si="113"/>
        <v>12678.227463760109</v>
      </c>
      <c r="AW152" s="1">
        <f t="shared" si="113"/>
        <v>4765.8362355380659</v>
      </c>
      <c r="AX152" s="1">
        <f t="shared" si="114"/>
        <v>116504.68973302358</v>
      </c>
      <c r="AY152" s="1">
        <f t="shared" si="114"/>
        <v>17127.76724292311</v>
      </c>
      <c r="AZ152" s="1">
        <f t="shared" si="114"/>
        <v>4372.3281426457743</v>
      </c>
      <c r="BA152" s="1">
        <f t="shared" si="115"/>
        <v>13587.548100945764</v>
      </c>
      <c r="BB152" s="1">
        <f t="shared" si="115"/>
        <v>28863.807848335848</v>
      </c>
      <c r="BC152" s="1">
        <f t="shared" si="115"/>
        <v>36550.090889417865</v>
      </c>
      <c r="BD152" s="1">
        <f t="shared" si="116"/>
        <v>5363.4915024921556</v>
      </c>
      <c r="BE152" s="2">
        <f t="shared" ref="BE152:BG167" si="129">BE151</f>
        <v>0.17931493730955578</v>
      </c>
      <c r="BF152" s="2">
        <f t="shared" si="129"/>
        <v>0.13584270515142602</v>
      </c>
      <c r="BG152" s="2">
        <f t="shared" si="129"/>
        <v>7.3108051554487685E-2</v>
      </c>
      <c r="BH152" s="2">
        <f t="shared" si="109"/>
        <v>0.11376941222082634</v>
      </c>
      <c r="BI152" s="2">
        <f t="shared" si="117"/>
        <v>3.2153846742329923E-3</v>
      </c>
      <c r="BJ152" s="2">
        <f t="shared" si="117"/>
        <v>1.8453240542857267E-3</v>
      </c>
      <c r="BK152" s="2">
        <f t="shared" si="117"/>
        <v>5.3447872020936297E-4</v>
      </c>
      <c r="BL152" s="2">
        <f t="shared" si="110"/>
        <v>545.40251972476881</v>
      </c>
      <c r="BM152" s="2">
        <f t="shared" si="110"/>
        <v>116.97719052291225</v>
      </c>
      <c r="BN152" s="2">
        <f t="shared" si="110"/>
        <v>12.736190259488968</v>
      </c>
      <c r="BO152" s="2">
        <f t="shared" si="118"/>
        <v>555.49987624797927</v>
      </c>
      <c r="BP152" s="2">
        <f t="shared" si="118"/>
        <v>57.351919556801271</v>
      </c>
      <c r="BQ152" s="2">
        <f t="shared" si="118"/>
        <v>10.261488241074158</v>
      </c>
      <c r="BR152" s="11">
        <f t="shared" si="119"/>
        <v>3.6874954739479521E-2</v>
      </c>
      <c r="BS152" s="17">
        <f t="shared" si="107"/>
        <v>1.7748665316734514E-2</v>
      </c>
      <c r="BT152" s="17">
        <f t="shared" si="108"/>
        <v>6.7891054115034349E-2</v>
      </c>
      <c r="BU152" s="12">
        <f>(BU$3*temphigh!$I262+BU$4*temphigh!$I262^2+BU$5*temphigh!$I262^6)*(K152/K$56)^$BW$1</f>
        <v>-11.313912684593019</v>
      </c>
      <c r="BV152" s="12">
        <f>(BV$3*temphigh!$I262+BV$4*temphigh!$I262^2+BV$5*temphigh!$I262^6)*(L152/L$56)^$BW$1</f>
        <v>-9.4976771041319221</v>
      </c>
      <c r="BW152" s="12">
        <f>(BW$3*temphigh!$I262+BW$4*temphigh!$I262^2+BW$5*temphigh!$I262^6)*(M152/M$56)^$BW$1</f>
        <v>-9.1872400522449418</v>
      </c>
      <c r="BX152" s="12"/>
      <c r="BY152" s="12"/>
      <c r="BZ152" s="12"/>
      <c r="CA152" s="19"/>
      <c r="CB152" s="19"/>
      <c r="CC152" s="19"/>
      <c r="CD152" s="19"/>
      <c r="CE152" s="19"/>
      <c r="CF152" s="19"/>
      <c r="CG152" s="19"/>
      <c r="CH152" s="19"/>
    </row>
    <row r="153" spans="1:86" x14ac:dyDescent="0.3">
      <c r="A153" s="2">
        <f t="shared" si="92"/>
        <v>2107</v>
      </c>
      <c r="B153" s="5">
        <f t="shared" si="122"/>
        <v>1164.7778453358867</v>
      </c>
      <c r="C153" s="5">
        <f t="shared" si="122"/>
        <v>2961.0248229757231</v>
      </c>
      <c r="D153" s="5">
        <f t="shared" si="122"/>
        <v>4360.4961068259317</v>
      </c>
      <c r="E153" s="15">
        <f t="shared" si="123"/>
        <v>2.8367279325913028E-5</v>
      </c>
      <c r="F153" s="15">
        <f t="shared" si="123"/>
        <v>5.5885442453598761E-5</v>
      </c>
      <c r="G153" s="15">
        <f t="shared" si="123"/>
        <v>1.1408814280433292E-4</v>
      </c>
      <c r="H153" s="5">
        <f t="shared" si="95"/>
        <v>170549.25190643437</v>
      </c>
      <c r="I153" s="5">
        <f t="shared" si="95"/>
        <v>63998.613768574811</v>
      </c>
      <c r="J153" s="5">
        <f t="shared" si="95"/>
        <v>24044.074092540402</v>
      </c>
      <c r="K153" s="5">
        <f t="shared" si="96"/>
        <v>146422.12898310504</v>
      </c>
      <c r="L153" s="5">
        <f t="shared" si="96"/>
        <v>21613.670129336679</v>
      </c>
      <c r="M153" s="5">
        <f t="shared" si="96"/>
        <v>5514.0684691592196</v>
      </c>
      <c r="N153" s="15">
        <f t="shared" si="97"/>
        <v>5.4333731535702867E-3</v>
      </c>
      <c r="O153" s="15">
        <f t="shared" si="97"/>
        <v>9.5265692388277756E-3</v>
      </c>
      <c r="P153" s="15">
        <f t="shared" si="97"/>
        <v>8.9029531662843109E-3</v>
      </c>
      <c r="Q153" s="5">
        <f t="shared" si="98"/>
        <v>8421.4265916843942</v>
      </c>
      <c r="R153" s="5">
        <f t="shared" si="98"/>
        <v>11683.873020760069</v>
      </c>
      <c r="S153" s="5">
        <f t="shared" si="98"/>
        <v>6113.0757782457522</v>
      </c>
      <c r="T153" s="5">
        <f t="shared" si="124"/>
        <v>49.378267553495348</v>
      </c>
      <c r="U153" s="5">
        <f t="shared" si="124"/>
        <v>182.56447027134192</v>
      </c>
      <c r="V153" s="5">
        <f t="shared" si="124"/>
        <v>254.24459077599974</v>
      </c>
      <c r="W153" s="15">
        <f t="shared" si="100"/>
        <v>-1.0734613539272964E-2</v>
      </c>
      <c r="X153" s="15">
        <f t="shared" si="100"/>
        <v>-1.217998157191269E-2</v>
      </c>
      <c r="Y153" s="15">
        <f t="shared" si="100"/>
        <v>-9.7425357312937999E-3</v>
      </c>
      <c r="Z153" s="5">
        <f t="shared" si="105"/>
        <v>10850.028870267941</v>
      </c>
      <c r="AA153" s="5">
        <f t="shared" si="105"/>
        <v>29961.464900223818</v>
      </c>
      <c r="AB153" s="5">
        <f t="shared" si="105"/>
        <v>34263.734756280915</v>
      </c>
      <c r="AC153" s="16">
        <f t="shared" si="127"/>
        <v>1.5615184770143853</v>
      </c>
      <c r="AD153" s="16">
        <f t="shared" si="127"/>
        <v>2.9593972167314253</v>
      </c>
      <c r="AE153" s="16">
        <f t="shared" si="127"/>
        <v>6.0421690698278301</v>
      </c>
      <c r="AF153" s="15">
        <f t="shared" si="112"/>
        <v>-4.0504037456468023E-3</v>
      </c>
      <c r="AG153" s="15">
        <f t="shared" si="112"/>
        <v>2.9673830763510267E-4</v>
      </c>
      <c r="AH153" s="15">
        <f t="shared" si="112"/>
        <v>9.7937136394747881E-3</v>
      </c>
      <c r="AI153" s="1">
        <f t="shared" si="128"/>
        <v>319163.73623256048</v>
      </c>
      <c r="AJ153" s="1">
        <f t="shared" si="128"/>
        <v>115348.60506405355</v>
      </c>
      <c r="AK153" s="1">
        <f t="shared" si="128"/>
        <v>43597.523481590339</v>
      </c>
      <c r="AL153" s="14">
        <f t="shared" si="125"/>
        <v>53.923064421527243</v>
      </c>
      <c r="AM153" s="14">
        <f t="shared" si="125"/>
        <v>11.503795548629913</v>
      </c>
      <c r="AN153" s="14">
        <f t="shared" si="125"/>
        <v>3.8335027192553954</v>
      </c>
      <c r="AO153" s="11">
        <f t="shared" si="126"/>
        <v>7.779042524596649E-3</v>
      </c>
      <c r="AP153" s="11">
        <f t="shared" si="126"/>
        <v>9.7995418854944748E-3</v>
      </c>
      <c r="AQ153" s="11">
        <f t="shared" si="126"/>
        <v>8.8894209403436644E-3</v>
      </c>
      <c r="AR153" s="1">
        <f t="shared" si="106"/>
        <v>170549.25190643437</v>
      </c>
      <c r="AS153" s="1">
        <f t="shared" si="103"/>
        <v>63998.613768574811</v>
      </c>
      <c r="AT153" s="1">
        <f t="shared" si="104"/>
        <v>24044.074092540402</v>
      </c>
      <c r="AU153" s="1">
        <f t="shared" si="113"/>
        <v>34109.850381286873</v>
      </c>
      <c r="AV153" s="1">
        <f t="shared" si="113"/>
        <v>12799.722753714963</v>
      </c>
      <c r="AW153" s="1">
        <f t="shared" si="113"/>
        <v>4808.8148185080809</v>
      </c>
      <c r="AX153" s="1">
        <f t="shared" si="114"/>
        <v>117137.70318648402</v>
      </c>
      <c r="AY153" s="1">
        <f t="shared" si="114"/>
        <v>17290.936103469343</v>
      </c>
      <c r="AZ153" s="1">
        <f t="shared" si="114"/>
        <v>4411.2547753273757</v>
      </c>
      <c r="BA153" s="1">
        <f t="shared" si="115"/>
        <v>13594.245084397427</v>
      </c>
      <c r="BB153" s="1">
        <f t="shared" si="115"/>
        <v>28893.49580563157</v>
      </c>
      <c r="BC153" s="1">
        <f t="shared" si="115"/>
        <v>36592.910320844101</v>
      </c>
      <c r="BD153" s="1">
        <f t="shared" si="116"/>
        <v>5212.4939522422737</v>
      </c>
      <c r="BE153" s="2">
        <f t="shared" si="129"/>
        <v>0.17931493730955578</v>
      </c>
      <c r="BF153" s="2">
        <f t="shared" si="129"/>
        <v>0.13584270515142602</v>
      </c>
      <c r="BG153" s="2">
        <f t="shared" si="129"/>
        <v>7.3108051554487685E-2</v>
      </c>
      <c r="BH153" s="2">
        <f t="shared" si="109"/>
        <v>0.11349380805411487</v>
      </c>
      <c r="BI153" s="2">
        <f t="shared" si="117"/>
        <v>3.2153846742329923E-3</v>
      </c>
      <c r="BJ153" s="2">
        <f t="shared" si="117"/>
        <v>1.8453240542857267E-3</v>
      </c>
      <c r="BK153" s="2">
        <f t="shared" si="117"/>
        <v>5.3447872020936297E-4</v>
      </c>
      <c r="BL153" s="2">
        <f t="shared" si="110"/>
        <v>548.38145078185096</v>
      </c>
      <c r="BM153" s="2">
        <f t="shared" si="110"/>
        <v>118.0981814280928</v>
      </c>
      <c r="BN153" s="2">
        <f t="shared" si="110"/>
        <v>12.851045949600095</v>
      </c>
      <c r="BO153" s="2">
        <f t="shared" si="118"/>
        <v>563.72252607727296</v>
      </c>
      <c r="BP153" s="2">
        <f t="shared" si="118"/>
        <v>58.032842180554113</v>
      </c>
      <c r="BQ153" s="2">
        <f t="shared" si="118"/>
        <v>10.260500910602799</v>
      </c>
      <c r="BR153" s="11">
        <f t="shared" si="119"/>
        <v>3.6726382055241674E-2</v>
      </c>
      <c r="BS153" s="17">
        <f t="shared" si="107"/>
        <v>1.711745976272902E-2</v>
      </c>
      <c r="BT153" s="17">
        <f t="shared" si="108"/>
        <v>6.5913644771878013E-2</v>
      </c>
      <c r="BU153" s="12">
        <f>(BU$3*temphigh!$I263+BU$4*temphigh!$I263^2+BU$5*temphigh!$I263^6)*(K153/K$56)^$BW$1</f>
        <v>-11.646624576139892</v>
      </c>
      <c r="BV153" s="12">
        <f>(BV$3*temphigh!$I263+BV$4*temphigh!$I263^2+BV$5*temphigh!$I263^6)*(L153/L$56)^$BW$1</f>
        <v>-9.7226989371229333</v>
      </c>
      <c r="BW153" s="12">
        <f>(BW$3*temphigh!$I263+BW$4*temphigh!$I263^2+BW$5*temphigh!$I263^6)*(M153/M$56)^$BW$1</f>
        <v>-9.373939941711523</v>
      </c>
      <c r="BX153" s="12"/>
      <c r="BY153" s="12"/>
      <c r="BZ153" s="12"/>
      <c r="CA153" s="19"/>
      <c r="CB153" s="19"/>
      <c r="CC153" s="19"/>
      <c r="CD153" s="19"/>
      <c r="CE153" s="19"/>
      <c r="CF153" s="19"/>
      <c r="CG153" s="19"/>
      <c r="CH153" s="19"/>
    </row>
    <row r="154" spans="1:86" x14ac:dyDescent="0.3">
      <c r="A154" s="2">
        <f t="shared" si="92"/>
        <v>2108</v>
      </c>
      <c r="B154" s="5">
        <f t="shared" ref="B154:D169" si="130">B153*(1+E154)</f>
        <v>1164.8092348354535</v>
      </c>
      <c r="C154" s="5">
        <f t="shared" si="130"/>
        <v>2961.1820272489535</v>
      </c>
      <c r="D154" s="5">
        <f t="shared" si="130"/>
        <v>4360.9687136833381</v>
      </c>
      <c r="E154" s="15">
        <f t="shared" ref="E154:G169" si="131">E153*$E$5</f>
        <v>2.6948915359617375E-5</v>
      </c>
      <c r="F154" s="15">
        <f t="shared" si="131"/>
        <v>5.309117033091882E-5</v>
      </c>
      <c r="G154" s="15">
        <f t="shared" si="131"/>
        <v>1.0838373566411626E-4</v>
      </c>
      <c r="H154" s="5">
        <f t="shared" si="95"/>
        <v>171453.98440034175</v>
      </c>
      <c r="I154" s="5">
        <f t="shared" si="95"/>
        <v>64601.995782840997</v>
      </c>
      <c r="J154" s="5">
        <f t="shared" si="95"/>
        <v>24257.542249826791</v>
      </c>
      <c r="K154" s="5">
        <f t="shared" si="96"/>
        <v>147194.90477302248</v>
      </c>
      <c r="L154" s="5">
        <f t="shared" si="96"/>
        <v>21816.286600543302</v>
      </c>
      <c r="M154" s="5">
        <f t="shared" si="96"/>
        <v>5562.4206093738549</v>
      </c>
      <c r="N154" s="15">
        <f t="shared" si="97"/>
        <v>5.2777254045159872E-3</v>
      </c>
      <c r="O154" s="15">
        <f t="shared" si="97"/>
        <v>9.3744593118225694E-3</v>
      </c>
      <c r="P154" s="15">
        <f t="shared" si="97"/>
        <v>8.7688683020665792E-3</v>
      </c>
      <c r="Q154" s="5">
        <f t="shared" si="98"/>
        <v>8375.2203954745983</v>
      </c>
      <c r="R154" s="5">
        <f t="shared" si="98"/>
        <v>11650.378080999499</v>
      </c>
      <c r="S154" s="5">
        <f t="shared" si="98"/>
        <v>6107.2632854883977</v>
      </c>
      <c r="T154" s="5">
        <f t="shared" ref="T154:V169" si="132">T153*(1+W154)</f>
        <v>48.848210934069755</v>
      </c>
      <c r="U154" s="5">
        <f t="shared" si="132"/>
        <v>180.34083838775098</v>
      </c>
      <c r="V154" s="5">
        <f t="shared" si="132"/>
        <v>251.7676037658764</v>
      </c>
      <c r="W154" s="15">
        <f t="shared" si="100"/>
        <v>-1.0734613539272964E-2</v>
      </c>
      <c r="X154" s="15">
        <f t="shared" si="100"/>
        <v>-1.217998157191269E-2</v>
      </c>
      <c r="Y154" s="15">
        <f t="shared" si="100"/>
        <v>-9.7425357312937999E-3</v>
      </c>
      <c r="Z154" s="5">
        <f t="shared" si="105"/>
        <v>10748.470864817782</v>
      </c>
      <c r="AA154" s="5">
        <f t="shared" si="105"/>
        <v>29889.024608025658</v>
      </c>
      <c r="AB154" s="5">
        <f t="shared" si="105"/>
        <v>34571.197652569404</v>
      </c>
      <c r="AC154" s="16">
        <f t="shared" si="127"/>
        <v>1.5551936967261895</v>
      </c>
      <c r="AD154" s="16">
        <f t="shared" si="127"/>
        <v>2.9602753832531383</v>
      </c>
      <c r="AE154" s="16">
        <f t="shared" si="127"/>
        <v>6.101344343459016</v>
      </c>
      <c r="AF154" s="15">
        <f t="shared" si="112"/>
        <v>-4.0504037456468023E-3</v>
      </c>
      <c r="AG154" s="15">
        <f t="shared" si="112"/>
        <v>2.9673830763510267E-4</v>
      </c>
      <c r="AH154" s="15">
        <f t="shared" si="112"/>
        <v>9.7937136394747881E-3</v>
      </c>
      <c r="AI154" s="1">
        <f t="shared" si="128"/>
        <v>321357.2129905913</v>
      </c>
      <c r="AJ154" s="1">
        <f t="shared" si="128"/>
        <v>116613.46731136316</v>
      </c>
      <c r="AK154" s="1">
        <f t="shared" si="128"/>
        <v>44046.585951939385</v>
      </c>
      <c r="AL154" s="14">
        <f t="shared" ref="AL154:AN169" si="133">AL153*(1+AO154)</f>
        <v>54.338339534606952</v>
      </c>
      <c r="AM154" s="14">
        <f t="shared" si="133"/>
        <v>11.615400155687666</v>
      </c>
      <c r="AN154" s="14">
        <f t="shared" si="133"/>
        <v>3.8672395624093343</v>
      </c>
      <c r="AO154" s="11">
        <f t="shared" ref="AO154:AQ169" si="134">AO$5*AO153</f>
        <v>7.7012520993506826E-3</v>
      </c>
      <c r="AP154" s="11">
        <f t="shared" si="134"/>
        <v>9.7015464666395292E-3</v>
      </c>
      <c r="AQ154" s="11">
        <f t="shared" si="134"/>
        <v>8.800526730940228E-3</v>
      </c>
      <c r="AR154" s="1">
        <f t="shared" si="106"/>
        <v>171453.98440034175</v>
      </c>
      <c r="AS154" s="1">
        <f t="shared" si="103"/>
        <v>64601.995782840997</v>
      </c>
      <c r="AT154" s="1">
        <f t="shared" si="104"/>
        <v>24257.542249826791</v>
      </c>
      <c r="AU154" s="1">
        <f t="shared" si="113"/>
        <v>34290.796880068352</v>
      </c>
      <c r="AV154" s="1">
        <f t="shared" si="113"/>
        <v>12920.399156568201</v>
      </c>
      <c r="AW154" s="1">
        <f t="shared" si="113"/>
        <v>4851.5084499653585</v>
      </c>
      <c r="AX154" s="1">
        <f t="shared" si="114"/>
        <v>117755.92381841798</v>
      </c>
      <c r="AY154" s="1">
        <f t="shared" si="114"/>
        <v>17453.029280434643</v>
      </c>
      <c r="AZ154" s="1">
        <f t="shared" si="114"/>
        <v>4449.9364874990852</v>
      </c>
      <c r="BA154" s="1">
        <f t="shared" si="115"/>
        <v>13600.742812178687</v>
      </c>
      <c r="BB154" s="1">
        <f t="shared" si="115"/>
        <v>28922.659968005766</v>
      </c>
      <c r="BC154" s="1">
        <f t="shared" si="115"/>
        <v>36634.950467136085</v>
      </c>
      <c r="BD154" s="1">
        <f t="shared" si="116"/>
        <v>5065.6461909424497</v>
      </c>
      <c r="BE154" s="2">
        <f t="shared" si="129"/>
        <v>0.17931493730955578</v>
      </c>
      <c r="BF154" s="2">
        <f t="shared" si="129"/>
        <v>0.13584270515142602</v>
      </c>
      <c r="BG154" s="2">
        <f t="shared" si="129"/>
        <v>7.3108051554487685E-2</v>
      </c>
      <c r="BH154" s="2">
        <f t="shared" si="109"/>
        <v>0.11321829808258378</v>
      </c>
      <c r="BI154" s="2">
        <f t="shared" si="117"/>
        <v>3.2153846742329923E-3</v>
      </c>
      <c r="BJ154" s="2">
        <f t="shared" si="117"/>
        <v>1.8453240542857267E-3</v>
      </c>
      <c r="BK154" s="2">
        <f t="shared" si="117"/>
        <v>5.3447872020936297E-4</v>
      </c>
      <c r="BL154" s="2">
        <f t="shared" si="110"/>
        <v>551.29051377704138</v>
      </c>
      <c r="BM154" s="2">
        <f t="shared" si="110"/>
        <v>119.21161677294157</v>
      </c>
      <c r="BN154" s="2">
        <f t="shared" si="110"/>
        <v>12.965140137111975</v>
      </c>
      <c r="BO154" s="2">
        <f t="shared" si="118"/>
        <v>572.06761502892232</v>
      </c>
      <c r="BP154" s="2">
        <f t="shared" si="118"/>
        <v>58.721955503129571</v>
      </c>
      <c r="BQ154" s="2">
        <f t="shared" si="118"/>
        <v>10.259532615606076</v>
      </c>
      <c r="BR154" s="11">
        <f t="shared" si="119"/>
        <v>3.6579099895705153E-2</v>
      </c>
      <c r="BS154" s="17">
        <f t="shared" si="107"/>
        <v>1.6511067972240452E-2</v>
      </c>
      <c r="BT154" s="17">
        <f t="shared" si="108"/>
        <v>6.3993829875609726E-2</v>
      </c>
      <c r="BU154" s="12">
        <f>(BU$3*temphigh!$I264+BU$4*temphigh!$I264^2+BU$5*temphigh!$I264^6)*(K154/K$56)^$BW$1</f>
        <v>-11.981979523573147</v>
      </c>
      <c r="BV154" s="12">
        <f>(BV$3*temphigh!$I264+BV$4*temphigh!$I264^2+BV$5*temphigh!$I264^6)*(L154/L$56)^$BW$1</f>
        <v>-9.9489654564986623</v>
      </c>
      <c r="BW154" s="12">
        <f>(BW$3*temphigh!$I264+BW$4*temphigh!$I264^2+BW$5*temphigh!$I264^6)*(M154/M$56)^$BW$1</f>
        <v>-9.561564950733187</v>
      </c>
      <c r="BX154" s="12"/>
      <c r="BY154" s="12"/>
      <c r="BZ154" s="12"/>
      <c r="CA154" s="19"/>
      <c r="CB154" s="19"/>
      <c r="CC154" s="19"/>
      <c r="CD154" s="19"/>
      <c r="CE154" s="19"/>
      <c r="CF154" s="19"/>
      <c r="CG154" s="19"/>
      <c r="CH154" s="19"/>
    </row>
    <row r="155" spans="1:86" x14ac:dyDescent="0.3">
      <c r="A155" s="2">
        <f t="shared" si="92"/>
        <v>2109</v>
      </c>
      <c r="B155" s="5">
        <f t="shared" si="130"/>
        <v>1164.8390556636591</v>
      </c>
      <c r="C155" s="5">
        <f t="shared" si="130"/>
        <v>2961.3313792373738</v>
      </c>
      <c r="D155" s="5">
        <f t="shared" si="130"/>
        <v>4361.4177388596263</v>
      </c>
      <c r="E155" s="15">
        <f t="shared" si="131"/>
        <v>2.5601469591636505E-5</v>
      </c>
      <c r="F155" s="15">
        <f t="shared" si="131"/>
        <v>5.0436611814372876E-5</v>
      </c>
      <c r="G155" s="15">
        <f t="shared" si="131"/>
        <v>1.0296454888091045E-4</v>
      </c>
      <c r="H155" s="5">
        <f t="shared" si="95"/>
        <v>172336.80476722689</v>
      </c>
      <c r="I155" s="5">
        <f t="shared" si="95"/>
        <v>65201.175466145738</v>
      </c>
      <c r="J155" s="5">
        <f t="shared" si="95"/>
        <v>24469.558065653771</v>
      </c>
      <c r="K155" s="5">
        <f t="shared" si="96"/>
        <v>147949.02688855946</v>
      </c>
      <c r="L155" s="5">
        <f t="shared" si="96"/>
        <v>22017.520877024195</v>
      </c>
      <c r="M155" s="5">
        <f t="shared" si="96"/>
        <v>5610.4596098725897</v>
      </c>
      <c r="N155" s="15">
        <f t="shared" si="97"/>
        <v>5.1232895370927345E-3</v>
      </c>
      <c r="O155" s="15">
        <f t="shared" si="97"/>
        <v>9.2240389102644649E-3</v>
      </c>
      <c r="P155" s="15">
        <f t="shared" si="97"/>
        <v>8.636348070798272E-3</v>
      </c>
      <c r="Q155" s="5">
        <f t="shared" si="98"/>
        <v>8327.9769151485725</v>
      </c>
      <c r="R155" s="5">
        <f t="shared" si="98"/>
        <v>11615.217130111327</v>
      </c>
      <c r="S155" s="5">
        <f t="shared" si="98"/>
        <v>6100.6217245927628</v>
      </c>
      <c r="T155" s="5">
        <f t="shared" si="132"/>
        <v>48.323844267607626</v>
      </c>
      <c r="U155" s="5">
        <f t="shared" si="132"/>
        <v>178.1442902995249</v>
      </c>
      <c r="V155" s="5">
        <f t="shared" si="132"/>
        <v>249.31474889020512</v>
      </c>
      <c r="W155" s="15">
        <f t="shared" si="100"/>
        <v>-1.0734613539272964E-2</v>
      </c>
      <c r="X155" s="15">
        <f t="shared" si="100"/>
        <v>-1.217998157191269E-2</v>
      </c>
      <c r="Y155" s="15">
        <f t="shared" si="100"/>
        <v>-9.7425357312937999E-3</v>
      </c>
      <c r="Z155" s="5">
        <f t="shared" si="105"/>
        <v>10646.199998935543</v>
      </c>
      <c r="AA155" s="5">
        <f t="shared" si="105"/>
        <v>29812.183535940749</v>
      </c>
      <c r="AB155" s="5">
        <f t="shared" si="105"/>
        <v>34876.584815893846</v>
      </c>
      <c r="AC155" s="16">
        <f t="shared" si="127"/>
        <v>1.5488945343517635</v>
      </c>
      <c r="AD155" s="16">
        <f t="shared" si="127"/>
        <v>2.9611538103604986</v>
      </c>
      <c r="AE155" s="16">
        <f t="shared" si="127"/>
        <v>6.1610991627746827</v>
      </c>
      <c r="AF155" s="15">
        <f t="shared" si="112"/>
        <v>-4.0504037456468023E-3</v>
      </c>
      <c r="AG155" s="15">
        <f t="shared" si="112"/>
        <v>2.9673830763510267E-4</v>
      </c>
      <c r="AH155" s="15">
        <f t="shared" si="112"/>
        <v>9.7937136394747881E-3</v>
      </c>
      <c r="AI155" s="1">
        <f t="shared" si="128"/>
        <v>323512.28857160057</v>
      </c>
      <c r="AJ155" s="1">
        <f t="shared" si="128"/>
        <v>117872.51973679505</v>
      </c>
      <c r="AK155" s="1">
        <f t="shared" si="128"/>
        <v>44493.435806710811</v>
      </c>
      <c r="AL155" s="14">
        <f t="shared" si="133"/>
        <v>54.752628053508914</v>
      </c>
      <c r="AM155" s="14">
        <f t="shared" si="133"/>
        <v>11.726960626583294</v>
      </c>
      <c r="AN155" s="14">
        <f t="shared" si="133"/>
        <v>3.9009329701018278</v>
      </c>
      <c r="AO155" s="11">
        <f t="shared" si="134"/>
        <v>7.6242395783571761E-3</v>
      </c>
      <c r="AP155" s="11">
        <f t="shared" si="134"/>
        <v>9.6045310019731347E-3</v>
      </c>
      <c r="AQ155" s="11">
        <f t="shared" si="134"/>
        <v>8.7125214636308256E-3</v>
      </c>
      <c r="AR155" s="1">
        <f t="shared" si="106"/>
        <v>172336.80476722689</v>
      </c>
      <c r="AS155" s="1">
        <f t="shared" si="103"/>
        <v>65201.175466145738</v>
      </c>
      <c r="AT155" s="1">
        <f t="shared" si="104"/>
        <v>24469.558065653771</v>
      </c>
      <c r="AU155" s="1">
        <f t="shared" si="113"/>
        <v>34467.360953445379</v>
      </c>
      <c r="AV155" s="1">
        <f t="shared" si="113"/>
        <v>13040.235093229148</v>
      </c>
      <c r="AW155" s="1">
        <f t="shared" si="113"/>
        <v>4893.9116131307546</v>
      </c>
      <c r="AX155" s="1">
        <f t="shared" si="114"/>
        <v>118359.22151084756</v>
      </c>
      <c r="AY155" s="1">
        <f t="shared" si="114"/>
        <v>17614.016701619359</v>
      </c>
      <c r="AZ155" s="1">
        <f t="shared" si="114"/>
        <v>4488.3676878980723</v>
      </c>
      <c r="BA155" s="1">
        <f t="shared" si="115"/>
        <v>13607.04358353972</v>
      </c>
      <c r="BB155" s="1">
        <f t="shared" si="115"/>
        <v>28951.30895489785</v>
      </c>
      <c r="BC155" s="1">
        <f t="shared" si="115"/>
        <v>36676.227568951843</v>
      </c>
      <c r="BD155" s="1">
        <f t="shared" si="116"/>
        <v>4922.8390676287845</v>
      </c>
      <c r="BE155" s="2">
        <f t="shared" si="129"/>
        <v>0.17931493730955578</v>
      </c>
      <c r="BF155" s="2">
        <f t="shared" si="129"/>
        <v>0.13584270515142602</v>
      </c>
      <c r="BG155" s="2">
        <f t="shared" si="129"/>
        <v>7.3108051554487685E-2</v>
      </c>
      <c r="BH155" s="2">
        <f t="shared" si="109"/>
        <v>0.11294289611346156</v>
      </c>
      <c r="BI155" s="2">
        <f t="shared" si="117"/>
        <v>3.2153846742329923E-3</v>
      </c>
      <c r="BJ155" s="2">
        <f t="shared" si="117"/>
        <v>1.8453240542857267E-3</v>
      </c>
      <c r="BK155" s="2">
        <f t="shared" si="117"/>
        <v>5.3447872020936297E-4</v>
      </c>
      <c r="BL155" s="2">
        <f t="shared" si="110"/>
        <v>554.12912085482458</v>
      </c>
      <c r="BM155" s="2">
        <f t="shared" si="110"/>
        <v>120.31729745538311</v>
      </c>
      <c r="BN155" s="2">
        <f t="shared" si="110"/>
        <v>13.078458079019324</v>
      </c>
      <c r="BO155" s="2">
        <f t="shared" si="118"/>
        <v>580.53696804595484</v>
      </c>
      <c r="BP155" s="2">
        <f t="shared" si="118"/>
        <v>59.419358153998658</v>
      </c>
      <c r="BQ155" s="2">
        <f t="shared" si="118"/>
        <v>10.258583069544724</v>
      </c>
      <c r="BR155" s="11">
        <f t="shared" si="119"/>
        <v>3.6433103041368015E-2</v>
      </c>
      <c r="BS155" s="17">
        <f t="shared" si="107"/>
        <v>1.5928420680970418E-2</v>
      </c>
      <c r="BT155" s="17">
        <f t="shared" si="108"/>
        <v>6.2129931918067691E-2</v>
      </c>
      <c r="BU155" s="12">
        <f>(BU$3*temphigh!$I265+BU$4*temphigh!$I265^2+BU$5*temphigh!$I265^6)*(K155/K$56)^$BW$1</f>
        <v>-12.31992369564253</v>
      </c>
      <c r="BV155" s="12">
        <f>(BV$3*temphigh!$I265+BV$4*temphigh!$I265^2+BV$5*temphigh!$I265^6)*(L155/L$56)^$BW$1</f>
        <v>-10.176434434999432</v>
      </c>
      <c r="BW155" s="12">
        <f>(BW$3*temphigh!$I265+BW$4*temphigh!$I265^2+BW$5*temphigh!$I265^6)*(M155/M$56)^$BW$1</f>
        <v>-9.750080297534204</v>
      </c>
      <c r="BX155" s="12"/>
      <c r="BY155" s="12"/>
      <c r="BZ155" s="12"/>
      <c r="CA155" s="19"/>
      <c r="CB155" s="19"/>
      <c r="CC155" s="19"/>
      <c r="CD155" s="19"/>
      <c r="CE155" s="19"/>
      <c r="CF155" s="19"/>
      <c r="CG155" s="19"/>
      <c r="CH155" s="19"/>
    </row>
    <row r="156" spans="1:86" x14ac:dyDescent="0.3">
      <c r="A156" s="2">
        <f t="shared" si="92"/>
        <v>2110</v>
      </c>
      <c r="B156" s="5">
        <f t="shared" si="130"/>
        <v>1164.8673861757386</v>
      </c>
      <c r="C156" s="5">
        <f t="shared" si="130"/>
        <v>2961.4732707825406</v>
      </c>
      <c r="D156" s="5">
        <f t="shared" si="130"/>
        <v>4361.8443566990909</v>
      </c>
      <c r="E156" s="15">
        <f t="shared" si="131"/>
        <v>2.4321396112054679E-5</v>
      </c>
      <c r="F156" s="15">
        <f t="shared" si="131"/>
        <v>4.7914781223654231E-5</v>
      </c>
      <c r="G156" s="15">
        <f t="shared" si="131"/>
        <v>9.7816321436864918E-5</v>
      </c>
      <c r="H156" s="5">
        <f t="shared" si="95"/>
        <v>173197.54010203789</v>
      </c>
      <c r="I156" s="5">
        <f t="shared" si="95"/>
        <v>65796.047830444892</v>
      </c>
      <c r="J156" s="5">
        <f t="shared" si="95"/>
        <v>24680.094817800193</v>
      </c>
      <c r="K156" s="5">
        <f t="shared" si="96"/>
        <v>148684.34137438226</v>
      </c>
      <c r="L156" s="5">
        <f t="shared" si="96"/>
        <v>22217.336377666827</v>
      </c>
      <c r="M156" s="5">
        <f t="shared" si="96"/>
        <v>5658.1786967926864</v>
      </c>
      <c r="N156" s="15">
        <f t="shared" si="97"/>
        <v>4.9700528708220837E-3</v>
      </c>
      <c r="O156" s="15">
        <f t="shared" si="97"/>
        <v>9.0752951596446696E-3</v>
      </c>
      <c r="P156" s="15">
        <f t="shared" si="97"/>
        <v>8.505379280536518E-3</v>
      </c>
      <c r="Q156" s="5">
        <f t="shared" si="98"/>
        <v>8279.7268457276095</v>
      </c>
      <c r="R156" s="5">
        <f t="shared" si="98"/>
        <v>11578.426364079951</v>
      </c>
      <c r="S156" s="5">
        <f t="shared" si="98"/>
        <v>6093.1647320546417</v>
      </c>
      <c r="T156" s="5">
        <f t="shared" si="132"/>
        <v>47.80510647466285</v>
      </c>
      <c r="U156" s="5">
        <f t="shared" si="132"/>
        <v>175.97449612653523</v>
      </c>
      <c r="V156" s="5">
        <f t="shared" si="132"/>
        <v>246.88579104080375</v>
      </c>
      <c r="W156" s="15">
        <f t="shared" si="100"/>
        <v>-1.0734613539272964E-2</v>
      </c>
      <c r="X156" s="15">
        <f t="shared" si="100"/>
        <v>-1.217998157191269E-2</v>
      </c>
      <c r="Y156" s="15">
        <f t="shared" si="100"/>
        <v>-9.7425357312937999E-3</v>
      </c>
      <c r="Z156" s="5">
        <f t="shared" si="105"/>
        <v>10543.268064873062</v>
      </c>
      <c r="AA156" s="5">
        <f t="shared" si="105"/>
        <v>29731.029803279926</v>
      </c>
      <c r="AB156" s="5">
        <f t="shared" si="105"/>
        <v>35179.856862586414</v>
      </c>
      <c r="AC156" s="16">
        <f t="shared" si="127"/>
        <v>1.5426208861282134</v>
      </c>
      <c r="AD156" s="16">
        <f t="shared" si="127"/>
        <v>2.9620324981308324</v>
      </c>
      <c r="AE156" s="16">
        <f t="shared" si="127"/>
        <v>6.2214392036793056</v>
      </c>
      <c r="AF156" s="15">
        <f t="shared" si="112"/>
        <v>-4.0504037456468023E-3</v>
      </c>
      <c r="AG156" s="15">
        <f t="shared" si="112"/>
        <v>2.9673830763510267E-4</v>
      </c>
      <c r="AH156" s="15">
        <f t="shared" si="112"/>
        <v>9.7937136394747881E-3</v>
      </c>
      <c r="AI156" s="1">
        <f t="shared" si="128"/>
        <v>325628.42066788592</v>
      </c>
      <c r="AJ156" s="1">
        <f t="shared" si="128"/>
        <v>119125.50285634468</v>
      </c>
      <c r="AK156" s="1">
        <f t="shared" si="128"/>
        <v>44938.003839170487</v>
      </c>
      <c r="AL156" s="14">
        <f t="shared" si="133"/>
        <v>55.165900735795297</v>
      </c>
      <c r="AM156" s="14">
        <f t="shared" si="133"/>
        <v>11.838466263911261</v>
      </c>
      <c r="AN156" s="14">
        <f t="shared" si="133"/>
        <v>3.9345800627097236</v>
      </c>
      <c r="AO156" s="11">
        <f t="shared" si="134"/>
        <v>7.5479971825736045E-3</v>
      </c>
      <c r="AP156" s="11">
        <f t="shared" si="134"/>
        <v>9.5084856919534031E-3</v>
      </c>
      <c r="AQ156" s="11">
        <f t="shared" si="134"/>
        <v>8.6253962489945164E-3</v>
      </c>
      <c r="AR156" s="1">
        <f t="shared" si="106"/>
        <v>173197.54010203789</v>
      </c>
      <c r="AS156" s="1">
        <f t="shared" si="103"/>
        <v>65796.047830444892</v>
      </c>
      <c r="AT156" s="1">
        <f t="shared" si="104"/>
        <v>24680.094817800193</v>
      </c>
      <c r="AU156" s="1">
        <f t="shared" si="113"/>
        <v>34639.508020407578</v>
      </c>
      <c r="AV156" s="1">
        <f t="shared" si="113"/>
        <v>13159.209566088979</v>
      </c>
      <c r="AW156" s="1">
        <f t="shared" si="113"/>
        <v>4936.0189635600391</v>
      </c>
      <c r="AX156" s="1">
        <f t="shared" si="114"/>
        <v>118947.47309950582</v>
      </c>
      <c r="AY156" s="1">
        <f t="shared" si="114"/>
        <v>17773.86910213346</v>
      </c>
      <c r="AZ156" s="1">
        <f t="shared" si="114"/>
        <v>4526.5429574341479</v>
      </c>
      <c r="BA156" s="1">
        <f t="shared" si="115"/>
        <v>13613.149638883175</v>
      </c>
      <c r="BB156" s="1">
        <f t="shared" si="115"/>
        <v>28979.451172513902</v>
      </c>
      <c r="BC156" s="1">
        <f t="shared" si="115"/>
        <v>36716.757361036311</v>
      </c>
      <c r="BD156" s="1">
        <f t="shared" si="116"/>
        <v>4783.9660424455651</v>
      </c>
      <c r="BE156" s="2">
        <f t="shared" si="129"/>
        <v>0.17931493730955578</v>
      </c>
      <c r="BF156" s="2">
        <f t="shared" si="129"/>
        <v>0.13584270515142602</v>
      </c>
      <c r="BG156" s="2">
        <f t="shared" si="129"/>
        <v>7.3108051554487685E-2</v>
      </c>
      <c r="BH156" s="2">
        <f t="shared" si="109"/>
        <v>0.11266761634309186</v>
      </c>
      <c r="BI156" s="2">
        <f t="shared" si="117"/>
        <v>3.2153846742329923E-3</v>
      </c>
      <c r="BJ156" s="2">
        <f t="shared" si="117"/>
        <v>1.8453240542857267E-3</v>
      </c>
      <c r="BK156" s="2">
        <f t="shared" si="117"/>
        <v>5.3447872020936297E-4</v>
      </c>
      <c r="BL156" s="2">
        <f t="shared" si="110"/>
        <v>556.89671605894671</v>
      </c>
      <c r="BM156" s="2">
        <f t="shared" si="110"/>
        <v>121.41502973845417</v>
      </c>
      <c r="BN156" s="2">
        <f t="shared" si="110"/>
        <v>13.190985492863579</v>
      </c>
      <c r="BO156" s="2">
        <f t="shared" si="118"/>
        <v>589.13243701046144</v>
      </c>
      <c r="BP156" s="2">
        <f t="shared" si="118"/>
        <v>60.125149950737466</v>
      </c>
      <c r="BQ156" s="2">
        <f t="shared" si="118"/>
        <v>10.257651993054347</v>
      </c>
      <c r="BR156" s="11">
        <f t="shared" si="119"/>
        <v>3.628838566704326E-2</v>
      </c>
      <c r="BS156" s="17">
        <f t="shared" si="107"/>
        <v>1.5368498588311351E-2</v>
      </c>
      <c r="BT156" s="17">
        <f t="shared" si="108"/>
        <v>6.0320322250551152E-2</v>
      </c>
      <c r="BU156" s="12">
        <f>(BU$3*temphigh!$I266+BU$4*temphigh!$I266^2+BU$5*temphigh!$I266^6)*(K156/K$56)^$BW$1</f>
        <v>-12.660403547127721</v>
      </c>
      <c r="BV156" s="12">
        <f>(BV$3*temphigh!$I266+BV$4*temphigh!$I266^2+BV$5*temphigh!$I266^6)*(L156/L$56)^$BW$1</f>
        <v>-10.405063913433208</v>
      </c>
      <c r="BW156" s="12">
        <f>(BW$3*temphigh!$I266+BW$4*temphigh!$I266^2+BW$5*temphigh!$I266^6)*(M156/M$56)^$BW$1</f>
        <v>-9.9394514190498491</v>
      </c>
      <c r="BX156" s="12"/>
      <c r="BY156" s="12"/>
      <c r="BZ156" s="12"/>
      <c r="CA156" s="19"/>
      <c r="CB156" s="19"/>
      <c r="CC156" s="19"/>
      <c r="CD156" s="19"/>
      <c r="CE156" s="19"/>
      <c r="CF156" s="19"/>
      <c r="CG156" s="19"/>
      <c r="CH156" s="19"/>
    </row>
    <row r="157" spans="1:86" x14ac:dyDescent="0.3">
      <c r="A157" s="2">
        <f t="shared" si="92"/>
        <v>2111</v>
      </c>
      <c r="B157" s="5">
        <f t="shared" si="130"/>
        <v>1164.8943008167998</v>
      </c>
      <c r="C157" s="5">
        <f t="shared" si="130"/>
        <v>2961.6080742092163</v>
      </c>
      <c r="D157" s="5">
        <f t="shared" si="130"/>
        <v>4362.2496832902607</v>
      </c>
      <c r="E157" s="15">
        <f t="shared" si="131"/>
        <v>2.3105326306451945E-5</v>
      </c>
      <c r="F157" s="15">
        <f t="shared" si="131"/>
        <v>4.5519042162471515E-5</v>
      </c>
      <c r="G157" s="15">
        <f t="shared" si="131"/>
        <v>9.2925505365021663E-5</v>
      </c>
      <c r="H157" s="5">
        <f t="shared" si="95"/>
        <v>174036.02731189708</v>
      </c>
      <c r="I157" s="5">
        <f t="shared" si="95"/>
        <v>66386.510807169514</v>
      </c>
      <c r="J157" s="5">
        <f t="shared" si="95"/>
        <v>24889.126645292537</v>
      </c>
      <c r="K157" s="5">
        <f t="shared" si="96"/>
        <v>149400.70287052362</v>
      </c>
      <c r="L157" s="5">
        <f t="shared" si="96"/>
        <v>22415.697534487404</v>
      </c>
      <c r="M157" s="5">
        <f t="shared" si="96"/>
        <v>5705.5713112046633</v>
      </c>
      <c r="N157" s="15">
        <f t="shared" si="97"/>
        <v>4.818002282685363E-3</v>
      </c>
      <c r="O157" s="15">
        <f t="shared" si="97"/>
        <v>8.9282150411140737E-3</v>
      </c>
      <c r="P157" s="15">
        <f t="shared" si="97"/>
        <v>8.3759486844841025E-3</v>
      </c>
      <c r="Q157" s="5">
        <f t="shared" si="98"/>
        <v>8230.5008622421701</v>
      </c>
      <c r="R157" s="5">
        <f t="shared" si="98"/>
        <v>11540.042190804803</v>
      </c>
      <c r="S157" s="5">
        <f t="shared" si="98"/>
        <v>6084.906062093708</v>
      </c>
      <c r="T157" s="5">
        <f t="shared" si="132"/>
        <v>47.291937131453551</v>
      </c>
      <c r="U157" s="5">
        <f t="shared" si="132"/>
        <v>173.83113000658741</v>
      </c>
      <c r="V157" s="5">
        <f t="shared" si="132"/>
        <v>244.48049740003998</v>
      </c>
      <c r="W157" s="15">
        <f t="shared" si="100"/>
        <v>-1.0734613539272964E-2</v>
      </c>
      <c r="X157" s="15">
        <f t="shared" si="100"/>
        <v>-1.217998157191269E-2</v>
      </c>
      <c r="Y157" s="15">
        <f t="shared" si="100"/>
        <v>-9.7425357312937999E-3</v>
      </c>
      <c r="Z157" s="5">
        <f t="shared" si="105"/>
        <v>10439.726117350296</v>
      </c>
      <c r="AA157" s="5">
        <f t="shared" si="105"/>
        <v>29645.652268905884</v>
      </c>
      <c r="AB157" s="5">
        <f t="shared" si="105"/>
        <v>35480.975654746318</v>
      </c>
      <c r="AC157" s="16">
        <f t="shared" si="127"/>
        <v>1.5363726487129266</v>
      </c>
      <c r="AD157" s="16">
        <f t="shared" si="127"/>
        <v>2.9629114466414879</v>
      </c>
      <c r="AE157" s="16">
        <f t="shared" si="127"/>
        <v>6.2823701976655428</v>
      </c>
      <c r="AF157" s="15">
        <f t="shared" si="112"/>
        <v>-4.0504037456468023E-3</v>
      </c>
      <c r="AG157" s="15">
        <f t="shared" si="112"/>
        <v>2.9673830763510267E-4</v>
      </c>
      <c r="AH157" s="15">
        <f t="shared" si="112"/>
        <v>9.7937136394747881E-3</v>
      </c>
      <c r="AI157" s="1">
        <f t="shared" si="128"/>
        <v>327705.08662150492</v>
      </c>
      <c r="AJ157" s="1">
        <f t="shared" si="128"/>
        <v>120372.16213679919</v>
      </c>
      <c r="AK157" s="1">
        <f t="shared" si="128"/>
        <v>45380.222418813479</v>
      </c>
      <c r="AL157" s="14">
        <f t="shared" si="133"/>
        <v>55.578128878489942</v>
      </c>
      <c r="AM157" s="14">
        <f t="shared" si="133"/>
        <v>11.949906492125484</v>
      </c>
      <c r="AN157" s="14">
        <f t="shared" si="133"/>
        <v>3.9681780017028463</v>
      </c>
      <c r="AO157" s="11">
        <f t="shared" si="134"/>
        <v>7.4725172107478685E-3</v>
      </c>
      <c r="AP157" s="11">
        <f t="shared" si="134"/>
        <v>9.413400835033869E-3</v>
      </c>
      <c r="AQ157" s="11">
        <f t="shared" si="134"/>
        <v>8.5391422865045714E-3</v>
      </c>
      <c r="AR157" s="1">
        <f t="shared" si="106"/>
        <v>174036.02731189708</v>
      </c>
      <c r="AS157" s="1">
        <f t="shared" si="103"/>
        <v>66386.510807169514</v>
      </c>
      <c r="AT157" s="1">
        <f t="shared" si="104"/>
        <v>24889.126645292537</v>
      </c>
      <c r="AU157" s="1">
        <f t="shared" si="113"/>
        <v>34807.205462379417</v>
      </c>
      <c r="AV157" s="1">
        <f t="shared" si="113"/>
        <v>13277.302161433903</v>
      </c>
      <c r="AW157" s="1">
        <f t="shared" si="113"/>
        <v>4977.825329058508</v>
      </c>
      <c r="AX157" s="1">
        <f t="shared" si="114"/>
        <v>119520.5622964189</v>
      </c>
      <c r="AY157" s="1">
        <f t="shared" si="114"/>
        <v>17932.558027589923</v>
      </c>
      <c r="AZ157" s="1">
        <f t="shared" si="114"/>
        <v>4564.4570489637299</v>
      </c>
      <c r="BA157" s="1">
        <f t="shared" si="115"/>
        <v>13619.063161388642</v>
      </c>
      <c r="BB157" s="1">
        <f t="shared" si="115"/>
        <v>29007.094821676179</v>
      </c>
      <c r="BC157" s="1">
        <f t="shared" si="115"/>
        <v>36756.555092772105</v>
      </c>
      <c r="BD157" s="1">
        <f t="shared" si="116"/>
        <v>4648.9231396674986</v>
      </c>
      <c r="BE157" s="2">
        <f t="shared" si="129"/>
        <v>0.17931493730955578</v>
      </c>
      <c r="BF157" s="2">
        <f t="shared" si="129"/>
        <v>0.13584270515142602</v>
      </c>
      <c r="BG157" s="2">
        <f t="shared" si="129"/>
        <v>7.3108051554487685E-2</v>
      </c>
      <c r="BH157" s="2">
        <f t="shared" si="109"/>
        <v>0.11239247333820855</v>
      </c>
      <c r="BI157" s="2">
        <f t="shared" si="117"/>
        <v>3.2153846742329923E-3</v>
      </c>
      <c r="BJ157" s="2">
        <f t="shared" si="117"/>
        <v>1.8453240542857267E-3</v>
      </c>
      <c r="BK157" s="2">
        <f t="shared" si="117"/>
        <v>5.3447872020936297E-4</v>
      </c>
      <c r="BL157" s="2">
        <f t="shared" si="110"/>
        <v>559.59277498306835</v>
      </c>
      <c r="BM157" s="2">
        <f t="shared" si="110"/>
        <v>122.50462527256926</v>
      </c>
      <c r="BN157" s="2">
        <f t="shared" si="110"/>
        <v>13.302708556504712</v>
      </c>
      <c r="BO157" s="2">
        <f t="shared" si="118"/>
        <v>597.85590112698594</v>
      </c>
      <c r="BP157" s="2">
        <f t="shared" si="118"/>
        <v>60.839431912712733</v>
      </c>
      <c r="BQ157" s="2">
        <f t="shared" si="118"/>
        <v>10.25673911358078</v>
      </c>
      <c r="BR157" s="11">
        <f t="shared" si="119"/>
        <v>3.6144941362059341E-2</v>
      </c>
      <c r="BS157" s="17">
        <f t="shared" si="107"/>
        <v>1.4830329858824846E-2</v>
      </c>
      <c r="BT157" s="17">
        <f t="shared" si="108"/>
        <v>5.8563419660729275E-2</v>
      </c>
      <c r="BU157" s="12">
        <f>(BU$3*temphigh!$I267+BU$4*temphigh!$I267^2+BU$5*temphigh!$I267^6)*(K157/K$56)^$BW$1</f>
        <v>-13.003365865235621</v>
      </c>
      <c r="BV157" s="12">
        <f>(BV$3*temphigh!$I267+BV$4*temphigh!$I267^2+BV$5*temphigh!$I267^6)*(L157/L$56)^$BW$1</f>
        <v>-10.634812227406723</v>
      </c>
      <c r="BW157" s="12">
        <f>(BW$3*temphigh!$I267+BW$4*temphigh!$I267^2+BW$5*temphigh!$I267^6)*(M157/M$56)^$BW$1</f>
        <v>-10.129643992531962</v>
      </c>
      <c r="BX157" s="12"/>
      <c r="BY157" s="12"/>
      <c r="BZ157" s="12"/>
      <c r="CA157" s="19"/>
      <c r="CB157" s="19"/>
      <c r="CC157" s="19"/>
      <c r="CD157" s="19"/>
      <c r="CE157" s="19"/>
      <c r="CF157" s="19"/>
      <c r="CG157" s="19"/>
      <c r="CH157" s="19"/>
    </row>
    <row r="158" spans="1:86" x14ac:dyDescent="0.3">
      <c r="A158" s="2">
        <f t="shared" si="92"/>
        <v>2112</v>
      </c>
      <c r="B158" s="5">
        <f t="shared" si="130"/>
        <v>1164.9198703165862</v>
      </c>
      <c r="C158" s="5">
        <f t="shared" si="130"/>
        <v>2961.7361432938751</v>
      </c>
      <c r="D158" s="5">
        <f t="shared" si="130"/>
        <v>4362.6347793337909</v>
      </c>
      <c r="E158" s="15">
        <f t="shared" si="131"/>
        <v>2.1950059991129345E-5</v>
      </c>
      <c r="F158" s="15">
        <f t="shared" si="131"/>
        <v>4.3243090054347937E-5</v>
      </c>
      <c r="G158" s="15">
        <f t="shared" si="131"/>
        <v>8.8279230096770575E-5</v>
      </c>
      <c r="H158" s="5">
        <f t="shared" si="95"/>
        <v>174852.11299854107</v>
      </c>
      <c r="I158" s="5">
        <f t="shared" si="95"/>
        <v>66972.465255996591</v>
      </c>
      <c r="J158" s="5">
        <f t="shared" si="95"/>
        <v>25096.628547171575</v>
      </c>
      <c r="K158" s="5">
        <f t="shared" si="96"/>
        <v>150097.97450791366</v>
      </c>
      <c r="L158" s="5">
        <f t="shared" si="96"/>
        <v>22612.569795469222</v>
      </c>
      <c r="M158" s="5">
        <f t="shared" si="96"/>
        <v>5752.6311086265241</v>
      </c>
      <c r="N158" s="15">
        <f t="shared" si="97"/>
        <v>4.6671242102143129E-3</v>
      </c>
      <c r="O158" s="15">
        <f t="shared" si="97"/>
        <v>8.7827853975510628E-3</v>
      </c>
      <c r="P158" s="15">
        <f t="shared" si="97"/>
        <v>8.2480429837838987E-3</v>
      </c>
      <c r="Q158" s="5">
        <f t="shared" si="98"/>
        <v>8180.3295946326525</v>
      </c>
      <c r="R158" s="5">
        <f t="shared" si="98"/>
        <v>11500.101195660756</v>
      </c>
      <c r="S158" s="5">
        <f t="shared" si="98"/>
        <v>6075.8595750688592</v>
      </c>
      <c r="T158" s="5">
        <f t="shared" si="132"/>
        <v>46.784276462823804</v>
      </c>
      <c r="U158" s="5">
        <f t="shared" si="132"/>
        <v>171.71387004648241</v>
      </c>
      <c r="V158" s="5">
        <f t="shared" si="132"/>
        <v>242.09863741851561</v>
      </c>
      <c r="W158" s="15">
        <f t="shared" si="100"/>
        <v>-1.0734613539272964E-2</v>
      </c>
      <c r="X158" s="15">
        <f t="shared" si="100"/>
        <v>-1.217998157191269E-2</v>
      </c>
      <c r="Y158" s="15">
        <f t="shared" si="100"/>
        <v>-9.7425357312937999E-3</v>
      </c>
      <c r="Z158" s="5">
        <f t="shared" si="105"/>
        <v>10335.624448177032</v>
      </c>
      <c r="AA158" s="5">
        <f t="shared" si="105"/>
        <v>29556.140442175682</v>
      </c>
      <c r="AB158" s="5">
        <f t="shared" si="105"/>
        <v>35779.904299351248</v>
      </c>
      <c r="AC158" s="16">
        <f t="shared" si="127"/>
        <v>1.5301497191818705</v>
      </c>
      <c r="AD158" s="16">
        <f t="shared" si="127"/>
        <v>2.963790655969837</v>
      </c>
      <c r="AE158" s="16">
        <f t="shared" si="127"/>
        <v>6.34389793235865</v>
      </c>
      <c r="AF158" s="15">
        <f t="shared" si="112"/>
        <v>-4.0504037456468023E-3</v>
      </c>
      <c r="AG158" s="15">
        <f t="shared" si="112"/>
        <v>2.9673830763510267E-4</v>
      </c>
      <c r="AH158" s="15">
        <f t="shared" si="112"/>
        <v>9.7937136394747881E-3</v>
      </c>
      <c r="AI158" s="1">
        <f t="shared" si="128"/>
        <v>329741.78342173388</v>
      </c>
      <c r="AJ158" s="1">
        <f t="shared" si="128"/>
        <v>121612.24808455318</v>
      </c>
      <c r="AK158" s="1">
        <f t="shared" si="128"/>
        <v>45820.025505990634</v>
      </c>
      <c r="AL158" s="14">
        <f t="shared" si="133"/>
        <v>55.989284317829764</v>
      </c>
      <c r="AM158" s="14">
        <f t="shared" si="133"/>
        <v>12.061270859279519</v>
      </c>
      <c r="AN158" s="14">
        <f t="shared" si="133"/>
        <v>4.0017239899118175</v>
      </c>
      <c r="AO158" s="11">
        <f t="shared" si="134"/>
        <v>7.3977920386403898E-3</v>
      </c>
      <c r="AP158" s="11">
        <f t="shared" si="134"/>
        <v>9.3192668266835303E-3</v>
      </c>
      <c r="AQ158" s="11">
        <f t="shared" si="134"/>
        <v>8.4537508636395257E-3</v>
      </c>
      <c r="AR158" s="1">
        <f t="shared" si="106"/>
        <v>174852.11299854107</v>
      </c>
      <c r="AS158" s="1">
        <f t="shared" si="103"/>
        <v>66972.465255996591</v>
      </c>
      <c r="AT158" s="1">
        <f t="shared" si="104"/>
        <v>25096.628547171575</v>
      </c>
      <c r="AU158" s="1">
        <f t="shared" si="113"/>
        <v>34970.422599708218</v>
      </c>
      <c r="AV158" s="1">
        <f t="shared" si="113"/>
        <v>13394.493051199319</v>
      </c>
      <c r="AW158" s="1">
        <f t="shared" si="113"/>
        <v>5019.3257094343153</v>
      </c>
      <c r="AX158" s="1">
        <f t="shared" si="114"/>
        <v>120078.37960633094</v>
      </c>
      <c r="AY158" s="1">
        <f t="shared" si="114"/>
        <v>18090.055836375381</v>
      </c>
      <c r="AZ158" s="1">
        <f t="shared" si="114"/>
        <v>4602.1048869012193</v>
      </c>
      <c r="BA158" s="1">
        <f t="shared" si="115"/>
        <v>13624.786278538682</v>
      </c>
      <c r="BB158" s="1">
        <f t="shared" si="115"/>
        <v>29034.247905311684</v>
      </c>
      <c r="BC158" s="1">
        <f t="shared" si="115"/>
        <v>36795.63554781938</v>
      </c>
      <c r="BD158" s="1">
        <f t="shared" si="116"/>
        <v>4517.6089004858432</v>
      </c>
      <c r="BE158" s="2">
        <f t="shared" si="129"/>
        <v>0.17931493730955578</v>
      </c>
      <c r="BF158" s="2">
        <f t="shared" si="129"/>
        <v>0.13584270515142602</v>
      </c>
      <c r="BG158" s="2">
        <f t="shared" si="129"/>
        <v>7.3108051554487685E-2</v>
      </c>
      <c r="BH158" s="2">
        <f t="shared" si="109"/>
        <v>0.11211748201751784</v>
      </c>
      <c r="BI158" s="2">
        <f t="shared" si="117"/>
        <v>3.2153846742329923E-3</v>
      </c>
      <c r="BJ158" s="2">
        <f t="shared" si="117"/>
        <v>1.8453240542857267E-3</v>
      </c>
      <c r="BK158" s="2">
        <f t="shared" si="117"/>
        <v>5.3447872020936297E-4</v>
      </c>
      <c r="BL158" s="2">
        <f t="shared" si="110"/>
        <v>562.21680439276429</v>
      </c>
      <c r="BM158" s="2">
        <f t="shared" si="110"/>
        <v>123.5859011117056</v>
      </c>
      <c r="BN158" s="2">
        <f t="shared" si="110"/>
        <v>13.413613907462027</v>
      </c>
      <c r="BO158" s="2">
        <f t="shared" si="118"/>
        <v>606.70926731101986</v>
      </c>
      <c r="BP158" s="2">
        <f t="shared" si="118"/>
        <v>61.562306274958068</v>
      </c>
      <c r="BQ158" s="2">
        <f t="shared" si="118"/>
        <v>10.255844165037157</v>
      </c>
      <c r="BR158" s="11">
        <f t="shared" si="119"/>
        <v>3.6002763149698164E-2</v>
      </c>
      <c r="BS158" s="17">
        <f t="shared" si="107"/>
        <v>1.4312987755679922E-2</v>
      </c>
      <c r="BT158" s="17">
        <f t="shared" si="108"/>
        <v>5.6857688990999293E-2</v>
      </c>
      <c r="BU158" s="12">
        <f>(BU$3*temphigh!$I268+BU$4*temphigh!$I268^2+BU$5*temphigh!$I268^6)*(K158/K$56)^$BW$1</f>
        <v>-13.348757814419171</v>
      </c>
      <c r="BV158" s="12">
        <f>(BV$3*temphigh!$I268+BV$4*temphigh!$I268^2+BV$5*temphigh!$I268^6)*(L158/L$56)^$BW$1</f>
        <v>-10.865638032826384</v>
      </c>
      <c r="BW158" s="12">
        <f>(BW$3*temphigh!$I268+BW$4*temphigh!$I268^2+BW$5*temphigh!$I268^6)*(M158/M$56)^$BW$1</f>
        <v>-10.320623956175368</v>
      </c>
      <c r="BX158" s="12"/>
      <c r="BY158" s="12"/>
      <c r="BZ158" s="12"/>
      <c r="CA158" s="19"/>
      <c r="CB158" s="19"/>
      <c r="CC158" s="19"/>
      <c r="CD158" s="19"/>
      <c r="CE158" s="19"/>
      <c r="CF158" s="19"/>
      <c r="CG158" s="19"/>
      <c r="CH158" s="19"/>
    </row>
    <row r="159" spans="1:86" x14ac:dyDescent="0.3">
      <c r="A159" s="2">
        <f t="shared" si="92"/>
        <v>2113</v>
      </c>
      <c r="B159" s="5">
        <f t="shared" si="130"/>
        <v>1164.9441618745725</v>
      </c>
      <c r="C159" s="5">
        <f t="shared" si="130"/>
        <v>2961.8578141854987</v>
      </c>
      <c r="D159" s="5">
        <f t="shared" si="130"/>
        <v>4363.0006528713284</v>
      </c>
      <c r="E159" s="15">
        <f t="shared" si="131"/>
        <v>2.0852556991572876E-5</v>
      </c>
      <c r="F159" s="15">
        <f t="shared" si="131"/>
        <v>4.1080935551630536E-5</v>
      </c>
      <c r="G159" s="15">
        <f t="shared" si="131"/>
        <v>8.3865268591932045E-5</v>
      </c>
      <c r="H159" s="5">
        <f t="shared" si="95"/>
        <v>175645.65333226632</v>
      </c>
      <c r="I159" s="5">
        <f t="shared" si="95"/>
        <v>67553.814970414373</v>
      </c>
      <c r="J159" s="5">
        <f t="shared" si="95"/>
        <v>25302.57638047617</v>
      </c>
      <c r="K159" s="5">
        <f t="shared" si="96"/>
        <v>150776.02779658188</v>
      </c>
      <c r="L159" s="5">
        <f t="shared" si="96"/>
        <v>22807.919626280727</v>
      </c>
      <c r="M159" s="5">
        <f t="shared" si="96"/>
        <v>5799.3519583418638</v>
      </c>
      <c r="N159" s="15">
        <f t="shared" si="97"/>
        <v>4.5174046544675939E-3</v>
      </c>
      <c r="O159" s="15">
        <f t="shared" si="97"/>
        <v>8.6389929396988308E-3</v>
      </c>
      <c r="P159" s="15">
        <f t="shared" si="97"/>
        <v>8.1216488304418633E-3</v>
      </c>
      <c r="Q159" s="5">
        <f t="shared" si="98"/>
        <v>8129.2436033820468</v>
      </c>
      <c r="R159" s="5">
        <f t="shared" si="98"/>
        <v>11458.640107817737</v>
      </c>
      <c r="S159" s="5">
        <f t="shared" si="98"/>
        <v>6066.0392260731196</v>
      </c>
      <c r="T159" s="5">
        <f t="shared" si="132"/>
        <v>46.282065335280883</v>
      </c>
      <c r="U159" s="5">
        <f t="shared" si="132"/>
        <v>169.62239827367443</v>
      </c>
      <c r="V159" s="5">
        <f t="shared" si="132"/>
        <v>239.73998279296816</v>
      </c>
      <c r="W159" s="15">
        <f t="shared" si="100"/>
        <v>-1.0734613539272964E-2</v>
      </c>
      <c r="X159" s="15">
        <f t="shared" si="100"/>
        <v>-1.217998157191269E-2</v>
      </c>
      <c r="Y159" s="15">
        <f t="shared" si="100"/>
        <v>-9.7425357312937999E-3</v>
      </c>
      <c r="Z159" s="5">
        <f t="shared" si="105"/>
        <v>10231.012562501392</v>
      </c>
      <c r="AA159" s="5">
        <f t="shared" si="105"/>
        <v>29462.584395594273</v>
      </c>
      <c r="AB159" s="5">
        <f t="shared" si="105"/>
        <v>36076.607146209833</v>
      </c>
      <c r="AC159" s="16">
        <f t="shared" si="127"/>
        <v>1.5239519950278959</v>
      </c>
      <c r="AD159" s="16">
        <f t="shared" si="127"/>
        <v>2.9646701261932744</v>
      </c>
      <c r="AE159" s="16">
        <f t="shared" si="127"/>
        <v>6.4060282520662266</v>
      </c>
      <c r="AF159" s="15">
        <f t="shared" si="112"/>
        <v>-4.0504037456468023E-3</v>
      </c>
      <c r="AG159" s="15">
        <f t="shared" si="112"/>
        <v>2.9673830763510267E-4</v>
      </c>
      <c r="AH159" s="15">
        <f t="shared" si="112"/>
        <v>9.7937136394747881E-3</v>
      </c>
      <c r="AI159" s="1">
        <f t="shared" si="128"/>
        <v>331738.02767926868</v>
      </c>
      <c r="AJ159" s="1">
        <f t="shared" si="128"/>
        <v>122845.51632729718</v>
      </c>
      <c r="AK159" s="1">
        <f t="shared" si="128"/>
        <v>46257.348664825884</v>
      </c>
      <c r="AL159" s="14">
        <f t="shared" si="133"/>
        <v>56.39933942878762</v>
      </c>
      <c r="AM159" s="14">
        <f t="shared" si="133"/>
        <v>12.172549038671983</v>
      </c>
      <c r="AN159" s="14">
        <f t="shared" si="133"/>
        <v>4.0352152717712233</v>
      </c>
      <c r="AO159" s="11">
        <f t="shared" si="134"/>
        <v>7.3238141182539861E-3</v>
      </c>
      <c r="AP159" s="11">
        <f t="shared" si="134"/>
        <v>9.2260741584166955E-3</v>
      </c>
      <c r="AQ159" s="11">
        <f t="shared" si="134"/>
        <v>8.3692133550031297E-3</v>
      </c>
      <c r="AR159" s="1">
        <f t="shared" si="106"/>
        <v>175645.65333226632</v>
      </c>
      <c r="AS159" s="1">
        <f t="shared" si="103"/>
        <v>67553.814970414373</v>
      </c>
      <c r="AT159" s="1">
        <f t="shared" si="104"/>
        <v>25302.57638047617</v>
      </c>
      <c r="AU159" s="1">
        <f t="shared" si="113"/>
        <v>35129.130666453268</v>
      </c>
      <c r="AV159" s="1">
        <f t="shared" si="113"/>
        <v>13510.762994082876</v>
      </c>
      <c r="AW159" s="1">
        <f t="shared" si="113"/>
        <v>5060.5152760952342</v>
      </c>
      <c r="AX159" s="1">
        <f t="shared" si="114"/>
        <v>120620.82223726549</v>
      </c>
      <c r="AY159" s="1">
        <f t="shared" si="114"/>
        <v>18246.335701024582</v>
      </c>
      <c r="AZ159" s="1">
        <f t="shared" si="114"/>
        <v>4639.4815666734912</v>
      </c>
      <c r="BA159" s="1">
        <f t="shared" si="115"/>
        <v>13630.321063550991</v>
      </c>
      <c r="BB159" s="1">
        <f t="shared" si="115"/>
        <v>29060.918235596524</v>
      </c>
      <c r="BC159" s="1">
        <f t="shared" si="115"/>
        <v>36834.013062883198</v>
      </c>
      <c r="BD159" s="1">
        <f t="shared" si="116"/>
        <v>4389.9243356612369</v>
      </c>
      <c r="BE159" s="2">
        <f t="shared" si="129"/>
        <v>0.17931493730955578</v>
      </c>
      <c r="BF159" s="2">
        <f t="shared" si="129"/>
        <v>0.13584270515142602</v>
      </c>
      <c r="BG159" s="2">
        <f t="shared" si="129"/>
        <v>7.3108051554487685E-2</v>
      </c>
      <c r="BH159" s="2">
        <f t="shared" si="109"/>
        <v>0.11184265763357631</v>
      </c>
      <c r="BI159" s="2">
        <f t="shared" si="117"/>
        <v>3.2153846742329923E-3</v>
      </c>
      <c r="BJ159" s="2">
        <f t="shared" si="117"/>
        <v>1.8453240542857267E-3</v>
      </c>
      <c r="BK159" s="2">
        <f t="shared" si="117"/>
        <v>5.3447872020936297E-4</v>
      </c>
      <c r="BL159" s="2">
        <f t="shared" si="110"/>
        <v>564.76834182021025</v>
      </c>
      <c r="BM159" s="2">
        <f t="shared" si="110"/>
        <v>124.65867972367288</v>
      </c>
      <c r="BN159" s="2">
        <f t="shared" si="110"/>
        <v>13.523688641836559</v>
      </c>
      <c r="BO159" s="2">
        <f t="shared" si="118"/>
        <v>615.69447058270123</v>
      </c>
      <c r="BP159" s="2">
        <f t="shared" si="118"/>
        <v>62.293876502240842</v>
      </c>
      <c r="BQ159" s="2">
        <f t="shared" si="118"/>
        <v>10.254966887481016</v>
      </c>
      <c r="BR159" s="11">
        <f t="shared" si="119"/>
        <v>3.5861843505950314E-2</v>
      </c>
      <c r="BS159" s="17">
        <f t="shared" si="107"/>
        <v>1.3815588398784757E-2</v>
      </c>
      <c r="BT159" s="17">
        <f t="shared" si="108"/>
        <v>5.5201639797086692E-2</v>
      </c>
      <c r="BU159" s="12">
        <f>(BU$3*temphigh!$I269+BU$4*temphigh!$I269^2+BU$5*temphigh!$I269^6)*(K159/K$56)^$BW$1</f>
        <v>-13.696526979633857</v>
      </c>
      <c r="BV159" s="12">
        <f>(BV$3*temphigh!$I269+BV$4*temphigh!$I269^2+BV$5*temphigh!$I269^6)*(L159/L$56)^$BW$1</f>
        <v>-11.097500330183237</v>
      </c>
      <c r="BW159" s="12">
        <f>(BW$3*temphigh!$I269+BW$4*temphigh!$I269^2+BW$5*temphigh!$I269^6)*(M159/M$56)^$BW$1</f>
        <v>-10.512357528775157</v>
      </c>
      <c r="BX159" s="12"/>
      <c r="BY159" s="12"/>
      <c r="BZ159" s="12"/>
      <c r="CA159" s="19"/>
      <c r="CB159" s="19"/>
      <c r="CC159" s="19"/>
      <c r="CD159" s="19"/>
      <c r="CE159" s="19"/>
      <c r="CF159" s="19"/>
      <c r="CG159" s="19"/>
      <c r="CH159" s="19"/>
    </row>
    <row r="160" spans="1:86" x14ac:dyDescent="0.3">
      <c r="A160" s="2">
        <f t="shared" si="92"/>
        <v>2114</v>
      </c>
      <c r="B160" s="5">
        <f t="shared" si="130"/>
        <v>1164.9672393358735</v>
      </c>
      <c r="C160" s="5">
        <f t="shared" si="130"/>
        <v>2961.9734062809771</v>
      </c>
      <c r="D160" s="5">
        <f t="shared" si="130"/>
        <v>4363.3482618818671</v>
      </c>
      <c r="E160" s="15">
        <f t="shared" si="131"/>
        <v>1.9809929141994232E-5</v>
      </c>
      <c r="F160" s="15">
        <f t="shared" si="131"/>
        <v>3.9026888774049008E-5</v>
      </c>
      <c r="G160" s="15">
        <f t="shared" si="131"/>
        <v>7.9672005162335436E-5</v>
      </c>
      <c r="H160" s="5">
        <f t="shared" si="95"/>
        <v>176416.51391778045</v>
      </c>
      <c r="I160" s="5">
        <f t="shared" si="95"/>
        <v>68130.466680174504</v>
      </c>
      <c r="J160" s="5">
        <f t="shared" si="95"/>
        <v>25506.946857468967</v>
      </c>
      <c r="K160" s="5">
        <f t="shared" si="96"/>
        <v>151434.74250688139</v>
      </c>
      <c r="L160" s="5">
        <f t="shared" si="96"/>
        <v>23001.714510907241</v>
      </c>
      <c r="M160" s="5">
        <f t="shared" si="96"/>
        <v>5845.7279425291817</v>
      </c>
      <c r="N160" s="15">
        <f t="shared" si="97"/>
        <v>4.3688291827677084E-3</v>
      </c>
      <c r="O160" s="15">
        <f t="shared" si="97"/>
        <v>8.4968242523624227E-3</v>
      </c>
      <c r="P160" s="15">
        <f t="shared" si="97"/>
        <v>7.9967528303934721E-3</v>
      </c>
      <c r="Q160" s="5">
        <f t="shared" si="98"/>
        <v>8077.2733558945383</v>
      </c>
      <c r="R160" s="5">
        <f t="shared" si="98"/>
        <v>11415.69576734596</v>
      </c>
      <c r="S160" s="5">
        <f t="shared" si="98"/>
        <v>6055.4590537182266</v>
      </c>
      <c r="T160" s="5">
        <f t="shared" si="132"/>
        <v>45.785245250107259</v>
      </c>
      <c r="U160" s="5">
        <f t="shared" si="132"/>
        <v>167.55640058851745</v>
      </c>
      <c r="V160" s="5">
        <f t="shared" si="132"/>
        <v>237.40430744438791</v>
      </c>
      <c r="W160" s="15">
        <f t="shared" si="100"/>
        <v>-1.0734613539272964E-2</v>
      </c>
      <c r="X160" s="15">
        <f t="shared" si="100"/>
        <v>-1.217998157191269E-2</v>
      </c>
      <c r="Y160" s="15">
        <f t="shared" si="100"/>
        <v>-9.7425357312937999E-3</v>
      </c>
      <c r="Z160" s="5">
        <f t="shared" si="105"/>
        <v>10125.939156670425</v>
      </c>
      <c r="AA160" s="5">
        <f t="shared" si="105"/>
        <v>29365.074679257341</v>
      </c>
      <c r="AB160" s="5">
        <f t="shared" si="105"/>
        <v>36371.049784789298</v>
      </c>
      <c r="AC160" s="16">
        <f t="shared" si="127"/>
        <v>1.5177793741590491</v>
      </c>
      <c r="AD160" s="16">
        <f t="shared" si="127"/>
        <v>2.9655498573892172</v>
      </c>
      <c r="AE160" s="16">
        <f t="shared" si="127"/>
        <v>6.4687670583333485</v>
      </c>
      <c r="AF160" s="15">
        <f t="shared" si="112"/>
        <v>-4.0504037456468023E-3</v>
      </c>
      <c r="AG160" s="15">
        <f t="shared" si="112"/>
        <v>2.9673830763510267E-4</v>
      </c>
      <c r="AH160" s="15">
        <f t="shared" si="112"/>
        <v>9.7937136394747881E-3</v>
      </c>
      <c r="AI160" s="1">
        <f t="shared" si="128"/>
        <v>333693.35557779507</v>
      </c>
      <c r="AJ160" s="1">
        <f t="shared" si="128"/>
        <v>124071.72768865034</v>
      </c>
      <c r="AK160" s="1">
        <f t="shared" si="128"/>
        <v>46692.129074438533</v>
      </c>
      <c r="AL160" s="14">
        <f t="shared" si="133"/>
        <v>56.808267124372684</v>
      </c>
      <c r="AM160" s="14">
        <f t="shared" si="133"/>
        <v>12.283730830398458</v>
      </c>
      <c r="AN160" s="14">
        <f t="shared" si="133"/>
        <v>4.0686491335386155</v>
      </c>
      <c r="AO160" s="11">
        <f t="shared" si="134"/>
        <v>7.2505759770714459E-3</v>
      </c>
      <c r="AP160" s="11">
        <f t="shared" si="134"/>
        <v>9.1338134168325279E-3</v>
      </c>
      <c r="AQ160" s="11">
        <f t="shared" si="134"/>
        <v>8.2855212214530977E-3</v>
      </c>
      <c r="AR160" s="1">
        <f t="shared" si="106"/>
        <v>176416.51391778045</v>
      </c>
      <c r="AS160" s="1">
        <f t="shared" si="103"/>
        <v>68130.466680174504</v>
      </c>
      <c r="AT160" s="1">
        <f t="shared" si="104"/>
        <v>25506.946857468967</v>
      </c>
      <c r="AU160" s="1">
        <f t="shared" si="113"/>
        <v>35283.302783556093</v>
      </c>
      <c r="AV160" s="1">
        <f t="shared" si="113"/>
        <v>13626.093336034901</v>
      </c>
      <c r="AW160" s="1">
        <f t="shared" si="113"/>
        <v>5101.389371493794</v>
      </c>
      <c r="AX160" s="1">
        <f t="shared" si="114"/>
        <v>121147.7940055051</v>
      </c>
      <c r="AY160" s="1">
        <f t="shared" si="114"/>
        <v>18401.371608725793</v>
      </c>
      <c r="AZ160" s="1">
        <f t="shared" si="114"/>
        <v>4676.582354023345</v>
      </c>
      <c r="BA160" s="1">
        <f t="shared" si="115"/>
        <v>13635.669536720983</v>
      </c>
      <c r="BB160" s="1">
        <f t="shared" si="115"/>
        <v>29087.113440772031</v>
      </c>
      <c r="BC160" s="1">
        <f t="shared" si="115"/>
        <v>36871.701545645374</v>
      </c>
      <c r="BD160" s="1">
        <f t="shared" si="116"/>
        <v>4265.7728781369669</v>
      </c>
      <c r="BE160" s="2">
        <f t="shared" si="129"/>
        <v>0.17931493730955578</v>
      </c>
      <c r="BF160" s="2">
        <f t="shared" si="129"/>
        <v>0.13584270515142602</v>
      </c>
      <c r="BG160" s="2">
        <f t="shared" si="129"/>
        <v>7.3108051554487685E-2</v>
      </c>
      <c r="BH160" s="2">
        <f t="shared" si="109"/>
        <v>0.1115680157549596</v>
      </c>
      <c r="BI160" s="2">
        <f t="shared" si="117"/>
        <v>3.2153846742329923E-3</v>
      </c>
      <c r="BJ160" s="2">
        <f t="shared" si="117"/>
        <v>1.8453240542857267E-3</v>
      </c>
      <c r="BK160" s="2">
        <f t="shared" si="117"/>
        <v>5.3447872020936297E-4</v>
      </c>
      <c r="BL160" s="2">
        <f t="shared" si="110"/>
        <v>567.24695513284269</v>
      </c>
      <c r="BM160" s="2">
        <f t="shared" si="110"/>
        <v>125.72278899463824</v>
      </c>
      <c r="BN160" s="2">
        <f t="shared" si="110"/>
        <v>13.632920312828245</v>
      </c>
      <c r="BO160" s="2">
        <f t="shared" si="118"/>
        <v>624.81347446569077</v>
      </c>
      <c r="BP160" s="2">
        <f t="shared" si="118"/>
        <v>63.034247303321109</v>
      </c>
      <c r="BQ160" s="2">
        <f t="shared" si="118"/>
        <v>10.254107026810537</v>
      </c>
      <c r="BR160" s="11">
        <f t="shared" si="119"/>
        <v>3.5722174377535082E-2</v>
      </c>
      <c r="BS160" s="17">
        <f t="shared" si="107"/>
        <v>1.3337288640756267E-2</v>
      </c>
      <c r="BT160" s="17">
        <f t="shared" si="108"/>
        <v>5.3593825045715235E-2</v>
      </c>
      <c r="BU160" s="12">
        <f>(BU$3*temphigh!$I270+BU$4*temphigh!$I270^2+BU$5*temphigh!$I270^6)*(K160/K$56)^$BW$1</f>
        <v>-14.046621408050434</v>
      </c>
      <c r="BV160" s="12">
        <f>(BV$3*temphigh!$I270+BV$4*temphigh!$I270^2+BV$5*temphigh!$I270^6)*(L160/L$56)^$BW$1</f>
        <v>-11.330358487637403</v>
      </c>
      <c r="BW160" s="12">
        <f>(BW$3*temphigh!$I270+BW$4*temphigh!$I270^2+BW$5*temphigh!$I270^6)*(M160/M$56)^$BW$1</f>
        <v>-10.704811228425616</v>
      </c>
      <c r="BX160" s="12"/>
      <c r="BY160" s="12"/>
      <c r="BZ160" s="12"/>
      <c r="CA160" s="19"/>
      <c r="CB160" s="19"/>
      <c r="CC160" s="19"/>
      <c r="CD160" s="19"/>
      <c r="CE160" s="19"/>
      <c r="CF160" s="19"/>
      <c r="CG160" s="19"/>
      <c r="CH160" s="19"/>
    </row>
    <row r="161" spans="1:86" x14ac:dyDescent="0.3">
      <c r="A161" s="2">
        <f t="shared" si="92"/>
        <v>2115</v>
      </c>
      <c r="B161" s="5">
        <f t="shared" si="130"/>
        <v>1164.9891633584143</v>
      </c>
      <c r="C161" s="5">
        <f t="shared" si="130"/>
        <v>2962.0832230573214</v>
      </c>
      <c r="D161" s="5">
        <f t="shared" si="130"/>
        <v>4363.678516751851</v>
      </c>
      <c r="E161" s="15">
        <f t="shared" si="131"/>
        <v>1.8819432684894519E-5</v>
      </c>
      <c r="F161" s="15">
        <f t="shared" si="131"/>
        <v>3.7075544335346559E-5</v>
      </c>
      <c r="G161" s="15">
        <f t="shared" si="131"/>
        <v>7.5688404904218658E-5</v>
      </c>
      <c r="H161" s="5">
        <f t="shared" si="95"/>
        <v>177164.5696523682</v>
      </c>
      <c r="I161" s="5">
        <f t="shared" si="95"/>
        <v>68702.330050726974</v>
      </c>
      <c r="J161" s="5">
        <f t="shared" si="95"/>
        <v>25709.717542130136</v>
      </c>
      <c r="K161" s="5">
        <f t="shared" si="96"/>
        <v>152074.00654409578</v>
      </c>
      <c r="L161" s="5">
        <f t="shared" si="96"/>
        <v>23193.922951231496</v>
      </c>
      <c r="M161" s="5">
        <f t="shared" si="96"/>
        <v>5891.7533552099139</v>
      </c>
      <c r="N161" s="15">
        <f t="shared" si="97"/>
        <v>4.2213829312340856E-3</v>
      </c>
      <c r="O161" s="15">
        <f t="shared" si="97"/>
        <v>8.3562658006695045E-3</v>
      </c>
      <c r="P161" s="15">
        <f t="shared" si="97"/>
        <v>7.8733415467191481E-3</v>
      </c>
      <c r="Q161" s="5">
        <f t="shared" si="98"/>
        <v>8024.4492036326292</v>
      </c>
      <c r="R161" s="5">
        <f t="shared" si="98"/>
        <v>11371.305093130864</v>
      </c>
      <c r="S161" s="5">
        <f t="shared" si="98"/>
        <v>6044.1331691185696</v>
      </c>
      <c r="T161" s="5">
        <f t="shared" si="132"/>
        <v>45.293758336546524</v>
      </c>
      <c r="U161" s="5">
        <f t="shared" si="132"/>
        <v>165.51556671709329</v>
      </c>
      <c r="V161" s="5">
        <f t="shared" si="132"/>
        <v>235.09138749634789</v>
      </c>
      <c r="W161" s="15">
        <f t="shared" si="100"/>
        <v>-1.0734613539272964E-2</v>
      </c>
      <c r="X161" s="15">
        <f t="shared" si="100"/>
        <v>-1.217998157191269E-2</v>
      </c>
      <c r="Y161" s="15">
        <f t="shared" si="100"/>
        <v>-9.7425357312937999E-3</v>
      </c>
      <c r="Z161" s="5">
        <f t="shared" si="105"/>
        <v>10020.452097683947</v>
      </c>
      <c r="AA161" s="5">
        <f t="shared" si="105"/>
        <v>29263.702237155052</v>
      </c>
      <c r="AB161" s="5">
        <f t="shared" si="105"/>
        <v>36663.199039954263</v>
      </c>
      <c r="AC161" s="16">
        <f t="shared" si="127"/>
        <v>1.5116317548968898</v>
      </c>
      <c r="AD161" s="16">
        <f t="shared" si="127"/>
        <v>2.9664298496351065</v>
      </c>
      <c r="AE161" s="16">
        <f t="shared" si="127"/>
        <v>6.5321203105031334</v>
      </c>
      <c r="AF161" s="15">
        <f t="shared" si="112"/>
        <v>-4.0504037456468023E-3</v>
      </c>
      <c r="AG161" s="15">
        <f t="shared" si="112"/>
        <v>2.9673830763510267E-4</v>
      </c>
      <c r="AH161" s="15">
        <f t="shared" si="112"/>
        <v>9.7937136394747881E-3</v>
      </c>
      <c r="AI161" s="1">
        <f t="shared" si="128"/>
        <v>335607.3228035717</v>
      </c>
      <c r="AJ161" s="1">
        <f t="shared" si="128"/>
        <v>125290.64825582021</v>
      </c>
      <c r="AK161" s="1">
        <f t="shared" si="128"/>
        <v>47124.305538488479</v>
      </c>
      <c r="AL161" s="14">
        <f t="shared" si="133"/>
        <v>57.216040854714606</v>
      </c>
      <c r="AM161" s="14">
        <f t="shared" si="133"/>
        <v>12.394806162811236</v>
      </c>
      <c r="AN161" s="14">
        <f t="shared" si="133"/>
        <v>4.1020229034898099</v>
      </c>
      <c r="AO161" s="11">
        <f t="shared" si="134"/>
        <v>7.1780702173007312E-3</v>
      </c>
      <c r="AP161" s="11">
        <f t="shared" si="134"/>
        <v>9.0424752826642023E-3</v>
      </c>
      <c r="AQ161" s="11">
        <f t="shared" si="134"/>
        <v>8.2026660092385673E-3</v>
      </c>
      <c r="AR161" s="1">
        <f t="shared" si="106"/>
        <v>177164.5696523682</v>
      </c>
      <c r="AS161" s="1">
        <f t="shared" si="103"/>
        <v>68702.330050726974</v>
      </c>
      <c r="AT161" s="1">
        <f t="shared" si="104"/>
        <v>25709.717542130136</v>
      </c>
      <c r="AU161" s="1">
        <f t="shared" si="113"/>
        <v>35432.913930473638</v>
      </c>
      <c r="AV161" s="1">
        <f t="shared" si="113"/>
        <v>13740.466010145396</v>
      </c>
      <c r="AW161" s="1">
        <f t="shared" si="113"/>
        <v>5141.9435084260276</v>
      </c>
      <c r="AX161" s="1">
        <f t="shared" si="114"/>
        <v>121659.20523527665</v>
      </c>
      <c r="AY161" s="1">
        <f t="shared" si="114"/>
        <v>18555.138360985202</v>
      </c>
      <c r="AZ161" s="1">
        <f t="shared" si="114"/>
        <v>4713.4026841679306</v>
      </c>
      <c r="BA161" s="1">
        <f t="shared" si="115"/>
        <v>13640.833666678816</v>
      </c>
      <c r="BB161" s="1">
        <f t="shared" si="115"/>
        <v>29112.840971648162</v>
      </c>
      <c r="BC161" s="1">
        <f t="shared" si="115"/>
        <v>36908.714491896819</v>
      </c>
      <c r="BD161" s="1">
        <f t="shared" si="116"/>
        <v>4145.0603356979627</v>
      </c>
      <c r="BE161" s="2">
        <f t="shared" si="129"/>
        <v>0.17931493730955578</v>
      </c>
      <c r="BF161" s="2">
        <f t="shared" si="129"/>
        <v>0.13584270515142602</v>
      </c>
      <c r="BG161" s="2">
        <f t="shared" si="129"/>
        <v>7.3108051554487685E-2</v>
      </c>
      <c r="BH161" s="2">
        <f t="shared" si="109"/>
        <v>0.11129357224871185</v>
      </c>
      <c r="BI161" s="2">
        <f t="shared" si="117"/>
        <v>3.2153846742329923E-3</v>
      </c>
      <c r="BJ161" s="2">
        <f t="shared" si="117"/>
        <v>1.8453240542857267E-3</v>
      </c>
      <c r="BK161" s="2">
        <f t="shared" si="117"/>
        <v>5.3447872020936297E-4</v>
      </c>
      <c r="BL161" s="2">
        <f t="shared" si="110"/>
        <v>569.65224207730819</v>
      </c>
      <c r="BM161" s="2">
        <f t="shared" si="110"/>
        <v>126.77806222808361</v>
      </c>
      <c r="BN161" s="2">
        <f t="shared" si="110"/>
        <v>13.741296928861924</v>
      </c>
      <c r="BO161" s="2">
        <f t="shared" si="118"/>
        <v>634.06827139129791</v>
      </c>
      <c r="BP161" s="2">
        <f t="shared" si="118"/>
        <v>63.783524645404988</v>
      </c>
      <c r="BQ161" s="2">
        <f t="shared" si="118"/>
        <v>10.253264334479152</v>
      </c>
      <c r="BR161" s="11">
        <f t="shared" si="119"/>
        <v>3.558374719924548E-2</v>
      </c>
      <c r="BS161" s="17">
        <f t="shared" si="107"/>
        <v>1.2877284054260906E-2</v>
      </c>
      <c r="BT161" s="17">
        <f t="shared" si="108"/>
        <v>5.2032839850208963E-2</v>
      </c>
      <c r="BU161" s="12">
        <f>(BU$3*temphigh!$I271+BU$4*temphigh!$I271^2+BU$5*temphigh!$I271^6)*(K161/K$56)^$BW$1</f>
        <v>-14.398989649245683</v>
      </c>
      <c r="BV161" s="12">
        <f>(BV$3*temphigh!$I271+BV$4*temphigh!$I271^2+BV$5*temphigh!$I271^6)*(L161/L$56)^$BW$1</f>
        <v>-11.564172262919008</v>
      </c>
      <c r="BW161" s="12">
        <f>(BW$3*temphigh!$I271+BW$4*temphigh!$I271^2+BW$5*temphigh!$I271^6)*(M161/M$56)^$BW$1</f>
        <v>-10.897951890273029</v>
      </c>
      <c r="BX161" s="12"/>
      <c r="BY161" s="12"/>
      <c r="BZ161" s="12"/>
      <c r="CA161" s="19"/>
      <c r="CB161" s="19"/>
      <c r="CC161" s="19"/>
      <c r="CD161" s="19"/>
      <c r="CE161" s="19"/>
      <c r="CF161" s="19"/>
      <c r="CG161" s="19"/>
      <c r="CH161" s="19"/>
    </row>
    <row r="162" spans="1:86" x14ac:dyDescent="0.3">
      <c r="A162" s="2">
        <f t="shared" si="92"/>
        <v>2116</v>
      </c>
      <c r="B162" s="5">
        <f t="shared" si="130"/>
        <v>1165.009991571796</v>
      </c>
      <c r="C162" s="5">
        <f t="shared" si="130"/>
        <v>2962.1875528627902</v>
      </c>
      <c r="D162" s="5">
        <f t="shared" si="130"/>
        <v>4363.9922826249767</v>
      </c>
      <c r="E162" s="15">
        <f t="shared" si="131"/>
        <v>1.7878461050649794E-5</v>
      </c>
      <c r="F162" s="15">
        <f t="shared" si="131"/>
        <v>3.5221767118579231E-5</v>
      </c>
      <c r="G162" s="15">
        <f t="shared" si="131"/>
        <v>7.1903984659007724E-5</v>
      </c>
      <c r="H162" s="5">
        <f t="shared" si="95"/>
        <v>177889.70457676964</v>
      </c>
      <c r="I162" s="5">
        <f t="shared" si="95"/>
        <v>69269.317679733227</v>
      </c>
      <c r="J162" s="5">
        <f t="shared" si="95"/>
        <v>25910.866845944332</v>
      </c>
      <c r="K162" s="5">
        <f t="shared" si="96"/>
        <v>152693.71581677702</v>
      </c>
      <c r="L162" s="5">
        <f t="shared" si="96"/>
        <v>23384.514465597651</v>
      </c>
      <c r="M162" s="5">
        <f t="shared" si="96"/>
        <v>5937.422701022454</v>
      </c>
      <c r="N162" s="15">
        <f t="shared" si="97"/>
        <v>4.0750506070315051E-3</v>
      </c>
      <c r="O162" s="15">
        <f t="shared" si="97"/>
        <v>8.2173039363329092E-3</v>
      </c>
      <c r="P162" s="15">
        <f t="shared" si="97"/>
        <v>7.7514015029425121E-3</v>
      </c>
      <c r="Q162" s="5">
        <f t="shared" si="98"/>
        <v>7970.8013600227823</v>
      </c>
      <c r="R162" s="5">
        <f t="shared" si="98"/>
        <v>11325.50505161886</v>
      </c>
      <c r="S162" s="5">
        <f t="shared" si="98"/>
        <v>6032.0757450831316</v>
      </c>
      <c r="T162" s="5">
        <f t="shared" si="132"/>
        <v>44.807547345062474</v>
      </c>
      <c r="U162" s="5">
        <f t="shared" si="132"/>
        <v>163.4995901646144</v>
      </c>
      <c r="V162" s="5">
        <f t="shared" si="132"/>
        <v>232.80100125354528</v>
      </c>
      <c r="W162" s="15">
        <f t="shared" si="100"/>
        <v>-1.0734613539272964E-2</v>
      </c>
      <c r="X162" s="15">
        <f t="shared" si="100"/>
        <v>-1.217998157191269E-2</v>
      </c>
      <c r="Y162" s="15">
        <f t="shared" si="100"/>
        <v>-9.7425357312937999E-3</v>
      </c>
      <c r="Z162" s="5">
        <f t="shared" si="105"/>
        <v>9914.5984042210384</v>
      </c>
      <c r="AA162" s="5">
        <f t="shared" si="105"/>
        <v>29158.558325402413</v>
      </c>
      <c r="AB162" s="5">
        <f t="shared" si="105"/>
        <v>36953.022966654469</v>
      </c>
      <c r="AC162" s="16">
        <f t="shared" si="127"/>
        <v>1.5055090359748169</v>
      </c>
      <c r="AD162" s="16">
        <f t="shared" si="127"/>
        <v>2.9673101030084053</v>
      </c>
      <c r="AE162" s="16">
        <f t="shared" si="127"/>
        <v>6.5960940262827981</v>
      </c>
      <c r="AF162" s="15">
        <f t="shared" si="112"/>
        <v>-4.0504037456468023E-3</v>
      </c>
      <c r="AG162" s="15">
        <f t="shared" si="112"/>
        <v>2.9673830763510267E-4</v>
      </c>
      <c r="AH162" s="15">
        <f t="shared" si="112"/>
        <v>9.7937136394747881E-3</v>
      </c>
      <c r="AI162" s="1">
        <f t="shared" si="128"/>
        <v>337479.50445368816</v>
      </c>
      <c r="AJ162" s="1">
        <f t="shared" si="128"/>
        <v>126502.04944038359</v>
      </c>
      <c r="AK162" s="1">
        <f t="shared" si="128"/>
        <v>47553.818493065657</v>
      </c>
      <c r="AL162" s="14">
        <f t="shared" si="133"/>
        <v>57.622634605937584</v>
      </c>
      <c r="AM162" s="14">
        <f t="shared" si="133"/>
        <v>12.505765093888263</v>
      </c>
      <c r="AN162" s="14">
        <f t="shared" si="133"/>
        <v>4.1353339520909884</v>
      </c>
      <c r="AO162" s="11">
        <f t="shared" si="134"/>
        <v>7.1062895151277235E-3</v>
      </c>
      <c r="AP162" s="11">
        <f t="shared" si="134"/>
        <v>8.9520505298375606E-3</v>
      </c>
      <c r="AQ162" s="11">
        <f t="shared" si="134"/>
        <v>8.1206393491461814E-3</v>
      </c>
      <c r="AR162" s="1">
        <f t="shared" si="106"/>
        <v>177889.70457676964</v>
      </c>
      <c r="AS162" s="1">
        <f t="shared" si="103"/>
        <v>69269.317679733227</v>
      </c>
      <c r="AT162" s="1">
        <f t="shared" si="104"/>
        <v>25910.866845944332</v>
      </c>
      <c r="AU162" s="1">
        <f t="shared" si="113"/>
        <v>35577.940915353931</v>
      </c>
      <c r="AV162" s="1">
        <f t="shared" si="113"/>
        <v>13853.863535946646</v>
      </c>
      <c r="AW162" s="1">
        <f t="shared" si="113"/>
        <v>5182.1733691888667</v>
      </c>
      <c r="AX162" s="1">
        <f t="shared" si="114"/>
        <v>122154.97265342163</v>
      </c>
      <c r="AY162" s="1">
        <f t="shared" si="114"/>
        <v>18707.611572478123</v>
      </c>
      <c r="AZ162" s="1">
        <f t="shared" si="114"/>
        <v>4749.9381608179629</v>
      </c>
      <c r="BA162" s="1">
        <f t="shared" si="115"/>
        <v>13645.815371564666</v>
      </c>
      <c r="BB162" s="1">
        <f t="shared" si="115"/>
        <v>29138.108107808614</v>
      </c>
      <c r="BC162" s="1">
        <f t="shared" si="115"/>
        <v>36945.065001904593</v>
      </c>
      <c r="BD162" s="1">
        <f t="shared" si="116"/>
        <v>4027.694843752899</v>
      </c>
      <c r="BE162" s="2">
        <f t="shared" si="129"/>
        <v>0.17931493730955578</v>
      </c>
      <c r="BF162" s="2">
        <f t="shared" si="129"/>
        <v>0.13584270515142602</v>
      </c>
      <c r="BG162" s="2">
        <f t="shared" si="129"/>
        <v>7.3108051554487685E-2</v>
      </c>
      <c r="BH162" s="2">
        <f t="shared" si="109"/>
        <v>0.11101934326307049</v>
      </c>
      <c r="BI162" s="2">
        <f t="shared" si="117"/>
        <v>3.2153846742329923E-3</v>
      </c>
      <c r="BJ162" s="2">
        <f t="shared" si="117"/>
        <v>1.8453240542857267E-3</v>
      </c>
      <c r="BK162" s="2">
        <f t="shared" si="117"/>
        <v>5.3447872020936297E-4</v>
      </c>
      <c r="BL162" s="2">
        <f t="shared" si="110"/>
        <v>571.98382979997973</v>
      </c>
      <c r="BM162" s="2">
        <f t="shared" si="110"/>
        <v>127.82433813837129</v>
      </c>
      <c r="BN162" s="2">
        <f t="shared" si="110"/>
        <v>13.84880695133554</v>
      </c>
      <c r="BO162" s="2">
        <f t="shared" si="118"/>
        <v>643.46088310785194</v>
      </c>
      <c r="BP162" s="2">
        <f t="shared" si="118"/>
        <v>64.541815768791778</v>
      </c>
      <c r="BQ162" s="2">
        <f t="shared" si="118"/>
        <v>10.252438567226985</v>
      </c>
      <c r="BR162" s="11">
        <f t="shared" si="119"/>
        <v>3.5446552910589818E-2</v>
      </c>
      <c r="BS162" s="17">
        <f t="shared" si="107"/>
        <v>1.2434807024625238E-2</v>
      </c>
      <c r="BT162" s="17">
        <f t="shared" si="108"/>
        <v>5.0517320242921319E-2</v>
      </c>
      <c r="BU162" s="12">
        <f>(BU$3*temphigh!$I272+BU$4*temphigh!$I272^2+BU$5*temphigh!$I272^6)*(K162/K$56)^$BW$1</f>
        <v>-14.753580793895139</v>
      </c>
      <c r="BV162" s="12">
        <f>(BV$3*temphigh!$I272+BV$4*temphigh!$I272^2+BV$5*temphigh!$I272^6)*(L162/L$56)^$BW$1</f>
        <v>-11.798901824064043</v>
      </c>
      <c r="BW162" s="12">
        <f>(BW$3*temphigh!$I272+BW$4*temphigh!$I272^2+BW$5*temphigh!$I272^6)*(M162/M$56)^$BW$1</f>
        <v>-11.091746683335744</v>
      </c>
      <c r="BX162" s="12"/>
      <c r="BY162" s="12"/>
      <c r="BZ162" s="12"/>
      <c r="CA162" s="19"/>
      <c r="CB162" s="19"/>
      <c r="CC162" s="19"/>
      <c r="CD162" s="19"/>
      <c r="CE162" s="19"/>
      <c r="CF162" s="19"/>
      <c r="CG162" s="19"/>
      <c r="CH162" s="19"/>
    </row>
    <row r="163" spans="1:86" x14ac:dyDescent="0.3">
      <c r="A163" s="2">
        <f t="shared" si="92"/>
        <v>2117</v>
      </c>
      <c r="B163" s="5">
        <f t="shared" si="130"/>
        <v>1165.0297787282659</v>
      </c>
      <c r="C163" s="5">
        <f t="shared" si="130"/>
        <v>2962.2866696689312</v>
      </c>
      <c r="D163" s="5">
        <f t="shared" si="130"/>
        <v>4364.2903816374119</v>
      </c>
      <c r="E163" s="15">
        <f t="shared" si="131"/>
        <v>1.6984537998117304E-5</v>
      </c>
      <c r="F163" s="15">
        <f t="shared" si="131"/>
        <v>3.3460678762650268E-5</v>
      </c>
      <c r="G163" s="15">
        <f t="shared" si="131"/>
        <v>6.8308785426057333E-5</v>
      </c>
      <c r="H163" s="5">
        <f t="shared" si="95"/>
        <v>178591.81171916574</v>
      </c>
      <c r="I163" s="5">
        <f t="shared" si="95"/>
        <v>69831.345090758768</v>
      </c>
      <c r="J163" s="5">
        <f t="shared" si="95"/>
        <v>26110.374023007895</v>
      </c>
      <c r="K163" s="5">
        <f t="shared" si="96"/>
        <v>153293.77409916048</v>
      </c>
      <c r="L163" s="5">
        <f t="shared" si="96"/>
        <v>23573.459586395536</v>
      </c>
      <c r="M163" s="5">
        <f t="shared" si="96"/>
        <v>5982.7306938297033</v>
      </c>
      <c r="N163" s="15">
        <f t="shared" si="97"/>
        <v>3.9298164903098787E-3</v>
      </c>
      <c r="O163" s="15">
        <f t="shared" si="97"/>
        <v>8.0799249039724685E-3</v>
      </c>
      <c r="P163" s="15">
        <f t="shared" si="97"/>
        <v>7.6309191864420978E-3</v>
      </c>
      <c r="Q163" s="5">
        <f t="shared" si="98"/>
        <v>7916.3598791377599</v>
      </c>
      <c r="R163" s="5">
        <f t="shared" si="98"/>
        <v>11278.332626413261</v>
      </c>
      <c r="S163" s="5">
        <f t="shared" si="98"/>
        <v>6019.3010055237946</v>
      </c>
      <c r="T163" s="5">
        <f t="shared" si="132"/>
        <v>44.326555640670556</v>
      </c>
      <c r="U163" s="5">
        <f t="shared" si="132"/>
        <v>161.50816816939411</v>
      </c>
      <c r="V163" s="5">
        <f t="shared" si="132"/>
        <v>230.53292918055163</v>
      </c>
      <c r="W163" s="15">
        <f t="shared" si="100"/>
        <v>-1.0734613539272964E-2</v>
      </c>
      <c r="X163" s="15">
        <f t="shared" si="100"/>
        <v>-1.217998157191269E-2</v>
      </c>
      <c r="Y163" s="15">
        <f t="shared" si="100"/>
        <v>-9.7425357312937999E-3</v>
      </c>
      <c r="Z163" s="5">
        <f t="shared" si="105"/>
        <v>9808.4242292154195</v>
      </c>
      <c r="AA163" s="5">
        <f t="shared" si="105"/>
        <v>29049.734432454628</v>
      </c>
      <c r="AB163" s="5">
        <f t="shared" si="105"/>
        <v>37240.490843598222</v>
      </c>
      <c r="AC163" s="16">
        <f t="shared" si="127"/>
        <v>1.4994111165363995</v>
      </c>
      <c r="AD163" s="16">
        <f t="shared" si="127"/>
        <v>2.9681906175866004</v>
      </c>
      <c r="AE163" s="16">
        <f t="shared" si="127"/>
        <v>6.6606942823152622</v>
      </c>
      <c r="AF163" s="15">
        <f t="shared" si="112"/>
        <v>-4.0504037456468023E-3</v>
      </c>
      <c r="AG163" s="15">
        <f t="shared" si="112"/>
        <v>2.9673830763510267E-4</v>
      </c>
      <c r="AH163" s="15">
        <f t="shared" si="112"/>
        <v>9.7937136394747881E-3</v>
      </c>
      <c r="AI163" s="1">
        <f t="shared" si="128"/>
        <v>339309.49492367328</v>
      </c>
      <c r="AJ163" s="1">
        <f t="shared" si="128"/>
        <v>127705.70803229188</v>
      </c>
      <c r="AK163" s="1">
        <f t="shared" si="128"/>
        <v>47980.61001294796</v>
      </c>
      <c r="AL163" s="14">
        <f t="shared" si="133"/>
        <v>58.02802289883045</v>
      </c>
      <c r="AM163" s="14">
        <f t="shared" si="133"/>
        <v>12.616597812512683</v>
      </c>
      <c r="AN163" s="14">
        <f t="shared" si="133"/>
        <v>4.1685796921480671</v>
      </c>
      <c r="AO163" s="11">
        <f t="shared" si="134"/>
        <v>7.0352266199764464E-3</v>
      </c>
      <c r="AP163" s="11">
        <f t="shared" si="134"/>
        <v>8.8625300245391853E-3</v>
      </c>
      <c r="AQ163" s="11">
        <f t="shared" si="134"/>
        <v>8.0394329556547194E-3</v>
      </c>
      <c r="AR163" s="1">
        <f t="shared" si="106"/>
        <v>178591.81171916574</v>
      </c>
      <c r="AS163" s="1">
        <f t="shared" si="103"/>
        <v>69831.345090758768</v>
      </c>
      <c r="AT163" s="1">
        <f t="shared" si="104"/>
        <v>26110.374023007895</v>
      </c>
      <c r="AU163" s="1">
        <f t="shared" si="113"/>
        <v>35718.362343833149</v>
      </c>
      <c r="AV163" s="1">
        <f t="shared" si="113"/>
        <v>13966.269018151754</v>
      </c>
      <c r="AW163" s="1">
        <f t="shared" si="113"/>
        <v>5222.0748046015797</v>
      </c>
      <c r="AX163" s="1">
        <f t="shared" si="114"/>
        <v>122635.01927932841</v>
      </c>
      <c r="AY163" s="1">
        <f t="shared" si="114"/>
        <v>18858.767669116427</v>
      </c>
      <c r="AZ163" s="1">
        <f t="shared" si="114"/>
        <v>4786.1845550637627</v>
      </c>
      <c r="BA163" s="1">
        <f t="shared" si="115"/>
        <v>13650.61652012577</v>
      </c>
      <c r="BB163" s="1">
        <f t="shared" si="115"/>
        <v>29162.921963531924</v>
      </c>
      <c r="BC163" s="1">
        <f t="shared" si="115"/>
        <v>36980.765796047061</v>
      </c>
      <c r="BD163" s="1">
        <f t="shared" si="116"/>
        <v>3913.5868183096627</v>
      </c>
      <c r="BE163" s="2">
        <f t="shared" si="129"/>
        <v>0.17931493730955578</v>
      </c>
      <c r="BF163" s="2">
        <f t="shared" si="129"/>
        <v>0.13584270515142602</v>
      </c>
      <c r="BG163" s="2">
        <f t="shared" si="129"/>
        <v>7.3108051554487685E-2</v>
      </c>
      <c r="BH163" s="2">
        <f t="shared" si="109"/>
        <v>0.11074534521045896</v>
      </c>
      <c r="BI163" s="2">
        <f t="shared" si="117"/>
        <v>3.2153846742329923E-3</v>
      </c>
      <c r="BJ163" s="2">
        <f t="shared" si="117"/>
        <v>1.8453240542857267E-3</v>
      </c>
      <c r="BK163" s="2">
        <f t="shared" si="117"/>
        <v>5.3447872020936297E-4</v>
      </c>
      <c r="BL163" s="2">
        <f t="shared" si="110"/>
        <v>574.24137434530962</v>
      </c>
      <c r="BM163" s="2">
        <f t="shared" si="110"/>
        <v>128.86146083910464</v>
      </c>
      <c r="BN163" s="2">
        <f t="shared" si="110"/>
        <v>13.955439292005055</v>
      </c>
      <c r="BO163" s="2">
        <f t="shared" si="118"/>
        <v>652.99336109534931</v>
      </c>
      <c r="BP163" s="2">
        <f t="shared" si="118"/>
        <v>65.309229201720271</v>
      </c>
      <c r="BQ163" s="2">
        <f t="shared" si="118"/>
        <v>10.251629486828637</v>
      </c>
      <c r="BR163" s="11">
        <f t="shared" si="119"/>
        <v>3.5310581971752047E-2</v>
      </c>
      <c r="BS163" s="17">
        <f t="shared" si="107"/>
        <v>1.2009124941960164E-2</v>
      </c>
      <c r="BT163" s="17">
        <f t="shared" si="108"/>
        <v>4.9045941983418759E-2</v>
      </c>
      <c r="BU163" s="12">
        <f>(BU$3*temphigh!$I273+BU$4*temphigh!$I273^2+BU$5*temphigh!$I273^6)*(K163/K$56)^$BW$1</f>
        <v>-15.110344510994548</v>
      </c>
      <c r="BV163" s="12">
        <f>(BV$3*temphigh!$I273+BV$4*temphigh!$I273^2+BV$5*temphigh!$I273^6)*(L163/L$56)^$BW$1</f>
        <v>-12.034507769004399</v>
      </c>
      <c r="BW163" s="12">
        <f>(BW$3*temphigh!$I273+BW$4*temphigh!$I273^2+BW$5*temphigh!$I273^6)*(M163/M$56)^$BW$1</f>
        <v>-11.286163126405702</v>
      </c>
      <c r="BX163" s="12"/>
      <c r="BY163" s="12"/>
      <c r="BZ163" s="12"/>
      <c r="CA163" s="19"/>
      <c r="CB163" s="19"/>
      <c r="CC163" s="19"/>
      <c r="CD163" s="19"/>
      <c r="CE163" s="19"/>
      <c r="CF163" s="19"/>
      <c r="CG163" s="19"/>
      <c r="CH163" s="19"/>
    </row>
    <row r="164" spans="1:86" x14ac:dyDescent="0.3">
      <c r="A164" s="2">
        <f t="shared" si="92"/>
        <v>2118</v>
      </c>
      <c r="B164" s="5">
        <f t="shared" si="130"/>
        <v>1165.0485768461842</v>
      </c>
      <c r="C164" s="5">
        <f t="shared" si="130"/>
        <v>2962.3808337854553</v>
      </c>
      <c r="D164" s="5">
        <f t="shared" si="130"/>
        <v>4364.5735950438666</v>
      </c>
      <c r="E164" s="15">
        <f t="shared" si="131"/>
        <v>1.6135311098211439E-5</v>
      </c>
      <c r="F164" s="15">
        <f t="shared" si="131"/>
        <v>3.1787644824517755E-5</v>
      </c>
      <c r="G164" s="15">
        <f t="shared" si="131"/>
        <v>6.4893346154754468E-5</v>
      </c>
      <c r="H164" s="5">
        <f t="shared" si="95"/>
        <v>179270.79293266212</v>
      </c>
      <c r="I164" s="5">
        <f t="shared" si="95"/>
        <v>70388.330724243278</v>
      </c>
      <c r="J164" s="5">
        <f t="shared" si="95"/>
        <v>26308.219164483584</v>
      </c>
      <c r="K164" s="5">
        <f t="shared" si="96"/>
        <v>153874.09288800016</v>
      </c>
      <c r="L164" s="5">
        <f t="shared" si="96"/>
        <v>23760.729856700465</v>
      </c>
      <c r="M164" s="5">
        <f t="shared" si="96"/>
        <v>6027.6722551677285</v>
      </c>
      <c r="N164" s="15">
        <f t="shared" si="97"/>
        <v>3.7856644358191804E-3</v>
      </c>
      <c r="O164" s="15">
        <f t="shared" si="97"/>
        <v>7.9441148474026502E-3</v>
      </c>
      <c r="P164" s="15">
        <f t="shared" si="97"/>
        <v>7.5118810519709811E-3</v>
      </c>
      <c r="Q164" s="5">
        <f t="shared" si="98"/>
        <v>7861.1546351618808</v>
      </c>
      <c r="R164" s="5">
        <f t="shared" si="98"/>
        <v>11229.824788736534</v>
      </c>
      <c r="S164" s="5">
        <f t="shared" si="98"/>
        <v>6005.8232150876602</v>
      </c>
      <c r="T164" s="5">
        <f t="shared" si="132"/>
        <v>43.850727196340877</v>
      </c>
      <c r="U164" s="5">
        <f t="shared" si="132"/>
        <v>159.54100165737751</v>
      </c>
      <c r="V164" s="5">
        <f t="shared" si="132"/>
        <v>228.28695388077028</v>
      </c>
      <c r="W164" s="15">
        <f t="shared" si="100"/>
        <v>-1.0734613539272964E-2</v>
      </c>
      <c r="X164" s="15">
        <f t="shared" si="100"/>
        <v>-1.217998157191269E-2</v>
      </c>
      <c r="Y164" s="15">
        <f t="shared" si="100"/>
        <v>-9.7425357312937999E-3</v>
      </c>
      <c r="Z164" s="5">
        <f t="shared" si="105"/>
        <v>9701.9748439537998</v>
      </c>
      <c r="AA164" s="5">
        <f t="shared" si="105"/>
        <v>28937.322201361374</v>
      </c>
      <c r="AB164" s="5">
        <f t="shared" si="105"/>
        <v>37525.573165950431</v>
      </c>
      <c r="AC164" s="16">
        <f t="shared" si="127"/>
        <v>1.493337896133716</v>
      </c>
      <c r="AD164" s="16">
        <f t="shared" si="127"/>
        <v>2.9690713934472015</v>
      </c>
      <c r="AE164" s="16">
        <f t="shared" si="127"/>
        <v>6.7259272147563447</v>
      </c>
      <c r="AF164" s="15">
        <f t="shared" si="112"/>
        <v>-4.0504037456468023E-3</v>
      </c>
      <c r="AG164" s="15">
        <f t="shared" si="112"/>
        <v>2.9673830763510267E-4</v>
      </c>
      <c r="AH164" s="15">
        <f t="shared" si="112"/>
        <v>9.7937136394747881E-3</v>
      </c>
      <c r="AI164" s="1">
        <f t="shared" si="128"/>
        <v>341096.90777513909</v>
      </c>
      <c r="AJ164" s="1">
        <f t="shared" si="128"/>
        <v>128901.40624721444</v>
      </c>
      <c r="AK164" s="1">
        <f t="shared" si="128"/>
        <v>48404.623816254745</v>
      </c>
      <c r="AL164" s="14">
        <f t="shared" si="133"/>
        <v>58.432180787318877</v>
      </c>
      <c r="AM164" s="14">
        <f t="shared" si="133"/>
        <v>12.727294639664404</v>
      </c>
      <c r="AN164" s="14">
        <f t="shared" si="133"/>
        <v>4.2017575789338419</v>
      </c>
      <c r="AO164" s="11">
        <f t="shared" si="134"/>
        <v>6.9648743537766818E-3</v>
      </c>
      <c r="AP164" s="11">
        <f t="shared" si="134"/>
        <v>8.7739047242937941E-3</v>
      </c>
      <c r="AQ164" s="11">
        <f t="shared" si="134"/>
        <v>7.9590386260981714E-3</v>
      </c>
      <c r="AR164" s="1">
        <f t="shared" si="106"/>
        <v>179270.79293266212</v>
      </c>
      <c r="AS164" s="1">
        <f t="shared" si="103"/>
        <v>70388.330724243278</v>
      </c>
      <c r="AT164" s="1">
        <f t="shared" si="104"/>
        <v>26308.219164483584</v>
      </c>
      <c r="AU164" s="1">
        <f t="shared" si="113"/>
        <v>35854.158586532423</v>
      </c>
      <c r="AV164" s="1">
        <f t="shared" si="113"/>
        <v>14077.666144848656</v>
      </c>
      <c r="AW164" s="1">
        <f t="shared" si="113"/>
        <v>5261.643832896717</v>
      </c>
      <c r="AX164" s="1">
        <f t="shared" si="114"/>
        <v>123099.2743104001</v>
      </c>
      <c r="AY164" s="1">
        <f t="shared" si="114"/>
        <v>19008.583885360371</v>
      </c>
      <c r="AZ164" s="1">
        <f t="shared" si="114"/>
        <v>4822.1378041341832</v>
      </c>
      <c r="BA164" s="1">
        <f t="shared" si="115"/>
        <v>13655.238932738732</v>
      </c>
      <c r="BB164" s="1">
        <f t="shared" si="115"/>
        <v>29187.289493441993</v>
      </c>
      <c r="BC164" s="1">
        <f t="shared" si="115"/>
        <v>37015.829229749164</v>
      </c>
      <c r="BD164" s="1">
        <f t="shared" si="116"/>
        <v>3802.6489092076145</v>
      </c>
      <c r="BE164" s="2">
        <f t="shared" si="129"/>
        <v>0.17931493730955578</v>
      </c>
      <c r="BF164" s="2">
        <f t="shared" si="129"/>
        <v>0.13584270515142602</v>
      </c>
      <c r="BG164" s="2">
        <f t="shared" si="129"/>
        <v>7.3108051554487685E-2</v>
      </c>
      <c r="BH164" s="2">
        <f t="shared" si="109"/>
        <v>0.11047159475074225</v>
      </c>
      <c r="BI164" s="2">
        <f t="shared" si="117"/>
        <v>3.2153846742329923E-3</v>
      </c>
      <c r="BJ164" s="2">
        <f t="shared" si="117"/>
        <v>1.8453240542857267E-3</v>
      </c>
      <c r="BK164" s="2">
        <f t="shared" si="117"/>
        <v>5.3447872020936297E-4</v>
      </c>
      <c r="BL164" s="2">
        <f t="shared" si="110"/>
        <v>576.42456013327796</v>
      </c>
      <c r="BM164" s="2">
        <f t="shared" si="110"/>
        <v>129.88927982646518</v>
      </c>
      <c r="BN164" s="2">
        <f t="shared" si="110"/>
        <v>14.061183310020622</v>
      </c>
      <c r="BO164" s="2">
        <f t="shared" si="118"/>
        <v>662.66778698540475</v>
      </c>
      <c r="BP164" s="2">
        <f t="shared" si="118"/>
        <v>66.085874775411</v>
      </c>
      <c r="BQ164" s="2">
        <f t="shared" si="118"/>
        <v>10.250836859856467</v>
      </c>
      <c r="BR164" s="11">
        <f t="shared" si="119"/>
        <v>3.5175824378880866E-2</v>
      </c>
      <c r="BS164" s="17">
        <f t="shared" si="107"/>
        <v>1.1599538487367481E-2</v>
      </c>
      <c r="BT164" s="17">
        <f t="shared" si="108"/>
        <v>4.7617419401377432E-2</v>
      </c>
      <c r="BU164" s="12">
        <f>(BU$3*temphigh!$I274+BU$4*temphigh!$I274^2+BU$5*temphigh!$I274^6)*(K164/K$56)^$BW$1</f>
        <v>-15.469231083638704</v>
      </c>
      <c r="BV164" s="12">
        <f>(BV$3*temphigh!$I274+BV$4*temphigh!$I274^2+BV$5*temphigh!$I274^6)*(L164/L$56)^$BW$1</f>
        <v>-12.270951144032907</v>
      </c>
      <c r="BW164" s="12">
        <f>(BW$3*temphigh!$I274+BW$4*temphigh!$I274^2+BW$5*temphigh!$I274^6)*(M164/M$56)^$BW$1</f>
        <v>-11.481169103046643</v>
      </c>
      <c r="BX164" s="12"/>
      <c r="BY164" s="12"/>
      <c r="BZ164" s="12"/>
      <c r="CA164" s="19"/>
      <c r="CB164" s="19"/>
      <c r="CC164" s="19"/>
      <c r="CD164" s="19"/>
      <c r="CE164" s="19"/>
      <c r="CF164" s="19"/>
      <c r="CG164" s="19"/>
      <c r="CH164" s="19"/>
    </row>
    <row r="165" spans="1:86" x14ac:dyDescent="0.3">
      <c r="A165" s="2">
        <f t="shared" si="92"/>
        <v>2119</v>
      </c>
      <c r="B165" s="5">
        <f t="shared" si="130"/>
        <v>1165.0664353463546</v>
      </c>
      <c r="C165" s="5">
        <f t="shared" si="130"/>
        <v>2962.4702925397455</v>
      </c>
      <c r="D165" s="5">
        <f t="shared" si="130"/>
        <v>4364.8426652397311</v>
      </c>
      <c r="E165" s="15">
        <f t="shared" si="131"/>
        <v>1.5328545543300865E-5</v>
      </c>
      <c r="F165" s="15">
        <f t="shared" si="131"/>
        <v>3.0198262583291866E-5</v>
      </c>
      <c r="G165" s="15">
        <f t="shared" si="131"/>
        <v>6.1648678847016743E-5</v>
      </c>
      <c r="H165" s="5">
        <f t="shared" si="95"/>
        <v>179926.55872665395</v>
      </c>
      <c r="I165" s="5">
        <f t="shared" si="95"/>
        <v>70940.195925850159</v>
      </c>
      <c r="J165" s="5">
        <f t="shared" si="95"/>
        <v>26504.383192428963</v>
      </c>
      <c r="K165" s="5">
        <f t="shared" si="96"/>
        <v>154434.59125415867</v>
      </c>
      <c r="L165" s="5">
        <f t="shared" si="96"/>
        <v>23946.297826005422</v>
      </c>
      <c r="M165" s="5">
        <f t="shared" si="96"/>
        <v>6072.2425125427189</v>
      </c>
      <c r="N165" s="15">
        <f t="shared" si="97"/>
        <v>3.6425778741486781E-3</v>
      </c>
      <c r="O165" s="15">
        <f t="shared" si="97"/>
        <v>7.8098598159277444E-3</v>
      </c>
      <c r="P165" s="15">
        <f t="shared" si="97"/>
        <v>7.3942735252034986E-3</v>
      </c>
      <c r="Q165" s="5">
        <f t="shared" si="98"/>
        <v>7805.2153026435026</v>
      </c>
      <c r="R165" s="5">
        <f t="shared" si="98"/>
        <v>11180.018468773231</v>
      </c>
      <c r="S165" s="5">
        <f t="shared" si="98"/>
        <v>5991.6566690201171</v>
      </c>
      <c r="T165" s="5">
        <f t="shared" si="132"/>
        <v>43.380006586472071</v>
      </c>
      <c r="U165" s="5">
        <f t="shared" si="132"/>
        <v>157.59779519722616</v>
      </c>
      <c r="V165" s="5">
        <f t="shared" si="132"/>
        <v>226.06286007559865</v>
      </c>
      <c r="W165" s="15">
        <f t="shared" si="100"/>
        <v>-1.0734613539272964E-2</v>
      </c>
      <c r="X165" s="15">
        <f t="shared" si="100"/>
        <v>-1.217998157191269E-2</v>
      </c>
      <c r="Y165" s="15">
        <f t="shared" si="100"/>
        <v>-9.7425357312937999E-3</v>
      </c>
      <c r="Z165" s="5">
        <f t="shared" si="105"/>
        <v>9595.2946236691932</v>
      </c>
      <c r="AA165" s="5">
        <f t="shared" si="105"/>
        <v>28821.413354105825</v>
      </c>
      <c r="AB165" s="5">
        <f t="shared" si="105"/>
        <v>37808.241637094885</v>
      </c>
      <c r="AC165" s="16">
        <f t="shared" si="127"/>
        <v>1.4872892747256998</v>
      </c>
      <c r="AD165" s="16">
        <f t="shared" si="127"/>
        <v>2.9699524306677407</v>
      </c>
      <c r="AE165" s="16">
        <f t="shared" si="127"/>
        <v>6.7917990198576188</v>
      </c>
      <c r="AF165" s="15">
        <f t="shared" si="112"/>
        <v>-4.0504037456468023E-3</v>
      </c>
      <c r="AG165" s="15">
        <f t="shared" si="112"/>
        <v>2.9673830763510267E-4</v>
      </c>
      <c r="AH165" s="15">
        <f t="shared" si="112"/>
        <v>9.7937136394747881E-3</v>
      </c>
      <c r="AI165" s="1">
        <f t="shared" si="128"/>
        <v>342841.37558415759</v>
      </c>
      <c r="AJ165" s="1">
        <f t="shared" si="128"/>
        <v>130088.93176734165</v>
      </c>
      <c r="AK165" s="1">
        <f t="shared" si="128"/>
        <v>48825.80526752599</v>
      </c>
      <c r="AL165" s="14">
        <f t="shared" si="133"/>
        <v>58.835083856745705</v>
      </c>
      <c r="AM165" s="14">
        <f t="shared" si="133"/>
        <v>12.837846029525171</v>
      </c>
      <c r="AN165" s="14">
        <f t="shared" si="133"/>
        <v>4.234865110293395</v>
      </c>
      <c r="AO165" s="11">
        <f t="shared" si="134"/>
        <v>6.8952256102389146E-3</v>
      </c>
      <c r="AP165" s="11">
        <f t="shared" si="134"/>
        <v>8.6861656770508555E-3</v>
      </c>
      <c r="AQ165" s="11">
        <f t="shared" si="134"/>
        <v>7.879448239837189E-3</v>
      </c>
      <c r="AR165" s="1">
        <f t="shared" si="106"/>
        <v>179926.55872665395</v>
      </c>
      <c r="AS165" s="1">
        <f t="shared" si="103"/>
        <v>70940.195925850159</v>
      </c>
      <c r="AT165" s="1">
        <f t="shared" si="104"/>
        <v>26504.383192428963</v>
      </c>
      <c r="AU165" s="1">
        <f t="shared" si="113"/>
        <v>35985.311745330793</v>
      </c>
      <c r="AV165" s="1">
        <f t="shared" si="113"/>
        <v>14188.039185170033</v>
      </c>
      <c r="AW165" s="1">
        <f t="shared" si="113"/>
        <v>5300.8766384857927</v>
      </c>
      <c r="AX165" s="1">
        <f t="shared" si="114"/>
        <v>123547.67300332694</v>
      </c>
      <c r="AY165" s="1">
        <f t="shared" si="114"/>
        <v>19157.038260804336</v>
      </c>
      <c r="AZ165" s="1">
        <f t="shared" si="114"/>
        <v>4857.7940100341757</v>
      </c>
      <c r="BA165" s="1">
        <f t="shared" si="115"/>
        <v>13659.68438236009</v>
      </c>
      <c r="BB165" s="1">
        <f t="shared" si="115"/>
        <v>29211.217497900649</v>
      </c>
      <c r="BC165" s="1">
        <f t="shared" si="115"/>
        <v>37050.267307748429</v>
      </c>
      <c r="BD165" s="1">
        <f t="shared" si="116"/>
        <v>3694.7959536639569</v>
      </c>
      <c r="BE165" s="2">
        <f t="shared" si="129"/>
        <v>0.17931493730955578</v>
      </c>
      <c r="BF165" s="2">
        <f t="shared" si="129"/>
        <v>0.13584270515142602</v>
      </c>
      <c r="BG165" s="2">
        <f t="shared" si="129"/>
        <v>7.3108051554487685E-2</v>
      </c>
      <c r="BH165" s="2">
        <f t="shared" si="109"/>
        <v>0.11019810877473844</v>
      </c>
      <c r="BI165" s="2">
        <f t="shared" si="117"/>
        <v>3.2153846742329923E-3</v>
      </c>
      <c r="BJ165" s="2">
        <f t="shared" si="117"/>
        <v>1.8453240542857267E-3</v>
      </c>
      <c r="BK165" s="2">
        <f t="shared" si="117"/>
        <v>5.3447872020936297E-4</v>
      </c>
      <c r="BL165" s="2">
        <f t="shared" si="110"/>
        <v>578.53309941716554</v>
      </c>
      <c r="BM165" s="2">
        <f t="shared" si="110"/>
        <v>130.9076499577136</v>
      </c>
      <c r="BN165" s="2">
        <f t="shared" si="110"/>
        <v>14.166028808627981</v>
      </c>
      <c r="BO165" s="2">
        <f t="shared" si="118"/>
        <v>672.48627298651195</v>
      </c>
      <c r="BP165" s="2">
        <f t="shared" si="118"/>
        <v>66.871863639309254</v>
      </c>
      <c r="BQ165" s="2">
        <f t="shared" si="118"/>
        <v>10.250060457457876</v>
      </c>
      <c r="BR165" s="11">
        <f t="shared" si="119"/>
        <v>3.5042269678699806E-2</v>
      </c>
      <c r="BS165" s="17">
        <f t="shared" si="107"/>
        <v>1.1205380008103798E-2</v>
      </c>
      <c r="BT165" s="17">
        <f t="shared" si="108"/>
        <v>4.6230504273181969E-2</v>
      </c>
      <c r="BU165" s="12">
        <f>(BU$3*temphigh!$I275+BU$4*temphigh!$I275^2+BU$5*temphigh!$I275^6)*(K165/K$56)^$BW$1</f>
        <v>-15.830191443388781</v>
      </c>
      <c r="BV165" s="12">
        <f>(BV$3*temphigh!$I275+BV$4*temphigh!$I275^2+BV$5*temphigh!$I275^6)*(L165/L$56)^$BW$1</f>
        <v>-12.508193461164788</v>
      </c>
      <c r="BW165" s="12">
        <f>(BW$3*temphigh!$I275+BW$4*temphigh!$I275^2+BW$5*temphigh!$I275^6)*(M165/M$56)^$BW$1</f>
        <v>-11.676732875705213</v>
      </c>
      <c r="BX165" s="12"/>
      <c r="BY165" s="12"/>
      <c r="BZ165" s="12"/>
      <c r="CA165" s="19"/>
      <c r="CB165" s="19"/>
      <c r="CC165" s="19"/>
      <c r="CD165" s="19"/>
      <c r="CE165" s="19"/>
      <c r="CF165" s="19"/>
      <c r="CG165" s="19"/>
      <c r="CH165" s="19"/>
    </row>
    <row r="166" spans="1:86" x14ac:dyDescent="0.3">
      <c r="A166" s="2">
        <f t="shared" si="92"/>
        <v>2120</v>
      </c>
      <c r="B166" s="5">
        <f t="shared" si="130"/>
        <v>1165.0834011815741</v>
      </c>
      <c r="C166" s="5">
        <f t="shared" si="130"/>
        <v>2962.5552809227452</v>
      </c>
      <c r="D166" s="5">
        <f t="shared" si="130"/>
        <v>4365.0982976842333</v>
      </c>
      <c r="E166" s="15">
        <f t="shared" si="131"/>
        <v>1.4562118266135821E-5</v>
      </c>
      <c r="F166" s="15">
        <f t="shared" si="131"/>
        <v>2.868834945412727E-5</v>
      </c>
      <c r="G166" s="15">
        <f t="shared" si="131"/>
        <v>5.8566244904665905E-5</v>
      </c>
      <c r="H166" s="5">
        <f t="shared" si="95"/>
        <v>180559.02809244915</v>
      </c>
      <c r="I166" s="5">
        <f t="shared" si="95"/>
        <v>71486.86493229917</v>
      </c>
      <c r="J166" s="5">
        <f t="shared" si="95"/>
        <v>26698.847853027011</v>
      </c>
      <c r="K166" s="5">
        <f t="shared" si="96"/>
        <v>154975.19568928241</v>
      </c>
      <c r="L166" s="5">
        <f t="shared" si="96"/>
        <v>24130.137045082647</v>
      </c>
      <c r="M166" s="5">
        <f t="shared" si="96"/>
        <v>6116.436797583975</v>
      </c>
      <c r="N166" s="15">
        <f t="shared" si="97"/>
        <v>3.5005398125738107E-3</v>
      </c>
      <c r="O166" s="15">
        <f t="shared" si="97"/>
        <v>7.6771457706326096E-3</v>
      </c>
      <c r="P166" s="15">
        <f t="shared" si="97"/>
        <v>7.2780830063965407E-3</v>
      </c>
      <c r="Q166" s="5">
        <f t="shared" si="98"/>
        <v>7748.5713375372807</v>
      </c>
      <c r="R166" s="5">
        <f t="shared" si="98"/>
        <v>11128.950527905752</v>
      </c>
      <c r="S166" s="5">
        <f t="shared" si="98"/>
        <v>5976.815683265213</v>
      </c>
      <c r="T166" s="5">
        <f t="shared" si="132"/>
        <v>42.914338980435176</v>
      </c>
      <c r="U166" s="5">
        <f t="shared" si="132"/>
        <v>155.67825695594988</v>
      </c>
      <c r="V166" s="5">
        <f t="shared" si="132"/>
        <v>223.86043458379365</v>
      </c>
      <c r="W166" s="15">
        <f t="shared" si="100"/>
        <v>-1.0734613539272964E-2</v>
      </c>
      <c r="X166" s="15">
        <f t="shared" si="100"/>
        <v>-1.217998157191269E-2</v>
      </c>
      <c r="Y166" s="15">
        <f t="shared" si="100"/>
        <v>-9.7425357312937999E-3</v>
      </c>
      <c r="Z166" s="5">
        <f t="shared" si="105"/>
        <v>9488.4270345990844</v>
      </c>
      <c r="AA166" s="5">
        <f t="shared" si="105"/>
        <v>28702.099618069751</v>
      </c>
      <c r="AB166" s="5">
        <f t="shared" si="105"/>
        <v>38088.4691594986</v>
      </c>
      <c r="AC166" s="16">
        <f t="shared" si="127"/>
        <v>1.4812651526764906</v>
      </c>
      <c r="AD166" s="16">
        <f t="shared" si="127"/>
        <v>2.9708337293257738</v>
      </c>
      <c r="AE166" s="16">
        <f t="shared" si="127"/>
        <v>6.8583159545549695</v>
      </c>
      <c r="AF166" s="15">
        <f t="shared" si="112"/>
        <v>-4.0504037456468023E-3</v>
      </c>
      <c r="AG166" s="15">
        <f t="shared" si="112"/>
        <v>2.9673830763510267E-4</v>
      </c>
      <c r="AH166" s="15">
        <f t="shared" si="112"/>
        <v>9.7937136394747881E-3</v>
      </c>
      <c r="AI166" s="1">
        <f t="shared" si="128"/>
        <v>344542.54977107263</v>
      </c>
      <c r="AJ166" s="1">
        <f t="shared" si="128"/>
        <v>131268.07777577752</v>
      </c>
      <c r="AK166" s="1">
        <f t="shared" si="128"/>
        <v>49244.101379259184</v>
      </c>
      <c r="AL166" s="14">
        <f t="shared" si="133"/>
        <v>59.236708221965394</v>
      </c>
      <c r="AM166" s="14">
        <f t="shared" si="133"/>
        <v>12.948242570498605</v>
      </c>
      <c r="AN166" s="14">
        <f t="shared" si="133"/>
        <v>4.267899826728252</v>
      </c>
      <c r="AO166" s="11">
        <f t="shared" si="134"/>
        <v>6.8262733541365255E-3</v>
      </c>
      <c r="AP166" s="11">
        <f t="shared" si="134"/>
        <v>8.5993040202803472E-3</v>
      </c>
      <c r="AQ166" s="11">
        <f t="shared" si="134"/>
        <v>7.8006537574388168E-3</v>
      </c>
      <c r="AR166" s="1">
        <f t="shared" si="106"/>
        <v>180559.02809244915</v>
      </c>
      <c r="AS166" s="1">
        <f t="shared" si="103"/>
        <v>71486.86493229917</v>
      </c>
      <c r="AT166" s="1">
        <f t="shared" si="104"/>
        <v>26698.847853027011</v>
      </c>
      <c r="AU166" s="1">
        <f t="shared" si="113"/>
        <v>36111.805618489831</v>
      </c>
      <c r="AV166" s="1">
        <f t="shared" si="113"/>
        <v>14297.372986459835</v>
      </c>
      <c r="AW166" s="1">
        <f t="shared" si="113"/>
        <v>5339.7695706054028</v>
      </c>
      <c r="AX166" s="1">
        <f t="shared" si="114"/>
        <v>123980.15655142591</v>
      </c>
      <c r="AY166" s="1">
        <f t="shared" si="114"/>
        <v>19304.109636066118</v>
      </c>
      <c r="AZ166" s="1">
        <f t="shared" si="114"/>
        <v>4893.1494380671793</v>
      </c>
      <c r="BA166" s="1">
        <f t="shared" si="115"/>
        <v>13663.954595408177</v>
      </c>
      <c r="BB166" s="1">
        <f t="shared" si="115"/>
        <v>29234.712628154895</v>
      </c>
      <c r="BC166" s="1">
        <f t="shared" si="115"/>
        <v>37084.09169772148</v>
      </c>
      <c r="BD166" s="1">
        <f t="shared" si="116"/>
        <v>3589.9449301857558</v>
      </c>
      <c r="BE166" s="2">
        <f t="shared" si="129"/>
        <v>0.17931493730955578</v>
      </c>
      <c r="BF166" s="2">
        <f t="shared" si="129"/>
        <v>0.13584270515142602</v>
      </c>
      <c r="BG166" s="2">
        <f t="shared" si="129"/>
        <v>7.3108051554487685E-2</v>
      </c>
      <c r="BH166" s="2">
        <f t="shared" si="109"/>
        <v>0.10992490438798316</v>
      </c>
      <c r="BI166" s="2">
        <f t="shared" si="117"/>
        <v>3.2153846742329923E-3</v>
      </c>
      <c r="BJ166" s="2">
        <f t="shared" si="117"/>
        <v>1.8453240542857267E-3</v>
      </c>
      <c r="BK166" s="2">
        <f t="shared" si="117"/>
        <v>5.3447872020936297E-4</v>
      </c>
      <c r="BL166" s="2">
        <f t="shared" si="110"/>
        <v>580.56673172286537</v>
      </c>
      <c r="BM166" s="2">
        <f t="shared" si="110"/>
        <v>131.91643142504645</v>
      </c>
      <c r="BN166" s="2">
        <f t="shared" si="110"/>
        <v>14.269966031550375</v>
      </c>
      <c r="BO166" s="2">
        <f t="shared" si="118"/>
        <v>682.45096231463754</v>
      </c>
      <c r="BP166" s="2">
        <f t="shared" si="118"/>
        <v>67.667308276530932</v>
      </c>
      <c r="BQ166" s="2">
        <f t="shared" si="118"/>
        <v>10.249300055146751</v>
      </c>
      <c r="BR166" s="11">
        <f t="shared" si="119"/>
        <v>3.4909906982469846E-2</v>
      </c>
      <c r="BS166" s="17">
        <f t="shared" si="107"/>
        <v>1.0826011976865639E-2</v>
      </c>
      <c r="BT166" s="17">
        <f t="shared" si="108"/>
        <v>4.4883984731244629E-2</v>
      </c>
      <c r="BU166" s="12">
        <f>(BU$3*temphigh!$I276+BU$4*temphigh!$I276^2+BU$5*temphigh!$I276^6)*(K166/K$56)^$BW$1</f>
        <v>-16.193177203260905</v>
      </c>
      <c r="BV166" s="12">
        <f>(BV$3*temphigh!$I276+BV$4*temphigh!$I276^2+BV$5*temphigh!$I276^6)*(L166/L$56)^$BW$1</f>
        <v>-12.746196714417913</v>
      </c>
      <c r="BW166" s="12">
        <f>(BW$3*temphigh!$I276+BW$4*temphigh!$I276^2+BW$5*temphigh!$I276^6)*(M166/M$56)^$BW$1</f>
        <v>-11.87282309895158</v>
      </c>
      <c r="BX166" s="12"/>
      <c r="BY166" s="12"/>
      <c r="BZ166" s="12"/>
      <c r="CA166" s="19"/>
      <c r="CB166" s="19"/>
      <c r="CC166" s="19"/>
      <c r="CD166" s="19"/>
      <c r="CE166" s="19"/>
      <c r="CF166" s="19"/>
      <c r="CG166" s="19"/>
      <c r="CH166" s="19"/>
    </row>
    <row r="167" spans="1:86" x14ac:dyDescent="0.3">
      <c r="A167" s="2">
        <f t="shared" si="92"/>
        <v>2121</v>
      </c>
      <c r="B167" s="5">
        <f t="shared" si="130"/>
        <v>1165.0995189597381</v>
      </c>
      <c r="C167" s="5">
        <f t="shared" si="130"/>
        <v>2962.6360222028625</v>
      </c>
      <c r="D167" s="5">
        <f t="shared" si="130"/>
        <v>4365.3411627293717</v>
      </c>
      <c r="E167" s="15">
        <f t="shared" si="131"/>
        <v>1.3834012352829029E-5</v>
      </c>
      <c r="F167" s="15">
        <f t="shared" si="131"/>
        <v>2.7253931981420906E-5</v>
      </c>
      <c r="G167" s="15">
        <f t="shared" si="131"/>
        <v>5.5637932659432604E-5</v>
      </c>
      <c r="H167" s="5">
        <f t="shared" si="95"/>
        <v>181168.12832351602</v>
      </c>
      <c r="I167" s="5">
        <f t="shared" si="95"/>
        <v>72028.264854782959</v>
      </c>
      <c r="J167" s="5">
        <f t="shared" si="95"/>
        <v>26891.595709245787</v>
      </c>
      <c r="K167" s="5">
        <f t="shared" si="96"/>
        <v>155495.83994788051</v>
      </c>
      <c r="L167" s="5">
        <f t="shared" si="96"/>
        <v>24312.222060010761</v>
      </c>
      <c r="M167" s="5">
        <f t="shared" si="96"/>
        <v>6160.2506440601246</v>
      </c>
      <c r="N167" s="15">
        <f t="shared" si="97"/>
        <v>3.359532835447876E-3</v>
      </c>
      <c r="O167" s="15">
        <f t="shared" si="97"/>
        <v>7.5459585906172411E-3</v>
      </c>
      <c r="P167" s="15">
        <f t="shared" si="97"/>
        <v>7.1632958740710517E-3</v>
      </c>
      <c r="Q167" s="5">
        <f t="shared" si="98"/>
        <v>7691.2519590369184</v>
      </c>
      <c r="R167" s="5">
        <f t="shared" si="98"/>
        <v>11076.657731852389</v>
      </c>
      <c r="S167" s="5">
        <f t="shared" si="98"/>
        <v>5961.3145848088916</v>
      </c>
      <c r="T167" s="5">
        <f t="shared" si="132"/>
        <v>42.453670136186844</v>
      </c>
      <c r="U167" s="5">
        <f t="shared" si="132"/>
        <v>153.78209865507893</v>
      </c>
      <c r="V167" s="5">
        <f t="shared" si="132"/>
        <v>221.67946630103808</v>
      </c>
      <c r="W167" s="15">
        <f t="shared" si="100"/>
        <v>-1.0734613539272964E-2</v>
      </c>
      <c r="X167" s="15">
        <f t="shared" si="100"/>
        <v>-1.217998157191269E-2</v>
      </c>
      <c r="Y167" s="15">
        <f t="shared" si="100"/>
        <v>-9.7425357312937999E-3</v>
      </c>
      <c r="Z167" s="5">
        <f t="shared" si="105"/>
        <v>9381.4146224766064</v>
      </c>
      <c r="AA167" s="5">
        <f t="shared" si="105"/>
        <v>28579.47265466044</v>
      </c>
      <c r="AB167" s="5">
        <f t="shared" si="105"/>
        <v>38366.229824719543</v>
      </c>
      <c r="AC167" s="16">
        <f t="shared" ref="AC167:AE182" si="135">AC166*(1+AF167)</f>
        <v>1.4752654307537936</v>
      </c>
      <c r="AD167" s="16">
        <f t="shared" si="135"/>
        <v>2.9717152894988792</v>
      </c>
      <c r="AE167" s="16">
        <f t="shared" si="135"/>
        <v>6.9254843370629224</v>
      </c>
      <c r="AF167" s="15">
        <f t="shared" si="112"/>
        <v>-4.0504037456468023E-3</v>
      </c>
      <c r="AG167" s="15">
        <f t="shared" si="112"/>
        <v>2.9673830763510267E-4</v>
      </c>
      <c r="AH167" s="15">
        <f t="shared" si="112"/>
        <v>9.7937136394747881E-3</v>
      </c>
      <c r="AI167" s="1">
        <f t="shared" si="128"/>
        <v>346200.10041245515</v>
      </c>
      <c r="AJ167" s="1">
        <f t="shared" si="128"/>
        <v>132438.64298465961</v>
      </c>
      <c r="AK167" s="1">
        <f t="shared" si="128"/>
        <v>49659.460811938668</v>
      </c>
      <c r="AL167" s="14">
        <f t="shared" si="133"/>
        <v>59.637030525258531</v>
      </c>
      <c r="AM167" s="14">
        <f t="shared" si="133"/>
        <v>13.058474986146738</v>
      </c>
      <c r="AN167" s="14">
        <f t="shared" si="133"/>
        <v>4.3008593114597948</v>
      </c>
      <c r="AO167" s="11">
        <f t="shared" si="134"/>
        <v>6.7580106205951604E-3</v>
      </c>
      <c r="AP167" s="11">
        <f t="shared" si="134"/>
        <v>8.5133109800775431E-3</v>
      </c>
      <c r="AQ167" s="11">
        <f t="shared" si="134"/>
        <v>7.7226472198644288E-3</v>
      </c>
      <c r="AR167" s="1">
        <f t="shared" si="106"/>
        <v>181168.12832351602</v>
      </c>
      <c r="AS167" s="1">
        <f t="shared" si="103"/>
        <v>72028.264854782959</v>
      </c>
      <c r="AT167" s="1">
        <f t="shared" si="104"/>
        <v>26891.595709245787</v>
      </c>
      <c r="AU167" s="1">
        <f t="shared" si="113"/>
        <v>36233.625664703206</v>
      </c>
      <c r="AV167" s="1">
        <f t="shared" si="113"/>
        <v>14405.652970956593</v>
      </c>
      <c r="AW167" s="1">
        <f t="shared" si="113"/>
        <v>5378.3191418491579</v>
      </c>
      <c r="AX167" s="1">
        <f t="shared" si="114"/>
        <v>124396.67195830442</v>
      </c>
      <c r="AY167" s="1">
        <f t="shared" si="114"/>
        <v>19449.777648008607</v>
      </c>
      <c r="AZ167" s="1">
        <f t="shared" si="114"/>
        <v>4928.2005152480997</v>
      </c>
      <c r="BA167" s="1">
        <f t="shared" si="115"/>
        <v>13668.051252579064</v>
      </c>
      <c r="BB167" s="1">
        <f t="shared" si="115"/>
        <v>29257.781391250279</v>
      </c>
      <c r="BC167" s="1">
        <f t="shared" si="115"/>
        <v>37117.313743299324</v>
      </c>
      <c r="BD167" s="1">
        <f t="shared" si="116"/>
        <v>3488.0149128938465</v>
      </c>
      <c r="BE167" s="2">
        <f t="shared" si="129"/>
        <v>0.17931493730955578</v>
      </c>
      <c r="BF167" s="2">
        <f t="shared" si="129"/>
        <v>0.13584270515142602</v>
      </c>
      <c r="BG167" s="2">
        <f t="shared" si="129"/>
        <v>7.3108051554487685E-2</v>
      </c>
      <c r="BH167" s="2">
        <f t="shared" si="109"/>
        <v>0.10965199889474095</v>
      </c>
      <c r="BI167" s="2">
        <f t="shared" si="117"/>
        <v>3.2153846742329923E-3</v>
      </c>
      <c r="BJ167" s="2">
        <f t="shared" si="117"/>
        <v>1.8453240542857267E-3</v>
      </c>
      <c r="BK167" s="2">
        <f t="shared" si="117"/>
        <v>5.3447872020936297E-4</v>
      </c>
      <c r="BL167" s="2">
        <f t="shared" si="110"/>
        <v>582.52522327090946</v>
      </c>
      <c r="BM167" s="2">
        <f t="shared" si="110"/>
        <v>132.91548972499422</v>
      </c>
      <c r="BN167" s="2">
        <f t="shared" si="110"/>
        <v>14.372985659065284</v>
      </c>
      <c r="BO167" s="2">
        <f t="shared" si="118"/>
        <v>692.56402962914331</v>
      </c>
      <c r="BP167" s="2">
        <f t="shared" si="118"/>
        <v>68.472322519509802</v>
      </c>
      <c r="BQ167" s="2">
        <f t="shared" si="118"/>
        <v>10.248555432607468</v>
      </c>
      <c r="BR167" s="11">
        <f t="shared" si="119"/>
        <v>3.4778724979269454E-2</v>
      </c>
      <c r="BS167" s="17">
        <f t="shared" si="107"/>
        <v>1.0460825530631448E-2</v>
      </c>
      <c r="BT167" s="17">
        <f t="shared" si="108"/>
        <v>4.3576684205091872E-2</v>
      </c>
      <c r="BU167" s="12">
        <f>(BU$3*temphigh!$I277+BU$4*temphigh!$I277^2+BU$5*temphigh!$I277^6)*(K167/K$56)^$BW$1</f>
        <v>-16.558140689370891</v>
      </c>
      <c r="BV167" s="12">
        <f>(BV$3*temphigh!$I277+BV$4*temphigh!$I277^2+BV$5*temphigh!$I277^6)*(L167/L$56)^$BW$1</f>
        <v>-12.98492339503504</v>
      </c>
      <c r="BW167" s="12">
        <f>(BW$3*temphigh!$I277+BW$4*temphigh!$I277^2+BW$5*temphigh!$I277^6)*(M167/M$56)^$BW$1</f>
        <v>-12.06940883186712</v>
      </c>
      <c r="BX167" s="12"/>
      <c r="BY167" s="12"/>
      <c r="BZ167" s="12"/>
      <c r="CA167" s="19"/>
      <c r="CB167" s="19"/>
      <c r="CC167" s="19"/>
      <c r="CD167" s="19"/>
      <c r="CE167" s="19"/>
      <c r="CF167" s="19"/>
      <c r="CG167" s="19"/>
      <c r="CH167" s="19"/>
    </row>
    <row r="168" spans="1:86" x14ac:dyDescent="0.3">
      <c r="A168" s="2">
        <f t="shared" si="92"/>
        <v>2122</v>
      </c>
      <c r="B168" s="5">
        <f t="shared" si="130"/>
        <v>1165.1148310608187</v>
      </c>
      <c r="C168" s="5">
        <f t="shared" si="130"/>
        <v>2962.7127285094657</v>
      </c>
      <c r="D168" s="5">
        <f t="shared" si="130"/>
        <v>4365.5718973591365</v>
      </c>
      <c r="E168" s="15">
        <f t="shared" si="131"/>
        <v>1.3142311735187577E-5</v>
      </c>
      <c r="F168" s="15">
        <f t="shared" si="131"/>
        <v>2.5891235382349859E-5</v>
      </c>
      <c r="G168" s="15">
        <f t="shared" si="131"/>
        <v>5.2856036026460972E-5</v>
      </c>
      <c r="H168" s="5">
        <f t="shared" si="95"/>
        <v>181753.7948307193</v>
      </c>
      <c r="I168" s="5">
        <f t="shared" si="95"/>
        <v>72564.325660071481</v>
      </c>
      <c r="J168" s="5">
        <f t="shared" si="95"/>
        <v>27082.610132955098</v>
      </c>
      <c r="K168" s="5">
        <f t="shared" si="96"/>
        <v>155996.46488512668</v>
      </c>
      <c r="L168" s="5">
        <f t="shared" si="96"/>
        <v>24492.528405404475</v>
      </c>
      <c r="M168" s="5">
        <f t="shared" si="96"/>
        <v>6203.6797857660231</v>
      </c>
      <c r="N168" s="15">
        <f t="shared" si="97"/>
        <v>3.2195391041585086E-3</v>
      </c>
      <c r="O168" s="15">
        <f t="shared" si="97"/>
        <v>7.4162840792033613E-3</v>
      </c>
      <c r="P168" s="15">
        <f t="shared" si="97"/>
        <v>7.0498984887528149E-3</v>
      </c>
      <c r="Q168" s="5">
        <f t="shared" si="98"/>
        <v>7633.2861321977371</v>
      </c>
      <c r="R168" s="5">
        <f t="shared" si="98"/>
        <v>11023.176724715446</v>
      </c>
      <c r="S168" s="5">
        <f t="shared" si="98"/>
        <v>5945.1677022702388</v>
      </c>
      <c r="T168" s="5">
        <f t="shared" si="132"/>
        <v>41.997946393951104</v>
      </c>
      <c r="U168" s="5">
        <f t="shared" si="132"/>
        <v>151.90903552737001</v>
      </c>
      <c r="V168" s="5">
        <f t="shared" si="132"/>
        <v>219.51974617970606</v>
      </c>
      <c r="W168" s="15">
        <f t="shared" si="100"/>
        <v>-1.0734613539272964E-2</v>
      </c>
      <c r="X168" s="15">
        <f t="shared" si="100"/>
        <v>-1.217998157191269E-2</v>
      </c>
      <c r="Y168" s="15">
        <f t="shared" si="100"/>
        <v>-9.7425357312937999E-3</v>
      </c>
      <c r="Z168" s="5">
        <f t="shared" si="105"/>
        <v>9274.2990024210758</v>
      </c>
      <c r="AA168" s="5">
        <f t="shared" si="105"/>
        <v>28453.623990128362</v>
      </c>
      <c r="AB168" s="5">
        <f t="shared" si="105"/>
        <v>38641.498902596526</v>
      </c>
      <c r="AC168" s="16">
        <f t="shared" si="135"/>
        <v>1.4692900101272452</v>
      </c>
      <c r="AD168" s="16">
        <f t="shared" si="135"/>
        <v>2.9725971112646583</v>
      </c>
      <c r="AE168" s="16">
        <f t="shared" si="135"/>
        <v>6.9933105474747848</v>
      </c>
      <c r="AF168" s="15">
        <f t="shared" si="112"/>
        <v>-4.0504037456468023E-3</v>
      </c>
      <c r="AG168" s="15">
        <f t="shared" si="112"/>
        <v>2.9673830763510267E-4</v>
      </c>
      <c r="AH168" s="15">
        <f t="shared" si="112"/>
        <v>9.7937136394747881E-3</v>
      </c>
      <c r="AI168" s="1">
        <f t="shared" ref="AI168:AK183" si="136">(1-$AI$5)*AI167+AU167</f>
        <v>347813.71603591286</v>
      </c>
      <c r="AJ168" s="1">
        <f t="shared" si="136"/>
        <v>133600.43165715024</v>
      </c>
      <c r="AK168" s="1">
        <f t="shared" si="136"/>
        <v>50071.833872593961</v>
      </c>
      <c r="AL168" s="14">
        <f t="shared" si="133"/>
        <v>60.036027934072273</v>
      </c>
      <c r="AM168" s="14">
        <f t="shared" si="133"/>
        <v>13.168534136044544</v>
      </c>
      <c r="AN168" s="14">
        <f t="shared" si="133"/>
        <v>4.3337411904724208</v>
      </c>
      <c r="AO168" s="11">
        <f t="shared" si="134"/>
        <v>6.690430514389209E-3</v>
      </c>
      <c r="AP168" s="11">
        <f t="shared" si="134"/>
        <v>8.4281778702767676E-3</v>
      </c>
      <c r="AQ168" s="11">
        <f t="shared" si="134"/>
        <v>7.6454207476657843E-3</v>
      </c>
      <c r="AR168" s="1">
        <f t="shared" si="106"/>
        <v>181753.7948307193</v>
      </c>
      <c r="AS168" s="1">
        <f t="shared" si="103"/>
        <v>72564.325660071481</v>
      </c>
      <c r="AT168" s="1">
        <f t="shared" si="104"/>
        <v>27082.610132955098</v>
      </c>
      <c r="AU168" s="1">
        <f t="shared" si="113"/>
        <v>36350.758966143861</v>
      </c>
      <c r="AV168" s="1">
        <f t="shared" si="113"/>
        <v>14512.865132014296</v>
      </c>
      <c r="AW168" s="1">
        <f t="shared" si="113"/>
        <v>5416.5220265910202</v>
      </c>
      <c r="AX168" s="1">
        <f t="shared" si="114"/>
        <v>124797.17190810134</v>
      </c>
      <c r="AY168" s="1">
        <f t="shared" si="114"/>
        <v>19594.022724323579</v>
      </c>
      <c r="AZ168" s="1">
        <f t="shared" si="114"/>
        <v>4962.9438286128179</v>
      </c>
      <c r="BA168" s="1">
        <f t="shared" si="115"/>
        <v>13671.975989599057</v>
      </c>
      <c r="BB168" s="1">
        <f t="shared" si="115"/>
        <v>29280.430154721769</v>
      </c>
      <c r="BC168" s="1">
        <f t="shared" si="115"/>
        <v>37149.944476498829</v>
      </c>
      <c r="BD168" s="1">
        <f t="shared" si="116"/>
        <v>3388.927026300003</v>
      </c>
      <c r="BE168" s="2">
        <f t="shared" ref="BE168:BG183" si="137">BE167</f>
        <v>0.17931493730955578</v>
      </c>
      <c r="BF168" s="2">
        <f t="shared" si="137"/>
        <v>0.13584270515142602</v>
      </c>
      <c r="BG168" s="2">
        <f t="shared" si="137"/>
        <v>7.3108051554487685E-2</v>
      </c>
      <c r="BH168" s="2">
        <f t="shared" si="109"/>
        <v>0.10937940978225996</v>
      </c>
      <c r="BI168" s="2">
        <f t="shared" si="117"/>
        <v>3.2153846742329923E-3</v>
      </c>
      <c r="BJ168" s="2">
        <f t="shared" si="117"/>
        <v>1.8453240542857267E-3</v>
      </c>
      <c r="BK168" s="2">
        <f t="shared" si="117"/>
        <v>5.3447872020936297E-4</v>
      </c>
      <c r="BL168" s="2">
        <f t="shared" si="110"/>
        <v>584.4083663823825</v>
      </c>
      <c r="BM168" s="2">
        <f t="shared" si="110"/>
        <v>133.9046956235529</v>
      </c>
      <c r="BN168" s="2">
        <f t="shared" si="110"/>
        <v>14.475078803790966</v>
      </c>
      <c r="BO168" s="2">
        <f t="shared" si="118"/>
        <v>702.82768147406716</v>
      </c>
      <c r="BP168" s="2">
        <f t="shared" si="118"/>
        <v>69.287021565850665</v>
      </c>
      <c r="BQ168" s="2">
        <f t="shared" si="118"/>
        <v>10.247826373511243</v>
      </c>
      <c r="BR168" s="11">
        <f t="shared" si="119"/>
        <v>3.4648711948641581E-2</v>
      </c>
      <c r="BS168" s="17">
        <f t="shared" si="107"/>
        <v>1.0109239084753138E-2</v>
      </c>
      <c r="BT168" s="17">
        <f t="shared" si="108"/>
        <v>4.2307460393293077E-2</v>
      </c>
      <c r="BU168" s="12">
        <f>(BU$3*temphigh!$I278+BU$4*temphigh!$I278^2+BU$5*temphigh!$I278^6)*(K168/K$56)^$BW$1</f>
        <v>-16.925034971271568</v>
      </c>
      <c r="BV168" s="12">
        <f>(BV$3*temphigh!$I278+BV$4*temphigh!$I278^2+BV$5*temphigh!$I278^6)*(L168/L$56)^$BW$1</f>
        <v>-13.224336505671905</v>
      </c>
      <c r="BW168" s="12">
        <f>(BW$3*temphigh!$I278+BW$4*temphigh!$I278^2+BW$5*temphigh!$I278^6)*(M168/M$56)^$BW$1</f>
        <v>-12.266459549597355</v>
      </c>
      <c r="BX168" s="12"/>
      <c r="BY168" s="12"/>
      <c r="BZ168" s="12"/>
      <c r="CA168" s="19"/>
      <c r="CB168" s="19"/>
      <c r="CC168" s="19"/>
      <c r="CD168" s="19"/>
      <c r="CE168" s="19"/>
      <c r="CF168" s="19"/>
      <c r="CG168" s="19"/>
      <c r="CH168" s="19"/>
    </row>
    <row r="169" spans="1:86" x14ac:dyDescent="0.3">
      <c r="A169" s="2">
        <f t="shared" si="92"/>
        <v>2123</v>
      </c>
      <c r="B169" s="5">
        <f t="shared" si="130"/>
        <v>1165.12937774802</v>
      </c>
      <c r="C169" s="5">
        <f t="shared" si="130"/>
        <v>2962.7856013874584</v>
      </c>
      <c r="D169" s="5">
        <f t="shared" si="130"/>
        <v>4365.791106843345</v>
      </c>
      <c r="E169" s="15">
        <f t="shared" si="131"/>
        <v>1.2485196148428198E-5</v>
      </c>
      <c r="F169" s="15">
        <f t="shared" si="131"/>
        <v>2.4596673613232366E-5</v>
      </c>
      <c r="G169" s="15">
        <f t="shared" si="131"/>
        <v>5.0213234225137924E-5</v>
      </c>
      <c r="H169" s="5">
        <f t="shared" si="95"/>
        <v>182315.97095289078</v>
      </c>
      <c r="I169" s="5">
        <f t="shared" si="95"/>
        <v>73094.980149408686</v>
      </c>
      <c r="J169" s="5">
        <f t="shared" si="95"/>
        <v>27271.875296527447</v>
      </c>
      <c r="K169" s="5">
        <f t="shared" si="96"/>
        <v>156477.0182906845</v>
      </c>
      <c r="L169" s="5">
        <f t="shared" si="96"/>
        <v>24671.032596884048</v>
      </c>
      <c r="M169" s="5">
        <f t="shared" si="96"/>
        <v>6246.7201542874982</v>
      </c>
      <c r="N169" s="15">
        <f t="shared" si="97"/>
        <v>3.0805403565503653E-3</v>
      </c>
      <c r="O169" s="15">
        <f t="shared" si="97"/>
        <v>7.2881079701099249E-3</v>
      </c>
      <c r="P169" s="15">
        <f t="shared" si="97"/>
        <v>6.9378771967290032E-3</v>
      </c>
      <c r="Q169" s="5">
        <f t="shared" si="98"/>
        <v>7574.7025513464787</v>
      </c>
      <c r="R169" s="5">
        <f t="shared" si="98"/>
        <v>10968.544003945288</v>
      </c>
      <c r="S169" s="5">
        <f t="shared" si="98"/>
        <v>5928.3893567451469</v>
      </c>
      <c r="T169" s="5">
        <f t="shared" si="132"/>
        <v>41.547114669968934</v>
      </c>
      <c r="U169" s="5">
        <f t="shared" si="132"/>
        <v>150.05878627403962</v>
      </c>
      <c r="V169" s="5">
        <f t="shared" si="132"/>
        <v>217.38106720882573</v>
      </c>
      <c r="W169" s="15">
        <f t="shared" si="100"/>
        <v>-1.0734613539272964E-2</v>
      </c>
      <c r="X169" s="15">
        <f t="shared" si="100"/>
        <v>-1.217998157191269E-2</v>
      </c>
      <c r="Y169" s="15">
        <f t="shared" si="100"/>
        <v>-9.7425357312937999E-3</v>
      </c>
      <c r="Z169" s="5">
        <f t="shared" si="105"/>
        <v>9167.1208501930851</v>
      </c>
      <c r="AA169" s="5">
        <f t="shared" si="105"/>
        <v>28324.64494860034</v>
      </c>
      <c r="AB169" s="5">
        <f t="shared" si="105"/>
        <v>38914.25282966184</v>
      </c>
      <c r="AC169" s="16">
        <f t="shared" si="135"/>
        <v>1.4633387923667844</v>
      </c>
      <c r="AD169" s="16">
        <f t="shared" si="135"/>
        <v>2.9734791947007362</v>
      </c>
      <c r="AE169" s="16">
        <f t="shared" si="135"/>
        <v>7.0618010283686719</v>
      </c>
      <c r="AF169" s="15">
        <f t="shared" si="112"/>
        <v>-4.0504037456468023E-3</v>
      </c>
      <c r="AG169" s="15">
        <f t="shared" si="112"/>
        <v>2.9673830763510267E-4</v>
      </c>
      <c r="AH169" s="15">
        <f t="shared" si="112"/>
        <v>9.7937136394747881E-3</v>
      </c>
      <c r="AI169" s="1">
        <f t="shared" si="136"/>
        <v>349383.10339846549</v>
      </c>
      <c r="AJ169" s="1">
        <f t="shared" si="136"/>
        <v>134753.25362344953</v>
      </c>
      <c r="AK169" s="1">
        <f t="shared" si="136"/>
        <v>50481.172511925586</v>
      </c>
      <c r="AL169" s="14">
        <f t="shared" si="133"/>
        <v>60.433678138592583</v>
      </c>
      <c r="AM169" s="14">
        <f t="shared" si="133"/>
        <v>13.278411016554045</v>
      </c>
      <c r="AN169" s="14">
        <f t="shared" si="133"/>
        <v>4.3665431325369468</v>
      </c>
      <c r="AO169" s="11">
        <f t="shared" si="134"/>
        <v>6.6235262092453166E-3</v>
      </c>
      <c r="AP169" s="11">
        <f t="shared" si="134"/>
        <v>8.3438960915740001E-3</v>
      </c>
      <c r="AQ169" s="11">
        <f t="shared" si="134"/>
        <v>7.5689665401891268E-3</v>
      </c>
      <c r="AR169" s="1">
        <f t="shared" si="106"/>
        <v>182315.97095289078</v>
      </c>
      <c r="AS169" s="1">
        <f t="shared" si="103"/>
        <v>73094.980149408686</v>
      </c>
      <c r="AT169" s="1">
        <f t="shared" si="104"/>
        <v>27271.875296527447</v>
      </c>
      <c r="AU169" s="1">
        <f t="shared" si="113"/>
        <v>36463.194190578157</v>
      </c>
      <c r="AV169" s="1">
        <f t="shared" si="113"/>
        <v>14618.996029881739</v>
      </c>
      <c r="AW169" s="1">
        <f t="shared" si="113"/>
        <v>5454.3750593054901</v>
      </c>
      <c r="AX169" s="1">
        <f t="shared" si="114"/>
        <v>125181.6146325476</v>
      </c>
      <c r="AY169" s="1">
        <f t="shared" si="114"/>
        <v>19736.826077507234</v>
      </c>
      <c r="AZ169" s="1">
        <f t="shared" si="114"/>
        <v>4997.3761234299991</v>
      </c>
      <c r="BA169" s="1">
        <f t="shared" si="115"/>
        <v>13675.730397916257</v>
      </c>
      <c r="BB169" s="1">
        <f t="shared" si="115"/>
        <v>29302.665151072815</v>
      </c>
      <c r="BC169" s="1">
        <f t="shared" si="115"/>
        <v>37181.994629596644</v>
      </c>
      <c r="BD169" s="1">
        <f t="shared" si="116"/>
        <v>3292.6044005742083</v>
      </c>
      <c r="BE169" s="2">
        <f t="shared" si="137"/>
        <v>0.17931493730955578</v>
      </c>
      <c r="BF169" s="2">
        <f t="shared" si="137"/>
        <v>0.13584270515142602</v>
      </c>
      <c r="BG169" s="2">
        <f t="shared" si="137"/>
        <v>7.3108051554487685E-2</v>
      </c>
      <c r="BH169" s="2">
        <f t="shared" si="109"/>
        <v>0.10910715470526626</v>
      </c>
      <c r="BI169" s="2">
        <f t="shared" si="117"/>
        <v>3.2153846742329923E-3</v>
      </c>
      <c r="BJ169" s="2">
        <f t="shared" si="117"/>
        <v>1.8453240542857267E-3</v>
      </c>
      <c r="BK169" s="2">
        <f t="shared" si="117"/>
        <v>5.3447872020936297E-4</v>
      </c>
      <c r="BL169" s="2">
        <f t="shared" si="110"/>
        <v>586.21597886983238</v>
      </c>
      <c r="BM169" s="2">
        <f t="shared" si="110"/>
        <v>134.88392511724155</v>
      </c>
      <c r="BN169" s="2">
        <f t="shared" si="110"/>
        <v>14.576237006197331</v>
      </c>
      <c r="BO169" s="2">
        <f t="shared" si="118"/>
        <v>713.24415672473253</v>
      </c>
      <c r="BP169" s="2">
        <f t="shared" si="118"/>
        <v>70.111521994390429</v>
      </c>
      <c r="BQ169" s="2">
        <f t="shared" si="118"/>
        <v>10.247112665343771</v>
      </c>
      <c r="BR169" s="11">
        <f t="shared" si="119"/>
        <v>3.4519855772573632E-2</v>
      </c>
      <c r="BS169" s="17">
        <f t="shared" si="107"/>
        <v>9.7706970182310001E-3</v>
      </c>
      <c r="BT169" s="17">
        <f t="shared" si="108"/>
        <v>4.1075204265333086E-2</v>
      </c>
      <c r="BU169" s="12">
        <f>(BU$3*temphigh!$I279+BU$4*temphigh!$I279^2+BU$5*temphigh!$I279^6)*(K169/K$56)^$BW$1</f>
        <v>-17.293813891020754</v>
      </c>
      <c r="BV169" s="12">
        <f>(BV$3*temphigh!$I279+BV$4*temphigh!$I279^2+BV$5*temphigh!$I279^6)*(L169/L$56)^$BW$1</f>
        <v>-13.464399573575422</v>
      </c>
      <c r="BW169" s="12">
        <f>(BW$3*temphigh!$I279+BW$4*temphigh!$I279^2+BW$5*temphigh!$I279^6)*(M169/M$56)^$BW$1</f>
        <v>-12.463945154088576</v>
      </c>
      <c r="BX169" s="12"/>
      <c r="BY169" s="12"/>
      <c r="BZ169" s="12"/>
      <c r="CA169" s="19"/>
      <c r="CB169" s="19"/>
      <c r="CC169" s="19"/>
      <c r="CD169" s="19"/>
      <c r="CE169" s="19"/>
      <c r="CF169" s="19"/>
      <c r="CG169" s="19"/>
      <c r="CH169" s="19"/>
    </row>
    <row r="170" spans="1:86" x14ac:dyDescent="0.3">
      <c r="A170" s="2">
        <f t="shared" si="92"/>
        <v>2124</v>
      </c>
      <c r="B170" s="5">
        <f t="shared" ref="B170:D185" si="138">B169*(1+E170)</f>
        <v>1165.1431972733985</v>
      </c>
      <c r="C170" s="5">
        <f t="shared" si="138"/>
        <v>2962.8548323243604</v>
      </c>
      <c r="D170" s="5">
        <f t="shared" si="138"/>
        <v>4365.9993663101995</v>
      </c>
      <c r="E170" s="15">
        <f t="shared" ref="E170:G185" si="139">E169*$E$5</f>
        <v>1.1860936341006788E-5</v>
      </c>
      <c r="F170" s="15">
        <f t="shared" si="139"/>
        <v>2.3366839932570747E-5</v>
      </c>
      <c r="G170" s="15">
        <f t="shared" si="139"/>
        <v>4.7702572513881028E-5</v>
      </c>
      <c r="H170" s="5">
        <f t="shared" si="95"/>
        <v>182854.60776308164</v>
      </c>
      <c r="I170" s="5">
        <f t="shared" si="95"/>
        <v>73620.163935302029</v>
      </c>
      <c r="J170" s="5">
        <f t="shared" si="95"/>
        <v>27459.376163951143</v>
      </c>
      <c r="K170" s="5">
        <f t="shared" si="96"/>
        <v>156937.45471885992</v>
      </c>
      <c r="L170" s="5">
        <f t="shared" si="96"/>
        <v>24847.712122820067</v>
      </c>
      <c r="M170" s="5">
        <f t="shared" si="96"/>
        <v>6289.3678766512639</v>
      </c>
      <c r="N170" s="15">
        <f t="shared" si="97"/>
        <v>2.9425179058568673E-3</v>
      </c>
      <c r="O170" s="15">
        <f t="shared" si="97"/>
        <v>7.1614159335322558E-3</v>
      </c>
      <c r="P170" s="15">
        <f t="shared" si="97"/>
        <v>6.8272183338473624E-3</v>
      </c>
      <c r="Q170" s="5">
        <f t="shared" si="98"/>
        <v>7515.5296242747318</v>
      </c>
      <c r="R170" s="5">
        <f t="shared" si="98"/>
        <v>10912.795896223519</v>
      </c>
      <c r="S170" s="5">
        <f t="shared" si="98"/>
        <v>5910.9938529063775</v>
      </c>
      <c r="T170" s="5">
        <f t="shared" ref="T170:V185" si="140">T169*(1+W170)</f>
        <v>41.101122450314961</v>
      </c>
      <c r="U170" s="5">
        <f t="shared" si="140"/>
        <v>148.23107302251825</v>
      </c>
      <c r="V170" s="5">
        <f t="shared" si="140"/>
        <v>215.26322439423697</v>
      </c>
      <c r="W170" s="15">
        <f t="shared" si="100"/>
        <v>-1.0734613539272964E-2</v>
      </c>
      <c r="X170" s="15">
        <f t="shared" si="100"/>
        <v>-1.217998157191269E-2</v>
      </c>
      <c r="Y170" s="15">
        <f t="shared" si="100"/>
        <v>-9.7425357312937999E-3</v>
      </c>
      <c r="Z170" s="5">
        <f t="shared" si="105"/>
        <v>9059.9198947775822</v>
      </c>
      <c r="AA170" s="5">
        <f t="shared" si="105"/>
        <v>28192.62658734783</v>
      </c>
      <c r="AB170" s="5">
        <f t="shared" si="105"/>
        <v>39184.46919681572</v>
      </c>
      <c r="AC170" s="16">
        <f t="shared" si="135"/>
        <v>1.4574116794410317</v>
      </c>
      <c r="AD170" s="16">
        <f t="shared" si="135"/>
        <v>2.97436153988476</v>
      </c>
      <c r="AE170" s="16">
        <f t="shared" si="135"/>
        <v>7.1309622854194634</v>
      </c>
      <c r="AF170" s="15">
        <f t="shared" si="112"/>
        <v>-4.0504037456468023E-3</v>
      </c>
      <c r="AG170" s="15">
        <f t="shared" si="112"/>
        <v>2.9673830763510267E-4</v>
      </c>
      <c r="AH170" s="15">
        <f t="shared" si="112"/>
        <v>9.7937136394747881E-3</v>
      </c>
      <c r="AI170" s="1">
        <f t="shared" si="136"/>
        <v>350907.98724919709</v>
      </c>
      <c r="AJ170" s="1">
        <f t="shared" si="136"/>
        <v>135896.92429098632</v>
      </c>
      <c r="AK170" s="1">
        <f t="shared" si="136"/>
        <v>50887.430320038518</v>
      </c>
      <c r="AL170" s="14">
        <f t="shared" ref="AL170:AN185" si="141">AL169*(1+AO170)</f>
        <v>60.829959349153931</v>
      </c>
      <c r="AM170" s="14">
        <f t="shared" si="141"/>
        <v>13.388096761519549</v>
      </c>
      <c r="AN170" s="14">
        <f t="shared" si="141"/>
        <v>4.3992628492147468</v>
      </c>
      <c r="AO170" s="11">
        <f t="shared" ref="AO170:AQ185" si="142">AO$5*AO169</f>
        <v>6.5572909471528634E-3</v>
      </c>
      <c r="AP170" s="11">
        <f t="shared" si="142"/>
        <v>8.2604571306582608E-3</v>
      </c>
      <c r="AQ170" s="11">
        <f t="shared" si="142"/>
        <v>7.4932768747872358E-3</v>
      </c>
      <c r="AR170" s="1">
        <f t="shared" si="106"/>
        <v>182854.60776308164</v>
      </c>
      <c r="AS170" s="1">
        <f t="shared" si="103"/>
        <v>73620.163935302029</v>
      </c>
      <c r="AT170" s="1">
        <f t="shared" si="104"/>
        <v>27459.376163951143</v>
      </c>
      <c r="AU170" s="1">
        <f t="shared" si="113"/>
        <v>36570.921552616332</v>
      </c>
      <c r="AV170" s="1">
        <f t="shared" si="113"/>
        <v>14724.032787060407</v>
      </c>
      <c r="AW170" s="1">
        <f t="shared" si="113"/>
        <v>5491.8752327902293</v>
      </c>
      <c r="AX170" s="1">
        <f t="shared" si="114"/>
        <v>125549.96377508795</v>
      </c>
      <c r="AY170" s="1">
        <f t="shared" si="114"/>
        <v>19878.169698256053</v>
      </c>
      <c r="AZ170" s="1">
        <f t="shared" si="114"/>
        <v>5031.4943013210113</v>
      </c>
      <c r="BA170" s="1">
        <f t="shared" si="115"/>
        <v>13679.31602533329</v>
      </c>
      <c r="BB170" s="1">
        <f t="shared" si="115"/>
        <v>29324.492482052756</v>
      </c>
      <c r="BC170" s="1">
        <f t="shared" si="115"/>
        <v>37213.474646470539</v>
      </c>
      <c r="BD170" s="1">
        <f t="shared" si="116"/>
        <v>3198.9721273346813</v>
      </c>
      <c r="BE170" s="2">
        <f t="shared" si="137"/>
        <v>0.17931493730955578</v>
      </c>
      <c r="BF170" s="2">
        <f t="shared" si="137"/>
        <v>0.13584270515142602</v>
      </c>
      <c r="BG170" s="2">
        <f t="shared" si="137"/>
        <v>7.3108051554487685E-2</v>
      </c>
      <c r="BH170" s="2">
        <f t="shared" si="109"/>
        <v>0.10883525147069513</v>
      </c>
      <c r="BI170" s="2">
        <f t="shared" si="117"/>
        <v>3.2153846742329923E-3</v>
      </c>
      <c r="BJ170" s="2">
        <f t="shared" si="117"/>
        <v>1.8453240542857267E-3</v>
      </c>
      <c r="BK170" s="2">
        <f t="shared" si="117"/>
        <v>5.3447872020936297E-4</v>
      </c>
      <c r="BL170" s="2">
        <f t="shared" si="110"/>
        <v>587.94790341429791</v>
      </c>
      <c r="BM170" s="2">
        <f t="shared" si="110"/>
        <v>135.85305939027137</v>
      </c>
      <c r="BN170" s="2">
        <f t="shared" si="110"/>
        <v>14.676452229856094</v>
      </c>
      <c r="BO170" s="2">
        <f t="shared" si="118"/>
        <v>723.81572703972222</v>
      </c>
      <c r="BP170" s="2">
        <f t="shared" si="118"/>
        <v>70.945941781465535</v>
      </c>
      <c r="BQ170" s="2">
        <f t="shared" si="118"/>
        <v>10.246414099243932</v>
      </c>
      <c r="BR170" s="11">
        <f t="shared" si="119"/>
        <v>3.439214394684284E-2</v>
      </c>
      <c r="BS170" s="17">
        <f t="shared" si="107"/>
        <v>9.444668426334164E-3</v>
      </c>
      <c r="BT170" s="17">
        <f t="shared" si="108"/>
        <v>3.9878839092556392E-2</v>
      </c>
      <c r="BU170" s="12">
        <f>(BU$3*temphigh!$I280+BU$4*temphigh!$I280^2+BU$5*temphigh!$I280^6)*(K170/K$56)^$BW$1</f>
        <v>-17.664432091019702</v>
      </c>
      <c r="BV170" s="12">
        <f>(BV$3*temphigh!$I280+BV$4*temphigh!$I280^2+BV$5*temphigh!$I280^6)*(L170/L$56)^$BW$1</f>
        <v>-13.705076662777071</v>
      </c>
      <c r="BW170" s="12">
        <f>(BW$3*temphigh!$I280+BW$4*temphigh!$I280^2+BW$5*temphigh!$I280^6)*(M170/M$56)^$BW$1</f>
        <v>-12.661835984027396</v>
      </c>
      <c r="BX170" s="12"/>
      <c r="BY170" s="12"/>
      <c r="BZ170" s="12"/>
      <c r="CA170" s="19"/>
      <c r="CB170" s="19"/>
      <c r="CC170" s="19"/>
      <c r="CD170" s="19"/>
      <c r="CE170" s="19"/>
      <c r="CF170" s="19"/>
      <c r="CG170" s="19"/>
      <c r="CH170" s="19"/>
    </row>
    <row r="171" spans="1:86" x14ac:dyDescent="0.3">
      <c r="A171" s="2">
        <f t="shared" si="92"/>
        <v>2125</v>
      </c>
      <c r="B171" s="5">
        <f t="shared" si="138"/>
        <v>1165.1563259782249</v>
      </c>
      <c r="C171" s="5">
        <f t="shared" si="138"/>
        <v>2962.9206032512398</v>
      </c>
      <c r="D171" s="5">
        <f t="shared" si="138"/>
        <v>4366.1972222414979</v>
      </c>
      <c r="E171" s="15">
        <f t="shared" si="139"/>
        <v>1.1267889523956449E-5</v>
      </c>
      <c r="F171" s="15">
        <f t="shared" si="139"/>
        <v>2.2198497935942207E-5</v>
      </c>
      <c r="G171" s="15">
        <f t="shared" si="139"/>
        <v>4.5317443888186977E-5</v>
      </c>
      <c r="H171" s="5">
        <f t="shared" si="95"/>
        <v>183369.66387082238</v>
      </c>
      <c r="I171" s="5">
        <f t="shared" si="95"/>
        <v>74139.815416310448</v>
      </c>
      <c r="J171" s="5">
        <f t="shared" si="95"/>
        <v>27645.098481482783</v>
      </c>
      <c r="K171" s="5">
        <f t="shared" si="96"/>
        <v>157377.73531536342</v>
      </c>
      <c r="L171" s="5">
        <f t="shared" si="96"/>
        <v>25022.545435391065</v>
      </c>
      <c r="M171" s="5">
        <f t="shared" si="96"/>
        <v>6331.6192728670358</v>
      </c>
      <c r="N171" s="15">
        <f t="shared" si="97"/>
        <v>2.8054526390288714E-3</v>
      </c>
      <c r="O171" s="15">
        <f t="shared" si="97"/>
        <v>7.0361935822023103E-3</v>
      </c>
      <c r="P171" s="15">
        <f t="shared" si="97"/>
        <v>6.7179082293191694E-3</v>
      </c>
      <c r="Q171" s="5">
        <f t="shared" si="98"/>
        <v>7455.7954572104727</v>
      </c>
      <c r="R171" s="5">
        <f t="shared" si="98"/>
        <v>10855.968534267655</v>
      </c>
      <c r="S171" s="5">
        <f t="shared" si="98"/>
        <v>5892.9954703632793</v>
      </c>
      <c r="T171" s="5">
        <f t="shared" si="140"/>
        <v>40.659917784780497</v>
      </c>
      <c r="U171" s="5">
        <f t="shared" si="140"/>
        <v>146.42562128471914</v>
      </c>
      <c r="V171" s="5">
        <f t="shared" si="140"/>
        <v>213.16601473894261</v>
      </c>
      <c r="W171" s="15">
        <f t="shared" si="100"/>
        <v>-1.0734613539272964E-2</v>
      </c>
      <c r="X171" s="15">
        <f t="shared" si="100"/>
        <v>-1.217998157191269E-2</v>
      </c>
      <c r="Y171" s="15">
        <f t="shared" si="100"/>
        <v>-9.7425357312937999E-3</v>
      </c>
      <c r="Z171" s="5">
        <f t="shared" si="105"/>
        <v>8952.7349122577889</v>
      </c>
      <c r="AA171" s="5">
        <f t="shared" si="105"/>
        <v>28057.659634303534</v>
      </c>
      <c r="AB171" s="5">
        <f t="shared" si="105"/>
        <v>39452.126736303406</v>
      </c>
      <c r="AC171" s="16">
        <f t="shared" si="135"/>
        <v>1.4515085737156743</v>
      </c>
      <c r="AD171" s="16">
        <f t="shared" si="135"/>
        <v>2.9752441468944002</v>
      </c>
      <c r="AE171" s="16">
        <f t="shared" si="135"/>
        <v>7.2008008880167562</v>
      </c>
      <c r="AF171" s="15">
        <f t="shared" si="112"/>
        <v>-4.0504037456468023E-3</v>
      </c>
      <c r="AG171" s="15">
        <f t="shared" si="112"/>
        <v>2.9673830763510267E-4</v>
      </c>
      <c r="AH171" s="15">
        <f t="shared" si="112"/>
        <v>9.7937136394747881E-3</v>
      </c>
      <c r="AI171" s="1">
        <f t="shared" si="136"/>
        <v>352388.11007689376</v>
      </c>
      <c r="AJ171" s="1">
        <f t="shared" si="136"/>
        <v>137031.2646489481</v>
      </c>
      <c r="AK171" s="1">
        <f t="shared" si="136"/>
        <v>51290.562520824897</v>
      </c>
      <c r="AL171" s="14">
        <f t="shared" si="141"/>
        <v>61.22485029349226</v>
      </c>
      <c r="AM171" s="14">
        <f t="shared" si="141"/>
        <v>13.49758264288559</v>
      </c>
      <c r="AN171" s="14">
        <f t="shared" si="141"/>
        <v>4.4318980948431372</v>
      </c>
      <c r="AO171" s="11">
        <f t="shared" si="142"/>
        <v>6.4917180376813351E-3</v>
      </c>
      <c r="AP171" s="11">
        <f t="shared" si="142"/>
        <v>8.1778525593516789E-3</v>
      </c>
      <c r="AQ171" s="11">
        <f t="shared" si="142"/>
        <v>7.4183441060393634E-3</v>
      </c>
      <c r="AR171" s="1">
        <f t="shared" si="106"/>
        <v>183369.66387082238</v>
      </c>
      <c r="AS171" s="1">
        <f t="shared" si="103"/>
        <v>74139.815416310448</v>
      </c>
      <c r="AT171" s="1">
        <f t="shared" si="104"/>
        <v>27645.098481482783</v>
      </c>
      <c r="AU171" s="1">
        <f t="shared" si="113"/>
        <v>36673.932774164474</v>
      </c>
      <c r="AV171" s="1">
        <f t="shared" si="113"/>
        <v>14827.96308326209</v>
      </c>
      <c r="AW171" s="1">
        <f t="shared" si="113"/>
        <v>5529.0196962965565</v>
      </c>
      <c r="AX171" s="1">
        <f t="shared" si="114"/>
        <v>125902.18825229073</v>
      </c>
      <c r="AY171" s="1">
        <f t="shared" si="114"/>
        <v>20018.036348312849</v>
      </c>
      <c r="AZ171" s="1">
        <f t="shared" si="114"/>
        <v>5065.2954182936282</v>
      </c>
      <c r="BA171" s="1">
        <f t="shared" si="115"/>
        <v>13682.734376583348</v>
      </c>
      <c r="BB171" s="1">
        <f t="shared" si="115"/>
        <v>29345.918122742431</v>
      </c>
      <c r="BC171" s="1">
        <f t="shared" si="115"/>
        <v>37244.394693432536</v>
      </c>
      <c r="BD171" s="1">
        <f t="shared" si="116"/>
        <v>3107.9572159895092</v>
      </c>
      <c r="BE171" s="2">
        <f t="shared" si="137"/>
        <v>0.17931493730955578</v>
      </c>
      <c r="BF171" s="2">
        <f t="shared" si="137"/>
        <v>0.13584270515142602</v>
      </c>
      <c r="BG171" s="2">
        <f t="shared" si="137"/>
        <v>7.3108051554487685E-2</v>
      </c>
      <c r="BH171" s="2">
        <f t="shared" si="109"/>
        <v>0.10856371802265508</v>
      </c>
      <c r="BI171" s="2">
        <f t="shared" si="117"/>
        <v>3.2153846742329923E-3</v>
      </c>
      <c r="BJ171" s="2">
        <f t="shared" si="117"/>
        <v>1.8453240542857267E-3</v>
      </c>
      <c r="BK171" s="2">
        <f t="shared" si="117"/>
        <v>5.3447872020936297E-4</v>
      </c>
      <c r="BL171" s="2">
        <f t="shared" si="110"/>
        <v>589.60400692949747</v>
      </c>
      <c r="BM171" s="2">
        <f t="shared" si="110"/>
        <v>136.81198476802143</v>
      </c>
      <c r="BN171" s="2">
        <f t="shared" si="110"/>
        <v>14.775716856444721</v>
      </c>
      <c r="BO171" s="2">
        <f t="shared" si="118"/>
        <v>734.54469731816494</v>
      </c>
      <c r="BP171" s="2">
        <f t="shared" si="118"/>
        <v>71.790400317392738</v>
      </c>
      <c r="BQ171" s="2">
        <f t="shared" si="118"/>
        <v>10.245730469852505</v>
      </c>
      <c r="BR171" s="11">
        <f t="shared" si="119"/>
        <v>3.4265563591704601E-2</v>
      </c>
      <c r="BS171" s="17">
        <f t="shared" si="107"/>
        <v>9.1306459369431582E-3</v>
      </c>
      <c r="BT171" s="17">
        <f t="shared" si="108"/>
        <v>3.8717319507336305E-2</v>
      </c>
      <c r="BU171" s="12">
        <f>(BU$3*temphigh!$I281+BU$4*temphigh!$I281^2+BU$5*temphigh!$I281^6)*(K171/K$56)^$BW$1</f>
        <v>-18.03684504066285</v>
      </c>
      <c r="BV171" s="12">
        <f>(BV$3*temphigh!$I281+BV$4*temphigh!$I281^2+BV$5*temphigh!$I281^6)*(L171/L$56)^$BW$1</f>
        <v>-13.946332385326615</v>
      </c>
      <c r="BW171" s="12">
        <f>(BW$3*temphigh!$I281+BW$4*temphigh!$I281^2+BW$5*temphigh!$I281^6)*(M171/M$56)^$BW$1</f>
        <v>-12.860102824002576</v>
      </c>
      <c r="BX171" s="12"/>
      <c r="BY171" s="12"/>
      <c r="BZ171" s="12"/>
      <c r="CA171" s="19"/>
      <c r="CB171" s="19"/>
      <c r="CC171" s="19"/>
      <c r="CD171" s="19"/>
      <c r="CE171" s="19"/>
      <c r="CF171" s="19"/>
      <c r="CG171" s="19"/>
      <c r="CH171" s="19"/>
    </row>
    <row r="172" spans="1:86" x14ac:dyDescent="0.3">
      <c r="A172" s="2">
        <f t="shared" si="92"/>
        <v>2126</v>
      </c>
      <c r="B172" s="5">
        <f t="shared" si="138"/>
        <v>1165.1687983883462</v>
      </c>
      <c r="C172" s="5">
        <f t="shared" si="138"/>
        <v>2962.9830870187907</v>
      </c>
      <c r="D172" s="5">
        <f t="shared" si="138"/>
        <v>4366.3851938942407</v>
      </c>
      <c r="E172" s="15">
        <f t="shared" si="139"/>
        <v>1.0704495047758627E-5</v>
      </c>
      <c r="F172" s="15">
        <f t="shared" si="139"/>
        <v>2.1088573039145095E-5</v>
      </c>
      <c r="G172" s="15">
        <f t="shared" si="139"/>
        <v>4.3051571693777623E-5</v>
      </c>
      <c r="H172" s="5">
        <f t="shared" si="95"/>
        <v>183861.1052207152</v>
      </c>
      <c r="I172" s="5">
        <f t="shared" si="95"/>
        <v>74653.87574993055</v>
      </c>
      <c r="J172" s="5">
        <f t="shared" si="95"/>
        <v>27829.028767866388</v>
      </c>
      <c r="K172" s="5">
        <f t="shared" si="96"/>
        <v>157797.82764096555</v>
      </c>
      <c r="L172" s="5">
        <f t="shared" si="96"/>
        <v>25195.511940989054</v>
      </c>
      <c r="M172" s="5">
        <f t="shared" si="96"/>
        <v>6373.4708533688845</v>
      </c>
      <c r="N172" s="15">
        <f t="shared" si="97"/>
        <v>2.6693250144966818E-3</v>
      </c>
      <c r="O172" s="15">
        <f t="shared" si="97"/>
        <v>6.9124264773379185E-3</v>
      </c>
      <c r="P172" s="15">
        <f t="shared" si="97"/>
        <v>6.609933209533958E-3</v>
      </c>
      <c r="Q172" s="5">
        <f t="shared" si="98"/>
        <v>7395.5278405613635</v>
      </c>
      <c r="R172" s="5">
        <f t="shared" si="98"/>
        <v>10798.097834556869</v>
      </c>
      <c r="S172" s="5">
        <f t="shared" si="98"/>
        <v>5874.4084552839558</v>
      </c>
      <c r="T172" s="5">
        <f t="shared" si="140"/>
        <v>40.223449280822265</v>
      </c>
      <c r="U172" s="5">
        <f t="shared" si="140"/>
        <v>144.6421599158154</v>
      </c>
      <c r="V172" s="5">
        <f t="shared" si="140"/>
        <v>211.08923722365097</v>
      </c>
      <c r="W172" s="15">
        <f t="shared" si="100"/>
        <v>-1.0734613539272964E-2</v>
      </c>
      <c r="X172" s="15">
        <f t="shared" si="100"/>
        <v>-1.217998157191269E-2</v>
      </c>
      <c r="Y172" s="15">
        <f t="shared" si="100"/>
        <v>-9.7425357312937999E-3</v>
      </c>
      <c r="Z172" s="5">
        <f t="shared" si="105"/>
        <v>8845.6037209411443</v>
      </c>
      <c r="AA172" s="5">
        <f t="shared" si="105"/>
        <v>27919.834427837042</v>
      </c>
      <c r="AB172" s="5">
        <f t="shared" si="105"/>
        <v>39717.205308033655</v>
      </c>
      <c r="AC172" s="16">
        <f t="shared" si="135"/>
        <v>1.4456293779518579</v>
      </c>
      <c r="AD172" s="16">
        <f t="shared" si="135"/>
        <v>2.976127015807351</v>
      </c>
      <c r="AE172" s="16">
        <f t="shared" si="135"/>
        <v>7.271323469888868</v>
      </c>
      <c r="AF172" s="15">
        <f t="shared" si="112"/>
        <v>-4.0504037456468023E-3</v>
      </c>
      <c r="AG172" s="15">
        <f t="shared" si="112"/>
        <v>2.9673830763510267E-4</v>
      </c>
      <c r="AH172" s="15">
        <f t="shared" si="112"/>
        <v>9.7937136394747881E-3</v>
      </c>
      <c r="AI172" s="1">
        <f t="shared" si="136"/>
        <v>353823.23184336885</v>
      </c>
      <c r="AJ172" s="1">
        <f t="shared" si="136"/>
        <v>138156.10126731539</v>
      </c>
      <c r="AK172" s="1">
        <f t="shared" si="136"/>
        <v>51690.525965038963</v>
      </c>
      <c r="AL172" s="14">
        <f t="shared" si="141"/>
        <v>61.618330213846818</v>
      </c>
      <c r="AM172" s="14">
        <f t="shared" si="141"/>
        <v>13.60686007123916</v>
      </c>
      <c r="AN172" s="14">
        <f t="shared" si="141"/>
        <v>4.4644466665024787</v>
      </c>
      <c r="AO172" s="11">
        <f t="shared" si="142"/>
        <v>6.4268008573045215E-3</v>
      </c>
      <c r="AP172" s="11">
        <f t="shared" si="142"/>
        <v>8.0960740337581612E-3</v>
      </c>
      <c r="AQ172" s="11">
        <f t="shared" si="142"/>
        <v>7.3441606649789701E-3</v>
      </c>
      <c r="AR172" s="1">
        <f t="shared" si="106"/>
        <v>183861.1052207152</v>
      </c>
      <c r="AS172" s="1">
        <f t="shared" si="103"/>
        <v>74653.87574993055</v>
      </c>
      <c r="AT172" s="1">
        <f t="shared" si="104"/>
        <v>27829.028767866388</v>
      </c>
      <c r="AU172" s="1">
        <f t="shared" si="113"/>
        <v>36772.221044143043</v>
      </c>
      <c r="AV172" s="1">
        <f t="shared" si="113"/>
        <v>14930.775149986112</v>
      </c>
      <c r="AW172" s="1">
        <f t="shared" si="113"/>
        <v>5565.8057535732778</v>
      </c>
      <c r="AX172" s="1">
        <f t="shared" si="114"/>
        <v>126238.26211277243</v>
      </c>
      <c r="AY172" s="1">
        <f t="shared" si="114"/>
        <v>20156.409552791243</v>
      </c>
      <c r="AZ172" s="1">
        <f t="shared" si="114"/>
        <v>5098.7766826951074</v>
      </c>
      <c r="BA172" s="1">
        <f t="shared" si="115"/>
        <v>13685.986913851371</v>
      </c>
      <c r="BB172" s="1">
        <f t="shared" si="115"/>
        <v>29366.947925457251</v>
      </c>
      <c r="BC172" s="1">
        <f t="shared" si="115"/>
        <v>37274.764669576776</v>
      </c>
      <c r="BD172" s="1">
        <f t="shared" si="116"/>
        <v>3019.4885506551627</v>
      </c>
      <c r="BE172" s="2">
        <f t="shared" si="137"/>
        <v>0.17931493730955578</v>
      </c>
      <c r="BF172" s="2">
        <f t="shared" si="137"/>
        <v>0.13584270515142602</v>
      </c>
      <c r="BG172" s="2">
        <f t="shared" si="137"/>
        <v>7.3108051554487685E-2</v>
      </c>
      <c r="BH172" s="2">
        <f t="shared" si="109"/>
        <v>0.1082925724276239</v>
      </c>
      <c r="BI172" s="2">
        <f t="shared" si="117"/>
        <v>3.2153846742329923E-3</v>
      </c>
      <c r="BJ172" s="2">
        <f t="shared" si="117"/>
        <v>1.8453240542857267E-3</v>
      </c>
      <c r="BK172" s="2">
        <f t="shared" si="117"/>
        <v>5.3447872020936297E-4</v>
      </c>
      <c r="BL172" s="2">
        <f t="shared" si="110"/>
        <v>591.18417991422723</v>
      </c>
      <c r="BM172" s="2">
        <f t="shared" si="110"/>
        <v>137.76059266700474</v>
      </c>
      <c r="BN172" s="2">
        <f t="shared" si="110"/>
        <v>14.874023680518773</v>
      </c>
      <c r="BO172" s="2">
        <f t="shared" si="118"/>
        <v>745.43340616236378</v>
      </c>
      <c r="BP172" s="2">
        <f t="shared" si="118"/>
        <v>72.64501842316011</v>
      </c>
      <c r="BQ172" s="2">
        <f t="shared" si="118"/>
        <v>10.245061575170649</v>
      </c>
      <c r="BR172" s="11">
        <f t="shared" si="119"/>
        <v>3.414010146194621E-2</v>
      </c>
      <c r="BS172" s="17">
        <f t="shared" si="107"/>
        <v>8.8281445871939025E-3</v>
      </c>
      <c r="BT172" s="17">
        <f t="shared" si="108"/>
        <v>3.75896305896469E-2</v>
      </c>
      <c r="BU172" s="12">
        <f>(BU$3*temphigh!$I282+BU$4*temphigh!$I282^2+BU$5*temphigh!$I282^6)*(K172/K$56)^$BW$1</f>
        <v>-18.41100906184143</v>
      </c>
      <c r="BV172" s="12">
        <f>(BV$3*temphigh!$I282+BV$4*temphigh!$I282^2+BV$5*temphigh!$I282^6)*(L172/L$56)^$BW$1</f>
        <v>-14.18813191159188</v>
      </c>
      <c r="BW172" s="12">
        <f>(BW$3*temphigh!$I282+BW$4*temphigh!$I282^2+BW$5*temphigh!$I282^6)*(M172/M$56)^$BW$1</f>
        <v>-13.058716912908942</v>
      </c>
      <c r="BX172" s="12"/>
      <c r="BY172" s="12"/>
      <c r="BZ172" s="12"/>
      <c r="CA172" s="19"/>
      <c r="CB172" s="19"/>
      <c r="CC172" s="19"/>
      <c r="CD172" s="19"/>
      <c r="CE172" s="19"/>
      <c r="CF172" s="19"/>
      <c r="CG172" s="19"/>
      <c r="CH172" s="19"/>
    </row>
    <row r="173" spans="1:86" x14ac:dyDescent="0.3">
      <c r="A173" s="2">
        <f t="shared" si="92"/>
        <v>2127</v>
      </c>
      <c r="B173" s="5">
        <f t="shared" si="138"/>
        <v>1165.1806473047968</v>
      </c>
      <c r="C173" s="5">
        <f t="shared" si="138"/>
        <v>2963.042447849773</v>
      </c>
      <c r="D173" s="5">
        <f t="shared" si="138"/>
        <v>4366.5637746521979</v>
      </c>
      <c r="E173" s="15">
        <f t="shared" si="139"/>
        <v>1.0169270295370694E-5</v>
      </c>
      <c r="F173" s="15">
        <f t="shared" si="139"/>
        <v>2.0034144387187839E-5</v>
      </c>
      <c r="G173" s="15">
        <f t="shared" si="139"/>
        <v>4.089899310908874E-5</v>
      </c>
      <c r="H173" s="5">
        <f t="shared" si="95"/>
        <v>184328.90488766573</v>
      </c>
      <c r="I173" s="5">
        <f t="shared" si="95"/>
        <v>75162.28882368347</v>
      </c>
      <c r="J173" s="5">
        <f t="shared" si="95"/>
        <v>28011.154304145508</v>
      </c>
      <c r="K173" s="5">
        <f t="shared" si="96"/>
        <v>158197.70549231203</v>
      </c>
      <c r="L173" s="5">
        <f t="shared" si="96"/>
        <v>25366.591990009256</v>
      </c>
      <c r="M173" s="5">
        <f t="shared" si="96"/>
        <v>6414.9193163625851</v>
      </c>
      <c r="N173" s="15">
        <f t="shared" si="97"/>
        <v>2.5341150592790296E-3</v>
      </c>
      <c r="O173" s="15">
        <f t="shared" si="97"/>
        <v>6.790100134535626E-3</v>
      </c>
      <c r="P173" s="15">
        <f t="shared" si="97"/>
        <v>6.5032796018502648E-3</v>
      </c>
      <c r="Q173" s="5">
        <f t="shared" si="98"/>
        <v>7334.7542354218558</v>
      </c>
      <c r="R173" s="5">
        <f t="shared" si="98"/>
        <v>10739.219475977356</v>
      </c>
      <c r="S173" s="5">
        <f t="shared" si="98"/>
        <v>5855.2470122819304</v>
      </c>
      <c r="T173" s="5">
        <f t="shared" si="140"/>
        <v>39.791666097576091</v>
      </c>
      <c r="U173" s="5">
        <f t="shared" si="140"/>
        <v>142.88042107351913</v>
      </c>
      <c r="V173" s="5">
        <f t="shared" si="140"/>
        <v>209.03269278750798</v>
      </c>
      <c r="W173" s="15">
        <f t="shared" si="100"/>
        <v>-1.0734613539272964E-2</v>
      </c>
      <c r="X173" s="15">
        <f t="shared" si="100"/>
        <v>-1.217998157191269E-2</v>
      </c>
      <c r="Y173" s="15">
        <f t="shared" si="100"/>
        <v>-9.7425357312937999E-3</v>
      </c>
      <c r="Z173" s="5">
        <f t="shared" si="105"/>
        <v>8738.5631776982318</v>
      </c>
      <c r="AA173" s="5">
        <f t="shared" si="105"/>
        <v>27779.240858793295</v>
      </c>
      <c r="AB173" s="5">
        <f t="shared" si="105"/>
        <v>39979.685885278363</v>
      </c>
      <c r="AC173" s="16">
        <f t="shared" si="135"/>
        <v>1.4397739953045845</v>
      </c>
      <c r="AD173" s="16">
        <f t="shared" si="135"/>
        <v>2.9770101467013288</v>
      </c>
      <c r="AE173" s="16">
        <f t="shared" si="135"/>
        <v>7.3425367297329514</v>
      </c>
      <c r="AF173" s="15">
        <f t="shared" si="112"/>
        <v>-4.0504037456468023E-3</v>
      </c>
      <c r="AG173" s="15">
        <f t="shared" si="112"/>
        <v>2.9673830763510267E-4</v>
      </c>
      <c r="AH173" s="15">
        <f t="shared" si="112"/>
        <v>9.7937136394747881E-3</v>
      </c>
      <c r="AI173" s="1">
        <f t="shared" si="136"/>
        <v>355213.12970317499</v>
      </c>
      <c r="AJ173" s="1">
        <f t="shared" si="136"/>
        <v>139271.26629056997</v>
      </c>
      <c r="AK173" s="1">
        <f t="shared" si="136"/>
        <v>52087.279122108346</v>
      </c>
      <c r="AL173" s="14">
        <f t="shared" si="141"/>
        <v>62.010378863916408</v>
      </c>
      <c r="AM173" s="14">
        <f t="shared" si="141"/>
        <v>13.715920596277861</v>
      </c>
      <c r="AN173" s="14">
        <f t="shared" si="141"/>
        <v>4.4969064039655127</v>
      </c>
      <c r="AO173" s="11">
        <f t="shared" si="142"/>
        <v>6.3625328487314763E-3</v>
      </c>
      <c r="AP173" s="11">
        <f t="shared" si="142"/>
        <v>8.0151132934205803E-3</v>
      </c>
      <c r="AQ173" s="11">
        <f t="shared" si="142"/>
        <v>7.2707190583291802E-3</v>
      </c>
      <c r="AR173" s="1">
        <f t="shared" si="106"/>
        <v>184328.90488766573</v>
      </c>
      <c r="AS173" s="1">
        <f t="shared" si="103"/>
        <v>75162.28882368347</v>
      </c>
      <c r="AT173" s="1">
        <f t="shared" si="104"/>
        <v>28011.154304145508</v>
      </c>
      <c r="AU173" s="1">
        <f t="shared" si="113"/>
        <v>36865.780977533148</v>
      </c>
      <c r="AV173" s="1">
        <f t="shared" si="113"/>
        <v>15032.457764736695</v>
      </c>
      <c r="AW173" s="1">
        <f t="shared" si="113"/>
        <v>5602.2308608291023</v>
      </c>
      <c r="AX173" s="1">
        <f t="shared" si="114"/>
        <v>126558.16439384963</v>
      </c>
      <c r="AY173" s="1">
        <f t="shared" si="114"/>
        <v>20293.273592007401</v>
      </c>
      <c r="AZ173" s="1">
        <f t="shared" si="114"/>
        <v>5131.9354530900682</v>
      </c>
      <c r="BA173" s="1">
        <f t="shared" si="115"/>
        <v>13689.075057242098</v>
      </c>
      <c r="BB173" s="1">
        <f t="shared" si="115"/>
        <v>29387.587623476593</v>
      </c>
      <c r="BC173" s="1">
        <f t="shared" si="115"/>
        <v>37304.594216664358</v>
      </c>
      <c r="BD173" s="1">
        <f t="shared" si="116"/>
        <v>2933.4968476739182</v>
      </c>
      <c r="BE173" s="2">
        <f t="shared" si="137"/>
        <v>0.17931493730955578</v>
      </c>
      <c r="BF173" s="2">
        <f t="shared" si="137"/>
        <v>0.13584270515142602</v>
      </c>
      <c r="BG173" s="2">
        <f t="shared" si="137"/>
        <v>7.3108051554487685E-2</v>
      </c>
      <c r="BH173" s="2">
        <f t="shared" si="109"/>
        <v>0.10802183285987252</v>
      </c>
      <c r="BI173" s="2">
        <f t="shared" si="117"/>
        <v>3.2153846742329923E-3</v>
      </c>
      <c r="BJ173" s="2">
        <f t="shared" si="117"/>
        <v>1.8453240542857267E-3</v>
      </c>
      <c r="BK173" s="2">
        <f t="shared" si="117"/>
        <v>5.3447872020936297E-4</v>
      </c>
      <c r="BL173" s="2">
        <f t="shared" si="110"/>
        <v>592.6883357939513</v>
      </c>
      <c r="BM173" s="2">
        <f t="shared" si="110"/>
        <v>138.69877954151434</v>
      </c>
      <c r="BN173" s="2">
        <f t="shared" si="110"/>
        <v>14.97136590406668</v>
      </c>
      <c r="BO173" s="2">
        <f t="shared" si="118"/>
        <v>756.4842263457117</v>
      </c>
      <c r="BP173" s="2">
        <f t="shared" si="118"/>
        <v>73.509918367333526</v>
      </c>
      <c r="BQ173" s="2">
        <f t="shared" si="118"/>
        <v>10.244407216427138</v>
      </c>
      <c r="BR173" s="11">
        <f t="shared" si="119"/>
        <v>3.4015743956286898E-2</v>
      </c>
      <c r="BS173" s="17">
        <f t="shared" si="107"/>
        <v>8.5367007571930578E-3</v>
      </c>
      <c r="BT173" s="17">
        <f t="shared" si="108"/>
        <v>3.649478698023971E-2</v>
      </c>
      <c r="BU173" s="12">
        <f>(BU$3*temphigh!$I283+BU$4*temphigh!$I283^2+BU$5*temphigh!$I283^6)*(K173/K$56)^$BW$1</f>
        <v>-18.786881353344505</v>
      </c>
      <c r="BV173" s="12">
        <f>(BV$3*temphigh!$I283+BV$4*temphigh!$I283^2+BV$5*temphigh!$I283^6)*(L173/L$56)^$BW$1</f>
        <v>-14.430440979650431</v>
      </c>
      <c r="BW173" s="12">
        <f>(BW$3*temphigh!$I283+BW$4*temphigh!$I283^2+BW$5*temphigh!$I283^6)*(M173/M$56)^$BW$1</f>
        <v>-13.257649951613599</v>
      </c>
      <c r="BX173" s="12"/>
      <c r="BY173" s="12"/>
      <c r="BZ173" s="12"/>
      <c r="CA173" s="19"/>
      <c r="CB173" s="19"/>
      <c r="CC173" s="19"/>
      <c r="CD173" s="19"/>
      <c r="CE173" s="19"/>
      <c r="CF173" s="19"/>
      <c r="CG173" s="19"/>
      <c r="CH173" s="19"/>
    </row>
    <row r="174" spans="1:86" x14ac:dyDescent="0.3">
      <c r="A174" s="2">
        <f t="shared" si="92"/>
        <v>2128</v>
      </c>
      <c r="B174" s="5">
        <f t="shared" si="138"/>
        <v>1165.1919038898948</v>
      </c>
      <c r="C174" s="5">
        <f t="shared" si="138"/>
        <v>2963.0988417689873</v>
      </c>
      <c r="D174" s="5">
        <f t="shared" si="138"/>
        <v>4366.733433310842</v>
      </c>
      <c r="E174" s="15">
        <f t="shared" si="139"/>
        <v>9.6608067806021595E-6</v>
      </c>
      <c r="F174" s="15">
        <f t="shared" si="139"/>
        <v>1.9032437167828447E-5</v>
      </c>
      <c r="G174" s="15">
        <f t="shared" si="139"/>
        <v>3.8854043453634304E-5</v>
      </c>
      <c r="H174" s="5">
        <f t="shared" si="95"/>
        <v>184773.04286905244</v>
      </c>
      <c r="I174" s="5">
        <f t="shared" si="95"/>
        <v>75665.001224503532</v>
      </c>
      <c r="J174" s="5">
        <f t="shared" si="95"/>
        <v>28191.463123096109</v>
      </c>
      <c r="K174" s="5">
        <f t="shared" si="96"/>
        <v>158577.34872015781</v>
      </c>
      <c r="L174" s="5">
        <f t="shared" si="96"/>
        <v>25535.766866059414</v>
      </c>
      <c r="M174" s="5">
        <f t="shared" si="96"/>
        <v>6455.9615450859892</v>
      </c>
      <c r="N174" s="15">
        <f t="shared" si="97"/>
        <v>2.3998023654283607E-3</v>
      </c>
      <c r="O174" s="15">
        <f t="shared" si="97"/>
        <v>6.6692000295818232E-3</v>
      </c>
      <c r="P174" s="15">
        <f t="shared" si="97"/>
        <v>6.3979337384210133E-3</v>
      </c>
      <c r="Q174" s="5">
        <f t="shared" si="98"/>
        <v>7273.5017608351609</v>
      </c>
      <c r="R174" s="5">
        <f t="shared" si="98"/>
        <v>10679.368879384116</v>
      </c>
      <c r="S174" s="5">
        <f t="shared" si="98"/>
        <v>5835.5252965692625</v>
      </c>
      <c r="T174" s="5">
        <f t="shared" si="140"/>
        <v>39.364517939934821</v>
      </c>
      <c r="U174" s="5">
        <f t="shared" si="140"/>
        <v>141.14014017785655</v>
      </c>
      <c r="V174" s="5">
        <f t="shared" si="140"/>
        <v>206.99618430901714</v>
      </c>
      <c r="W174" s="15">
        <f t="shared" si="100"/>
        <v>-1.0734613539272964E-2</v>
      </c>
      <c r="X174" s="15">
        <f t="shared" si="100"/>
        <v>-1.217998157191269E-2</v>
      </c>
      <c r="Y174" s="15">
        <f t="shared" si="100"/>
        <v>-9.7425357312937999E-3</v>
      </c>
      <c r="Z174" s="5">
        <f t="shared" si="105"/>
        <v>8631.6491754744438</v>
      </c>
      <c r="AA174" s="5">
        <f t="shared" si="105"/>
        <v>27635.968314794947</v>
      </c>
      <c r="AB174" s="5">
        <f t="shared" si="105"/>
        <v>40239.550539791257</v>
      </c>
      <c r="AC174" s="16">
        <f t="shared" si="135"/>
        <v>1.433942329321118</v>
      </c>
      <c r="AD174" s="16">
        <f t="shared" si="135"/>
        <v>2.9778935396540733</v>
      </c>
      <c r="AE174" s="16">
        <f t="shared" si="135"/>
        <v>7.4144474318512819</v>
      </c>
      <c r="AF174" s="15">
        <f t="shared" si="112"/>
        <v>-4.0504037456468023E-3</v>
      </c>
      <c r="AG174" s="15">
        <f t="shared" si="112"/>
        <v>2.9673830763510267E-4</v>
      </c>
      <c r="AH174" s="15">
        <f t="shared" si="112"/>
        <v>9.7937136394747881E-3</v>
      </c>
      <c r="AI174" s="1">
        <f t="shared" si="136"/>
        <v>356557.59771039063</v>
      </c>
      <c r="AJ174" s="1">
        <f t="shared" si="136"/>
        <v>140376.59742624967</v>
      </c>
      <c r="AK174" s="1">
        <f t="shared" si="136"/>
        <v>52480.782070726622</v>
      </c>
      <c r="AL174" s="14">
        <f t="shared" si="141"/>
        <v>62.400976505675523</v>
      </c>
      <c r="AM174" s="14">
        <f t="shared" si="141"/>
        <v>13.82475590720556</v>
      </c>
      <c r="AN174" s="14">
        <f t="shared" si="141"/>
        <v>4.5292751896293995</v>
      </c>
      <c r="AO174" s="11">
        <f t="shared" si="142"/>
        <v>6.2989075202441614E-3</v>
      </c>
      <c r="AP174" s="11">
        <f t="shared" si="142"/>
        <v>7.9349621604863745E-3</v>
      </c>
      <c r="AQ174" s="11">
        <f t="shared" si="142"/>
        <v>7.198011867745888E-3</v>
      </c>
      <c r="AR174" s="1">
        <f t="shared" si="106"/>
        <v>184773.04286905244</v>
      </c>
      <c r="AS174" s="1">
        <f t="shared" si="103"/>
        <v>75665.001224503532</v>
      </c>
      <c r="AT174" s="1">
        <f t="shared" si="104"/>
        <v>28191.463123096109</v>
      </c>
      <c r="AU174" s="1">
        <f t="shared" si="113"/>
        <v>36954.608573810488</v>
      </c>
      <c r="AV174" s="1">
        <f t="shared" si="113"/>
        <v>15133.000244900708</v>
      </c>
      <c r="AW174" s="1">
        <f t="shared" si="113"/>
        <v>5638.2926246192219</v>
      </c>
      <c r="AX174" s="1">
        <f t="shared" si="114"/>
        <v>126861.87897612625</v>
      </c>
      <c r="AY174" s="1">
        <f t="shared" si="114"/>
        <v>20428.613492847533</v>
      </c>
      <c r="AZ174" s="1">
        <f t="shared" si="114"/>
        <v>5164.7692360687906</v>
      </c>
      <c r="BA174" s="1">
        <f t="shared" si="115"/>
        <v>13692.000185196568</v>
      </c>
      <c r="BB174" s="1">
        <f t="shared" si="115"/>
        <v>29407.842834608047</v>
      </c>
      <c r="BC174" s="1">
        <f t="shared" si="115"/>
        <v>37333.892728566381</v>
      </c>
      <c r="BD174" s="1">
        <f t="shared" si="116"/>
        <v>2849.9146137492144</v>
      </c>
      <c r="BE174" s="2">
        <f t="shared" si="137"/>
        <v>0.17931493730955578</v>
      </c>
      <c r="BF174" s="2">
        <f t="shared" si="137"/>
        <v>0.13584270515142602</v>
      </c>
      <c r="BG174" s="2">
        <f t="shared" si="137"/>
        <v>7.3108051554487685E-2</v>
      </c>
      <c r="BH174" s="2">
        <f t="shared" si="109"/>
        <v>0.10775151758711696</v>
      </c>
      <c r="BI174" s="2">
        <f t="shared" si="117"/>
        <v>3.2153846742329923E-3</v>
      </c>
      <c r="BJ174" s="2">
        <f t="shared" si="117"/>
        <v>1.8453240542857267E-3</v>
      </c>
      <c r="BK174" s="2">
        <f t="shared" si="117"/>
        <v>5.3447872020936297E-4</v>
      </c>
      <c r="BL174" s="2">
        <f t="shared" si="110"/>
        <v>594.11641025254687</v>
      </c>
      <c r="BM174" s="2">
        <f t="shared" si="110"/>
        <v>139.62644682713534</v>
      </c>
      <c r="BN174" s="2">
        <f t="shared" si="110"/>
        <v>15.067737130861859</v>
      </c>
      <c r="BO174" s="2">
        <f t="shared" si="118"/>
        <v>767.69956528588523</v>
      </c>
      <c r="BP174" s="2">
        <f t="shared" si="118"/>
        <v>74.385223883180501</v>
      </c>
      <c r="BQ174" s="2">
        <f t="shared" si="118"/>
        <v>10.243767197954595</v>
      </c>
      <c r="BR174" s="11">
        <f t="shared" si="119"/>
        <v>3.3892477126145487E-2</v>
      </c>
      <c r="BS174" s="17">
        <f t="shared" si="107"/>
        <v>8.2558711577547777E-3</v>
      </c>
      <c r="BT174" s="17">
        <f t="shared" si="108"/>
        <v>3.5431832019650202E-2</v>
      </c>
      <c r="BU174" s="12">
        <f>(BU$3*temphigh!$I284+BU$4*temphigh!$I284^2+BU$5*temphigh!$I284^6)*(K174/K$56)^$BW$1</f>
        <v>-19.164420014202403</v>
      </c>
      <c r="BV174" s="12">
        <f>(BV$3*temphigh!$I284+BV$4*temphigh!$I284^2+BV$5*temphigh!$I284^6)*(L174/L$56)^$BW$1</f>
        <v>-14.673225903799315</v>
      </c>
      <c r="BW174" s="12">
        <f>(BW$3*temphigh!$I284+BW$4*temphigh!$I284^2+BW$5*temphigh!$I284^6)*(M174/M$56)^$BW$1</f>
        <v>-13.456874109904513</v>
      </c>
      <c r="BX174" s="12"/>
      <c r="BY174" s="12"/>
      <c r="BZ174" s="12"/>
      <c r="CA174" s="19"/>
      <c r="CB174" s="19"/>
      <c r="CC174" s="19"/>
      <c r="CD174" s="19"/>
      <c r="CE174" s="19"/>
      <c r="CF174" s="19"/>
      <c r="CG174" s="19"/>
      <c r="CH174" s="19"/>
    </row>
    <row r="175" spans="1:86" x14ac:dyDescent="0.3">
      <c r="A175" s="2">
        <f t="shared" si="92"/>
        <v>2129</v>
      </c>
      <c r="B175" s="5">
        <f t="shared" si="138"/>
        <v>1165.2025977490482</v>
      </c>
      <c r="C175" s="5">
        <f t="shared" si="138"/>
        <v>2963.1524170118887</v>
      </c>
      <c r="D175" s="5">
        <f t="shared" si="138"/>
        <v>4366.8946152988819</v>
      </c>
      <c r="E175" s="15">
        <f t="shared" si="139"/>
        <v>9.1777664415720506E-6</v>
      </c>
      <c r="F175" s="15">
        <f t="shared" si="139"/>
        <v>1.8080815309437025E-5</v>
      </c>
      <c r="G175" s="15">
        <f t="shared" si="139"/>
        <v>3.6911341280952588E-5</v>
      </c>
      <c r="H175" s="5">
        <f t="shared" si="95"/>
        <v>185193.50587412287</v>
      </c>
      <c r="I175" s="5">
        <f t="shared" si="95"/>
        <v>76161.962206526208</v>
      </c>
      <c r="J175" s="5">
        <f t="shared" si="95"/>
        <v>28369.943998305182</v>
      </c>
      <c r="K175" s="5">
        <f t="shared" si="96"/>
        <v>158936.74304527111</v>
      </c>
      <c r="L175" s="5">
        <f t="shared" si="96"/>
        <v>25703.018774623037</v>
      </c>
      <c r="M175" s="5">
        <f t="shared" si="96"/>
        <v>6496.5946049887598</v>
      </c>
      <c r="N175" s="15">
        <f t="shared" si="97"/>
        <v>2.2663660857864532E-3</v>
      </c>
      <c r="O175" s="15">
        <f t="shared" si="97"/>
        <v>6.5497116041548509E-3</v>
      </c>
      <c r="P175" s="15">
        <f t="shared" si="97"/>
        <v>6.2938819599536178E-3</v>
      </c>
      <c r="Q175" s="5">
        <f t="shared" si="98"/>
        <v>7211.7971818001452</v>
      </c>
      <c r="R175" s="5">
        <f t="shared" si="98"/>
        <v>10618.581188074066</v>
      </c>
      <c r="S175" s="5">
        <f t="shared" si="98"/>
        <v>5815.2574063769734</v>
      </c>
      <c r="T175" s="5">
        <f t="shared" si="140"/>
        <v>38.941955052689842</v>
      </c>
      <c r="U175" s="5">
        <f t="shared" si="140"/>
        <v>139.42105587143308</v>
      </c>
      <c r="V175" s="5">
        <f t="shared" si="140"/>
        <v>204.97951658714507</v>
      </c>
      <c r="W175" s="15">
        <f t="shared" si="100"/>
        <v>-1.0734613539272964E-2</v>
      </c>
      <c r="X175" s="15">
        <f t="shared" si="100"/>
        <v>-1.217998157191269E-2</v>
      </c>
      <c r="Y175" s="15">
        <f t="shared" si="100"/>
        <v>-9.7425357312937999E-3</v>
      </c>
      <c r="Z175" s="5">
        <f t="shared" si="105"/>
        <v>8524.8966419337903</v>
      </c>
      <c r="AA175" s="5">
        <f t="shared" si="105"/>
        <v>27490.105626805183</v>
      </c>
      <c r="AB175" s="5">
        <f t="shared" si="105"/>
        <v>40496.782426385755</v>
      </c>
      <c r="AC175" s="16">
        <f t="shared" si="135"/>
        <v>1.4281342839393942</v>
      </c>
      <c r="AD175" s="16">
        <f t="shared" si="135"/>
        <v>2.9787771947433477</v>
      </c>
      <c r="AE175" s="16">
        <f t="shared" si="135"/>
        <v>7.4870624067937728</v>
      </c>
      <c r="AF175" s="15">
        <f t="shared" si="112"/>
        <v>-4.0504037456468023E-3</v>
      </c>
      <c r="AG175" s="15">
        <f t="shared" si="112"/>
        <v>2.9673830763510267E-4</v>
      </c>
      <c r="AH175" s="15">
        <f t="shared" si="112"/>
        <v>9.7937136394747881E-3</v>
      </c>
      <c r="AI175" s="1">
        <f t="shared" si="136"/>
        <v>357856.44651316205</v>
      </c>
      <c r="AJ175" s="1">
        <f t="shared" si="136"/>
        <v>141471.93792852541</v>
      </c>
      <c r="AK175" s="1">
        <f t="shared" si="136"/>
        <v>52870.99648827318</v>
      </c>
      <c r="AL175" s="14">
        <f t="shared" si="141"/>
        <v>62.790103906055883</v>
      </c>
      <c r="AM175" s="14">
        <f t="shared" si="141"/>
        <v>13.933357833057181</v>
      </c>
      <c r="AN175" s="14">
        <f t="shared" si="141"/>
        <v>4.5615509484309662</v>
      </c>
      <c r="AO175" s="11">
        <f t="shared" si="142"/>
        <v>6.2359184450417196E-3</v>
      </c>
      <c r="AP175" s="11">
        <f t="shared" si="142"/>
        <v>7.8556125388815103E-3</v>
      </c>
      <c r="AQ175" s="11">
        <f t="shared" si="142"/>
        <v>7.1260317490684294E-3</v>
      </c>
      <c r="AR175" s="1">
        <f t="shared" si="106"/>
        <v>185193.50587412287</v>
      </c>
      <c r="AS175" s="1">
        <f t="shared" si="103"/>
        <v>76161.962206526208</v>
      </c>
      <c r="AT175" s="1">
        <f t="shared" si="104"/>
        <v>28369.943998305182</v>
      </c>
      <c r="AU175" s="1">
        <f t="shared" si="113"/>
        <v>37038.701174824579</v>
      </c>
      <c r="AV175" s="1">
        <f t="shared" si="113"/>
        <v>15232.392441305243</v>
      </c>
      <c r="AW175" s="1">
        <f t="shared" si="113"/>
        <v>5673.9887996610369</v>
      </c>
      <c r="AX175" s="1">
        <f t="shared" si="114"/>
        <v>127149.39443621688</v>
      </c>
      <c r="AY175" s="1">
        <f t="shared" si="114"/>
        <v>20562.41501969843</v>
      </c>
      <c r="AZ175" s="1">
        <f t="shared" si="114"/>
        <v>5197.2756839910071</v>
      </c>
      <c r="BA175" s="1">
        <f t="shared" si="115"/>
        <v>13694.763634858507</v>
      </c>
      <c r="BB175" s="1">
        <f t="shared" si="115"/>
        <v>29427.719064594545</v>
      </c>
      <c r="BC175" s="1">
        <f t="shared" si="115"/>
        <v>37362.669360285581</v>
      </c>
      <c r="BD175" s="1">
        <f t="shared" si="116"/>
        <v>2768.6761047152063</v>
      </c>
      <c r="BE175" s="2">
        <f t="shared" si="137"/>
        <v>0.17931493730955578</v>
      </c>
      <c r="BF175" s="2">
        <f t="shared" si="137"/>
        <v>0.13584270515142602</v>
      </c>
      <c r="BG175" s="2">
        <f t="shared" si="137"/>
        <v>7.3108051554487685E-2</v>
      </c>
      <c r="BH175" s="2">
        <f t="shared" si="109"/>
        <v>0.10748164495639505</v>
      </c>
      <c r="BI175" s="2">
        <f t="shared" si="117"/>
        <v>3.2153846742329923E-3</v>
      </c>
      <c r="BJ175" s="2">
        <f t="shared" si="117"/>
        <v>1.8453240542857267E-3</v>
      </c>
      <c r="BK175" s="2">
        <f t="shared" si="117"/>
        <v>5.3447872020936297E-4</v>
      </c>
      <c r="BL175" s="2">
        <f t="shared" si="110"/>
        <v>595.46836055513234</v>
      </c>
      <c r="BM175" s="2">
        <f t="shared" si="110"/>
        <v>140.54350088130323</v>
      </c>
      <c r="BN175" s="2">
        <f t="shared" si="110"/>
        <v>15.163131360625451</v>
      </c>
      <c r="BO175" s="2">
        <f t="shared" si="118"/>
        <v>779.08186552329357</v>
      </c>
      <c r="BP175" s="2">
        <f t="shared" si="118"/>
        <v>75.271060186010473</v>
      </c>
      <c r="BQ175" s="2">
        <f t="shared" si="118"/>
        <v>10.243141327073229</v>
      </c>
      <c r="BR175" s="11">
        <f t="shared" si="119"/>
        <v>3.3770286683758116E-2</v>
      </c>
      <c r="BS175" s="17">
        <f t="shared" si="107"/>
        <v>7.9852318692782941E-3</v>
      </c>
      <c r="BT175" s="17">
        <f t="shared" si="108"/>
        <v>3.4399836912281746E-2</v>
      </c>
      <c r="BU175" s="12">
        <f>(BU$3*temphigh!$I285+BU$4*temphigh!$I285^2+BU$5*temphigh!$I285^6)*(K175/K$56)^$BW$1</f>
        <v>-19.543584066018266</v>
      </c>
      <c r="BV175" s="12">
        <f>(BV$3*temphigh!$I285+BV$4*temphigh!$I285^2+BV$5*temphigh!$I285^6)*(L175/L$56)^$BW$1</f>
        <v>-14.916453582209023</v>
      </c>
      <c r="BW175" s="12">
        <f>(BW$3*temphigh!$I285+BW$4*temphigh!$I285^2+BW$5*temphigh!$I285^6)*(M175/M$56)^$BW$1</f>
        <v>-13.6563620327421</v>
      </c>
      <c r="BX175" s="12"/>
      <c r="BY175" s="12"/>
      <c r="BZ175" s="12"/>
      <c r="CA175" s="19"/>
      <c r="CB175" s="19"/>
      <c r="CC175" s="19"/>
      <c r="CD175" s="19"/>
      <c r="CE175" s="19"/>
      <c r="CF175" s="19"/>
      <c r="CG175" s="19"/>
      <c r="CH175" s="19"/>
    </row>
    <row r="176" spans="1:86" x14ac:dyDescent="0.3">
      <c r="A176" s="2">
        <f t="shared" si="92"/>
        <v>2130</v>
      </c>
      <c r="B176" s="5">
        <f t="shared" si="138"/>
        <v>1165.2127570084824</v>
      </c>
      <c r="C176" s="5">
        <f t="shared" si="138"/>
        <v>2963.2033144128955</v>
      </c>
      <c r="D176" s="5">
        <f t="shared" si="138"/>
        <v>4367.047743839491</v>
      </c>
      <c r="E176" s="15">
        <f t="shared" si="139"/>
        <v>8.7188781194934471E-6</v>
      </c>
      <c r="F176" s="15">
        <f t="shared" si="139"/>
        <v>1.7176774543965172E-5</v>
      </c>
      <c r="G176" s="15">
        <f t="shared" si="139"/>
        <v>3.5065774216904959E-5</v>
      </c>
      <c r="H176" s="5">
        <f t="shared" si="95"/>
        <v>185590.28711088502</v>
      </c>
      <c r="I176" s="5">
        <f t="shared" si="95"/>
        <v>76653.123657375167</v>
      </c>
      <c r="J176" s="5">
        <f t="shared" si="95"/>
        <v>28546.586432921878</v>
      </c>
      <c r="K176" s="5">
        <f t="shared" si="96"/>
        <v>159275.87987224036</v>
      </c>
      <c r="L176" s="5">
        <f t="shared" si="96"/>
        <v>25868.330831211486</v>
      </c>
      <c r="M176" s="5">
        <f t="shared" si="96"/>
        <v>6536.8157408381876</v>
      </c>
      <c r="N176" s="15">
        <f t="shared" si="97"/>
        <v>2.1337849289679856E-3</v>
      </c>
      <c r="O176" s="15">
        <f t="shared" si="97"/>
        <v>6.4316202714547188E-3</v>
      </c>
      <c r="P176" s="15">
        <f t="shared" si="97"/>
        <v>6.1911106194838528E-3</v>
      </c>
      <c r="Q176" s="5">
        <f t="shared" si="98"/>
        <v>7149.666898011882</v>
      </c>
      <c r="R176" s="5">
        <f t="shared" si="98"/>
        <v>10556.891249164471</v>
      </c>
      <c r="S176" s="5">
        <f t="shared" si="98"/>
        <v>5794.4573756436748</v>
      </c>
      <c r="T176" s="5">
        <f t="shared" si="140"/>
        <v>38.523928214735477</v>
      </c>
      <c r="U176" s="5">
        <f t="shared" si="140"/>
        <v>137.72290998018241</v>
      </c>
      <c r="V176" s="5">
        <f t="shared" si="140"/>
        <v>202.98249632261147</v>
      </c>
      <c r="W176" s="15">
        <f t="shared" si="100"/>
        <v>-1.0734613539272964E-2</v>
      </c>
      <c r="X176" s="15">
        <f t="shared" si="100"/>
        <v>-1.217998157191269E-2</v>
      </c>
      <c r="Y176" s="15">
        <f t="shared" si="100"/>
        <v>-9.7425357312937999E-3</v>
      </c>
      <c r="Z176" s="5">
        <f t="shared" si="105"/>
        <v>8418.3395391938993</v>
      </c>
      <c r="AA176" s="5">
        <f t="shared" si="105"/>
        <v>27341.74101794267</v>
      </c>
      <c r="AB176" s="5">
        <f t="shared" si="105"/>
        <v>40751.365767007897</v>
      </c>
      <c r="AC176" s="16">
        <f t="shared" si="135"/>
        <v>1.4223497634864395</v>
      </c>
      <c r="AD176" s="16">
        <f t="shared" si="135"/>
        <v>2.9796611120469381</v>
      </c>
      <c r="AE176" s="16">
        <f t="shared" si="135"/>
        <v>7.5603885520067875</v>
      </c>
      <c r="AF176" s="15">
        <f t="shared" si="112"/>
        <v>-4.0504037456468023E-3</v>
      </c>
      <c r="AG176" s="15">
        <f t="shared" si="112"/>
        <v>2.9673830763510267E-4</v>
      </c>
      <c r="AH176" s="15">
        <f t="shared" si="112"/>
        <v>9.7937136394747881E-3</v>
      </c>
      <c r="AI176" s="1">
        <f t="shared" si="136"/>
        <v>359109.50303667039</v>
      </c>
      <c r="AJ176" s="1">
        <f t="shared" si="136"/>
        <v>142557.13657697811</v>
      </c>
      <c r="AK176" s="1">
        <f t="shared" si="136"/>
        <v>53257.885639106898</v>
      </c>
      <c r="AL176" s="14">
        <f t="shared" si="141"/>
        <v>63.177742333498607</v>
      </c>
      <c r="AM176" s="14">
        <f t="shared" si="141"/>
        <v>14.041718342954248</v>
      </c>
      <c r="AN176" s="14">
        <f t="shared" si="141"/>
        <v>4.5937316477456438</v>
      </c>
      <c r="AO176" s="11">
        <f t="shared" si="142"/>
        <v>6.1735592605913023E-3</v>
      </c>
      <c r="AP176" s="11">
        <f t="shared" si="142"/>
        <v>7.777056413492695E-3</v>
      </c>
      <c r="AQ176" s="11">
        <f t="shared" si="142"/>
        <v>7.0547714315777454E-3</v>
      </c>
      <c r="AR176" s="1">
        <f t="shared" si="106"/>
        <v>185590.28711088502</v>
      </c>
      <c r="AS176" s="1">
        <f t="shared" si="103"/>
        <v>76653.123657375167</v>
      </c>
      <c r="AT176" s="1">
        <f t="shared" si="104"/>
        <v>28546.586432921878</v>
      </c>
      <c r="AU176" s="1">
        <f t="shared" si="113"/>
        <v>37118.057422177008</v>
      </c>
      <c r="AV176" s="1">
        <f t="shared" si="113"/>
        <v>15330.624731475034</v>
      </c>
      <c r="AW176" s="1">
        <f t="shared" si="113"/>
        <v>5709.3172865843762</v>
      </c>
      <c r="AX176" s="1">
        <f t="shared" si="114"/>
        <v>127420.70389779228</v>
      </c>
      <c r="AY176" s="1">
        <f t="shared" si="114"/>
        <v>20694.66466496919</v>
      </c>
      <c r="AZ176" s="1">
        <f t="shared" si="114"/>
        <v>5229.4525926705501</v>
      </c>
      <c r="BA176" s="1">
        <f t="shared" si="115"/>
        <v>13697.366702391808</v>
      </c>
      <c r="BB176" s="1">
        <f t="shared" si="115"/>
        <v>29447.221710372138</v>
      </c>
      <c r="BC176" s="1">
        <f t="shared" si="115"/>
        <v>37390.933036575894</v>
      </c>
      <c r="BD176" s="1">
        <f t="shared" si="116"/>
        <v>2689.7172849542317</v>
      </c>
      <c r="BE176" s="2">
        <f t="shared" si="137"/>
        <v>0.17931493730955578</v>
      </c>
      <c r="BF176" s="2">
        <f t="shared" si="137"/>
        <v>0.13584270515142602</v>
      </c>
      <c r="BG176" s="2">
        <f t="shared" si="137"/>
        <v>7.3108051554487685E-2</v>
      </c>
      <c r="BH176" s="2">
        <f t="shared" si="109"/>
        <v>0.10721223338016761</v>
      </c>
      <c r="BI176" s="2">
        <f t="shared" si="117"/>
        <v>3.2153846742329923E-3</v>
      </c>
      <c r="BJ176" s="2">
        <f t="shared" si="117"/>
        <v>1.8453240542857267E-3</v>
      </c>
      <c r="BK176" s="2">
        <f t="shared" si="117"/>
        <v>5.3447872020936297E-4</v>
      </c>
      <c r="BL176" s="2">
        <f t="shared" si="110"/>
        <v>596.74416486284053</v>
      </c>
      <c r="BM176" s="2">
        <f t="shared" si="110"/>
        <v>141.44985292109268</v>
      </c>
      <c r="BN176" s="2">
        <f t="shared" si="110"/>
        <v>15.25754298301405</v>
      </c>
      <c r="BO176" s="2">
        <f t="shared" si="118"/>
        <v>790.63360520470178</v>
      </c>
      <c r="BP176" s="2">
        <f t="shared" si="118"/>
        <v>76.167553990737957</v>
      </c>
      <c r="BQ176" s="2">
        <f t="shared" si="118"/>
        <v>10.24252941398251</v>
      </c>
      <c r="BR176" s="11">
        <f t="shared" si="119"/>
        <v>3.3649158009644936E-2</v>
      </c>
      <c r="BS176" s="17">
        <f t="shared" si="107"/>
        <v>7.724377429045865E-3</v>
      </c>
      <c r="BT176" s="17">
        <f t="shared" si="108"/>
        <v>3.3397899914836646E-2</v>
      </c>
      <c r="BU176" s="12">
        <f>(BU$3*temphigh!$I286+BU$4*temphigh!$I286^2+BU$5*temphigh!$I286^6)*(K176/K$56)^$BW$1</f>
        <v>-19.924333474335171</v>
      </c>
      <c r="BV176" s="12">
        <f>(BV$3*temphigh!$I286+BV$4*temphigh!$I286^2+BV$5*temphigh!$I286^6)*(L176/L$56)^$BW$1</f>
        <v>-15.160091503748054</v>
      </c>
      <c r="BW176" s="12">
        <f>(BW$3*temphigh!$I286+BW$4*temphigh!$I286^2+BW$5*temphigh!$I286^6)*(M176/M$56)^$BW$1</f>
        <v>-13.856086845834369</v>
      </c>
      <c r="BX176" s="12"/>
      <c r="BY176" s="12"/>
      <c r="BZ176" s="12"/>
      <c r="CA176" s="19"/>
      <c r="CB176" s="19"/>
      <c r="CC176" s="19"/>
      <c r="CD176" s="19"/>
      <c r="CE176" s="19"/>
      <c r="CF176" s="19"/>
      <c r="CG176" s="19"/>
      <c r="CH176" s="19"/>
    </row>
    <row r="177" spans="1:86" x14ac:dyDescent="0.3">
      <c r="A177" s="2">
        <f t="shared" si="92"/>
        <v>2131</v>
      </c>
      <c r="B177" s="5">
        <f t="shared" si="138"/>
        <v>1165.2224083890935</v>
      </c>
      <c r="C177" s="5">
        <f t="shared" si="138"/>
        <v>2963.251667774392</v>
      </c>
      <c r="D177" s="5">
        <f t="shared" si="138"/>
        <v>4367.1932210541618</v>
      </c>
      <c r="E177" s="15">
        <f t="shared" si="139"/>
        <v>8.2829342135187741E-6</v>
      </c>
      <c r="F177" s="15">
        <f t="shared" si="139"/>
        <v>1.6317935816766913E-5</v>
      </c>
      <c r="G177" s="15">
        <f t="shared" si="139"/>
        <v>3.3312485506059708E-5</v>
      </c>
      <c r="H177" s="5">
        <f t="shared" si="95"/>
        <v>185963.38607075971</v>
      </c>
      <c r="I177" s="5">
        <f t="shared" si="95"/>
        <v>77138.440063043847</v>
      </c>
      <c r="J177" s="5">
        <f t="shared" si="95"/>
        <v>28721.38064810614</v>
      </c>
      <c r="K177" s="5">
        <f t="shared" si="96"/>
        <v>159594.7561014141</v>
      </c>
      <c r="L177" s="5">
        <f t="shared" si="96"/>
        <v>26031.687049038323</v>
      </c>
      <c r="M177" s="5">
        <f t="shared" si="96"/>
        <v>6576.6223737573291</v>
      </c>
      <c r="N177" s="15">
        <f t="shared" si="97"/>
        <v>2.0020371535822701E-3</v>
      </c>
      <c r="O177" s="15">
        <f t="shared" si="97"/>
        <v>6.3149114217195823E-3</v>
      </c>
      <c r="P177" s="15">
        <f t="shared" si="97"/>
        <v>6.0896060861028722E-3</v>
      </c>
      <c r="Q177" s="5">
        <f t="shared" si="98"/>
        <v>7087.1369333240182</v>
      </c>
      <c r="R177" s="5">
        <f t="shared" si="98"/>
        <v>10494.333595868919</v>
      </c>
      <c r="S177" s="5">
        <f t="shared" si="98"/>
        <v>5773.1391669724817</v>
      </c>
      <c r="T177" s="5">
        <f t="shared" si="140"/>
        <v>38.110388733335597</v>
      </c>
      <c r="U177" s="5">
        <f t="shared" si="140"/>
        <v>136.0454474745936</v>
      </c>
      <c r="V177" s="5">
        <f t="shared" si="140"/>
        <v>201.00493209936121</v>
      </c>
      <c r="W177" s="15">
        <f t="shared" si="100"/>
        <v>-1.0734613539272964E-2</v>
      </c>
      <c r="X177" s="15">
        <f t="shared" si="100"/>
        <v>-1.217998157191269E-2</v>
      </c>
      <c r="Y177" s="15">
        <f t="shared" si="100"/>
        <v>-9.7425357312937999E-3</v>
      </c>
      <c r="Z177" s="5">
        <f t="shared" si="105"/>
        <v>8312.0108646105036</v>
      </c>
      <c r="AA177" s="5">
        <f t="shared" si="105"/>
        <v>27190.962054537951</v>
      </c>
      <c r="AB177" s="5">
        <f t="shared" si="105"/>
        <v>41003.28583434326</v>
      </c>
      <c r="AC177" s="16">
        <f t="shared" si="135"/>
        <v>1.4165886726767942</v>
      </c>
      <c r="AD177" s="16">
        <f t="shared" si="135"/>
        <v>2.9805452916426529</v>
      </c>
      <c r="AE177" s="16">
        <f t="shared" si="135"/>
        <v>7.6344328324883053</v>
      </c>
      <c r="AF177" s="15">
        <f t="shared" si="112"/>
        <v>-4.0504037456468023E-3</v>
      </c>
      <c r="AG177" s="15">
        <f t="shared" si="112"/>
        <v>2.9673830763510267E-4</v>
      </c>
      <c r="AH177" s="15">
        <f t="shared" si="112"/>
        <v>9.7937136394747881E-3</v>
      </c>
      <c r="AI177" s="1">
        <f t="shared" si="136"/>
        <v>360316.61015518033</v>
      </c>
      <c r="AJ177" s="1">
        <f t="shared" si="136"/>
        <v>143632.04765075532</v>
      </c>
      <c r="AK177" s="1">
        <f t="shared" si="136"/>
        <v>53641.414361780582</v>
      </c>
      <c r="AL177" s="14">
        <f t="shared" si="141"/>
        <v>63.563873554382361</v>
      </c>
      <c r="AM177" s="14">
        <f t="shared" si="141"/>
        <v>14.149829546292825</v>
      </c>
      <c r="AN177" s="14">
        <f t="shared" si="141"/>
        <v>4.6258152972705657</v>
      </c>
      <c r="AO177" s="11">
        <f t="shared" si="142"/>
        <v>6.111823667985389E-3</v>
      </c>
      <c r="AP177" s="11">
        <f t="shared" si="142"/>
        <v>7.6992858493577683E-3</v>
      </c>
      <c r="AQ177" s="11">
        <f t="shared" si="142"/>
        <v>6.984223717261968E-3</v>
      </c>
      <c r="AR177" s="1">
        <f t="shared" si="106"/>
        <v>185963.38607075971</v>
      </c>
      <c r="AS177" s="1">
        <f t="shared" si="103"/>
        <v>77138.440063043847</v>
      </c>
      <c r="AT177" s="1">
        <f t="shared" si="104"/>
        <v>28721.38064810614</v>
      </c>
      <c r="AU177" s="1">
        <f t="shared" si="113"/>
        <v>37192.67721415194</v>
      </c>
      <c r="AV177" s="1">
        <f t="shared" si="113"/>
        <v>15427.688012608771</v>
      </c>
      <c r="AW177" s="1">
        <f t="shared" si="113"/>
        <v>5744.2761296212284</v>
      </c>
      <c r="AX177" s="1">
        <f t="shared" si="114"/>
        <v>127675.80488113128</v>
      </c>
      <c r="AY177" s="1">
        <f t="shared" si="114"/>
        <v>20825.349639230655</v>
      </c>
      <c r="AZ177" s="1">
        <f t="shared" si="114"/>
        <v>5261.2978990058646</v>
      </c>
      <c r="BA177" s="1">
        <f t="shared" si="115"/>
        <v>13699.810643250266</v>
      </c>
      <c r="BB177" s="1">
        <f t="shared" si="115"/>
        <v>29466.356063185605</v>
      </c>
      <c r="BC177" s="1">
        <f t="shared" si="115"/>
        <v>37418.692460178667</v>
      </c>
      <c r="BD177" s="1">
        <f t="shared" si="116"/>
        <v>2612.9757874735906</v>
      </c>
      <c r="BE177" s="2">
        <f t="shared" si="137"/>
        <v>0.17931493730955578</v>
      </c>
      <c r="BF177" s="2">
        <f t="shared" si="137"/>
        <v>0.13584270515142602</v>
      </c>
      <c r="BG177" s="2">
        <f t="shared" si="137"/>
        <v>7.3108051554487685E-2</v>
      </c>
      <c r="BH177" s="2">
        <f t="shared" si="109"/>
        <v>0.10694330132264293</v>
      </c>
      <c r="BI177" s="2">
        <f t="shared" si="117"/>
        <v>3.2153846742329923E-3</v>
      </c>
      <c r="BJ177" s="2">
        <f t="shared" si="117"/>
        <v>1.8453240542857267E-3</v>
      </c>
      <c r="BK177" s="2">
        <f t="shared" si="117"/>
        <v>5.3447872020936297E-4</v>
      </c>
      <c r="BL177" s="2">
        <f t="shared" si="110"/>
        <v>597.94382154039386</v>
      </c>
      <c r="BM177" s="2">
        <f t="shared" si="110"/>
        <v>142.34541895841261</v>
      </c>
      <c r="BN177" s="2">
        <f t="shared" si="110"/>
        <v>15.350966771445734</v>
      </c>
      <c r="BO177" s="2">
        <f t="shared" si="118"/>
        <v>802.35729857202421</v>
      </c>
      <c r="BP177" s="2">
        <f t="shared" si="118"/>
        <v>77.074833529666932</v>
      </c>
      <c r="BQ177" s="2">
        <f t="shared" si="118"/>
        <v>10.241931271659707</v>
      </c>
      <c r="BR177" s="11">
        <f t="shared" si="119"/>
        <v>3.3529076159434873E-2</v>
      </c>
      <c r="BS177" s="17">
        <f t="shared" si="107"/>
        <v>7.4729199643713048E-3</v>
      </c>
      <c r="BT177" s="17">
        <f t="shared" si="108"/>
        <v>3.242514554838509E-2</v>
      </c>
      <c r="BU177" s="12">
        <f>(BU$3*temphigh!$I287+BU$4*temphigh!$I287^2+BU$5*temphigh!$I287^6)*(K177/K$56)^$BW$1</f>
        <v>-20.306629169086506</v>
      </c>
      <c r="BV177" s="12">
        <f>(BV$3*temphigh!$I287+BV$4*temphigh!$I287^2+BV$5*temphigh!$I287^6)*(L177/L$56)^$BW$1</f>
        <v>-15.404107754004322</v>
      </c>
      <c r="BW177" s="12">
        <f>(BW$3*temphigh!$I287+BW$4*temphigh!$I287^2+BW$5*temphigh!$I287^6)*(M177/M$56)^$BW$1</f>
        <v>-14.056022160556143</v>
      </c>
      <c r="BX177" s="12"/>
      <c r="BY177" s="12"/>
      <c r="BZ177" s="12"/>
      <c r="CA177" s="19"/>
      <c r="CB177" s="19"/>
      <c r="CC177" s="19"/>
      <c r="CD177" s="19"/>
      <c r="CE177" s="19"/>
      <c r="CF177" s="19"/>
      <c r="CG177" s="19"/>
      <c r="CH177" s="19"/>
    </row>
    <row r="178" spans="1:86" x14ac:dyDescent="0.3">
      <c r="A178" s="2">
        <f t="shared" si="92"/>
        <v>2132</v>
      </c>
      <c r="B178" s="5">
        <f t="shared" si="138"/>
        <v>1165.2315772766187</v>
      </c>
      <c r="C178" s="5">
        <f t="shared" si="138"/>
        <v>2963.2976042173896</v>
      </c>
      <c r="D178" s="5">
        <f t="shared" si="138"/>
        <v>4367.3314290119961</v>
      </c>
      <c r="E178" s="15">
        <f t="shared" si="139"/>
        <v>7.8687875028428348E-6</v>
      </c>
      <c r="F178" s="15">
        <f t="shared" si="139"/>
        <v>1.5502039025928565E-5</v>
      </c>
      <c r="G178" s="15">
        <f t="shared" si="139"/>
        <v>3.1646861230756722E-5</v>
      </c>
      <c r="H178" s="5">
        <f t="shared" si="95"/>
        <v>186312.80831124162</v>
      </c>
      <c r="I178" s="5">
        <f t="shared" si="95"/>
        <v>77617.868471467067</v>
      </c>
      <c r="J178" s="5">
        <f t="shared" si="95"/>
        <v>28894.317571199826</v>
      </c>
      <c r="K178" s="5">
        <f t="shared" si="96"/>
        <v>159893.37393918919</v>
      </c>
      <c r="L178" s="5">
        <f t="shared" si="96"/>
        <v>26193.072326249199</v>
      </c>
      <c r="M178" s="5">
        <f t="shared" si="96"/>
        <v>6616.0120982016861</v>
      </c>
      <c r="N178" s="15">
        <f t="shared" si="97"/>
        <v>1.8711005616334209E-3</v>
      </c>
      <c r="O178" s="15">
        <f t="shared" si="97"/>
        <v>6.1995704276429642E-3</v>
      </c>
      <c r="P178" s="15">
        <f t="shared" si="97"/>
        <v>5.9893547486524756E-3</v>
      </c>
      <c r="Q178" s="5">
        <f t="shared" si="98"/>
        <v>7024.2329259200951</v>
      </c>
      <c r="R178" s="5">
        <f t="shared" si="98"/>
        <v>10430.94243066196</v>
      </c>
      <c r="S178" s="5">
        <f t="shared" si="98"/>
        <v>5751.3166648559682</v>
      </c>
      <c r="T178" s="5">
        <f t="shared" si="140"/>
        <v>37.701288438451776</v>
      </c>
      <c r="U178" s="5">
        <f t="shared" si="140"/>
        <v>134.38841643141043</v>
      </c>
      <c r="V178" s="5">
        <f t="shared" si="140"/>
        <v>199.04663436621689</v>
      </c>
      <c r="W178" s="15">
        <f t="shared" si="100"/>
        <v>-1.0734613539272964E-2</v>
      </c>
      <c r="X178" s="15">
        <f t="shared" si="100"/>
        <v>-1.217998157191269E-2</v>
      </c>
      <c r="Y178" s="15">
        <f t="shared" si="100"/>
        <v>-9.7425357312937999E-3</v>
      </c>
      <c r="Z178" s="5">
        <f t="shared" si="105"/>
        <v>8205.9426525699946</v>
      </c>
      <c r="AA178" s="5">
        <f t="shared" si="105"/>
        <v>27037.855599416031</v>
      </c>
      <c r="AB178" s="5">
        <f t="shared" si="105"/>
        <v>41252.528934993607</v>
      </c>
      <c r="AC178" s="16">
        <f t="shared" si="135"/>
        <v>1.4108509166109433</v>
      </c>
      <c r="AD178" s="16">
        <f t="shared" si="135"/>
        <v>2.9814297336083246</v>
      </c>
      <c r="AE178" s="16">
        <f t="shared" si="135"/>
        <v>7.7092022814495005</v>
      </c>
      <c r="AF178" s="15">
        <f t="shared" si="112"/>
        <v>-4.0504037456468023E-3</v>
      </c>
      <c r="AG178" s="15">
        <f t="shared" si="112"/>
        <v>2.9673830763510267E-4</v>
      </c>
      <c r="AH178" s="15">
        <f t="shared" si="112"/>
        <v>9.7937136394747881E-3</v>
      </c>
      <c r="AI178" s="1">
        <f t="shared" si="136"/>
        <v>361477.62635381427</v>
      </c>
      <c r="AJ178" s="1">
        <f t="shared" si="136"/>
        <v>144696.53089828856</v>
      </c>
      <c r="AK178" s="1">
        <f t="shared" si="136"/>
        <v>54021.549055223753</v>
      </c>
      <c r="AL178" s="14">
        <f t="shared" si="141"/>
        <v>63.948479829332676</v>
      </c>
      <c r="AM178" s="14">
        <f t="shared" si="141"/>
        <v>14.257683692865456</v>
      </c>
      <c r="AN178" s="14">
        <f t="shared" si="141"/>
        <v>4.6577999488923272</v>
      </c>
      <c r="AO178" s="11">
        <f t="shared" si="142"/>
        <v>6.0507054313055347E-3</v>
      </c>
      <c r="AP178" s="11">
        <f t="shared" si="142"/>
        <v>7.6222929908641903E-3</v>
      </c>
      <c r="AQ178" s="11">
        <f t="shared" si="142"/>
        <v>6.9143814800893483E-3</v>
      </c>
      <c r="AR178" s="1">
        <f t="shared" si="106"/>
        <v>186312.80831124162</v>
      </c>
      <c r="AS178" s="1">
        <f t="shared" si="103"/>
        <v>77617.868471467067</v>
      </c>
      <c r="AT178" s="1">
        <f t="shared" si="104"/>
        <v>28894.317571199826</v>
      </c>
      <c r="AU178" s="1">
        <f t="shared" si="113"/>
        <v>37262.561662248329</v>
      </c>
      <c r="AV178" s="1">
        <f t="shared" si="113"/>
        <v>15523.573694293415</v>
      </c>
      <c r="AW178" s="1">
        <f t="shared" si="113"/>
        <v>5778.8635142399653</v>
      </c>
      <c r="AX178" s="1">
        <f t="shared" si="114"/>
        <v>127914.69915135135</v>
      </c>
      <c r="AY178" s="1">
        <f t="shared" si="114"/>
        <v>20954.457860999362</v>
      </c>
      <c r="AZ178" s="1">
        <f t="shared" si="114"/>
        <v>5292.8096785613498</v>
      </c>
      <c r="BA178" s="1">
        <f t="shared" si="115"/>
        <v>13702.096672400578</v>
      </c>
      <c r="BB178" s="1">
        <f t="shared" si="115"/>
        <v>29485.127311569096</v>
      </c>
      <c r="BC178" s="1">
        <f t="shared" si="115"/>
        <v>37445.956119693394</v>
      </c>
      <c r="BD178" s="1">
        <f t="shared" si="116"/>
        <v>2538.3908746508964</v>
      </c>
      <c r="BE178" s="2">
        <f t="shared" si="137"/>
        <v>0.17931493730955578</v>
      </c>
      <c r="BF178" s="2">
        <f t="shared" si="137"/>
        <v>0.13584270515142602</v>
      </c>
      <c r="BG178" s="2">
        <f t="shared" si="137"/>
        <v>7.3108051554487685E-2</v>
      </c>
      <c r="BH178" s="2">
        <f t="shared" si="109"/>
        <v>0.10667486728632322</v>
      </c>
      <c r="BI178" s="2">
        <f t="shared" si="117"/>
        <v>3.2153846742329923E-3</v>
      </c>
      <c r="BJ178" s="2">
        <f t="shared" si="117"/>
        <v>1.8453240542857267E-3</v>
      </c>
      <c r="BK178" s="2">
        <f t="shared" si="117"/>
        <v>5.3447872020936297E-4</v>
      </c>
      <c r="BL178" s="2">
        <f t="shared" si="110"/>
        <v>599.06734845727556</v>
      </c>
      <c r="BM178" s="2">
        <f t="shared" si="110"/>
        <v>143.23011973278389</v>
      </c>
      <c r="BN178" s="2">
        <f t="shared" si="110"/>
        <v>15.443397876777793</v>
      </c>
      <c r="BO178" s="2">
        <f t="shared" si="118"/>
        <v>814.25549645620322</v>
      </c>
      <c r="BP178" s="2">
        <f t="shared" si="118"/>
        <v>77.99302857050094</v>
      </c>
      <c r="BQ178" s="2">
        <f t="shared" si="118"/>
        <v>10.241346715765141</v>
      </c>
      <c r="BR178" s="11">
        <f t="shared" si="119"/>
        <v>3.3410025870038024E-2</v>
      </c>
      <c r="BS178" s="17">
        <f t="shared" si="107"/>
        <v>7.2304883691714471E-3</v>
      </c>
      <c r="BT178" s="17">
        <f t="shared" si="108"/>
        <v>3.148072383338358E-2</v>
      </c>
      <c r="BU178" s="12">
        <f>(BU$3*temphigh!$I288+BU$4*temphigh!$I288^2+BU$5*temphigh!$I288^6)*(K178/K$56)^$BW$1</f>
        <v>-20.690433064179022</v>
      </c>
      <c r="BV178" s="12">
        <f>(BV$3*temphigh!$I288+BV$4*temphigh!$I288^2+BV$5*temphigh!$I288^6)*(L178/L$56)^$BW$1</f>
        <v>-15.648471020529751</v>
      </c>
      <c r="BW178" s="12">
        <f>(BW$3*temphigh!$I288+BW$4*temphigh!$I288^2+BW$5*temphigh!$I288^6)*(M178/M$56)^$BW$1</f>
        <v>-14.256142078233243</v>
      </c>
      <c r="BX178" s="12"/>
      <c r="BY178" s="12"/>
      <c r="BZ178" s="12"/>
      <c r="CA178" s="19"/>
      <c r="CB178" s="19"/>
      <c r="CC178" s="19"/>
      <c r="CD178" s="19"/>
      <c r="CE178" s="19"/>
      <c r="CF178" s="19"/>
      <c r="CG178" s="19"/>
      <c r="CH178" s="19"/>
    </row>
    <row r="179" spans="1:86" x14ac:dyDescent="0.3">
      <c r="A179" s="2">
        <f t="shared" si="92"/>
        <v>2133</v>
      </c>
      <c r="B179" s="5">
        <f t="shared" si="138"/>
        <v>1165.2402877883083</v>
      </c>
      <c r="C179" s="5">
        <f t="shared" si="138"/>
        <v>2963.3412445147405</v>
      </c>
      <c r="D179" s="5">
        <f t="shared" si="138"/>
        <v>4367.4627307270948</v>
      </c>
      <c r="E179" s="15">
        <f t="shared" si="139"/>
        <v>7.4753481277006928E-6</v>
      </c>
      <c r="F179" s="15">
        <f t="shared" si="139"/>
        <v>1.4726937074632135E-5</v>
      </c>
      <c r="G179" s="15">
        <f t="shared" si="139"/>
        <v>3.0064518169218883E-5</v>
      </c>
      <c r="H179" s="5">
        <f t="shared" si="95"/>
        <v>186638.56523680079</v>
      </c>
      <c r="I179" s="5">
        <f t="shared" si="95"/>
        <v>78091.368454876327</v>
      </c>
      <c r="J179" s="5">
        <f t="shared" si="95"/>
        <v>29065.388823644873</v>
      </c>
      <c r="K179" s="5">
        <f t="shared" si="96"/>
        <v>160171.74070684708</v>
      </c>
      <c r="L179" s="5">
        <f t="shared" si="96"/>
        <v>26352.472432740062</v>
      </c>
      <c r="M179" s="5">
        <f t="shared" si="96"/>
        <v>6654.9826788804839</v>
      </c>
      <c r="N179" s="15">
        <f t="shared" si="97"/>
        <v>1.7409524910254603E-3</v>
      </c>
      <c r="O179" s="15">
        <f t="shared" si="97"/>
        <v>6.0855826496963861E-3</v>
      </c>
      <c r="P179" s="15">
        <f t="shared" si="97"/>
        <v>5.8903430193832929E-3</v>
      </c>
      <c r="Q179" s="5">
        <f t="shared" si="98"/>
        <v>6960.9801191800025</v>
      </c>
      <c r="R179" s="5">
        <f t="shared" si="98"/>
        <v>10366.751609322377</v>
      </c>
      <c r="S179" s="5">
        <f t="shared" si="98"/>
        <v>5729.0036691685073</v>
      </c>
      <c r="T179" s="5">
        <f t="shared" si="140"/>
        <v>37.296579677132335</v>
      </c>
      <c r="U179" s="5">
        <f t="shared" si="140"/>
        <v>132.75156799579733</v>
      </c>
      <c r="V179" s="5">
        <f t="shared" si="140"/>
        <v>197.10741541871025</v>
      </c>
      <c r="W179" s="15">
        <f t="shared" si="100"/>
        <v>-1.0734613539272964E-2</v>
      </c>
      <c r="X179" s="15">
        <f t="shared" si="100"/>
        <v>-1.217998157191269E-2</v>
      </c>
      <c r="Y179" s="15">
        <f t="shared" si="100"/>
        <v>-9.7425357312937999E-3</v>
      </c>
      <c r="Z179" s="5">
        <f t="shared" si="105"/>
        <v>8100.1659772482099</v>
      </c>
      <c r="AA179" s="5">
        <f t="shared" si="105"/>
        <v>26882.507767386927</v>
      </c>
      <c r="AB179" s="5">
        <f t="shared" si="105"/>
        <v>41499.082392259341</v>
      </c>
      <c r="AC179" s="16">
        <f t="shared" si="135"/>
        <v>1.405136400773753</v>
      </c>
      <c r="AD179" s="16">
        <f t="shared" si="135"/>
        <v>2.9823144380218087</v>
      </c>
      <c r="AE179" s="16">
        <f t="shared" si="135"/>
        <v>7.7847040009828028</v>
      </c>
      <c r="AF179" s="15">
        <f t="shared" si="112"/>
        <v>-4.0504037456468023E-3</v>
      </c>
      <c r="AG179" s="15">
        <f t="shared" si="112"/>
        <v>2.9673830763510267E-4</v>
      </c>
      <c r="AH179" s="15">
        <f t="shared" si="112"/>
        <v>9.7937136394747881E-3</v>
      </c>
      <c r="AI179" s="1">
        <f t="shared" si="136"/>
        <v>362592.42538068118</v>
      </c>
      <c r="AJ179" s="1">
        <f t="shared" si="136"/>
        <v>145750.45150275313</v>
      </c>
      <c r="AK179" s="1">
        <f t="shared" si="136"/>
        <v>54398.257663941346</v>
      </c>
      <c r="AL179" s="14">
        <f t="shared" si="141"/>
        <v>64.331543909417491</v>
      </c>
      <c r="AM179" s="14">
        <f t="shared" si="141"/>
        <v>14.365273172918762</v>
      </c>
      <c r="AN179" s="14">
        <f t="shared" si="141"/>
        <v>4.6896836965398636</v>
      </c>
      <c r="AO179" s="11">
        <f t="shared" si="142"/>
        <v>5.9901983769924793E-3</v>
      </c>
      <c r="AP179" s="11">
        <f t="shared" si="142"/>
        <v>7.5460700609555481E-3</v>
      </c>
      <c r="AQ179" s="11">
        <f t="shared" si="142"/>
        <v>6.8452376652884551E-3</v>
      </c>
      <c r="AR179" s="1">
        <f t="shared" si="106"/>
        <v>186638.56523680079</v>
      </c>
      <c r="AS179" s="1">
        <f t="shared" si="103"/>
        <v>78091.368454876327</v>
      </c>
      <c r="AT179" s="1">
        <f t="shared" si="104"/>
        <v>29065.388823644873</v>
      </c>
      <c r="AU179" s="1">
        <f t="shared" si="113"/>
        <v>37327.713047360157</v>
      </c>
      <c r="AV179" s="1">
        <f t="shared" si="113"/>
        <v>15618.273690975266</v>
      </c>
      <c r="AW179" s="1">
        <f t="shared" si="113"/>
        <v>5813.0777647289751</v>
      </c>
      <c r="AX179" s="1">
        <f t="shared" si="114"/>
        <v>128137.39256547768</v>
      </c>
      <c r="AY179" s="1">
        <f t="shared" si="114"/>
        <v>21081.977946192052</v>
      </c>
      <c r="AZ179" s="1">
        <f t="shared" si="114"/>
        <v>5323.9861431043864</v>
      </c>
      <c r="BA179" s="1">
        <f t="shared" si="115"/>
        <v>13704.225964499345</v>
      </c>
      <c r="BB179" s="1">
        <f t="shared" si="115"/>
        <v>29503.540544198331</v>
      </c>
      <c r="BC179" s="1">
        <f t="shared" si="115"/>
        <v>37472.732297099792</v>
      </c>
      <c r="BD179" s="1">
        <f t="shared" si="116"/>
        <v>2465.9033996552853</v>
      </c>
      <c r="BE179" s="2">
        <f t="shared" si="137"/>
        <v>0.17931493730955578</v>
      </c>
      <c r="BF179" s="2">
        <f t="shared" si="137"/>
        <v>0.13584270515142602</v>
      </c>
      <c r="BG179" s="2">
        <f t="shared" si="137"/>
        <v>7.3108051554487685E-2</v>
      </c>
      <c r="BH179" s="2">
        <f t="shared" si="109"/>
        <v>0.10640694979877326</v>
      </c>
      <c r="BI179" s="2">
        <f t="shared" si="117"/>
        <v>3.2153846742329923E-3</v>
      </c>
      <c r="BJ179" s="2">
        <f t="shared" si="117"/>
        <v>1.8453240542857267E-3</v>
      </c>
      <c r="BK179" s="2">
        <f t="shared" si="117"/>
        <v>5.3447872020936297E-4</v>
      </c>
      <c r="BL179" s="2">
        <f t="shared" si="110"/>
        <v>600.11478228324381</v>
      </c>
      <c r="BM179" s="2">
        <f t="shared" si="110"/>
        <v>144.10388064187288</v>
      </c>
      <c r="BN179" s="2">
        <f t="shared" si="110"/>
        <v>15.534831820849234</v>
      </c>
      <c r="BO179" s="2">
        <f t="shared" si="118"/>
        <v>826.33078677609547</v>
      </c>
      <c r="BP179" s="2">
        <f t="shared" si="118"/>
        <v>78.92227043458071</v>
      </c>
      <c r="BQ179" s="2">
        <f t="shared" si="118"/>
        <v>10.240775564553743</v>
      </c>
      <c r="BR179" s="11">
        <f t="shared" si="119"/>
        <v>3.3291991565147477E-2</v>
      </c>
      <c r="BS179" s="17">
        <f t="shared" si="107"/>
        <v>6.9967275216669469E-3</v>
      </c>
      <c r="BT179" s="17">
        <f t="shared" si="108"/>
        <v>3.0563809546974349E-2</v>
      </c>
      <c r="BU179" s="12">
        <f>(BU$3*temphigh!$I289+BU$4*temphigh!$I289^2+BU$5*temphigh!$I289^6)*(K179/K$56)^$BW$1</f>
        <v>-21.075708076258532</v>
      </c>
      <c r="BV179" s="12">
        <f>(BV$3*temphigh!$I289+BV$4*temphigh!$I289^2+BV$5*temphigh!$I289^6)*(L179/L$56)^$BW$1</f>
        <v>-15.893150597334271</v>
      </c>
      <c r="BW179" s="12">
        <f>(BW$3*temphigh!$I289+BW$4*temphigh!$I289^2+BW$5*temphigh!$I289^6)*(M179/M$56)^$BW$1</f>
        <v>-14.456421193812128</v>
      </c>
      <c r="BX179" s="12"/>
      <c r="BY179" s="12"/>
      <c r="BZ179" s="12"/>
      <c r="CA179" s="19"/>
      <c r="CB179" s="19"/>
      <c r="CC179" s="19"/>
      <c r="CD179" s="19"/>
      <c r="CE179" s="19"/>
      <c r="CF179" s="19"/>
      <c r="CG179" s="19"/>
      <c r="CH179" s="19"/>
    </row>
    <row r="180" spans="1:86" x14ac:dyDescent="0.3">
      <c r="A180" s="2">
        <f t="shared" si="92"/>
        <v>2134</v>
      </c>
      <c r="B180" s="5">
        <f t="shared" si="138"/>
        <v>1165.2485628362717</v>
      </c>
      <c r="C180" s="5">
        <f t="shared" si="138"/>
        <v>2963.3827034077776</v>
      </c>
      <c r="D180" s="5">
        <f t="shared" si="138"/>
        <v>4367.5874711065853</v>
      </c>
      <c r="E180" s="15">
        <f t="shared" si="139"/>
        <v>7.1015807213156576E-6</v>
      </c>
      <c r="F180" s="15">
        <f t="shared" si="139"/>
        <v>1.3990590220900528E-5</v>
      </c>
      <c r="G180" s="15">
        <f t="shared" si="139"/>
        <v>2.8561292260757936E-5</v>
      </c>
      <c r="H180" s="5">
        <f t="shared" si="95"/>
        <v>186940.67387824866</v>
      </c>
      <c r="I180" s="5">
        <f t="shared" si="95"/>
        <v>78558.902071029253</v>
      </c>
      <c r="J180" s="5">
        <f t="shared" si="95"/>
        <v>29234.586708672217</v>
      </c>
      <c r="K180" s="5">
        <f t="shared" si="96"/>
        <v>160429.86864813286</v>
      </c>
      <c r="L180" s="5">
        <f t="shared" si="96"/>
        <v>26509.873996595004</v>
      </c>
      <c r="M180" s="5">
        <f t="shared" si="96"/>
        <v>6693.5320476284023</v>
      </c>
      <c r="N180" s="15">
        <f t="shared" si="97"/>
        <v>1.6115698071748064E-3</v>
      </c>
      <c r="O180" s="15">
        <f t="shared" si="97"/>
        <v>5.9729334413187729E-3</v>
      </c>
      <c r="P180" s="15">
        <f t="shared" si="97"/>
        <v>5.7925573375652295E-3</v>
      </c>
      <c r="Q180" s="5">
        <f t="shared" si="98"/>
        <v>6897.4033532272988</v>
      </c>
      <c r="R180" s="5">
        <f t="shared" si="98"/>
        <v>10301.794625843702</v>
      </c>
      <c r="S180" s="5">
        <f t="shared" si="98"/>
        <v>5706.2138889248436</v>
      </c>
      <c r="T180" s="5">
        <f t="shared" si="140"/>
        <v>36.896215307961619</v>
      </c>
      <c r="U180" s="5">
        <f t="shared" si="140"/>
        <v>131.13465634396601</v>
      </c>
      <c r="V180" s="5">
        <f t="shared" si="140"/>
        <v>195.18708938109049</v>
      </c>
      <c r="W180" s="15">
        <f t="shared" si="100"/>
        <v>-1.0734613539272964E-2</v>
      </c>
      <c r="X180" s="15">
        <f t="shared" si="100"/>
        <v>-1.217998157191269E-2</v>
      </c>
      <c r="Y180" s="15">
        <f t="shared" si="100"/>
        <v>-9.7425357312937999E-3</v>
      </c>
      <c r="Z180" s="5">
        <f t="shared" si="105"/>
        <v>7994.7109562935739</v>
      </c>
      <c r="AA180" s="5">
        <f t="shared" si="105"/>
        <v>26725.003882923018</v>
      </c>
      <c r="AB180" s="5">
        <f t="shared" si="105"/>
        <v>41742.934528563383</v>
      </c>
      <c r="AC180" s="16">
        <f t="shared" si="135"/>
        <v>1.3994450310329143</v>
      </c>
      <c r="AD180" s="16">
        <f t="shared" si="135"/>
        <v>2.9831994049609829</v>
      </c>
      <c r="AE180" s="16">
        <f t="shared" si="135"/>
        <v>7.8609451627365017</v>
      </c>
      <c r="AF180" s="15">
        <f t="shared" si="112"/>
        <v>-4.0504037456468023E-3</v>
      </c>
      <c r="AG180" s="15">
        <f t="shared" si="112"/>
        <v>2.9673830763510267E-4</v>
      </c>
      <c r="AH180" s="15">
        <f t="shared" si="112"/>
        <v>9.7937136394747881E-3</v>
      </c>
      <c r="AI180" s="1">
        <f t="shared" si="136"/>
        <v>363660.89588997327</v>
      </c>
      <c r="AJ180" s="1">
        <f t="shared" si="136"/>
        <v>146793.68004345309</v>
      </c>
      <c r="AK180" s="1">
        <f t="shared" si="136"/>
        <v>54771.509662276185</v>
      </c>
      <c r="AL180" s="14">
        <f t="shared" si="141"/>
        <v>64.713049032233954</v>
      </c>
      <c r="AM180" s="14">
        <f t="shared" si="141"/>
        <v>14.472590517148298</v>
      </c>
      <c r="AN180" s="14">
        <f t="shared" si="141"/>
        <v>4.7214646760229293</v>
      </c>
      <c r="AO180" s="11">
        <f t="shared" si="142"/>
        <v>5.9302963932225542E-3</v>
      </c>
      <c r="AP180" s="11">
        <f t="shared" si="142"/>
        <v>7.4706093603459922E-3</v>
      </c>
      <c r="AQ180" s="11">
        <f t="shared" si="142"/>
        <v>6.7767852886355708E-3</v>
      </c>
      <c r="AR180" s="1">
        <f t="shared" si="106"/>
        <v>186940.67387824866</v>
      </c>
      <c r="AS180" s="1">
        <f t="shared" si="103"/>
        <v>78558.902071029253</v>
      </c>
      <c r="AT180" s="1">
        <f t="shared" si="104"/>
        <v>29234.586708672217</v>
      </c>
      <c r="AU180" s="1">
        <f t="shared" si="113"/>
        <v>37388.134775649734</v>
      </c>
      <c r="AV180" s="1">
        <f t="shared" si="113"/>
        <v>15711.780414205852</v>
      </c>
      <c r="AW180" s="1">
        <f t="shared" si="113"/>
        <v>5846.9173417344437</v>
      </c>
      <c r="AX180" s="1">
        <f t="shared" si="114"/>
        <v>128343.8949185063</v>
      </c>
      <c r="AY180" s="1">
        <f t="shared" si="114"/>
        <v>21207.899197276001</v>
      </c>
      <c r="AZ180" s="1">
        <f t="shared" si="114"/>
        <v>5354.8256381027213</v>
      </c>
      <c r="BA180" s="1">
        <f t="shared" si="115"/>
        <v>13706.199654024856</v>
      </c>
      <c r="BB180" s="1">
        <f t="shared" si="115"/>
        <v>29521.600752620656</v>
      </c>
      <c r="BC180" s="1">
        <f t="shared" si="115"/>
        <v>37499.029074947786</v>
      </c>
      <c r="BD180" s="1">
        <f t="shared" si="116"/>
        <v>2395.4557685499917</v>
      </c>
      <c r="BE180" s="2">
        <f t="shared" si="137"/>
        <v>0.17931493730955578</v>
      </c>
      <c r="BF180" s="2">
        <f t="shared" si="137"/>
        <v>0.13584270515142602</v>
      </c>
      <c r="BG180" s="2">
        <f t="shared" si="137"/>
        <v>7.3108051554487685E-2</v>
      </c>
      <c r="BH180" s="2">
        <f t="shared" si="109"/>
        <v>0.10613956739961018</v>
      </c>
      <c r="BI180" s="2">
        <f t="shared" si="117"/>
        <v>3.2153846742329923E-3</v>
      </c>
      <c r="BJ180" s="2">
        <f t="shared" si="117"/>
        <v>1.8453240542857267E-3</v>
      </c>
      <c r="BK180" s="2">
        <f t="shared" si="117"/>
        <v>5.3447872020936297E-4</v>
      </c>
      <c r="BL180" s="2">
        <f t="shared" si="110"/>
        <v>601.08617777890868</v>
      </c>
      <c r="BM180" s="2">
        <f t="shared" si="110"/>
        <v>144.96663166994708</v>
      </c>
      <c r="BN180" s="2">
        <f t="shared" si="110"/>
        <v>15.625264489900779</v>
      </c>
      <c r="BO180" s="2">
        <f t="shared" si="118"/>
        <v>838.58579504230261</v>
      </c>
      <c r="BP180" s="2">
        <f t="shared" si="118"/>
        <v>79.862692015350063</v>
      </c>
      <c r="BQ180" s="2">
        <f t="shared" si="118"/>
        <v>10.24021763879237</v>
      </c>
      <c r="BR180" s="11">
        <f t="shared" si="119"/>
        <v>3.3174957360082552E-2</v>
      </c>
      <c r="BS180" s="17">
        <f t="shared" si="107"/>
        <v>6.7712975410453603E-3</v>
      </c>
      <c r="BT180" s="17">
        <f t="shared" si="108"/>
        <v>2.9673601501916842E-2</v>
      </c>
      <c r="BU180" s="12">
        <f>(BU$3*temphigh!$I290+BU$4*temphigh!$I290^2+BU$5*temphigh!$I290^6)*(K180/K$56)^$BW$1</f>
        <v>-21.462418142709367</v>
      </c>
      <c r="BV180" s="12">
        <f>(BV$3*temphigh!$I290+BV$4*temphigh!$I290^2+BV$5*temphigh!$I290^6)*(L180/L$56)^$BW$1</f>
        <v>-16.138116388655224</v>
      </c>
      <c r="BW180" s="12">
        <f>(BW$3*temphigh!$I290+BW$4*temphigh!$I290^2+BW$5*temphigh!$I290^6)*(M180/M$56)^$BW$1</f>
        <v>-14.656834598935689</v>
      </c>
      <c r="BX180" s="12"/>
      <c r="BY180" s="12"/>
      <c r="BZ180" s="12"/>
      <c r="CA180" s="19"/>
      <c r="CB180" s="19"/>
      <c r="CC180" s="19"/>
      <c r="CD180" s="19"/>
      <c r="CE180" s="19"/>
      <c r="CF180" s="19"/>
      <c r="CG180" s="19"/>
      <c r="CH180" s="19"/>
    </row>
    <row r="181" spans="1:86" x14ac:dyDescent="0.3">
      <c r="A181" s="2">
        <f t="shared" si="92"/>
        <v>2135</v>
      </c>
      <c r="B181" s="5">
        <f t="shared" si="138"/>
        <v>1165.2564241876646</v>
      </c>
      <c r="C181" s="5">
        <f t="shared" si="138"/>
        <v>2963.4220899071952</v>
      </c>
      <c r="D181" s="5">
        <f t="shared" si="138"/>
        <v>4367.7059778517105</v>
      </c>
      <c r="E181" s="15">
        <f t="shared" si="139"/>
        <v>6.7465016852498745E-6</v>
      </c>
      <c r="F181" s="15">
        <f t="shared" si="139"/>
        <v>1.3291060709855502E-5</v>
      </c>
      <c r="G181" s="15">
        <f t="shared" si="139"/>
        <v>2.7133227647720037E-5</v>
      </c>
      <c r="H181" s="5">
        <f t="shared" si="95"/>
        <v>187219.15667077887</v>
      </c>
      <c r="I181" s="5">
        <f t="shared" si="95"/>
        <v>79020.433823403917</v>
      </c>
      <c r="J181" s="5">
        <f t="shared" si="95"/>
        <v>29401.904198785083</v>
      </c>
      <c r="K181" s="5">
        <f t="shared" si="96"/>
        <v>160667.77473575826</v>
      </c>
      <c r="L181" s="5">
        <f t="shared" si="96"/>
        <v>26665.264490175472</v>
      </c>
      <c r="M181" s="5">
        <f t="shared" si="96"/>
        <v>6731.6583002335328</v>
      </c>
      <c r="N181" s="15">
        <f t="shared" si="97"/>
        <v>1.4829288936661911E-3</v>
      </c>
      <c r="O181" s="15">
        <f t="shared" si="97"/>
        <v>5.861608154019482E-3</v>
      </c>
      <c r="P181" s="15">
        <f t="shared" si="97"/>
        <v>5.6959841730555016E-3</v>
      </c>
      <c r="Q181" s="5">
        <f t="shared" si="98"/>
        <v>6833.5270571424289</v>
      </c>
      <c r="R181" s="5">
        <f t="shared" si="98"/>
        <v>10236.104598199829</v>
      </c>
      <c r="S181" s="5">
        <f t="shared" si="98"/>
        <v>5682.9609363034497</v>
      </c>
      <c r="T181" s="5">
        <f t="shared" si="140"/>
        <v>36.500148695568846</v>
      </c>
      <c r="U181" s="5">
        <f t="shared" si="140"/>
        <v>129.53743864625741</v>
      </c>
      <c r="V181" s="5">
        <f t="shared" si="140"/>
        <v>193.28547218850798</v>
      </c>
      <c r="W181" s="15">
        <f t="shared" si="100"/>
        <v>-1.0734613539272964E-2</v>
      </c>
      <c r="X181" s="15">
        <f t="shared" si="100"/>
        <v>-1.217998157191269E-2</v>
      </c>
      <c r="Y181" s="15">
        <f t="shared" si="100"/>
        <v>-9.7425357312937999E-3</v>
      </c>
      <c r="Z181" s="5">
        <f t="shared" si="105"/>
        <v>7889.6067553929561</v>
      </c>
      <c r="AA181" s="5">
        <f t="shared" si="105"/>
        <v>26565.428439998479</v>
      </c>
      <c r="AB181" s="5">
        <f t="shared" si="105"/>
        <v>41984.074647550333</v>
      </c>
      <c r="AC181" s="16">
        <f t="shared" si="135"/>
        <v>1.3937767136373918</v>
      </c>
      <c r="AD181" s="16">
        <f t="shared" si="135"/>
        <v>2.9840846345037493</v>
      </c>
      <c r="AE181" s="16">
        <f t="shared" si="135"/>
        <v>7.9379330085959579</v>
      </c>
      <c r="AF181" s="15">
        <f t="shared" si="112"/>
        <v>-4.0504037456468023E-3</v>
      </c>
      <c r="AG181" s="15">
        <f t="shared" si="112"/>
        <v>2.9673830763510267E-4</v>
      </c>
      <c r="AH181" s="15">
        <f t="shared" si="112"/>
        <v>9.7937136394747881E-3</v>
      </c>
      <c r="AI181" s="1">
        <f t="shared" si="136"/>
        <v>364682.94107662572</v>
      </c>
      <c r="AJ181" s="1">
        <f t="shared" si="136"/>
        <v>147826.09245331364</v>
      </c>
      <c r="AK181" s="1">
        <f t="shared" si="136"/>
        <v>55141.276037783013</v>
      </c>
      <c r="AL181" s="14">
        <f t="shared" si="141"/>
        <v>65.092978917891543</v>
      </c>
      <c r="AM181" s="14">
        <f t="shared" si="141"/>
        <v>14.579628396632302</v>
      </c>
      <c r="AN181" s="14">
        <f t="shared" si="141"/>
        <v>4.7531410648566412</v>
      </c>
      <c r="AO181" s="11">
        <f t="shared" si="142"/>
        <v>5.8709934292903287E-3</v>
      </c>
      <c r="AP181" s="11">
        <f t="shared" si="142"/>
        <v>7.3959032667425323E-3</v>
      </c>
      <c r="AQ181" s="11">
        <f t="shared" si="142"/>
        <v>6.7090174357492148E-3</v>
      </c>
      <c r="AR181" s="1">
        <f t="shared" si="106"/>
        <v>187219.15667077887</v>
      </c>
      <c r="AS181" s="1">
        <f t="shared" si="103"/>
        <v>79020.433823403917</v>
      </c>
      <c r="AT181" s="1">
        <f t="shared" si="104"/>
        <v>29401.904198785083</v>
      </c>
      <c r="AU181" s="1">
        <f t="shared" si="113"/>
        <v>37443.831334155773</v>
      </c>
      <c r="AV181" s="1">
        <f t="shared" si="113"/>
        <v>15804.086764680784</v>
      </c>
      <c r="AW181" s="1">
        <f t="shared" si="113"/>
        <v>5880.3808397570174</v>
      </c>
      <c r="AX181" s="1">
        <f t="shared" si="114"/>
        <v>128534.2197886066</v>
      </c>
      <c r="AY181" s="1">
        <f t="shared" si="114"/>
        <v>21332.211592140378</v>
      </c>
      <c r="AZ181" s="1">
        <f t="shared" si="114"/>
        <v>5385.326640186825</v>
      </c>
      <c r="BA181" s="1">
        <f t="shared" si="115"/>
        <v>13708.018835364192</v>
      </c>
      <c r="BB181" s="1">
        <f t="shared" si="115"/>
        <v>29539.312833869164</v>
      </c>
      <c r="BC181" s="1">
        <f t="shared" si="115"/>
        <v>37524.854343230749</v>
      </c>
      <c r="BD181" s="1">
        <f t="shared" si="116"/>
        <v>2326.991903080157</v>
      </c>
      <c r="BE181" s="2">
        <f t="shared" si="137"/>
        <v>0.17931493730955578</v>
      </c>
      <c r="BF181" s="2">
        <f t="shared" si="137"/>
        <v>0.13584270515142602</v>
      </c>
      <c r="BG181" s="2">
        <f t="shared" si="137"/>
        <v>7.3108051554487685E-2</v>
      </c>
      <c r="BH181" s="2">
        <f t="shared" si="109"/>
        <v>0.1058727386277144</v>
      </c>
      <c r="BI181" s="2">
        <f t="shared" si="117"/>
        <v>3.2153846742329923E-3</v>
      </c>
      <c r="BJ181" s="2">
        <f t="shared" si="117"/>
        <v>1.8453240542857267E-3</v>
      </c>
      <c r="BK181" s="2">
        <f t="shared" si="117"/>
        <v>5.3447872020936297E-4</v>
      </c>
      <c r="BL181" s="2">
        <f t="shared" si="110"/>
        <v>601.98160708204784</v>
      </c>
      <c r="BM181" s="2">
        <f t="shared" si="110"/>
        <v>145.81830731442068</v>
      </c>
      <c r="BN181" s="2">
        <f t="shared" si="110"/>
        <v>15.714692127884947</v>
      </c>
      <c r="BO181" s="2">
        <f t="shared" si="118"/>
        <v>851.02318486586069</v>
      </c>
      <c r="BP181" s="2">
        <f t="shared" si="118"/>
        <v>80.814427797054918</v>
      </c>
      <c r="BQ181" s="2">
        <f t="shared" si="118"/>
        <v>10.239672761682776</v>
      </c>
      <c r="BR181" s="11">
        <f t="shared" si="119"/>
        <v>3.3058907065972115E-2</v>
      </c>
      <c r="BS181" s="17">
        <f t="shared" si="107"/>
        <v>6.5538730810385144E-3</v>
      </c>
      <c r="BT181" s="17">
        <f t="shared" si="108"/>
        <v>2.8809321846521206E-2</v>
      </c>
      <c r="BU181" s="12">
        <f>(BU$3*temphigh!$I291+BU$4*temphigh!$I291^2+BU$5*temphigh!$I291^6)*(K181/K$56)^$BW$1</f>
        <v>-21.850528238939575</v>
      </c>
      <c r="BV181" s="12">
        <f>(BV$3*temphigh!$I291+BV$4*temphigh!$I291^2+BV$5*temphigh!$I291^6)*(L181/L$56)^$BW$1</f>
        <v>-16.383338912028176</v>
      </c>
      <c r="BW181" s="12">
        <f>(BW$3*temphigh!$I291+BW$4*temphigh!$I291^2+BW$5*temphigh!$I291^6)*(M181/M$56)^$BW$1</f>
        <v>-14.857357884445705</v>
      </c>
      <c r="BX181" s="12"/>
      <c r="BY181" s="12"/>
      <c r="BZ181" s="12"/>
      <c r="CA181" s="19"/>
      <c r="CB181" s="19"/>
      <c r="CC181" s="19"/>
      <c r="CD181" s="19"/>
      <c r="CE181" s="19"/>
      <c r="CF181" s="19"/>
      <c r="CG181" s="19"/>
      <c r="CH181" s="19"/>
    </row>
    <row r="182" spans="1:86" x14ac:dyDescent="0.3">
      <c r="A182" s="2">
        <f t="shared" si="92"/>
        <v>2136</v>
      </c>
      <c r="B182" s="5">
        <f t="shared" si="138"/>
        <v>1165.2638925218728</v>
      </c>
      <c r="C182" s="5">
        <f t="shared" si="138"/>
        <v>2963.4595075789557</v>
      </c>
      <c r="D182" s="5">
        <f t="shared" si="138"/>
        <v>4367.8185623142754</v>
      </c>
      <c r="E182" s="15">
        <f t="shared" si="139"/>
        <v>6.4091766009873806E-6</v>
      </c>
      <c r="F182" s="15">
        <f t="shared" si="139"/>
        <v>1.2626507674362726E-5</v>
      </c>
      <c r="G182" s="15">
        <f t="shared" si="139"/>
        <v>2.5776566265334033E-5</v>
      </c>
      <c r="H182" s="5">
        <f t="shared" si="95"/>
        <v>187474.04123086904</v>
      </c>
      <c r="I182" s="5">
        <f t="shared" si="95"/>
        <v>79475.930620444662</v>
      </c>
      <c r="J182" s="5">
        <f t="shared" si="95"/>
        <v>29567.334923058992</v>
      </c>
      <c r="K182" s="5">
        <f t="shared" si="96"/>
        <v>160885.48047698993</v>
      </c>
      <c r="L182" s="5">
        <f t="shared" si="96"/>
        <v>26818.632215890731</v>
      </c>
      <c r="M182" s="5">
        <f t="shared" si="96"/>
        <v>6769.3596932270075</v>
      </c>
      <c r="N182" s="15">
        <f t="shared" si="97"/>
        <v>1.3550056418576428E-3</v>
      </c>
      <c r="O182" s="15">
        <f t="shared" si="97"/>
        <v>5.7515921423456629E-3</v>
      </c>
      <c r="P182" s="15">
        <f t="shared" si="97"/>
        <v>5.6006100298000572E-3</v>
      </c>
      <c r="Q182" s="5">
        <f t="shared" si="98"/>
        <v>6769.3752418258773</v>
      </c>
      <c r="R182" s="5">
        <f t="shared" si="98"/>
        <v>10169.714254952431</v>
      </c>
      <c r="S182" s="5">
        <f t="shared" si="98"/>
        <v>5659.2583209327395</v>
      </c>
      <c r="T182" s="5">
        <f t="shared" si="140"/>
        <v>36.108333705195918</v>
      </c>
      <c r="U182" s="5">
        <f t="shared" si="140"/>
        <v>127.95967503067322</v>
      </c>
      <c r="V182" s="5">
        <f t="shared" si="140"/>
        <v>191.40238156937144</v>
      </c>
      <c r="W182" s="15">
        <f t="shared" si="100"/>
        <v>-1.0734613539272964E-2</v>
      </c>
      <c r="X182" s="15">
        <f t="shared" si="100"/>
        <v>-1.217998157191269E-2</v>
      </c>
      <c r="Y182" s="15">
        <f t="shared" si="100"/>
        <v>-9.7425357312937999E-3</v>
      </c>
      <c r="Z182" s="5">
        <f t="shared" si="105"/>
        <v>7784.8815936789006</v>
      </c>
      <c r="AA182" s="5">
        <f t="shared" si="105"/>
        <v>26403.86506406399</v>
      </c>
      <c r="AB182" s="5">
        <f t="shared" si="105"/>
        <v>42222.493015895052</v>
      </c>
      <c r="AC182" s="16">
        <f t="shared" si="135"/>
        <v>1.3881313552158796</v>
      </c>
      <c r="AD182" s="16">
        <f t="shared" si="135"/>
        <v>2.9849701267280317</v>
      </c>
      <c r="AE182" s="16">
        <f t="shared" si="135"/>
        <v>8.0156748513714806</v>
      </c>
      <c r="AF182" s="15">
        <f t="shared" si="112"/>
        <v>-4.0504037456468023E-3</v>
      </c>
      <c r="AG182" s="15">
        <f t="shared" si="112"/>
        <v>2.9673830763510267E-4</v>
      </c>
      <c r="AH182" s="15">
        <f t="shared" si="112"/>
        <v>9.7937136394747881E-3</v>
      </c>
      <c r="AI182" s="1">
        <f t="shared" si="136"/>
        <v>365658.4783031189</v>
      </c>
      <c r="AJ182" s="1">
        <f t="shared" si="136"/>
        <v>148847.56997266307</v>
      </c>
      <c r="AK182" s="1">
        <f t="shared" si="136"/>
        <v>55507.529273761727</v>
      </c>
      <c r="AL182" s="14">
        <f t="shared" si="141"/>
        <v>65.471317764896213</v>
      </c>
      <c r="AM182" s="14">
        <f t="shared" si="141"/>
        <v>14.68637962270598</v>
      </c>
      <c r="AN182" s="14">
        <f t="shared" si="141"/>
        <v>4.7847110820725529</v>
      </c>
      <c r="AO182" s="11">
        <f t="shared" si="142"/>
        <v>5.8122834949974255E-3</v>
      </c>
      <c r="AP182" s="11">
        <f t="shared" si="142"/>
        <v>7.3219442340751069E-3</v>
      </c>
      <c r="AQ182" s="11">
        <f t="shared" si="142"/>
        <v>6.6419272613917222E-3</v>
      </c>
      <c r="AR182" s="1">
        <f t="shared" si="106"/>
        <v>187474.04123086904</v>
      </c>
      <c r="AS182" s="1">
        <f t="shared" si="103"/>
        <v>79475.930620444662</v>
      </c>
      <c r="AT182" s="1">
        <f t="shared" si="104"/>
        <v>29567.334923058992</v>
      </c>
      <c r="AU182" s="1">
        <f t="shared" si="113"/>
        <v>37494.808246173809</v>
      </c>
      <c r="AV182" s="1">
        <f t="shared" si="113"/>
        <v>15895.186124088934</v>
      </c>
      <c r="AW182" s="1">
        <f t="shared" si="113"/>
        <v>5913.4669846117986</v>
      </c>
      <c r="AX182" s="1">
        <f t="shared" si="114"/>
        <v>128708.38438159194</v>
      </c>
      <c r="AY182" s="1">
        <f t="shared" si="114"/>
        <v>21454.905772712587</v>
      </c>
      <c r="AZ182" s="1">
        <f t="shared" si="114"/>
        <v>5415.4877545816062</v>
      </c>
      <c r="BA182" s="1">
        <f t="shared" si="115"/>
        <v>13709.684562856002</v>
      </c>
      <c r="BB182" s="1">
        <f t="shared" si="115"/>
        <v>29556.681592966437</v>
      </c>
      <c r="BC182" s="1">
        <f t="shared" si="115"/>
        <v>37550.215805956977</v>
      </c>
      <c r="BD182" s="1">
        <f t="shared" si="116"/>
        <v>2260.457204148217</v>
      </c>
      <c r="BE182" s="2">
        <f t="shared" si="137"/>
        <v>0.17931493730955578</v>
      </c>
      <c r="BF182" s="2">
        <f t="shared" si="137"/>
        <v>0.13584270515142602</v>
      </c>
      <c r="BG182" s="2">
        <f t="shared" si="137"/>
        <v>7.3108051554487685E-2</v>
      </c>
      <c r="BH182" s="2">
        <f t="shared" si="109"/>
        <v>0.10560648200866168</v>
      </c>
      <c r="BI182" s="2">
        <f t="shared" si="117"/>
        <v>3.2153846742329923E-3</v>
      </c>
      <c r="BJ182" s="2">
        <f t="shared" si="117"/>
        <v>1.8453240542857267E-3</v>
      </c>
      <c r="BK182" s="2">
        <f t="shared" si="117"/>
        <v>5.3447872020936297E-4</v>
      </c>
      <c r="BL182" s="2">
        <f t="shared" si="110"/>
        <v>602.80115899026043</v>
      </c>
      <c r="BM182" s="2">
        <f t="shared" si="110"/>
        <v>146.65884651065008</v>
      </c>
      <c r="BN182" s="2">
        <f t="shared" si="110"/>
        <v>15.803111329678174</v>
      </c>
      <c r="BO182" s="2">
        <f t="shared" si="118"/>
        <v>863.64565847162805</v>
      </c>
      <c r="BP182" s="2">
        <f t="shared" si="118"/>
        <v>81.77761387367535</v>
      </c>
      <c r="BQ182" s="2">
        <f t="shared" si="118"/>
        <v>10.239140758789597</v>
      </c>
      <c r="BR182" s="11">
        <f t="shared" si="119"/>
        <v>3.294382419322292E-2</v>
      </c>
      <c r="BS182" s="17">
        <f t="shared" si="107"/>
        <v>6.3441426584786012E-3</v>
      </c>
      <c r="BT182" s="17">
        <f t="shared" si="108"/>
        <v>2.7970215384972043E-2</v>
      </c>
      <c r="BU182" s="12">
        <f>(BU$3*temphigh!$I292+BU$4*temphigh!$I292^2+BU$5*temphigh!$I292^6)*(K182/K$56)^$BW$1</f>
        <v>-22.240004395004902</v>
      </c>
      <c r="BV182" s="12">
        <f>(BV$3*temphigh!$I292+BV$4*temphigh!$I292^2+BV$5*temphigh!$I292^6)*(L182/L$56)^$BW$1</f>
        <v>-16.628789300684787</v>
      </c>
      <c r="BW182" s="12">
        <f>(BW$3*temphigh!$I292+BW$4*temphigh!$I292^2+BW$5*temphigh!$I292^6)*(M182/M$56)^$BW$1</f>
        <v>-15.057967142332361</v>
      </c>
      <c r="BX182" s="12"/>
      <c r="BY182" s="12"/>
      <c r="BZ182" s="12"/>
      <c r="CA182" s="19"/>
      <c r="CB182" s="19"/>
      <c r="CC182" s="19"/>
      <c r="CD182" s="19"/>
      <c r="CE182" s="19"/>
      <c r="CF182" s="19"/>
      <c r="CG182" s="19"/>
      <c r="CH182" s="19"/>
    </row>
    <row r="183" spans="1:86" x14ac:dyDescent="0.3">
      <c r="A183" s="2">
        <f t="shared" si="92"/>
        <v>2137</v>
      </c>
      <c r="B183" s="5">
        <f t="shared" si="138"/>
        <v>1165.2709874848429</v>
      </c>
      <c r="C183" s="5">
        <f t="shared" si="138"/>
        <v>2963.49505481596</v>
      </c>
      <c r="D183" s="5">
        <f t="shared" si="138"/>
        <v>4367.9255203106513</v>
      </c>
      <c r="E183" s="15">
        <f t="shared" si="139"/>
        <v>6.0887177709380116E-6</v>
      </c>
      <c r="F183" s="15">
        <f t="shared" si="139"/>
        <v>1.1995182290644589E-5</v>
      </c>
      <c r="G183" s="15">
        <f t="shared" si="139"/>
        <v>2.448773795206733E-5</v>
      </c>
      <c r="H183" s="5">
        <f t="shared" si="95"/>
        <v>187705.36013223146</v>
      </c>
      <c r="I183" s="5">
        <f t="shared" si="95"/>
        <v>79925.36173394644</v>
      </c>
      <c r="J183" s="5">
        <f t="shared" si="95"/>
        <v>29730.873154280998</v>
      </c>
      <c r="K183" s="5">
        <f t="shared" si="96"/>
        <v>161083.01171848495</v>
      </c>
      <c r="L183" s="5">
        <f t="shared" si="96"/>
        <v>26969.966291679873</v>
      </c>
      <c r="M183" s="5">
        <f t="shared" si="96"/>
        <v>6806.634640639777</v>
      </c>
      <c r="N183" s="15">
        <f t="shared" si="97"/>
        <v>1.2277754394578455E-3</v>
      </c>
      <c r="O183" s="15">
        <f t="shared" si="97"/>
        <v>5.6428707687588009E-3</v>
      </c>
      <c r="P183" s="15">
        <f t="shared" si="97"/>
        <v>5.5064214492936969E-3</v>
      </c>
      <c r="Q183" s="5">
        <f t="shared" si="98"/>
        <v>6704.9714934954081</v>
      </c>
      <c r="R183" s="5">
        <f t="shared" si="98"/>
        <v>10102.655922686186</v>
      </c>
      <c r="S183" s="5">
        <f t="shared" si="98"/>
        <v>5635.119444437968</v>
      </c>
      <c r="T183" s="5">
        <f t="shared" si="140"/>
        <v>35.720724697323533</v>
      </c>
      <c r="U183" s="5">
        <f t="shared" si="140"/>
        <v>126.40112854685169</v>
      </c>
      <c r="V183" s="5">
        <f t="shared" si="140"/>
        <v>189.53763702787711</v>
      </c>
      <c r="W183" s="15">
        <f t="shared" si="100"/>
        <v>-1.0734613539272964E-2</v>
      </c>
      <c r="X183" s="15">
        <f t="shared" si="100"/>
        <v>-1.217998157191269E-2</v>
      </c>
      <c r="Y183" s="15">
        <f t="shared" si="100"/>
        <v>-9.7425357312937999E-3</v>
      </c>
      <c r="Z183" s="5">
        <f t="shared" si="105"/>
        <v>7680.5627499365664</v>
      </c>
      <c r="AA183" s="5">
        <f t="shared" si="105"/>
        <v>26240.396476126964</v>
      </c>
      <c r="AB183" s="5">
        <f t="shared" si="105"/>
        <v>42458.180844852955</v>
      </c>
      <c r="AC183" s="16">
        <f t="shared" ref="AC183:AE198" si="143">AC182*(1+AF183)</f>
        <v>1.3825088627752635</v>
      </c>
      <c r="AD183" s="16">
        <f t="shared" si="143"/>
        <v>2.9858558817117782</v>
      </c>
      <c r="AE183" s="16">
        <f t="shared" si="143"/>
        <v>8.0941780754929518</v>
      </c>
      <c r="AF183" s="15">
        <f t="shared" si="112"/>
        <v>-4.0504037456468023E-3</v>
      </c>
      <c r="AG183" s="15">
        <f t="shared" si="112"/>
        <v>2.9673830763510267E-4</v>
      </c>
      <c r="AH183" s="15">
        <f t="shared" si="112"/>
        <v>9.7937136394747881E-3</v>
      </c>
      <c r="AI183" s="1">
        <f t="shared" si="136"/>
        <v>366587.43871898088</v>
      </c>
      <c r="AJ183" s="1">
        <f t="shared" si="136"/>
        <v>149857.99909948572</v>
      </c>
      <c r="AK183" s="1">
        <f t="shared" si="136"/>
        <v>55870.243330997357</v>
      </c>
      <c r="AL183" s="14">
        <f t="shared" si="141"/>
        <v>65.848050245940456</v>
      </c>
      <c r="AM183" s="14">
        <f t="shared" si="141"/>
        <v>14.792837146777911</v>
      </c>
      <c r="AN183" s="14">
        <f t="shared" si="141"/>
        <v>4.8161729880167146</v>
      </c>
      <c r="AO183" s="11">
        <f t="shared" si="142"/>
        <v>5.7541606600474511E-3</v>
      </c>
      <c r="AP183" s="11">
        <f t="shared" si="142"/>
        <v>7.2487247917343558E-3</v>
      </c>
      <c r="AQ183" s="11">
        <f t="shared" si="142"/>
        <v>6.5755079887778048E-3</v>
      </c>
      <c r="AR183" s="1">
        <f t="shared" si="106"/>
        <v>187705.36013223146</v>
      </c>
      <c r="AS183" s="1">
        <f t="shared" si="103"/>
        <v>79925.36173394644</v>
      </c>
      <c r="AT183" s="1">
        <f t="shared" si="104"/>
        <v>29730.873154280998</v>
      </c>
      <c r="AU183" s="1">
        <f t="shared" si="113"/>
        <v>37541.072026446294</v>
      </c>
      <c r="AV183" s="1">
        <f t="shared" si="113"/>
        <v>15985.072346789289</v>
      </c>
      <c r="AW183" s="1">
        <f t="shared" si="113"/>
        <v>5946.1746308561997</v>
      </c>
      <c r="AX183" s="1">
        <f t="shared" si="114"/>
        <v>128866.40937478797</v>
      </c>
      <c r="AY183" s="1">
        <f t="shared" si="114"/>
        <v>21575.9730333439</v>
      </c>
      <c r="AZ183" s="1">
        <f t="shared" si="114"/>
        <v>5445.3077125118207</v>
      </c>
      <c r="BA183" s="1">
        <f t="shared" si="115"/>
        <v>13711.197850789311</v>
      </c>
      <c r="BB183" s="1">
        <f t="shared" si="115"/>
        <v>29573.711745323544</v>
      </c>
      <c r="BC183" s="1">
        <f t="shared" si="115"/>
        <v>37575.120987433635</v>
      </c>
      <c r="BD183" s="1">
        <f t="shared" si="116"/>
        <v>2195.7985159778855</v>
      </c>
      <c r="BE183" s="2">
        <f t="shared" si="137"/>
        <v>0.17931493730955578</v>
      </c>
      <c r="BF183" s="2">
        <f t="shared" si="137"/>
        <v>0.13584270515142602</v>
      </c>
      <c r="BG183" s="2">
        <f t="shared" si="137"/>
        <v>7.3108051554487685E-2</v>
      </c>
      <c r="BH183" s="2">
        <f t="shared" si="109"/>
        <v>0.10534081604237609</v>
      </c>
      <c r="BI183" s="2">
        <f t="shared" si="117"/>
        <v>3.2153846742329923E-3</v>
      </c>
      <c r="BJ183" s="2">
        <f t="shared" si="117"/>
        <v>1.8453240542857267E-3</v>
      </c>
      <c r="BK183" s="2">
        <f t="shared" si="117"/>
        <v>5.3447872020936297E-4</v>
      </c>
      <c r="BL183" s="2">
        <f t="shared" si="110"/>
        <v>603.54493824056158</v>
      </c>
      <c r="BM183" s="2">
        <f t="shared" si="110"/>
        <v>147.48819255513934</v>
      </c>
      <c r="BN183" s="2">
        <f t="shared" si="110"/>
        <v>15.890519034207015</v>
      </c>
      <c r="BO183" s="2">
        <f t="shared" si="118"/>
        <v>876.45595721632924</v>
      </c>
      <c r="BP183" s="2">
        <f t="shared" si="118"/>
        <v>82.752387968095746</v>
      </c>
      <c r="BQ183" s="2">
        <f t="shared" si="118"/>
        <v>10.238621457973286</v>
      </c>
      <c r="BR183" s="11">
        <f t="shared" si="119"/>
        <v>3.2829691954332246E-2</v>
      </c>
      <c r="BS183" s="17">
        <f t="shared" si="107"/>
        <v>6.1418080150037885E-3</v>
      </c>
      <c r="BT183" s="17">
        <f t="shared" si="108"/>
        <v>2.7155548917448584E-2</v>
      </c>
      <c r="BU183" s="12">
        <f>(BU$3*temphigh!$I293+BU$4*temphigh!$I293^2+BU$5*temphigh!$I293^6)*(K183/K$56)^$BW$1</f>
        <v>-22.630813711625628</v>
      </c>
      <c r="BV183" s="12">
        <f>(BV$3*temphigh!$I293+BV$4*temphigh!$I293^2+BV$5*temphigh!$I293^6)*(L183/L$56)^$BW$1</f>
        <v>-16.874439305303188</v>
      </c>
      <c r="BW183" s="12">
        <f>(BW$3*temphigh!$I293+BW$4*temphigh!$I293^2+BW$5*temphigh!$I293^6)*(M183/M$56)^$BW$1</f>
        <v>-15.258638967151139</v>
      </c>
      <c r="BX183" s="12"/>
      <c r="BY183" s="12"/>
      <c r="BZ183" s="12"/>
      <c r="CA183" s="19"/>
      <c r="CB183" s="19"/>
      <c r="CC183" s="19"/>
      <c r="CD183" s="19"/>
      <c r="CE183" s="19"/>
      <c r="CF183" s="19"/>
      <c r="CG183" s="19"/>
      <c r="CH183" s="19"/>
    </row>
    <row r="184" spans="1:86" x14ac:dyDescent="0.3">
      <c r="A184" s="2">
        <f t="shared" si="92"/>
        <v>2138</v>
      </c>
      <c r="B184" s="5">
        <f t="shared" si="138"/>
        <v>1165.2777277407038</v>
      </c>
      <c r="C184" s="5">
        <f t="shared" si="138"/>
        <v>2963.5288250961903</v>
      </c>
      <c r="D184" s="5">
        <f t="shared" si="138"/>
        <v>4368.0271328954095</v>
      </c>
      <c r="E184" s="15">
        <f t="shared" si="139"/>
        <v>5.7842818823911106E-6</v>
      </c>
      <c r="F184" s="15">
        <f t="shared" si="139"/>
        <v>1.139542317611236E-5</v>
      </c>
      <c r="G184" s="15">
        <f t="shared" si="139"/>
        <v>2.3263351054463962E-5</v>
      </c>
      <c r="H184" s="5">
        <f t="shared" si="95"/>
        <v>187913.15068097203</v>
      </c>
      <c r="I184" s="5">
        <f t="shared" si="95"/>
        <v>80368.698756658428</v>
      </c>
      <c r="J184" s="5">
        <f t="shared" si="95"/>
        <v>29892.513795949213</v>
      </c>
      <c r="K184" s="5">
        <f t="shared" si="96"/>
        <v>161260.39845051104</v>
      </c>
      <c r="L184" s="5">
        <f t="shared" si="96"/>
        <v>27119.256636233262</v>
      </c>
      <c r="M184" s="5">
        <f t="shared" si="96"/>
        <v>6843.4817107316212</v>
      </c>
      <c r="N184" s="15">
        <f t="shared" si="97"/>
        <v>1.1012131579468676E-3</v>
      </c>
      <c r="O184" s="15">
        <f t="shared" si="97"/>
        <v>5.5354294083580502E-3</v>
      </c>
      <c r="P184" s="15">
        <f t="shared" si="97"/>
        <v>5.4134050139615919E-3</v>
      </c>
      <c r="Q184" s="5">
        <f t="shared" si="98"/>
        <v>6640.3389678004714</v>
      </c>
      <c r="R184" s="5">
        <f t="shared" si="98"/>
        <v>10034.9615142566</v>
      </c>
      <c r="S184" s="5">
        <f t="shared" si="98"/>
        <v>5610.5575952461986</v>
      </c>
      <c r="T184" s="5">
        <f t="shared" si="140"/>
        <v>35.337276522355005</v>
      </c>
      <c r="U184" s="5">
        <f t="shared" si="140"/>
        <v>124.86156513048208</v>
      </c>
      <c r="V184" s="5">
        <f t="shared" si="140"/>
        <v>187.69105982670803</v>
      </c>
      <c r="W184" s="15">
        <f t="shared" si="100"/>
        <v>-1.0734613539272964E-2</v>
      </c>
      <c r="X184" s="15">
        <f t="shared" si="100"/>
        <v>-1.217998157191269E-2</v>
      </c>
      <c r="Y184" s="15">
        <f t="shared" si="100"/>
        <v>-9.7425357312937999E-3</v>
      </c>
      <c r="Z184" s="5">
        <f t="shared" si="105"/>
        <v>7576.676569569885</v>
      </c>
      <c r="AA184" s="5">
        <f t="shared" si="105"/>
        <v>26075.104458905596</v>
      </c>
      <c r="AB184" s="5">
        <f t="shared" si="105"/>
        <v>42691.13027158421</v>
      </c>
      <c r="AC184" s="16">
        <f t="shared" si="143"/>
        <v>1.3769091436990888</v>
      </c>
      <c r="AD184" s="16">
        <f t="shared" si="143"/>
        <v>2.9867418995329595</v>
      </c>
      <c r="AE184" s="16">
        <f t="shared" si="143"/>
        <v>8.1734501377112441</v>
      </c>
      <c r="AF184" s="15">
        <f t="shared" si="112"/>
        <v>-4.0504037456468023E-3</v>
      </c>
      <c r="AG184" s="15">
        <f t="shared" si="112"/>
        <v>2.9673830763510267E-4</v>
      </c>
      <c r="AH184" s="15">
        <f t="shared" si="112"/>
        <v>9.7937136394747881E-3</v>
      </c>
      <c r="AI184" s="1">
        <f t="shared" ref="AI184:AK199" si="144">(1-$AI$5)*AI183+AU183</f>
        <v>367469.76687352906</v>
      </c>
      <c r="AJ184" s="1">
        <f t="shared" si="144"/>
        <v>150857.27153632644</v>
      </c>
      <c r="AK184" s="1">
        <f t="shared" si="144"/>
        <v>56229.393628753824</v>
      </c>
      <c r="AL184" s="14">
        <f t="shared" si="141"/>
        <v>66.223161503603805</v>
      </c>
      <c r="AM184" s="14">
        <f t="shared" si="141"/>
        <v>14.898994060090189</v>
      </c>
      <c r="AN184" s="14">
        <f t="shared" si="141"/>
        <v>4.8475250841351736</v>
      </c>
      <c r="AO184" s="11">
        <f t="shared" si="142"/>
        <v>5.6966190534469769E-3</v>
      </c>
      <c r="AP184" s="11">
        <f t="shared" si="142"/>
        <v>7.1762375438170125E-3</v>
      </c>
      <c r="AQ184" s="11">
        <f t="shared" si="142"/>
        <v>6.5097529088900263E-3</v>
      </c>
      <c r="AR184" s="1">
        <f t="shared" si="106"/>
        <v>187913.15068097203</v>
      </c>
      <c r="AS184" s="1">
        <f t="shared" si="103"/>
        <v>80368.698756658428</v>
      </c>
      <c r="AT184" s="1">
        <f t="shared" si="104"/>
        <v>29892.513795949213</v>
      </c>
      <c r="AU184" s="1">
        <f t="shared" si="113"/>
        <v>37582.630136194406</v>
      </c>
      <c r="AV184" s="1">
        <f t="shared" si="113"/>
        <v>16073.739751331686</v>
      </c>
      <c r="AW184" s="1">
        <f t="shared" si="113"/>
        <v>5978.5027591898433</v>
      </c>
      <c r="AX184" s="1">
        <f t="shared" si="114"/>
        <v>129008.31876040886</v>
      </c>
      <c r="AY184" s="1">
        <f t="shared" si="114"/>
        <v>21695.40530898661</v>
      </c>
      <c r="AZ184" s="1">
        <f t="shared" si="114"/>
        <v>5474.7853685852961</v>
      </c>
      <c r="BA184" s="1">
        <f t="shared" si="115"/>
        <v>13712.559673358439</v>
      </c>
      <c r="BB184" s="1">
        <f t="shared" si="115"/>
        <v>29590.407919039357</v>
      </c>
      <c r="BC184" s="1">
        <f t="shared" si="115"/>
        <v>37599.577238276564</v>
      </c>
      <c r="BD184" s="1">
        <f t="shared" si="116"/>
        <v>2132.9640909664608</v>
      </c>
      <c r="BE184" s="2">
        <f t="shared" ref="BE184:BG199" si="145">BE183</f>
        <v>0.17931493730955578</v>
      </c>
      <c r="BF184" s="2">
        <f t="shared" si="145"/>
        <v>0.13584270515142602</v>
      </c>
      <c r="BG184" s="2">
        <f t="shared" si="145"/>
        <v>7.3108051554487685E-2</v>
      </c>
      <c r="BH184" s="2">
        <f t="shared" si="109"/>
        <v>0.10507575919100437</v>
      </c>
      <c r="BI184" s="2">
        <f t="shared" si="117"/>
        <v>3.2153846742329923E-3</v>
      </c>
      <c r="BJ184" s="2">
        <f t="shared" si="117"/>
        <v>1.8453240542857267E-3</v>
      </c>
      <c r="BK184" s="2">
        <f t="shared" si="117"/>
        <v>5.3447872020936297E-4</v>
      </c>
      <c r="BL184" s="2">
        <f t="shared" si="110"/>
        <v>604.21306478643248</v>
      </c>
      <c r="BM184" s="2">
        <f t="shared" si="110"/>
        <v>148.30629302730517</v>
      </c>
      <c r="BN184" s="2">
        <f t="shared" si="110"/>
        <v>15.976912517499661</v>
      </c>
      <c r="BO184" s="2">
        <f t="shared" si="118"/>
        <v>889.45686211104692</v>
      </c>
      <c r="BP184" s="2">
        <f t="shared" si="118"/>
        <v>83.738889451511341</v>
      </c>
      <c r="BQ184" s="2">
        <f t="shared" si="118"/>
        <v>10.238114689327446</v>
      </c>
      <c r="BR184" s="11">
        <f t="shared" si="119"/>
        <v>3.2716493265966012E-2</v>
      </c>
      <c r="BS184" s="17">
        <f t="shared" si="107"/>
        <v>5.9465835101837443E-3</v>
      </c>
      <c r="BT184" s="17">
        <f t="shared" si="108"/>
        <v>2.6364610599464645E-2</v>
      </c>
      <c r="BU184" s="12">
        <f>(BU$3*temphigh!$I294+BU$4*temphigh!$I294^2+BU$5*temphigh!$I294^6)*(K184/K$56)^$BW$1</f>
        <v>-23.022924375651129</v>
      </c>
      <c r="BV184" s="12">
        <f>(BV$3*temphigh!$I294+BV$4*temphigh!$I294^2+BV$5*temphigh!$I294^6)*(L184/L$56)^$BW$1</f>
        <v>-17.120261295136064</v>
      </c>
      <c r="BW184" s="12">
        <f>(BW$3*temphigh!$I294+BW$4*temphigh!$I294^2+BW$5*temphigh!$I294^6)*(M184/M$56)^$BW$1</f>
        <v>-15.459350456927018</v>
      </c>
      <c r="BX184" s="12"/>
      <c r="BY184" s="12"/>
      <c r="BZ184" s="12"/>
      <c r="CA184" s="19"/>
      <c r="CB184" s="19"/>
      <c r="CC184" s="19"/>
      <c r="CD184" s="19"/>
      <c r="CE184" s="19"/>
      <c r="CF184" s="19"/>
      <c r="CG184" s="19"/>
      <c r="CH184" s="19"/>
    </row>
    <row r="185" spans="1:86" x14ac:dyDescent="0.3">
      <c r="A185" s="2">
        <f t="shared" si="92"/>
        <v>2139</v>
      </c>
      <c r="B185" s="5">
        <f t="shared" si="138"/>
        <v>1165.28413102081</v>
      </c>
      <c r="C185" s="5">
        <f t="shared" si="138"/>
        <v>2963.560907227994</v>
      </c>
      <c r="D185" s="5">
        <f t="shared" si="138"/>
        <v>4368.1236670965873</v>
      </c>
      <c r="E185" s="15">
        <f t="shared" si="139"/>
        <v>5.4950677882715551E-6</v>
      </c>
      <c r="F185" s="15">
        <f t="shared" si="139"/>
        <v>1.0825652017306742E-5</v>
      </c>
      <c r="G185" s="15">
        <f t="shared" si="139"/>
        <v>2.2100183501740762E-5</v>
      </c>
      <c r="H185" s="5">
        <f t="shared" si="95"/>
        <v>188097.45469010973</v>
      </c>
      <c r="I185" s="5">
        <f t="shared" si="95"/>
        <v>80805.915559190631</v>
      </c>
      <c r="J185" s="5">
        <f t="shared" si="95"/>
        <v>30052.252369153986</v>
      </c>
      <c r="K185" s="5">
        <f t="shared" si="96"/>
        <v>161417.67461068308</v>
      </c>
      <c r="L185" s="5">
        <f t="shared" si="96"/>
        <v>27266.493953982379</v>
      </c>
      <c r="M185" s="5">
        <f t="shared" si="96"/>
        <v>6879.8996226975351</v>
      </c>
      <c r="N185" s="15">
        <f t="shared" si="97"/>
        <v>9.7529313881916657E-4</v>
      </c>
      <c r="O185" s="15">
        <f t="shared" si="97"/>
        <v>5.4292534535183012E-3</v>
      </c>
      <c r="P185" s="15">
        <f t="shared" si="97"/>
        <v>5.3215473504963917E-3</v>
      </c>
      <c r="Q185" s="5">
        <f t="shared" si="98"/>
        <v>6575.5003845367519</v>
      </c>
      <c r="R185" s="5">
        <f t="shared" si="98"/>
        <v>9966.6625178350823</v>
      </c>
      <c r="S185" s="5">
        <f t="shared" si="98"/>
        <v>5585.5859436465535</v>
      </c>
      <c r="T185" s="5">
        <f t="shared" si="140"/>
        <v>34.957944515357099</v>
      </c>
      <c r="U185" s="5">
        <f t="shared" si="140"/>
        <v>123.34075356815264</v>
      </c>
      <c r="V185" s="5">
        <f t="shared" si="140"/>
        <v>185.86247296990192</v>
      </c>
      <c r="W185" s="15">
        <f t="shared" si="100"/>
        <v>-1.0734613539272964E-2</v>
      </c>
      <c r="X185" s="15">
        <f t="shared" si="100"/>
        <v>-1.217998157191269E-2</v>
      </c>
      <c r="Y185" s="15">
        <f t="shared" si="100"/>
        <v>-9.7425357312937999E-3</v>
      </c>
      <c r="Z185" s="5">
        <f t="shared" si="105"/>
        <v>7473.2484722861382</v>
      </c>
      <c r="AA185" s="5">
        <f t="shared" si="105"/>
        <v>25908.069825021812</v>
      </c>
      <c r="AB185" s="5">
        <f t="shared" si="105"/>
        <v>42921.334340282338</v>
      </c>
      <c r="AC185" s="16">
        <f t="shared" si="143"/>
        <v>1.3713321057460346</v>
      </c>
      <c r="AD185" s="16">
        <f t="shared" si="143"/>
        <v>2.9876281802695699</v>
      </c>
      <c r="AE185" s="16">
        <f t="shared" si="143"/>
        <v>8.2534985678065134</v>
      </c>
      <c r="AF185" s="15">
        <f t="shared" si="112"/>
        <v>-4.0504037456468023E-3</v>
      </c>
      <c r="AG185" s="15">
        <f t="shared" si="112"/>
        <v>2.9673830763510267E-4</v>
      </c>
      <c r="AH185" s="15">
        <f t="shared" si="112"/>
        <v>9.7937136394747881E-3</v>
      </c>
      <c r="AI185" s="1">
        <f t="shared" si="144"/>
        <v>368305.4203223706</v>
      </c>
      <c r="AJ185" s="1">
        <f t="shared" si="144"/>
        <v>151845.28413402548</v>
      </c>
      <c r="AK185" s="1">
        <f t="shared" si="144"/>
        <v>56584.957025068288</v>
      </c>
      <c r="AL185" s="14">
        <f t="shared" si="141"/>
        <v>66.596637145968728</v>
      </c>
      <c r="AM185" s="14">
        <f t="shared" si="141"/>
        <v>15.004843593423924</v>
      </c>
      <c r="AN185" s="14">
        <f t="shared" si="141"/>
        <v>4.8787657127473665</v>
      </c>
      <c r="AO185" s="11">
        <f t="shared" si="142"/>
        <v>5.6396528629125073E-3</v>
      </c>
      <c r="AP185" s="11">
        <f t="shared" si="142"/>
        <v>7.104475168378842E-3</v>
      </c>
      <c r="AQ185" s="11">
        <f t="shared" si="142"/>
        <v>6.444655379801126E-3</v>
      </c>
      <c r="AR185" s="1">
        <f t="shared" si="106"/>
        <v>188097.45469010973</v>
      </c>
      <c r="AS185" s="1">
        <f t="shared" si="103"/>
        <v>80805.915559190631</v>
      </c>
      <c r="AT185" s="1">
        <f t="shared" si="104"/>
        <v>30052.252369153986</v>
      </c>
      <c r="AU185" s="1">
        <f t="shared" si="113"/>
        <v>37619.490938021947</v>
      </c>
      <c r="AV185" s="1">
        <f t="shared" si="113"/>
        <v>16161.183111838127</v>
      </c>
      <c r="AW185" s="1">
        <f t="shared" si="113"/>
        <v>6010.4504738307978</v>
      </c>
      <c r="AX185" s="1">
        <f t="shared" si="114"/>
        <v>129134.13968854649</v>
      </c>
      <c r="AY185" s="1">
        <f t="shared" si="114"/>
        <v>21813.195163185901</v>
      </c>
      <c r="AZ185" s="1">
        <f t="shared" si="114"/>
        <v>5503.919698158028</v>
      </c>
      <c r="BA185" s="1">
        <f t="shared" si="115"/>
        <v>13713.770964574021</v>
      </c>
      <c r="BB185" s="1">
        <f t="shared" si="115"/>
        <v>29606.774657105172</v>
      </c>
      <c r="BC185" s="1">
        <f t="shared" si="115"/>
        <v>37623.591741159194</v>
      </c>
      <c r="BD185" s="1">
        <f t="shared" si="116"/>
        <v>2071.9035552240884</v>
      </c>
      <c r="BE185" s="2">
        <f t="shared" si="145"/>
        <v>0.17931493730955578</v>
      </c>
      <c r="BF185" s="2">
        <f t="shared" si="145"/>
        <v>0.13584270515142602</v>
      </c>
      <c r="BG185" s="2">
        <f t="shared" si="145"/>
        <v>7.3108051554487685E-2</v>
      </c>
      <c r="BH185" s="2">
        <f t="shared" si="109"/>
        <v>0.10481132986701164</v>
      </c>
      <c r="BI185" s="2">
        <f t="shared" si="117"/>
        <v>3.2153846742329923E-3</v>
      </c>
      <c r="BJ185" s="2">
        <f t="shared" si="117"/>
        <v>1.8453240542857267E-3</v>
      </c>
      <c r="BK185" s="2">
        <f t="shared" si="117"/>
        <v>5.3447872020936297E-4</v>
      </c>
      <c r="BL185" s="2">
        <f t="shared" si="110"/>
        <v>604.80567307281353</v>
      </c>
      <c r="BM185" s="2">
        <f t="shared" si="110"/>
        <v>149.11309970995575</v>
      </c>
      <c r="BN185" s="2">
        <f t="shared" si="110"/>
        <v>16.062289385674219</v>
      </c>
      <c r="BO185" s="2">
        <f t="shared" si="118"/>
        <v>902.65119434804785</v>
      </c>
      <c r="BP185" s="2">
        <f t="shared" si="118"/>
        <v>84.737259363078934</v>
      </c>
      <c r="BQ185" s="2">
        <f t="shared" si="118"/>
        <v>10.237620285120576</v>
      </c>
      <c r="BR185" s="11">
        <f t="shared" si="119"/>
        <v>3.2604210750336787E-2</v>
      </c>
      <c r="BS185" s="17">
        <f t="shared" si="107"/>
        <v>5.7581955444302758E-3</v>
      </c>
      <c r="BT185" s="17">
        <f t="shared" si="108"/>
        <v>2.5596709319868585E-2</v>
      </c>
      <c r="BU185" s="12">
        <f>(BU$3*temphigh!$I295+BU$4*temphigh!$I295^2+BU$5*temphigh!$I295^6)*(K185/K$56)^$BW$1</f>
        <v>-23.416305675028362</v>
      </c>
      <c r="BV185" s="12">
        <f>(BV$3*temphigh!$I295+BV$4*temphigh!$I295^2+BV$5*temphigh!$I295^6)*(L185/L$56)^$BW$1</f>
        <v>-17.366228258541327</v>
      </c>
      <c r="BW185" s="12">
        <f>(BW$3*temphigh!$I295+BW$4*temphigh!$I295^2+BW$5*temphigh!$I295^6)*(M185/M$56)^$BW$1</f>
        <v>-15.66007921356608</v>
      </c>
      <c r="BX185" s="12"/>
      <c r="BY185" s="12"/>
      <c r="BZ185" s="12"/>
      <c r="CA185" s="19"/>
      <c r="CB185" s="19"/>
      <c r="CC185" s="19"/>
      <c r="CD185" s="19"/>
      <c r="CE185" s="19"/>
      <c r="CF185" s="19"/>
      <c r="CG185" s="19"/>
      <c r="CH185" s="19"/>
    </row>
    <row r="186" spans="1:86" x14ac:dyDescent="0.3">
      <c r="A186" s="2">
        <f t="shared" ref="A186:A249" si="146">1+A185</f>
        <v>2140</v>
      </c>
      <c r="B186" s="5">
        <f t="shared" ref="B186:D201" si="147">B185*(1+E186)</f>
        <v>1165.2902141703378</v>
      </c>
      <c r="C186" s="5">
        <f t="shared" si="147"/>
        <v>2963.5913855831523</v>
      </c>
      <c r="D186" s="5">
        <f t="shared" si="147"/>
        <v>4368.2153766144584</v>
      </c>
      <c r="E186" s="15">
        <f t="shared" ref="E186:G201" si="148">E185*$E$5</f>
        <v>5.2203143988579772E-6</v>
      </c>
      <c r="F186" s="15">
        <f t="shared" si="148"/>
        <v>1.0284369416441405E-5</v>
      </c>
      <c r="G186" s="15">
        <f t="shared" si="148"/>
        <v>2.0995174326653724E-5</v>
      </c>
      <c r="H186" s="5">
        <f t="shared" ref="H186:J249" si="149">AR186</f>
        <v>188258.31825359151</v>
      </c>
      <c r="I186" s="5">
        <f t="shared" si="149"/>
        <v>81236.988246300927</v>
      </c>
      <c r="J186" s="5">
        <f t="shared" si="149"/>
        <v>30210.084999360497</v>
      </c>
      <c r="K186" s="5">
        <f t="shared" ref="K186:M249" si="150">H186/B186*1000</f>
        <v>161554.87788733168</v>
      </c>
      <c r="L186" s="5">
        <f t="shared" si="150"/>
        <v>27411.669719884732</v>
      </c>
      <c r="M186" s="5">
        <f t="shared" si="150"/>
        <v>6915.8872433562383</v>
      </c>
      <c r="N186" s="15">
        <f t="shared" ref="N186:P249" si="151">K186/K185-1</f>
        <v>8.4998917856737854E-4</v>
      </c>
      <c r="O186" s="15">
        <f t="shared" si="151"/>
        <v>5.3243283183883605E-3</v>
      </c>
      <c r="P186" s="15">
        <f t="shared" si="151"/>
        <v>5.2308351331138425E-3</v>
      </c>
      <c r="Q186" s="5">
        <f t="shared" ref="Q186:S249" si="152">T186*H186/1000</f>
        <v>6510.4780229433745</v>
      </c>
      <c r="R186" s="5">
        <f t="shared" si="152"/>
        <v>9897.7899867347478</v>
      </c>
      <c r="S186" s="5">
        <f t="shared" si="152"/>
        <v>5560.217537102516</v>
      </c>
      <c r="T186" s="5">
        <f t="shared" ref="T186:V201" si="153">T185*(1+W186)</f>
        <v>34.582684490857396</v>
      </c>
      <c r="U186" s="5">
        <f t="shared" si="153"/>
        <v>121.83846546262671</v>
      </c>
      <c r="V186" s="5">
        <f t="shared" si="153"/>
        <v>184.05170118588603</v>
      </c>
      <c r="W186" s="15">
        <f t="shared" ref="W186:Y249" si="154">T$5-1</f>
        <v>-1.0734613539272964E-2</v>
      </c>
      <c r="X186" s="15">
        <f t="shared" si="154"/>
        <v>-1.217998157191269E-2</v>
      </c>
      <c r="Y186" s="15">
        <f t="shared" si="154"/>
        <v>-9.7425357312937999E-3</v>
      </c>
      <c r="Z186" s="5">
        <f t="shared" si="105"/>
        <v>7370.3029604590392</v>
      </c>
      <c r="AA186" s="5">
        <f t="shared" si="105"/>
        <v>25739.372387197876</v>
      </c>
      <c r="AB186" s="5">
        <f t="shared" si="105"/>
        <v>43148.786983137819</v>
      </c>
      <c r="AC186" s="16">
        <f t="shared" si="143"/>
        <v>1.365777657048395</v>
      </c>
      <c r="AD186" s="16">
        <f t="shared" si="143"/>
        <v>2.9885147239996259</v>
      </c>
      <c r="AE186" s="16">
        <f t="shared" si="143"/>
        <v>8.3343309693034264</v>
      </c>
      <c r="AF186" s="15">
        <f t="shared" si="112"/>
        <v>-4.0504037456468023E-3</v>
      </c>
      <c r="AG186" s="15">
        <f t="shared" si="112"/>
        <v>2.9673830763510267E-4</v>
      </c>
      <c r="AH186" s="15">
        <f t="shared" si="112"/>
        <v>9.7937136394747881E-3</v>
      </c>
      <c r="AI186" s="1">
        <f t="shared" si="144"/>
        <v>369094.36922815547</v>
      </c>
      <c r="AJ186" s="1">
        <f t="shared" si="144"/>
        <v>152821.93883246105</v>
      </c>
      <c r="AK186" s="1">
        <f t="shared" si="144"/>
        <v>56936.911796392254</v>
      </c>
      <c r="AL186" s="14">
        <f t="shared" ref="AL186:AN201" si="155">AL185*(1+AO186)</f>
        <v>66.968463242155934</v>
      </c>
      <c r="AM186" s="14">
        <f t="shared" si="155"/>
        <v>15.110379116751664</v>
      </c>
      <c r="AN186" s="14">
        <f t="shared" si="155"/>
        <v>4.9098932568078393</v>
      </c>
      <c r="AO186" s="11">
        <f t="shared" ref="AO186:AQ201" si="156">AO$5*AO185</f>
        <v>5.5832563342833822E-3</v>
      </c>
      <c r="AP186" s="11">
        <f t="shared" si="156"/>
        <v>7.0334304166950537E-3</v>
      </c>
      <c r="AQ186" s="11">
        <f t="shared" si="156"/>
        <v>6.3802088260031149E-3</v>
      </c>
      <c r="AR186" s="1">
        <f t="shared" si="106"/>
        <v>188258.31825359151</v>
      </c>
      <c r="AS186" s="1">
        <f t="shared" si="103"/>
        <v>81236.988246300927</v>
      </c>
      <c r="AT186" s="1">
        <f t="shared" si="104"/>
        <v>30210.084999360497</v>
      </c>
      <c r="AU186" s="1">
        <f t="shared" si="113"/>
        <v>37651.663650718307</v>
      </c>
      <c r="AV186" s="1">
        <f t="shared" si="113"/>
        <v>16247.397649260187</v>
      </c>
      <c r="AW186" s="1">
        <f t="shared" si="113"/>
        <v>6042.0169998720994</v>
      </c>
      <c r="AX186" s="1">
        <f t="shared" si="114"/>
        <v>129243.90230986534</v>
      </c>
      <c r="AY186" s="1">
        <f t="shared" si="114"/>
        <v>21929.335775907784</v>
      </c>
      <c r="AZ186" s="1">
        <f t="shared" si="114"/>
        <v>5532.7097946849899</v>
      </c>
      <c r="BA186" s="1">
        <f t="shared" si="115"/>
        <v>13714.832618129994</v>
      </c>
      <c r="BB186" s="1">
        <f t="shared" si="115"/>
        <v>29622.816419519488</v>
      </c>
      <c r="BC186" s="1">
        <f t="shared" si="115"/>
        <v>37647.171516312585</v>
      </c>
      <c r="BD186" s="1">
        <f t="shared" si="116"/>
        <v>2012.5678747975589</v>
      </c>
      <c r="BE186" s="2">
        <f t="shared" si="145"/>
        <v>0.17931493730955578</v>
      </c>
      <c r="BF186" s="2">
        <f t="shared" si="145"/>
        <v>0.13584270515142602</v>
      </c>
      <c r="BG186" s="2">
        <f t="shared" si="145"/>
        <v>7.3108051554487685E-2</v>
      </c>
      <c r="BH186" s="2">
        <f t="shared" si="109"/>
        <v>0.10454754642149866</v>
      </c>
      <c r="BI186" s="2">
        <f t="shared" si="117"/>
        <v>3.2153846742329923E-3</v>
      </c>
      <c r="BJ186" s="2">
        <f t="shared" si="117"/>
        <v>1.8453240542857267E-3</v>
      </c>
      <c r="BK186" s="2">
        <f t="shared" si="117"/>
        <v>5.3447872020936297E-4</v>
      </c>
      <c r="BL186" s="2">
        <f t="shared" si="110"/>
        <v>605.32291130947533</v>
      </c>
      <c r="BM186" s="2">
        <f t="shared" si="110"/>
        <v>149.90856850862596</v>
      </c>
      <c r="BN186" s="2">
        <f t="shared" si="110"/>
        <v>16.146647567874272</v>
      </c>
      <c r="BO186" s="2">
        <f t="shared" si="118"/>
        <v>916.04181583175148</v>
      </c>
      <c r="BP186" s="2">
        <f t="shared" si="118"/>
        <v>85.747640429809991</v>
      </c>
      <c r="BQ186" s="2">
        <f t="shared" si="118"/>
        <v>10.237138079741637</v>
      </c>
      <c r="BR186" s="11">
        <f t="shared" si="119"/>
        <v>3.2492826735831953E-2</v>
      </c>
      <c r="BS186" s="17">
        <f t="shared" si="107"/>
        <v>5.5763820101470546E-3</v>
      </c>
      <c r="BT186" s="17">
        <f t="shared" si="108"/>
        <v>2.4851174096959791E-2</v>
      </c>
      <c r="BU186" s="12">
        <f>(BU$3*temphigh!$I296+BU$4*temphigh!$I296^2+BU$5*temphigh!$I296^6)*(K186/K$56)^$BW$1</f>
        <v>-23.810928013331385</v>
      </c>
      <c r="BV186" s="12">
        <f>(BV$3*temphigh!$I296+BV$4*temphigh!$I296^2+BV$5*temphigh!$I296^6)*(L186/L$56)^$BW$1</f>
        <v>-17.612313802939941</v>
      </c>
      <c r="BW186" s="12">
        <f>(BW$3*temphigh!$I296+BW$4*temphigh!$I296^2+BW$5*temphigh!$I296^6)*(M186/M$56)^$BW$1</f>
        <v>-15.860803342793965</v>
      </c>
      <c r="BX186" s="12"/>
      <c r="BY186" s="12"/>
      <c r="BZ186" s="12"/>
      <c r="CA186" s="19"/>
      <c r="CB186" s="19"/>
      <c r="CC186" s="19"/>
      <c r="CD186" s="19"/>
      <c r="CE186" s="19"/>
      <c r="CF186" s="19"/>
      <c r="CG186" s="19"/>
      <c r="CH186" s="19"/>
    </row>
    <row r="187" spans="1:86" x14ac:dyDescent="0.3">
      <c r="A187" s="2">
        <f t="shared" si="146"/>
        <v>2141</v>
      </c>
      <c r="B187" s="5">
        <f t="shared" si="147"/>
        <v>1165.2959931925573</v>
      </c>
      <c r="C187" s="5">
        <f t="shared" si="147"/>
        <v>2963.6203403183304</v>
      </c>
      <c r="D187" s="5">
        <f t="shared" si="147"/>
        <v>4368.3025024856197</v>
      </c>
      <c r="E187" s="15">
        <f t="shared" si="148"/>
        <v>4.9592986789150782E-6</v>
      </c>
      <c r="F187" s="15">
        <f t="shared" si="148"/>
        <v>9.7701509456193339E-6</v>
      </c>
      <c r="G187" s="15">
        <f t="shared" si="148"/>
        <v>1.9945415610321037E-5</v>
      </c>
      <c r="H187" s="5">
        <f t="shared" si="149"/>
        <v>188395.79151992436</v>
      </c>
      <c r="I187" s="5">
        <f t="shared" si="149"/>
        <v>81661.895112638973</v>
      </c>
      <c r="J187" s="5">
        <f t="shared" si="149"/>
        <v>30366.00840311217</v>
      </c>
      <c r="K187" s="5">
        <f t="shared" si="150"/>
        <v>161672.04952260849</v>
      </c>
      <c r="L187" s="5">
        <f t="shared" si="150"/>
        <v>27554.776164030325</v>
      </c>
      <c r="M187" s="5">
        <f t="shared" si="150"/>
        <v>6951.4435838254158</v>
      </c>
      <c r="N187" s="15">
        <f t="shared" si="151"/>
        <v>7.252745123458304E-4</v>
      </c>
      <c r="O187" s="15">
        <f t="shared" si="151"/>
        <v>5.2206394432725567E-3</v>
      </c>
      <c r="P187" s="15">
        <f t="shared" si="151"/>
        <v>5.1412550867331319E-3</v>
      </c>
      <c r="Q187" s="5">
        <f t="shared" si="152"/>
        <v>6445.2937175649913</v>
      </c>
      <c r="R187" s="5">
        <f t="shared" si="152"/>
        <v>9828.3745300000282</v>
      </c>
      <c r="S187" s="5">
        <f t="shared" si="152"/>
        <v>5534.4652958128372</v>
      </c>
      <c r="T187" s="5">
        <f t="shared" si="153"/>
        <v>34.211452737697435</v>
      </c>
      <c r="U187" s="5">
        <f t="shared" si="153"/>
        <v>120.35447519854181</v>
      </c>
      <c r="V187" s="5">
        <f t="shared" si="153"/>
        <v>182.25857091067712</v>
      </c>
      <c r="W187" s="15">
        <f t="shared" si="154"/>
        <v>-1.0734613539272964E-2</v>
      </c>
      <c r="X187" s="15">
        <f t="shared" si="154"/>
        <v>-1.217998157191269E-2</v>
      </c>
      <c r="Y187" s="15">
        <f t="shared" si="154"/>
        <v>-9.7425357312937999E-3</v>
      </c>
      <c r="Z187" s="5">
        <f t="shared" si="105"/>
        <v>7267.8636281307918</v>
      </c>
      <c r="AA187" s="5">
        <f t="shared" si="105"/>
        <v>25569.090930418042</v>
      </c>
      <c r="AB187" s="5">
        <f t="shared" si="105"/>
        <v>43373.483001165238</v>
      </c>
      <c r="AC187" s="16">
        <f t="shared" si="143"/>
        <v>1.3602457061105655</v>
      </c>
      <c r="AD187" s="16">
        <f t="shared" si="143"/>
        <v>2.9894015308011683</v>
      </c>
      <c r="AE187" s="16">
        <f t="shared" si="143"/>
        <v>8.4159550201933904</v>
      </c>
      <c r="AF187" s="15">
        <f t="shared" si="112"/>
        <v>-4.0504037456468023E-3</v>
      </c>
      <c r="AG187" s="15">
        <f t="shared" si="112"/>
        <v>2.9673830763510267E-4</v>
      </c>
      <c r="AH187" s="15">
        <f t="shared" si="112"/>
        <v>9.7937136394747881E-3</v>
      </c>
      <c r="AI187" s="1">
        <f t="shared" si="144"/>
        <v>369836.59595605824</v>
      </c>
      <c r="AJ187" s="1">
        <f t="shared" si="144"/>
        <v>153787.14259847513</v>
      </c>
      <c r="AK187" s="1">
        <f t="shared" si="144"/>
        <v>57285.237616625134</v>
      </c>
      <c r="AL187" s="14">
        <f t="shared" si="155"/>
        <v>67.338626317783991</v>
      </c>
      <c r="AM187" s="14">
        <f t="shared" si="155"/>
        <v>15.215594138838345</v>
      </c>
      <c r="AN187" s="14">
        <f t="shared" si="155"/>
        <v>4.9409061396567395</v>
      </c>
      <c r="AO187" s="11">
        <f t="shared" si="156"/>
        <v>5.5274237709405484E-3</v>
      </c>
      <c r="AP187" s="11">
        <f t="shared" si="156"/>
        <v>6.9630961125281034E-3</v>
      </c>
      <c r="AQ187" s="11">
        <f t="shared" si="156"/>
        <v>6.3164067377430837E-3</v>
      </c>
      <c r="AR187" s="1">
        <f t="shared" si="106"/>
        <v>188395.79151992436</v>
      </c>
      <c r="AS187" s="1">
        <f t="shared" si="103"/>
        <v>81661.895112638973</v>
      </c>
      <c r="AT187" s="1">
        <f t="shared" si="104"/>
        <v>30366.00840311217</v>
      </c>
      <c r="AU187" s="1">
        <f t="shared" si="113"/>
        <v>37679.15830398487</v>
      </c>
      <c r="AV187" s="1">
        <f t="shared" si="113"/>
        <v>16332.379022527795</v>
      </c>
      <c r="AW187" s="1">
        <f t="shared" si="113"/>
        <v>6073.2016806224347</v>
      </c>
      <c r="AX187" s="1">
        <f t="shared" si="114"/>
        <v>129337.6396180868</v>
      </c>
      <c r="AY187" s="1">
        <f t="shared" si="114"/>
        <v>22043.820931224262</v>
      </c>
      <c r="AZ187" s="1">
        <f t="shared" si="114"/>
        <v>5561.1548670603333</v>
      </c>
      <c r="BA187" s="1">
        <f t="shared" si="115"/>
        <v>13715.745487226273</v>
      </c>
      <c r="BB187" s="1">
        <f t="shared" si="115"/>
        <v>29638.537585317157</v>
      </c>
      <c r="BC187" s="1">
        <f t="shared" si="115"/>
        <v>37670.323426788673</v>
      </c>
      <c r="BD187" s="1">
        <f t="shared" si="116"/>
        <v>1954.9093225753027</v>
      </c>
      <c r="BE187" s="2">
        <f t="shared" si="145"/>
        <v>0.17931493730955578</v>
      </c>
      <c r="BF187" s="2">
        <f t="shared" si="145"/>
        <v>0.13584270515142602</v>
      </c>
      <c r="BG187" s="2">
        <f t="shared" si="145"/>
        <v>7.3108051554487685E-2</v>
      </c>
      <c r="BH187" s="2">
        <f t="shared" si="109"/>
        <v>0.10428442713274133</v>
      </c>
      <c r="BI187" s="2">
        <f t="shared" si="117"/>
        <v>3.2153846742329923E-3</v>
      </c>
      <c r="BJ187" s="2">
        <f t="shared" si="117"/>
        <v>1.8453240542857267E-3</v>
      </c>
      <c r="BK187" s="2">
        <f t="shared" si="117"/>
        <v>5.3447872020936297E-4</v>
      </c>
      <c r="BL187" s="2">
        <f t="shared" si="110"/>
        <v>605.76494074315872</v>
      </c>
      <c r="BM187" s="2">
        <f t="shared" si="110"/>
        <v>150.69265936991073</v>
      </c>
      <c r="BN187" s="2">
        <f t="shared" si="110"/>
        <v>16.229985309162153</v>
      </c>
      <c r="BO187" s="2">
        <f t="shared" si="118"/>
        <v>929.63162971366182</v>
      </c>
      <c r="BP187" s="2">
        <f t="shared" si="118"/>
        <v>86.770177086710575</v>
      </c>
      <c r="BQ187" s="2">
        <f t="shared" si="118"/>
        <v>10.236667909649267</v>
      </c>
      <c r="BR187" s="11">
        <f t="shared" si="119"/>
        <v>3.2382323256906015E-2</v>
      </c>
      <c r="BS187" s="17">
        <f t="shared" si="107"/>
        <v>5.4008917696566211E-3</v>
      </c>
      <c r="BT187" s="17">
        <f t="shared" si="108"/>
        <v>2.412735349219397E-2</v>
      </c>
      <c r="BU187" s="12">
        <f>(BU$3*temphigh!$I297+BU$4*temphigh!$I297^2+BU$5*temphigh!$I297^6)*(K187/K$56)^$BW$1</f>
        <v>-24.206762923910187</v>
      </c>
      <c r="BV187" s="12">
        <f>(BV$3*temphigh!$I297+BV$4*temphigh!$I297^2+BV$5*temphigh!$I297^6)*(L187/L$56)^$BW$1</f>
        <v>-17.858492154224898</v>
      </c>
      <c r="BW187" s="12">
        <f>(BW$3*temphigh!$I297+BW$4*temphigh!$I297^2+BW$5*temphigh!$I297^6)*(M187/M$56)^$BW$1</f>
        <v>-16.061501453640648</v>
      </c>
      <c r="BX187" s="12"/>
      <c r="BY187" s="12"/>
      <c r="BZ187" s="12"/>
      <c r="CA187" s="19"/>
      <c r="CB187" s="19"/>
      <c r="CC187" s="19"/>
      <c r="CD187" s="19"/>
      <c r="CE187" s="19"/>
      <c r="CF187" s="19"/>
      <c r="CG187" s="19"/>
      <c r="CH187" s="19"/>
    </row>
    <row r="188" spans="1:86" x14ac:dyDescent="0.3">
      <c r="A188" s="2">
        <f t="shared" si="146"/>
        <v>2142</v>
      </c>
      <c r="B188" s="5">
        <f t="shared" si="147"/>
        <v>1165.3014832908927</v>
      </c>
      <c r="C188" s="5">
        <f t="shared" si="147"/>
        <v>2963.6478475854969</v>
      </c>
      <c r="D188" s="5">
        <f t="shared" si="147"/>
        <v>4368.3852737140969</v>
      </c>
      <c r="E188" s="15">
        <f t="shared" si="148"/>
        <v>4.7113337449693239E-6</v>
      </c>
      <c r="F188" s="15">
        <f t="shared" si="148"/>
        <v>9.2816433983383671E-6</v>
      </c>
      <c r="G188" s="15">
        <f t="shared" si="148"/>
        <v>1.8948144829804984E-5</v>
      </c>
      <c r="H188" s="5">
        <f t="shared" si="149"/>
        <v>188509.92846552623</v>
      </c>
      <c r="I188" s="5">
        <f t="shared" si="149"/>
        <v>82080.616598021166</v>
      </c>
      <c r="J188" s="5">
        <f t="shared" si="149"/>
        <v>30520.019874674614</v>
      </c>
      <c r="K188" s="5">
        <f t="shared" si="150"/>
        <v>161769.23411541621</v>
      </c>
      <c r="L188" s="5">
        <f t="shared" si="150"/>
        <v>27695.806256095093</v>
      </c>
      <c r="M188" s="5">
        <f t="shared" si="150"/>
        <v>6986.567796188413</v>
      </c>
      <c r="N188" s="15">
        <f t="shared" si="151"/>
        <v>6.0112179622073825E-4</v>
      </c>
      <c r="O188" s="15">
        <f t="shared" si="151"/>
        <v>5.1181722988868916E-3</v>
      </c>
      <c r="P188" s="15">
        <f t="shared" si="151"/>
        <v>5.052793990117932E-3</v>
      </c>
      <c r="Q188" s="5">
        <f t="shared" si="152"/>
        <v>6379.9688546605803</v>
      </c>
      <c r="R188" s="5">
        <f t="shared" si="152"/>
        <v>9758.4463037426212</v>
      </c>
      <c r="S188" s="5">
        <f t="shared" si="152"/>
        <v>5508.3420085175221</v>
      </c>
      <c r="T188" s="5">
        <f t="shared" si="153"/>
        <v>33.844206013941154</v>
      </c>
      <c r="U188" s="5">
        <f t="shared" si="153"/>
        <v>118.88855990852635</v>
      </c>
      <c r="V188" s="5">
        <f t="shared" si="153"/>
        <v>180.48291027124532</v>
      </c>
      <c r="W188" s="15">
        <f t="shared" si="154"/>
        <v>-1.0734613539272964E-2</v>
      </c>
      <c r="X188" s="15">
        <f t="shared" si="154"/>
        <v>-1.217998157191269E-2</v>
      </c>
      <c r="Y188" s="15">
        <f t="shared" si="154"/>
        <v>-9.7425357312937999E-3</v>
      </c>
      <c r="Z188" s="5">
        <f t="shared" si="105"/>
        <v>7165.9531706142943</v>
      </c>
      <c r="AA188" s="5">
        <f t="shared" si="105"/>
        <v>25397.303186015804</v>
      </c>
      <c r="AB188" s="5">
        <f t="shared" si="105"/>
        <v>43595.418044921753</v>
      </c>
      <c r="AC188" s="16">
        <f t="shared" si="143"/>
        <v>1.3547361618075353</v>
      </c>
      <c r="AD188" s="16">
        <f t="shared" si="143"/>
        <v>2.99028860075226</v>
      </c>
      <c r="AE188" s="16">
        <f t="shared" si="143"/>
        <v>8.4983784736638643</v>
      </c>
      <c r="AF188" s="15">
        <f t="shared" si="112"/>
        <v>-4.0504037456468023E-3</v>
      </c>
      <c r="AG188" s="15">
        <f t="shared" si="112"/>
        <v>2.9673830763510267E-4</v>
      </c>
      <c r="AH188" s="15">
        <f t="shared" si="112"/>
        <v>9.7937136394747881E-3</v>
      </c>
      <c r="AI188" s="1">
        <f t="shared" si="144"/>
        <v>370532.09466443729</v>
      </c>
      <c r="AJ188" s="1">
        <f t="shared" si="144"/>
        <v>154740.80736115543</v>
      </c>
      <c r="AK188" s="1">
        <f t="shared" si="144"/>
        <v>57629.91553558506</v>
      </c>
      <c r="AL188" s="14">
        <f t="shared" si="155"/>
        <v>67.707113350357275</v>
      </c>
      <c r="AM188" s="14">
        <f t="shared" si="155"/>
        <v>15.320482306792314</v>
      </c>
      <c r="AN188" s="14">
        <f t="shared" si="155"/>
        <v>4.9718028247595125</v>
      </c>
      <c r="AO188" s="11">
        <f t="shared" si="156"/>
        <v>5.4721495332311432E-3</v>
      </c>
      <c r="AP188" s="11">
        <f t="shared" si="156"/>
        <v>6.8934651514028222E-3</v>
      </c>
      <c r="AQ188" s="11">
        <f t="shared" si="156"/>
        <v>6.2532426703656527E-3</v>
      </c>
      <c r="AR188" s="1">
        <f t="shared" si="106"/>
        <v>188509.92846552623</v>
      </c>
      <c r="AS188" s="1">
        <f t="shared" si="103"/>
        <v>82080.616598021166</v>
      </c>
      <c r="AT188" s="1">
        <f t="shared" si="104"/>
        <v>30520.019874674614</v>
      </c>
      <c r="AU188" s="1">
        <f t="shared" si="113"/>
        <v>37701.985693105249</v>
      </c>
      <c r="AV188" s="1">
        <f t="shared" si="113"/>
        <v>16416.123319604234</v>
      </c>
      <c r="AW188" s="1">
        <f t="shared" si="113"/>
        <v>6104.0039749349235</v>
      </c>
      <c r="AX188" s="1">
        <f t="shared" si="114"/>
        <v>129415.38729233301</v>
      </c>
      <c r="AY188" s="1">
        <f t="shared" si="114"/>
        <v>22156.645004876074</v>
      </c>
      <c r="AZ188" s="1">
        <f t="shared" si="114"/>
        <v>5589.25423695073</v>
      </c>
      <c r="BA188" s="1">
        <f t="shared" si="115"/>
        <v>13716.510384346595</v>
      </c>
      <c r="BB188" s="1">
        <f t="shared" si="115"/>
        <v>29653.942454517401</v>
      </c>
      <c r="BC188" s="1">
        <f t="shared" si="115"/>
        <v>37693.054183497909</v>
      </c>
      <c r="BD188" s="1">
        <f t="shared" si="116"/>
        <v>1898.8814458693923</v>
      </c>
      <c r="BE188" s="2">
        <f t="shared" si="145"/>
        <v>0.17931493730955578</v>
      </c>
      <c r="BF188" s="2">
        <f t="shared" si="145"/>
        <v>0.13584270515142602</v>
      </c>
      <c r="BG188" s="2">
        <f t="shared" si="145"/>
        <v>7.3108051554487685E-2</v>
      </c>
      <c r="BH188" s="2">
        <f t="shared" si="109"/>
        <v>0.1040219901949526</v>
      </c>
      <c r="BI188" s="2">
        <f t="shared" si="117"/>
        <v>3.2153846742329923E-3</v>
      </c>
      <c r="BJ188" s="2">
        <f t="shared" si="117"/>
        <v>1.8453240542857267E-3</v>
      </c>
      <c r="BK188" s="2">
        <f t="shared" si="117"/>
        <v>5.3447872020936297E-4</v>
      </c>
      <c r="BL188" s="2">
        <f t="shared" si="110"/>
        <v>606.13193492881078</v>
      </c>
      <c r="BM188" s="2">
        <f t="shared" si="110"/>
        <v>151.46533619893273</v>
      </c>
      <c r="BN188" s="2">
        <f t="shared" si="110"/>
        <v>16.312301163380411</v>
      </c>
      <c r="BO188" s="2">
        <f t="shared" si="118"/>
        <v>943.4235809310203</v>
      </c>
      <c r="BP188" s="2">
        <f t="shared" si="118"/>
        <v>87.80501549717016</v>
      </c>
      <c r="BQ188" s="2">
        <f t="shared" si="118"/>
        <v>10.236209613324768</v>
      </c>
      <c r="BR188" s="11">
        <f t="shared" si="119"/>
        <v>3.2272682053180651E-2</v>
      </c>
      <c r="BS188" s="17">
        <f t="shared" si="107"/>
        <v>5.2314841585219792E-3</v>
      </c>
      <c r="BT188" s="17">
        <f t="shared" si="108"/>
        <v>2.3424615040965019E-2</v>
      </c>
      <c r="BU188" s="12">
        <f>(BU$3*temphigh!$I298+BU$4*temphigh!$I298^2+BU$5*temphigh!$I298^6)*(K188/K$56)^$BW$1</f>
        <v>-24.603783083718501</v>
      </c>
      <c r="BV188" s="12">
        <f>(BV$3*temphigh!$I298+BV$4*temphigh!$I298^2+BV$5*temphigh!$I298^6)*(L188/L$56)^$BW$1</f>
        <v>-18.104738155645514</v>
      </c>
      <c r="BW188" s="12">
        <f>(BW$3*temphigh!$I298+BW$4*temphigh!$I298^2+BW$5*temphigh!$I298^6)*(M188/M$56)^$BW$1</f>
        <v>-16.262152657490649</v>
      </c>
      <c r="BX188" s="12"/>
      <c r="BY188" s="12"/>
      <c r="BZ188" s="12"/>
      <c r="CA188" s="19"/>
      <c r="CB188" s="19"/>
      <c r="CC188" s="19"/>
      <c r="CD188" s="19"/>
      <c r="CE188" s="19"/>
      <c r="CF188" s="19"/>
      <c r="CG188" s="19"/>
      <c r="CH188" s="19"/>
    </row>
    <row r="189" spans="1:86" x14ac:dyDescent="0.3">
      <c r="A189" s="2">
        <f t="shared" si="146"/>
        <v>2143</v>
      </c>
      <c r="B189" s="5">
        <f t="shared" si="147"/>
        <v>1165.3066989088838</v>
      </c>
      <c r="C189" s="5">
        <f t="shared" si="147"/>
        <v>2963.6739797318528</v>
      </c>
      <c r="D189" s="5">
        <f t="shared" si="147"/>
        <v>4368.4639078710934</v>
      </c>
      <c r="E189" s="15">
        <f t="shared" si="148"/>
        <v>4.4757670577208579E-6</v>
      </c>
      <c r="F189" s="15">
        <f t="shared" si="148"/>
        <v>8.8175612284214485E-6</v>
      </c>
      <c r="G189" s="15">
        <f t="shared" si="148"/>
        <v>1.8000737588314733E-5</v>
      </c>
      <c r="H189" s="5">
        <f t="shared" si="149"/>
        <v>188600.78666788698</v>
      </c>
      <c r="I189" s="5">
        <f t="shared" si="149"/>
        <v>82493.135242309028</v>
      </c>
      <c r="J189" s="5">
        <f t="shared" si="149"/>
        <v>30672.117272637046</v>
      </c>
      <c r="K189" s="5">
        <f t="shared" si="150"/>
        <v>161846.47942424109</v>
      </c>
      <c r="L189" s="5">
        <f t="shared" si="150"/>
        <v>27834.753689666242</v>
      </c>
      <c r="M189" s="5">
        <f t="shared" si="150"/>
        <v>7021.2591701563697</v>
      </c>
      <c r="N189" s="15">
        <f t="shared" si="151"/>
        <v>4.7750308794669571E-4</v>
      </c>
      <c r="O189" s="15">
        <f t="shared" si="151"/>
        <v>5.0169123905021706E-3</v>
      </c>
      <c r="P189" s="15">
        <f t="shared" si="151"/>
        <v>4.9654386789008687E-3</v>
      </c>
      <c r="Q189" s="5">
        <f t="shared" si="152"/>
        <v>6314.5243691407086</v>
      </c>
      <c r="R189" s="5">
        <f t="shared" si="152"/>
        <v>9688.0350032059032</v>
      </c>
      <c r="S189" s="5">
        <f t="shared" si="152"/>
        <v>5481.8603285447634</v>
      </c>
      <c r="T189" s="5">
        <f t="shared" si="153"/>
        <v>33.480901541837959</v>
      </c>
      <c r="U189" s="5">
        <f t="shared" si="153"/>
        <v>117.44049943972925</v>
      </c>
      <c r="V189" s="5">
        <f t="shared" si="153"/>
        <v>178.72454906903982</v>
      </c>
      <c r="W189" s="15">
        <f t="shared" si="154"/>
        <v>-1.0734613539272964E-2</v>
      </c>
      <c r="X189" s="15">
        <f t="shared" si="154"/>
        <v>-1.217998157191269E-2</v>
      </c>
      <c r="Y189" s="15">
        <f t="shared" si="154"/>
        <v>-9.7425357312937999E-3</v>
      </c>
      <c r="Z189" s="5">
        <f t="shared" si="105"/>
        <v>7064.5933946571122</v>
      </c>
      <c r="AA189" s="5">
        <f t="shared" si="105"/>
        <v>25224.085807645562</v>
      </c>
      <c r="AB189" s="5">
        <f t="shared" si="105"/>
        <v>43814.588595145317</v>
      </c>
      <c r="AC189" s="16">
        <f t="shared" si="143"/>
        <v>1.3492489333833868</v>
      </c>
      <c r="AD189" s="16">
        <f t="shared" si="143"/>
        <v>2.9911759339309878</v>
      </c>
      <c r="AE189" s="16">
        <f t="shared" si="143"/>
        <v>8.5816091588348051</v>
      </c>
      <c r="AF189" s="15">
        <f t="shared" si="112"/>
        <v>-4.0504037456468023E-3</v>
      </c>
      <c r="AG189" s="15">
        <f t="shared" si="112"/>
        <v>2.9673830763510267E-4</v>
      </c>
      <c r="AH189" s="15">
        <f t="shared" si="112"/>
        <v>9.7937136394747881E-3</v>
      </c>
      <c r="AI189" s="1">
        <f t="shared" si="144"/>
        <v>371180.87089109881</v>
      </c>
      <c r="AJ189" s="1">
        <f t="shared" si="144"/>
        <v>155682.84994464411</v>
      </c>
      <c r="AK189" s="1">
        <f t="shared" si="144"/>
        <v>57970.927956961481</v>
      </c>
      <c r="AL189" s="14">
        <f t="shared" si="155"/>
        <v>68.073911764586697</v>
      </c>
      <c r="AM189" s="14">
        <f t="shared" si="155"/>
        <v>15.425037405568027</v>
      </c>
      <c r="AN189" s="14">
        <f t="shared" si="155"/>
        <v>5.0025818154362192</v>
      </c>
      <c r="AO189" s="11">
        <f t="shared" si="156"/>
        <v>5.4174280378988318E-3</v>
      </c>
      <c r="AP189" s="11">
        <f t="shared" si="156"/>
        <v>6.8245304998887941E-3</v>
      </c>
      <c r="AQ189" s="11">
        <f t="shared" si="156"/>
        <v>6.1907102436619963E-3</v>
      </c>
      <c r="AR189" s="1">
        <f t="shared" si="106"/>
        <v>188600.78666788698</v>
      </c>
      <c r="AS189" s="1">
        <f t="shared" ref="AS189:AS252" si="157">MAX(0.3*C189,AM189*AJ189^$AR$5*C189^(1-$AR$5)*(1-BJ188+BV188/100))</f>
        <v>82493.135242309028</v>
      </c>
      <c r="AT189" s="1">
        <f t="shared" ref="AT189:AT252" si="158">MAX(0.3*D189,AN189*AK189^$AR$5*D189^(1-$AR$5)*(1-BK188+BW188/100))</f>
        <v>30672.117272637046</v>
      </c>
      <c r="AU189" s="1">
        <f t="shared" si="113"/>
        <v>37720.157333577394</v>
      </c>
      <c r="AV189" s="1">
        <f t="shared" si="113"/>
        <v>16498.627048461807</v>
      </c>
      <c r="AW189" s="1">
        <f t="shared" si="113"/>
        <v>6134.4234545274094</v>
      </c>
      <c r="AX189" s="1">
        <f t="shared" si="114"/>
        <v>129477.18353939285</v>
      </c>
      <c r="AY189" s="1">
        <f t="shared" si="114"/>
        <v>22267.802951732996</v>
      </c>
      <c r="AZ189" s="1">
        <f t="shared" si="114"/>
        <v>5617.0073361250961</v>
      </c>
      <c r="BA189" s="1">
        <f t="shared" si="115"/>
        <v>13717.128080991004</v>
      </c>
      <c r="BB189" s="1">
        <f t="shared" si="115"/>
        <v>29669.035249994566</v>
      </c>
      <c r="BC189" s="1">
        <f t="shared" si="115"/>
        <v>37715.370350031815</v>
      </c>
      <c r="BD189" s="1">
        <f t="shared" si="116"/>
        <v>1844.4390346696025</v>
      </c>
      <c r="BE189" s="2">
        <f t="shared" si="145"/>
        <v>0.17931493730955578</v>
      </c>
      <c r="BF189" s="2">
        <f t="shared" si="145"/>
        <v>0.13584270515142602</v>
      </c>
      <c r="BG189" s="2">
        <f t="shared" si="145"/>
        <v>7.3108051554487685E-2</v>
      </c>
      <c r="BH189" s="2">
        <f t="shared" si="109"/>
        <v>0.10376025370726666</v>
      </c>
      <c r="BI189" s="2">
        <f t="shared" si="117"/>
        <v>3.2153846742329923E-3</v>
      </c>
      <c r="BJ189" s="2">
        <f t="shared" si="117"/>
        <v>1.8453240542857267E-3</v>
      </c>
      <c r="BK189" s="2">
        <f t="shared" si="117"/>
        <v>5.3447872020936297E-4</v>
      </c>
      <c r="BL189" s="2">
        <f t="shared" si="110"/>
        <v>606.42407900020987</v>
      </c>
      <c r="BM189" s="2">
        <f t="shared" si="110"/>
        <v>152.22656677607847</v>
      </c>
      <c r="BN189" s="2">
        <f t="shared" si="110"/>
        <v>16.393593985990545</v>
      </c>
      <c r="BO189" s="2">
        <f t="shared" si="118"/>
        <v>957.4206567489648</v>
      </c>
      <c r="BP189" s="2">
        <f t="shared" si="118"/>
        <v>88.85230357360318</v>
      </c>
      <c r="BQ189" s="2">
        <f t="shared" si="118"/>
        <v>10.235763031227906</v>
      </c>
      <c r="BR189" s="11">
        <f t="shared" si="119"/>
        <v>3.2163884567769391E-2</v>
      </c>
      <c r="BS189" s="17">
        <f t="shared" si="107"/>
        <v>5.06792851295513E-3</v>
      </c>
      <c r="BT189" s="17">
        <f t="shared" si="108"/>
        <v>2.2742344699966038E-2</v>
      </c>
      <c r="BU189" s="12">
        <f>(BU$3*temphigh!$I299+BU$4*temphigh!$I299^2+BU$5*temphigh!$I299^6)*(K189/K$56)^$BW$1</f>
        <v>-25.00196232688139</v>
      </c>
      <c r="BV189" s="12">
        <f>(BV$3*temphigh!$I299+BV$4*temphigh!$I299^2+BV$5*temphigh!$I299^6)*(L189/L$56)^$BW$1</f>
        <v>-18.351027266189959</v>
      </c>
      <c r="BW189" s="12">
        <f>(BW$3*temphigh!$I299+BW$4*temphigh!$I299^2+BW$5*temphigh!$I299^6)*(M189/M$56)^$BW$1</f>
        <v>-16.462736566717535</v>
      </c>
      <c r="BX189" s="12"/>
      <c r="BY189" s="12"/>
      <c r="BZ189" s="12"/>
      <c r="CA189" s="19"/>
      <c r="CB189" s="19"/>
      <c r="CC189" s="19"/>
      <c r="CD189" s="19"/>
      <c r="CE189" s="19"/>
      <c r="CF189" s="19"/>
      <c r="CG189" s="19"/>
      <c r="CH189" s="19"/>
    </row>
    <row r="190" spans="1:86" x14ac:dyDescent="0.3">
      <c r="A190" s="2">
        <f t="shared" si="146"/>
        <v>2144</v>
      </c>
      <c r="B190" s="5">
        <f t="shared" si="147"/>
        <v>1165.3116537681524</v>
      </c>
      <c r="C190" s="5">
        <f t="shared" si="147"/>
        <v>2963.6988054897915</v>
      </c>
      <c r="D190" s="5">
        <f t="shared" si="147"/>
        <v>4368.5386116649388</v>
      </c>
      <c r="E190" s="15">
        <f t="shared" si="148"/>
        <v>4.2519787048348144E-6</v>
      </c>
      <c r="F190" s="15">
        <f t="shared" si="148"/>
        <v>8.3766831670003763E-6</v>
      </c>
      <c r="G190" s="15">
        <f t="shared" si="148"/>
        <v>1.7100700708898994E-5</v>
      </c>
      <c r="H190" s="5">
        <f t="shared" si="149"/>
        <v>188668.42707861465</v>
      </c>
      <c r="I190" s="5">
        <f t="shared" si="149"/>
        <v>82899.435639958931</v>
      </c>
      <c r="J190" s="5">
        <f t="shared" si="149"/>
        <v>30822.299006489382</v>
      </c>
      <c r="K190" s="5">
        <f t="shared" si="150"/>
        <v>161903.83616995189</v>
      </c>
      <c r="L190" s="5">
        <f t="shared" si="150"/>
        <v>27971.612866462885</v>
      </c>
      <c r="M190" s="5">
        <f t="shared" si="150"/>
        <v>7055.5171297301131</v>
      </c>
      <c r="N190" s="15">
        <f t="shared" si="151"/>
        <v>3.5438982617885806E-4</v>
      </c>
      <c r="O190" s="15">
        <f t="shared" si="151"/>
        <v>4.9168452619521297E-3</v>
      </c>
      <c r="P190" s="15">
        <f t="shared" si="151"/>
        <v>4.8791760485578095E-3</v>
      </c>
      <c r="Q190" s="5">
        <f t="shared" si="152"/>
        <v>6248.98074201485</v>
      </c>
      <c r="R190" s="5">
        <f t="shared" si="152"/>
        <v>9617.1698555393286</v>
      </c>
      <c r="S190" s="5">
        <f t="shared" si="152"/>
        <v>5455.0327700948237</v>
      </c>
      <c r="T190" s="5">
        <f t="shared" si="153"/>
        <v>33.121497002839881</v>
      </c>
      <c r="U190" s="5">
        <f t="shared" si="153"/>
        <v>116.01007632075712</v>
      </c>
      <c r="V190" s="5">
        <f t="shared" si="153"/>
        <v>176.98331876367533</v>
      </c>
      <c r="W190" s="15">
        <f t="shared" si="154"/>
        <v>-1.0734613539272964E-2</v>
      </c>
      <c r="X190" s="15">
        <f t="shared" si="154"/>
        <v>-1.217998157191269E-2</v>
      </c>
      <c r="Y190" s="15">
        <f t="shared" si="154"/>
        <v>-9.7425357312937999E-3</v>
      </c>
      <c r="Z190" s="5">
        <f t="shared" ref="Z190:AB253" si="159">Q189*AC190*(1-BE189)</f>
        <v>6963.8052291297636</v>
      </c>
      <c r="AA190" s="5">
        <f t="shared" si="159"/>
        <v>25049.514349096466</v>
      </c>
      <c r="AB190" s="5">
        <f t="shared" si="159"/>
        <v>44030.991943337009</v>
      </c>
      <c r="AC190" s="16">
        <f t="shared" si="143"/>
        <v>1.3437839304498007</v>
      </c>
      <c r="AD190" s="16">
        <f t="shared" si="143"/>
        <v>2.9920635304154612</v>
      </c>
      <c r="AE190" s="16">
        <f t="shared" si="143"/>
        <v>8.6656549815023265</v>
      </c>
      <c r="AF190" s="15">
        <f t="shared" si="112"/>
        <v>-4.0504037456468023E-3</v>
      </c>
      <c r="AG190" s="15">
        <f t="shared" si="112"/>
        <v>2.9673830763510267E-4</v>
      </c>
      <c r="AH190" s="15">
        <f t="shared" si="112"/>
        <v>9.7937136394747881E-3</v>
      </c>
      <c r="AI190" s="1">
        <f t="shared" si="144"/>
        <v>371782.94113556633</v>
      </c>
      <c r="AJ190" s="1">
        <f t="shared" si="144"/>
        <v>156613.19199864153</v>
      </c>
      <c r="AK190" s="1">
        <f t="shared" si="144"/>
        <v>58308.258615792744</v>
      </c>
      <c r="AL190" s="14">
        <f t="shared" si="155"/>
        <v>68.439009427647193</v>
      </c>
      <c r="AM190" s="14">
        <f t="shared" si="155"/>
        <v>15.529253357421888</v>
      </c>
      <c r="AN190" s="14">
        <f t="shared" si="155"/>
        <v>5.0332416545809018</v>
      </c>
      <c r="AO190" s="11">
        <f t="shared" si="156"/>
        <v>5.3632537575198438E-3</v>
      </c>
      <c r="AP190" s="11">
        <f t="shared" si="156"/>
        <v>6.7562851948899062E-3</v>
      </c>
      <c r="AQ190" s="11">
        <f t="shared" si="156"/>
        <v>6.1288031412253764E-3</v>
      </c>
      <c r="AR190" s="1">
        <f t="shared" ref="AR190:AR253" si="160">MAX(0.3*B190,AL190*AI190^$AR$5*B190^(1-$AR$5)*(1-BI189+BU189/100))</f>
        <v>188668.42707861465</v>
      </c>
      <c r="AS190" s="1">
        <f t="shared" si="157"/>
        <v>82899.435639958931</v>
      </c>
      <c r="AT190" s="1">
        <f t="shared" si="158"/>
        <v>30822.299006489382</v>
      </c>
      <c r="AU190" s="1">
        <f t="shared" si="113"/>
        <v>37733.685415722932</v>
      </c>
      <c r="AV190" s="1">
        <f t="shared" si="113"/>
        <v>16579.887127991788</v>
      </c>
      <c r="AW190" s="1">
        <f t="shared" si="113"/>
        <v>6164.4598012978768</v>
      </c>
      <c r="AX190" s="1">
        <f t="shared" si="114"/>
        <v>129523.06893596154</v>
      </c>
      <c r="AY190" s="1">
        <f t="shared" si="114"/>
        <v>22377.290293170307</v>
      </c>
      <c r="AZ190" s="1">
        <f t="shared" si="114"/>
        <v>5644.413703784091</v>
      </c>
      <c r="BA190" s="1">
        <f t="shared" si="115"/>
        <v>13717.599307362208</v>
      </c>
      <c r="BB190" s="1">
        <f t="shared" si="115"/>
        <v>29683.820119275584</v>
      </c>
      <c r="BC190" s="1">
        <f t="shared" si="115"/>
        <v>37737.278347281062</v>
      </c>
      <c r="BD190" s="1">
        <f t="shared" si="116"/>
        <v>1791.5380905639122</v>
      </c>
      <c r="BE190" s="2">
        <f t="shared" si="145"/>
        <v>0.17931493730955578</v>
      </c>
      <c r="BF190" s="2">
        <f t="shared" si="145"/>
        <v>0.13584270515142602</v>
      </c>
      <c r="BG190" s="2">
        <f t="shared" si="145"/>
        <v>7.3108051554487685E-2</v>
      </c>
      <c r="BH190" s="2">
        <f t="shared" si="109"/>
        <v>0.10349923566294662</v>
      </c>
      <c r="BI190" s="2">
        <f t="shared" si="117"/>
        <v>3.2153846742329923E-3</v>
      </c>
      <c r="BJ190" s="2">
        <f t="shared" si="117"/>
        <v>1.8453240542857267E-3</v>
      </c>
      <c r="BK190" s="2">
        <f t="shared" si="117"/>
        <v>5.3447872020936297E-4</v>
      </c>
      <c r="BL190" s="2">
        <f t="shared" si="110"/>
        <v>606.64156894022244</v>
      </c>
      <c r="BM190" s="2">
        <f t="shared" si="110"/>
        <v>152.97632267312767</v>
      </c>
      <c r="BN190" s="2">
        <f t="shared" si="110"/>
        <v>16.473862926898764</v>
      </c>
      <c r="BO190" s="2">
        <f t="shared" si="118"/>
        <v>971.62588730592631</v>
      </c>
      <c r="BP190" s="2">
        <f t="shared" si="118"/>
        <v>89.912190998343675</v>
      </c>
      <c r="BQ190" s="2">
        <f t="shared" si="118"/>
        <v>10.235328005755955</v>
      </c>
      <c r="BR190" s="11">
        <f t="shared" si="119"/>
        <v>3.2055911944774057E-2</v>
      </c>
      <c r="BS190" s="17">
        <f t="shared" si="107"/>
        <v>4.9100037200753089E-3</v>
      </c>
      <c r="BT190" s="17">
        <f t="shared" si="108"/>
        <v>2.2079946310646636E-2</v>
      </c>
      <c r="BU190" s="12">
        <f>(BU$3*temphigh!$I300+BU$4*temphigh!$I300^2+BU$5*temphigh!$I300^6)*(K190/K$56)^$BW$1</f>
        <v>-25.40127565806484</v>
      </c>
      <c r="BV190" s="12">
        <f>(BV$3*temphigh!$I300+BV$4*temphigh!$I300^2+BV$5*temphigh!$I300^6)*(L190/L$56)^$BW$1</f>
        <v>-18.597335558489451</v>
      </c>
      <c r="BW190" s="12">
        <f>(BW$3*temphigh!$I300+BW$4*temphigh!$I300^2+BW$5*temphigh!$I300^6)*(M190/M$56)^$BW$1</f>
        <v>-16.663233292921149</v>
      </c>
      <c r="BX190" s="12"/>
      <c r="BY190" s="12"/>
      <c r="BZ190" s="12"/>
      <c r="CA190" s="19"/>
      <c r="CB190" s="19"/>
      <c r="CC190" s="19"/>
      <c r="CD190" s="19"/>
      <c r="CE190" s="19"/>
      <c r="CF190" s="19"/>
      <c r="CG190" s="19"/>
      <c r="CH190" s="19"/>
    </row>
    <row r="191" spans="1:86" x14ac:dyDescent="0.3">
      <c r="A191" s="2">
        <f t="shared" si="146"/>
        <v>2145</v>
      </c>
      <c r="B191" s="5">
        <f t="shared" si="147"/>
        <v>1165.3163609044718</v>
      </c>
      <c r="C191" s="5">
        <f t="shared" si="147"/>
        <v>2963.7223901573925</v>
      </c>
      <c r="D191" s="5">
        <f t="shared" si="147"/>
        <v>4368.6095814827049</v>
      </c>
      <c r="E191" s="15">
        <f t="shared" si="148"/>
        <v>4.0393797695930734E-6</v>
      </c>
      <c r="F191" s="15">
        <f t="shared" si="148"/>
        <v>7.9578490086503572E-6</v>
      </c>
      <c r="G191" s="15">
        <f t="shared" si="148"/>
        <v>1.6245665673454043E-5</v>
      </c>
      <c r="H191" s="5">
        <f t="shared" si="149"/>
        <v>188712.91379641861</v>
      </c>
      <c r="I191" s="5">
        <f t="shared" si="149"/>
        <v>83299.50439431073</v>
      </c>
      <c r="J191" s="5">
        <f t="shared" si="149"/>
        <v>30970.564023191717</v>
      </c>
      <c r="K191" s="5">
        <f t="shared" si="150"/>
        <v>161941.35783861062</v>
      </c>
      <c r="L191" s="5">
        <f t="shared" si="150"/>
        <v>28106.378880475033</v>
      </c>
      <c r="M191" s="5">
        <f t="shared" si="150"/>
        <v>7089.3412298657086</v>
      </c>
      <c r="N191" s="15">
        <f t="shared" si="151"/>
        <v>2.3175280800225018E-4</v>
      </c>
      <c r="O191" s="15">
        <f t="shared" si="151"/>
        <v>4.8179564995241009E-3</v>
      </c>
      <c r="P191" s="15">
        <f t="shared" si="151"/>
        <v>4.7939930573011047E-3</v>
      </c>
      <c r="Q191" s="5">
        <f t="shared" si="152"/>
        <v>6183.357998329886</v>
      </c>
      <c r="R191" s="5">
        <f t="shared" si="152"/>
        <v>9545.879613264171</v>
      </c>
      <c r="S191" s="5">
        <f t="shared" si="152"/>
        <v>5427.871704756536</v>
      </c>
      <c r="T191" s="5">
        <f t="shared" si="153"/>
        <v>32.765950532672207</v>
      </c>
      <c r="U191" s="5">
        <f t="shared" si="153"/>
        <v>114.59707572901412</v>
      </c>
      <c r="V191" s="5">
        <f t="shared" si="153"/>
        <v>175.25905245677725</v>
      </c>
      <c r="W191" s="15">
        <f t="shared" si="154"/>
        <v>-1.0734613539272964E-2</v>
      </c>
      <c r="X191" s="15">
        <f t="shared" si="154"/>
        <v>-1.217998157191269E-2</v>
      </c>
      <c r="Y191" s="15">
        <f t="shared" si="154"/>
        <v>-9.7425357312937999E-3</v>
      </c>
      <c r="Z191" s="5">
        <f t="shared" si="159"/>
        <v>6863.6087362015696</v>
      </c>
      <c r="AA191" s="5">
        <f t="shared" si="159"/>
        <v>24873.663243904502</v>
      </c>
      <c r="AB191" s="5">
        <f t="shared" si="159"/>
        <v>44244.626172313496</v>
      </c>
      <c r="AC191" s="16">
        <f t="shared" si="143"/>
        <v>1.3383410629845669</v>
      </c>
      <c r="AD191" s="16">
        <f t="shared" si="143"/>
        <v>2.9929513902838134</v>
      </c>
      <c r="AE191" s="16">
        <f t="shared" si="143"/>
        <v>8.7505239248896487</v>
      </c>
      <c r="AF191" s="15">
        <f t="shared" si="112"/>
        <v>-4.0504037456468023E-3</v>
      </c>
      <c r="AG191" s="15">
        <f t="shared" si="112"/>
        <v>2.9673830763510267E-4</v>
      </c>
      <c r="AH191" s="15">
        <f t="shared" si="112"/>
        <v>9.7937136394747881E-3</v>
      </c>
      <c r="AI191" s="1">
        <f t="shared" si="144"/>
        <v>372338.33243773266</v>
      </c>
      <c r="AJ191" s="1">
        <f t="shared" si="144"/>
        <v>157531.75992676918</v>
      </c>
      <c r="AK191" s="1">
        <f t="shared" si="144"/>
        <v>58641.892555511346</v>
      </c>
      <c r="AL191" s="14">
        <f t="shared" si="155"/>
        <v>68.802394644376221</v>
      </c>
      <c r="AM191" s="14">
        <f t="shared" si="155"/>
        <v>15.633124221322868</v>
      </c>
      <c r="AN191" s="14">
        <f t="shared" si="155"/>
        <v>5.0637809243714118</v>
      </c>
      <c r="AO191" s="11">
        <f t="shared" si="156"/>
        <v>5.3096212199446454E-3</v>
      </c>
      <c r="AP191" s="11">
        <f t="shared" si="156"/>
        <v>6.6887223429410074E-3</v>
      </c>
      <c r="AQ191" s="11">
        <f t="shared" si="156"/>
        <v>6.0675151098131229E-3</v>
      </c>
      <c r="AR191" s="1">
        <f t="shared" si="160"/>
        <v>188712.91379641861</v>
      </c>
      <c r="AS191" s="1">
        <f t="shared" si="157"/>
        <v>83299.50439431073</v>
      </c>
      <c r="AT191" s="1">
        <f t="shared" si="158"/>
        <v>30970.564023191717</v>
      </c>
      <c r="AU191" s="1">
        <f t="shared" si="113"/>
        <v>37742.582759283723</v>
      </c>
      <c r="AV191" s="1">
        <f t="shared" si="113"/>
        <v>16659.900878862147</v>
      </c>
      <c r="AW191" s="1">
        <f t="shared" si="113"/>
        <v>6194.1128046383437</v>
      </c>
      <c r="AX191" s="1">
        <f t="shared" si="114"/>
        <v>129553.08627088851</v>
      </c>
      <c r="AY191" s="1">
        <f t="shared" si="114"/>
        <v>22485.103104380032</v>
      </c>
      <c r="AZ191" s="1">
        <f t="shared" si="114"/>
        <v>5671.4729838925668</v>
      </c>
      <c r="BA191" s="1">
        <f t="shared" si="115"/>
        <v>13717.924752004821</v>
      </c>
      <c r="BB191" s="1">
        <f t="shared" si="115"/>
        <v>29698.30113626771</v>
      </c>
      <c r="BC191" s="1">
        <f t="shared" si="115"/>
        <v>37758.784457858448</v>
      </c>
      <c r="BD191" s="1">
        <f t="shared" si="116"/>
        <v>1740.1357963191815</v>
      </c>
      <c r="BE191" s="2">
        <f t="shared" si="145"/>
        <v>0.17931493730955578</v>
      </c>
      <c r="BF191" s="2">
        <f t="shared" si="145"/>
        <v>0.13584270515142602</v>
      </c>
      <c r="BG191" s="2">
        <f t="shared" si="145"/>
        <v>7.3108051554487685E-2</v>
      </c>
      <c r="BH191" s="2">
        <f t="shared" si="109"/>
        <v>0.10323895393881552</v>
      </c>
      <c r="BI191" s="2">
        <f t="shared" si="117"/>
        <v>3.2153846742329923E-3</v>
      </c>
      <c r="BJ191" s="2">
        <f t="shared" si="117"/>
        <v>1.8453240542857267E-3</v>
      </c>
      <c r="BK191" s="2">
        <f t="shared" si="117"/>
        <v>5.3447872020936297E-4</v>
      </c>
      <c r="BL191" s="2">
        <f t="shared" si="110"/>
        <v>606.78461085085621</v>
      </c>
      <c r="BM191" s="2">
        <f t="shared" si="110"/>
        <v>153.7145791689012</v>
      </c>
      <c r="BN191" s="2">
        <f t="shared" si="110"/>
        <v>16.553107423277648</v>
      </c>
      <c r="BO191" s="2">
        <f t="shared" si="118"/>
        <v>986.04234616192502</v>
      </c>
      <c r="BP191" s="2">
        <f t="shared" si="118"/>
        <v>90.984829244797766</v>
      </c>
      <c r="BQ191" s="2">
        <f t="shared" si="118"/>
        <v>10.234904381205531</v>
      </c>
      <c r="BR191" s="11">
        <f t="shared" si="119"/>
        <v>3.1948745025931674E-2</v>
      </c>
      <c r="BS191" s="17">
        <f t="shared" ref="BS191:BS254" si="161">BS190/(1+BR190)</f>
        <v>4.7574977898465313E-3</v>
      </c>
      <c r="BT191" s="17">
        <f t="shared" ref="BT191:BT254" si="162">BT190/(1+BR$5)</f>
        <v>2.1436841078297703E-2</v>
      </c>
      <c r="BU191" s="12">
        <f>(BU$3*temphigh!$I301+BU$4*temphigh!$I301^2+BU$5*temphigh!$I301^6)*(K191/K$56)^$BW$1</f>
        <v>-25.801699265711349</v>
      </c>
      <c r="BV191" s="12">
        <f>(BV$3*temphigh!$I301+BV$4*temphigh!$I301^2+BV$5*temphigh!$I301^6)*(L191/L$56)^$BW$1</f>
        <v>-18.843639716266328</v>
      </c>
      <c r="BW191" s="12">
        <f>(BW$3*temphigh!$I301+BW$4*temphigh!$I301^2+BW$5*temphigh!$I301^6)*(M191/M$56)^$BW$1</f>
        <v>-16.863623444785862</v>
      </c>
      <c r="BX191" s="12"/>
      <c r="BY191" s="12"/>
      <c r="BZ191" s="12"/>
      <c r="CA191" s="19"/>
      <c r="CB191" s="19"/>
      <c r="CC191" s="19"/>
      <c r="CD191" s="19"/>
      <c r="CE191" s="19"/>
      <c r="CF191" s="19"/>
      <c r="CG191" s="19"/>
      <c r="CH191" s="19"/>
    </row>
    <row r="192" spans="1:86" x14ac:dyDescent="0.3">
      <c r="A192" s="2">
        <f t="shared" si="146"/>
        <v>2146</v>
      </c>
      <c r="B192" s="5">
        <f t="shared" si="147"/>
        <v>1165.3208327020386</v>
      </c>
      <c r="C192" s="5">
        <f t="shared" si="147"/>
        <v>2963.7447957699133</v>
      </c>
      <c r="D192" s="5">
        <f t="shared" si="147"/>
        <v>4368.6770039048879</v>
      </c>
      <c r="E192" s="15">
        <f t="shared" si="148"/>
        <v>3.8374107811134193E-6</v>
      </c>
      <c r="F192" s="15">
        <f t="shared" si="148"/>
        <v>7.5599565582178389E-6</v>
      </c>
      <c r="G192" s="15">
        <f t="shared" si="148"/>
        <v>1.5433382389781341E-5</v>
      </c>
      <c r="H192" s="5">
        <f t="shared" si="149"/>
        <v>188734.31384007557</v>
      </c>
      <c r="I192" s="5">
        <f t="shared" si="149"/>
        <v>83693.330071679578</v>
      </c>
      <c r="J192" s="5">
        <f t="shared" si="149"/>
        <v>31116.911793751919</v>
      </c>
      <c r="K192" s="5">
        <f t="shared" si="150"/>
        <v>161959.10048433256</v>
      </c>
      <c r="L192" s="5">
        <f t="shared" si="150"/>
        <v>28239.047502043089</v>
      </c>
      <c r="M192" s="5">
        <f t="shared" si="150"/>
        <v>7122.7311531473833</v>
      </c>
      <c r="N192" s="15">
        <f t="shared" si="151"/>
        <v>1.0956216471669222E-4</v>
      </c>
      <c r="O192" s="15">
        <f t="shared" si="151"/>
        <v>4.720231735729552E-3</v>
      </c>
      <c r="P192" s="15">
        <f t="shared" si="151"/>
        <v>4.7098767288857868E-3</v>
      </c>
      <c r="Q192" s="5">
        <f t="shared" si="152"/>
        <v>6117.6757055812823</v>
      </c>
      <c r="R192" s="5">
        <f t="shared" si="152"/>
        <v>9474.1925484116109</v>
      </c>
      <c r="S192" s="5">
        <f t="shared" si="152"/>
        <v>5400.3893582518567</v>
      </c>
      <c r="T192" s="5">
        <f t="shared" si="153"/>
        <v>32.414220716457038</v>
      </c>
      <c r="U192" s="5">
        <f t="shared" si="153"/>
        <v>113.20128545843964</v>
      </c>
      <c r="V192" s="5">
        <f t="shared" si="153"/>
        <v>173.55158487598442</v>
      </c>
      <c r="W192" s="15">
        <f t="shared" si="154"/>
        <v>-1.0734613539272964E-2</v>
      </c>
      <c r="X192" s="15">
        <f t="shared" si="154"/>
        <v>-1.217998157191269E-2</v>
      </c>
      <c r="Y192" s="15">
        <f t="shared" si="154"/>
        <v>-9.7425357312937999E-3</v>
      </c>
      <c r="Z192" s="5">
        <f t="shared" si="159"/>
        <v>6764.0231229677538</v>
      </c>
      <c r="AA192" s="5">
        <f t="shared" si="159"/>
        <v>24696.605786718406</v>
      </c>
      <c r="AB192" s="5">
        <f t="shared" si="159"/>
        <v>44455.490136753731</v>
      </c>
      <c r="AC192" s="16">
        <f t="shared" si="143"/>
        <v>1.3329202413301013</v>
      </c>
      <c r="AD192" s="16">
        <f t="shared" si="143"/>
        <v>2.9938395136142004</v>
      </c>
      <c r="AE192" s="16">
        <f t="shared" si="143"/>
        <v>8.8362240504053915</v>
      </c>
      <c r="AF192" s="15">
        <f t="shared" si="112"/>
        <v>-4.0504037456468023E-3</v>
      </c>
      <c r="AG192" s="15">
        <f t="shared" si="112"/>
        <v>2.9673830763510267E-4</v>
      </c>
      <c r="AH192" s="15">
        <f t="shared" si="112"/>
        <v>9.7937136394747881E-3</v>
      </c>
      <c r="AI192" s="1">
        <f t="shared" si="144"/>
        <v>372847.08195324312</v>
      </c>
      <c r="AJ192" s="1">
        <f t="shared" si="144"/>
        <v>158438.48481295444</v>
      </c>
      <c r="AK192" s="1">
        <f t="shared" si="144"/>
        <v>58971.816104598554</v>
      </c>
      <c r="AL192" s="14">
        <f t="shared" si="155"/>
        <v>69.164056152417146</v>
      </c>
      <c r="AM192" s="14">
        <f t="shared" si="155"/>
        <v>15.736644192319311</v>
      </c>
      <c r="AN192" s="14">
        <f t="shared" si="155"/>
        <v>5.0941982459701043</v>
      </c>
      <c r="AO192" s="11">
        <f t="shared" si="156"/>
        <v>5.2565250077451992E-3</v>
      </c>
      <c r="AP192" s="11">
        <f t="shared" si="156"/>
        <v>6.6218351195115972E-3</v>
      </c>
      <c r="AQ192" s="11">
        <f t="shared" si="156"/>
        <v>6.0068399587149919E-3</v>
      </c>
      <c r="AR192" s="1">
        <f t="shared" si="160"/>
        <v>188734.31384007557</v>
      </c>
      <c r="AS192" s="1">
        <f t="shared" si="157"/>
        <v>83693.330071679578</v>
      </c>
      <c r="AT192" s="1">
        <f t="shared" si="158"/>
        <v>31116.911793751919</v>
      </c>
      <c r="AU192" s="1">
        <f t="shared" si="113"/>
        <v>37746.862768015118</v>
      </c>
      <c r="AV192" s="1">
        <f t="shared" si="113"/>
        <v>16738.666014335915</v>
      </c>
      <c r="AW192" s="1">
        <f t="shared" si="113"/>
        <v>6223.3823587503839</v>
      </c>
      <c r="AX192" s="1">
        <f t="shared" si="114"/>
        <v>129567.28038746605</v>
      </c>
      <c r="AY192" s="1">
        <f t="shared" si="114"/>
        <v>22591.238001634472</v>
      </c>
      <c r="AZ192" s="1">
        <f t="shared" si="114"/>
        <v>5698.1849225179067</v>
      </c>
      <c r="BA192" s="1">
        <f t="shared" si="115"/>
        <v>13718.105061396513</v>
      </c>
      <c r="BB192" s="1">
        <f t="shared" si="115"/>
        <v>29712.482302920045</v>
      </c>
      <c r="BC192" s="1">
        <f t="shared" si="115"/>
        <v>37779.894830336409</v>
      </c>
      <c r="BD192" s="1">
        <f t="shared" si="116"/>
        <v>1690.1904861152434</v>
      </c>
      <c r="BE192" s="2">
        <f t="shared" si="145"/>
        <v>0.17931493730955578</v>
      </c>
      <c r="BF192" s="2">
        <f t="shared" si="145"/>
        <v>0.13584270515142602</v>
      </c>
      <c r="BG192" s="2">
        <f t="shared" si="145"/>
        <v>7.3108051554487685E-2</v>
      </c>
      <c r="BH192" s="2">
        <f t="shared" si="109"/>
        <v>0.10297942628491054</v>
      </c>
      <c r="BI192" s="2">
        <f t="shared" si="117"/>
        <v>3.2153846742329923E-3</v>
      </c>
      <c r="BJ192" s="2">
        <f t="shared" si="117"/>
        <v>1.8453240542857267E-3</v>
      </c>
      <c r="BK192" s="2">
        <f t="shared" si="117"/>
        <v>5.3447872020936297E-4</v>
      </c>
      <c r="BL192" s="2">
        <f t="shared" si="110"/>
        <v>606.85342022325869</v>
      </c>
      <c r="BM192" s="2">
        <f t="shared" si="110"/>
        <v>154.4413151645453</v>
      </c>
      <c r="BN192" s="2">
        <f t="shared" si="110"/>
        <v>16.63132719239216</v>
      </c>
      <c r="BO192" s="2">
        <f t="shared" si="118"/>
        <v>1000.6731508495026</v>
      </c>
      <c r="BP192" s="2">
        <f t="shared" si="118"/>
        <v>92.070371598856326</v>
      </c>
      <c r="BQ192" s="2">
        <f t="shared" si="118"/>
        <v>10.234492003736936</v>
      </c>
      <c r="BR192" s="11">
        <f t="shared" si="119"/>
        <v>3.1842364346397839E-2</v>
      </c>
      <c r="BS192" s="17">
        <f t="shared" si="161"/>
        <v>4.6102074475869257E-3</v>
      </c>
      <c r="BT192" s="17">
        <f t="shared" si="162"/>
        <v>2.0812467066308449E-2</v>
      </c>
      <c r="BU192" s="12">
        <f>(BU$3*temphigh!$I302+BU$4*temphigh!$I302^2+BU$5*temphigh!$I302^6)*(K192/K$56)^$BW$1</f>
        <v>-26.203210535206789</v>
      </c>
      <c r="BV192" s="12">
        <f>(BV$3*temphigh!$I302+BV$4*temphigh!$I302^2+BV$5*temphigh!$I302^6)*(L192/L$56)^$BW$1</f>
        <v>-19.089917031348211</v>
      </c>
      <c r="BW192" s="12">
        <f>(BW$3*temphigh!$I302+BW$4*temphigh!$I302^2+BW$5*temphigh!$I302^6)*(M192/M$56)^$BW$1</f>
        <v>-17.063888125577641</v>
      </c>
      <c r="BX192" s="12"/>
      <c r="BY192" s="12"/>
      <c r="BZ192" s="12"/>
      <c r="CA192" s="19"/>
      <c r="CB192" s="19"/>
      <c r="CC192" s="19"/>
      <c r="CD192" s="19"/>
      <c r="CE192" s="19"/>
      <c r="CF192" s="19"/>
      <c r="CG192" s="19"/>
      <c r="CH192" s="19"/>
    </row>
    <row r="193" spans="1:86" x14ac:dyDescent="0.3">
      <c r="A193" s="2">
        <f t="shared" si="146"/>
        <v>2147</v>
      </c>
      <c r="B193" s="5">
        <f t="shared" si="147"/>
        <v>1165.3250809260292</v>
      </c>
      <c r="C193" s="5">
        <f t="shared" si="147"/>
        <v>2963.7660812627237</v>
      </c>
      <c r="D193" s="5">
        <f t="shared" si="147"/>
        <v>4368.7410561944898</v>
      </c>
      <c r="E193" s="15">
        <f t="shared" si="148"/>
        <v>3.6455402420577483E-6</v>
      </c>
      <c r="F193" s="15">
        <f t="shared" si="148"/>
        <v>7.181958730306947E-6</v>
      </c>
      <c r="G193" s="15">
        <f t="shared" si="148"/>
        <v>1.4661713270292274E-5</v>
      </c>
      <c r="H193" s="5">
        <f t="shared" si="149"/>
        <v>188732.69692139979</v>
      </c>
      <c r="I193" s="5">
        <f t="shared" si="149"/>
        <v>84080.903155312699</v>
      </c>
      <c r="J193" s="5">
        <f t="shared" si="149"/>
        <v>31261.342299827349</v>
      </c>
      <c r="K193" s="5">
        <f t="shared" si="150"/>
        <v>161957.12253221459</v>
      </c>
      <c r="L193" s="5">
        <f t="shared" si="150"/>
        <v>28369.615161898917</v>
      </c>
      <c r="M193" s="5">
        <f t="shared" si="150"/>
        <v>7155.6867064715407</v>
      </c>
      <c r="N193" s="15">
        <f t="shared" si="151"/>
        <v>-1.2212664259436679E-5</v>
      </c>
      <c r="O193" s="15">
        <f t="shared" si="151"/>
        <v>4.6236566529511691E-3</v>
      </c>
      <c r="P193" s="15">
        <f t="shared" si="151"/>
        <v>4.6268141553531539E-3</v>
      </c>
      <c r="Q193" s="5">
        <f t="shared" si="152"/>
        <v>6051.9529725779657</v>
      </c>
      <c r="R193" s="5">
        <f t="shared" si="152"/>
        <v>9402.1364473139292</v>
      </c>
      <c r="S193" s="5">
        <f t="shared" si="152"/>
        <v>5372.5978074039194</v>
      </c>
      <c r="T193" s="5">
        <f t="shared" si="153"/>
        <v>32.066266583889174</v>
      </c>
      <c r="U193" s="5">
        <f t="shared" si="153"/>
        <v>111.82249588763902</v>
      </c>
      <c r="V193" s="5">
        <f t="shared" si="153"/>
        <v>171.86075235910747</v>
      </c>
      <c r="W193" s="15">
        <f t="shared" si="154"/>
        <v>-1.0734613539272964E-2</v>
      </c>
      <c r="X193" s="15">
        <f t="shared" si="154"/>
        <v>-1.217998157191269E-2</v>
      </c>
      <c r="Y193" s="15">
        <f t="shared" si="154"/>
        <v>-9.7425357312937999E-3</v>
      </c>
      <c r="Z193" s="5">
        <f t="shared" si="159"/>
        <v>6665.066753492848</v>
      </c>
      <c r="AA193" s="5">
        <f t="shared" si="159"/>
        <v>24518.414116373882</v>
      </c>
      <c r="AB193" s="5">
        <f t="shared" si="159"/>
        <v>44663.583443762473</v>
      </c>
      <c r="AC193" s="16">
        <f t="shared" si="143"/>
        <v>1.3275213761919695</v>
      </c>
      <c r="AD193" s="16">
        <f t="shared" si="143"/>
        <v>2.9947279004848015</v>
      </c>
      <c r="AE193" s="16">
        <f t="shared" si="143"/>
        <v>8.9227634984093012</v>
      </c>
      <c r="AF193" s="15">
        <f t="shared" si="112"/>
        <v>-4.0504037456468023E-3</v>
      </c>
      <c r="AG193" s="15">
        <f t="shared" si="112"/>
        <v>2.9673830763510267E-4</v>
      </c>
      <c r="AH193" s="15">
        <f t="shared" si="112"/>
        <v>9.7937136394747881E-3</v>
      </c>
      <c r="AI193" s="1">
        <f t="shared" si="144"/>
        <v>373309.23652593396</v>
      </c>
      <c r="AJ193" s="1">
        <f t="shared" si="144"/>
        <v>159333.30234599492</v>
      </c>
      <c r="AK193" s="1">
        <f t="shared" si="144"/>
        <v>59298.016852889086</v>
      </c>
      <c r="AL193" s="14">
        <f t="shared" si="155"/>
        <v>69.523983117311403</v>
      </c>
      <c r="AM193" s="14">
        <f t="shared" si="155"/>
        <v>15.83980760086351</v>
      </c>
      <c r="AN193" s="14">
        <f t="shared" si="155"/>
        <v>5.124492279215799</v>
      </c>
      <c r="AO193" s="11">
        <f t="shared" si="156"/>
        <v>5.2039597576677473E-3</v>
      </c>
      <c r="AP193" s="11">
        <f t="shared" si="156"/>
        <v>6.555616768316481E-3</v>
      </c>
      <c r="AQ193" s="11">
        <f t="shared" si="156"/>
        <v>5.9467715591278421E-3</v>
      </c>
      <c r="AR193" s="1">
        <f t="shared" si="160"/>
        <v>188732.69692139979</v>
      </c>
      <c r="AS193" s="1">
        <f t="shared" si="157"/>
        <v>84080.903155312699</v>
      </c>
      <c r="AT193" s="1">
        <f t="shared" si="158"/>
        <v>31261.342299827349</v>
      </c>
      <c r="AU193" s="1">
        <f t="shared" si="113"/>
        <v>37746.53938427996</v>
      </c>
      <c r="AV193" s="1">
        <f t="shared" si="113"/>
        <v>16816.18063106254</v>
      </c>
      <c r="AW193" s="1">
        <f t="shared" si="113"/>
        <v>6252.2684599654704</v>
      </c>
      <c r="AX193" s="1">
        <f t="shared" si="114"/>
        <v>129565.69802577169</v>
      </c>
      <c r="AY193" s="1">
        <f t="shared" si="114"/>
        <v>22695.692129519131</v>
      </c>
      <c r="AZ193" s="1">
        <f t="shared" si="114"/>
        <v>5724.5493651772322</v>
      </c>
      <c r="BA193" s="1">
        <f t="shared" si="115"/>
        <v>13718.14083948969</v>
      </c>
      <c r="BB193" s="1">
        <f t="shared" si="115"/>
        <v>29726.367550822091</v>
      </c>
      <c r="BC193" s="1">
        <f t="shared" si="115"/>
        <v>37800.615483307694</v>
      </c>
      <c r="BD193" s="1">
        <f t="shared" si="116"/>
        <v>1641.6616164251025</v>
      </c>
      <c r="BE193" s="2">
        <f t="shared" si="145"/>
        <v>0.17931493730955578</v>
      </c>
      <c r="BF193" s="2">
        <f t="shared" si="145"/>
        <v>0.13584270515142602</v>
      </c>
      <c r="BG193" s="2">
        <f t="shared" si="145"/>
        <v>7.3108051554487685E-2</v>
      </c>
      <c r="BH193" s="2">
        <f t="shared" si="109"/>
        <v>0.10272067031436129</v>
      </c>
      <c r="BI193" s="2">
        <f t="shared" si="117"/>
        <v>3.2153846742329923E-3</v>
      </c>
      <c r="BJ193" s="2">
        <f t="shared" si="117"/>
        <v>1.8453240542857267E-3</v>
      </c>
      <c r="BK193" s="2">
        <f t="shared" si="117"/>
        <v>5.3447872020936297E-4</v>
      </c>
      <c r="BL193" s="2">
        <f t="shared" si="110"/>
        <v>606.84822120772913</v>
      </c>
      <c r="BM193" s="2">
        <f t="shared" si="110"/>
        <v>155.15651309856719</v>
      </c>
      <c r="BN193" s="2">
        <f t="shared" si="110"/>
        <v>16.708522224438546</v>
      </c>
      <c r="BO193" s="2">
        <f t="shared" si="118"/>
        <v>1015.5214634268706</v>
      </c>
      <c r="BP193" s="2">
        <f t="shared" si="118"/>
        <v>93.16897318057012</v>
      </c>
      <c r="BQ193" s="2">
        <f t="shared" si="118"/>
        <v>10.234090721341087</v>
      </c>
      <c r="BR193" s="11">
        <f t="shared" si="119"/>
        <v>3.1736750129612384E-2</v>
      </c>
      <c r="BS193" s="17">
        <f t="shared" si="161"/>
        <v>4.4679377460017152E-3</v>
      </c>
      <c r="BT193" s="17">
        <f t="shared" si="162"/>
        <v>2.0206278705153832E-2</v>
      </c>
      <c r="BU193" s="12">
        <f>(BU$3*temphigh!$I303+BU$4*temphigh!$I303^2+BU$5*temphigh!$I303^6)*(K193/K$56)^$BW$1</f>
        <v>-26.605788062046024</v>
      </c>
      <c r="BV193" s="12">
        <f>(BV$3*temphigh!$I303+BV$4*temphigh!$I303^2+BV$5*temphigh!$I303^6)*(L193/L$56)^$BW$1</f>
        <v>-19.336145400269906</v>
      </c>
      <c r="BW193" s="12">
        <f>(BW$3*temphigh!$I303+BW$4*temphigh!$I303^2+BW$5*temphigh!$I303^6)*(M193/M$56)^$BW$1</f>
        <v>-17.264008930297443</v>
      </c>
      <c r="BX193" s="12"/>
      <c r="BY193" s="12"/>
      <c r="BZ193" s="12"/>
      <c r="CA193" s="19"/>
      <c r="CB193" s="19"/>
      <c r="CC193" s="19"/>
      <c r="CD193" s="19"/>
      <c r="CE193" s="19"/>
      <c r="CF193" s="19"/>
      <c r="CG193" s="19"/>
      <c r="CH193" s="19"/>
    </row>
    <row r="194" spans="1:86" x14ac:dyDescent="0.3">
      <c r="A194" s="2">
        <f t="shared" si="146"/>
        <v>2148</v>
      </c>
      <c r="B194" s="5">
        <f t="shared" si="147"/>
        <v>1165.3291167535328</v>
      </c>
      <c r="C194" s="5">
        <f t="shared" si="147"/>
        <v>2963.7863026261216</v>
      </c>
      <c r="D194" s="5">
        <f t="shared" si="147"/>
        <v>4368.8019067617724</v>
      </c>
      <c r="E194" s="15">
        <f t="shared" si="148"/>
        <v>3.4632632299548609E-6</v>
      </c>
      <c r="F194" s="15">
        <f t="shared" si="148"/>
        <v>6.8228607937915996E-6</v>
      </c>
      <c r="G194" s="15">
        <f t="shared" si="148"/>
        <v>1.3928627606777659E-5</v>
      </c>
      <c r="H194" s="5">
        <f t="shared" si="149"/>
        <v>188708.13521822394</v>
      </c>
      <c r="I194" s="5">
        <f t="shared" si="149"/>
        <v>84462.215999269654</v>
      </c>
      <c r="J194" s="5">
        <f t="shared" si="149"/>
        <v>31403.856020364317</v>
      </c>
      <c r="K194" s="5">
        <f t="shared" si="150"/>
        <v>161935.48458133629</v>
      </c>
      <c r="L194" s="5">
        <f t="shared" si="150"/>
        <v>28498.078935188489</v>
      </c>
      <c r="M194" s="5">
        <f t="shared" si="150"/>
        <v>7188.2078177450185</v>
      </c>
      <c r="N194" s="15">
        <f t="shared" si="151"/>
        <v>-1.3360295947462131E-4</v>
      </c>
      <c r="O194" s="15">
        <f t="shared" si="151"/>
        <v>4.5282169869580446E-3</v>
      </c>
      <c r="P194" s="15">
        <f t="shared" si="151"/>
        <v>4.5447924996584455E-3</v>
      </c>
      <c r="Q194" s="5">
        <f t="shared" si="152"/>
        <v>5986.2084487420952</v>
      </c>
      <c r="R194" s="5">
        <f t="shared" si="152"/>
        <v>9329.7386060292702</v>
      </c>
      <c r="S194" s="5">
        <f t="shared" si="152"/>
        <v>5344.5089773235877</v>
      </c>
      <c r="T194" s="5">
        <f t="shared" si="153"/>
        <v>31.722047604463821</v>
      </c>
      <c r="U194" s="5">
        <f t="shared" si="153"/>
        <v>110.4604999484023</v>
      </c>
      <c r="V194" s="5">
        <f t="shared" si="153"/>
        <v>170.18639283844183</v>
      </c>
      <c r="W194" s="15">
        <f t="shared" si="154"/>
        <v>-1.0734613539272964E-2</v>
      </c>
      <c r="X194" s="15">
        <f t="shared" si="154"/>
        <v>-1.217998157191269E-2</v>
      </c>
      <c r="Y194" s="15">
        <f t="shared" si="154"/>
        <v>-9.7425357312937999E-3</v>
      </c>
      <c r="Z194" s="5">
        <f t="shared" si="159"/>
        <v>6566.7571612357706</v>
      </c>
      <c r="AA194" s="5">
        <f t="shared" si="159"/>
        <v>24339.159200629903</v>
      </c>
      <c r="AB194" s="5">
        <f t="shared" si="159"/>
        <v>44868.906433473559</v>
      </c>
      <c r="AC194" s="16">
        <f t="shared" si="143"/>
        <v>1.3221443786374154</v>
      </c>
      <c r="AD194" s="16">
        <f t="shared" si="143"/>
        <v>2.9956165509738191</v>
      </c>
      <c r="AE194" s="16">
        <f t="shared" si="143"/>
        <v>9.0101504889854809</v>
      </c>
      <c r="AF194" s="15">
        <f t="shared" si="112"/>
        <v>-4.0504037456468023E-3</v>
      </c>
      <c r="AG194" s="15">
        <f t="shared" si="112"/>
        <v>2.9673830763510267E-4</v>
      </c>
      <c r="AH194" s="15">
        <f t="shared" si="112"/>
        <v>9.7937136394747881E-3</v>
      </c>
      <c r="AI194" s="1">
        <f t="shared" si="144"/>
        <v>373724.85225762054</v>
      </c>
      <c r="AJ194" s="1">
        <f t="shared" si="144"/>
        <v>160216.15274245798</v>
      </c>
      <c r="AK194" s="1">
        <f t="shared" si="144"/>
        <v>59620.483627565649</v>
      </c>
      <c r="AL194" s="14">
        <f t="shared" si="155"/>
        <v>69.882165127543317</v>
      </c>
      <c r="AM194" s="14">
        <f t="shared" si="155"/>
        <v>15.942608912095487</v>
      </c>
      <c r="AN194" s="14">
        <f t="shared" si="155"/>
        <v>5.1546617223073996</v>
      </c>
      <c r="AO194" s="11">
        <f t="shared" si="156"/>
        <v>5.1519201600910697E-3</v>
      </c>
      <c r="AP194" s="11">
        <f t="shared" si="156"/>
        <v>6.4900606006333163E-3</v>
      </c>
      <c r="AQ194" s="11">
        <f t="shared" si="156"/>
        <v>5.8873038435365635E-3</v>
      </c>
      <c r="AR194" s="1">
        <f t="shared" si="160"/>
        <v>188708.13521822394</v>
      </c>
      <c r="AS194" s="1">
        <f t="shared" si="157"/>
        <v>84462.215999269654</v>
      </c>
      <c r="AT194" s="1">
        <f t="shared" si="158"/>
        <v>31403.856020364317</v>
      </c>
      <c r="AU194" s="1">
        <f t="shared" si="113"/>
        <v>37741.627043644789</v>
      </c>
      <c r="AV194" s="1">
        <f t="shared" si="113"/>
        <v>16892.443199853933</v>
      </c>
      <c r="AW194" s="1">
        <f t="shared" si="113"/>
        <v>6280.7712040728638</v>
      </c>
      <c r="AX194" s="1">
        <f t="shared" si="114"/>
        <v>129548.38766506902</v>
      </c>
      <c r="AY194" s="1">
        <f t="shared" si="114"/>
        <v>22798.463148150789</v>
      </c>
      <c r="AZ194" s="1">
        <f t="shared" si="114"/>
        <v>5750.5662541960155</v>
      </c>
      <c r="BA194" s="1">
        <f t="shared" si="115"/>
        <v>13718.032647202337</v>
      </c>
      <c r="BB194" s="1">
        <f t="shared" si="115"/>
        <v>29739.960742742573</v>
      </c>
      <c r="BC194" s="1">
        <f t="shared" si="115"/>
        <v>37820.952309277745</v>
      </c>
      <c r="BD194" s="1">
        <f t="shared" si="116"/>
        <v>1594.5097375335506</v>
      </c>
      <c r="BE194" s="2">
        <f t="shared" si="145"/>
        <v>0.17931493730955578</v>
      </c>
      <c r="BF194" s="2">
        <f t="shared" si="145"/>
        <v>0.13584270515142602</v>
      </c>
      <c r="BG194" s="2">
        <f t="shared" si="145"/>
        <v>7.3108051554487685E-2</v>
      </c>
      <c r="BH194" s="2">
        <f t="shared" si="109"/>
        <v>0.10246270349349175</v>
      </c>
      <c r="BI194" s="2">
        <f t="shared" si="117"/>
        <v>3.2153846742329923E-3</v>
      </c>
      <c r="BJ194" s="2">
        <f t="shared" si="117"/>
        <v>1.8453240542857267E-3</v>
      </c>
      <c r="BK194" s="2">
        <f t="shared" si="117"/>
        <v>5.3447872020936297E-4</v>
      </c>
      <c r="BL194" s="2">
        <f t="shared" si="110"/>
        <v>606.76924588376448</v>
      </c>
      <c r="BM194" s="2">
        <f t="shared" si="110"/>
        <v>155.86015886172905</v>
      </c>
      <c r="BN194" s="2">
        <f t="shared" si="110"/>
        <v>16.784692775403418</v>
      </c>
      <c r="BO194" s="2">
        <f t="shared" si="118"/>
        <v>1030.5904910329023</v>
      </c>
      <c r="BP194" s="2">
        <f t="shared" si="118"/>
        <v>94.280790966089796</v>
      </c>
      <c r="BQ194" s="2">
        <f t="shared" si="118"/>
        <v>10.233700383808378</v>
      </c>
      <c r="BR194" s="11">
        <f t="shared" si="119"/>
        <v>3.1631882281222906E-2</v>
      </c>
      <c r="BS194" s="17">
        <f t="shared" si="161"/>
        <v>4.3305016957479016E-3</v>
      </c>
      <c r="BT194" s="17">
        <f t="shared" si="162"/>
        <v>1.9617746315683332E-2</v>
      </c>
      <c r="BU194" s="12">
        <f>(BU$3*temphigh!$I304+BU$4*temphigh!$I304^2+BU$5*temphigh!$I304^6)*(K194/K$56)^$BW$1</f>
        <v>-27.009411665066249</v>
      </c>
      <c r="BV194" s="12">
        <f>(BV$3*temphigh!$I304+BV$4*temphigh!$I304^2+BV$5*temphigh!$I304^6)*(L194/L$56)^$BW$1</f>
        <v>-19.582303320484097</v>
      </c>
      <c r="BW194" s="12">
        <f>(BW$3*temphigh!$I304+BW$4*temphigh!$I304^2+BW$5*temphigh!$I304^6)*(M194/M$56)^$BW$1</f>
        <v>-17.463967942508141</v>
      </c>
      <c r="BX194" s="12"/>
      <c r="BY194" s="12"/>
      <c r="BZ194" s="12"/>
      <c r="CA194" s="19"/>
      <c r="CB194" s="19"/>
      <c r="CC194" s="19"/>
      <c r="CD194" s="19"/>
      <c r="CE194" s="19"/>
      <c r="CF194" s="19"/>
      <c r="CG194" s="19"/>
      <c r="CH194" s="19"/>
    </row>
    <row r="195" spans="1:86" x14ac:dyDescent="0.3">
      <c r="A195" s="2">
        <f t="shared" si="146"/>
        <v>2149</v>
      </c>
      <c r="B195" s="5">
        <f t="shared" si="147"/>
        <v>1165.3329508029396</v>
      </c>
      <c r="C195" s="5">
        <f t="shared" si="147"/>
        <v>2963.8055130524185</v>
      </c>
      <c r="D195" s="5">
        <f t="shared" si="147"/>
        <v>4368.8597156058777</v>
      </c>
      <c r="E195" s="15">
        <f t="shared" si="148"/>
        <v>3.2901000684571177E-6</v>
      </c>
      <c r="F195" s="15">
        <f t="shared" si="148"/>
        <v>6.4817177541020191E-6</v>
      </c>
      <c r="G195" s="15">
        <f t="shared" si="148"/>
        <v>1.3232196226438776E-5</v>
      </c>
      <c r="H195" s="5">
        <f t="shared" si="149"/>
        <v>188660.70314738064</v>
      </c>
      <c r="I195" s="5">
        <f t="shared" si="149"/>
        <v>84837.262782284044</v>
      </c>
      <c r="J195" s="5">
        <f t="shared" si="149"/>
        <v>31544.453918290663</v>
      </c>
      <c r="K195" s="5">
        <f t="shared" si="150"/>
        <v>161894.24920782456</v>
      </c>
      <c r="L195" s="5">
        <f t="shared" si="150"/>
        <v>28624.436525495996</v>
      </c>
      <c r="M195" s="5">
        <f t="shared" si="150"/>
        <v>7220.2945326011795</v>
      </c>
      <c r="N195" s="15">
        <f t="shared" si="151"/>
        <v>-2.5464075164471911E-4</v>
      </c>
      <c r="O195" s="15">
        <f t="shared" si="151"/>
        <v>4.4338985303140621E-3</v>
      </c>
      <c r="P195" s="15">
        <f t="shared" si="151"/>
        <v>4.4637989982636572E-3</v>
      </c>
      <c r="Q195" s="5">
        <f t="shared" si="152"/>
        <v>5920.4603238248274</v>
      </c>
      <c r="R195" s="5">
        <f t="shared" si="152"/>
        <v>9257.0258263805172</v>
      </c>
      <c r="S195" s="5">
        <f t="shared" si="152"/>
        <v>5316.1346388098254</v>
      </c>
      <c r="T195" s="5">
        <f t="shared" si="153"/>
        <v>31.381523682755482</v>
      </c>
      <c r="U195" s="5">
        <f t="shared" si="153"/>
        <v>109.11509309460649</v>
      </c>
      <c r="V195" s="5">
        <f t="shared" si="153"/>
        <v>168.52834582523332</v>
      </c>
      <c r="W195" s="15">
        <f t="shared" si="154"/>
        <v>-1.0734613539272964E-2</v>
      </c>
      <c r="X195" s="15">
        <f t="shared" si="154"/>
        <v>-1.217998157191269E-2</v>
      </c>
      <c r="Y195" s="15">
        <f t="shared" si="154"/>
        <v>-9.7425357312937999E-3</v>
      </c>
      <c r="Z195" s="5">
        <f t="shared" si="159"/>
        <v>6469.1110618231114</v>
      </c>
      <c r="AA195" s="5">
        <f t="shared" si="159"/>
        <v>24158.910822520003</v>
      </c>
      <c r="AB195" s="5">
        <f t="shared" si="159"/>
        <v>45071.460159712369</v>
      </c>
      <c r="AC195" s="16">
        <f t="shared" si="143"/>
        <v>1.3167891600938966</v>
      </c>
      <c r="AD195" s="16">
        <f t="shared" si="143"/>
        <v>2.9965054651594789</v>
      </c>
      <c r="AE195" s="16">
        <f t="shared" si="143"/>
        <v>9.0983933227231777</v>
      </c>
      <c r="AF195" s="15">
        <f t="shared" si="112"/>
        <v>-4.0504037456468023E-3</v>
      </c>
      <c r="AG195" s="15">
        <f t="shared" si="112"/>
        <v>2.9673830763510267E-4</v>
      </c>
      <c r="AH195" s="15">
        <f t="shared" si="112"/>
        <v>9.7937136394747881E-3</v>
      </c>
      <c r="AI195" s="1">
        <f t="shared" si="144"/>
        <v>374093.99407550326</v>
      </c>
      <c r="AJ195" s="1">
        <f t="shared" si="144"/>
        <v>161086.98066806613</v>
      </c>
      <c r="AK195" s="1">
        <f t="shared" si="144"/>
        <v>59939.206468881952</v>
      </c>
      <c r="AL195" s="14">
        <f t="shared" si="155"/>
        <v>70.238592189541194</v>
      </c>
      <c r="AM195" s="14">
        <f t="shared" si="155"/>
        <v>16.045042725087466</v>
      </c>
      <c r="AN195" s="14">
        <f t="shared" si="155"/>
        <v>5.1847053114795711</v>
      </c>
      <c r="AO195" s="11">
        <f t="shared" si="156"/>
        <v>5.1004009584901594E-3</v>
      </c>
      <c r="AP195" s="11">
        <f t="shared" si="156"/>
        <v>6.4251599946269829E-3</v>
      </c>
      <c r="AQ195" s="11">
        <f t="shared" si="156"/>
        <v>5.8284308051011974E-3</v>
      </c>
      <c r="AR195" s="1">
        <f t="shared" si="160"/>
        <v>188660.70314738064</v>
      </c>
      <c r="AS195" s="1">
        <f t="shared" si="157"/>
        <v>84837.262782284044</v>
      </c>
      <c r="AT195" s="1">
        <f t="shared" si="158"/>
        <v>31544.453918290663</v>
      </c>
      <c r="AU195" s="1">
        <f t="shared" si="113"/>
        <v>37732.140629476133</v>
      </c>
      <c r="AV195" s="1">
        <f t="shared" si="113"/>
        <v>16967.45255645681</v>
      </c>
      <c r="AW195" s="1">
        <f t="shared" si="113"/>
        <v>6308.8907836581329</v>
      </c>
      <c r="AX195" s="1">
        <f t="shared" si="114"/>
        <v>129515.39936625963</v>
      </c>
      <c r="AY195" s="1">
        <f t="shared" si="114"/>
        <v>22899.549220396795</v>
      </c>
      <c r="AZ195" s="1">
        <f t="shared" si="114"/>
        <v>5776.2356260809438</v>
      </c>
      <c r="BA195" s="1">
        <f t="shared" si="115"/>
        <v>13717.781001856356</v>
      </c>
      <c r="BB195" s="1">
        <f t="shared" si="115"/>
        <v>29753.265674111284</v>
      </c>
      <c r="BC195" s="1">
        <f t="shared" si="115"/>
        <v>37840.911078396886</v>
      </c>
      <c r="BD195" s="1">
        <f t="shared" si="116"/>
        <v>1548.6964656861005</v>
      </c>
      <c r="BE195" s="2">
        <f t="shared" si="145"/>
        <v>0.17931493730955578</v>
      </c>
      <c r="BF195" s="2">
        <f t="shared" si="145"/>
        <v>0.13584270515142602</v>
      </c>
      <c r="BG195" s="2">
        <f t="shared" si="145"/>
        <v>7.3108051554487685E-2</v>
      </c>
      <c r="BH195" s="2">
        <f t="shared" si="109"/>
        <v>0.10220554313214615</v>
      </c>
      <c r="BI195" s="2">
        <f t="shared" si="117"/>
        <v>3.2153846742329923E-3</v>
      </c>
      <c r="BJ195" s="2">
        <f t="shared" si="117"/>
        <v>1.8453240542857267E-3</v>
      </c>
      <c r="BK195" s="2">
        <f t="shared" si="117"/>
        <v>5.3447872020936297E-4</v>
      </c>
      <c r="BL195" s="2">
        <f t="shared" si="110"/>
        <v>606.61673353010781</v>
      </c>
      <c r="BM195" s="2">
        <f t="shared" si="110"/>
        <v>156.55224171190798</v>
      </c>
      <c r="BN195" s="2">
        <f t="shared" si="110"/>
        <v>16.85983935995122</v>
      </c>
      <c r="BO195" s="2">
        <f t="shared" si="118"/>
        <v>1045.8834864435134</v>
      </c>
      <c r="BP195" s="2">
        <f t="shared" si="118"/>
        <v>95.405983809875607</v>
      </c>
      <c r="BQ195" s="2">
        <f t="shared" si="118"/>
        <v>10.233320842700083</v>
      </c>
      <c r="BR195" s="11">
        <f t="shared" si="119"/>
        <v>3.1527740382026631E-2</v>
      </c>
      <c r="BS195" s="17">
        <f t="shared" si="161"/>
        <v>4.1977199135916259E-3</v>
      </c>
      <c r="BT195" s="17">
        <f t="shared" si="162"/>
        <v>1.9046355646294498E-2</v>
      </c>
      <c r="BU195" s="12">
        <f>(BU$3*temphigh!$I305+BU$4*temphigh!$I305^2+BU$5*temphigh!$I305^6)*(K195/K$56)^$BW$1</f>
        <v>-27.414062399819777</v>
      </c>
      <c r="BV195" s="12">
        <f>(BV$3*temphigh!$I305+BV$4*temphigh!$I305^2+BV$5*temphigh!$I305^6)*(L195/L$56)^$BW$1</f>
        <v>-19.828369886201564</v>
      </c>
      <c r="BW195" s="12">
        <f>(BW$3*temphigh!$I305+BW$4*temphigh!$I305^2+BW$5*temphigh!$I305^6)*(M195/M$56)^$BW$1</f>
        <v>-17.663747730851689</v>
      </c>
      <c r="BX195" s="12"/>
      <c r="BY195" s="12"/>
      <c r="BZ195" s="12"/>
      <c r="CA195" s="19"/>
      <c r="CB195" s="19"/>
      <c r="CC195" s="19"/>
      <c r="CD195" s="19"/>
      <c r="CE195" s="19"/>
      <c r="CF195" s="19"/>
      <c r="CG195" s="19"/>
      <c r="CH195" s="19"/>
    </row>
    <row r="196" spans="1:86" x14ac:dyDescent="0.3">
      <c r="A196" s="2">
        <f t="shared" si="146"/>
        <v>2150</v>
      </c>
      <c r="B196" s="5">
        <f t="shared" si="147"/>
        <v>1165.3365931618598</v>
      </c>
      <c r="C196" s="5">
        <f t="shared" si="147"/>
        <v>2963.8237630756917</v>
      </c>
      <c r="D196" s="5">
        <f t="shared" si="147"/>
        <v>4368.9146347344686</v>
      </c>
      <c r="E196" s="15">
        <f t="shared" si="148"/>
        <v>3.1255950650342616E-6</v>
      </c>
      <c r="F196" s="15">
        <f t="shared" si="148"/>
        <v>6.1576318663969183E-6</v>
      </c>
      <c r="G196" s="15">
        <f t="shared" si="148"/>
        <v>1.2570586415116835E-5</v>
      </c>
      <c r="H196" s="5">
        <f t="shared" si="149"/>
        <v>188590.47713765575</v>
      </c>
      <c r="I196" s="5">
        <f t="shared" si="149"/>
        <v>85206.039461660621</v>
      </c>
      <c r="J196" s="5">
        <f t="shared" si="149"/>
        <v>31683.137427273479</v>
      </c>
      <c r="K196" s="5">
        <f t="shared" si="150"/>
        <v>161833.48076795647</v>
      </c>
      <c r="L196" s="5">
        <f t="shared" si="150"/>
        <v>28748.686248887661</v>
      </c>
      <c r="M196" s="5">
        <f t="shared" si="150"/>
        <v>7251.9470111365772</v>
      </c>
      <c r="N196" s="15">
        <f t="shared" si="151"/>
        <v>-3.7535885410033831E-4</v>
      </c>
      <c r="O196" s="15">
        <f t="shared" si="151"/>
        <v>4.340687135657495E-3</v>
      </c>
      <c r="P196" s="15">
        <f t="shared" si="151"/>
        <v>4.3838209636020142E-3</v>
      </c>
      <c r="Q196" s="5">
        <f t="shared" si="152"/>
        <v>5854.7263280192356</v>
      </c>
      <c r="R196" s="5">
        <f t="shared" si="152"/>
        <v>9184.0244125885874</v>
      </c>
      <c r="S196" s="5">
        <f t="shared" si="152"/>
        <v>5287.4864059585852</v>
      </c>
      <c r="T196" s="5">
        <f t="shared" si="153"/>
        <v>31.044655153747559</v>
      </c>
      <c r="U196" s="5">
        <f t="shared" si="153"/>
        <v>107.78607327149665</v>
      </c>
      <c r="V196" s="5">
        <f t="shared" si="153"/>
        <v>166.88645239429513</v>
      </c>
      <c r="W196" s="15">
        <f t="shared" si="154"/>
        <v>-1.0734613539272964E-2</v>
      </c>
      <c r="X196" s="15">
        <f t="shared" si="154"/>
        <v>-1.217998157191269E-2</v>
      </c>
      <c r="Y196" s="15">
        <f t="shared" si="154"/>
        <v>-9.7425357312937999E-3</v>
      </c>
      <c r="Z196" s="5">
        <f t="shared" si="159"/>
        <v>6372.1443661378635</v>
      </c>
      <c r="AA196" s="5">
        <f t="shared" si="159"/>
        <v>23977.737568271576</v>
      </c>
      <c r="AB196" s="5">
        <f t="shared" si="159"/>
        <v>45271.246370739871</v>
      </c>
      <c r="AC196" s="16">
        <f t="shared" si="143"/>
        <v>1.3114556323476252</v>
      </c>
      <c r="AD196" s="16">
        <f t="shared" si="143"/>
        <v>2.9973946431200296</v>
      </c>
      <c r="AE196" s="16">
        <f t="shared" si="143"/>
        <v>9.1875003815052381</v>
      </c>
      <c r="AF196" s="15">
        <f t="shared" si="112"/>
        <v>-4.0504037456468023E-3</v>
      </c>
      <c r="AG196" s="15">
        <f t="shared" si="112"/>
        <v>2.9673830763510267E-4</v>
      </c>
      <c r="AH196" s="15">
        <f t="shared" si="112"/>
        <v>9.7937136394747881E-3</v>
      </c>
      <c r="AI196" s="1">
        <f t="shared" si="144"/>
        <v>374416.73529742903</v>
      </c>
      <c r="AJ196" s="1">
        <f t="shared" si="144"/>
        <v>161945.73515771635</v>
      </c>
      <c r="AK196" s="1">
        <f t="shared" si="144"/>
        <v>60254.17660565189</v>
      </c>
      <c r="AL196" s="14">
        <f t="shared" si="155"/>
        <v>70.593254722638463</v>
      </c>
      <c r="AM196" s="14">
        <f t="shared" si="155"/>
        <v>16.147103772050485</v>
      </c>
      <c r="AN196" s="14">
        <f t="shared" si="155"/>
        <v>5.2146218206708417</v>
      </c>
      <c r="AO196" s="11">
        <f t="shared" si="156"/>
        <v>5.0493969489052576E-3</v>
      </c>
      <c r="AP196" s="11">
        <f t="shared" si="156"/>
        <v>6.3609083946807128E-3</v>
      </c>
      <c r="AQ196" s="11">
        <f t="shared" si="156"/>
        <v>5.7701464970501852E-3</v>
      </c>
      <c r="AR196" s="1">
        <f t="shared" si="160"/>
        <v>188590.47713765575</v>
      </c>
      <c r="AS196" s="1">
        <f t="shared" si="157"/>
        <v>85206.039461660621</v>
      </c>
      <c r="AT196" s="1">
        <f t="shared" si="158"/>
        <v>31683.137427273479</v>
      </c>
      <c r="AU196" s="1">
        <f t="shared" si="113"/>
        <v>37718.095427531152</v>
      </c>
      <c r="AV196" s="1">
        <f t="shared" si="113"/>
        <v>17041.207892332124</v>
      </c>
      <c r="AW196" s="1">
        <f t="shared" si="113"/>
        <v>6336.6274854546964</v>
      </c>
      <c r="AX196" s="1">
        <f t="shared" si="114"/>
        <v>129466.7846143652</v>
      </c>
      <c r="AY196" s="1">
        <f t="shared" si="114"/>
        <v>22998.948999110129</v>
      </c>
      <c r="AZ196" s="1">
        <f t="shared" si="114"/>
        <v>5801.5576089092619</v>
      </c>
      <c r="BA196" s="1">
        <f t="shared" si="115"/>
        <v>13717.386376561535</v>
      </c>
      <c r="BB196" s="1">
        <f t="shared" si="115"/>
        <v>29766.286074447089</v>
      </c>
      <c r="BC196" s="1">
        <f t="shared" si="115"/>
        <v>37860.497442039807</v>
      </c>
      <c r="BD196" s="1">
        <f t="shared" si="116"/>
        <v>1504.1844558598077</v>
      </c>
      <c r="BE196" s="2">
        <f t="shared" si="145"/>
        <v>0.17931493730955578</v>
      </c>
      <c r="BF196" s="2">
        <f t="shared" si="145"/>
        <v>0.13584270515142602</v>
      </c>
      <c r="BG196" s="2">
        <f t="shared" si="145"/>
        <v>7.3108051554487685E-2</v>
      </c>
      <c r="BH196" s="2">
        <f t="shared" si="109"/>
        <v>0.10194920637423803</v>
      </c>
      <c r="BI196" s="2">
        <f t="shared" si="117"/>
        <v>3.2153846742329923E-3</v>
      </c>
      <c r="BJ196" s="2">
        <f t="shared" si="117"/>
        <v>1.8453240542857267E-3</v>
      </c>
      <c r="BK196" s="2">
        <f t="shared" si="117"/>
        <v>5.3447872020936297E-4</v>
      </c>
      <c r="BL196" s="2">
        <f t="shared" si="110"/>
        <v>606.39092989470578</v>
      </c>
      <c r="BM196" s="2">
        <f t="shared" si="110"/>
        <v>157.23275418902119</v>
      </c>
      <c r="BN196" s="2">
        <f t="shared" si="110"/>
        <v>16.933962744346498</v>
      </c>
      <c r="BO196" s="2">
        <f t="shared" si="118"/>
        <v>1061.4037486289526</v>
      </c>
      <c r="BP196" s="2">
        <f t="shared" si="118"/>
        <v>96.544712467177831</v>
      </c>
      <c r="BQ196" s="2">
        <f t="shared" si="118"/>
        <v>10.232951951321205</v>
      </c>
      <c r="BR196" s="11">
        <f t="shared" si="119"/>
        <v>3.1424303679885107E-2</v>
      </c>
      <c r="BS196" s="17">
        <f t="shared" si="161"/>
        <v>4.069420287269249E-3</v>
      </c>
      <c r="BT196" s="17">
        <f t="shared" si="162"/>
        <v>1.8491607423586891E-2</v>
      </c>
      <c r="BU196" s="12">
        <f>(BU$3*temphigh!$I306+BU$4*temphigh!$I306^2+BU$5*temphigh!$I306^6)*(K196/K$56)^$BW$1</f>
        <v>-27.819722572159726</v>
      </c>
      <c r="BV196" s="12">
        <f>(BV$3*temphigh!$I306+BV$4*temphigh!$I306^2+BV$5*temphigh!$I306^6)*(L196/L$56)^$BW$1</f>
        <v>-20.074324783881078</v>
      </c>
      <c r="BW196" s="12">
        <f>(BW$3*temphigh!$I306+BW$4*temphigh!$I306^2+BW$5*temphigh!$I306^6)*(M196/M$56)^$BW$1</f>
        <v>-17.863331345273036</v>
      </c>
      <c r="BX196" s="12"/>
      <c r="BY196" s="12"/>
      <c r="BZ196" s="12"/>
      <c r="CA196" s="19"/>
      <c r="CB196" s="19"/>
      <c r="CC196" s="19"/>
      <c r="CD196" s="19"/>
      <c r="CE196" s="19"/>
      <c r="CF196" s="19"/>
      <c r="CG196" s="19"/>
      <c r="CH196" s="19"/>
    </row>
    <row r="197" spans="1:86" x14ac:dyDescent="0.3">
      <c r="A197" s="2">
        <f t="shared" si="146"/>
        <v>2151</v>
      </c>
      <c r="B197" s="5">
        <f t="shared" si="147"/>
        <v>1165.3400534136495</v>
      </c>
      <c r="C197" s="5">
        <f t="shared" si="147"/>
        <v>2963.8411007045588</v>
      </c>
      <c r="D197" s="5">
        <f t="shared" si="147"/>
        <v>4368.9668085624771</v>
      </c>
      <c r="E197" s="15">
        <f t="shared" si="148"/>
        <v>2.9693153117825486E-6</v>
      </c>
      <c r="F197" s="15">
        <f t="shared" si="148"/>
        <v>5.8497502730770722E-6</v>
      </c>
      <c r="G197" s="15">
        <f t="shared" si="148"/>
        <v>1.1942057094360993E-5</v>
      </c>
      <c r="H197" s="5">
        <f t="shared" si="149"/>
        <v>188497.53540266442</v>
      </c>
      <c r="I197" s="5">
        <f t="shared" si="149"/>
        <v>85568.543727259283</v>
      </c>
      <c r="J197" s="5">
        <f t="shared" si="149"/>
        <v>31819.908438555631</v>
      </c>
      <c r="K197" s="5">
        <f t="shared" si="150"/>
        <v>161753.24520125738</v>
      </c>
      <c r="L197" s="5">
        <f t="shared" si="150"/>
        <v>28870.827017992997</v>
      </c>
      <c r="M197" s="5">
        <f t="shared" si="150"/>
        <v>7283.1655246713462</v>
      </c>
      <c r="N197" s="15">
        <f t="shared" si="151"/>
        <v>-4.957908976458425E-4</v>
      </c>
      <c r="O197" s="15">
        <f t="shared" si="151"/>
        <v>4.2485687188595911E-3</v>
      </c>
      <c r="P197" s="15">
        <f t="shared" si="151"/>
        <v>4.3048457864940382E-3</v>
      </c>
      <c r="Q197" s="5">
        <f t="shared" si="152"/>
        <v>5789.0237324515183</v>
      </c>
      <c r="R197" s="5">
        <f t="shared" si="152"/>
        <v>9110.7601684803103</v>
      </c>
      <c r="S197" s="5">
        <f t="shared" si="152"/>
        <v>5258.5757339752872</v>
      </c>
      <c r="T197" s="5">
        <f t="shared" si="153"/>
        <v>30.711402778212079</v>
      </c>
      <c r="U197" s="5">
        <f t="shared" si="153"/>
        <v>106.47324088534099</v>
      </c>
      <c r="V197" s="5">
        <f t="shared" si="153"/>
        <v>165.26055516877486</v>
      </c>
      <c r="W197" s="15">
        <f t="shared" si="154"/>
        <v>-1.0734613539272964E-2</v>
      </c>
      <c r="X197" s="15">
        <f t="shared" si="154"/>
        <v>-1.217998157191269E-2</v>
      </c>
      <c r="Y197" s="15">
        <f t="shared" si="154"/>
        <v>-9.7425357312937999E-3</v>
      </c>
      <c r="Z197" s="5">
        <f t="shared" si="159"/>
        <v>6275.8721936918364</v>
      </c>
      <c r="AA197" s="5">
        <f t="shared" si="159"/>
        <v>23795.706816745329</v>
      </c>
      <c r="AB197" s="5">
        <f t="shared" si="159"/>
        <v>45468.267490094913</v>
      </c>
      <c r="AC197" s="16">
        <f t="shared" si="143"/>
        <v>1.3061437075421147</v>
      </c>
      <c r="AD197" s="16">
        <f t="shared" si="143"/>
        <v>2.9982840849337435</v>
      </c>
      <c r="AE197" s="16">
        <f t="shared" si="143"/>
        <v>9.2774801293042657</v>
      </c>
      <c r="AF197" s="15">
        <f t="shared" si="112"/>
        <v>-4.0504037456468023E-3</v>
      </c>
      <c r="AG197" s="15">
        <f t="shared" si="112"/>
        <v>2.9673830763510267E-4</v>
      </c>
      <c r="AH197" s="15">
        <f t="shared" si="112"/>
        <v>9.7937136394747881E-3</v>
      </c>
      <c r="AI197" s="1">
        <f t="shared" si="144"/>
        <v>374693.15719521733</v>
      </c>
      <c r="AJ197" s="1">
        <f t="shared" si="144"/>
        <v>162792.36953427683</v>
      </c>
      <c r="AK197" s="1">
        <f t="shared" si="144"/>
        <v>60565.386430541395</v>
      </c>
      <c r="AL197" s="14">
        <f t="shared" si="155"/>
        <v>70.946143553998141</v>
      </c>
      <c r="AM197" s="14">
        <f t="shared" si="155"/>
        <v>16.248786917504567</v>
      </c>
      <c r="AN197" s="14">
        <f t="shared" si="155"/>
        <v>5.2444100611845075</v>
      </c>
      <c r="AO197" s="11">
        <f t="shared" si="156"/>
        <v>4.9989029794162048E-3</v>
      </c>
      <c r="AP197" s="11">
        <f t="shared" si="156"/>
        <v>6.2972993107339057E-3</v>
      </c>
      <c r="AQ197" s="11">
        <f t="shared" si="156"/>
        <v>5.7124450320796836E-3</v>
      </c>
      <c r="AR197" s="1">
        <f t="shared" si="160"/>
        <v>188497.53540266442</v>
      </c>
      <c r="AS197" s="1">
        <f t="shared" si="157"/>
        <v>85568.543727259283</v>
      </c>
      <c r="AT197" s="1">
        <f t="shared" si="158"/>
        <v>31819.908438555631</v>
      </c>
      <c r="AU197" s="1">
        <f t="shared" si="113"/>
        <v>37699.507080532887</v>
      </c>
      <c r="AV197" s="1">
        <f t="shared" si="113"/>
        <v>17113.708745451859</v>
      </c>
      <c r="AW197" s="1">
        <f t="shared" si="113"/>
        <v>6363.9816877111261</v>
      </c>
      <c r="AX197" s="1">
        <f t="shared" si="114"/>
        <v>129402.59616100593</v>
      </c>
      <c r="AY197" s="1">
        <f t="shared" si="114"/>
        <v>23096.661614394397</v>
      </c>
      <c r="AZ197" s="1">
        <f t="shared" si="114"/>
        <v>5826.5324197370774</v>
      </c>
      <c r="BA197" s="1">
        <f t="shared" si="115"/>
        <v>13716.84919954313</v>
      </c>
      <c r="BB197" s="1">
        <f t="shared" si="115"/>
        <v>29779.025608734384</v>
      </c>
      <c r="BC197" s="1">
        <f t="shared" si="115"/>
        <v>37879.716936239864</v>
      </c>
      <c r="BD197" s="1">
        <f t="shared" si="116"/>
        <v>1460.9373751472756</v>
      </c>
      <c r="BE197" s="2">
        <f t="shared" si="145"/>
        <v>0.17931493730955578</v>
      </c>
      <c r="BF197" s="2">
        <f t="shared" si="145"/>
        <v>0.13584270515142602</v>
      </c>
      <c r="BG197" s="2">
        <f t="shared" si="145"/>
        <v>7.3108051554487685E-2</v>
      </c>
      <c r="BH197" s="2">
        <f t="shared" si="109"/>
        <v>0.10169371018852331</v>
      </c>
      <c r="BI197" s="2">
        <f t="shared" si="117"/>
        <v>3.2153846742329923E-3</v>
      </c>
      <c r="BJ197" s="2">
        <f t="shared" si="117"/>
        <v>1.8453240542857267E-3</v>
      </c>
      <c r="BK197" s="2">
        <f t="shared" si="117"/>
        <v>5.3447872020936297E-4</v>
      </c>
      <c r="BL197" s="2">
        <f t="shared" si="110"/>
        <v>606.09208646441812</v>
      </c>
      <c r="BM197" s="2">
        <f t="shared" si="110"/>
        <v>157.90169203011158</v>
      </c>
      <c r="BN197" s="2">
        <f t="shared" si="110"/>
        <v>17.007063939418323</v>
      </c>
      <c r="BO197" s="2">
        <f t="shared" si="118"/>
        <v>1077.1546233114459</v>
      </c>
      <c r="BP197" s="2">
        <f t="shared" si="118"/>
        <v>97.697139616791162</v>
      </c>
      <c r="BQ197" s="2">
        <f t="shared" si="118"/>
        <v>10.232593564695536</v>
      </c>
      <c r="BR197" s="11">
        <f t="shared" si="119"/>
        <v>3.132155108055909E-2</v>
      </c>
      <c r="BS197" s="17">
        <f t="shared" si="161"/>
        <v>3.945437656210438E-3</v>
      </c>
      <c r="BT197" s="17">
        <f t="shared" si="162"/>
        <v>1.7953016916103778E-2</v>
      </c>
      <c r="BU197" s="12">
        <f>(BU$3*temphigh!$I307+BU$4*temphigh!$I307^2+BU$5*temphigh!$I307^6)*(K197/K$56)^$BW$1</f>
        <v>-28.22637575211515</v>
      </c>
      <c r="BV197" s="12">
        <f>(BV$3*temphigh!$I307+BV$4*temphigh!$I307^2+BV$5*temphigh!$I307^6)*(L197/L$56)^$BW$1</f>
        <v>-20.320148287388594</v>
      </c>
      <c r="BW197" s="12">
        <f>(BW$3*temphigh!$I307+BW$4*temphigh!$I307^2+BW$5*temphigh!$I307^6)*(M197/M$56)^$BW$1</f>
        <v>-18.062702312966682</v>
      </c>
      <c r="BX197" s="12"/>
      <c r="BY197" s="12"/>
      <c r="BZ197" s="12"/>
      <c r="CA197" s="19"/>
      <c r="CB197" s="19"/>
      <c r="CC197" s="19"/>
      <c r="CD197" s="19"/>
      <c r="CE197" s="19"/>
      <c r="CF197" s="19"/>
      <c r="CG197" s="19"/>
      <c r="CH197" s="19"/>
    </row>
    <row r="198" spans="1:86" x14ac:dyDescent="0.3">
      <c r="A198" s="2">
        <f t="shared" si="146"/>
        <v>2152</v>
      </c>
      <c r="B198" s="5">
        <f t="shared" si="147"/>
        <v>1165.3433406626102</v>
      </c>
      <c r="C198" s="5">
        <f t="shared" si="147"/>
        <v>2963.857571548333</v>
      </c>
      <c r="D198" s="5">
        <f t="shared" si="147"/>
        <v>4369.0163742909945</v>
      </c>
      <c r="E198" s="15">
        <f t="shared" si="148"/>
        <v>2.8208495461934209E-6</v>
      </c>
      <c r="F198" s="15">
        <f t="shared" si="148"/>
        <v>5.5572627594232186E-6</v>
      </c>
      <c r="G198" s="15">
        <f t="shared" si="148"/>
        <v>1.1344954239642942E-5</v>
      </c>
      <c r="H198" s="5">
        <f t="shared" si="149"/>
        <v>188381.95771358535</v>
      </c>
      <c r="I198" s="5">
        <f t="shared" si="149"/>
        <v>85924.774955616696</v>
      </c>
      <c r="J198" s="5">
        <f t="shared" si="149"/>
        <v>31954.769287882431</v>
      </c>
      <c r="K198" s="5">
        <f t="shared" si="150"/>
        <v>161653.60983353798</v>
      </c>
      <c r="L198" s="5">
        <f t="shared" si="150"/>
        <v>28990.858326140547</v>
      </c>
      <c r="M198" s="5">
        <f t="shared" si="150"/>
        <v>7313.9504525359125</v>
      </c>
      <c r="N198" s="15">
        <f t="shared" si="151"/>
        <v>-6.1597136796498475E-4</v>
      </c>
      <c r="O198" s="15">
        <f t="shared" si="151"/>
        <v>4.157529262072801E-3</v>
      </c>
      <c r="P198" s="15">
        <f t="shared" si="151"/>
        <v>4.2268609384592537E-3</v>
      </c>
      <c r="Q198" s="5">
        <f t="shared" si="152"/>
        <v>5723.3693500317677</v>
      </c>
      <c r="R198" s="5">
        <f t="shared" si="152"/>
        <v>9037.2583952513814</v>
      </c>
      <c r="S198" s="5">
        <f t="shared" si="152"/>
        <v>5229.4139171854949</v>
      </c>
      <c r="T198" s="5">
        <f t="shared" si="153"/>
        <v>30.38172773813902</v>
      </c>
      <c r="U198" s="5">
        <f t="shared" si="153"/>
        <v>105.17639877345572</v>
      </c>
      <c r="V198" s="5">
        <f t="shared" si="153"/>
        <v>163.65049830506962</v>
      </c>
      <c r="W198" s="15">
        <f t="shared" si="154"/>
        <v>-1.0734613539272964E-2</v>
      </c>
      <c r="X198" s="15">
        <f t="shared" si="154"/>
        <v>-1.217998157191269E-2</v>
      </c>
      <c r="Y198" s="15">
        <f t="shared" si="154"/>
        <v>-9.7425357312937999E-3</v>
      </c>
      <c r="Z198" s="5">
        <f t="shared" si="159"/>
        <v>6180.3088862507711</v>
      </c>
      <c r="AA198" s="5">
        <f t="shared" si="159"/>
        <v>23612.884730346814</v>
      </c>
      <c r="AB198" s="5">
        <f t="shared" si="159"/>
        <v>45662.526597555006</v>
      </c>
      <c r="AC198" s="16">
        <f t="shared" si="143"/>
        <v>1.3008532981767331</v>
      </c>
      <c r="AD198" s="16">
        <f t="shared" si="143"/>
        <v>2.999173790678916</v>
      </c>
      <c r="AE198" s="16">
        <f t="shared" si="143"/>
        <v>9.3683411129865899</v>
      </c>
      <c r="AF198" s="15">
        <f t="shared" si="112"/>
        <v>-4.0504037456468023E-3</v>
      </c>
      <c r="AG198" s="15">
        <f t="shared" si="112"/>
        <v>2.9673830763510267E-4</v>
      </c>
      <c r="AH198" s="15">
        <f t="shared" si="112"/>
        <v>9.7937136394747881E-3</v>
      </c>
      <c r="AI198" s="1">
        <f t="shared" si="144"/>
        <v>374923.34855622851</v>
      </c>
      <c r="AJ198" s="1">
        <f t="shared" si="144"/>
        <v>163626.84132630102</v>
      </c>
      <c r="AK198" s="1">
        <f t="shared" si="144"/>
        <v>60872.829475198378</v>
      </c>
      <c r="AL198" s="14">
        <f t="shared" si="155"/>
        <v>71.297249913504402</v>
      </c>
      <c r="AM198" s="14">
        <f t="shared" si="155"/>
        <v>16.350087157413871</v>
      </c>
      <c r="AN198" s="14">
        <f t="shared" si="155"/>
        <v>5.2740688813427079</v>
      </c>
      <c r="AO198" s="11">
        <f t="shared" si="156"/>
        <v>4.9489139496220426E-3</v>
      </c>
      <c r="AP198" s="11">
        <f t="shared" si="156"/>
        <v>6.2343263176265666E-3</v>
      </c>
      <c r="AQ198" s="11">
        <f t="shared" si="156"/>
        <v>5.6553205817588869E-3</v>
      </c>
      <c r="AR198" s="1">
        <f t="shared" si="160"/>
        <v>188381.95771358535</v>
      </c>
      <c r="AS198" s="1">
        <f t="shared" si="157"/>
        <v>85924.774955616696</v>
      </c>
      <c r="AT198" s="1">
        <f t="shared" si="158"/>
        <v>31954.769287882431</v>
      </c>
      <c r="AU198" s="1">
        <f t="shared" si="113"/>
        <v>37676.391542717072</v>
      </c>
      <c r="AV198" s="1">
        <f t="shared" si="113"/>
        <v>17184.954991123341</v>
      </c>
      <c r="AW198" s="1">
        <f t="shared" si="113"/>
        <v>6390.9538575764864</v>
      </c>
      <c r="AX198" s="1">
        <f t="shared" si="114"/>
        <v>129322.8878668304</v>
      </c>
      <c r="AY198" s="1">
        <f t="shared" si="114"/>
        <v>23192.686660912441</v>
      </c>
      <c r="AZ198" s="1">
        <f t="shared" si="114"/>
        <v>5851.1603620287297</v>
      </c>
      <c r="BA198" s="1">
        <f t="shared" si="115"/>
        <v>13716.169853410735</v>
      </c>
      <c r="BB198" s="1">
        <f t="shared" si="115"/>
        <v>29791.487878750911</v>
      </c>
      <c r="BC198" s="1">
        <f t="shared" si="115"/>
        <v>37898.574984985011</v>
      </c>
      <c r="BD198" s="1">
        <f t="shared" si="116"/>
        <v>1418.9198767448688</v>
      </c>
      <c r="BE198" s="2">
        <f t="shared" si="145"/>
        <v>0.17931493730955578</v>
      </c>
      <c r="BF198" s="2">
        <f t="shared" si="145"/>
        <v>0.13584270515142602</v>
      </c>
      <c r="BG198" s="2">
        <f t="shared" si="145"/>
        <v>7.3108051554487685E-2</v>
      </c>
      <c r="BH198" s="2">
        <f t="shared" ref="BH198:BH261" si="163">(BE198*Z198+BF198*AA198+BG198*AB198)/(Z198+AA198+AB198)</f>
        <v>0.10143907135959522</v>
      </c>
      <c r="BI198" s="2">
        <f t="shared" si="117"/>
        <v>3.2153846742329923E-3</v>
      </c>
      <c r="BJ198" s="2">
        <f t="shared" si="117"/>
        <v>1.8453240542857267E-3</v>
      </c>
      <c r="BK198" s="2">
        <f t="shared" si="117"/>
        <v>5.3447872020936297E-4</v>
      </c>
      <c r="BL198" s="2">
        <f t="shared" ref="BL198:BN261" si="164">BI198*AR198</f>
        <v>605.72045973426998</v>
      </c>
      <c r="BM198" s="2">
        <f t="shared" si="164"/>
        <v>158.55905408468726</v>
      </c>
      <c r="BN198" s="2">
        <f t="shared" si="164"/>
        <v>17.079144193572859</v>
      </c>
      <c r="BO198" s="2">
        <f t="shared" si="118"/>
        <v>1093.1395035226174</v>
      </c>
      <c r="BP198" s="2">
        <f t="shared" si="118"/>
        <v>98.863429884088021</v>
      </c>
      <c r="BQ198" s="2">
        <f t="shared" si="118"/>
        <v>10.232245539542079</v>
      </c>
      <c r="BR198" s="11">
        <f t="shared" si="119"/>
        <v>3.1219461137426768E-2</v>
      </c>
      <c r="BS198" s="17">
        <f t="shared" si="161"/>
        <v>3.8256135073262421E-3</v>
      </c>
      <c r="BT198" s="17">
        <f t="shared" si="162"/>
        <v>1.7430113510780366E-2</v>
      </c>
      <c r="BU198" s="12">
        <f>(BU$3*temphigh!$I308+BU$4*temphigh!$I308^2+BU$5*temphigh!$I308^6)*(K198/K$56)^$BW$1</f>
        <v>-28.634006788134606</v>
      </c>
      <c r="BV198" s="12">
        <f>(BV$3*temphigh!$I308+BV$4*temphigh!$I308^2+BV$5*temphigh!$I308^6)*(L198/L$56)^$BW$1</f>
        <v>-20.565821252845012</v>
      </c>
      <c r="BW198" s="12">
        <f>(BW$3*temphigh!$I308+BW$4*temphigh!$I308^2+BW$5*temphigh!$I308^6)*(M198/M$56)^$BW$1</f>
        <v>-18.261844634061593</v>
      </c>
      <c r="BX198" s="12"/>
      <c r="BY198" s="12"/>
      <c r="BZ198" s="12"/>
      <c r="CA198" s="19"/>
      <c r="CB198" s="19"/>
      <c r="CC198" s="19"/>
      <c r="CD198" s="19"/>
      <c r="CE198" s="19"/>
      <c r="CF198" s="19"/>
      <c r="CG198" s="19"/>
      <c r="CH198" s="19"/>
    </row>
    <row r="199" spans="1:86" x14ac:dyDescent="0.3">
      <c r="A199" s="2">
        <f t="shared" si="146"/>
        <v>2153</v>
      </c>
      <c r="B199" s="5">
        <f t="shared" si="147"/>
        <v>1165.3464635579323</v>
      </c>
      <c r="C199" s="5">
        <f t="shared" si="147"/>
        <v>2963.8732189368743</v>
      </c>
      <c r="D199" s="5">
        <f t="shared" si="147"/>
        <v>4369.0634622672915</v>
      </c>
      <c r="E199" s="15">
        <f t="shared" si="148"/>
        <v>2.6798070688837497E-6</v>
      </c>
      <c r="F199" s="15">
        <f t="shared" si="148"/>
        <v>5.2793996214520573E-6</v>
      </c>
      <c r="G199" s="15">
        <f t="shared" si="148"/>
        <v>1.0777706527660796E-5</v>
      </c>
      <c r="H199" s="5">
        <f t="shared" si="149"/>
        <v>188243.82517166465</v>
      </c>
      <c r="I199" s="5">
        <f t="shared" si="149"/>
        <v>86274.734164250665</v>
      </c>
      <c r="J199" s="5">
        <f t="shared" si="149"/>
        <v>32087.722742529957</v>
      </c>
      <c r="K199" s="5">
        <f t="shared" si="150"/>
        <v>161534.64317979335</v>
      </c>
      <c r="L199" s="5">
        <f t="shared" si="150"/>
        <v>29108.780231563669</v>
      </c>
      <c r="M199" s="5">
        <f t="shared" si="150"/>
        <v>7344.3022788866247</v>
      </c>
      <c r="N199" s="15">
        <f t="shared" si="151"/>
        <v>-7.3593564577456583E-4</v>
      </c>
      <c r="O199" s="15">
        <f t="shared" si="151"/>
        <v>4.0675548166435593E-3</v>
      </c>
      <c r="P199" s="15">
        <f t="shared" si="151"/>
        <v>4.1498539739475149E-3</v>
      </c>
      <c r="Q199" s="5">
        <f t="shared" si="152"/>
        <v>5657.7795366455694</v>
      </c>
      <c r="R199" s="5">
        <f t="shared" si="152"/>
        <v>8963.5438897643762</v>
      </c>
      <c r="S199" s="5">
        <f t="shared" si="152"/>
        <v>5200.0120872385751</v>
      </c>
      <c r="T199" s="5">
        <f t="shared" si="153"/>
        <v>30.055591632214689</v>
      </c>
      <c r="U199" s="5">
        <f t="shared" si="153"/>
        <v>103.89535217459489</v>
      </c>
      <c r="V199" s="5">
        <f t="shared" si="153"/>
        <v>162.05612747788845</v>
      </c>
      <c r="W199" s="15">
        <f t="shared" si="154"/>
        <v>-1.0734613539272964E-2</v>
      </c>
      <c r="X199" s="15">
        <f t="shared" si="154"/>
        <v>-1.217998157191269E-2</v>
      </c>
      <c r="Y199" s="15">
        <f t="shared" si="154"/>
        <v>-9.7425357312937999E-3</v>
      </c>
      <c r="Z199" s="5">
        <f t="shared" si="159"/>
        <v>6085.4680216821698</v>
      </c>
      <c r="AA199" s="5">
        <f t="shared" si="159"/>
        <v>23429.336247362382</v>
      </c>
      <c r="AB199" s="5">
        <f t="shared" si="159"/>
        <v>45854.02741023124</v>
      </c>
      <c r="AC199" s="16">
        <f t="shared" ref="AC199:AE214" si="165">AC198*(1+AF199)</f>
        <v>1.295584317105261</v>
      </c>
      <c r="AD199" s="16">
        <f t="shared" si="165"/>
        <v>3.0000637604338656</v>
      </c>
      <c r="AE199" s="16">
        <f t="shared" si="165"/>
        <v>9.4600919631240998</v>
      </c>
      <c r="AF199" s="15">
        <f t="shared" ref="AF199:AH262" si="166">AC$5-1</f>
        <v>-4.0504037456468023E-3</v>
      </c>
      <c r="AG199" s="15">
        <f t="shared" si="166"/>
        <v>2.9673830763510267E-4</v>
      </c>
      <c r="AH199" s="15">
        <f t="shared" si="166"/>
        <v>9.7937136394747881E-3</v>
      </c>
      <c r="AI199" s="1">
        <f t="shared" si="144"/>
        <v>375107.40524332272</v>
      </c>
      <c r="AJ199" s="1">
        <f t="shared" si="144"/>
        <v>164449.11218479427</v>
      </c>
      <c r="AK199" s="1">
        <f t="shared" si="144"/>
        <v>61176.500385255029</v>
      </c>
      <c r="AL199" s="14">
        <f t="shared" si="155"/>
        <v>71.646565428624356</v>
      </c>
      <c r="AM199" s="14">
        <f t="shared" si="155"/>
        <v>16.450999618288215</v>
      </c>
      <c r="AN199" s="14">
        <f t="shared" si="155"/>
        <v>5.3035971661340362</v>
      </c>
      <c r="AO199" s="11">
        <f t="shared" si="156"/>
        <v>4.8994248101258218E-3</v>
      </c>
      <c r="AP199" s="11">
        <f t="shared" si="156"/>
        <v>6.1719830544503008E-3</v>
      </c>
      <c r="AQ199" s="11">
        <f t="shared" si="156"/>
        <v>5.5987673759412982E-3</v>
      </c>
      <c r="AR199" s="1">
        <f t="shared" si="160"/>
        <v>188243.82517166465</v>
      </c>
      <c r="AS199" s="1">
        <f t="shared" si="157"/>
        <v>86274.734164250665</v>
      </c>
      <c r="AT199" s="1">
        <f t="shared" si="158"/>
        <v>32087.722742529957</v>
      </c>
      <c r="AU199" s="1">
        <f t="shared" ref="AU199:AW262" si="167">$AU$5*AR199</f>
        <v>37648.76503433293</v>
      </c>
      <c r="AV199" s="1">
        <f t="shared" si="167"/>
        <v>17254.946832850135</v>
      </c>
      <c r="AW199" s="1">
        <f t="shared" si="167"/>
        <v>6417.5445485059918</v>
      </c>
      <c r="AX199" s="1">
        <f t="shared" ref="AX199:AZ262" si="168">(AR199-AU199)/B199*1000</f>
        <v>129227.71454383468</v>
      </c>
      <c r="AY199" s="1">
        <f t="shared" si="168"/>
        <v>23287.024185250932</v>
      </c>
      <c r="AZ199" s="1">
        <f t="shared" si="168"/>
        <v>5875.4418231093005</v>
      </c>
      <c r="BA199" s="1">
        <f t="shared" ref="BA199:BC262" si="169">LN(AX199)*B199</f>
        <v>13715.34867436598</v>
      </c>
      <c r="BB199" s="1">
        <f t="shared" si="169"/>
        <v>29803.676424349022</v>
      </c>
      <c r="BC199" s="1">
        <f t="shared" si="169"/>
        <v>37917.076903381952</v>
      </c>
      <c r="BD199" s="1">
        <f t="shared" ref="BD199:BD262" si="170">SUM(BA199:BC199)*BT199</f>
        <v>1378.0975745359592</v>
      </c>
      <c r="BE199" s="2">
        <f t="shared" si="145"/>
        <v>0.17931493730955578</v>
      </c>
      <c r="BF199" s="2">
        <f t="shared" si="145"/>
        <v>0.13584270515142602</v>
      </c>
      <c r="BG199" s="2">
        <f t="shared" si="145"/>
        <v>7.3108051554487685E-2</v>
      </c>
      <c r="BH199" s="2">
        <f t="shared" si="163"/>
        <v>0.10118530647910222</v>
      </c>
      <c r="BI199" s="2">
        <f t="shared" ref="BI199:BK262" si="171">BI$5*BE199^2</f>
        <v>3.2153846742329923E-3</v>
      </c>
      <c r="BJ199" s="2">
        <f t="shared" si="171"/>
        <v>1.8453240542857267E-3</v>
      </c>
      <c r="BK199" s="2">
        <f t="shared" si="171"/>
        <v>5.3447872020936297E-4</v>
      </c>
      <c r="BL199" s="2">
        <f t="shared" si="164"/>
        <v>605.27631047596526</v>
      </c>
      <c r="BM199" s="2">
        <f t="shared" si="164"/>
        <v>159.20484223039833</v>
      </c>
      <c r="BN199" s="2">
        <f t="shared" si="164"/>
        <v>17.150204985860281</v>
      </c>
      <c r="BO199" s="2">
        <f t="shared" ref="BO199:BQ262" si="172">2*BI$5*BE199*AR199/Z199*1000</f>
        <v>1109.3618301600195</v>
      </c>
      <c r="BP199" s="2">
        <f t="shared" si="172"/>
        <v>100.04374986432961</v>
      </c>
      <c r="BQ199" s="2">
        <f t="shared" si="172"/>
        <v>10.231907734253074</v>
      </c>
      <c r="BR199" s="11">
        <f t="shared" ref="BR199:BR262" si="173">SUM(H199:J199)*SUM(B198:D198)/SUM(H198:J198)/SUM(B199:D199)-1+BR$5</f>
        <v>3.1118012039999171E-2</v>
      </c>
      <c r="BS199" s="17">
        <f t="shared" si="161"/>
        <v>3.7097956851072427E-3</v>
      </c>
      <c r="BT199" s="17">
        <f t="shared" si="162"/>
        <v>1.6922440301728511E-2</v>
      </c>
      <c r="BU199" s="12">
        <f>(BU$3*temphigh!$I309+BU$4*temphigh!$I309^2+BU$5*temphigh!$I309^6)*(K199/K$56)^$BW$1</f>
        <v>-29.042601821780696</v>
      </c>
      <c r="BV199" s="12">
        <f>(BV$3*temphigh!$I309+BV$4*temphigh!$I309^2+BV$5*temphigh!$I309^6)*(L199/L$56)^$BW$1</f>
        <v>-20.81132511318107</v>
      </c>
      <c r="BW199" s="12">
        <f>(BW$3*temphigh!$I309+BW$4*temphigh!$I309^2+BW$5*temphigh!$I309^6)*(M199/M$56)^$BW$1</f>
        <v>-18.460742777059757</v>
      </c>
      <c r="BX199" s="12"/>
      <c r="BY199" s="12"/>
      <c r="BZ199" s="12"/>
      <c r="CA199" s="19"/>
      <c r="CB199" s="19"/>
      <c r="CC199" s="19"/>
      <c r="CD199" s="19"/>
      <c r="CE199" s="19"/>
      <c r="CF199" s="19"/>
      <c r="CG199" s="19"/>
      <c r="CH199" s="19"/>
    </row>
    <row r="200" spans="1:86" x14ac:dyDescent="0.3">
      <c r="A200" s="2">
        <f t="shared" si="146"/>
        <v>2154</v>
      </c>
      <c r="B200" s="5">
        <f t="shared" si="147"/>
        <v>1165.3494303164384</v>
      </c>
      <c r="C200" s="5">
        <f t="shared" si="147"/>
        <v>2963.8880840344673</v>
      </c>
      <c r="D200" s="5">
        <f t="shared" si="147"/>
        <v>4369.1081963268989</v>
      </c>
      <c r="E200" s="15">
        <f t="shared" si="148"/>
        <v>2.5458167154395623E-6</v>
      </c>
      <c r="F200" s="15">
        <f t="shared" si="148"/>
        <v>5.0154296403794541E-6</v>
      </c>
      <c r="G200" s="15">
        <f t="shared" si="148"/>
        <v>1.0238821201277756E-5</v>
      </c>
      <c r="H200" s="5">
        <f t="shared" si="149"/>
        <v>188083.219980386</v>
      </c>
      <c r="I200" s="5">
        <f t="shared" si="149"/>
        <v>86618.423966194401</v>
      </c>
      <c r="J200" s="5">
        <f t="shared" si="149"/>
        <v>32218.771988445958</v>
      </c>
      <c r="K200" s="5">
        <f t="shared" si="150"/>
        <v>161396.41474687465</v>
      </c>
      <c r="L200" s="5">
        <f t="shared" si="150"/>
        <v>29224.593341692151</v>
      </c>
      <c r="M200" s="5">
        <f t="shared" si="150"/>
        <v>7374.2215895528107</v>
      </c>
      <c r="N200" s="15">
        <f t="shared" si="151"/>
        <v>-8.557200498771067E-4</v>
      </c>
      <c r="O200" s="15">
        <f t="shared" si="151"/>
        <v>3.9786315059295863E-3</v>
      </c>
      <c r="P200" s="15">
        <f t="shared" si="151"/>
        <v>4.0738125324986108E-3</v>
      </c>
      <c r="Q200" s="5">
        <f t="shared" si="152"/>
        <v>5592.270192667911</v>
      </c>
      <c r="R200" s="5">
        <f t="shared" si="152"/>
        <v>8889.6409433625195</v>
      </c>
      <c r="S200" s="5">
        <f t="shared" si="152"/>
        <v>5170.381211499006</v>
      </c>
      <c r="T200" s="5">
        <f t="shared" si="153"/>
        <v>29.732956471348658</v>
      </c>
      <c r="U200" s="5">
        <f t="shared" si="153"/>
        <v>102.62990869970095</v>
      </c>
      <c r="V200" s="5">
        <f t="shared" si="153"/>
        <v>160.47728986546002</v>
      </c>
      <c r="W200" s="15">
        <f t="shared" si="154"/>
        <v>-1.0734613539272964E-2</v>
      </c>
      <c r="X200" s="15">
        <f t="shared" si="154"/>
        <v>-1.217998157191269E-2</v>
      </c>
      <c r="Y200" s="15">
        <f t="shared" si="154"/>
        <v>-9.7425357312937999E-3</v>
      </c>
      <c r="Z200" s="5">
        <f t="shared" si="159"/>
        <v>5991.362427996688</v>
      </c>
      <c r="AA200" s="5">
        <f t="shared" si="159"/>
        <v>23245.12507567077</v>
      </c>
      <c r="AB200" s="5">
        <f t="shared" si="159"/>
        <v>46042.774263814143</v>
      </c>
      <c r="AC200" s="16">
        <f t="shared" si="165"/>
        <v>1.2903366775344567</v>
      </c>
      <c r="AD200" s="16">
        <f t="shared" si="165"/>
        <v>3.0009539942769341</v>
      </c>
      <c r="AE200" s="16">
        <f t="shared" si="165"/>
        <v>9.5527413948140349</v>
      </c>
      <c r="AF200" s="15">
        <f t="shared" si="166"/>
        <v>-4.0504037456468023E-3</v>
      </c>
      <c r="AG200" s="15">
        <f t="shared" si="166"/>
        <v>2.9673830763510267E-4</v>
      </c>
      <c r="AH200" s="15">
        <f t="shared" si="166"/>
        <v>9.7937136394747881E-3</v>
      </c>
      <c r="AI200" s="1">
        <f t="shared" ref="AI200:AK215" si="174">(1-$AI$5)*AI199+AU199</f>
        <v>375245.42975332338</v>
      </c>
      <c r="AJ200" s="1">
        <f t="shared" si="174"/>
        <v>165259.14779916499</v>
      </c>
      <c r="AK200" s="1">
        <f t="shared" si="174"/>
        <v>61476.39489523552</v>
      </c>
      <c r="AL200" s="14">
        <f t="shared" si="155"/>
        <v>71.994082119243444</v>
      </c>
      <c r="AM200" s="14">
        <f t="shared" si="155"/>
        <v>16.55151955625233</v>
      </c>
      <c r="AN200" s="14">
        <f t="shared" si="155"/>
        <v>5.3329938368550334</v>
      </c>
      <c r="AO200" s="11">
        <f t="shared" si="156"/>
        <v>4.8504305620245634E-3</v>
      </c>
      <c r="AP200" s="11">
        <f t="shared" si="156"/>
        <v>6.1102632239057979E-3</v>
      </c>
      <c r="AQ200" s="11">
        <f t="shared" si="156"/>
        <v>5.542779702181885E-3</v>
      </c>
      <c r="AR200" s="1">
        <f t="shared" si="160"/>
        <v>188083.219980386</v>
      </c>
      <c r="AS200" s="1">
        <f t="shared" si="157"/>
        <v>86618.423966194401</v>
      </c>
      <c r="AT200" s="1">
        <f t="shared" si="158"/>
        <v>32218.771988445958</v>
      </c>
      <c r="AU200" s="1">
        <f t="shared" si="167"/>
        <v>37616.643996077204</v>
      </c>
      <c r="AV200" s="1">
        <f t="shared" si="167"/>
        <v>17323.684793238881</v>
      </c>
      <c r="AW200" s="1">
        <f t="shared" si="167"/>
        <v>6443.754397689192</v>
      </c>
      <c r="AX200" s="1">
        <f t="shared" si="168"/>
        <v>129117.13179749972</v>
      </c>
      <c r="AY200" s="1">
        <f t="shared" si="168"/>
        <v>23379.674673353722</v>
      </c>
      <c r="AZ200" s="1">
        <f t="shared" si="168"/>
        <v>5899.3772716422482</v>
      </c>
      <c r="BA200" s="1">
        <f t="shared" si="169"/>
        <v>13714.38595134617</v>
      </c>
      <c r="BB200" s="1">
        <f t="shared" si="169"/>
        <v>29815.594724692895</v>
      </c>
      <c r="BC200" s="1">
        <f t="shared" si="169"/>
        <v>37935.227900694968</v>
      </c>
      <c r="BD200" s="1">
        <f t="shared" si="170"/>
        <v>1338.4370182598475</v>
      </c>
      <c r="BE200" s="2">
        <f t="shared" ref="BE200:BG215" si="175">BE199</f>
        <v>0.17931493730955578</v>
      </c>
      <c r="BF200" s="2">
        <f t="shared" si="175"/>
        <v>0.13584270515142602</v>
      </c>
      <c r="BG200" s="2">
        <f t="shared" si="175"/>
        <v>7.3108051554487685E-2</v>
      </c>
      <c r="BH200" s="2">
        <f t="shared" si="163"/>
        <v>0.10093243193718648</v>
      </c>
      <c r="BI200" s="2">
        <f t="shared" si="171"/>
        <v>3.2153846742329923E-3</v>
      </c>
      <c r="BJ200" s="2">
        <f t="shared" si="171"/>
        <v>1.8453240542857267E-3</v>
      </c>
      <c r="BK200" s="2">
        <f t="shared" si="171"/>
        <v>5.3447872020936297E-4</v>
      </c>
      <c r="BL200" s="2">
        <f t="shared" si="164"/>
        <v>604.75990300532567</v>
      </c>
      <c r="BM200" s="2">
        <f t="shared" si="164"/>
        <v>159.83906128913782</v>
      </c>
      <c r="BN200" s="2">
        <f t="shared" si="164"/>
        <v>17.22024801910187</v>
      </c>
      <c r="BO200" s="2">
        <f t="shared" si="172"/>
        <v>1125.8250925420714</v>
      </c>
      <c r="BP200" s="2">
        <f t="shared" si="172"/>
        <v>101.23826814626355</v>
      </c>
      <c r="BQ200" s="2">
        <f t="shared" si="172"/>
        <v>10.231580008873545</v>
      </c>
      <c r="BR200" s="11">
        <f t="shared" si="173"/>
        <v>3.101718160121722E-2</v>
      </c>
      <c r="BS200" s="17">
        <f t="shared" si="161"/>
        <v>3.597838115316845E-3</v>
      </c>
      <c r="BT200" s="17">
        <f t="shared" si="162"/>
        <v>1.6429553690998553E-2</v>
      </c>
      <c r="BU200" s="12">
        <f>(BU$3*temphigh!$I310+BU$4*temphigh!$I310^2+BU$5*temphigh!$I310^6)*(K200/K$56)^$BW$1</f>
        <v>-29.452148302960762</v>
      </c>
      <c r="BV200" s="12">
        <f>(BV$3*temphigh!$I310+BV$4*temphigh!$I310^2+BV$5*temphigh!$I310^6)*(L200/L$56)^$BW$1</f>
        <v>-21.056641872417512</v>
      </c>
      <c r="BW200" s="12">
        <f>(BW$3*temphigh!$I310+BW$4*temphigh!$I310^2+BW$5*temphigh!$I310^6)*(M200/M$56)^$BW$1</f>
        <v>-18.65938167404309</v>
      </c>
      <c r="BX200" s="12"/>
      <c r="BY200" s="12"/>
      <c r="BZ200" s="12"/>
      <c r="CA200" s="19"/>
      <c r="CB200" s="19"/>
      <c r="CC200" s="19"/>
      <c r="CD200" s="19"/>
      <c r="CE200" s="19"/>
      <c r="CF200" s="19"/>
      <c r="CG200" s="19"/>
      <c r="CH200" s="19"/>
    </row>
    <row r="201" spans="1:86" x14ac:dyDescent="0.3">
      <c r="A201" s="2">
        <f t="shared" si="146"/>
        <v>2155</v>
      </c>
      <c r="B201" s="5">
        <f t="shared" si="147"/>
        <v>1165.3522487441944</v>
      </c>
      <c r="C201" s="5">
        <f t="shared" si="147"/>
        <v>2963.9022059480076</v>
      </c>
      <c r="D201" s="5">
        <f t="shared" si="147"/>
        <v>4369.1506941186481</v>
      </c>
      <c r="E201" s="15">
        <f t="shared" si="148"/>
        <v>2.4185258796675841E-6</v>
      </c>
      <c r="F201" s="15">
        <f t="shared" si="148"/>
        <v>4.7646581583604815E-6</v>
      </c>
      <c r="G201" s="15">
        <f t="shared" si="148"/>
        <v>9.7268801412138672E-6</v>
      </c>
      <c r="H201" s="5">
        <f t="shared" si="149"/>
        <v>187900.22521717547</v>
      </c>
      <c r="I201" s="5">
        <f t="shared" si="149"/>
        <v>86955.848524801288</v>
      </c>
      <c r="J201" s="5">
        <f t="shared" si="149"/>
        <v>32347.920617512977</v>
      </c>
      <c r="K201" s="5">
        <f t="shared" si="150"/>
        <v>161238.99483581921</v>
      </c>
      <c r="L201" s="5">
        <f t="shared" si="150"/>
        <v>29338.298797543612</v>
      </c>
      <c r="M201" s="5">
        <f t="shared" si="150"/>
        <v>7403.7090689173974</v>
      </c>
      <c r="N201" s="15">
        <f t="shared" si="151"/>
        <v>-9.7536188336233565E-4</v>
      </c>
      <c r="O201" s="15">
        <f t="shared" si="151"/>
        <v>3.890745527988182E-3</v>
      </c>
      <c r="P201" s="15">
        <f t="shared" si="151"/>
        <v>3.9987243407986206E-3</v>
      </c>
      <c r="Q201" s="5">
        <f t="shared" si="152"/>
        <v>5526.8567647808359</v>
      </c>
      <c r="R201" s="5">
        <f t="shared" si="152"/>
        <v>8815.5733411794572</v>
      </c>
      <c r="S201" s="5">
        <f t="shared" si="152"/>
        <v>5140.5320916198707</v>
      </c>
      <c r="T201" s="5">
        <f t="shared" si="153"/>
        <v>29.413784674248706</v>
      </c>
      <c r="U201" s="5">
        <f t="shared" si="153"/>
        <v>101.37987830301151</v>
      </c>
      <c r="V201" s="5">
        <f t="shared" si="153"/>
        <v>158.91383413488458</v>
      </c>
      <c r="W201" s="15">
        <f t="shared" si="154"/>
        <v>-1.0734613539272964E-2</v>
      </c>
      <c r="X201" s="15">
        <f t="shared" si="154"/>
        <v>-1.217998157191269E-2</v>
      </c>
      <c r="Y201" s="15">
        <f t="shared" si="154"/>
        <v>-9.7425357312937999E-3</v>
      </c>
      <c r="Z201" s="5">
        <f t="shared" si="159"/>
        <v>5898.004197554942</v>
      </c>
      <c r="AA201" s="5">
        <f t="shared" si="159"/>
        <v>23060.313687782986</v>
      </c>
      <c r="AB201" s="5">
        <f t="shared" si="159"/>
        <v>46228.772093986132</v>
      </c>
      <c r="AC201" s="16">
        <f t="shared" si="165"/>
        <v>1.2851102930226257</v>
      </c>
      <c r="AD201" s="16">
        <f t="shared" si="165"/>
        <v>3.0018444922864864</v>
      </c>
      <c r="AE201" s="16">
        <f t="shared" si="165"/>
        <v>9.646298208506801</v>
      </c>
      <c r="AF201" s="15">
        <f t="shared" si="166"/>
        <v>-4.0504037456468023E-3</v>
      </c>
      <c r="AG201" s="15">
        <f t="shared" si="166"/>
        <v>2.9673830763510267E-4</v>
      </c>
      <c r="AH201" s="15">
        <f t="shared" si="166"/>
        <v>9.7937136394747881E-3</v>
      </c>
      <c r="AI201" s="1">
        <f t="shared" si="174"/>
        <v>375337.5307740682</v>
      </c>
      <c r="AJ201" s="1">
        <f t="shared" si="174"/>
        <v>166056.91781248737</v>
      </c>
      <c r="AK201" s="1">
        <f t="shared" si="174"/>
        <v>61772.509803401161</v>
      </c>
      <c r="AL201" s="14">
        <f t="shared" si="155"/>
        <v>72.339792392477563</v>
      </c>
      <c r="AM201" s="14">
        <f t="shared" si="155"/>
        <v>16.651642356084214</v>
      </c>
      <c r="AN201" s="14">
        <f t="shared" si="155"/>
        <v>5.3622578507459071</v>
      </c>
      <c r="AO201" s="11">
        <f t="shared" si="156"/>
        <v>4.8019262564043177E-3</v>
      </c>
      <c r="AP201" s="11">
        <f t="shared" si="156"/>
        <v>6.0491605916667395E-3</v>
      </c>
      <c r="AQ201" s="11">
        <f t="shared" si="156"/>
        <v>5.4873519051600664E-3</v>
      </c>
      <c r="AR201" s="1">
        <f t="shared" si="160"/>
        <v>187900.22521717547</v>
      </c>
      <c r="AS201" s="1">
        <f t="shared" si="157"/>
        <v>86955.848524801288</v>
      </c>
      <c r="AT201" s="1">
        <f t="shared" si="158"/>
        <v>32347.920617512977</v>
      </c>
      <c r="AU201" s="1">
        <f t="shared" si="167"/>
        <v>37580.045043435093</v>
      </c>
      <c r="AV201" s="1">
        <f t="shared" si="167"/>
        <v>17391.169704960259</v>
      </c>
      <c r="AW201" s="1">
        <f t="shared" si="167"/>
        <v>6469.5841235025955</v>
      </c>
      <c r="AX201" s="1">
        <f t="shared" si="168"/>
        <v>128991.19586865538</v>
      </c>
      <c r="AY201" s="1">
        <f t="shared" si="168"/>
        <v>23470.639038034889</v>
      </c>
      <c r="AZ201" s="1">
        <f t="shared" si="168"/>
        <v>5922.9672551339181</v>
      </c>
      <c r="BA201" s="1">
        <f t="shared" si="169"/>
        <v>13713.281925100951</v>
      </c>
      <c r="BB201" s="1">
        <f t="shared" si="169"/>
        <v>29827.246199453759</v>
      </c>
      <c r="BC201" s="1">
        <f t="shared" si="169"/>
        <v>37953.033083265167</v>
      </c>
      <c r="BD201" s="1">
        <f t="shared" si="170"/>
        <v>1299.9056692568481</v>
      </c>
      <c r="BE201" s="2">
        <f t="shared" si="175"/>
        <v>0.17931493730955578</v>
      </c>
      <c r="BF201" s="2">
        <f t="shared" si="175"/>
        <v>0.13584270515142602</v>
      </c>
      <c r="BG201" s="2">
        <f t="shared" si="175"/>
        <v>7.3108051554487685E-2</v>
      </c>
      <c r="BH201" s="2">
        <f t="shared" si="163"/>
        <v>0.10068046391414301</v>
      </c>
      <c r="BI201" s="2">
        <f t="shared" si="171"/>
        <v>3.2153846742329923E-3</v>
      </c>
      <c r="BJ201" s="2">
        <f t="shared" si="171"/>
        <v>1.8453240542857267E-3</v>
      </c>
      <c r="BK201" s="2">
        <f t="shared" si="171"/>
        <v>5.3447872020936297E-4</v>
      </c>
      <c r="BL201" s="2">
        <f t="shared" si="164"/>
        <v>604.17150444823358</v>
      </c>
      <c r="BM201" s="2">
        <f t="shared" si="164"/>
        <v>160.46171894364184</v>
      </c>
      <c r="BN201" s="2">
        <f t="shared" si="164"/>
        <v>17.289275213082401</v>
      </c>
      <c r="BO201" s="2">
        <f t="shared" si="172"/>
        <v>1142.5328289605839</v>
      </c>
      <c r="BP201" s="2">
        <f t="shared" si="172"/>
        <v>102.44715533600601</v>
      </c>
      <c r="BQ201" s="2">
        <f t="shared" si="172"/>
        <v>10.231262225081947</v>
      </c>
      <c r="BR201" s="11">
        <f t="shared" si="173"/>
        <v>3.0916947243405407E-2</v>
      </c>
      <c r="BS201" s="17">
        <f t="shared" si="161"/>
        <v>3.4896005416022616E-3</v>
      </c>
      <c r="BT201" s="17">
        <f t="shared" si="162"/>
        <v>1.5951023000969469E-2</v>
      </c>
      <c r="BU201" s="12">
        <f>(BU$3*temphigh!$I311+BU$4*temphigh!$I311^2+BU$5*temphigh!$I311^6)*(K201/K$56)^$BW$1</f>
        <v>-29.862635005783805</v>
      </c>
      <c r="BV201" s="12">
        <f>(BV$3*temphigh!$I311+BV$4*temphigh!$I311^2+BV$5*temphigh!$I311^6)*(L201/L$56)^$BW$1</f>
        <v>-21.301754099688292</v>
      </c>
      <c r="BW201" s="12">
        <f>(BW$3*temphigh!$I311+BW$4*temphigh!$I311^2+BW$5*temphigh!$I311^6)*(M201/M$56)^$BW$1</f>
        <v>-18.857746715663254</v>
      </c>
      <c r="BX201" s="12"/>
      <c r="BY201" s="12"/>
      <c r="BZ201" s="12"/>
      <c r="CA201" s="19"/>
      <c r="CB201" s="19"/>
      <c r="CC201" s="19"/>
      <c r="CD201" s="19"/>
      <c r="CE201" s="19"/>
      <c r="CF201" s="19"/>
      <c r="CG201" s="19"/>
      <c r="CH201" s="19"/>
    </row>
    <row r="202" spans="1:86" x14ac:dyDescent="0.3">
      <c r="A202" s="2">
        <f t="shared" si="146"/>
        <v>2156</v>
      </c>
      <c r="B202" s="5">
        <f t="shared" ref="B202:D217" si="176">B201*(1+E202)</f>
        <v>1165.3549262570384</v>
      </c>
      <c r="C202" s="5">
        <f t="shared" si="176"/>
        <v>2963.9156218297921</v>
      </c>
      <c r="D202" s="5">
        <f t="shared" si="176"/>
        <v>4369.1910674135124</v>
      </c>
      <c r="E202" s="15">
        <f t="shared" ref="E202:G217" si="177">E201*$E$5</f>
        <v>2.2975995856842047E-6</v>
      </c>
      <c r="F202" s="15">
        <f t="shared" si="177"/>
        <v>4.5264252504424573E-6</v>
      </c>
      <c r="G202" s="15">
        <f t="shared" si="177"/>
        <v>9.2405361341531739E-6</v>
      </c>
      <c r="H202" s="5">
        <f t="shared" si="149"/>
        <v>187694.92460449209</v>
      </c>
      <c r="I202" s="5">
        <f t="shared" si="149"/>
        <v>87287.013508861317</v>
      </c>
      <c r="J202" s="5">
        <f t="shared" si="149"/>
        <v>32475.172614943513</v>
      </c>
      <c r="K202" s="5">
        <f t="shared" si="150"/>
        <v>161062.45434371027</v>
      </c>
      <c r="L202" s="5">
        <f t="shared" si="150"/>
        <v>29449.898258228459</v>
      </c>
      <c r="M202" s="5">
        <f t="shared" si="150"/>
        <v>7432.7654968333227</v>
      </c>
      <c r="N202" s="15">
        <f t="shared" si="151"/>
        <v>-1.094899483147338E-3</v>
      </c>
      <c r="O202" s="15">
        <f t="shared" si="151"/>
        <v>3.8038831581532762E-3</v>
      </c>
      <c r="P202" s="15">
        <f t="shared" si="151"/>
        <v>3.9245772146707658E-3</v>
      </c>
      <c r="Q202" s="5">
        <f t="shared" si="152"/>
        <v>5461.5542480764698</v>
      </c>
      <c r="R202" s="5">
        <f t="shared" si="152"/>
        <v>8741.3643619257382</v>
      </c>
      <c r="S202" s="5">
        <f t="shared" si="152"/>
        <v>5110.475362293193</v>
      </c>
      <c r="T202" s="5">
        <f t="shared" ref="T202:V217" si="178">T201*(1+W202)</f>
        <v>29.098039063043256</v>
      </c>
      <c r="U202" s="5">
        <f t="shared" si="178"/>
        <v>100.14507325351808</v>
      </c>
      <c r="V202" s="5">
        <f t="shared" si="178"/>
        <v>157.36561042762858</v>
      </c>
      <c r="W202" s="15">
        <f t="shared" si="154"/>
        <v>-1.0734613539272964E-2</v>
      </c>
      <c r="X202" s="15">
        <f t="shared" si="154"/>
        <v>-1.217998157191269E-2</v>
      </c>
      <c r="Y202" s="15">
        <f t="shared" si="154"/>
        <v>-9.7425357312937999E-3</v>
      </c>
      <c r="Z202" s="5">
        <f t="shared" si="159"/>
        <v>5805.4047014123344</v>
      </c>
      <c r="AA202" s="5">
        <f t="shared" si="159"/>
        <v>22874.963317162121</v>
      </c>
      <c r="AB202" s="5">
        <f t="shared" si="159"/>
        <v>46412.026418014051</v>
      </c>
      <c r="AC202" s="16">
        <f t="shared" si="165"/>
        <v>1.2799050774781975</v>
      </c>
      <c r="AD202" s="16">
        <f t="shared" si="165"/>
        <v>3.0027352545409114</v>
      </c>
      <c r="AE202" s="16">
        <f t="shared" si="165"/>
        <v>9.7407712908418951</v>
      </c>
      <c r="AF202" s="15">
        <f t="shared" si="166"/>
        <v>-4.0504037456468023E-3</v>
      </c>
      <c r="AG202" s="15">
        <f t="shared" si="166"/>
        <v>2.9673830763510267E-4</v>
      </c>
      <c r="AH202" s="15">
        <f t="shared" si="166"/>
        <v>9.7937136394747881E-3</v>
      </c>
      <c r="AI202" s="1">
        <f t="shared" si="174"/>
        <v>375383.82274009648</v>
      </c>
      <c r="AJ202" s="1">
        <f t="shared" si="174"/>
        <v>166842.3957361989</v>
      </c>
      <c r="AK202" s="1">
        <f t="shared" si="174"/>
        <v>62064.842946563644</v>
      </c>
      <c r="AL202" s="14">
        <f t="shared" ref="AL202:AN217" si="179">AL201*(1+AO202)</f>
        <v>72.683689037465115</v>
      </c>
      <c r="AM202" s="14">
        <f t="shared" si="179"/>
        <v>16.751363530223895</v>
      </c>
      <c r="AN202" s="14">
        <f t="shared" si="179"/>
        <v>5.391388200620824</v>
      </c>
      <c r="AO202" s="11">
        <f t="shared" ref="AO202:AQ217" si="180">AO$5*AO201</f>
        <v>4.7539069938402744E-3</v>
      </c>
      <c r="AP202" s="11">
        <f t="shared" si="180"/>
        <v>5.9886689857500718E-3</v>
      </c>
      <c r="AQ202" s="11">
        <f t="shared" si="180"/>
        <v>5.4324783861084656E-3</v>
      </c>
      <c r="AR202" s="1">
        <f t="shared" si="160"/>
        <v>187694.92460449209</v>
      </c>
      <c r="AS202" s="1">
        <f t="shared" si="157"/>
        <v>87287.013508861317</v>
      </c>
      <c r="AT202" s="1">
        <f t="shared" si="158"/>
        <v>32475.172614943513</v>
      </c>
      <c r="AU202" s="1">
        <f t="shared" si="167"/>
        <v>37538.984920898416</v>
      </c>
      <c r="AV202" s="1">
        <f t="shared" si="167"/>
        <v>17457.402701772266</v>
      </c>
      <c r="AW202" s="1">
        <f t="shared" si="167"/>
        <v>6495.0345229887025</v>
      </c>
      <c r="AX202" s="1">
        <f t="shared" si="168"/>
        <v>128849.9634749682</v>
      </c>
      <c r="AY202" s="1">
        <f t="shared" si="168"/>
        <v>23559.918606582767</v>
      </c>
      <c r="AZ202" s="1">
        <f t="shared" si="168"/>
        <v>5946.2123974666583</v>
      </c>
      <c r="BA202" s="1">
        <f t="shared" si="169"/>
        <v>13712.036787198504</v>
      </c>
      <c r="BB202" s="1">
        <f t="shared" si="169"/>
        <v>29838.634209965181</v>
      </c>
      <c r="BC202" s="1">
        <f t="shared" si="169"/>
        <v>37970.497457316204</v>
      </c>
      <c r="BD202" s="1">
        <f t="shared" si="170"/>
        <v>1262.4718767799179</v>
      </c>
      <c r="BE202" s="2">
        <f t="shared" si="175"/>
        <v>0.17931493730955578</v>
      </c>
      <c r="BF202" s="2">
        <f t="shared" si="175"/>
        <v>0.13584270515142602</v>
      </c>
      <c r="BG202" s="2">
        <f t="shared" si="175"/>
        <v>7.3108051554487685E-2</v>
      </c>
      <c r="BH202" s="2">
        <f t="shared" si="163"/>
        <v>0.10042941837229717</v>
      </c>
      <c r="BI202" s="2">
        <f t="shared" si="171"/>
        <v>3.2153846742329923E-3</v>
      </c>
      <c r="BJ202" s="2">
        <f t="shared" si="171"/>
        <v>1.8453240542857267E-3</v>
      </c>
      <c r="BK202" s="2">
        <f t="shared" si="171"/>
        <v>5.3447872020936297E-4</v>
      </c>
      <c r="BL202" s="2">
        <f t="shared" si="164"/>
        <v>603.51138400460081</v>
      </c>
      <c r="BM202" s="2">
        <f t="shared" si="164"/>
        <v>161.07282565466497</v>
      </c>
      <c r="BN202" s="2">
        <f t="shared" si="164"/>
        <v>17.357288697813161</v>
      </c>
      <c r="BO202" s="2">
        <f t="shared" si="172"/>
        <v>1159.4886272300141</v>
      </c>
      <c r="BP202" s="2">
        <f t="shared" si="172"/>
        <v>103.6705840812147</v>
      </c>
      <c r="BQ202" s="2">
        <f t="shared" si="172"/>
        <v>10.230954246172161</v>
      </c>
      <c r="BR202" s="11">
        <f t="shared" si="173"/>
        <v>3.0817285982854131E-2</v>
      </c>
      <c r="BS202" s="17">
        <f t="shared" si="161"/>
        <v>3.3849482743815509E-3</v>
      </c>
      <c r="BT202" s="17">
        <f t="shared" si="162"/>
        <v>1.548643009802861E-2</v>
      </c>
      <c r="BU202" s="12">
        <f>(BU$3*temphigh!$I312+BU$4*temphigh!$I312^2+BU$5*temphigh!$I312^6)*(K202/K$56)^$BW$1</f>
        <v>-30.27405204513687</v>
      </c>
      <c r="BV202" s="12">
        <f>(BV$3*temphigh!$I312+BV$4*temphigh!$I312^2+BV$5*temphigh!$I312^6)*(L202/L$56)^$BW$1</f>
        <v>-21.54664492302388</v>
      </c>
      <c r="BW202" s="12">
        <f>(BW$3*temphigh!$I312+BW$4*temphigh!$I312^2+BW$5*temphigh!$I312^6)*(M202/M$56)^$BW$1</f>
        <v>-19.055823745928418</v>
      </c>
      <c r="BX202" s="12"/>
      <c r="BY202" s="12"/>
      <c r="BZ202" s="12"/>
      <c r="CA202" s="19"/>
      <c r="CB202" s="19"/>
      <c r="CC202" s="19"/>
      <c r="CD202" s="19"/>
      <c r="CE202" s="19"/>
      <c r="CF202" s="19"/>
      <c r="CG202" s="19"/>
      <c r="CH202" s="19"/>
    </row>
    <row r="203" spans="1:86" x14ac:dyDescent="0.3">
      <c r="A203" s="2">
        <f t="shared" si="146"/>
        <v>2157</v>
      </c>
      <c r="B203" s="5">
        <f t="shared" si="176"/>
        <v>1165.3574699000844</v>
      </c>
      <c r="C203" s="5">
        <f t="shared" si="176"/>
        <v>2963.9283669751776</v>
      </c>
      <c r="D203" s="5">
        <f t="shared" si="176"/>
        <v>4369.2294223980516</v>
      </c>
      <c r="E203" s="15">
        <f t="shared" si="177"/>
        <v>2.1827196063999944E-6</v>
      </c>
      <c r="F203" s="15">
        <f t="shared" si="177"/>
        <v>4.3001039879203342E-6</v>
      </c>
      <c r="G203" s="15">
        <f t="shared" si="177"/>
        <v>8.7785093274455143E-6</v>
      </c>
      <c r="H203" s="5">
        <f t="shared" si="149"/>
        <v>187467.40228013339</v>
      </c>
      <c r="I203" s="5">
        <f t="shared" si="149"/>
        <v>87611.926048066423</v>
      </c>
      <c r="J203" s="5">
        <f t="shared" si="149"/>
        <v>32600.532346815788</v>
      </c>
      <c r="K203" s="5">
        <f t="shared" si="150"/>
        <v>160866.86456491888</v>
      </c>
      <c r="L203" s="5">
        <f t="shared" si="150"/>
        <v>29559.393885581096</v>
      </c>
      <c r="M203" s="5">
        <f t="shared" si="150"/>
        <v>7461.3917455776409</v>
      </c>
      <c r="N203" s="15">
        <f t="shared" si="151"/>
        <v>-1.2143722730935114E-3</v>
      </c>
      <c r="O203" s="15">
        <f t="shared" si="151"/>
        <v>3.7180307514999011E-3</v>
      </c>
      <c r="P203" s="15">
        <f t="shared" si="151"/>
        <v>3.8513590609732251E-3</v>
      </c>
      <c r="Q203" s="5">
        <f t="shared" si="152"/>
        <v>5396.3771884272728</v>
      </c>
      <c r="R203" s="5">
        <f t="shared" si="152"/>
        <v>8667.0367781327277</v>
      </c>
      <c r="S203" s="5">
        <f t="shared" si="152"/>
        <v>5080.2214901716188</v>
      </c>
      <c r="T203" s="5">
        <f t="shared" si="178"/>
        <v>28.785682858950818</v>
      </c>
      <c r="U203" s="5">
        <f t="shared" si="178"/>
        <v>98.925308106772377</v>
      </c>
      <c r="V203" s="5">
        <f t="shared" si="178"/>
        <v>155.83247034516054</v>
      </c>
      <c r="W203" s="15">
        <f t="shared" si="154"/>
        <v>-1.0734613539272964E-2</v>
      </c>
      <c r="X203" s="15">
        <f t="shared" si="154"/>
        <v>-1.217998157191269E-2</v>
      </c>
      <c r="Y203" s="15">
        <f t="shared" si="154"/>
        <v>-9.7425357312937999E-3</v>
      </c>
      <c r="Z203" s="5">
        <f t="shared" si="159"/>
        <v>5713.5746037754698</v>
      </c>
      <c r="AA203" s="5">
        <f t="shared" si="159"/>
        <v>22689.133955775571</v>
      </c>
      <c r="AB203" s="5">
        <f t="shared" si="159"/>
        <v>46592.543316536212</v>
      </c>
      <c r="AC203" s="16">
        <f t="shared" si="165"/>
        <v>1.2747209451583075</v>
      </c>
      <c r="AD203" s="16">
        <f t="shared" si="165"/>
        <v>3.0036262811186201</v>
      </c>
      <c r="AE203" s="16">
        <f t="shared" si="165"/>
        <v>9.8361696154920182</v>
      </c>
      <c r="AF203" s="15">
        <f t="shared" si="166"/>
        <v>-4.0504037456468023E-3</v>
      </c>
      <c r="AG203" s="15">
        <f t="shared" si="166"/>
        <v>2.9673830763510267E-4</v>
      </c>
      <c r="AH203" s="15">
        <f t="shared" si="166"/>
        <v>9.7937136394747881E-3</v>
      </c>
      <c r="AI203" s="1">
        <f t="shared" si="174"/>
        <v>375384.42538698524</v>
      </c>
      <c r="AJ203" s="1">
        <f t="shared" si="174"/>
        <v>167615.55886435127</v>
      </c>
      <c r="AK203" s="1">
        <f t="shared" si="174"/>
        <v>62353.39317489598</v>
      </c>
      <c r="AL203" s="14">
        <f t="shared" si="179"/>
        <v>73.025765220141906</v>
      </c>
      <c r="AM203" s="14">
        <f t="shared" si="179"/>
        <v>16.850678717753947</v>
      </c>
      <c r="AN203" s="14">
        <f t="shared" si="179"/>
        <v>5.4203839144931072</v>
      </c>
      <c r="AO203" s="11">
        <f t="shared" si="180"/>
        <v>4.706367923901872E-3</v>
      </c>
      <c r="AP203" s="11">
        <f t="shared" si="180"/>
        <v>5.9287822958925714E-3</v>
      </c>
      <c r="AQ203" s="11">
        <f t="shared" si="180"/>
        <v>5.3781536022473805E-3</v>
      </c>
      <c r="AR203" s="1">
        <f t="shared" si="160"/>
        <v>187467.40228013339</v>
      </c>
      <c r="AS203" s="1">
        <f t="shared" si="157"/>
        <v>87611.926048066423</v>
      </c>
      <c r="AT203" s="1">
        <f t="shared" si="158"/>
        <v>32600.532346815788</v>
      </c>
      <c r="AU203" s="1">
        <f t="shared" si="167"/>
        <v>37493.480456026678</v>
      </c>
      <c r="AV203" s="1">
        <f t="shared" si="167"/>
        <v>17522.385209613287</v>
      </c>
      <c r="AW203" s="1">
        <f t="shared" si="167"/>
        <v>6520.1064693631579</v>
      </c>
      <c r="AX203" s="1">
        <f t="shared" si="168"/>
        <v>128693.4916519351</v>
      </c>
      <c r="AY203" s="1">
        <f t="shared" si="168"/>
        <v>23647.515108464871</v>
      </c>
      <c r="AZ203" s="1">
        <f t="shared" si="168"/>
        <v>5969.1133964621131</v>
      </c>
      <c r="BA203" s="1">
        <f t="shared" si="169"/>
        <v>13710.650678957727</v>
      </c>
      <c r="BB203" s="1">
        <f t="shared" si="169"/>
        <v>29849.762060340428</v>
      </c>
      <c r="BC203" s="1">
        <f t="shared" si="169"/>
        <v>37987.625931651499</v>
      </c>
      <c r="BD203" s="1">
        <f t="shared" si="170"/>
        <v>1226.1048548631027</v>
      </c>
      <c r="BE203" s="2">
        <f t="shared" si="175"/>
        <v>0.17931493730955578</v>
      </c>
      <c r="BF203" s="2">
        <f t="shared" si="175"/>
        <v>0.13584270515142602</v>
      </c>
      <c r="BG203" s="2">
        <f t="shared" si="175"/>
        <v>7.3108051554487685E-2</v>
      </c>
      <c r="BH203" s="2">
        <f t="shared" si="163"/>
        <v>0.1001793110480997</v>
      </c>
      <c r="BI203" s="2">
        <f t="shared" si="171"/>
        <v>3.2153846742329923E-3</v>
      </c>
      <c r="BJ203" s="2">
        <f t="shared" si="171"/>
        <v>1.8453240542857267E-3</v>
      </c>
      <c r="BK203" s="2">
        <f t="shared" si="171"/>
        <v>5.3447872020936297E-4</v>
      </c>
      <c r="BL203" s="2">
        <f t="shared" si="164"/>
        <v>602.77981220981201</v>
      </c>
      <c r="BM203" s="2">
        <f t="shared" si="164"/>
        <v>161.67239457879919</v>
      </c>
      <c r="BN203" s="2">
        <f t="shared" si="164"/>
        <v>17.424290806870044</v>
      </c>
      <c r="BO203" s="2">
        <f t="shared" si="172"/>
        <v>1176.6961252325116</v>
      </c>
      <c r="BP203" s="2">
        <f t="shared" si="172"/>
        <v>104.90872909555449</v>
      </c>
      <c r="BQ203" s="2">
        <f t="shared" si="172"/>
        <v>10.230655937036476</v>
      </c>
      <c r="BR203" s="11">
        <f t="shared" si="173"/>
        <v>3.0718174412925653E-2</v>
      </c>
      <c r="BS203" s="17">
        <f t="shared" si="161"/>
        <v>3.2837519513985464E-3</v>
      </c>
      <c r="BT203" s="17">
        <f t="shared" si="162"/>
        <v>1.5035369027212243E-2</v>
      </c>
      <c r="BU203" s="12">
        <f>(BU$3*temphigh!$I313+BU$4*temphigh!$I313^2+BU$5*temphigh!$I313^6)*(K203/K$56)^$BW$1</f>
        <v>-30.686390894078876</v>
      </c>
      <c r="BV203" s="12">
        <f>(BV$3*temphigh!$I313+BV$4*temphigh!$I313^2+BV$5*temphigh!$I313^6)*(L203/L$56)^$BW$1</f>
        <v>-21.79129802291116</v>
      </c>
      <c r="BW203" s="12">
        <f>(BW$3*temphigh!$I313+BW$4*temphigh!$I313^2+BW$5*temphigh!$I313^6)*(M203/M$56)^$BW$1</f>
        <v>-19.253599056800518</v>
      </c>
      <c r="BX203" s="12"/>
      <c r="BY203" s="12"/>
      <c r="BZ203" s="12"/>
      <c r="CA203" s="19"/>
      <c r="CB203" s="19"/>
      <c r="CC203" s="19"/>
      <c r="CD203" s="19"/>
      <c r="CE203" s="19"/>
      <c r="CF203" s="19"/>
      <c r="CG203" s="19"/>
      <c r="CH203" s="19"/>
    </row>
    <row r="204" spans="1:86" x14ac:dyDescent="0.3">
      <c r="A204" s="2">
        <f t="shared" si="146"/>
        <v>2158</v>
      </c>
      <c r="B204" s="5">
        <f t="shared" si="176"/>
        <v>1165.3598863662526</v>
      </c>
      <c r="C204" s="5">
        <f t="shared" si="176"/>
        <v>2963.9404749153591</v>
      </c>
      <c r="D204" s="5">
        <f t="shared" si="176"/>
        <v>4369.2658599532278</v>
      </c>
      <c r="E204" s="15">
        <f t="shared" si="177"/>
        <v>2.0735836260799947E-6</v>
      </c>
      <c r="F204" s="15">
        <f t="shared" si="177"/>
        <v>4.0850987885243171E-6</v>
      </c>
      <c r="G204" s="15">
        <f t="shared" si="177"/>
        <v>8.3395838610732374E-6</v>
      </c>
      <c r="H204" s="5">
        <f t="shared" si="149"/>
        <v>187217.74256655457</v>
      </c>
      <c r="I204" s="5">
        <f t="shared" si="149"/>
        <v>87930.59468886102</v>
      </c>
      <c r="J204" s="5">
        <f t="shared" si="149"/>
        <v>32724.004547758403</v>
      </c>
      <c r="K204" s="5">
        <f t="shared" si="150"/>
        <v>160652.29699155377</v>
      </c>
      <c r="L204" s="5">
        <f t="shared" si="150"/>
        <v>29666.788328929593</v>
      </c>
      <c r="M204" s="5">
        <f t="shared" si="150"/>
        <v>7489.5887768451576</v>
      </c>
      <c r="N204" s="15">
        <f t="shared" si="151"/>
        <v>-1.3338208209965341E-3</v>
      </c>
      <c r="O204" s="15">
        <f t="shared" si="151"/>
        <v>3.633174745199419E-3</v>
      </c>
      <c r="P204" s="15">
        <f t="shared" si="151"/>
        <v>3.7790578794136831E-3</v>
      </c>
      <c r="Q204" s="5">
        <f t="shared" si="152"/>
        <v>5331.3396851052748</v>
      </c>
      <c r="R204" s="5">
        <f t="shared" si="152"/>
        <v>8592.6128568349668</v>
      </c>
      <c r="S204" s="5">
        <f t="shared" si="152"/>
        <v>5049.7807729560118</v>
      </c>
      <c r="T204" s="5">
        <f t="shared" si="178"/>
        <v>28.476679677995907</v>
      </c>
      <c r="U204" s="5">
        <f t="shared" si="178"/>
        <v>97.720399677036099</v>
      </c>
      <c r="V204" s="5">
        <f t="shared" si="178"/>
        <v>154.31426693472704</v>
      </c>
      <c r="W204" s="15">
        <f t="shared" si="154"/>
        <v>-1.0734613539272964E-2</v>
      </c>
      <c r="X204" s="15">
        <f t="shared" si="154"/>
        <v>-1.217998157191269E-2</v>
      </c>
      <c r="Y204" s="15">
        <f t="shared" si="154"/>
        <v>-9.7425357312937999E-3</v>
      </c>
      <c r="Z204" s="5">
        <f t="shared" si="159"/>
        <v>5622.523876544732</v>
      </c>
      <c r="AA204" s="5">
        <f t="shared" si="159"/>
        <v>22502.884352832298</v>
      </c>
      <c r="AB204" s="5">
        <f t="shared" si="159"/>
        <v>46770.329415555803</v>
      </c>
      <c r="AC204" s="16">
        <f t="shared" si="165"/>
        <v>1.2695578106673839</v>
      </c>
      <c r="AD204" s="16">
        <f t="shared" si="165"/>
        <v>3.0045175720980475</v>
      </c>
      <c r="AE204" s="16">
        <f t="shared" si="165"/>
        <v>9.9325022440154491</v>
      </c>
      <c r="AF204" s="15">
        <f t="shared" si="166"/>
        <v>-4.0504037456468023E-3</v>
      </c>
      <c r="AG204" s="15">
        <f t="shared" si="166"/>
        <v>2.9673830763510267E-4</v>
      </c>
      <c r="AH204" s="15">
        <f t="shared" si="166"/>
        <v>9.7937136394747881E-3</v>
      </c>
      <c r="AI204" s="1">
        <f t="shared" si="174"/>
        <v>375339.46330431342</v>
      </c>
      <c r="AJ204" s="1">
        <f t="shared" si="174"/>
        <v>168376.38818752943</v>
      </c>
      <c r="AK204" s="1">
        <f t="shared" si="174"/>
        <v>62638.160326769539</v>
      </c>
      <c r="AL204" s="14">
        <f t="shared" si="179"/>
        <v>73.366014478001858</v>
      </c>
      <c r="AM204" s="14">
        <f t="shared" si="179"/>
        <v>16.949583683352984</v>
      </c>
      <c r="AN204" s="14">
        <f t="shared" si="179"/>
        <v>5.4492440551956483</v>
      </c>
      <c r="AO204" s="11">
        <f t="shared" si="180"/>
        <v>4.6593042446628529E-3</v>
      </c>
      <c r="AP204" s="11">
        <f t="shared" si="180"/>
        <v>5.8694944729336456E-3</v>
      </c>
      <c r="AQ204" s="11">
        <f t="shared" si="180"/>
        <v>5.3243720662249066E-3</v>
      </c>
      <c r="AR204" s="1">
        <f t="shared" si="160"/>
        <v>187217.74256655457</v>
      </c>
      <c r="AS204" s="1">
        <f t="shared" si="157"/>
        <v>87930.59468886102</v>
      </c>
      <c r="AT204" s="1">
        <f t="shared" si="158"/>
        <v>32724.004547758403</v>
      </c>
      <c r="AU204" s="1">
        <f t="shared" si="167"/>
        <v>37443.548513310918</v>
      </c>
      <c r="AV204" s="1">
        <f t="shared" si="167"/>
        <v>17586.118937772204</v>
      </c>
      <c r="AW204" s="1">
        <f t="shared" si="167"/>
        <v>6544.8009095516809</v>
      </c>
      <c r="AX204" s="1">
        <f t="shared" si="168"/>
        <v>128521.83759324305</v>
      </c>
      <c r="AY204" s="1">
        <f t="shared" si="168"/>
        <v>23733.430663143674</v>
      </c>
      <c r="AZ204" s="1">
        <f t="shared" si="168"/>
        <v>5991.671021476127</v>
      </c>
      <c r="BA204" s="1">
        <f t="shared" si="169"/>
        <v>13709.12369030232</v>
      </c>
      <c r="BB204" s="1">
        <f t="shared" si="169"/>
        <v>29860.632998553607</v>
      </c>
      <c r="BC204" s="1">
        <f t="shared" si="169"/>
        <v>38004.42332024841</v>
      </c>
      <c r="BD204" s="1">
        <f t="shared" si="170"/>
        <v>1190.7746597370131</v>
      </c>
      <c r="BE204" s="2">
        <f t="shared" si="175"/>
        <v>0.17931493730955578</v>
      </c>
      <c r="BF204" s="2">
        <f t="shared" si="175"/>
        <v>0.13584270515142602</v>
      </c>
      <c r="BG204" s="2">
        <f t="shared" si="175"/>
        <v>7.3108051554487685E-2</v>
      </c>
      <c r="BH204" s="2">
        <f t="shared" si="163"/>
        <v>9.9930157444436687E-2</v>
      </c>
      <c r="BI204" s="2">
        <f t="shared" si="171"/>
        <v>3.2153846742329923E-3</v>
      </c>
      <c r="BJ204" s="2">
        <f t="shared" si="171"/>
        <v>1.8453240542857267E-3</v>
      </c>
      <c r="BK204" s="2">
        <f t="shared" si="171"/>
        <v>5.3447872020936297E-4</v>
      </c>
      <c r="BL204" s="2">
        <f t="shared" si="164"/>
        <v>601.97706019299733</v>
      </c>
      <c r="BM204" s="2">
        <f t="shared" si="164"/>
        <v>162.26044148700402</v>
      </c>
      <c r="BN204" s="2">
        <f t="shared" si="164"/>
        <v>17.490284070811285</v>
      </c>
      <c r="BO204" s="2">
        <f t="shared" si="172"/>
        <v>1194.1590114576438</v>
      </c>
      <c r="BP204" s="2">
        <f t="shared" si="172"/>
        <v>106.16176718345963</v>
      </c>
      <c r="BQ204" s="2">
        <f t="shared" si="172"/>
        <v>10.2303671641496</v>
      </c>
      <c r="BR204" s="11">
        <f t="shared" si="173"/>
        <v>3.0619588685597082E-2</v>
      </c>
      <c r="BS204" s="17">
        <f t="shared" si="161"/>
        <v>3.1858873093694104E-3</v>
      </c>
      <c r="BT204" s="17">
        <f t="shared" si="162"/>
        <v>1.4597445657487614E-2</v>
      </c>
      <c r="BU204" s="12">
        <f>(BU$3*temphigh!$I314+BU$4*temphigh!$I314^2+BU$5*temphigh!$I314^6)*(K204/K$56)^$BW$1</f>
        <v>-31.099644402155498</v>
      </c>
      <c r="BV204" s="12">
        <f>(BV$3*temphigh!$I314+BV$4*temphigh!$I314^2+BV$5*temphigh!$I314^6)*(L204/L$56)^$BW$1</f>
        <v>-22.035697625646314</v>
      </c>
      <c r="BW204" s="12">
        <f>(BW$3*temphigh!$I314+BW$4*temphigh!$I314^2+BW$5*temphigh!$I314^6)*(M204/M$56)^$BW$1</f>
        <v>-19.451059382616375</v>
      </c>
      <c r="BX204" s="12"/>
      <c r="BY204" s="12"/>
      <c r="BZ204" s="12"/>
      <c r="CA204" s="19"/>
      <c r="CB204" s="19"/>
      <c r="CC204" s="19"/>
      <c r="CD204" s="19"/>
      <c r="CE204" s="19"/>
      <c r="CF204" s="19"/>
      <c r="CG204" s="19"/>
      <c r="CH204" s="19"/>
    </row>
    <row r="205" spans="1:86" x14ac:dyDescent="0.3">
      <c r="A205" s="2">
        <f t="shared" si="146"/>
        <v>2159</v>
      </c>
      <c r="B205" s="5">
        <f t="shared" si="176"/>
        <v>1165.3621820138724</v>
      </c>
      <c r="C205" s="5">
        <f t="shared" si="176"/>
        <v>2963.9519775055205</v>
      </c>
      <c r="D205" s="5">
        <f t="shared" si="176"/>
        <v>4369.3004759193263</v>
      </c>
      <c r="E205" s="15">
        <f t="shared" si="177"/>
        <v>1.9699044447759948E-6</v>
      </c>
      <c r="F205" s="15">
        <f t="shared" si="177"/>
        <v>3.8808438490981011E-6</v>
      </c>
      <c r="G205" s="15">
        <f t="shared" si="177"/>
        <v>7.9226046680195747E-6</v>
      </c>
      <c r="H205" s="5">
        <f t="shared" si="149"/>
        <v>186946.02973898206</v>
      </c>
      <c r="I205" s="5">
        <f t="shared" si="149"/>
        <v>88243.029350710713</v>
      </c>
      <c r="J205" s="5">
        <f t="shared" si="149"/>
        <v>32845.594308791617</v>
      </c>
      <c r="K205" s="5">
        <f t="shared" si="150"/>
        <v>160418.82311293046</v>
      </c>
      <c r="L205" s="5">
        <f t="shared" si="150"/>
        <v>29772.084710014962</v>
      </c>
      <c r="M205" s="5">
        <f t="shared" si="150"/>
        <v>7517.3576387832909</v>
      </c>
      <c r="N205" s="15">
        <f t="shared" si="151"/>
        <v>-1.4532868996923742E-3</v>
      </c>
      <c r="O205" s="15">
        <f t="shared" si="151"/>
        <v>3.549301660762838E-3</v>
      </c>
      <c r="P205" s="15">
        <f t="shared" si="151"/>
        <v>3.7076617642859411E-3</v>
      </c>
      <c r="Q205" s="5">
        <f t="shared" si="152"/>
        <v>5266.4553936323946</v>
      </c>
      <c r="R205" s="5">
        <f t="shared" si="152"/>
        <v>8518.1143606721271</v>
      </c>
      <c r="S205" s="5">
        <f t="shared" si="152"/>
        <v>5019.1633386435342</v>
      </c>
      <c r="T205" s="5">
        <f t="shared" si="178"/>
        <v>28.170993526770953</v>
      </c>
      <c r="U205" s="5">
        <f t="shared" si="178"/>
        <v>96.530167009769855</v>
      </c>
      <c r="V205" s="5">
        <f t="shared" si="178"/>
        <v>152.81085467526705</v>
      </c>
      <c r="W205" s="15">
        <f t="shared" si="154"/>
        <v>-1.0734613539272964E-2</v>
      </c>
      <c r="X205" s="15">
        <f t="shared" si="154"/>
        <v>-1.217998157191269E-2</v>
      </c>
      <c r="Y205" s="15">
        <f t="shared" si="154"/>
        <v>-9.7425357312937999E-3</v>
      </c>
      <c r="Z205" s="5">
        <f t="shared" si="159"/>
        <v>5532.261813918205</v>
      </c>
      <c r="AA205" s="5">
        <f t="shared" si="159"/>
        <v>22316.272014658163</v>
      </c>
      <c r="AB205" s="5">
        <f t="shared" si="159"/>
        <v>46945.391868652732</v>
      </c>
      <c r="AC205" s="16">
        <f t="shared" si="165"/>
        <v>1.2644155889557416</v>
      </c>
      <c r="AD205" s="16">
        <f t="shared" si="165"/>
        <v>3.0054091275576518</v>
      </c>
      <c r="AE205" s="16">
        <f t="shared" si="165"/>
        <v>10.029778326716777</v>
      </c>
      <c r="AF205" s="15">
        <f t="shared" si="166"/>
        <v>-4.0504037456468023E-3</v>
      </c>
      <c r="AG205" s="15">
        <f t="shared" si="166"/>
        <v>2.9673830763510267E-4</v>
      </c>
      <c r="AH205" s="15">
        <f t="shared" si="166"/>
        <v>9.7937136394747881E-3</v>
      </c>
      <c r="AI205" s="1">
        <f t="shared" si="174"/>
        <v>375249.065487193</v>
      </c>
      <c r="AJ205" s="1">
        <f t="shared" si="174"/>
        <v>169124.86830654868</v>
      </c>
      <c r="AK205" s="1">
        <f t="shared" si="174"/>
        <v>62919.145203644272</v>
      </c>
      <c r="AL205" s="14">
        <f t="shared" si="179"/>
        <v>73.704430714846495</v>
      </c>
      <c r="AM205" s="14">
        <f t="shared" si="179"/>
        <v>17.048074316223474</v>
      </c>
      <c r="AN205" s="14">
        <f t="shared" si="179"/>
        <v>5.4779677199968786</v>
      </c>
      <c r="AO205" s="11">
        <f t="shared" si="180"/>
        <v>4.612711202216224E-3</v>
      </c>
      <c r="AP205" s="11">
        <f t="shared" si="180"/>
        <v>5.8107995282043095E-3</v>
      </c>
      <c r="AQ205" s="11">
        <f t="shared" si="180"/>
        <v>5.2711283455626574E-3</v>
      </c>
      <c r="AR205" s="1">
        <f t="shared" si="160"/>
        <v>186946.02973898206</v>
      </c>
      <c r="AS205" s="1">
        <f t="shared" si="157"/>
        <v>88243.029350710713</v>
      </c>
      <c r="AT205" s="1">
        <f t="shared" si="158"/>
        <v>32845.594308791617</v>
      </c>
      <c r="AU205" s="1">
        <f t="shared" si="167"/>
        <v>37389.205947796414</v>
      </c>
      <c r="AV205" s="1">
        <f t="shared" si="167"/>
        <v>17648.605870142143</v>
      </c>
      <c r="AW205" s="1">
        <f t="shared" si="167"/>
        <v>6569.1188617583239</v>
      </c>
      <c r="AX205" s="1">
        <f t="shared" si="168"/>
        <v>128335.05849034438</v>
      </c>
      <c r="AY205" s="1">
        <f t="shared" si="168"/>
        <v>23817.667768011968</v>
      </c>
      <c r="AZ205" s="1">
        <f t="shared" si="168"/>
        <v>6013.8861110266325</v>
      </c>
      <c r="BA205" s="1">
        <f t="shared" si="169"/>
        <v>13707.455858532459</v>
      </c>
      <c r="BB205" s="1">
        <f t="shared" si="169"/>
        <v>29871.250217486468</v>
      </c>
      <c r="BC205" s="1">
        <f t="shared" si="169"/>
        <v>38020.894344754182</v>
      </c>
      <c r="BD205" s="1">
        <f t="shared" si="170"/>
        <v>1156.4521677814942</v>
      </c>
      <c r="BE205" s="2">
        <f t="shared" si="175"/>
        <v>0.17931493730955578</v>
      </c>
      <c r="BF205" s="2">
        <f t="shared" si="175"/>
        <v>0.13584270515142602</v>
      </c>
      <c r="BG205" s="2">
        <f t="shared" si="175"/>
        <v>7.3108051554487685E-2</v>
      </c>
      <c r="BH205" s="2">
        <f t="shared" si="163"/>
        <v>9.9681972823152942E-2</v>
      </c>
      <c r="BI205" s="2">
        <f t="shared" si="171"/>
        <v>3.2153846742329923E-3</v>
      </c>
      <c r="BJ205" s="2">
        <f t="shared" si="171"/>
        <v>1.8453240542857267E-3</v>
      </c>
      <c r="BK205" s="2">
        <f t="shared" si="171"/>
        <v>5.3447872020936297E-4</v>
      </c>
      <c r="BL205" s="2">
        <f t="shared" si="164"/>
        <v>601.10339893142816</v>
      </c>
      <c r="BM205" s="2">
        <f t="shared" si="164"/>
        <v>162.83698468390787</v>
      </c>
      <c r="BN205" s="2">
        <f t="shared" si="164"/>
        <v>17.555271210678878</v>
      </c>
      <c r="BO205" s="2">
        <f t="shared" si="172"/>
        <v>1211.8810255356996</v>
      </c>
      <c r="BP205" s="2">
        <f t="shared" si="172"/>
        <v>107.4298772651956</v>
      </c>
      <c r="BQ205" s="2">
        <f t="shared" si="172"/>
        <v>10.230087795553588</v>
      </c>
      <c r="BR205" s="11">
        <f t="shared" si="173"/>
        <v>3.0521504491349577E-2</v>
      </c>
      <c r="BS205" s="17">
        <f t="shared" si="161"/>
        <v>3.0912349661746082E-3</v>
      </c>
      <c r="BT205" s="17">
        <f t="shared" si="162"/>
        <v>1.4172277337366614E-2</v>
      </c>
      <c r="BU205" s="12">
        <f>(BU$3*temphigh!$I315+BU$4*temphigh!$I315^2+BU$5*temphigh!$I315^6)*(K205/K$56)^$BW$1</f>
        <v>-31.513806814743226</v>
      </c>
      <c r="BV205" s="12">
        <f>(BV$3*temphigh!$I315+BV$4*temphigh!$I315^2+BV$5*temphigh!$I315^6)*(L205/L$56)^$BW$1</f>
        <v>-22.279828496495995</v>
      </c>
      <c r="BW205" s="12">
        <f>(BW$3*temphigh!$I315+BW$4*temphigh!$I315^2+BW$5*temphigh!$I315^6)*(M205/M$56)^$BW$1</f>
        <v>-19.648191894345395</v>
      </c>
      <c r="BX205" s="12"/>
      <c r="BY205" s="12"/>
      <c r="BZ205" s="12"/>
      <c r="CA205" s="19"/>
      <c r="CB205" s="19"/>
      <c r="CC205" s="19"/>
      <c r="CD205" s="19"/>
      <c r="CE205" s="19"/>
      <c r="CF205" s="19"/>
      <c r="CG205" s="19"/>
      <c r="CH205" s="19"/>
    </row>
    <row r="206" spans="1:86" x14ac:dyDescent="0.3">
      <c r="A206" s="2">
        <f t="shared" si="146"/>
        <v>2160</v>
      </c>
      <c r="B206" s="5">
        <f t="shared" si="176"/>
        <v>1165.3643628834072</v>
      </c>
      <c r="C206" s="5">
        <f t="shared" si="176"/>
        <v>2963.9629050085814</v>
      </c>
      <c r="D206" s="5">
        <f t="shared" si="176"/>
        <v>4369.3333613476552</v>
      </c>
      <c r="E206" s="15">
        <f t="shared" si="177"/>
        <v>1.8714092225371951E-6</v>
      </c>
      <c r="F206" s="15">
        <f t="shared" si="177"/>
        <v>3.6868016566431958E-6</v>
      </c>
      <c r="G206" s="15">
        <f t="shared" si="177"/>
        <v>7.5264744346185959E-6</v>
      </c>
      <c r="H206" s="5">
        <f t="shared" si="149"/>
        <v>186652.34779206919</v>
      </c>
      <c r="I206" s="5">
        <f t="shared" si="149"/>
        <v>88549.241282820585</v>
      </c>
      <c r="J206" s="5">
        <f t="shared" si="149"/>
        <v>32965.307065332439</v>
      </c>
      <c r="K206" s="5">
        <f t="shared" si="150"/>
        <v>160166.51421384118</v>
      </c>
      <c r="L206" s="5">
        <f t="shared" si="150"/>
        <v>29875.286608070492</v>
      </c>
      <c r="M206" s="5">
        <f t="shared" si="150"/>
        <v>7544.6994630697591</v>
      </c>
      <c r="N206" s="15">
        <f t="shared" si="151"/>
        <v>-1.5728135526319464E-3</v>
      </c>
      <c r="O206" s="15">
        <f t="shared" si="151"/>
        <v>3.4663981061699989E-3</v>
      </c>
      <c r="P206" s="15">
        <f t="shared" si="151"/>
        <v>3.6371589061303666E-3</v>
      </c>
      <c r="Q206" s="5">
        <f t="shared" si="152"/>
        <v>5201.737528843948</v>
      </c>
      <c r="R206" s="5">
        <f t="shared" si="152"/>
        <v>8443.5625493919833</v>
      </c>
      <c r="S206" s="5">
        <f t="shared" si="152"/>
        <v>4988.3791449307882</v>
      </c>
      <c r="T206" s="5">
        <f t="shared" si="178"/>
        <v>27.868588798243707</v>
      </c>
      <c r="U206" s="5">
        <f t="shared" si="178"/>
        <v>95.354431354457205</v>
      </c>
      <c r="V206" s="5">
        <f t="shared" si="178"/>
        <v>151.32208946346373</v>
      </c>
      <c r="W206" s="15">
        <f t="shared" si="154"/>
        <v>-1.0734613539272964E-2</v>
      </c>
      <c r="X206" s="15">
        <f t="shared" si="154"/>
        <v>-1.217998157191269E-2</v>
      </c>
      <c r="Y206" s="15">
        <f t="shared" si="154"/>
        <v>-9.7425357312937999E-3</v>
      </c>
      <c r="Z206" s="5">
        <f t="shared" si="159"/>
        <v>5442.7970470332284</v>
      </c>
      <c r="AA206" s="5">
        <f t="shared" si="159"/>
        <v>22129.353205662817</v>
      </c>
      <c r="AB206" s="5">
        <f t="shared" si="159"/>
        <v>47117.738339424905</v>
      </c>
      <c r="AC206" s="16">
        <f t="shared" si="165"/>
        <v>1.2592941953181811</v>
      </c>
      <c r="AD206" s="16">
        <f t="shared" si="165"/>
        <v>3.0063009475759142</v>
      </c>
      <c r="AE206" s="16">
        <f t="shared" si="165"/>
        <v>10.128007103516051</v>
      </c>
      <c r="AF206" s="15">
        <f t="shared" si="166"/>
        <v>-4.0504037456468023E-3</v>
      </c>
      <c r="AG206" s="15">
        <f t="shared" si="166"/>
        <v>2.9673830763510267E-4</v>
      </c>
      <c r="AH206" s="15">
        <f t="shared" si="166"/>
        <v>9.7937136394747881E-3</v>
      </c>
      <c r="AI206" s="1">
        <f t="shared" si="174"/>
        <v>375113.36488627014</v>
      </c>
      <c r="AJ206" s="1">
        <f t="shared" si="174"/>
        <v>169860.98734603595</v>
      </c>
      <c r="AK206" s="1">
        <f t="shared" si="174"/>
        <v>63196.349545038167</v>
      </c>
      <c r="AL206" s="14">
        <f t="shared" si="179"/>
        <v>74.04100819552572</v>
      </c>
      <c r="AM206" s="14">
        <f t="shared" si="179"/>
        <v>17.146146628995041</v>
      </c>
      <c r="AN206" s="14">
        <f t="shared" si="179"/>
        <v>5.5065540402125821</v>
      </c>
      <c r="AO206" s="11">
        <f t="shared" si="180"/>
        <v>4.5665840901940617E-3</v>
      </c>
      <c r="AP206" s="11">
        <f t="shared" si="180"/>
        <v>5.7526915329222661E-3</v>
      </c>
      <c r="AQ206" s="11">
        <f t="shared" si="180"/>
        <v>5.2184170621070308E-3</v>
      </c>
      <c r="AR206" s="1">
        <f t="shared" si="160"/>
        <v>186652.34779206919</v>
      </c>
      <c r="AS206" s="1">
        <f t="shared" si="157"/>
        <v>88549.241282820585</v>
      </c>
      <c r="AT206" s="1">
        <f t="shared" si="158"/>
        <v>32965.307065332439</v>
      </c>
      <c r="AU206" s="1">
        <f t="shared" si="167"/>
        <v>37330.469558413839</v>
      </c>
      <c r="AV206" s="1">
        <f t="shared" si="167"/>
        <v>17709.848256564117</v>
      </c>
      <c r="AW206" s="1">
        <f t="shared" si="167"/>
        <v>6593.0614130664881</v>
      </c>
      <c r="AX206" s="1">
        <f t="shared" si="168"/>
        <v>128133.21137107292</v>
      </c>
      <c r="AY206" s="1">
        <f t="shared" si="168"/>
        <v>23900.229286456393</v>
      </c>
      <c r="AZ206" s="1">
        <f t="shared" si="168"/>
        <v>6035.759570455808</v>
      </c>
      <c r="BA206" s="1">
        <f t="shared" si="169"/>
        <v>13705.647167009249</v>
      </c>
      <c r="BB206" s="1">
        <f t="shared" si="169"/>
        <v>29881.616855942459</v>
      </c>
      <c r="BC206" s="1">
        <f t="shared" si="169"/>
        <v>38037.043636888302</v>
      </c>
      <c r="BD206" s="1">
        <f t="shared" si="170"/>
        <v>1123.1090540056221</v>
      </c>
      <c r="BE206" s="2">
        <f t="shared" si="175"/>
        <v>0.17931493730955578</v>
      </c>
      <c r="BF206" s="2">
        <f t="shared" si="175"/>
        <v>0.13584270515142602</v>
      </c>
      <c r="BG206" s="2">
        <f t="shared" si="175"/>
        <v>7.3108051554487685E-2</v>
      </c>
      <c r="BH206" s="2">
        <f t="shared" si="163"/>
        <v>9.9434772197785876E-2</v>
      </c>
      <c r="BI206" s="2">
        <f t="shared" si="171"/>
        <v>3.2153846742329923E-3</v>
      </c>
      <c r="BJ206" s="2">
        <f t="shared" si="171"/>
        <v>1.8453240542857267E-3</v>
      </c>
      <c r="BK206" s="2">
        <f t="shared" si="171"/>
        <v>5.3447872020936297E-4</v>
      </c>
      <c r="BL206" s="2">
        <f t="shared" si="164"/>
        <v>600.15909850022558</v>
      </c>
      <c r="BM206" s="2">
        <f t="shared" si="164"/>
        <v>163.40204492793953</v>
      </c>
      <c r="BN206" s="2">
        <f t="shared" si="164"/>
        <v>17.619255131587554</v>
      </c>
      <c r="BO206" s="2">
        <f t="shared" si="172"/>
        <v>1229.8659587632408</v>
      </c>
      <c r="BP206" s="2">
        <f t="shared" si="172"/>
        <v>108.71324040222343</v>
      </c>
      <c r="BQ206" s="2">
        <f t="shared" si="172"/>
        <v>10.229817700843647</v>
      </c>
      <c r="BR206" s="11">
        <f t="shared" si="173"/>
        <v>3.0423897037289621E-2</v>
      </c>
      <c r="BS206" s="17">
        <f t="shared" si="161"/>
        <v>2.9996802130785195E-3</v>
      </c>
      <c r="BT206" s="17">
        <f t="shared" si="162"/>
        <v>1.3759492560550111E-2</v>
      </c>
      <c r="BU206" s="12">
        <f>(BU$3*temphigh!$I316+BU$4*temphigh!$I316^2+BU$5*temphigh!$I316^6)*(K206/K$56)^$BW$1</f>
        <v>-31.928873793537708</v>
      </c>
      <c r="BV206" s="12">
        <f>(BV$3*temphigh!$I316+BV$4*temphigh!$I316^2+BV$5*temphigh!$I316^6)*(L206/L$56)^$BW$1</f>
        <v>-22.523675932682128</v>
      </c>
      <c r="BW206" s="12">
        <f>(BW$3*temphigh!$I316+BW$4*temphigh!$I316^2+BW$5*temphigh!$I316^6)*(M206/M$56)^$BW$1</f>
        <v>-19.844984193696359</v>
      </c>
      <c r="BX206" s="12"/>
      <c r="BY206" s="12"/>
      <c r="BZ206" s="12"/>
      <c r="CA206" s="19"/>
      <c r="CB206" s="19"/>
      <c r="CC206" s="19"/>
      <c r="CD206" s="19"/>
      <c r="CE206" s="19"/>
      <c r="CF206" s="19"/>
      <c r="CG206" s="19"/>
      <c r="CH206" s="19"/>
    </row>
    <row r="207" spans="1:86" x14ac:dyDescent="0.3">
      <c r="A207" s="2">
        <f t="shared" si="146"/>
        <v>2161</v>
      </c>
      <c r="B207" s="5">
        <f t="shared" si="176"/>
        <v>1165.3664347133426</v>
      </c>
      <c r="C207" s="5">
        <f t="shared" si="176"/>
        <v>2963.9732861747625</v>
      </c>
      <c r="D207" s="5">
        <f t="shared" si="176"/>
        <v>4369.3646027397035</v>
      </c>
      <c r="E207" s="15">
        <f t="shared" si="177"/>
        <v>1.7778387614103352E-6</v>
      </c>
      <c r="F207" s="15">
        <f t="shared" si="177"/>
        <v>3.5024615738110359E-6</v>
      </c>
      <c r="G207" s="15">
        <f t="shared" si="177"/>
        <v>7.1501507128876656E-6</v>
      </c>
      <c r="H207" s="5">
        <f t="shared" si="149"/>
        <v>186336.7802048171</v>
      </c>
      <c r="I207" s="5">
        <f t="shared" si="149"/>
        <v>88849.243021333357</v>
      </c>
      <c r="J207" s="5">
        <f t="shared" si="149"/>
        <v>33083.148585369316</v>
      </c>
      <c r="K207" s="5">
        <f t="shared" si="150"/>
        <v>159895.44117138768</v>
      </c>
      <c r="L207" s="5">
        <f t="shared" si="150"/>
        <v>29976.398045071521</v>
      </c>
      <c r="M207" s="5">
        <f t="shared" si="150"/>
        <v>7571.615462034305</v>
      </c>
      <c r="N207" s="15">
        <f t="shared" si="151"/>
        <v>-1.6924451642343907E-3</v>
      </c>
      <c r="O207" s="15">
        <f t="shared" si="151"/>
        <v>3.3844507779119404E-3</v>
      </c>
      <c r="P207" s="15">
        <f t="shared" si="151"/>
        <v>3.5675375932859854E-3</v>
      </c>
      <c r="Q207" s="5">
        <f t="shared" si="152"/>
        <v>5137.1988681476114</v>
      </c>
      <c r="R207" s="5">
        <f t="shared" si="152"/>
        <v>8368.9781817361854</v>
      </c>
      <c r="S207" s="5">
        <f t="shared" si="152"/>
        <v>4957.4379787665002</v>
      </c>
      <c r="T207" s="5">
        <f t="shared" si="178"/>
        <v>27.569430267609651</v>
      </c>
      <c r="U207" s="5">
        <f t="shared" si="178"/>
        <v>94.193016137759699</v>
      </c>
      <c r="V207" s="5">
        <f t="shared" si="178"/>
        <v>149.84782859993189</v>
      </c>
      <c r="W207" s="15">
        <f t="shared" si="154"/>
        <v>-1.0734613539272964E-2</v>
      </c>
      <c r="X207" s="15">
        <f t="shared" si="154"/>
        <v>-1.217998157191269E-2</v>
      </c>
      <c r="Y207" s="15">
        <f t="shared" si="154"/>
        <v>-9.7425357312937999E-3</v>
      </c>
      <c r="Z207" s="5">
        <f t="shared" si="159"/>
        <v>5354.137558622554</v>
      </c>
      <c r="AA207" s="5">
        <f t="shared" si="159"/>
        <v>21942.1829503521</v>
      </c>
      <c r="AB207" s="5">
        <f t="shared" si="159"/>
        <v>47287.376984169037</v>
      </c>
      <c r="AC207" s="16">
        <f t="shared" si="165"/>
        <v>1.254193545392593</v>
      </c>
      <c r="AD207" s="16">
        <f t="shared" si="165"/>
        <v>3.0071930322313398</v>
      </c>
      <c r="AE207" s="16">
        <f t="shared" si="165"/>
        <v>10.227197904826454</v>
      </c>
      <c r="AF207" s="15">
        <f t="shared" si="166"/>
        <v>-4.0504037456468023E-3</v>
      </c>
      <c r="AG207" s="15">
        <f t="shared" si="166"/>
        <v>2.9673830763510267E-4</v>
      </c>
      <c r="AH207" s="15">
        <f t="shared" si="166"/>
        <v>9.7937136394747881E-3</v>
      </c>
      <c r="AI207" s="1">
        <f t="shared" si="174"/>
        <v>374932.49795605696</v>
      </c>
      <c r="AJ207" s="1">
        <f t="shared" si="174"/>
        <v>170584.73686799649</v>
      </c>
      <c r="AK207" s="1">
        <f t="shared" si="174"/>
        <v>63469.77600360084</v>
      </c>
      <c r="AL207" s="14">
        <f t="shared" si="179"/>
        <v>74.375741540672848</v>
      </c>
      <c r="AM207" s="14">
        <f t="shared" si="179"/>
        <v>17.243796756604556</v>
      </c>
      <c r="AN207" s="14">
        <f t="shared" si="179"/>
        <v>5.5350021808138727</v>
      </c>
      <c r="AO207" s="11">
        <f t="shared" si="180"/>
        <v>4.5209182492921213E-3</v>
      </c>
      <c r="AP207" s="11">
        <f t="shared" si="180"/>
        <v>5.6951646175930435E-3</v>
      </c>
      <c r="AQ207" s="11">
        <f t="shared" si="180"/>
        <v>5.1662328914859603E-3</v>
      </c>
      <c r="AR207" s="1">
        <f t="shared" si="160"/>
        <v>186336.7802048171</v>
      </c>
      <c r="AS207" s="1">
        <f t="shared" si="157"/>
        <v>88849.243021333357</v>
      </c>
      <c r="AT207" s="1">
        <f t="shared" si="158"/>
        <v>33083.148585369316</v>
      </c>
      <c r="AU207" s="1">
        <f t="shared" si="167"/>
        <v>37267.356040963423</v>
      </c>
      <c r="AV207" s="1">
        <f t="shared" si="167"/>
        <v>17769.848604266674</v>
      </c>
      <c r="AW207" s="1">
        <f t="shared" si="167"/>
        <v>6616.6297170738635</v>
      </c>
      <c r="AX207" s="1">
        <f t="shared" si="168"/>
        <v>127916.35293711016</v>
      </c>
      <c r="AY207" s="1">
        <f t="shared" si="168"/>
        <v>23981.118436057212</v>
      </c>
      <c r="AZ207" s="1">
        <f t="shared" si="168"/>
        <v>6057.2923696274438</v>
      </c>
      <c r="BA207" s="1">
        <f t="shared" si="169"/>
        <v>13703.697543746799</v>
      </c>
      <c r="BB207" s="1">
        <f t="shared" si="169"/>
        <v>29891.735999629593</v>
      </c>
      <c r="BC207" s="1">
        <f t="shared" si="169"/>
        <v>38052.875740755684</v>
      </c>
      <c r="BD207" s="1">
        <f t="shared" si="170"/>
        <v>1090.7177710451551</v>
      </c>
      <c r="BE207" s="2">
        <f t="shared" si="175"/>
        <v>0.17931493730955578</v>
      </c>
      <c r="BF207" s="2">
        <f t="shared" si="175"/>
        <v>0.13584270515142602</v>
      </c>
      <c r="BG207" s="2">
        <f t="shared" si="175"/>
        <v>7.3108051554487685E-2</v>
      </c>
      <c r="BH207" s="2">
        <f t="shared" si="163"/>
        <v>9.9188570326506811E-2</v>
      </c>
      <c r="BI207" s="2">
        <f t="shared" si="171"/>
        <v>3.2153846742329923E-3</v>
      </c>
      <c r="BJ207" s="2">
        <f t="shared" si="171"/>
        <v>1.8453240542857267E-3</v>
      </c>
      <c r="BK207" s="2">
        <f t="shared" si="171"/>
        <v>5.3447872020936297E-4</v>
      </c>
      <c r="BL207" s="2">
        <f t="shared" si="164"/>
        <v>599.14442731649046</v>
      </c>
      <c r="BM207" s="2">
        <f t="shared" si="164"/>
        <v>163.95564535234467</v>
      </c>
      <c r="BN207" s="2">
        <f t="shared" si="164"/>
        <v>17.68223891640439</v>
      </c>
      <c r="BO207" s="2">
        <f t="shared" si="172"/>
        <v>1248.1176546195175</v>
      </c>
      <c r="BP207" s="2">
        <f t="shared" si="172"/>
        <v>110.01203982287193</v>
      </c>
      <c r="BQ207" s="2">
        <f t="shared" si="172"/>
        <v>10.229556751154437</v>
      </c>
      <c r="BR207" s="11">
        <f t="shared" si="173"/>
        <v>3.0326741023384479E-2</v>
      </c>
      <c r="BS207" s="17">
        <f t="shared" si="161"/>
        <v>2.9111128164858208E-3</v>
      </c>
      <c r="BT207" s="17">
        <f t="shared" si="162"/>
        <v>1.3358730641310787E-2</v>
      </c>
      <c r="BU207" s="12">
        <f>(BU$3*temphigh!$I317+BU$4*temphigh!$I317^2+BU$5*temphigh!$I317^6)*(K207/K$56)^$BW$1</f>
        <v>-32.344842438307644</v>
      </c>
      <c r="BV207" s="12">
        <f>(BV$3*temphigh!$I317+BV$4*temphigh!$I317^2+BV$5*temphigh!$I317^6)*(L207/L$56)^$BW$1</f>
        <v>-22.767225756204841</v>
      </c>
      <c r="BW207" s="12">
        <f>(BW$3*temphigh!$I317+BW$4*temphigh!$I317^2+BW$5*temphigh!$I317^6)*(M207/M$56)^$BW$1</f>
        <v>-20.041424307085403</v>
      </c>
      <c r="BX207" s="12"/>
      <c r="BY207" s="12"/>
      <c r="BZ207" s="12"/>
      <c r="CA207" s="19"/>
      <c r="CB207" s="19"/>
      <c r="CC207" s="19"/>
      <c r="CD207" s="19"/>
      <c r="CE207" s="19"/>
      <c r="CF207" s="19"/>
      <c r="CG207" s="19"/>
      <c r="CH207" s="19"/>
    </row>
    <row r="208" spans="1:86" x14ac:dyDescent="0.3">
      <c r="A208" s="2">
        <f t="shared" si="146"/>
        <v>2162</v>
      </c>
      <c r="B208" s="5">
        <f t="shared" si="176"/>
        <v>1165.3684029552805</v>
      </c>
      <c r="C208" s="5">
        <f t="shared" si="176"/>
        <v>2963.9831483171761</v>
      </c>
      <c r="D208" s="5">
        <f t="shared" si="176"/>
        <v>4369.3942822743611</v>
      </c>
      <c r="E208" s="15">
        <f t="shared" si="177"/>
        <v>1.6889468233398184E-6</v>
      </c>
      <c r="F208" s="15">
        <f t="shared" si="177"/>
        <v>3.327338495120484E-6</v>
      </c>
      <c r="G208" s="15">
        <f t="shared" si="177"/>
        <v>6.7926431772432816E-6</v>
      </c>
      <c r="H208" s="5">
        <f t="shared" si="149"/>
        <v>185999.40970345234</v>
      </c>
      <c r="I208" s="5">
        <f t="shared" si="149"/>
        <v>89143.048347033036</v>
      </c>
      <c r="J208" s="5">
        <f t="shared" si="149"/>
        <v>33199.12495781391</v>
      </c>
      <c r="K208" s="5">
        <f t="shared" si="150"/>
        <v>159605.67425011078</v>
      </c>
      <c r="L208" s="5">
        <f t="shared" si="150"/>
        <v>30075.423471164027</v>
      </c>
      <c r="M208" s="5">
        <f t="shared" si="150"/>
        <v>7598.1069258261296</v>
      </c>
      <c r="N208" s="15">
        <f t="shared" si="151"/>
        <v>-1.8122275354073292E-3</v>
      </c>
      <c r="O208" s="15">
        <f t="shared" si="151"/>
        <v>3.3034464629011495E-3</v>
      </c>
      <c r="P208" s="15">
        <f t="shared" si="151"/>
        <v>3.4987862134121528E-3</v>
      </c>
      <c r="Q208" s="5">
        <f t="shared" si="152"/>
        <v>5072.8517549602302</v>
      </c>
      <c r="R208" s="5">
        <f t="shared" si="152"/>
        <v>8294.3815176906955</v>
      </c>
      <c r="S208" s="5">
        <f t="shared" si="152"/>
        <v>4926.3494560486024</v>
      </c>
      <c r="T208" s="5">
        <f t="shared" si="178"/>
        <v>27.273483088188925</v>
      </c>
      <c r="U208" s="5">
        <f t="shared" si="178"/>
        <v>93.04574693699891</v>
      </c>
      <c r="V208" s="5">
        <f t="shared" si="178"/>
        <v>148.38793077554027</v>
      </c>
      <c r="W208" s="15">
        <f t="shared" si="154"/>
        <v>-1.0734613539272964E-2</v>
      </c>
      <c r="X208" s="15">
        <f t="shared" si="154"/>
        <v>-1.217998157191269E-2</v>
      </c>
      <c r="Y208" s="15">
        <f t="shared" si="154"/>
        <v>-9.7425357312937999E-3</v>
      </c>
      <c r="Z208" s="5">
        <f t="shared" si="159"/>
        <v>5266.2906976629347</v>
      </c>
      <c r="AA208" s="5">
        <f t="shared" si="159"/>
        <v>21754.815036340762</v>
      </c>
      <c r="AB208" s="5">
        <f t="shared" si="159"/>
        <v>47454.316434809305</v>
      </c>
      <c r="AC208" s="16">
        <f t="shared" si="165"/>
        <v>1.2491135551585688</v>
      </c>
      <c r="AD208" s="16">
        <f t="shared" si="165"/>
        <v>3.0080853816024562</v>
      </c>
      <c r="AE208" s="16">
        <f t="shared" si="165"/>
        <v>10.32736015244056</v>
      </c>
      <c r="AF208" s="15">
        <f t="shared" si="166"/>
        <v>-4.0504037456468023E-3</v>
      </c>
      <c r="AG208" s="15">
        <f t="shared" si="166"/>
        <v>2.9673830763510267E-4</v>
      </c>
      <c r="AH208" s="15">
        <f t="shared" si="166"/>
        <v>9.7937136394747881E-3</v>
      </c>
      <c r="AI208" s="1">
        <f t="shared" si="174"/>
        <v>374706.60420141474</v>
      </c>
      <c r="AJ208" s="1">
        <f t="shared" si="174"/>
        <v>171296.11178546352</v>
      </c>
      <c r="AK208" s="1">
        <f t="shared" si="174"/>
        <v>63739.428120314617</v>
      </c>
      <c r="AL208" s="14">
        <f t="shared" si="179"/>
        <v>74.708625721436363</v>
      </c>
      <c r="AM208" s="14">
        <f t="shared" si="179"/>
        <v>17.341020955154125</v>
      </c>
      <c r="AN208" s="14">
        <f t="shared" si="179"/>
        <v>5.5633113400316301</v>
      </c>
      <c r="AO208" s="11">
        <f t="shared" si="180"/>
        <v>4.4757090667992003E-3</v>
      </c>
      <c r="AP208" s="11">
        <f t="shared" si="180"/>
        <v>5.6382129714171126E-3</v>
      </c>
      <c r="AQ208" s="11">
        <f t="shared" si="180"/>
        <v>5.1145705625711005E-3</v>
      </c>
      <c r="AR208" s="1">
        <f t="shared" si="160"/>
        <v>185999.40970345234</v>
      </c>
      <c r="AS208" s="1">
        <f t="shared" si="157"/>
        <v>89143.048347033036</v>
      </c>
      <c r="AT208" s="1">
        <f t="shared" si="158"/>
        <v>33199.12495781391</v>
      </c>
      <c r="AU208" s="1">
        <f t="shared" si="167"/>
        <v>37199.881940690473</v>
      </c>
      <c r="AV208" s="1">
        <f t="shared" si="167"/>
        <v>17828.609669406607</v>
      </c>
      <c r="AW208" s="1">
        <f t="shared" si="167"/>
        <v>6639.8249915627821</v>
      </c>
      <c r="AX208" s="1">
        <f t="shared" si="168"/>
        <v>127684.53940008862</v>
      </c>
      <c r="AY208" s="1">
        <f t="shared" si="168"/>
        <v>24060.338776931218</v>
      </c>
      <c r="AZ208" s="1">
        <f t="shared" si="168"/>
        <v>6078.4855406609031</v>
      </c>
      <c r="BA208" s="1">
        <f t="shared" si="169"/>
        <v>13701.606859906216</v>
      </c>
      <c r="BB208" s="1">
        <f t="shared" si="169"/>
        <v>29901.610682113584</v>
      </c>
      <c r="BC208" s="1">
        <f t="shared" si="169"/>
        <v>38068.39511507508</v>
      </c>
      <c r="BD208" s="1">
        <f t="shared" si="170"/>
        <v>1059.2515286675721</v>
      </c>
      <c r="BE208" s="2">
        <f t="shared" si="175"/>
        <v>0.17931493730955578</v>
      </c>
      <c r="BF208" s="2">
        <f t="shared" si="175"/>
        <v>0.13584270515142602</v>
      </c>
      <c r="BG208" s="2">
        <f t="shared" si="175"/>
        <v>7.3108051554487685E-2</v>
      </c>
      <c r="BH208" s="2">
        <f t="shared" si="163"/>
        <v>9.8943381705267203E-2</v>
      </c>
      <c r="BI208" s="2">
        <f t="shared" si="171"/>
        <v>3.2153846742329923E-3</v>
      </c>
      <c r="BJ208" s="2">
        <f t="shared" si="171"/>
        <v>1.8453240542857267E-3</v>
      </c>
      <c r="BK208" s="2">
        <f t="shared" si="171"/>
        <v>5.3447872020936297E-4</v>
      </c>
      <c r="BL208" s="2">
        <f t="shared" si="164"/>
        <v>598.05965137686394</v>
      </c>
      <c r="BM208" s="2">
        <f t="shared" si="164"/>
        <v>164.49781138713556</v>
      </c>
      <c r="BN208" s="2">
        <f t="shared" si="164"/>
        <v>17.744225819523102</v>
      </c>
      <c r="BO208" s="2">
        <f t="shared" si="172"/>
        <v>1266.6400092721824</v>
      </c>
      <c r="BP208" s="2">
        <f t="shared" si="172"/>
        <v>111.32646094831772</v>
      </c>
      <c r="BQ208" s="2">
        <f t="shared" si="172"/>
        <v>10.229304819147551</v>
      </c>
      <c r="BR208" s="11">
        <f t="shared" si="173"/>
        <v>3.0230010616696806E-2</v>
      </c>
      <c r="BS208" s="17">
        <f t="shared" si="161"/>
        <v>2.8254268287692141E-3</v>
      </c>
      <c r="BT208" s="17">
        <f t="shared" si="162"/>
        <v>1.2969641399330861E-2</v>
      </c>
      <c r="BU208" s="12">
        <f>(BU$3*temphigh!$I318+BU$4*temphigh!$I318^2+BU$5*temphigh!$I318^6)*(K208/K$56)^$BW$1</f>
        <v>-32.761711310042877</v>
      </c>
      <c r="BV208" s="12">
        <f>(BV$3*temphigh!$I318+BV$4*temphigh!$I318^2+BV$5*temphigh!$I318^6)*(L208/L$56)^$BW$1</f>
        <v>-23.010464306517573</v>
      </c>
      <c r="BW208" s="12">
        <f>(BW$3*temphigh!$I318+BW$4*temphigh!$I318^2+BW$5*temphigh!$I318^6)*(M208/M$56)^$BW$1</f>
        <v>-20.237500679476572</v>
      </c>
      <c r="BX208" s="12"/>
      <c r="BY208" s="12"/>
      <c r="BZ208" s="12"/>
      <c r="CA208" s="19"/>
      <c r="CB208" s="19"/>
      <c r="CC208" s="19"/>
      <c r="CD208" s="19"/>
      <c r="CE208" s="19"/>
      <c r="CF208" s="19"/>
      <c r="CG208" s="19"/>
      <c r="CH208" s="19"/>
    </row>
    <row r="209" spans="1:86" x14ac:dyDescent="0.3">
      <c r="A209" s="2">
        <f t="shared" si="146"/>
        <v>2163</v>
      </c>
      <c r="B209" s="5">
        <f t="shared" si="176"/>
        <v>1165.3702727882796</v>
      </c>
      <c r="C209" s="5">
        <f t="shared" si="176"/>
        <v>2963.9925173836427</v>
      </c>
      <c r="D209" s="5">
        <f t="shared" si="176"/>
        <v>4369.4224780238083</v>
      </c>
      <c r="E209" s="15">
        <f t="shared" si="177"/>
        <v>1.6044994821728274E-6</v>
      </c>
      <c r="F209" s="15">
        <f t="shared" si="177"/>
        <v>3.1609715703644595E-6</v>
      </c>
      <c r="G209" s="15">
        <f t="shared" si="177"/>
        <v>6.4530110183811172E-6</v>
      </c>
      <c r="H209" s="5">
        <f t="shared" si="149"/>
        <v>185640.31802192057</v>
      </c>
      <c r="I209" s="5">
        <f t="shared" si="149"/>
        <v>89430.67224358095</v>
      </c>
      <c r="J209" s="5">
        <f t="shared" si="149"/>
        <v>33313.242581033774</v>
      </c>
      <c r="K209" s="5">
        <f t="shared" si="150"/>
        <v>159297.28289512242</v>
      </c>
      <c r="L209" s="5">
        <f t="shared" si="150"/>
        <v>30172.367750281181</v>
      </c>
      <c r="M209" s="5">
        <f t="shared" si="150"/>
        <v>7624.1752196277912</v>
      </c>
      <c r="N209" s="15">
        <f t="shared" si="151"/>
        <v>-1.9322079646434398E-3</v>
      </c>
      <c r="O209" s="15">
        <f t="shared" si="151"/>
        <v>3.2233720403007649E-3</v>
      </c>
      <c r="P209" s="15">
        <f t="shared" si="151"/>
        <v>3.4308932548783311E-3</v>
      </c>
      <c r="Q209" s="5">
        <f t="shared" si="152"/>
        <v>5008.7081023049677</v>
      </c>
      <c r="R209" s="5">
        <f t="shared" si="152"/>
        <v>8219.7923210832687</v>
      </c>
      <c r="S209" s="5">
        <f t="shared" si="152"/>
        <v>4895.1230214600964</v>
      </c>
      <c r="T209" s="5">
        <f t="shared" si="178"/>
        <v>26.98071278736732</v>
      </c>
      <c r="U209" s="5">
        <f t="shared" si="178"/>
        <v>91.91245145396141</v>
      </c>
      <c r="V209" s="5">
        <f t="shared" si="178"/>
        <v>146.94225605786681</v>
      </c>
      <c r="W209" s="15">
        <f t="shared" si="154"/>
        <v>-1.0734613539272964E-2</v>
      </c>
      <c r="X209" s="15">
        <f t="shared" si="154"/>
        <v>-1.217998157191269E-2</v>
      </c>
      <c r="Y209" s="15">
        <f t="shared" si="154"/>
        <v>-9.7425357312937999E-3</v>
      </c>
      <c r="Z209" s="5">
        <f t="shared" si="159"/>
        <v>5179.2631939947678</v>
      </c>
      <c r="AA209" s="5">
        <f t="shared" si="159"/>
        <v>21567.302018320417</v>
      </c>
      <c r="AB209" s="5">
        <f t="shared" si="159"/>
        <v>47618.565782084668</v>
      </c>
      <c r="AC209" s="16">
        <f t="shared" si="165"/>
        <v>1.2440541409360164</v>
      </c>
      <c r="AD209" s="16">
        <f t="shared" si="165"/>
        <v>3.0089779957678147</v>
      </c>
      <c r="AE209" s="16">
        <f t="shared" si="165"/>
        <v>10.428503360425285</v>
      </c>
      <c r="AF209" s="15">
        <f t="shared" si="166"/>
        <v>-4.0504037456468023E-3</v>
      </c>
      <c r="AG209" s="15">
        <f t="shared" si="166"/>
        <v>2.9673830763510267E-4</v>
      </c>
      <c r="AH209" s="15">
        <f t="shared" si="166"/>
        <v>9.7937136394747881E-3</v>
      </c>
      <c r="AI209" s="1">
        <f t="shared" si="174"/>
        <v>374435.82572196372</v>
      </c>
      <c r="AJ209" s="1">
        <f t="shared" si="174"/>
        <v>171995.11027632377</v>
      </c>
      <c r="AK209" s="1">
        <f t="shared" si="174"/>
        <v>64005.310299845936</v>
      </c>
      <c r="AL209" s="14">
        <f t="shared" si="179"/>
        <v>75.039656054210809</v>
      </c>
      <c r="AM209" s="14">
        <f t="shared" si="179"/>
        <v>17.437815600748223</v>
      </c>
      <c r="AN209" s="14">
        <f t="shared" si="179"/>
        <v>5.5914807489576726</v>
      </c>
      <c r="AO209" s="11">
        <f t="shared" si="180"/>
        <v>4.4309519761312087E-3</v>
      </c>
      <c r="AP209" s="11">
        <f t="shared" si="180"/>
        <v>5.5818308417029412E-3</v>
      </c>
      <c r="AQ209" s="11">
        <f t="shared" si="180"/>
        <v>5.0634248569453892E-3</v>
      </c>
      <c r="AR209" s="1">
        <f t="shared" si="160"/>
        <v>185640.31802192057</v>
      </c>
      <c r="AS209" s="1">
        <f t="shared" si="157"/>
        <v>89430.67224358095</v>
      </c>
      <c r="AT209" s="1">
        <f t="shared" si="158"/>
        <v>33313.242581033774</v>
      </c>
      <c r="AU209" s="1">
        <f t="shared" si="167"/>
        <v>37128.063604384115</v>
      </c>
      <c r="AV209" s="1">
        <f t="shared" si="167"/>
        <v>17886.134448716191</v>
      </c>
      <c r="AW209" s="1">
        <f t="shared" si="167"/>
        <v>6662.6485162067547</v>
      </c>
      <c r="AX209" s="1">
        <f t="shared" si="168"/>
        <v>127437.82631609794</v>
      </c>
      <c r="AY209" s="1">
        <f t="shared" si="168"/>
        <v>24137.894200224946</v>
      </c>
      <c r="AZ209" s="1">
        <f t="shared" si="168"/>
        <v>6099.340175702233</v>
      </c>
      <c r="BA209" s="1">
        <f t="shared" si="169"/>
        <v>13699.374928185407</v>
      </c>
      <c r="BB209" s="1">
        <f t="shared" si="169"/>
        <v>29911.24388574273</v>
      </c>
      <c r="BC209" s="1">
        <f t="shared" si="169"/>
        <v>38083.60613532643</v>
      </c>
      <c r="BD209" s="1">
        <f t="shared" si="170"/>
        <v>1028.6842737748545</v>
      </c>
      <c r="BE209" s="2">
        <f t="shared" si="175"/>
        <v>0.17931493730955578</v>
      </c>
      <c r="BF209" s="2">
        <f t="shared" si="175"/>
        <v>0.13584270515142602</v>
      </c>
      <c r="BG209" s="2">
        <f t="shared" si="175"/>
        <v>7.3108051554487685E-2</v>
      </c>
      <c r="BH209" s="2">
        <f t="shared" si="163"/>
        <v>9.8699220561145204E-2</v>
      </c>
      <c r="BI209" s="2">
        <f t="shared" si="171"/>
        <v>3.2153846742329923E-3</v>
      </c>
      <c r="BJ209" s="2">
        <f t="shared" si="171"/>
        <v>1.8453240542857267E-3</v>
      </c>
      <c r="BK209" s="2">
        <f t="shared" si="171"/>
        <v>5.3447872020936297E-4</v>
      </c>
      <c r="BL209" s="2">
        <f t="shared" si="164"/>
        <v>596.9050334874222</v>
      </c>
      <c r="BM209" s="2">
        <f t="shared" si="164"/>
        <v>165.0285706820228</v>
      </c>
      <c r="BN209" s="2">
        <f t="shared" si="164"/>
        <v>17.805219260734987</v>
      </c>
      <c r="BO209" s="2">
        <f t="shared" si="172"/>
        <v>1285.4369720705995</v>
      </c>
      <c r="BP209" s="2">
        <f t="shared" si="172"/>
        <v>112.6566914188803</v>
      </c>
      <c r="BQ209" s="2">
        <f t="shared" si="172"/>
        <v>10.22906177899905</v>
      </c>
      <c r="BR209" s="11">
        <f t="shared" si="173"/>
        <v>3.0133679423457654E-2</v>
      </c>
      <c r="BS209" s="17">
        <f t="shared" si="161"/>
        <v>2.7425204077271156E-3</v>
      </c>
      <c r="BT209" s="17">
        <f t="shared" si="162"/>
        <v>1.2591884853719282E-2</v>
      </c>
      <c r="BU209" s="12">
        <f>(BU$3*temphigh!$I319+BU$4*temphigh!$I319^2+BU$5*temphigh!$I319^6)*(K209/K$56)^$BW$1</f>
        <v>-33.179480455633865</v>
      </c>
      <c r="BV209" s="12">
        <f>(BV$3*temphigh!$I319+BV$4*temphigh!$I319^2+BV$5*temphigh!$I319^6)*(L209/L$56)^$BW$1</f>
        <v>-23.253378433068203</v>
      </c>
      <c r="BW209" s="12">
        <f>(BW$3*temphigh!$I319+BW$4*temphigh!$I319^2+BW$5*temphigh!$I319^6)*(M209/M$56)^$BW$1</f>
        <v>-20.433202168106597</v>
      </c>
      <c r="BX209" s="12"/>
      <c r="BY209" s="12"/>
      <c r="BZ209" s="12"/>
      <c r="CA209" s="19"/>
      <c r="CB209" s="19"/>
      <c r="CC209" s="19"/>
      <c r="CD209" s="19"/>
      <c r="CE209" s="19"/>
      <c r="CF209" s="19"/>
      <c r="CG209" s="19"/>
      <c r="CH209" s="19"/>
    </row>
    <row r="210" spans="1:86" x14ac:dyDescent="0.3">
      <c r="A210" s="2">
        <f t="shared" si="146"/>
        <v>2164</v>
      </c>
      <c r="B210" s="5">
        <f t="shared" si="176"/>
        <v>1165.3720491324791</v>
      </c>
      <c r="C210" s="5">
        <f t="shared" si="176"/>
        <v>2964.0014180249209</v>
      </c>
      <c r="D210" s="5">
        <f t="shared" si="176"/>
        <v>4369.449264158633</v>
      </c>
      <c r="E210" s="15">
        <f t="shared" si="177"/>
        <v>1.5242745080641861E-6</v>
      </c>
      <c r="F210" s="15">
        <f t="shared" si="177"/>
        <v>3.0029229918462365E-6</v>
      </c>
      <c r="G210" s="15">
        <f t="shared" si="177"/>
        <v>6.1303604674620612E-6</v>
      </c>
      <c r="H210" s="5">
        <f t="shared" si="149"/>
        <v>185259.58565962134</v>
      </c>
      <c r="I210" s="5">
        <f t="shared" si="149"/>
        <v>89712.130856306379</v>
      </c>
      <c r="J210" s="5">
        <f t="shared" si="149"/>
        <v>33425.508151571841</v>
      </c>
      <c r="K210" s="5">
        <f t="shared" si="150"/>
        <v>158970.33552291855</v>
      </c>
      <c r="L210" s="5">
        <f t="shared" si="150"/>
        <v>30267.236145955208</v>
      </c>
      <c r="M210" s="5">
        <f t="shared" si="150"/>
        <v>7649.8217809168555</v>
      </c>
      <c r="N210" s="15">
        <f t="shared" si="151"/>
        <v>-2.0524353351282221E-3</v>
      </c>
      <c r="O210" s="15">
        <f t="shared" si="151"/>
        <v>3.1442144832383168E-3</v>
      </c>
      <c r="P210" s="15">
        <f t="shared" si="151"/>
        <v>3.3638473081047948E-3</v>
      </c>
      <c r="Q210" s="5">
        <f t="shared" si="152"/>
        <v>4944.7793965513474</v>
      </c>
      <c r="R210" s="5">
        <f t="shared" si="152"/>
        <v>8145.2298625105404</v>
      </c>
      <c r="S210" s="5">
        <f t="shared" si="152"/>
        <v>4863.7679484385862</v>
      </c>
      <c r="T210" s="5">
        <f t="shared" si="178"/>
        <v>26.691085262580813</v>
      </c>
      <c r="U210" s="5">
        <f t="shared" si="178"/>
        <v>90.792959489022834</v>
      </c>
      <c r="V210" s="5">
        <f t="shared" si="178"/>
        <v>145.51066587778612</v>
      </c>
      <c r="W210" s="15">
        <f t="shared" si="154"/>
        <v>-1.0734613539272964E-2</v>
      </c>
      <c r="X210" s="15">
        <f t="shared" si="154"/>
        <v>-1.217998157191269E-2</v>
      </c>
      <c r="Y210" s="15">
        <f t="shared" si="154"/>
        <v>-9.7425357312937999E-3</v>
      </c>
      <c r="Z210" s="5">
        <f t="shared" si="159"/>
        <v>5093.0611728921976</v>
      </c>
      <c r="AA210" s="5">
        <f t="shared" si="159"/>
        <v>21379.695222938924</v>
      </c>
      <c r="AB210" s="5">
        <f t="shared" si="159"/>
        <v>47780.134558999918</v>
      </c>
      <c r="AC210" s="16">
        <f t="shared" si="165"/>
        <v>1.2390152193837818</v>
      </c>
      <c r="AD210" s="16">
        <f t="shared" si="165"/>
        <v>3.0098708748059901</v>
      </c>
      <c r="AE210" s="16">
        <f t="shared" si="165"/>
        <v>10.530637136025591</v>
      </c>
      <c r="AF210" s="15">
        <f t="shared" si="166"/>
        <v>-4.0504037456468023E-3</v>
      </c>
      <c r="AG210" s="15">
        <f t="shared" si="166"/>
        <v>2.9673830763510267E-4</v>
      </c>
      <c r="AH210" s="15">
        <f t="shared" si="166"/>
        <v>9.7937136394747881E-3</v>
      </c>
      <c r="AI210" s="1">
        <f t="shared" si="174"/>
        <v>374120.30675415148</v>
      </c>
      <c r="AJ210" s="1">
        <f t="shared" si="174"/>
        <v>172681.73369740759</v>
      </c>
      <c r="AK210" s="1">
        <f t="shared" si="174"/>
        <v>64267.427786068096</v>
      </c>
      <c r="AL210" s="14">
        <f t="shared" si="179"/>
        <v>75.368828195369602</v>
      </c>
      <c r="AM210" s="14">
        <f t="shared" si="179"/>
        <v>17.534177188311087</v>
      </c>
      <c r="AN210" s="14">
        <f t="shared" si="179"/>
        <v>5.6195096711429624</v>
      </c>
      <c r="AO210" s="11">
        <f t="shared" si="180"/>
        <v>4.3866424563698964E-3</v>
      </c>
      <c r="AP210" s="11">
        <f t="shared" si="180"/>
        <v>5.5260125332859114E-3</v>
      </c>
      <c r="AQ210" s="11">
        <f t="shared" si="180"/>
        <v>5.0127906083759352E-3</v>
      </c>
      <c r="AR210" s="1">
        <f t="shared" si="160"/>
        <v>185259.58565962134</v>
      </c>
      <c r="AS210" s="1">
        <f t="shared" si="157"/>
        <v>89712.130856306379</v>
      </c>
      <c r="AT210" s="1">
        <f t="shared" si="158"/>
        <v>33425.508151571841</v>
      </c>
      <c r="AU210" s="1">
        <f t="shared" si="167"/>
        <v>37051.917131924267</v>
      </c>
      <c r="AV210" s="1">
        <f t="shared" si="167"/>
        <v>17942.426171261275</v>
      </c>
      <c r="AW210" s="1">
        <f t="shared" si="167"/>
        <v>6685.1016303143688</v>
      </c>
      <c r="AX210" s="1">
        <f t="shared" si="168"/>
        <v>127176.26841833485</v>
      </c>
      <c r="AY210" s="1">
        <f t="shared" si="168"/>
        <v>24213.788916764166</v>
      </c>
      <c r="AZ210" s="1">
        <f t="shared" si="168"/>
        <v>6119.8574247334845</v>
      </c>
      <c r="BA210" s="1">
        <f t="shared" si="169"/>
        <v>13697.001501097931</v>
      </c>
      <c r="BB210" s="1">
        <f t="shared" si="169"/>
        <v>29920.638542545777</v>
      </c>
      <c r="BC210" s="1">
        <f t="shared" si="169"/>
        <v>38098.513095821232</v>
      </c>
      <c r="BD210" s="1">
        <f t="shared" si="170"/>
        <v>998.9906708942076</v>
      </c>
      <c r="BE210" s="2">
        <f t="shared" si="175"/>
        <v>0.17931493730955578</v>
      </c>
      <c r="BF210" s="2">
        <f t="shared" si="175"/>
        <v>0.13584270515142602</v>
      </c>
      <c r="BG210" s="2">
        <f t="shared" si="175"/>
        <v>7.3108051554487685E-2</v>
      </c>
      <c r="BH210" s="2">
        <f t="shared" si="163"/>
        <v>9.8456100845889308E-2</v>
      </c>
      <c r="BI210" s="2">
        <f t="shared" si="171"/>
        <v>3.2153846742329923E-3</v>
      </c>
      <c r="BJ210" s="2">
        <f t="shared" si="171"/>
        <v>1.8453240542857267E-3</v>
      </c>
      <c r="BK210" s="2">
        <f t="shared" si="171"/>
        <v>5.3447872020936297E-4</v>
      </c>
      <c r="BL210" s="2">
        <f t="shared" si="164"/>
        <v>595.68083248470066</v>
      </c>
      <c r="BM210" s="2">
        <f t="shared" si="164"/>
        <v>165.54795303037093</v>
      </c>
      <c r="BN210" s="2">
        <f t="shared" si="164"/>
        <v>17.865222819199747</v>
      </c>
      <c r="BO210" s="2">
        <f t="shared" si="172"/>
        <v>1304.5125460248394</v>
      </c>
      <c r="BP210" s="2">
        <f t="shared" si="172"/>
        <v>114.00292112063276</v>
      </c>
      <c r="BQ210" s="2">
        <f t="shared" si="172"/>
        <v>10.22882750638788</v>
      </c>
      <c r="BR210" s="11">
        <f t="shared" si="173"/>
        <v>3.0037720458832434E-2</v>
      </c>
      <c r="BS210" s="17">
        <f t="shared" si="161"/>
        <v>2.6622956442527361E-3</v>
      </c>
      <c r="BT210" s="17">
        <f t="shared" si="162"/>
        <v>1.222513092594105E-2</v>
      </c>
      <c r="BU210" s="12">
        <f>(BU$3*temphigh!$I320+BU$4*temphigh!$I320^2+BU$5*temphigh!$I320^6)*(K210/K$56)^$BW$1</f>
        <v>-33.598151434228136</v>
      </c>
      <c r="BV210" s="12">
        <f>(BV$3*temphigh!$I320+BV$4*temphigh!$I320^2+BV$5*temphigh!$I320^6)*(L210/L$56)^$BW$1</f>
        <v>-23.495955487719023</v>
      </c>
      <c r="BW210" s="12">
        <f>(BW$3*temphigh!$I320+BW$4*temphigh!$I320^2+BW$5*temphigh!$I320^6)*(M210/M$56)^$BW$1</f>
        <v>-20.62851803610441</v>
      </c>
      <c r="BX210" s="12"/>
      <c r="BY210" s="12"/>
      <c r="BZ210" s="12"/>
      <c r="CA210" s="19"/>
      <c r="CB210" s="19"/>
      <c r="CC210" s="19"/>
      <c r="CD210" s="19"/>
      <c r="CE210" s="19"/>
      <c r="CF210" s="19"/>
      <c r="CG210" s="19"/>
      <c r="CH210" s="19"/>
    </row>
    <row r="211" spans="1:86" x14ac:dyDescent="0.3">
      <c r="A211" s="2">
        <f t="shared" si="146"/>
        <v>2165</v>
      </c>
      <c r="B211" s="5">
        <f t="shared" si="176"/>
        <v>1165.3737366620405</v>
      </c>
      <c r="C211" s="5">
        <f t="shared" si="176"/>
        <v>2964.0098736595269</v>
      </c>
      <c r="D211" s="5">
        <f t="shared" si="176"/>
        <v>4369.474711142715</v>
      </c>
      <c r="E211" s="15">
        <f t="shared" si="177"/>
        <v>1.4480607826609766E-6</v>
      </c>
      <c r="F211" s="15">
        <f t="shared" si="177"/>
        <v>2.8527768422539245E-6</v>
      </c>
      <c r="G211" s="15">
        <f t="shared" si="177"/>
        <v>5.8238424440889582E-6</v>
      </c>
      <c r="H211" s="5">
        <f t="shared" si="149"/>
        <v>184857.2916359728</v>
      </c>
      <c r="I211" s="5">
        <f t="shared" si="149"/>
        <v>89987.441451574588</v>
      </c>
      <c r="J211" s="5">
        <f t="shared" si="149"/>
        <v>33535.92865305749</v>
      </c>
      <c r="K211" s="5">
        <f t="shared" si="150"/>
        <v>158624.8993095179</v>
      </c>
      <c r="L211" s="5">
        <f t="shared" si="150"/>
        <v>30360.034307332193</v>
      </c>
      <c r="M211" s="5">
        <f t="shared" si="150"/>
        <v>7675.0481167762828</v>
      </c>
      <c r="N211" s="15">
        <f t="shared" si="151"/>
        <v>-2.1729602083582211E-3</v>
      </c>
      <c r="O211" s="15">
        <f t="shared" si="151"/>
        <v>3.0659608604330923E-3</v>
      </c>
      <c r="P211" s="15">
        <f t="shared" si="151"/>
        <v>3.2976370668342803E-3</v>
      </c>
      <c r="Q211" s="5">
        <f t="shared" si="152"/>
        <v>4881.0767012808546</v>
      </c>
      <c r="R211" s="5">
        <f t="shared" si="152"/>
        <v>8070.7129225777408</v>
      </c>
      <c r="S211" s="5">
        <f t="shared" si="152"/>
        <v>4832.2933392742325</v>
      </c>
      <c r="T211" s="5">
        <f t="shared" si="178"/>
        <v>26.404566777343224</v>
      </c>
      <c r="U211" s="5">
        <f t="shared" si="178"/>
        <v>89.687102915587118</v>
      </c>
      <c r="V211" s="5">
        <f t="shared" si="178"/>
        <v>144.09302301618743</v>
      </c>
      <c r="W211" s="15">
        <f t="shared" si="154"/>
        <v>-1.0734613539272964E-2</v>
      </c>
      <c r="X211" s="15">
        <f t="shared" si="154"/>
        <v>-1.217998157191269E-2</v>
      </c>
      <c r="Y211" s="15">
        <f t="shared" si="154"/>
        <v>-9.7425357312937999E-3</v>
      </c>
      <c r="Z211" s="5">
        <f t="shared" si="159"/>
        <v>5007.6901695637234</v>
      </c>
      <c r="AA211" s="5">
        <f t="shared" si="159"/>
        <v>21192.04475454762</v>
      </c>
      <c r="AB211" s="5">
        <f t="shared" si="159"/>
        <v>47939.032724549164</v>
      </c>
      <c r="AC211" s="16">
        <f t="shared" si="165"/>
        <v>1.2339967074982763</v>
      </c>
      <c r="AD211" s="16">
        <f t="shared" si="165"/>
        <v>3.0107640187955802</v>
      </c>
      <c r="AE211" s="16">
        <f t="shared" si="165"/>
        <v>10.633771180577044</v>
      </c>
      <c r="AF211" s="15">
        <f t="shared" si="166"/>
        <v>-4.0504037456468023E-3</v>
      </c>
      <c r="AG211" s="15">
        <f t="shared" si="166"/>
        <v>2.9673830763510267E-4</v>
      </c>
      <c r="AH211" s="15">
        <f t="shared" si="166"/>
        <v>9.7937136394747881E-3</v>
      </c>
      <c r="AI211" s="1">
        <f t="shared" si="174"/>
        <v>373760.1932106606</v>
      </c>
      <c r="AJ211" s="1">
        <f t="shared" si="174"/>
        <v>173355.9864989281</v>
      </c>
      <c r="AK211" s="1">
        <f t="shared" si="174"/>
        <v>64525.786637775658</v>
      </c>
      <c r="AL211" s="14">
        <f t="shared" si="179"/>
        <v>75.696138136001778</v>
      </c>
      <c r="AM211" s="14">
        <f t="shared" si="179"/>
        <v>17.630102330385519</v>
      </c>
      <c r="AN211" s="14">
        <f t="shared" si="179"/>
        <v>5.6473974021931133</v>
      </c>
      <c r="AO211" s="11">
        <f t="shared" si="180"/>
        <v>4.342776031806197E-3</v>
      </c>
      <c r="AP211" s="11">
        <f t="shared" si="180"/>
        <v>5.4707524079530521E-3</v>
      </c>
      <c r="AQ211" s="11">
        <f t="shared" si="180"/>
        <v>4.9626627022921754E-3</v>
      </c>
      <c r="AR211" s="1">
        <f t="shared" si="160"/>
        <v>184857.2916359728</v>
      </c>
      <c r="AS211" s="1">
        <f t="shared" si="157"/>
        <v>89987.441451574588</v>
      </c>
      <c r="AT211" s="1">
        <f t="shared" si="158"/>
        <v>33535.92865305749</v>
      </c>
      <c r="AU211" s="1">
        <f t="shared" si="167"/>
        <v>36971.458327194559</v>
      </c>
      <c r="AV211" s="1">
        <f t="shared" si="167"/>
        <v>17997.488290314919</v>
      </c>
      <c r="AW211" s="1">
        <f t="shared" si="167"/>
        <v>6707.185730611498</v>
      </c>
      <c r="AX211" s="1">
        <f t="shared" si="168"/>
        <v>126899.9194476143</v>
      </c>
      <c r="AY211" s="1">
        <f t="shared" si="168"/>
        <v>24288.027445865755</v>
      </c>
      <c r="AZ211" s="1">
        <f t="shared" si="168"/>
        <v>6140.038493421026</v>
      </c>
      <c r="BA211" s="1">
        <f t="shared" si="169"/>
        <v>13694.486269133595</v>
      </c>
      <c r="BB211" s="1">
        <f t="shared" si="169"/>
        <v>29929.797535104102</v>
      </c>
      <c r="BC211" s="1">
        <f t="shared" si="169"/>
        <v>38113.120211699425</v>
      </c>
      <c r="BD211" s="1">
        <f t="shared" si="170"/>
        <v>970.14608314696216</v>
      </c>
      <c r="BE211" s="2">
        <f t="shared" si="175"/>
        <v>0.17931493730955578</v>
      </c>
      <c r="BF211" s="2">
        <f t="shared" si="175"/>
        <v>0.13584270515142602</v>
      </c>
      <c r="BG211" s="2">
        <f t="shared" si="175"/>
        <v>7.3108051554487685E-2</v>
      </c>
      <c r="BH211" s="2">
        <f t="shared" si="163"/>
        <v>9.821403622965405E-2</v>
      </c>
      <c r="BI211" s="2">
        <f t="shared" si="171"/>
        <v>3.2153846742329923E-3</v>
      </c>
      <c r="BJ211" s="2">
        <f t="shared" si="171"/>
        <v>1.8453240542857267E-3</v>
      </c>
      <c r="BK211" s="2">
        <f t="shared" si="171"/>
        <v>5.3447872020936297E-4</v>
      </c>
      <c r="BL211" s="2">
        <f t="shared" si="164"/>
        <v>594.38730244652561</v>
      </c>
      <c r="BM211" s="2">
        <f t="shared" si="164"/>
        <v>166.05599029421907</v>
      </c>
      <c r="BN211" s="2">
        <f t="shared" si="164"/>
        <v>17.924240227518673</v>
      </c>
      <c r="BO211" s="2">
        <f t="shared" si="172"/>
        <v>1323.8707882683004</v>
      </c>
      <c r="BP211" s="2">
        <f t="shared" si="172"/>
        <v>115.36534221233437</v>
      </c>
      <c r="BQ211" s="2">
        <f t="shared" si="172"/>
        <v>10.228601878484834</v>
      </c>
      <c r="BR211" s="11">
        <f t="shared" si="173"/>
        <v>2.9942106114229844E-2</v>
      </c>
      <c r="BS211" s="17">
        <f t="shared" si="161"/>
        <v>2.5846583978175195E-3</v>
      </c>
      <c r="BT211" s="17">
        <f t="shared" si="162"/>
        <v>1.1869059151399077E-2</v>
      </c>
      <c r="BU211" s="12">
        <f>(BU$3*temphigh!$I321+BU$4*temphigh!$I321^2+BU$5*temphigh!$I321^6)*(K211/K$56)^$BW$1</f>
        <v>-34.017727345419537</v>
      </c>
      <c r="BV211" s="12">
        <f>(BV$3*temphigh!$I321+BV$4*temphigh!$I321^2+BV$5*temphigh!$I321^6)*(L211/L$56)^$BW$1</f>
        <v>-23.738183317058493</v>
      </c>
      <c r="BW211" s="12">
        <f>(BW$3*temphigh!$I321+BW$4*temphigh!$I321^2+BW$5*temphigh!$I321^6)*(M211/M$56)^$BW$1</f>
        <v>-20.823437946015979</v>
      </c>
      <c r="BX211" s="12"/>
      <c r="BY211" s="12"/>
      <c r="BZ211" s="12"/>
      <c r="CA211" s="19"/>
      <c r="CB211" s="19"/>
      <c r="CC211" s="19"/>
      <c r="CD211" s="19"/>
      <c r="CE211" s="19"/>
      <c r="CF211" s="19"/>
      <c r="CG211" s="19"/>
      <c r="CH211" s="19"/>
    </row>
    <row r="212" spans="1:86" x14ac:dyDescent="0.3">
      <c r="A212" s="2">
        <f t="shared" si="146"/>
        <v>2166</v>
      </c>
      <c r="B212" s="5">
        <f t="shared" si="176"/>
        <v>1165.3753398174454</v>
      </c>
      <c r="C212" s="5">
        <f t="shared" si="176"/>
        <v>2964.0179065353186</v>
      </c>
      <c r="D212" s="5">
        <f t="shared" si="176"/>
        <v>4369.4988859183823</v>
      </c>
      <c r="E212" s="15">
        <f t="shared" si="177"/>
        <v>1.3756577435279278E-6</v>
      </c>
      <c r="F212" s="15">
        <f t="shared" si="177"/>
        <v>2.7101380001412282E-6</v>
      </c>
      <c r="G212" s="15">
        <f t="shared" si="177"/>
        <v>5.53265032188451E-6</v>
      </c>
      <c r="H212" s="5">
        <f t="shared" si="149"/>
        <v>184433.51324135397</v>
      </c>
      <c r="I212" s="5">
        <f t="shared" si="149"/>
        <v>90256.622376750718</v>
      </c>
      <c r="J212" s="5">
        <f t="shared" si="149"/>
        <v>33644.511345312116</v>
      </c>
      <c r="K212" s="5">
        <f t="shared" si="150"/>
        <v>158261.03997553719</v>
      </c>
      <c r="L212" s="5">
        <f t="shared" si="150"/>
        <v>30450.768255395906</v>
      </c>
      <c r="M212" s="5">
        <f t="shared" si="150"/>
        <v>7699.8558012541298</v>
      </c>
      <c r="N212" s="15">
        <f t="shared" si="151"/>
        <v>-2.2938349248103895E-3</v>
      </c>
      <c r="O212" s="15">
        <f t="shared" si="151"/>
        <v>2.9885983377100356E-3</v>
      </c>
      <c r="P212" s="15">
        <f t="shared" si="151"/>
        <v>3.2322513292941668E-3</v>
      </c>
      <c r="Q212" s="5">
        <f t="shared" si="152"/>
        <v>4817.6106612607846</v>
      </c>
      <c r="R212" s="5">
        <f t="shared" si="152"/>
        <v>7996.2597954342309</v>
      </c>
      <c r="S212" s="5">
        <f t="shared" si="152"/>
        <v>4800.708125330827</v>
      </c>
      <c r="T212" s="5">
        <f t="shared" si="178"/>
        <v>26.121123957316517</v>
      </c>
      <c r="U212" s="5">
        <f t="shared" si="178"/>
        <v>88.594715654837032</v>
      </c>
      <c r="V212" s="5">
        <f t="shared" si="178"/>
        <v>142.68919159082208</v>
      </c>
      <c r="W212" s="15">
        <f t="shared" si="154"/>
        <v>-1.0734613539272964E-2</v>
      </c>
      <c r="X212" s="15">
        <f t="shared" si="154"/>
        <v>-1.217998157191269E-2</v>
      </c>
      <c r="Y212" s="15">
        <f t="shared" si="154"/>
        <v>-9.7425357312937999E-3</v>
      </c>
      <c r="Z212" s="5">
        <f t="shared" si="159"/>
        <v>4923.1551435641777</v>
      </c>
      <c r="AA212" s="5">
        <f t="shared" si="159"/>
        <v>21004.3995017741</v>
      </c>
      <c r="AB212" s="5">
        <f t="shared" si="159"/>
        <v>48095.270647718273</v>
      </c>
      <c r="AC212" s="16">
        <f t="shared" si="165"/>
        <v>1.2289985226121094</v>
      </c>
      <c r="AD212" s="16">
        <f t="shared" si="165"/>
        <v>3.0116574278152064</v>
      </c>
      <c r="AE212" s="16">
        <f t="shared" si="165"/>
        <v>10.737915290427315</v>
      </c>
      <c r="AF212" s="15">
        <f t="shared" si="166"/>
        <v>-4.0504037456468023E-3</v>
      </c>
      <c r="AG212" s="15">
        <f t="shared" si="166"/>
        <v>2.9673830763510267E-4</v>
      </c>
      <c r="AH212" s="15">
        <f t="shared" si="166"/>
        <v>9.7937136394747881E-3</v>
      </c>
      <c r="AI212" s="1">
        <f t="shared" si="174"/>
        <v>373355.63221678912</v>
      </c>
      <c r="AJ212" s="1">
        <f t="shared" si="174"/>
        <v>174017.87613935021</v>
      </c>
      <c r="AK212" s="1">
        <f t="shared" si="174"/>
        <v>64780.393704609589</v>
      </c>
      <c r="AL212" s="14">
        <f t="shared" si="179"/>
        <v>76.021582196655132</v>
      </c>
      <c r="AM212" s="14">
        <f t="shared" si="179"/>
        <v>17.725587755914173</v>
      </c>
      <c r="AN212" s="14">
        <f t="shared" si="179"/>
        <v>5.6751432693614694</v>
      </c>
      <c r="AO212" s="11">
        <f t="shared" si="180"/>
        <v>4.2993482714881346E-3</v>
      </c>
      <c r="AP212" s="11">
        <f t="shared" si="180"/>
        <v>5.4160448838735213E-3</v>
      </c>
      <c r="AQ212" s="11">
        <f t="shared" si="180"/>
        <v>4.9130360752692535E-3</v>
      </c>
      <c r="AR212" s="1">
        <f t="shared" si="160"/>
        <v>184433.51324135397</v>
      </c>
      <c r="AS212" s="1">
        <f t="shared" si="157"/>
        <v>90256.622376750718</v>
      </c>
      <c r="AT212" s="1">
        <f t="shared" si="158"/>
        <v>33644.511345312116</v>
      </c>
      <c r="AU212" s="1">
        <f t="shared" si="167"/>
        <v>36886.702648270795</v>
      </c>
      <c r="AV212" s="1">
        <f t="shared" si="167"/>
        <v>18051.324475350146</v>
      </c>
      <c r="AW212" s="1">
        <f t="shared" si="167"/>
        <v>6728.9022690624233</v>
      </c>
      <c r="AX212" s="1">
        <f t="shared" si="168"/>
        <v>126608.83198042976</v>
      </c>
      <c r="AY212" s="1">
        <f t="shared" si="168"/>
        <v>24360.614604316728</v>
      </c>
      <c r="AZ212" s="1">
        <f t="shared" si="168"/>
        <v>6159.8846410033048</v>
      </c>
      <c r="BA212" s="1">
        <f t="shared" si="169"/>
        <v>13691.828858792858</v>
      </c>
      <c r="BB212" s="1">
        <f t="shared" si="169"/>
        <v>29938.723697399302</v>
      </c>
      <c r="BC212" s="1">
        <f t="shared" si="169"/>
        <v>38127.431620856252</v>
      </c>
      <c r="BD212" s="1">
        <f t="shared" si="170"/>
        <v>942.12655368595847</v>
      </c>
      <c r="BE212" s="2">
        <f t="shared" si="175"/>
        <v>0.17931493730955578</v>
      </c>
      <c r="BF212" s="2">
        <f t="shared" si="175"/>
        <v>0.13584270515142602</v>
      </c>
      <c r="BG212" s="2">
        <f t="shared" si="175"/>
        <v>7.3108051554487685E-2</v>
      </c>
      <c r="BH212" s="2">
        <f t="shared" si="163"/>
        <v>9.7973040094923025E-2</v>
      </c>
      <c r="BI212" s="2">
        <f t="shared" si="171"/>
        <v>3.2153846742329923E-3</v>
      </c>
      <c r="BJ212" s="2">
        <f t="shared" si="171"/>
        <v>1.8453240542857267E-3</v>
      </c>
      <c r="BK212" s="2">
        <f t="shared" si="171"/>
        <v>5.3447872020936297E-4</v>
      </c>
      <c r="BL212" s="2">
        <f t="shared" si="164"/>
        <v>593.02469189119722</v>
      </c>
      <c r="BM212" s="2">
        <f t="shared" si="164"/>
        <v>166.55271633040147</v>
      </c>
      <c r="BN212" s="2">
        <f t="shared" si="164"/>
        <v>17.982275365911814</v>
      </c>
      <c r="BO212" s="2">
        <f t="shared" si="172"/>
        <v>1343.5158105016314</v>
      </c>
      <c r="BP212" s="2">
        <f t="shared" si="172"/>
        <v>116.74414915268555</v>
      </c>
      <c r="BQ212" s="2">
        <f t="shared" si="172"/>
        <v>10.228384773941659</v>
      </c>
      <c r="BR212" s="11">
        <f t="shared" si="173"/>
        <v>2.9846808121922391E-2</v>
      </c>
      <c r="BS212" s="17">
        <f t="shared" si="161"/>
        <v>2.5095181393922522E-3</v>
      </c>
      <c r="BT212" s="17">
        <f t="shared" si="162"/>
        <v>1.1523358399416579E-2</v>
      </c>
      <c r="BU212" s="12">
        <f>(BU$3*temphigh!$I322+BU$4*temphigh!$I322^2+BU$5*temphigh!$I322^6)*(K212/K$56)^$BW$1</f>
        <v>-34.438212859437151</v>
      </c>
      <c r="BV212" s="12">
        <f>(BV$3*temphigh!$I322+BV$4*temphigh!$I322^2+BV$5*temphigh!$I322^6)*(L212/L$56)^$BW$1</f>
        <v>-23.980050254616796</v>
      </c>
      <c r="BW212" s="12">
        <f>(BW$3*temphigh!$I322+BW$4*temphigh!$I322^2+BW$5*temphigh!$I322^6)*(M212/M$56)^$BW$1</f>
        <v>-21.017951953244683</v>
      </c>
      <c r="BX212" s="12"/>
      <c r="BY212" s="12"/>
      <c r="BZ212" s="12"/>
      <c r="CA212" s="19"/>
      <c r="CB212" s="19"/>
      <c r="CC212" s="19"/>
      <c r="CD212" s="19"/>
      <c r="CE212" s="19"/>
      <c r="CF212" s="19"/>
      <c r="CG212" s="19"/>
      <c r="CH212" s="19"/>
    </row>
    <row r="213" spans="1:86" x14ac:dyDescent="0.3">
      <c r="A213" s="2">
        <f t="shared" si="146"/>
        <v>2167</v>
      </c>
      <c r="B213" s="5">
        <f t="shared" si="176"/>
        <v>1165.3768628171752</v>
      </c>
      <c r="C213" s="5">
        <f t="shared" si="176"/>
        <v>2964.0255377880021</v>
      </c>
      <c r="D213" s="5">
        <f t="shared" si="176"/>
        <v>4369.5218520823291</v>
      </c>
      <c r="E213" s="15">
        <f t="shared" si="177"/>
        <v>1.3068748563515314E-6</v>
      </c>
      <c r="F213" s="15">
        <f t="shared" si="177"/>
        <v>2.5746311001341667E-6</v>
      </c>
      <c r="G213" s="15">
        <f t="shared" si="177"/>
        <v>5.2560178057902845E-6</v>
      </c>
      <c r="H213" s="5">
        <f t="shared" si="149"/>
        <v>183988.32578393217</v>
      </c>
      <c r="I213" s="5">
        <f t="shared" si="149"/>
        <v>90519.693020778446</v>
      </c>
      <c r="J213" s="5">
        <f t="shared" si="149"/>
        <v>33751.263753653817</v>
      </c>
      <c r="K213" s="5">
        <f t="shared" si="150"/>
        <v>157878.82156778013</v>
      </c>
      <c r="L213" s="5">
        <f t="shared" si="150"/>
        <v>30539.444369407029</v>
      </c>
      <c r="M213" s="5">
        <f t="shared" si="150"/>
        <v>7724.246472773536</v>
      </c>
      <c r="N213" s="15">
        <f t="shared" si="151"/>
        <v>-2.4151137122322419E-3</v>
      </c>
      <c r="O213" s="15">
        <f t="shared" si="151"/>
        <v>2.9121141794314909E-3</v>
      </c>
      <c r="P213" s="15">
        <f t="shared" si="151"/>
        <v>3.1676789993175802E-3</v>
      </c>
      <c r="Q213" s="5">
        <f t="shared" si="152"/>
        <v>4754.3915065090514</v>
      </c>
      <c r="R213" s="5">
        <f t="shared" si="152"/>
        <v>7921.8882925886246</v>
      </c>
      <c r="S213" s="5">
        <f t="shared" si="152"/>
        <v>4769.0210673850133</v>
      </c>
      <c r="T213" s="5">
        <f t="shared" si="178"/>
        <v>25.840723786423279</v>
      </c>
      <c r="U213" s="5">
        <f t="shared" si="178"/>
        <v>87.515633650792267</v>
      </c>
      <c r="V213" s="5">
        <f t="shared" si="178"/>
        <v>141.29903704327907</v>
      </c>
      <c r="W213" s="15">
        <f t="shared" si="154"/>
        <v>-1.0734613539272964E-2</v>
      </c>
      <c r="X213" s="15">
        <f t="shared" si="154"/>
        <v>-1.217998157191269E-2</v>
      </c>
      <c r="Y213" s="15">
        <f t="shared" si="154"/>
        <v>-9.7425357312937999E-3</v>
      </c>
      <c r="Z213" s="5">
        <f t="shared" si="159"/>
        <v>4839.4604930994865</v>
      </c>
      <c r="AA213" s="5">
        <f t="shared" si="159"/>
        <v>20816.80714487845</v>
      </c>
      <c r="AB213" s="5">
        <f t="shared" si="159"/>
        <v>48248.859091770551</v>
      </c>
      <c r="AC213" s="16">
        <f t="shared" si="165"/>
        <v>1.2240205823927268</v>
      </c>
      <c r="AD213" s="16">
        <f t="shared" si="165"/>
        <v>3.0125511019435129</v>
      </c>
      <c r="AE213" s="16">
        <f t="shared" si="165"/>
        <v>10.843079357866698</v>
      </c>
      <c r="AF213" s="15">
        <f t="shared" si="166"/>
        <v>-4.0504037456468023E-3</v>
      </c>
      <c r="AG213" s="15">
        <f t="shared" si="166"/>
        <v>2.9673830763510267E-4</v>
      </c>
      <c r="AH213" s="15">
        <f t="shared" si="166"/>
        <v>9.7937136394747881E-3</v>
      </c>
      <c r="AI213" s="1">
        <f t="shared" si="174"/>
        <v>372906.77164338104</v>
      </c>
      <c r="AJ213" s="1">
        <f t="shared" si="174"/>
        <v>174667.41300076534</v>
      </c>
      <c r="AK213" s="1">
        <f t="shared" si="174"/>
        <v>65031.256603211055</v>
      </c>
      <c r="AL213" s="14">
        <f t="shared" si="179"/>
        <v>76.345157022087989</v>
      </c>
      <c r="AM213" s="14">
        <f t="shared" si="179"/>
        <v>17.82063030900445</v>
      </c>
      <c r="AN213" s="14">
        <f t="shared" si="179"/>
        <v>5.702746631140017</v>
      </c>
      <c r="AO213" s="11">
        <f t="shared" si="180"/>
        <v>4.2563547887732528E-3</v>
      </c>
      <c r="AP213" s="11">
        <f t="shared" si="180"/>
        <v>5.3618844350347859E-3</v>
      </c>
      <c r="AQ213" s="11">
        <f t="shared" si="180"/>
        <v>4.8639057145165605E-3</v>
      </c>
      <c r="AR213" s="1">
        <f t="shared" si="160"/>
        <v>183988.32578393217</v>
      </c>
      <c r="AS213" s="1">
        <f t="shared" si="157"/>
        <v>90519.693020778446</v>
      </c>
      <c r="AT213" s="1">
        <f t="shared" si="158"/>
        <v>33751.263753653817</v>
      </c>
      <c r="AU213" s="1">
        <f t="shared" si="167"/>
        <v>36797.665156786439</v>
      </c>
      <c r="AV213" s="1">
        <f t="shared" si="167"/>
        <v>18103.93860415569</v>
      </c>
      <c r="AW213" s="1">
        <f t="shared" si="167"/>
        <v>6750.2527507307641</v>
      </c>
      <c r="AX213" s="1">
        <f t="shared" si="168"/>
        <v>126303.05725422408</v>
      </c>
      <c r="AY213" s="1">
        <f t="shared" si="168"/>
        <v>24431.555495525627</v>
      </c>
      <c r="AZ213" s="1">
        <f t="shared" si="168"/>
        <v>6179.3971782188282</v>
      </c>
      <c r="BA213" s="1">
        <f t="shared" si="169"/>
        <v>13689.02883048627</v>
      </c>
      <c r="BB213" s="1">
        <f t="shared" si="169"/>
        <v>29947.419815637422</v>
      </c>
      <c r="BC213" s="1">
        <f t="shared" si="169"/>
        <v>38141.451385802386</v>
      </c>
      <c r="BD213" s="1">
        <f t="shared" si="170"/>
        <v>914.908787591791</v>
      </c>
      <c r="BE213" s="2">
        <f t="shared" si="175"/>
        <v>0.17931493730955578</v>
      </c>
      <c r="BF213" s="2">
        <f t="shared" si="175"/>
        <v>0.13584270515142602</v>
      </c>
      <c r="BG213" s="2">
        <f t="shared" si="175"/>
        <v>7.3108051554487685E-2</v>
      </c>
      <c r="BH213" s="2">
        <f t="shared" si="163"/>
        <v>9.7733125530613404E-2</v>
      </c>
      <c r="BI213" s="2">
        <f t="shared" si="171"/>
        <v>3.2153846742329923E-3</v>
      </c>
      <c r="BJ213" s="2">
        <f t="shared" si="171"/>
        <v>1.8453240542857267E-3</v>
      </c>
      <c r="BK213" s="2">
        <f t="shared" si="171"/>
        <v>5.3447872020936297E-4</v>
      </c>
      <c r="BL213" s="2">
        <f t="shared" si="164"/>
        <v>591.59324296344244</v>
      </c>
      <c r="BM213" s="2">
        <f t="shared" si="164"/>
        <v>167.03816691780227</v>
      </c>
      <c r="BN213" s="2">
        <f t="shared" si="164"/>
        <v>18.039332256501552</v>
      </c>
      <c r="BO213" s="2">
        <f t="shared" si="172"/>
        <v>1363.4517794154331</v>
      </c>
      <c r="BP213" s="2">
        <f t="shared" si="172"/>
        <v>118.13953872791188</v>
      </c>
      <c r="BQ213" s="2">
        <f t="shared" si="172"/>
        <v>10.228176072880846</v>
      </c>
      <c r="BR213" s="11">
        <f t="shared" si="173"/>
        <v>2.9751797516824635E-2</v>
      </c>
      <c r="BS213" s="17">
        <f t="shared" si="161"/>
        <v>2.4367878014485756E-3</v>
      </c>
      <c r="BT213" s="17">
        <f t="shared" si="162"/>
        <v>1.118772660137532E-2</v>
      </c>
      <c r="BU213" s="12">
        <f>(BU$3*temphigh!$I323+BU$4*temphigh!$I323^2+BU$5*temphigh!$I323^6)*(K213/K$56)^$BW$1</f>
        <v>-34.859614249512362</v>
      </c>
      <c r="BV213" s="12">
        <f>(BV$3*temphigh!$I323+BV$4*temphigh!$I323^2+BV$5*temphigh!$I323^6)*(L213/L$56)^$BW$1</f>
        <v>-24.221545112997045</v>
      </c>
      <c r="BW213" s="12">
        <f>(BW$3*temphigh!$I323+BW$4*temphigh!$I323^2+BW$5*temphigh!$I323^6)*(M213/M$56)^$BW$1</f>
        <v>-21.212050499416801</v>
      </c>
      <c r="BX213" s="12"/>
      <c r="BY213" s="12"/>
      <c r="BZ213" s="12"/>
      <c r="CA213" s="19"/>
      <c r="CB213" s="19"/>
      <c r="CC213" s="19"/>
      <c r="CD213" s="19"/>
      <c r="CE213" s="19"/>
      <c r="CF213" s="19"/>
      <c r="CG213" s="19"/>
      <c r="CH213" s="19"/>
    </row>
    <row r="214" spans="1:86" x14ac:dyDescent="0.3">
      <c r="A214" s="2">
        <f t="shared" si="146"/>
        <v>2168</v>
      </c>
      <c r="B214" s="5">
        <f t="shared" si="176"/>
        <v>1165.3783096688092</v>
      </c>
      <c r="C214" s="5">
        <f t="shared" si="176"/>
        <v>2964.0327874967165</v>
      </c>
      <c r="D214" s="5">
        <f t="shared" si="176"/>
        <v>4369.5436700527534</v>
      </c>
      <c r="E214" s="15">
        <f t="shared" si="177"/>
        <v>1.2415311135339547E-6</v>
      </c>
      <c r="F214" s="15">
        <f t="shared" si="177"/>
        <v>2.4458995451274582E-6</v>
      </c>
      <c r="G214" s="15">
        <f t="shared" si="177"/>
        <v>4.9932169155007705E-6</v>
      </c>
      <c r="H214" s="5">
        <f t="shared" si="149"/>
        <v>183521.80233183381</v>
      </c>
      <c r="I214" s="5">
        <f t="shared" si="149"/>
        <v>90776.673775389572</v>
      </c>
      <c r="J214" s="5">
        <f t="shared" si="149"/>
        <v>33856.193658403834</v>
      </c>
      <c r="K214" s="5">
        <f t="shared" si="150"/>
        <v>157478.30623687271</v>
      </c>
      <c r="L214" s="5">
        <f t="shared" si="150"/>
        <v>30626.069373562939</v>
      </c>
      <c r="M214" s="5">
        <f t="shared" si="150"/>
        <v>7748.2218315934788</v>
      </c>
      <c r="N214" s="15">
        <f t="shared" si="151"/>
        <v>-2.536852802232703E-3</v>
      </c>
      <c r="O214" s="15">
        <f t="shared" si="151"/>
        <v>2.8364957498272503E-3</v>
      </c>
      <c r="P214" s="15">
        <f t="shared" si="151"/>
        <v>3.1039090873719033E-3</v>
      </c>
      <c r="Q214" s="5">
        <f t="shared" si="152"/>
        <v>4691.429056432662</v>
      </c>
      <c r="R214" s="5">
        <f t="shared" si="152"/>
        <v>7847.6157469874861</v>
      </c>
      <c r="S214" s="5">
        <f t="shared" si="152"/>
        <v>4737.2407560785223</v>
      </c>
      <c r="T214" s="5">
        <f t="shared" si="178"/>
        <v>25.563333603000927</v>
      </c>
      <c r="U214" s="5">
        <f t="shared" si="178"/>
        <v>86.44969484567136</v>
      </c>
      <c r="V214" s="5">
        <f t="shared" si="178"/>
        <v>139.92242612608752</v>
      </c>
      <c r="W214" s="15">
        <f t="shared" si="154"/>
        <v>-1.0734613539272964E-2</v>
      </c>
      <c r="X214" s="15">
        <f t="shared" si="154"/>
        <v>-1.217998157191269E-2</v>
      </c>
      <c r="Y214" s="15">
        <f t="shared" si="154"/>
        <v>-9.7425357312937999E-3</v>
      </c>
      <c r="Z214" s="5">
        <f t="shared" si="159"/>
        <v>4756.6100692063264</v>
      </c>
      <c r="AA214" s="5">
        <f t="shared" si="159"/>
        <v>20629.314163852261</v>
      </c>
      <c r="AB214" s="5">
        <f t="shared" si="159"/>
        <v>48399.809198822142</v>
      </c>
      <c r="AC214" s="16">
        <f t="shared" si="165"/>
        <v>1.2190628048410546</v>
      </c>
      <c r="AD214" s="16">
        <f t="shared" si="165"/>
        <v>3.013445041259168</v>
      </c>
      <c r="AE214" s="16">
        <f t="shared" si="165"/>
        <v>10.949273372067744</v>
      </c>
      <c r="AF214" s="15">
        <f t="shared" si="166"/>
        <v>-4.0504037456468023E-3</v>
      </c>
      <c r="AG214" s="15">
        <f t="shared" si="166"/>
        <v>2.9673830763510267E-4</v>
      </c>
      <c r="AH214" s="15">
        <f t="shared" si="166"/>
        <v>9.7937136394747881E-3</v>
      </c>
      <c r="AI214" s="1">
        <f t="shared" si="174"/>
        <v>372413.75963582937</v>
      </c>
      <c r="AJ214" s="1">
        <f t="shared" si="174"/>
        <v>175304.61030484451</v>
      </c>
      <c r="AK214" s="1">
        <f t="shared" si="174"/>
        <v>65278.383693620708</v>
      </c>
      <c r="AL214" s="14">
        <f t="shared" si="179"/>
        <v>76.666859576031698</v>
      </c>
      <c r="AM214" s="14">
        <f t="shared" si="179"/>
        <v>17.915226947678047</v>
      </c>
      <c r="AN214" s="14">
        <f t="shared" si="179"/>
        <v>5.7302068768483823</v>
      </c>
      <c r="AO214" s="11">
        <f t="shared" si="180"/>
        <v>4.2137912408855204E-3</v>
      </c>
      <c r="AP214" s="11">
        <f t="shared" si="180"/>
        <v>5.3082655906844384E-3</v>
      </c>
      <c r="AQ214" s="11">
        <f t="shared" si="180"/>
        <v>4.8152666573713946E-3</v>
      </c>
      <c r="AR214" s="1">
        <f t="shared" si="160"/>
        <v>183521.80233183381</v>
      </c>
      <c r="AS214" s="1">
        <f t="shared" si="157"/>
        <v>90776.673775389572</v>
      </c>
      <c r="AT214" s="1">
        <f t="shared" si="158"/>
        <v>33856.193658403834</v>
      </c>
      <c r="AU214" s="1">
        <f t="shared" si="167"/>
        <v>36704.360466366765</v>
      </c>
      <c r="AV214" s="1">
        <f t="shared" si="167"/>
        <v>18155.334755077914</v>
      </c>
      <c r="AW214" s="1">
        <f t="shared" si="167"/>
        <v>6771.2387316807672</v>
      </c>
      <c r="AX214" s="1">
        <f t="shared" si="168"/>
        <v>125982.64498949818</v>
      </c>
      <c r="AY214" s="1">
        <f t="shared" si="168"/>
        <v>24500.855498850349</v>
      </c>
      <c r="AZ214" s="1">
        <f t="shared" si="168"/>
        <v>6198.5774652747823</v>
      </c>
      <c r="BA214" s="1">
        <f t="shared" si="169"/>
        <v>13686.085676289536</v>
      </c>
      <c r="BB214" s="1">
        <f t="shared" si="169"/>
        <v>29955.888629050794</v>
      </c>
      <c r="BC214" s="1">
        <f t="shared" si="169"/>
        <v>38155.183495460413</v>
      </c>
      <c r="BD214" s="1">
        <f t="shared" si="170"/>
        <v>888.47013421836243</v>
      </c>
      <c r="BE214" s="2">
        <f t="shared" si="175"/>
        <v>0.17931493730955578</v>
      </c>
      <c r="BF214" s="2">
        <f t="shared" si="175"/>
        <v>0.13584270515142602</v>
      </c>
      <c r="BG214" s="2">
        <f t="shared" si="175"/>
        <v>7.3108051554487685E-2</v>
      </c>
      <c r="BH214" s="2">
        <f t="shared" si="163"/>
        <v>9.7494305326356223E-2</v>
      </c>
      <c r="BI214" s="2">
        <f t="shared" si="171"/>
        <v>3.2153846742329923E-3</v>
      </c>
      <c r="BJ214" s="2">
        <f t="shared" si="171"/>
        <v>1.8453240542857267E-3</v>
      </c>
      <c r="BK214" s="2">
        <f t="shared" si="171"/>
        <v>5.3447872020936297E-4</v>
      </c>
      <c r="BL214" s="2">
        <f t="shared" si="164"/>
        <v>590.09319060539508</v>
      </c>
      <c r="BM214" s="2">
        <f t="shared" si="164"/>
        <v>167.5123796857747</v>
      </c>
      <c r="BN214" s="2">
        <f t="shared" si="164"/>
        <v>18.095415057704031</v>
      </c>
      <c r="BO214" s="2">
        <f t="shared" si="172"/>
        <v>1383.6829170889105</v>
      </c>
      <c r="BP214" s="2">
        <f t="shared" si="172"/>
        <v>119.55171007967927</v>
      </c>
      <c r="BQ214" s="2">
        <f t="shared" si="172"/>
        <v>10.227975656885613</v>
      </c>
      <c r="BR214" s="11">
        <f t="shared" si="173"/>
        <v>2.9657044595170684E-2</v>
      </c>
      <c r="BS214" s="17">
        <f t="shared" si="161"/>
        <v>2.3663836347017999E-3</v>
      </c>
      <c r="BT214" s="17">
        <f t="shared" si="162"/>
        <v>1.0861870486772155E-2</v>
      </c>
      <c r="BU214" s="12">
        <f>(BU$3*temphigh!$I324+BU$4*temphigh!$I324^2+BU$5*temphigh!$I324^6)*(K214/K$56)^$BW$1</f>
        <v>-35.281939426616169</v>
      </c>
      <c r="BV214" s="12">
        <f>(BV$3*temphigh!$I324+BV$4*temphigh!$I324^2+BV$5*temphigh!$I324^6)*(L214/L$56)^$BW$1</f>
        <v>-24.462657175933195</v>
      </c>
      <c r="BW214" s="12">
        <f>(BW$3*temphigh!$I324+BW$4*temphigh!$I324^2+BW$5*temphigh!$I324^6)*(M214/M$56)^$BW$1</f>
        <v>-21.405724405681461</v>
      </c>
      <c r="BX214" s="12"/>
      <c r="BY214" s="12"/>
      <c r="BZ214" s="12"/>
      <c r="CA214" s="19"/>
      <c r="CB214" s="19"/>
      <c r="CC214" s="19"/>
      <c r="CD214" s="19"/>
      <c r="CE214" s="19"/>
      <c r="CF214" s="19"/>
      <c r="CG214" s="19"/>
      <c r="CH214" s="19"/>
    </row>
    <row r="215" spans="1:86" x14ac:dyDescent="0.3">
      <c r="A215" s="2">
        <f t="shared" si="146"/>
        <v>2169</v>
      </c>
      <c r="B215" s="5">
        <f t="shared" si="176"/>
        <v>1165.3796841795681</v>
      </c>
      <c r="C215" s="5">
        <f t="shared" si="176"/>
        <v>2964.0396747368409</v>
      </c>
      <c r="D215" s="5">
        <f t="shared" si="176"/>
        <v>4369.5643972281514</v>
      </c>
      <c r="E215" s="15">
        <f t="shared" si="177"/>
        <v>1.179454557857257E-6</v>
      </c>
      <c r="F215" s="15">
        <f t="shared" si="177"/>
        <v>2.3236045678710851E-6</v>
      </c>
      <c r="G215" s="15">
        <f t="shared" si="177"/>
        <v>4.7435560697257315E-6</v>
      </c>
      <c r="H215" s="5">
        <f t="shared" si="149"/>
        <v>183034.01345006961</v>
      </c>
      <c r="I215" s="5">
        <f t="shared" si="149"/>
        <v>91027.585996959242</v>
      </c>
      <c r="J215" s="5">
        <f t="shared" si="149"/>
        <v>33959.309084597531</v>
      </c>
      <c r="K215" s="5">
        <f t="shared" si="150"/>
        <v>157059.55401043934</v>
      </c>
      <c r="L215" s="5">
        <f t="shared" si="150"/>
        <v>30710.650323883074</v>
      </c>
      <c r="M215" s="5">
        <f t="shared" si="150"/>
        <v>7771.7836373208593</v>
      </c>
      <c r="N215" s="15">
        <f t="shared" si="151"/>
        <v>-2.6591105558596562E-3</v>
      </c>
      <c r="O215" s="15">
        <f t="shared" si="151"/>
        <v>2.7617305142377813E-3</v>
      </c>
      <c r="P215" s="15">
        <f t="shared" si="151"/>
        <v>3.0409307115224493E-3</v>
      </c>
      <c r="Q215" s="5">
        <f t="shared" si="152"/>
        <v>4628.7327240225013</v>
      </c>
      <c r="R215" s="5">
        <f t="shared" si="152"/>
        <v>7773.459017342052</v>
      </c>
      <c r="S215" s="5">
        <f t="shared" si="152"/>
        <v>4705.3756124785132</v>
      </c>
      <c r="T215" s="5">
        <f t="shared" si="178"/>
        <v>25.288921095997203</v>
      </c>
      <c r="U215" s="5">
        <f t="shared" si="178"/>
        <v>85.396739155553604</v>
      </c>
      <c r="V215" s="5">
        <f t="shared" si="178"/>
        <v>138.5592268899448</v>
      </c>
      <c r="W215" s="15">
        <f t="shared" si="154"/>
        <v>-1.0734613539272964E-2</v>
      </c>
      <c r="X215" s="15">
        <f t="shared" si="154"/>
        <v>-1.217998157191269E-2</v>
      </c>
      <c r="Y215" s="15">
        <f t="shared" si="154"/>
        <v>-9.7425357312937999E-3</v>
      </c>
      <c r="Z215" s="5">
        <f t="shared" si="159"/>
        <v>4674.6071897893044</v>
      </c>
      <c r="AA215" s="5">
        <f t="shared" si="159"/>
        <v>20441.965847220297</v>
      </c>
      <c r="AB215" s="5">
        <f t="shared" si="159"/>
        <v>48548.132474710641</v>
      </c>
      <c r="AC215" s="16">
        <f t="shared" ref="AC215:AE230" si="181">AC214*(1+AF215)</f>
        <v>1.2141251082901476</v>
      </c>
      <c r="AD215" s="16">
        <f t="shared" si="181"/>
        <v>3.0143392458408624</v>
      </c>
      <c r="AE215" s="16">
        <f t="shared" si="181"/>
        <v>11.056507420034102</v>
      </c>
      <c r="AF215" s="15">
        <f t="shared" si="166"/>
        <v>-4.0504037456468023E-3</v>
      </c>
      <c r="AG215" s="15">
        <f t="shared" si="166"/>
        <v>2.9673830763510267E-4</v>
      </c>
      <c r="AH215" s="15">
        <f t="shared" si="166"/>
        <v>9.7937136394747881E-3</v>
      </c>
      <c r="AI215" s="1">
        <f t="shared" si="174"/>
        <v>371876.74413861317</v>
      </c>
      <c r="AJ215" s="1">
        <f t="shared" si="174"/>
        <v>175929.484029438</v>
      </c>
      <c r="AK215" s="1">
        <f t="shared" si="174"/>
        <v>65521.784055939403</v>
      </c>
      <c r="AL215" s="14">
        <f t="shared" si="179"/>
        <v>76.986687135965894</v>
      </c>
      <c r="AM215" s="14">
        <f t="shared" si="179"/>
        <v>18.009374742606152</v>
      </c>
      <c r="AN215" s="14">
        <f t="shared" si="179"/>
        <v>5.7575234262211712</v>
      </c>
      <c r="AO215" s="11">
        <f t="shared" si="180"/>
        <v>4.1716533284766651E-3</v>
      </c>
      <c r="AP215" s="11">
        <f t="shared" si="180"/>
        <v>5.2551829347775936E-3</v>
      </c>
      <c r="AQ215" s="11">
        <f t="shared" si="180"/>
        <v>4.7671139907976808E-3</v>
      </c>
      <c r="AR215" s="1">
        <f t="shared" si="160"/>
        <v>183034.01345006961</v>
      </c>
      <c r="AS215" s="1">
        <f t="shared" si="157"/>
        <v>91027.585996959242</v>
      </c>
      <c r="AT215" s="1">
        <f t="shared" si="158"/>
        <v>33959.309084597531</v>
      </c>
      <c r="AU215" s="1">
        <f t="shared" si="167"/>
        <v>36606.802690013923</v>
      </c>
      <c r="AV215" s="1">
        <f t="shared" si="167"/>
        <v>18205.517199391848</v>
      </c>
      <c r="AW215" s="1">
        <f t="shared" si="167"/>
        <v>6791.861816919507</v>
      </c>
      <c r="AX215" s="1">
        <f t="shared" si="168"/>
        <v>125647.64320835147</v>
      </c>
      <c r="AY215" s="1">
        <f t="shared" si="168"/>
        <v>24568.520259106459</v>
      </c>
      <c r="AZ215" s="1">
        <f t="shared" si="168"/>
        <v>6217.4269098566874</v>
      </c>
      <c r="BA215" s="1">
        <f t="shared" si="169"/>
        <v>13682.998817543863</v>
      </c>
      <c r="BB215" s="1">
        <f t="shared" si="169"/>
        <v>29964.132830678565</v>
      </c>
      <c r="BC215" s="1">
        <f t="shared" si="169"/>
        <v>38168.631866900636</v>
      </c>
      <c r="BD215" s="1">
        <f t="shared" si="170"/>
        <v>862.78856997829632</v>
      </c>
      <c r="BE215" s="2">
        <f t="shared" si="175"/>
        <v>0.17931493730955578</v>
      </c>
      <c r="BF215" s="2">
        <f t="shared" si="175"/>
        <v>0.13584270515142602</v>
      </c>
      <c r="BG215" s="2">
        <f t="shared" si="175"/>
        <v>7.3108051554487685E-2</v>
      </c>
      <c r="BH215" s="2">
        <f t="shared" si="163"/>
        <v>9.7256591966945527E-2</v>
      </c>
      <c r="BI215" s="2">
        <f t="shared" si="171"/>
        <v>3.2153846742329923E-3</v>
      </c>
      <c r="BJ215" s="2">
        <f t="shared" si="171"/>
        <v>1.8453240542857267E-3</v>
      </c>
      <c r="BK215" s="2">
        <f t="shared" si="171"/>
        <v>5.3447872020936297E-4</v>
      </c>
      <c r="BL215" s="2">
        <f t="shared" si="164"/>
        <v>588.52476171070919</v>
      </c>
      <c r="BM215" s="2">
        <f t="shared" si="164"/>
        <v>167.97539404375146</v>
      </c>
      <c r="BN215" s="2">
        <f t="shared" si="164"/>
        <v>18.150528058729883</v>
      </c>
      <c r="BO215" s="2">
        <f t="shared" si="172"/>
        <v>1404.2135013613811</v>
      </c>
      <c r="BP215" s="2">
        <f t="shared" si="172"/>
        <v>120.98086473334426</v>
      </c>
      <c r="BQ215" s="2">
        <f t="shared" si="172"/>
        <v>10.22778340899028</v>
      </c>
      <c r="BR215" s="11">
        <f t="shared" si="173"/>
        <v>2.9562518869854587E-2</v>
      </c>
      <c r="BS215" s="17">
        <f t="shared" si="161"/>
        <v>2.2982250712733081E-3</v>
      </c>
      <c r="BT215" s="17">
        <f t="shared" si="162"/>
        <v>1.0545505326963257E-2</v>
      </c>
      <c r="BU215" s="12">
        <f>(BU$3*temphigh!$I325+BU$4*temphigh!$I325^2+BU$5*temphigh!$I325^6)*(K215/K$56)^$BW$1</f>
        <v>-35.705197976773881</v>
      </c>
      <c r="BV215" s="12">
        <f>(BV$3*temphigh!$I325+BV$4*temphigh!$I325^2+BV$5*temphigh!$I325^6)*(L215/L$56)^$BW$1</f>
        <v>-24.703376190285752</v>
      </c>
      <c r="BW215" s="12">
        <f>(BW$3*temphigh!$I325+BW$4*temphigh!$I325^2+BW$5*temphigh!$I325^6)*(M215/M$56)^$BW$1</f>
        <v>-21.598964865954152</v>
      </c>
      <c r="BX215" s="12"/>
      <c r="BY215" s="12"/>
      <c r="BZ215" s="12"/>
      <c r="CA215" s="19"/>
      <c r="CB215" s="19"/>
      <c r="CC215" s="19"/>
      <c r="CD215" s="19"/>
      <c r="CE215" s="19"/>
      <c r="CF215" s="19"/>
      <c r="CG215" s="19"/>
      <c r="CH215" s="19"/>
    </row>
    <row r="216" spans="1:86" x14ac:dyDescent="0.3">
      <c r="A216" s="2">
        <f t="shared" si="146"/>
        <v>2170</v>
      </c>
      <c r="B216" s="5">
        <f t="shared" si="176"/>
        <v>1165.3809899663293</v>
      </c>
      <c r="C216" s="5">
        <f t="shared" si="176"/>
        <v>2964.0462176301621</v>
      </c>
      <c r="D216" s="5">
        <f t="shared" si="176"/>
        <v>4369.5840881381846</v>
      </c>
      <c r="E216" s="15">
        <f t="shared" si="177"/>
        <v>1.120481829964394E-6</v>
      </c>
      <c r="F216" s="15">
        <f t="shared" si="177"/>
        <v>2.2074243394775306E-6</v>
      </c>
      <c r="G216" s="15">
        <f t="shared" si="177"/>
        <v>4.5063782662394447E-6</v>
      </c>
      <c r="H216" s="5">
        <f t="shared" si="149"/>
        <v>182525.02693157006</v>
      </c>
      <c r="I216" s="5">
        <f t="shared" si="149"/>
        <v>91272.451969019123</v>
      </c>
      <c r="J216" s="5">
        <f t="shared" si="149"/>
        <v>34060.618291902283</v>
      </c>
      <c r="K216" s="5">
        <f t="shared" si="150"/>
        <v>156622.62256126528</v>
      </c>
      <c r="L216" s="5">
        <f t="shared" si="150"/>
        <v>30793.194595323821</v>
      </c>
      <c r="M216" s="5">
        <f t="shared" si="150"/>
        <v>7794.9337064743404</v>
      </c>
      <c r="N216" s="15">
        <f t="shared" si="151"/>
        <v>-2.7819475989663278E-3</v>
      </c>
      <c r="O216" s="15">
        <f t="shared" si="151"/>
        <v>2.6878060402568682E-3</v>
      </c>
      <c r="P216" s="15">
        <f t="shared" si="151"/>
        <v>2.9787330983215288E-3</v>
      </c>
      <c r="Q216" s="5">
        <f t="shared" si="152"/>
        <v>4566.3115200870407</v>
      </c>
      <c r="R216" s="5">
        <f t="shared" si="152"/>
        <v>7699.4344926876956</v>
      </c>
      <c r="S216" s="5">
        <f t="shared" si="152"/>
        <v>4673.4338887410813</v>
      </c>
      <c r="T216" s="5">
        <f t="shared" si="178"/>
        <v>25.017454301206506</v>
      </c>
      <c r="U216" s="5">
        <f t="shared" si="178"/>
        <v>84.356608446337532</v>
      </c>
      <c r="V216" s="5">
        <f t="shared" si="178"/>
        <v>137.20930867106907</v>
      </c>
      <c r="W216" s="15">
        <f t="shared" si="154"/>
        <v>-1.0734613539272964E-2</v>
      </c>
      <c r="X216" s="15">
        <f t="shared" si="154"/>
        <v>-1.217998157191269E-2</v>
      </c>
      <c r="Y216" s="15">
        <f t="shared" si="154"/>
        <v>-9.7425357312937999E-3</v>
      </c>
      <c r="Z216" s="5">
        <f t="shared" si="159"/>
        <v>4593.4546534988576</v>
      </c>
      <c r="AA216" s="5">
        <f t="shared" si="159"/>
        <v>20254.806301505658</v>
      </c>
      <c r="AB216" s="5">
        <f t="shared" si="159"/>
        <v>48693.840774161326</v>
      </c>
      <c r="AC216" s="16">
        <f t="shared" si="181"/>
        <v>1.2092074114038454</v>
      </c>
      <c r="AD216" s="16">
        <f t="shared" si="181"/>
        <v>3.0152337157673115</v>
      </c>
      <c r="AE216" s="16">
        <f t="shared" si="181"/>
        <v>11.164791687558644</v>
      </c>
      <c r="AF216" s="15">
        <f t="shared" si="166"/>
        <v>-4.0504037456468023E-3</v>
      </c>
      <c r="AG216" s="15">
        <f t="shared" si="166"/>
        <v>2.9673830763510267E-4</v>
      </c>
      <c r="AH216" s="15">
        <f t="shared" si="166"/>
        <v>9.7937136394747881E-3</v>
      </c>
      <c r="AI216" s="1">
        <f t="shared" ref="AI216:AK231" si="182">(1-$AI$5)*AI215+AU215</f>
        <v>371295.87241476576</v>
      </c>
      <c r="AJ216" s="1">
        <f t="shared" si="182"/>
        <v>176542.05282588606</v>
      </c>
      <c r="AK216" s="1">
        <f t="shared" si="182"/>
        <v>65761.467467264971</v>
      </c>
      <c r="AL216" s="14">
        <f t="shared" si="179"/>
        <v>77.304637287908648</v>
      </c>
      <c r="AM216" s="14">
        <f t="shared" si="179"/>
        <v>18.103070875831378</v>
      </c>
      <c r="AN216" s="14">
        <f t="shared" si="179"/>
        <v>5.7846957289938805</v>
      </c>
      <c r="AO216" s="11">
        <f t="shared" si="180"/>
        <v>4.1299367951918983E-3</v>
      </c>
      <c r="AP216" s="11">
        <f t="shared" si="180"/>
        <v>5.2026311054298177E-3</v>
      </c>
      <c r="AQ216" s="11">
        <f t="shared" si="180"/>
        <v>4.7194428508897041E-3</v>
      </c>
      <c r="AR216" s="1">
        <f t="shared" si="160"/>
        <v>182525.02693157006</v>
      </c>
      <c r="AS216" s="1">
        <f t="shared" si="157"/>
        <v>91272.451969019123</v>
      </c>
      <c r="AT216" s="1">
        <f t="shared" si="158"/>
        <v>34060.618291902283</v>
      </c>
      <c r="AU216" s="1">
        <f t="shared" si="167"/>
        <v>36505.005386314013</v>
      </c>
      <c r="AV216" s="1">
        <f t="shared" si="167"/>
        <v>18254.490393803826</v>
      </c>
      <c r="AW216" s="1">
        <f t="shared" si="167"/>
        <v>6812.1236583804566</v>
      </c>
      <c r="AX216" s="1">
        <f t="shared" si="168"/>
        <v>125298.09804901223</v>
      </c>
      <c r="AY216" s="1">
        <f t="shared" si="168"/>
        <v>24634.555676259057</v>
      </c>
      <c r="AZ216" s="1">
        <f t="shared" si="168"/>
        <v>6235.9469651794725</v>
      </c>
      <c r="BA216" s="1">
        <f t="shared" si="169"/>
        <v>13679.767602290221</v>
      </c>
      <c r="BB216" s="1">
        <f t="shared" si="169"/>
        <v>29972.155068126773</v>
      </c>
      <c r="BC216" s="1">
        <f t="shared" si="169"/>
        <v>38181.800347019009</v>
      </c>
      <c r="BD216" s="1">
        <f t="shared" si="170"/>
        <v>837.84268155884183</v>
      </c>
      <c r="BE216" s="2">
        <f t="shared" ref="BE216:BG231" si="183">BE215</f>
        <v>0.17931493730955578</v>
      </c>
      <c r="BF216" s="2">
        <f t="shared" si="183"/>
        <v>0.13584270515142602</v>
      </c>
      <c r="BG216" s="2">
        <f t="shared" si="183"/>
        <v>7.3108051554487685E-2</v>
      </c>
      <c r="BH216" s="2">
        <f t="shared" si="163"/>
        <v>9.7019997626949031E-2</v>
      </c>
      <c r="BI216" s="2">
        <f t="shared" si="171"/>
        <v>3.2153846742329923E-3</v>
      </c>
      <c r="BJ216" s="2">
        <f t="shared" si="171"/>
        <v>1.8453240542857267E-3</v>
      </c>
      <c r="BK216" s="2">
        <f t="shared" si="171"/>
        <v>5.3447872020936297E-4</v>
      </c>
      <c r="BL216" s="2">
        <f t="shared" si="164"/>
        <v>586.88817425973457</v>
      </c>
      <c r="BM216" s="2">
        <f t="shared" si="164"/>
        <v>168.42725111206963</v>
      </c>
      <c r="BN216" s="2">
        <f t="shared" si="164"/>
        <v>18.204675674195553</v>
      </c>
      <c r="BO216" s="2">
        <f t="shared" si="172"/>
        <v>1425.0478661731977</v>
      </c>
      <c r="BP216" s="2">
        <f t="shared" si="172"/>
        <v>122.42720662654267</v>
      </c>
      <c r="BQ216" s="2">
        <f t="shared" si="172"/>
        <v>10.227599213670803</v>
      </c>
      <c r="BR216" s="11">
        <f t="shared" si="173"/>
        <v>2.9468189022168162E-2</v>
      </c>
      <c r="BS216" s="17">
        <f t="shared" si="161"/>
        <v>2.2322345939672105E-3</v>
      </c>
      <c r="BT216" s="17">
        <f t="shared" si="162"/>
        <v>1.0238354686372094E-2</v>
      </c>
      <c r="BU216" s="12">
        <f>(BU$3*temphigh!$I326+BU$4*temphigh!$I326^2+BU$5*temphigh!$I326^6)*(K216/K$56)^$BW$1</f>
        <v>-36.129401201179974</v>
      </c>
      <c r="BV216" s="12">
        <f>(BV$3*temphigh!$I326+BV$4*temphigh!$I326^2+BV$5*temphigh!$I326^6)*(L216/L$56)^$BW$1</f>
        <v>-24.943692357985469</v>
      </c>
      <c r="BW216" s="12">
        <f>(BW$3*temphigh!$I326+BW$4*temphigh!$I326^2+BW$5*temphigh!$I326^6)*(M216/M$56)^$BW$1</f>
        <v>-21.791763440112266</v>
      </c>
      <c r="BX216" s="12"/>
      <c r="BY216" s="12"/>
      <c r="BZ216" s="12"/>
      <c r="CA216" s="19"/>
      <c r="CB216" s="19"/>
      <c r="CC216" s="19"/>
      <c r="CD216" s="19"/>
      <c r="CE216" s="19"/>
      <c r="CF216" s="19"/>
      <c r="CG216" s="19"/>
      <c r="CH216" s="19"/>
    </row>
    <row r="217" spans="1:86" x14ac:dyDescent="0.3">
      <c r="A217" s="2">
        <f t="shared" si="146"/>
        <v>2171</v>
      </c>
      <c r="B217" s="5">
        <f t="shared" si="176"/>
        <v>1165.3822304651421</v>
      </c>
      <c r="C217" s="5">
        <f t="shared" si="176"/>
        <v>2964.0524333925382</v>
      </c>
      <c r="D217" s="5">
        <f t="shared" si="176"/>
        <v>4369.6027945870137</v>
      </c>
      <c r="E217" s="15">
        <f t="shared" si="177"/>
        <v>1.0644577384661743E-6</v>
      </c>
      <c r="F217" s="15">
        <f t="shared" si="177"/>
        <v>2.097053122503654E-6</v>
      </c>
      <c r="G217" s="15">
        <f t="shared" si="177"/>
        <v>4.2810593529274726E-6</v>
      </c>
      <c r="H217" s="5">
        <f t="shared" si="149"/>
        <v>181994.90752162528</v>
      </c>
      <c r="I217" s="5">
        <f t="shared" si="149"/>
        <v>91511.294865441916</v>
      </c>
      <c r="J217" s="5">
        <f t="shared" si="149"/>
        <v>34160.129764744117</v>
      </c>
      <c r="K217" s="5">
        <f t="shared" si="150"/>
        <v>156167.56696983887</v>
      </c>
      <c r="L217" s="5">
        <f t="shared" si="150"/>
        <v>30873.709869127273</v>
      </c>
      <c r="M217" s="5">
        <f t="shared" si="150"/>
        <v>7817.6739101002677</v>
      </c>
      <c r="N217" s="15">
        <f t="shared" si="151"/>
        <v>-2.905426968242808E-3</v>
      </c>
      <c r="O217" s="15">
        <f t="shared" si="151"/>
        <v>2.6147099988020894E-3</v>
      </c>
      <c r="P217" s="15">
        <f t="shared" si="151"/>
        <v>2.9173055836304584E-3</v>
      </c>
      <c r="Q217" s="5">
        <f t="shared" si="152"/>
        <v>4504.1740575073036</v>
      </c>
      <c r="R217" s="5">
        <f t="shared" si="152"/>
        <v>7625.5580971614963</v>
      </c>
      <c r="S217" s="5">
        <f t="shared" si="152"/>
        <v>4641.4236688731953</v>
      </c>
      <c r="T217" s="5">
        <f t="shared" si="178"/>
        <v>24.748901597546631</v>
      </c>
      <c r="U217" s="5">
        <f t="shared" si="178"/>
        <v>83.329146509992086</v>
      </c>
      <c r="V217" s="5">
        <f t="shared" si="178"/>
        <v>135.87254207867505</v>
      </c>
      <c r="W217" s="15">
        <f t="shared" si="154"/>
        <v>-1.0734613539272964E-2</v>
      </c>
      <c r="X217" s="15">
        <f t="shared" si="154"/>
        <v>-1.217998157191269E-2</v>
      </c>
      <c r="Y217" s="15">
        <f t="shared" si="154"/>
        <v>-9.7425357312937999E-3</v>
      </c>
      <c r="Z217" s="5">
        <f t="shared" si="159"/>
        <v>4513.1547534335705</v>
      </c>
      <c r="AA217" s="5">
        <f t="shared" si="159"/>
        <v>20067.878461320055</v>
      </c>
      <c r="AB217" s="5">
        <f t="shared" si="159"/>
        <v>48836.946286253551</v>
      </c>
      <c r="AC217" s="16">
        <f t="shared" si="181"/>
        <v>1.2043096331754313</v>
      </c>
      <c r="AD217" s="16">
        <f t="shared" si="181"/>
        <v>3.0161284511172526</v>
      </c>
      <c r="AE217" s="16">
        <f t="shared" si="181"/>
        <v>11.274136460190983</v>
      </c>
      <c r="AF217" s="15">
        <f t="shared" si="166"/>
        <v>-4.0504037456468023E-3</v>
      </c>
      <c r="AG217" s="15">
        <f t="shared" si="166"/>
        <v>2.9673830763510267E-4</v>
      </c>
      <c r="AH217" s="15">
        <f t="shared" si="166"/>
        <v>9.7937136394747881E-3</v>
      </c>
      <c r="AI217" s="1">
        <f t="shared" si="182"/>
        <v>370671.29055960319</v>
      </c>
      <c r="AJ217" s="1">
        <f t="shared" si="182"/>
        <v>177142.33793710129</v>
      </c>
      <c r="AK217" s="1">
        <f t="shared" si="182"/>
        <v>65997.444378918939</v>
      </c>
      <c r="AL217" s="14">
        <f t="shared" si="179"/>
        <v>77.6207079212232</v>
      </c>
      <c r="AM217" s="14">
        <f t="shared" si="179"/>
        <v>18.196312639477355</v>
      </c>
      <c r="AN217" s="14">
        <f t="shared" si="179"/>
        <v>5.8117232644876253</v>
      </c>
      <c r="AO217" s="11">
        <f t="shared" si="180"/>
        <v>4.0886374272399795E-3</v>
      </c>
      <c r="AP217" s="11">
        <f t="shared" si="180"/>
        <v>5.1506047943755198E-3</v>
      </c>
      <c r="AQ217" s="11">
        <f t="shared" si="180"/>
        <v>4.6722484223808069E-3</v>
      </c>
      <c r="AR217" s="1">
        <f t="shared" si="160"/>
        <v>181994.90752162528</v>
      </c>
      <c r="AS217" s="1">
        <f t="shared" si="157"/>
        <v>91511.294865441916</v>
      </c>
      <c r="AT217" s="1">
        <f t="shared" si="158"/>
        <v>34160.129764744117</v>
      </c>
      <c r="AU217" s="1">
        <f t="shared" si="167"/>
        <v>36398.981504325056</v>
      </c>
      <c r="AV217" s="1">
        <f t="shared" si="167"/>
        <v>18302.258973088385</v>
      </c>
      <c r="AW217" s="1">
        <f t="shared" si="167"/>
        <v>6832.0259529488239</v>
      </c>
      <c r="AX217" s="1">
        <f t="shared" si="168"/>
        <v>124934.0535758711</v>
      </c>
      <c r="AY217" s="1">
        <f t="shared" si="168"/>
        <v>24698.967895301819</v>
      </c>
      <c r="AZ217" s="1">
        <f t="shared" si="168"/>
        <v>6254.1391280802145</v>
      </c>
      <c r="BA217" s="1">
        <f t="shared" si="169"/>
        <v>13676.391302525264</v>
      </c>
      <c r="BB217" s="1">
        <f t="shared" si="169"/>
        <v>29979.957944308906</v>
      </c>
      <c r="BC217" s="1">
        <f t="shared" si="169"/>
        <v>38194.692714159828</v>
      </c>
      <c r="BD217" s="1">
        <f t="shared" si="170"/>
        <v>813.61164955901154</v>
      </c>
      <c r="BE217" s="2">
        <f t="shared" si="183"/>
        <v>0.17931493730955578</v>
      </c>
      <c r="BF217" s="2">
        <f t="shared" si="183"/>
        <v>0.13584270515142602</v>
      </c>
      <c r="BG217" s="2">
        <f t="shared" si="183"/>
        <v>7.3108051554487685E-2</v>
      </c>
      <c r="BH217" s="2">
        <f t="shared" si="163"/>
        <v>9.6784534165472488E-2</v>
      </c>
      <c r="BI217" s="2">
        <f t="shared" si="171"/>
        <v>3.2153846742329923E-3</v>
      </c>
      <c r="BJ217" s="2">
        <f t="shared" si="171"/>
        <v>1.8453240542857267E-3</v>
      </c>
      <c r="BK217" s="2">
        <f t="shared" si="171"/>
        <v>5.3447872020936297E-4</v>
      </c>
      <c r="BL217" s="2">
        <f t="shared" si="164"/>
        <v>585.18363643348471</v>
      </c>
      <c r="BM217" s="2">
        <f t="shared" si="164"/>
        <v>168.86799365403388</v>
      </c>
      <c r="BN217" s="2">
        <f t="shared" si="164"/>
        <v>18.257862438846203</v>
      </c>
      <c r="BO217" s="2">
        <f t="shared" si="172"/>
        <v>1446.1904018722448</v>
      </c>
      <c r="BP217" s="2">
        <f t="shared" si="172"/>
        <v>123.89094213812295</v>
      </c>
      <c r="BQ217" s="2">
        <f t="shared" si="172"/>
        <v>10.227422956835676</v>
      </c>
      <c r="BR217" s="11">
        <f t="shared" si="173"/>
        <v>2.9374022849615294E-2</v>
      </c>
      <c r="BS217" s="17">
        <f t="shared" si="161"/>
        <v>2.1683376113714402E-3</v>
      </c>
      <c r="BT217" s="17">
        <f t="shared" si="162"/>
        <v>9.9401501809437808E-3</v>
      </c>
      <c r="BU217" s="12">
        <f>(BU$3*temphigh!$I327+BU$4*temphigh!$I327^2+BU$5*temphigh!$I327^6)*(K217/K$56)^$BW$1</f>
        <v>-36.55456215935461</v>
      </c>
      <c r="BV217" s="12">
        <f>(BV$3*temphigh!$I327+BV$4*temphigh!$I327^2+BV$5*temphigh!$I327^6)*(L217/L$56)^$BW$1</f>
        <v>-25.183596327934943</v>
      </c>
      <c r="BW217" s="12">
        <f>(BW$3*temphigh!$I327+BW$4*temphigh!$I327^2+BW$5*temphigh!$I327^6)*(M217/M$56)^$BW$1</f>
        <v>-21.984112047151072</v>
      </c>
      <c r="BX217" s="12"/>
      <c r="BY217" s="12"/>
      <c r="BZ217" s="12"/>
      <c r="CA217" s="19"/>
      <c r="CB217" s="19"/>
      <c r="CC217" s="19"/>
      <c r="CD217" s="19"/>
      <c r="CE217" s="19"/>
      <c r="CF217" s="19"/>
      <c r="CG217" s="19"/>
      <c r="CH217" s="19"/>
    </row>
    <row r="218" spans="1:86" x14ac:dyDescent="0.3">
      <c r="A218" s="2">
        <f t="shared" si="146"/>
        <v>2172</v>
      </c>
      <c r="B218" s="5">
        <f t="shared" ref="B218:D233" si="184">B217*(1+E218)</f>
        <v>1165.383408940269</v>
      </c>
      <c r="C218" s="5">
        <f t="shared" si="184"/>
        <v>2964.0583383791782</v>
      </c>
      <c r="D218" s="5">
        <f t="shared" si="184"/>
        <v>4369.6205657894798</v>
      </c>
      <c r="E218" s="15">
        <f t="shared" ref="E218:G233" si="185">E217*$E$5</f>
        <v>1.0112348515428656E-6</v>
      </c>
      <c r="F218" s="15">
        <f t="shared" si="185"/>
        <v>1.9922004663784712E-6</v>
      </c>
      <c r="G218" s="15">
        <f t="shared" si="185"/>
        <v>4.0670063852810989E-6</v>
      </c>
      <c r="H218" s="5">
        <f t="shared" si="149"/>
        <v>181443.71663496393</v>
      </c>
      <c r="I218" s="5">
        <f t="shared" si="149"/>
        <v>91744.138714305693</v>
      </c>
      <c r="J218" s="5">
        <f t="shared" si="149"/>
        <v>34257.852202644674</v>
      </c>
      <c r="K218" s="5">
        <f t="shared" si="150"/>
        <v>155694.43948061537</v>
      </c>
      <c r="L218" s="5">
        <f t="shared" si="150"/>
        <v>30952.204120406652</v>
      </c>
      <c r="M218" s="5">
        <f t="shared" si="150"/>
        <v>7840.0061714409176</v>
      </c>
      <c r="N218" s="15">
        <f t="shared" si="151"/>
        <v>-3.0296142688505112E-3</v>
      </c>
      <c r="O218" s="15">
        <f t="shared" si="151"/>
        <v>2.5424301650858183E-3</v>
      </c>
      <c r="P218" s="15">
        <f t="shared" si="151"/>
        <v>2.856637613369406E-3</v>
      </c>
      <c r="Q218" s="5">
        <f t="shared" si="152"/>
        <v>4442.3285554954246</v>
      </c>
      <c r="R218" s="5">
        <f t="shared" si="152"/>
        <v>7551.8452949833872</v>
      </c>
      <c r="S218" s="5">
        <f t="shared" si="152"/>
        <v>4609.3528695882942</v>
      </c>
      <c r="T218" s="5">
        <f t="shared" ref="T218:V233" si="186">T217*(1+W218)</f>
        <v>24.483231703375473</v>
      </c>
      <c r="U218" s="5">
        <f t="shared" si="186"/>
        <v>82.314199041097169</v>
      </c>
      <c r="V218" s="5">
        <f t="shared" si="186"/>
        <v>134.54879898257184</v>
      </c>
      <c r="W218" s="15">
        <f t="shared" si="154"/>
        <v>-1.0734613539272964E-2</v>
      </c>
      <c r="X218" s="15">
        <f t="shared" si="154"/>
        <v>-1.217998157191269E-2</v>
      </c>
      <c r="Y218" s="15">
        <f t="shared" si="154"/>
        <v>-9.7425357312937999E-3</v>
      </c>
      <c r="Z218" s="5">
        <f t="shared" si="159"/>
        <v>4433.709290650907</v>
      </c>
      <c r="AA218" s="5">
        <f t="shared" si="159"/>
        <v>19881.224100042251</v>
      </c>
      <c r="AB218" s="5">
        <f t="shared" si="159"/>
        <v>48977.461520190729</v>
      </c>
      <c r="AC218" s="16">
        <f t="shared" si="181"/>
        <v>1.1994316929262989</v>
      </c>
      <c r="AD218" s="16">
        <f t="shared" si="181"/>
        <v>3.0170234519694472</v>
      </c>
      <c r="AE218" s="16">
        <f t="shared" si="181"/>
        <v>11.384552124214455</v>
      </c>
      <c r="AF218" s="15">
        <f t="shared" si="166"/>
        <v>-4.0504037456468023E-3</v>
      </c>
      <c r="AG218" s="15">
        <f t="shared" si="166"/>
        <v>2.9673830763510267E-4</v>
      </c>
      <c r="AH218" s="15">
        <f t="shared" si="166"/>
        <v>9.7937136394747881E-3</v>
      </c>
      <c r="AI218" s="1">
        <f t="shared" si="182"/>
        <v>370003.14300796791</v>
      </c>
      <c r="AJ218" s="1">
        <f t="shared" si="182"/>
        <v>177730.36311647954</v>
      </c>
      <c r="AK218" s="1">
        <f t="shared" si="182"/>
        <v>66229.725893975861</v>
      </c>
      <c r="AL218" s="14">
        <f t="shared" ref="AL218:AN233" si="187">AL217*(1+AO218)</f>
        <v>77.934897223443414</v>
      </c>
      <c r="AM218" s="14">
        <f t="shared" si="187"/>
        <v>18.289097434446994</v>
      </c>
      <c r="AN218" s="14">
        <f t="shared" si="187"/>
        <v>5.8386055411929032</v>
      </c>
      <c r="AO218" s="11">
        <f t="shared" ref="AO218:AQ233" si="188">AO$5*AO217</f>
        <v>4.0477510529675796E-3</v>
      </c>
      <c r="AP218" s="11">
        <f t="shared" si="188"/>
        <v>5.0990987464317643E-3</v>
      </c>
      <c r="AQ218" s="11">
        <f t="shared" si="188"/>
        <v>4.6255259381569984E-3</v>
      </c>
      <c r="AR218" s="1">
        <f t="shared" si="160"/>
        <v>181443.71663496393</v>
      </c>
      <c r="AS218" s="1">
        <f t="shared" si="157"/>
        <v>91744.138714305693</v>
      </c>
      <c r="AT218" s="1">
        <f t="shared" si="158"/>
        <v>34257.852202644674</v>
      </c>
      <c r="AU218" s="1">
        <f t="shared" si="167"/>
        <v>36288.743326992786</v>
      </c>
      <c r="AV218" s="1">
        <f t="shared" si="167"/>
        <v>18348.82774286114</v>
      </c>
      <c r="AW218" s="1">
        <f t="shared" si="167"/>
        <v>6851.5704405289353</v>
      </c>
      <c r="AX218" s="1">
        <f t="shared" si="168"/>
        <v>124555.55158449229</v>
      </c>
      <c r="AY218" s="1">
        <f t="shared" si="168"/>
        <v>24761.763296325324</v>
      </c>
      <c r="AZ218" s="1">
        <f t="shared" si="168"/>
        <v>6272.004937152733</v>
      </c>
      <c r="BA218" s="1">
        <f t="shared" si="169"/>
        <v>13672.869111265351</v>
      </c>
      <c r="BB218" s="1">
        <f t="shared" si="169"/>
        <v>29987.544018167882</v>
      </c>
      <c r="BC218" s="1">
        <f t="shared" si="169"/>
        <v>38207.31267968579</v>
      </c>
      <c r="BD218" s="1">
        <f t="shared" si="170"/>
        <v>790.07523253880618</v>
      </c>
      <c r="BE218" s="2">
        <f t="shared" si="183"/>
        <v>0.17931493730955578</v>
      </c>
      <c r="BF218" s="2">
        <f t="shared" si="183"/>
        <v>0.13584270515142602</v>
      </c>
      <c r="BG218" s="2">
        <f t="shared" si="183"/>
        <v>7.3108051554487685E-2</v>
      </c>
      <c r="BH218" s="2">
        <f t="shared" si="163"/>
        <v>9.6550213121068665E-2</v>
      </c>
      <c r="BI218" s="2">
        <f t="shared" si="171"/>
        <v>3.2153846742329923E-3</v>
      </c>
      <c r="BJ218" s="2">
        <f t="shared" si="171"/>
        <v>1.8453240542857267E-3</v>
      </c>
      <c r="BK218" s="2">
        <f t="shared" si="171"/>
        <v>5.3447872020936297E-4</v>
      </c>
      <c r="BL218" s="2">
        <f t="shared" si="164"/>
        <v>583.41134570393683</v>
      </c>
      <c r="BM218" s="2">
        <f t="shared" si="164"/>
        <v>169.29766600923469</v>
      </c>
      <c r="BN218" s="2">
        <f t="shared" si="164"/>
        <v>18.310093002391032</v>
      </c>
      <c r="BO218" s="2">
        <f t="shared" si="172"/>
        <v>1467.6455554818235</v>
      </c>
      <c r="BP218" s="2">
        <f t="shared" si="172"/>
        <v>125.37228011742468</v>
      </c>
      <c r="BQ218" s="2">
        <f t="shared" si="172"/>
        <v>10.227254525816891</v>
      </c>
      <c r="BR218" s="11">
        <f t="shared" si="173"/>
        <v>2.9279987209499064E-2</v>
      </c>
      <c r="BS218" s="17">
        <f t="shared" si="161"/>
        <v>2.1064623385082448E-3</v>
      </c>
      <c r="BT218" s="17">
        <f t="shared" si="162"/>
        <v>9.6506312436347389E-3</v>
      </c>
      <c r="BU218" s="12">
        <f>(BU$3*temphigh!$I328+BU$4*temphigh!$I328^2+BU$5*temphigh!$I328^6)*(K218/K$56)^$BW$1</f>
        <v>-36.980695715603105</v>
      </c>
      <c r="BV218" s="12">
        <f>(BV$3*temphigh!$I328+BV$4*temphigh!$I328^2+BV$5*temphigh!$I328^6)*(L218/L$56)^$BW$1</f>
        <v>-25.423079187877793</v>
      </c>
      <c r="BW218" s="12">
        <f>(BW$3*temphigh!$I328+BW$4*temphigh!$I328^2+BW$5*temphigh!$I328^6)*(M218/M$56)^$BW$1</f>
        <v>-22.176002958307937</v>
      </c>
      <c r="BX218" s="12"/>
      <c r="BY218" s="12"/>
      <c r="BZ218" s="12"/>
      <c r="CA218" s="19"/>
      <c r="CB218" s="19"/>
      <c r="CC218" s="19"/>
      <c r="CD218" s="19"/>
      <c r="CE218" s="19"/>
      <c r="CF218" s="19"/>
      <c r="CG218" s="19"/>
      <c r="CH218" s="19"/>
    </row>
    <row r="219" spans="1:86" x14ac:dyDescent="0.3">
      <c r="A219" s="2">
        <f t="shared" si="146"/>
        <v>2173</v>
      </c>
      <c r="B219" s="5">
        <f t="shared" si="184"/>
        <v>1165.3845284927718</v>
      </c>
      <c r="C219" s="5">
        <f t="shared" si="184"/>
        <v>2964.0639481276621</v>
      </c>
      <c r="D219" s="5">
        <f t="shared" si="184"/>
        <v>4369.6374485004844</v>
      </c>
      <c r="E219" s="15">
        <f t="shared" si="185"/>
        <v>9.6067310896572221E-7</v>
      </c>
      <c r="F219" s="15">
        <f t="shared" si="185"/>
        <v>1.8925904430595475E-6</v>
      </c>
      <c r="G219" s="15">
        <f t="shared" si="185"/>
        <v>3.8636560660170436E-6</v>
      </c>
      <c r="H219" s="5">
        <f t="shared" si="149"/>
        <v>180871.51206463011</v>
      </c>
      <c r="I219" s="5">
        <f t="shared" si="149"/>
        <v>91971.008362447639</v>
      </c>
      <c r="J219" s="5">
        <f t="shared" si="149"/>
        <v>34353.794510770073</v>
      </c>
      <c r="K219" s="5">
        <f t="shared" si="150"/>
        <v>155203.2892512799</v>
      </c>
      <c r="L219" s="5">
        <f t="shared" si="150"/>
        <v>31028.685605971434</v>
      </c>
      <c r="M219" s="5">
        <f t="shared" si="150"/>
        <v>7861.9324636553456</v>
      </c>
      <c r="N219" s="15">
        <f t="shared" si="151"/>
        <v>-3.1545778447445993E-3</v>
      </c>
      <c r="O219" s="15">
        <f t="shared" si="151"/>
        <v>2.4709544195062882E-3</v>
      </c>
      <c r="P219" s="15">
        <f t="shared" si="151"/>
        <v>2.7967187442148322E-3</v>
      </c>
      <c r="Q219" s="5">
        <f t="shared" si="152"/>
        <v>4380.7828438387251</v>
      </c>
      <c r="R219" s="5">
        <f t="shared" si="152"/>
        <v>7478.3110956269411</v>
      </c>
      <c r="S219" s="5">
        <f t="shared" si="152"/>
        <v>4577.2292412510251</v>
      </c>
      <c r="T219" s="5">
        <f t="shared" si="186"/>
        <v>24.220413672847261</v>
      </c>
      <c r="U219" s="5">
        <f t="shared" si="186"/>
        <v>81.311613613669849</v>
      </c>
      <c r="V219" s="5">
        <f t="shared" si="186"/>
        <v>133.23795250088148</v>
      </c>
      <c r="W219" s="15">
        <f t="shared" si="154"/>
        <v>-1.0734613539272964E-2</v>
      </c>
      <c r="X219" s="15">
        <f t="shared" si="154"/>
        <v>-1.217998157191269E-2</v>
      </c>
      <c r="Y219" s="15">
        <f t="shared" si="154"/>
        <v>-9.7425357312937999E-3</v>
      </c>
      <c r="Z219" s="5">
        <f t="shared" si="159"/>
        <v>4355.1195874709065</v>
      </c>
      <c r="AA219" s="5">
        <f t="shared" si="159"/>
        <v>19694.883841048028</v>
      </c>
      <c r="AB219" s="5">
        <f t="shared" si="159"/>
        <v>49115.399291375281</v>
      </c>
      <c r="AC219" s="16">
        <f t="shared" si="181"/>
        <v>1.1945735103046227</v>
      </c>
      <c r="AD219" s="16">
        <f t="shared" si="181"/>
        <v>3.0179187184026799</v>
      </c>
      <c r="AE219" s="16">
        <f t="shared" si="181"/>
        <v>11.496049167632686</v>
      </c>
      <c r="AF219" s="15">
        <f t="shared" si="166"/>
        <v>-4.0504037456468023E-3</v>
      </c>
      <c r="AG219" s="15">
        <f t="shared" si="166"/>
        <v>2.9673830763510267E-4</v>
      </c>
      <c r="AH219" s="15">
        <f t="shared" si="166"/>
        <v>9.7937136394747881E-3</v>
      </c>
      <c r="AI219" s="1">
        <f t="shared" si="182"/>
        <v>369291.57203416392</v>
      </c>
      <c r="AJ219" s="1">
        <f t="shared" si="182"/>
        <v>178306.15454769274</v>
      </c>
      <c r="AK219" s="1">
        <f t="shared" si="182"/>
        <v>66458.323745107205</v>
      </c>
      <c r="AL219" s="14">
        <f t="shared" si="187"/>
        <v>78.247203675119536</v>
      </c>
      <c r="AM219" s="14">
        <f t="shared" si="187"/>
        <v>18.381422769110337</v>
      </c>
      <c r="AN219" s="14">
        <f t="shared" si="187"/>
        <v>5.8653420963526237</v>
      </c>
      <c r="AO219" s="11">
        <f t="shared" si="188"/>
        <v>4.0072735424379041E-3</v>
      </c>
      <c r="AP219" s="11">
        <f t="shared" si="188"/>
        <v>5.0481077589674466E-3</v>
      </c>
      <c r="AQ219" s="11">
        <f t="shared" si="188"/>
        <v>4.5792706787754281E-3</v>
      </c>
      <c r="AR219" s="1">
        <f t="shared" si="160"/>
        <v>180871.51206463011</v>
      </c>
      <c r="AS219" s="1">
        <f t="shared" si="157"/>
        <v>91971.008362447639</v>
      </c>
      <c r="AT219" s="1">
        <f t="shared" si="158"/>
        <v>34353.794510770073</v>
      </c>
      <c r="AU219" s="1">
        <f t="shared" si="167"/>
        <v>36174.302412926023</v>
      </c>
      <c r="AV219" s="1">
        <f t="shared" si="167"/>
        <v>18394.201672489529</v>
      </c>
      <c r="AW219" s="1">
        <f t="shared" si="167"/>
        <v>6870.7589021540152</v>
      </c>
      <c r="AX219" s="1">
        <f t="shared" si="168"/>
        <v>124162.63140102393</v>
      </c>
      <c r="AY219" s="1">
        <f t="shared" si="168"/>
        <v>24822.948484777145</v>
      </c>
      <c r="AZ219" s="1">
        <f t="shared" si="168"/>
        <v>6289.5459709242768</v>
      </c>
      <c r="BA219" s="1">
        <f t="shared" si="169"/>
        <v>13669.200139403905</v>
      </c>
      <c r="BB219" s="1">
        <f t="shared" si="169"/>
        <v>29994.915805380086</v>
      </c>
      <c r="BC219" s="1">
        <f t="shared" si="169"/>
        <v>38219.663889497766</v>
      </c>
      <c r="BD219" s="1">
        <f t="shared" si="170"/>
        <v>767.21375147148319</v>
      </c>
      <c r="BE219" s="2">
        <f t="shared" si="183"/>
        <v>0.17931493730955578</v>
      </c>
      <c r="BF219" s="2">
        <f t="shared" si="183"/>
        <v>0.13584270515142602</v>
      </c>
      <c r="BG219" s="2">
        <f t="shared" si="183"/>
        <v>7.3108051554487685E-2</v>
      </c>
      <c r="BH219" s="2">
        <f t="shared" si="163"/>
        <v>9.6317045706781776E-2</v>
      </c>
      <c r="BI219" s="2">
        <f t="shared" si="171"/>
        <v>3.2153846742329923E-3</v>
      </c>
      <c r="BJ219" s="2">
        <f t="shared" si="171"/>
        <v>1.8453240542857267E-3</v>
      </c>
      <c r="BK219" s="2">
        <f t="shared" si="171"/>
        <v>5.3447872020936297E-4</v>
      </c>
      <c r="BL219" s="2">
        <f t="shared" si="164"/>
        <v>581.5714878979594</v>
      </c>
      <c r="BM219" s="2">
        <f t="shared" si="164"/>
        <v>169.71631402813836</v>
      </c>
      <c r="BN219" s="2">
        <f t="shared" si="164"/>
        <v>18.361372124451826</v>
      </c>
      <c r="BO219" s="2">
        <f t="shared" si="172"/>
        <v>1489.4178309251936</v>
      </c>
      <c r="BP219" s="2">
        <f t="shared" si="172"/>
        <v>126.87143191390854</v>
      </c>
      <c r="BQ219" s="2">
        <f t="shared" si="172"/>
        <v>10.227093809361266</v>
      </c>
      <c r="BR219" s="11">
        <f t="shared" si="173"/>
        <v>2.9186047957888567E-2</v>
      </c>
      <c r="BS219" s="17">
        <f t="shared" si="161"/>
        <v>2.0465396827729215E-3</v>
      </c>
      <c r="BT219" s="17">
        <f t="shared" si="162"/>
        <v>9.3695448967327562E-3</v>
      </c>
      <c r="BU219" s="12">
        <f>(BU$3*temphigh!$I329+BU$4*temphigh!$I329^2+BU$5*temphigh!$I329^6)*(K219/K$56)^$BW$1</f>
        <v>-37.407818589062146</v>
      </c>
      <c r="BV219" s="12">
        <f>(BV$3*temphigh!$I329+BV$4*temphigh!$I329^2+BV$5*temphigh!$I329^6)*(L219/L$56)^$BW$1</f>
        <v>-25.662132456244322</v>
      </c>
      <c r="BW219" s="12">
        <f>(BW$3*temphigh!$I329+BW$4*temphigh!$I329^2+BW$5*temphigh!$I329^6)*(M219/M$56)^$BW$1</f>
        <v>-22.367428790162432</v>
      </c>
      <c r="BX219" s="12"/>
      <c r="BY219" s="12"/>
      <c r="BZ219" s="12"/>
      <c r="CA219" s="19"/>
      <c r="CB219" s="19"/>
      <c r="CC219" s="19"/>
      <c r="CD219" s="19"/>
      <c r="CE219" s="19"/>
      <c r="CF219" s="19"/>
      <c r="CG219" s="19"/>
      <c r="CH219" s="19"/>
    </row>
    <row r="220" spans="1:86" x14ac:dyDescent="0.3">
      <c r="A220" s="2">
        <f t="shared" si="146"/>
        <v>2174</v>
      </c>
      <c r="B220" s="5">
        <f t="shared" si="184"/>
        <v>1165.385592068671</v>
      </c>
      <c r="C220" s="5">
        <f t="shared" si="184"/>
        <v>2964.0692773988076</v>
      </c>
      <c r="D220" s="5">
        <f t="shared" si="184"/>
        <v>4369.6534871379063</v>
      </c>
      <c r="E220" s="15">
        <f t="shared" si="185"/>
        <v>9.1263945351743604E-7</v>
      </c>
      <c r="F220" s="15">
        <f t="shared" si="185"/>
        <v>1.7979609209065701E-6</v>
      </c>
      <c r="G220" s="15">
        <f t="shared" si="185"/>
        <v>3.6704732627161914E-6</v>
      </c>
      <c r="H220" s="5">
        <f t="shared" si="149"/>
        <v>180278.34768174004</v>
      </c>
      <c r="I220" s="5">
        <f t="shared" si="149"/>
        <v>92191.929440714608</v>
      </c>
      <c r="J220" s="5">
        <f t="shared" si="149"/>
        <v>34447.965790691436</v>
      </c>
      <c r="K220" s="5">
        <f t="shared" si="150"/>
        <v>154694.1620942204</v>
      </c>
      <c r="L220" s="5">
        <f t="shared" si="150"/>
        <v>31103.162852394569</v>
      </c>
      <c r="M220" s="5">
        <f t="shared" si="150"/>
        <v>7883.4548075926778</v>
      </c>
      <c r="N220" s="15">
        <f t="shared" si="151"/>
        <v>-3.2803889628602034E-3</v>
      </c>
      <c r="O220" s="15">
        <f t="shared" si="151"/>
        <v>2.4002707484587216E-3</v>
      </c>
      <c r="P220" s="15">
        <f t="shared" si="151"/>
        <v>2.7375386441981231E-3</v>
      </c>
      <c r="Q220" s="5">
        <f t="shared" si="152"/>
        <v>4319.5443671109251</v>
      </c>
      <c r="R220" s="5">
        <f t="shared" si="152"/>
        <v>7404.9700591662195</v>
      </c>
      <c r="S220" s="5">
        <f t="shared" si="152"/>
        <v>4545.0603689064301</v>
      </c>
      <c r="T220" s="5">
        <f t="shared" si="186"/>
        <v>23.960416892307922</v>
      </c>
      <c r="U220" s="5">
        <f t="shared" si="186"/>
        <v>80.321239658272859</v>
      </c>
      <c r="V220" s="5">
        <f t="shared" si="186"/>
        <v>131.9398769878772</v>
      </c>
      <c r="W220" s="15">
        <f t="shared" si="154"/>
        <v>-1.0734613539272964E-2</v>
      </c>
      <c r="X220" s="15">
        <f t="shared" si="154"/>
        <v>-1.217998157191269E-2</v>
      </c>
      <c r="Y220" s="15">
        <f t="shared" si="154"/>
        <v>-9.7425357312937999E-3</v>
      </c>
      <c r="Z220" s="5">
        <f t="shared" si="159"/>
        <v>4277.3865005575562</v>
      </c>
      <c r="AA220" s="5">
        <f t="shared" si="159"/>
        <v>19508.897169456392</v>
      </c>
      <c r="AB220" s="5">
        <f t="shared" si="159"/>
        <v>49250.772707791264</v>
      </c>
      <c r="AC220" s="16">
        <f t="shared" si="181"/>
        <v>1.1897350052840343</v>
      </c>
      <c r="AD220" s="16">
        <f t="shared" si="181"/>
        <v>3.0188142504957591</v>
      </c>
      <c r="AE220" s="16">
        <f t="shared" si="181"/>
        <v>11.608638181165803</v>
      </c>
      <c r="AF220" s="15">
        <f t="shared" si="166"/>
        <v>-4.0504037456468023E-3</v>
      </c>
      <c r="AG220" s="15">
        <f t="shared" si="166"/>
        <v>2.9673830763510267E-4</v>
      </c>
      <c r="AH220" s="15">
        <f t="shared" si="166"/>
        <v>9.7937136394747881E-3</v>
      </c>
      <c r="AI220" s="1">
        <f t="shared" si="182"/>
        <v>368536.71724367357</v>
      </c>
      <c r="AJ220" s="1">
        <f t="shared" si="182"/>
        <v>178869.74076541301</v>
      </c>
      <c r="AK220" s="1">
        <f t="shared" si="182"/>
        <v>66683.250272750505</v>
      </c>
      <c r="AL220" s="14">
        <f t="shared" si="187"/>
        <v>78.557626044686018</v>
      </c>
      <c r="AM220" s="14">
        <f t="shared" si="187"/>
        <v>18.473286257982927</v>
      </c>
      <c r="AN220" s="14">
        <f t="shared" si="187"/>
        <v>5.8919324955446104</v>
      </c>
      <c r="AO220" s="11">
        <f t="shared" si="188"/>
        <v>3.9672008070135252E-3</v>
      </c>
      <c r="AP220" s="11">
        <f t="shared" si="188"/>
        <v>4.9976266813777717E-3</v>
      </c>
      <c r="AQ220" s="11">
        <f t="shared" si="188"/>
        <v>4.5334779719876737E-3</v>
      </c>
      <c r="AR220" s="1">
        <f t="shared" si="160"/>
        <v>180278.34768174004</v>
      </c>
      <c r="AS220" s="1">
        <f t="shared" si="157"/>
        <v>92191.929440714608</v>
      </c>
      <c r="AT220" s="1">
        <f t="shared" si="158"/>
        <v>34447.965790691436</v>
      </c>
      <c r="AU220" s="1">
        <f t="shared" si="167"/>
        <v>36055.66953634801</v>
      </c>
      <c r="AV220" s="1">
        <f t="shared" si="167"/>
        <v>18438.385888142922</v>
      </c>
      <c r="AW220" s="1">
        <f t="shared" si="167"/>
        <v>6889.5931581382874</v>
      </c>
      <c r="AX220" s="1">
        <f t="shared" si="168"/>
        <v>123755.32967537634</v>
      </c>
      <c r="AY220" s="1">
        <f t="shared" si="168"/>
        <v>24882.530281915657</v>
      </c>
      <c r="AZ220" s="1">
        <f t="shared" si="168"/>
        <v>6306.7638460741427</v>
      </c>
      <c r="BA220" s="1">
        <f t="shared" si="169"/>
        <v>13665.383412345916</v>
      </c>
      <c r="BB220" s="1">
        <f t="shared" si="169"/>
        <v>30002.075779042309</v>
      </c>
      <c r="BC220" s="1">
        <f t="shared" si="169"/>
        <v>38231.749925506476</v>
      </c>
      <c r="BD220" s="1">
        <f t="shared" si="170"/>
        <v>745.00807458995098</v>
      </c>
      <c r="BE220" s="2">
        <f t="shared" si="183"/>
        <v>0.17931493730955578</v>
      </c>
      <c r="BF220" s="2">
        <f t="shared" si="183"/>
        <v>0.13584270515142602</v>
      </c>
      <c r="BG220" s="2">
        <f t="shared" si="183"/>
        <v>7.3108051554487685E-2</v>
      </c>
      <c r="BH220" s="2">
        <f t="shared" si="163"/>
        <v>9.6085042805316545E-2</v>
      </c>
      <c r="BI220" s="2">
        <f t="shared" si="171"/>
        <v>3.2153846742329923E-3</v>
      </c>
      <c r="BJ220" s="2">
        <f t="shared" si="171"/>
        <v>1.8453240542857267E-3</v>
      </c>
      <c r="BK220" s="2">
        <f t="shared" si="171"/>
        <v>5.3447872020936297E-4</v>
      </c>
      <c r="BL220" s="2">
        <f t="shared" si="164"/>
        <v>579.66423623191383</v>
      </c>
      <c r="BM220" s="2">
        <f t="shared" si="164"/>
        <v>170.12398500796314</v>
      </c>
      <c r="BN220" s="2">
        <f t="shared" si="164"/>
        <v>18.411704669624676</v>
      </c>
      <c r="BO220" s="2">
        <f t="shared" si="172"/>
        <v>1511.5117892015487</v>
      </c>
      <c r="BP220" s="2">
        <f t="shared" si="172"/>
        <v>128.38861140714118</v>
      </c>
      <c r="BQ220" s="2">
        <f t="shared" si="172"/>
        <v>10.226940697621558</v>
      </c>
      <c r="BR220" s="11">
        <f t="shared" si="173"/>
        <v>2.9092169883570745E-2</v>
      </c>
      <c r="BS220" s="17">
        <f t="shared" si="161"/>
        <v>1.988503134912941E-3</v>
      </c>
      <c r="BT220" s="17">
        <f t="shared" si="162"/>
        <v>9.0966455308085017E-3</v>
      </c>
      <c r="BU220" s="12">
        <f>(BU$3*temphigh!$I330+BU$4*temphigh!$I330^2+BU$5*temphigh!$I330^6)*(K220/K$56)^$BW$1</f>
        <v>-37.835949407640769</v>
      </c>
      <c r="BV220" s="12">
        <f>(BV$3*temphigh!$I330+BV$4*temphigh!$I330^2+BV$5*temphigh!$I330^6)*(L220/L$56)^$BW$1</f>
        <v>-25.900748073982491</v>
      </c>
      <c r="BW220" s="12">
        <f>(BW$3*temphigh!$I330+BW$4*temphigh!$I330^2+BW$5*temphigh!$I330^6)*(M220/M$56)^$BW$1</f>
        <v>-22.558382497719499</v>
      </c>
      <c r="BX220" s="12"/>
      <c r="BY220" s="12"/>
      <c r="BZ220" s="12"/>
      <c r="CA220" s="19"/>
      <c r="CB220" s="19"/>
      <c r="CC220" s="19"/>
      <c r="CD220" s="19"/>
      <c r="CE220" s="19"/>
      <c r="CF220" s="19"/>
      <c r="CG220" s="19"/>
      <c r="CH220" s="19"/>
    </row>
    <row r="221" spans="1:86" x14ac:dyDescent="0.3">
      <c r="A221" s="2">
        <f t="shared" si="146"/>
        <v>2175</v>
      </c>
      <c r="B221" s="5">
        <f t="shared" si="184"/>
        <v>1165.3866024666975</v>
      </c>
      <c r="C221" s="5">
        <f t="shared" si="184"/>
        <v>2964.074340215499</v>
      </c>
      <c r="D221" s="5">
        <f t="shared" si="184"/>
        <v>4369.6687238993836</v>
      </c>
      <c r="E221" s="15">
        <f t="shared" si="185"/>
        <v>8.6700748084156423E-7</v>
      </c>
      <c r="F221" s="15">
        <f t="shared" si="185"/>
        <v>1.7080628748612415E-6</v>
      </c>
      <c r="G221" s="15">
        <f t="shared" si="185"/>
        <v>3.4869495995803815E-6</v>
      </c>
      <c r="H221" s="5">
        <f t="shared" si="149"/>
        <v>179664.27312511977</v>
      </c>
      <c r="I221" s="5">
        <f t="shared" si="149"/>
        <v>92406.92832991654</v>
      </c>
      <c r="J221" s="5">
        <f t="shared" si="149"/>
        <v>34540.375331359333</v>
      </c>
      <c r="K221" s="5">
        <f t="shared" si="150"/>
        <v>154167.10020935212</v>
      </c>
      <c r="L221" s="5">
        <f t="shared" si="150"/>
        <v>31175.644644323671</v>
      </c>
      <c r="M221" s="5">
        <f t="shared" si="150"/>
        <v>7904.5752696182335</v>
      </c>
      <c r="N221" s="15">
        <f t="shared" si="151"/>
        <v>-3.4071220124470836E-3</v>
      </c>
      <c r="O221" s="15">
        <f t="shared" si="151"/>
        <v>2.3303672450636359E-3</v>
      </c>
      <c r="P221" s="15">
        <f t="shared" si="151"/>
        <v>2.6790870932897892E-3</v>
      </c>
      <c r="Q221" s="5">
        <f t="shared" si="152"/>
        <v>4258.6201888318265</v>
      </c>
      <c r="R221" s="5">
        <f t="shared" si="152"/>
        <v>7331.8363017855099</v>
      </c>
      <c r="S221" s="5">
        <f t="shared" si="152"/>
        <v>4512.853673389397</v>
      </c>
      <c r="T221" s="5">
        <f t="shared" si="186"/>
        <v>23.703211076729129</v>
      </c>
      <c r="U221" s="5">
        <f t="shared" si="186"/>
        <v>79.342928439401916</v>
      </c>
      <c r="V221" s="5">
        <f t="shared" si="186"/>
        <v>130.65444802194028</v>
      </c>
      <c r="W221" s="15">
        <f t="shared" si="154"/>
        <v>-1.0734613539272964E-2</v>
      </c>
      <c r="X221" s="15">
        <f t="shared" si="154"/>
        <v>-1.217998157191269E-2</v>
      </c>
      <c r="Y221" s="15">
        <f t="shared" si="154"/>
        <v>-9.7425357312937999E-3</v>
      </c>
      <c r="Z221" s="5">
        <f t="shared" si="159"/>
        <v>4200.5104337627681</v>
      </c>
      <c r="AA221" s="5">
        <f t="shared" si="159"/>
        <v>19323.302444357709</v>
      </c>
      <c r="AB221" s="5">
        <f t="shared" si="159"/>
        <v>49383.595156693933</v>
      </c>
      <c r="AC221" s="16">
        <f t="shared" si="181"/>
        <v>1.1849160981623048</v>
      </c>
      <c r="AD221" s="16">
        <f t="shared" si="181"/>
        <v>3.0197100483275161</v>
      </c>
      <c r="AE221" s="16">
        <f t="shared" si="181"/>
        <v>11.722329859256414</v>
      </c>
      <c r="AF221" s="15">
        <f t="shared" si="166"/>
        <v>-4.0504037456468023E-3</v>
      </c>
      <c r="AG221" s="15">
        <f t="shared" si="166"/>
        <v>2.9673830763510267E-4</v>
      </c>
      <c r="AH221" s="15">
        <f t="shared" si="166"/>
        <v>9.7937136394747881E-3</v>
      </c>
      <c r="AI221" s="1">
        <f t="shared" si="182"/>
        <v>367738.71505565423</v>
      </c>
      <c r="AJ221" s="1">
        <f t="shared" si="182"/>
        <v>179421.15257701464</v>
      </c>
      <c r="AK221" s="1">
        <f t="shared" si="182"/>
        <v>66904.518403613736</v>
      </c>
      <c r="AL221" s="14">
        <f t="shared" si="187"/>
        <v>78.86616338335314</v>
      </c>
      <c r="AM221" s="14">
        <f t="shared" si="187"/>
        <v>18.564685620395597</v>
      </c>
      <c r="AN221" s="14">
        <f t="shared" si="187"/>
        <v>5.918376332263791</v>
      </c>
      <c r="AO221" s="11">
        <f t="shared" si="188"/>
        <v>3.9275287989433902E-3</v>
      </c>
      <c r="AP221" s="11">
        <f t="shared" si="188"/>
        <v>4.9476504145639939E-3</v>
      </c>
      <c r="AQ221" s="11">
        <f t="shared" si="188"/>
        <v>4.4881431922677972E-3</v>
      </c>
      <c r="AR221" s="1">
        <f t="shared" si="160"/>
        <v>179664.27312511977</v>
      </c>
      <c r="AS221" s="1">
        <f t="shared" si="157"/>
        <v>92406.92832991654</v>
      </c>
      <c r="AT221" s="1">
        <f t="shared" si="158"/>
        <v>34540.375331359333</v>
      </c>
      <c r="AU221" s="1">
        <f t="shared" si="167"/>
        <v>35932.854625023952</v>
      </c>
      <c r="AV221" s="1">
        <f t="shared" si="167"/>
        <v>18481.385665983307</v>
      </c>
      <c r="AW221" s="1">
        <f t="shared" si="167"/>
        <v>6908.0750662718674</v>
      </c>
      <c r="AX221" s="1">
        <f t="shared" si="168"/>
        <v>123333.6801674817</v>
      </c>
      <c r="AY221" s="1">
        <f t="shared" si="168"/>
        <v>24940.515715458936</v>
      </c>
      <c r="AZ221" s="1">
        <f t="shared" si="168"/>
        <v>6323.6602156945874</v>
      </c>
      <c r="BA221" s="1">
        <f t="shared" si="169"/>
        <v>13661.417866401884</v>
      </c>
      <c r="BB221" s="1">
        <f t="shared" si="169"/>
        <v>30009.026370342348</v>
      </c>
      <c r="BC221" s="1">
        <f t="shared" si="169"/>
        <v>38243.574307058581</v>
      </c>
      <c r="BD221" s="1">
        <f t="shared" si="170"/>
        <v>723.43960261849384</v>
      </c>
      <c r="BE221" s="2">
        <f t="shared" si="183"/>
        <v>0.17931493730955578</v>
      </c>
      <c r="BF221" s="2">
        <f t="shared" si="183"/>
        <v>0.13584270515142602</v>
      </c>
      <c r="BG221" s="2">
        <f t="shared" si="183"/>
        <v>7.3108051554487685E-2</v>
      </c>
      <c r="BH221" s="2">
        <f t="shared" si="163"/>
        <v>9.5854214964320783E-2</v>
      </c>
      <c r="BI221" s="2">
        <f t="shared" si="171"/>
        <v>3.2153846742329923E-3</v>
      </c>
      <c r="BJ221" s="2">
        <f t="shared" si="171"/>
        <v>1.8453240542857267E-3</v>
      </c>
      <c r="BK221" s="2">
        <f t="shared" si="171"/>
        <v>5.3447872020936297E-4</v>
      </c>
      <c r="BL221" s="2">
        <f t="shared" si="164"/>
        <v>577.68975031372054</v>
      </c>
      <c r="BM221" s="2">
        <f t="shared" si="164"/>
        <v>170.52072762985216</v>
      </c>
      <c r="BN221" s="2">
        <f t="shared" si="164"/>
        <v>18.461095602655988</v>
      </c>
      <c r="BO221" s="2">
        <f t="shared" si="172"/>
        <v>1533.9320485076671</v>
      </c>
      <c r="BP221" s="2">
        <f t="shared" si="172"/>
        <v>129.92403503713888</v>
      </c>
      <c r="BQ221" s="2">
        <f t="shared" si="172"/>
        <v>10.226795082148188</v>
      </c>
      <c r="BR221" s="11">
        <f t="shared" si="173"/>
        <v>2.8998316636545479E-2</v>
      </c>
      <c r="BS221" s="17">
        <f t="shared" si="161"/>
        <v>1.9322886648121286E-3</v>
      </c>
      <c r="BT221" s="17">
        <f t="shared" si="162"/>
        <v>8.831694690105342E-3</v>
      </c>
      <c r="BU221" s="12">
        <f>(BU$3*temphigh!$I331+BU$4*temphigh!$I331^2+BU$5*temphigh!$I331^6)*(K221/K$56)^$BW$1</f>
        <v>-38.265108766192604</v>
      </c>
      <c r="BV221" s="12">
        <f>(BV$3*temphigh!$I331+BV$4*temphigh!$I331^2+BV$5*temphigh!$I331^6)*(L221/L$56)^$BW$1</f>
        <v>-26.138918396382351</v>
      </c>
      <c r="BW221" s="12">
        <f>(BW$3*temphigh!$I331+BW$4*temphigh!$I331^2+BW$5*temphigh!$I331^6)*(M221/M$56)^$BW$1</f>
        <v>-22.748857367482699</v>
      </c>
      <c r="BX221" s="12"/>
      <c r="BY221" s="12"/>
      <c r="BZ221" s="12"/>
      <c r="CA221" s="19"/>
      <c r="CB221" s="19"/>
      <c r="CC221" s="19"/>
      <c r="CD221" s="19"/>
      <c r="CE221" s="19"/>
      <c r="CF221" s="19"/>
      <c r="CG221" s="19"/>
      <c r="CH221" s="19"/>
    </row>
    <row r="222" spans="1:86" x14ac:dyDescent="0.3">
      <c r="A222" s="2">
        <f t="shared" si="146"/>
        <v>2176</v>
      </c>
      <c r="B222" s="5">
        <f t="shared" si="184"/>
        <v>1165.3875623456547</v>
      </c>
      <c r="C222" s="5">
        <f t="shared" si="184"/>
        <v>2964.0791498995704</v>
      </c>
      <c r="D222" s="5">
        <f t="shared" si="184"/>
        <v>4369.6831988732602</v>
      </c>
      <c r="E222" s="15">
        <f t="shared" si="185"/>
        <v>8.2365710679948601E-7</v>
      </c>
      <c r="F222" s="15">
        <f t="shared" si="185"/>
        <v>1.6226597311181794E-6</v>
      </c>
      <c r="G222" s="15">
        <f t="shared" si="185"/>
        <v>3.3126021196013625E-6</v>
      </c>
      <c r="H222" s="5">
        <f t="shared" si="149"/>
        <v>179029.33347972223</v>
      </c>
      <c r="I222" s="5">
        <f t="shared" si="149"/>
        <v>92616.032127487517</v>
      </c>
      <c r="J222" s="5">
        <f t="shared" si="149"/>
        <v>34631.032600290731</v>
      </c>
      <c r="K222" s="5">
        <f t="shared" si="150"/>
        <v>153622.14190734774</v>
      </c>
      <c r="L222" s="5">
        <f t="shared" si="150"/>
        <v>31246.140013037624</v>
      </c>
      <c r="M222" s="5">
        <f t="shared" si="150"/>
        <v>7925.2959594920931</v>
      </c>
      <c r="N222" s="15">
        <f t="shared" si="151"/>
        <v>-3.5348547210419801E-3</v>
      </c>
      <c r="O222" s="15">
        <f t="shared" si="151"/>
        <v>2.2612321098158805E-3</v>
      </c>
      <c r="P222" s="15">
        <f t="shared" si="151"/>
        <v>2.6213539838757516E-3</v>
      </c>
      <c r="Q222" s="5">
        <f t="shared" si="152"/>
        <v>4198.0169955561123</v>
      </c>
      <c r="R222" s="5">
        <f t="shared" si="152"/>
        <v>7258.9235014391606</v>
      </c>
      <c r="S222" s="5">
        <f t="shared" si="152"/>
        <v>4480.6164125098385</v>
      </c>
      <c r="T222" s="5">
        <f t="shared" si="186"/>
        <v>23.448766266180627</v>
      </c>
      <c r="U222" s="5">
        <f t="shared" si="186"/>
        <v>78.376533033148419</v>
      </c>
      <c r="V222" s="5">
        <f t="shared" si="186"/>
        <v>129.38154239363405</v>
      </c>
      <c r="W222" s="15">
        <f t="shared" si="154"/>
        <v>-1.0734613539272964E-2</v>
      </c>
      <c r="X222" s="15">
        <f t="shared" si="154"/>
        <v>-1.217998157191269E-2</v>
      </c>
      <c r="Y222" s="15">
        <f t="shared" si="154"/>
        <v>-9.7425357312937999E-3</v>
      </c>
      <c r="Z222" s="5">
        <f t="shared" si="159"/>
        <v>4124.4913507182118</v>
      </c>
      <c r="AA222" s="5">
        <f t="shared" si="159"/>
        <v>19138.136911490274</v>
      </c>
      <c r="AB222" s="5">
        <f t="shared" si="159"/>
        <v>49513.880291609559</v>
      </c>
      <c r="AC222" s="16">
        <f t="shared" si="181"/>
        <v>1.1801167095600311</v>
      </c>
      <c r="AD222" s="16">
        <f t="shared" si="181"/>
        <v>3.0206061119768055</v>
      </c>
      <c r="AE222" s="16">
        <f t="shared" si="181"/>
        <v>11.837135001085436</v>
      </c>
      <c r="AF222" s="15">
        <f t="shared" si="166"/>
        <v>-4.0504037456468023E-3</v>
      </c>
      <c r="AG222" s="15">
        <f t="shared" si="166"/>
        <v>2.9673830763510267E-4</v>
      </c>
      <c r="AH222" s="15">
        <f t="shared" si="166"/>
        <v>9.7937136394747881E-3</v>
      </c>
      <c r="AI222" s="1">
        <f t="shared" si="182"/>
        <v>366897.69817511278</v>
      </c>
      <c r="AJ222" s="1">
        <f t="shared" si="182"/>
        <v>179960.42298529649</v>
      </c>
      <c r="AK222" s="1">
        <f t="shared" si="182"/>
        <v>67122.141629524238</v>
      </c>
      <c r="AL222" s="14">
        <f t="shared" si="187"/>
        <v>79.172815020023933</v>
      </c>
      <c r="AM222" s="14">
        <f t="shared" si="187"/>
        <v>18.655618679156536</v>
      </c>
      <c r="AN222" s="14">
        <f t="shared" si="187"/>
        <v>5.9446732275042704</v>
      </c>
      <c r="AO222" s="11">
        <f t="shared" si="188"/>
        <v>3.8882535109539562E-3</v>
      </c>
      <c r="AP222" s="11">
        <f t="shared" si="188"/>
        <v>4.898173910418354E-3</v>
      </c>
      <c r="AQ222" s="11">
        <f t="shared" si="188"/>
        <v>4.4432617603451189E-3</v>
      </c>
      <c r="AR222" s="1">
        <f t="shared" si="160"/>
        <v>179029.33347972223</v>
      </c>
      <c r="AS222" s="1">
        <f t="shared" si="157"/>
        <v>92616.032127487517</v>
      </c>
      <c r="AT222" s="1">
        <f t="shared" si="158"/>
        <v>34631.032600290731</v>
      </c>
      <c r="AU222" s="1">
        <f t="shared" si="167"/>
        <v>35805.866695944445</v>
      </c>
      <c r="AV222" s="1">
        <f t="shared" si="167"/>
        <v>18523.206425497505</v>
      </c>
      <c r="AW222" s="1">
        <f t="shared" si="167"/>
        <v>6926.2065200581465</v>
      </c>
      <c r="AX222" s="1">
        <f t="shared" si="168"/>
        <v>122897.71352587819</v>
      </c>
      <c r="AY222" s="1">
        <f t="shared" si="168"/>
        <v>24996.9120104301</v>
      </c>
      <c r="AZ222" s="1">
        <f t="shared" si="168"/>
        <v>6340.2367675936739</v>
      </c>
      <c r="BA222" s="1">
        <f t="shared" si="169"/>
        <v>13657.302344921582</v>
      </c>
      <c r="BB222" s="1">
        <f t="shared" si="169"/>
        <v>30015.769969213816</v>
      </c>
      <c r="BC222" s="1">
        <f t="shared" si="169"/>
        <v>38255.140492318686</v>
      </c>
      <c r="BD222" s="1">
        <f t="shared" si="170"/>
        <v>702.49025438114654</v>
      </c>
      <c r="BE222" s="2">
        <f t="shared" si="183"/>
        <v>0.17931493730955578</v>
      </c>
      <c r="BF222" s="2">
        <f t="shared" si="183"/>
        <v>0.13584270515142602</v>
      </c>
      <c r="BG222" s="2">
        <f t="shared" si="183"/>
        <v>7.3108051554487685E-2</v>
      </c>
      <c r="BH222" s="2">
        <f t="shared" si="163"/>
        <v>9.5624572391768886E-2</v>
      </c>
      <c r="BI222" s="2">
        <f t="shared" si="171"/>
        <v>3.2153846742329923E-3</v>
      </c>
      <c r="BJ222" s="2">
        <f t="shared" si="171"/>
        <v>1.8453240542857267E-3</v>
      </c>
      <c r="BK222" s="2">
        <f t="shared" si="171"/>
        <v>5.3447872020936297E-4</v>
      </c>
      <c r="BL222" s="2">
        <f t="shared" si="164"/>
        <v>575.64817510884643</v>
      </c>
      <c r="BM222" s="2">
        <f t="shared" si="164"/>
        <v>170.90659189735237</v>
      </c>
      <c r="BN222" s="2">
        <f t="shared" si="164"/>
        <v>18.509549983732118</v>
      </c>
      <c r="BO222" s="2">
        <f t="shared" si="172"/>
        <v>1556.6832842986955</v>
      </c>
      <c r="BP222" s="2">
        <f t="shared" si="172"/>
        <v>131.47792183507374</v>
      </c>
      <c r="BQ222" s="2">
        <f t="shared" si="172"/>
        <v>10.22665685588059</v>
      </c>
      <c r="BR222" s="11">
        <f t="shared" si="173"/>
        <v>2.8904450650539454E-2</v>
      </c>
      <c r="BS222" s="17">
        <f t="shared" si="161"/>
        <v>1.877834621856467E-3</v>
      </c>
      <c r="BT222" s="17">
        <f t="shared" si="162"/>
        <v>8.5744608641799436E-3</v>
      </c>
      <c r="BU222" s="12">
        <f>(BU$3*temphigh!$I332+BU$4*temphigh!$I332^2+BU$5*temphigh!$I332^6)*(K222/K$56)^$BW$1</f>
        <v>-38.695319289285592</v>
      </c>
      <c r="BV222" s="12">
        <f>(BV$3*temphigh!$I332+BV$4*temphigh!$I332^2+BV$5*temphigh!$I332^6)*(L222/L$56)^$BW$1</f>
        <v>-26.37663618490199</v>
      </c>
      <c r="BW222" s="12">
        <f>(BW$3*temphigh!$I332+BW$4*temphigh!$I332^2+BW$5*temphigh!$I332^6)*(M222/M$56)^$BW$1</f>
        <v>-22.938847010523894</v>
      </c>
      <c r="BX222" s="12"/>
      <c r="BY222" s="12"/>
      <c r="BZ222" s="12"/>
      <c r="CA222" s="19"/>
      <c r="CB222" s="19"/>
      <c r="CC222" s="19"/>
      <c r="CD222" s="19"/>
      <c r="CE222" s="19"/>
      <c r="CF222" s="19"/>
      <c r="CG222" s="19"/>
      <c r="CH222" s="19"/>
    </row>
    <row r="223" spans="1:86" x14ac:dyDescent="0.3">
      <c r="A223" s="2">
        <f t="shared" si="146"/>
        <v>2177</v>
      </c>
      <c r="B223" s="5">
        <f t="shared" si="184"/>
        <v>1165.3884742314151</v>
      </c>
      <c r="C223" s="5">
        <f t="shared" si="184"/>
        <v>2964.0837191068526</v>
      </c>
      <c r="D223" s="5">
        <f t="shared" si="184"/>
        <v>4369.6969501439953</v>
      </c>
      <c r="E223" s="15">
        <f t="shared" si="185"/>
        <v>7.8247425145951167E-7</v>
      </c>
      <c r="F223" s="15">
        <f t="shared" si="185"/>
        <v>1.5415267445622704E-6</v>
      </c>
      <c r="G223" s="15">
        <f t="shared" si="185"/>
        <v>3.1469720136212941E-6</v>
      </c>
      <c r="H223" s="5">
        <f t="shared" si="149"/>
        <v>178373.56894262732</v>
      </c>
      <c r="I223" s="5">
        <f t="shared" si="149"/>
        <v>92819.268614858825</v>
      </c>
      <c r="J223" s="5">
        <f t="shared" si="149"/>
        <v>34719.947234969513</v>
      </c>
      <c r="K223" s="5">
        <f t="shared" si="150"/>
        <v>153059.32132224526</v>
      </c>
      <c r="L223" s="5">
        <f t="shared" si="150"/>
        <v>31314.658225249936</v>
      </c>
      <c r="M223" s="5">
        <f t="shared" si="150"/>
        <v>7945.6190283002079</v>
      </c>
      <c r="N223" s="15">
        <f t="shared" si="151"/>
        <v>-3.6636683886488441E-3</v>
      </c>
      <c r="O223" s="15">
        <f t="shared" si="151"/>
        <v>2.1928536511621743E-3</v>
      </c>
      <c r="P223" s="15">
        <f t="shared" si="151"/>
        <v>2.5643293212000984E-3</v>
      </c>
      <c r="Q223" s="5">
        <f t="shared" si="152"/>
        <v>4137.7411008715098</v>
      </c>
      <c r="R223" s="5">
        <f t="shared" si="152"/>
        <v>7186.2449036492271</v>
      </c>
      <c r="S223" s="5">
        <f t="shared" si="152"/>
        <v>4448.3556823095241</v>
      </c>
      <c r="T223" s="5">
        <f t="shared" si="186"/>
        <v>23.197052822340439</v>
      </c>
      <c r="U223" s="5">
        <f t="shared" si="186"/>
        <v>77.421908305134266</v>
      </c>
      <c r="V223" s="5">
        <f t="shared" si="186"/>
        <v>128.12103809389416</v>
      </c>
      <c r="W223" s="15">
        <f t="shared" si="154"/>
        <v>-1.0734613539272964E-2</v>
      </c>
      <c r="X223" s="15">
        <f t="shared" si="154"/>
        <v>-1.217998157191269E-2</v>
      </c>
      <c r="Y223" s="15">
        <f t="shared" si="154"/>
        <v>-9.7425357312937999E-3</v>
      </c>
      <c r="Z223" s="5">
        <f t="shared" si="159"/>
        <v>4049.3287871600901</v>
      </c>
      <c r="AA223" s="5">
        <f t="shared" si="159"/>
        <v>18953.436716332904</v>
      </c>
      <c r="AB223" s="5">
        <f t="shared" si="159"/>
        <v>49641.642019643157</v>
      </c>
      <c r="AC223" s="16">
        <f t="shared" si="181"/>
        <v>1.1753367604193288</v>
      </c>
      <c r="AD223" s="16">
        <f t="shared" si="181"/>
        <v>3.0215024415225056</v>
      </c>
      <c r="AE223" s="16">
        <f t="shared" si="181"/>
        <v>11.953064511597871</v>
      </c>
      <c r="AF223" s="15">
        <f t="shared" si="166"/>
        <v>-4.0504037456468023E-3</v>
      </c>
      <c r="AG223" s="15">
        <f t="shared" si="166"/>
        <v>2.9673830763510267E-4</v>
      </c>
      <c r="AH223" s="15">
        <f t="shared" si="166"/>
        <v>9.7937136394747881E-3</v>
      </c>
      <c r="AI223" s="1">
        <f t="shared" si="182"/>
        <v>366013.79505354597</v>
      </c>
      <c r="AJ223" s="1">
        <f t="shared" si="182"/>
        <v>180487.58711226436</v>
      </c>
      <c r="AK223" s="1">
        <f t="shared" si="182"/>
        <v>67336.133986629968</v>
      </c>
      <c r="AL223" s="14">
        <f t="shared" si="187"/>
        <v>79.477580556237911</v>
      </c>
      <c r="AM223" s="14">
        <f t="shared" si="187"/>
        <v>18.746083359206523</v>
      </c>
      <c r="AN223" s="14">
        <f t="shared" si="187"/>
        <v>5.9708228293414924</v>
      </c>
      <c r="AO223" s="11">
        <f t="shared" si="188"/>
        <v>3.8493709758444165E-3</v>
      </c>
      <c r="AP223" s="11">
        <f t="shared" si="188"/>
        <v>4.8491921713141707E-3</v>
      </c>
      <c r="AQ223" s="11">
        <f t="shared" si="188"/>
        <v>4.3988291427416674E-3</v>
      </c>
      <c r="AR223" s="1">
        <f t="shared" si="160"/>
        <v>178373.56894262732</v>
      </c>
      <c r="AS223" s="1">
        <f t="shared" si="157"/>
        <v>92819.268614858825</v>
      </c>
      <c r="AT223" s="1">
        <f t="shared" si="158"/>
        <v>34719.947234969513</v>
      </c>
      <c r="AU223" s="1">
        <f t="shared" si="167"/>
        <v>35674.713788525463</v>
      </c>
      <c r="AV223" s="1">
        <f t="shared" si="167"/>
        <v>18563.853722971766</v>
      </c>
      <c r="AW223" s="1">
        <f t="shared" si="167"/>
        <v>6943.9894469939027</v>
      </c>
      <c r="AX223" s="1">
        <f t="shared" si="168"/>
        <v>122447.45705779621</v>
      </c>
      <c r="AY223" s="1">
        <f t="shared" si="168"/>
        <v>25051.726580199949</v>
      </c>
      <c r="AZ223" s="1">
        <f t="shared" si="168"/>
        <v>6356.4952226401665</v>
      </c>
      <c r="BA223" s="1">
        <f t="shared" si="169"/>
        <v>13653.035594146366</v>
      </c>
      <c r="BB223" s="1">
        <f t="shared" si="169"/>
        <v>30022.308924975943</v>
      </c>
      <c r="BC223" s="1">
        <f t="shared" si="169"/>
        <v>38266.451879609827</v>
      </c>
      <c r="BD223" s="1">
        <f t="shared" si="170"/>
        <v>682.14245277818429</v>
      </c>
      <c r="BE223" s="2">
        <f t="shared" si="183"/>
        <v>0.17931493730955578</v>
      </c>
      <c r="BF223" s="2">
        <f t="shared" si="183"/>
        <v>0.13584270515142602</v>
      </c>
      <c r="BG223" s="2">
        <f t="shared" si="183"/>
        <v>7.3108051554487685E-2</v>
      </c>
      <c r="BH223" s="2">
        <f t="shared" si="163"/>
        <v>9.5396124951432903E-2</v>
      </c>
      <c r="BI223" s="2">
        <f t="shared" si="171"/>
        <v>3.2153846742329923E-3</v>
      </c>
      <c r="BJ223" s="2">
        <f t="shared" si="171"/>
        <v>1.8453240542857267E-3</v>
      </c>
      <c r="BK223" s="2">
        <f t="shared" si="171"/>
        <v>5.3447872020936297E-4</v>
      </c>
      <c r="BL223" s="2">
        <f t="shared" si="164"/>
        <v>573.53963986636597</v>
      </c>
      <c r="BM223" s="2">
        <f t="shared" si="164"/>
        <v>171.2816290762072</v>
      </c>
      <c r="BN223" s="2">
        <f t="shared" si="164"/>
        <v>18.557072963883115</v>
      </c>
      <c r="BO223" s="2">
        <f t="shared" si="172"/>
        <v>1579.7702292809356</v>
      </c>
      <c r="BP223" s="2">
        <f t="shared" si="172"/>
        <v>133.0504934543483</v>
      </c>
      <c r="BQ223" s="2">
        <f t="shared" si="172"/>
        <v>10.226525913138961</v>
      </c>
      <c r="BR223" s="11">
        <f t="shared" si="173"/>
        <v>2.8810533059022675E-2</v>
      </c>
      <c r="BS223" s="17">
        <f t="shared" si="161"/>
        <v>1.8250816396694362E-3</v>
      </c>
      <c r="BT223" s="17">
        <f t="shared" si="162"/>
        <v>8.3247192856115964E-3</v>
      </c>
      <c r="BU223" s="12">
        <f>(BU$3*temphigh!$I333+BU$4*temphigh!$I333^2+BU$5*temphigh!$I333^6)*(K223/K$56)^$BW$1</f>
        <v>-39.126605698970288</v>
      </c>
      <c r="BV223" s="12">
        <f>(BV$3*temphigh!$I333+BV$4*temphigh!$I333^2+BV$5*temphigh!$I333^6)*(L223/L$56)^$BW$1</f>
        <v>-26.613894599002265</v>
      </c>
      <c r="BW223" s="12">
        <f>(BW$3*temphigh!$I333+BW$4*temphigh!$I333^2+BW$5*temphigh!$I333^6)*(M223/M$56)^$BW$1</f>
        <v>-23.12834535555595</v>
      </c>
      <c r="BX223" s="12"/>
      <c r="BY223" s="12"/>
      <c r="BZ223" s="12"/>
      <c r="CA223" s="19"/>
      <c r="CB223" s="19"/>
      <c r="CC223" s="19"/>
      <c r="CD223" s="19"/>
      <c r="CE223" s="19"/>
      <c r="CF223" s="19"/>
      <c r="CG223" s="19"/>
      <c r="CH223" s="19"/>
    </row>
    <row r="224" spans="1:86" x14ac:dyDescent="0.3">
      <c r="A224" s="2">
        <f t="shared" si="146"/>
        <v>2178</v>
      </c>
      <c r="B224" s="5">
        <f t="shared" si="184"/>
        <v>1165.3893405235654</v>
      </c>
      <c r="C224" s="5">
        <f t="shared" si="184"/>
        <v>2964.0880598604626</v>
      </c>
      <c r="D224" s="5">
        <f t="shared" si="184"/>
        <v>4369.7100138923042</v>
      </c>
      <c r="E224" s="15">
        <f t="shared" si="185"/>
        <v>7.4335053888653601E-7</v>
      </c>
      <c r="F224" s="15">
        <f t="shared" si="185"/>
        <v>1.4644504073341569E-6</v>
      </c>
      <c r="G224" s="15">
        <f t="shared" si="185"/>
        <v>2.9896234129402294E-6</v>
      </c>
      <c r="H224" s="5">
        <f t="shared" si="149"/>
        <v>177697.01447530452</v>
      </c>
      <c r="I224" s="5">
        <f t="shared" si="149"/>
        <v>93016.666225545734</v>
      </c>
      <c r="J224" s="5">
        <f t="shared" si="149"/>
        <v>34807.129034459598</v>
      </c>
      <c r="K224" s="5">
        <f t="shared" si="150"/>
        <v>152478.6681122997</v>
      </c>
      <c r="L224" s="5">
        <f t="shared" si="150"/>
        <v>31381.20877215928</v>
      </c>
      <c r="M224" s="5">
        <f t="shared" si="150"/>
        <v>7965.5466664377736</v>
      </c>
      <c r="N224" s="15">
        <f t="shared" si="151"/>
        <v>-3.793648141971584E-3</v>
      </c>
      <c r="O224" s="15">
        <f t="shared" si="151"/>
        <v>2.1252202859962654E-3</v>
      </c>
      <c r="P224" s="15">
        <f t="shared" si="151"/>
        <v>2.5080032237374539E-3</v>
      </c>
      <c r="Q224" s="5">
        <f t="shared" si="152"/>
        <v>4077.7984492856667</v>
      </c>
      <c r="R224" s="5">
        <f t="shared" si="152"/>
        <v>7113.8133274288966</v>
      </c>
      <c r="S224" s="5">
        <f t="shared" si="152"/>
        <v>4416.078418386368</v>
      </c>
      <c r="T224" s="5">
        <f t="shared" si="186"/>
        <v>22.948041425042511</v>
      </c>
      <c r="U224" s="5">
        <f t="shared" si="186"/>
        <v>76.478910888715419</v>
      </c>
      <c r="V224" s="5">
        <f t="shared" si="186"/>
        <v>126.87281430233394</v>
      </c>
      <c r="W224" s="15">
        <f t="shared" si="154"/>
        <v>-1.0734613539272964E-2</v>
      </c>
      <c r="X224" s="15">
        <f t="shared" si="154"/>
        <v>-1.217998157191269E-2</v>
      </c>
      <c r="Y224" s="15">
        <f t="shared" si="154"/>
        <v>-9.7425357312937999E-3</v>
      </c>
      <c r="Z224" s="5">
        <f t="shared" si="159"/>
        <v>3975.0218629721635</v>
      </c>
      <c r="AA224" s="5">
        <f t="shared" si="159"/>
        <v>18769.236917582268</v>
      </c>
      <c r="AB224" s="5">
        <f t="shared" si="159"/>
        <v>49766.894489095954</v>
      </c>
      <c r="AC224" s="16">
        <f t="shared" si="181"/>
        <v>1.1705761720025301</v>
      </c>
      <c r="AD224" s="16">
        <f t="shared" si="181"/>
        <v>3.0223990370435181</v>
      </c>
      <c r="AE224" s="16">
        <f t="shared" si="181"/>
        <v>12.07012940253863</v>
      </c>
      <c r="AF224" s="15">
        <f t="shared" si="166"/>
        <v>-4.0504037456468023E-3</v>
      </c>
      <c r="AG224" s="15">
        <f t="shared" si="166"/>
        <v>2.9673830763510267E-4</v>
      </c>
      <c r="AH224" s="15">
        <f t="shared" si="166"/>
        <v>9.7937136394747881E-3</v>
      </c>
      <c r="AI224" s="1">
        <f t="shared" si="182"/>
        <v>365087.12933671684</v>
      </c>
      <c r="AJ224" s="1">
        <f t="shared" si="182"/>
        <v>181002.68212400971</v>
      </c>
      <c r="AK224" s="1">
        <f t="shared" si="182"/>
        <v>67546.510034960869</v>
      </c>
      <c r="AL224" s="14">
        <f t="shared" si="187"/>
        <v>79.780459861143186</v>
      </c>
      <c r="AM224" s="14">
        <f t="shared" si="187"/>
        <v>18.836077686268109</v>
      </c>
      <c r="AN224" s="14">
        <f t="shared" si="187"/>
        <v>5.996824812514669</v>
      </c>
      <c r="AO224" s="11">
        <f t="shared" si="188"/>
        <v>3.8108772660859721E-3</v>
      </c>
      <c r="AP224" s="11">
        <f t="shared" si="188"/>
        <v>4.8007002496010288E-3</v>
      </c>
      <c r="AQ224" s="11">
        <f t="shared" si="188"/>
        <v>4.3548408513142504E-3</v>
      </c>
      <c r="AR224" s="1">
        <f t="shared" si="160"/>
        <v>177697.01447530452</v>
      </c>
      <c r="AS224" s="1">
        <f t="shared" si="157"/>
        <v>93016.666225545734</v>
      </c>
      <c r="AT224" s="1">
        <f t="shared" si="158"/>
        <v>34807.129034459598</v>
      </c>
      <c r="AU224" s="1">
        <f t="shared" si="167"/>
        <v>35539.402895060906</v>
      </c>
      <c r="AV224" s="1">
        <f t="shared" si="167"/>
        <v>18603.333245109148</v>
      </c>
      <c r="AW224" s="1">
        <f t="shared" si="167"/>
        <v>6961.4258068919198</v>
      </c>
      <c r="AX224" s="1">
        <f t="shared" si="168"/>
        <v>121982.93448983975</v>
      </c>
      <c r="AY224" s="1">
        <f t="shared" si="168"/>
        <v>25104.967017727424</v>
      </c>
      <c r="AZ224" s="1">
        <f t="shared" si="168"/>
        <v>6372.4373331502184</v>
      </c>
      <c r="BA224" s="1">
        <f t="shared" si="169"/>
        <v>13648.616258756339</v>
      </c>
      <c r="BB224" s="1">
        <f t="shared" si="169"/>
        <v>30028.645546958807</v>
      </c>
      <c r="BC224" s="1">
        <f t="shared" si="169"/>
        <v>38277.511808713825</v>
      </c>
      <c r="BD224" s="1">
        <f t="shared" si="170"/>
        <v>662.37911112230017</v>
      </c>
      <c r="BE224" s="2">
        <f t="shared" si="183"/>
        <v>0.17931493730955578</v>
      </c>
      <c r="BF224" s="2">
        <f t="shared" si="183"/>
        <v>0.13584270515142602</v>
      </c>
      <c r="BG224" s="2">
        <f t="shared" si="183"/>
        <v>7.3108051554487685E-2</v>
      </c>
      <c r="BH224" s="2">
        <f t="shared" si="163"/>
        <v>9.5168882158426102E-2</v>
      </c>
      <c r="BI224" s="2">
        <f t="shared" si="171"/>
        <v>3.2153846742329923E-3</v>
      </c>
      <c r="BJ224" s="2">
        <f t="shared" si="171"/>
        <v>1.8453240542857267E-3</v>
      </c>
      <c r="BK224" s="2">
        <f t="shared" si="171"/>
        <v>5.3447872020936297E-4</v>
      </c>
      <c r="BL224" s="2">
        <f t="shared" si="164"/>
        <v>571.36425700085238</v>
      </c>
      <c r="BM224" s="2">
        <f t="shared" si="164"/>
        <v>171.64589163546628</v>
      </c>
      <c r="BN224" s="2">
        <f t="shared" si="164"/>
        <v>18.603669780500127</v>
      </c>
      <c r="BO224" s="2">
        <f t="shared" si="172"/>
        <v>1603.1976733284998</v>
      </c>
      <c r="BP224" s="2">
        <f t="shared" si="172"/>
        <v>134.64197420203973</v>
      </c>
      <c r="BQ224" s="2">
        <f t="shared" si="172"/>
        <v>10.226402149615838</v>
      </c>
      <c r="BR224" s="11">
        <f t="shared" si="173"/>
        <v>2.8716523604059491E-2</v>
      </c>
      <c r="BS224" s="17">
        <f t="shared" si="161"/>
        <v>1.7739725450154693E-3</v>
      </c>
      <c r="BT224" s="17">
        <f t="shared" si="162"/>
        <v>8.0822517336034908E-3</v>
      </c>
      <c r="BU224" s="12">
        <f>(BU$3*temphigh!$I334+BU$4*temphigh!$I334^2+BU$5*temphigh!$I334^6)*(K224/K$56)^$BW$1</f>
        <v>-39.558994887985698</v>
      </c>
      <c r="BV224" s="12">
        <f>(BV$3*temphigh!$I334+BV$4*temphigh!$I334^2+BV$5*temphigh!$I334^6)*(L224/L$56)^$BW$1</f>
        <v>-26.850687187997615</v>
      </c>
      <c r="BW224" s="12">
        <f>(BW$3*temphigh!$I334+BW$4*temphigh!$I334^2+BW$5*temphigh!$I334^6)*(M224/M$56)^$BW$1</f>
        <v>-23.317346642014083</v>
      </c>
      <c r="BX224" s="12"/>
      <c r="BY224" s="12"/>
      <c r="BZ224" s="12"/>
      <c r="CA224" s="19"/>
      <c r="CB224" s="19"/>
      <c r="CC224" s="19"/>
      <c r="CD224" s="19"/>
      <c r="CE224" s="19"/>
      <c r="CF224" s="19"/>
      <c r="CG224" s="19"/>
      <c r="CH224" s="19"/>
    </row>
    <row r="225" spans="1:86" x14ac:dyDescent="0.3">
      <c r="A225" s="2">
        <f t="shared" si="146"/>
        <v>2179</v>
      </c>
      <c r="B225" s="5">
        <f t="shared" si="184"/>
        <v>1165.3901635017198</v>
      </c>
      <c r="C225" s="5">
        <f t="shared" si="184"/>
        <v>2964.0921835824306</v>
      </c>
      <c r="D225" s="5">
        <f t="shared" si="184"/>
        <v>4369.7224244903009</v>
      </c>
      <c r="E225" s="15">
        <f t="shared" si="185"/>
        <v>7.0618301194220917E-7</v>
      </c>
      <c r="F225" s="15">
        <f t="shared" si="185"/>
        <v>1.3912278869674491E-6</v>
      </c>
      <c r="G225" s="15">
        <f t="shared" si="185"/>
        <v>2.8401422422932177E-6</v>
      </c>
      <c r="H225" s="5">
        <f t="shared" si="149"/>
        <v>176999.69944069703</v>
      </c>
      <c r="I225" s="5">
        <f t="shared" si="149"/>
        <v>93208.254013950907</v>
      </c>
      <c r="J225" s="5">
        <f t="shared" si="149"/>
        <v>34892.587951230664</v>
      </c>
      <c r="K225" s="5">
        <f t="shared" si="150"/>
        <v>151880.20714784059</v>
      </c>
      <c r="L225" s="5">
        <f t="shared" si="150"/>
        <v>31445.801358748064</v>
      </c>
      <c r="M225" s="5">
        <f t="shared" si="150"/>
        <v>7985.0811016447242</v>
      </c>
      <c r="N225" s="15">
        <f t="shared" si="151"/>
        <v>-3.9248832106688614E-3</v>
      </c>
      <c r="O225" s="15">
        <f t="shared" si="151"/>
        <v>2.0583205400961369E-3</v>
      </c>
      <c r="P225" s="15">
        <f t="shared" si="151"/>
        <v>2.4523659235162754E-3</v>
      </c>
      <c r="Q225" s="5">
        <f t="shared" si="152"/>
        <v>4018.1946199804265</v>
      </c>
      <c r="R225" s="5">
        <f t="shared" si="152"/>
        <v>7041.6411713202751</v>
      </c>
      <c r="S225" s="5">
        <f t="shared" si="152"/>
        <v>4383.7913972822435</v>
      </c>
      <c r="T225" s="5">
        <f t="shared" si="186"/>
        <v>22.701703068861452</v>
      </c>
      <c r="U225" s="5">
        <f t="shared" si="186"/>
        <v>75.547399163450919</v>
      </c>
      <c r="V225" s="5">
        <f t="shared" si="186"/>
        <v>125.63675137566365</v>
      </c>
      <c r="W225" s="15">
        <f t="shared" si="154"/>
        <v>-1.0734613539272964E-2</v>
      </c>
      <c r="X225" s="15">
        <f t="shared" si="154"/>
        <v>-1.217998157191269E-2</v>
      </c>
      <c r="Y225" s="15">
        <f t="shared" si="154"/>
        <v>-9.7425357312937999E-3</v>
      </c>
      <c r="Z225" s="5">
        <f t="shared" si="159"/>
        <v>3901.5692939319838</v>
      </c>
      <c r="AA225" s="5">
        <f t="shared" si="159"/>
        <v>18585.571500984282</v>
      </c>
      <c r="AB225" s="5">
        <f t="shared" si="159"/>
        <v>49889.65207739058</v>
      </c>
      <c r="AC225" s="16">
        <f t="shared" si="181"/>
        <v>1.1658348658908861</v>
      </c>
      <c r="AD225" s="16">
        <f t="shared" si="181"/>
        <v>3.0232958986187684</v>
      </c>
      <c r="AE225" s="16">
        <f t="shared" si="181"/>
        <v>12.188340793498497</v>
      </c>
      <c r="AF225" s="15">
        <f t="shared" si="166"/>
        <v>-4.0504037456468023E-3</v>
      </c>
      <c r="AG225" s="15">
        <f t="shared" si="166"/>
        <v>2.9673830763510267E-4</v>
      </c>
      <c r="AH225" s="15">
        <f t="shared" si="166"/>
        <v>9.7937136394747881E-3</v>
      </c>
      <c r="AI225" s="1">
        <f t="shared" si="182"/>
        <v>364117.81929810607</v>
      </c>
      <c r="AJ225" s="1">
        <f t="shared" si="182"/>
        <v>181505.7471567179</v>
      </c>
      <c r="AK225" s="1">
        <f t="shared" si="182"/>
        <v>67753.284838356703</v>
      </c>
      <c r="AL225" s="14">
        <f t="shared" si="187"/>
        <v>80.08145306649827</v>
      </c>
      <c r="AM225" s="14">
        <f t="shared" si="187"/>
        <v>18.925599785489577</v>
      </c>
      <c r="AN225" s="14">
        <f t="shared" si="187"/>
        <v>6.0226788780096649</v>
      </c>
      <c r="AO225" s="11">
        <f t="shared" si="188"/>
        <v>3.7727684934251125E-3</v>
      </c>
      <c r="AP225" s="11">
        <f t="shared" si="188"/>
        <v>4.7526932471050184E-3</v>
      </c>
      <c r="AQ225" s="11">
        <f t="shared" si="188"/>
        <v>4.3112924428011078E-3</v>
      </c>
      <c r="AR225" s="1">
        <f t="shared" si="160"/>
        <v>176999.69944069703</v>
      </c>
      <c r="AS225" s="1">
        <f t="shared" si="157"/>
        <v>93208.254013950907</v>
      </c>
      <c r="AT225" s="1">
        <f t="shared" si="158"/>
        <v>34892.587951230664</v>
      </c>
      <c r="AU225" s="1">
        <f t="shared" si="167"/>
        <v>35399.939888139408</v>
      </c>
      <c r="AV225" s="1">
        <f t="shared" si="167"/>
        <v>18641.650802790184</v>
      </c>
      <c r="AW225" s="1">
        <f t="shared" si="167"/>
        <v>6978.5175902461333</v>
      </c>
      <c r="AX225" s="1">
        <f t="shared" si="168"/>
        <v>121504.16571827249</v>
      </c>
      <c r="AY225" s="1">
        <f t="shared" si="168"/>
        <v>25156.641086998447</v>
      </c>
      <c r="AZ225" s="1">
        <f t="shared" si="168"/>
        <v>6388.0648813157786</v>
      </c>
      <c r="BA225" s="1">
        <f t="shared" si="169"/>
        <v>13644.042877086453</v>
      </c>
      <c r="BB225" s="1">
        <f t="shared" si="169"/>
        <v>30034.782105114758</v>
      </c>
      <c r="BC225" s="1">
        <f t="shared" si="169"/>
        <v>38288.323562133519</v>
      </c>
      <c r="BD225" s="1">
        <f t="shared" si="170"/>
        <v>643.18361982619831</v>
      </c>
      <c r="BE225" s="2">
        <f t="shared" si="183"/>
        <v>0.17931493730955578</v>
      </c>
      <c r="BF225" s="2">
        <f t="shared" si="183"/>
        <v>0.13584270515142602</v>
      </c>
      <c r="BG225" s="2">
        <f t="shared" si="183"/>
        <v>7.3108051554487685E-2</v>
      </c>
      <c r="BH225" s="2">
        <f t="shared" si="163"/>
        <v>9.4942853174803304E-2</v>
      </c>
      <c r="BI225" s="2">
        <f t="shared" si="171"/>
        <v>3.2153846742329923E-3</v>
      </c>
      <c r="BJ225" s="2">
        <f t="shared" si="171"/>
        <v>1.8453240542857267E-3</v>
      </c>
      <c r="BK225" s="2">
        <f t="shared" si="171"/>
        <v>5.3447872020936297E-4</v>
      </c>
      <c r="BL225" s="2">
        <f t="shared" si="164"/>
        <v>569.12212092546315</v>
      </c>
      <c r="BM225" s="2">
        <f t="shared" si="164"/>
        <v>171.99943318991774</v>
      </c>
      <c r="BN225" s="2">
        <f t="shared" si="164"/>
        <v>18.649345752966404</v>
      </c>
      <c r="BO225" s="2">
        <f t="shared" si="172"/>
        <v>1626.9704633149136</v>
      </c>
      <c r="BP225" s="2">
        <f t="shared" si="172"/>
        <v>136.25259107072171</v>
      </c>
      <c r="BQ225" s="2">
        <f t="shared" si="172"/>
        <v>10.226285462367933</v>
      </c>
      <c r="BR225" s="11">
        <f t="shared" si="173"/>
        <v>2.862238053736596E-2</v>
      </c>
      <c r="BS225" s="17">
        <f t="shared" si="161"/>
        <v>1.7244522706804017E-3</v>
      </c>
      <c r="BT225" s="17">
        <f t="shared" si="162"/>
        <v>7.84684634330436E-3</v>
      </c>
      <c r="BU225" s="12">
        <f>(BU$3*temphigh!$I335+BU$4*temphigh!$I335^2+BU$5*temphigh!$I335^6)*(K225/K$56)^$BW$1</f>
        <v>-39.992515998884642</v>
      </c>
      <c r="BV225" s="12">
        <f>(BV$3*temphigh!$I335+BV$4*temphigh!$I335^2+BV$5*temphigh!$I335^6)*(L225/L$56)^$BW$1</f>
        <v>-27.08700788292979</v>
      </c>
      <c r="BW225" s="12">
        <f>(BW$3*temphigh!$I335+BW$4*temphigh!$I335^2+BW$5*temphigh!$I335^6)*(M225/M$56)^$BW$1</f>
        <v>-23.505845413151782</v>
      </c>
      <c r="BX225" s="12"/>
      <c r="BY225" s="12"/>
      <c r="BZ225" s="12"/>
      <c r="CA225" s="19"/>
      <c r="CB225" s="19"/>
      <c r="CC225" s="19"/>
      <c r="CD225" s="19"/>
      <c r="CE225" s="19"/>
      <c r="CF225" s="19"/>
      <c r="CG225" s="19"/>
      <c r="CH225" s="19"/>
    </row>
    <row r="226" spans="1:86" x14ac:dyDescent="0.3">
      <c r="A226" s="2">
        <f t="shared" si="146"/>
        <v>2180</v>
      </c>
      <c r="B226" s="5">
        <f t="shared" si="184"/>
        <v>1165.3909453315189</v>
      </c>
      <c r="C226" s="5">
        <f t="shared" si="184"/>
        <v>2964.0961011237509</v>
      </c>
      <c r="D226" s="5">
        <f t="shared" si="184"/>
        <v>4369.7342145918838</v>
      </c>
      <c r="E226" s="15">
        <f t="shared" si="185"/>
        <v>6.7087386134509864E-7</v>
      </c>
      <c r="F226" s="15">
        <f t="shared" si="185"/>
        <v>1.3216664926190767E-6</v>
      </c>
      <c r="G226" s="15">
        <f t="shared" si="185"/>
        <v>2.6981351301785565E-6</v>
      </c>
      <c r="H226" s="5">
        <f t="shared" si="149"/>
        <v>176281.64722353849</v>
      </c>
      <c r="I226" s="5">
        <f t="shared" si="149"/>
        <v>93394.061624883732</v>
      </c>
      <c r="J226" s="5">
        <f t="shared" si="149"/>
        <v>34976.334083195157</v>
      </c>
      <c r="K226" s="5">
        <f t="shared" si="150"/>
        <v>151263.95818477176</v>
      </c>
      <c r="L226" s="5">
        <f t="shared" si="150"/>
        <v>31508.44589332852</v>
      </c>
      <c r="M226" s="5">
        <f t="shared" si="150"/>
        <v>8004.2245970929853</v>
      </c>
      <c r="N226" s="15">
        <f t="shared" si="151"/>
        <v>-4.0574672278986812E-3</v>
      </c>
      <c r="O226" s="15">
        <f t="shared" si="151"/>
        <v>1.9921430484719505E-3</v>
      </c>
      <c r="P226" s="15">
        <f t="shared" si="151"/>
        <v>2.3974077663804216E-3</v>
      </c>
      <c r="Q226" s="5">
        <f t="shared" si="152"/>
        <v>3958.9348304110422</v>
      </c>
      <c r="R226" s="5">
        <f t="shared" si="152"/>
        <v>6969.7404195352792</v>
      </c>
      <c r="S226" s="5">
        <f t="shared" si="152"/>
        <v>4351.5012379303562</v>
      </c>
      <c r="T226" s="5">
        <f t="shared" si="186"/>
        <v>22.458009059733897</v>
      </c>
      <c r="U226" s="5">
        <f t="shared" si="186"/>
        <v>74.627233233834161</v>
      </c>
      <c r="V226" s="5">
        <f t="shared" si="186"/>
        <v>124.41273083622256</v>
      </c>
      <c r="W226" s="15">
        <f t="shared" si="154"/>
        <v>-1.0734613539272964E-2</v>
      </c>
      <c r="X226" s="15">
        <f t="shared" si="154"/>
        <v>-1.217998157191269E-2</v>
      </c>
      <c r="Y226" s="15">
        <f t="shared" si="154"/>
        <v>-9.7425357312937999E-3</v>
      </c>
      <c r="Z226" s="5">
        <f t="shared" si="159"/>
        <v>3828.9694031453032</v>
      </c>
      <c r="AA226" s="5">
        <f t="shared" si="159"/>
        <v>18402.473393490451</v>
      </c>
      <c r="AB226" s="5">
        <f t="shared" si="159"/>
        <v>50009.929379304391</v>
      </c>
      <c r="AC226" s="16">
        <f t="shared" si="181"/>
        <v>1.1611127639832761</v>
      </c>
      <c r="AD226" s="16">
        <f t="shared" si="181"/>
        <v>3.0241930263272048</v>
      </c>
      <c r="AE226" s="16">
        <f t="shared" si="181"/>
        <v>12.307709912970351</v>
      </c>
      <c r="AF226" s="15">
        <f t="shared" si="166"/>
        <v>-4.0504037456468023E-3</v>
      </c>
      <c r="AG226" s="15">
        <f t="shared" si="166"/>
        <v>2.9673830763510267E-4</v>
      </c>
      <c r="AH226" s="15">
        <f t="shared" si="166"/>
        <v>9.7937136394747881E-3</v>
      </c>
      <c r="AI226" s="1">
        <f t="shared" si="182"/>
        <v>363105.97725643491</v>
      </c>
      <c r="AJ226" s="1">
        <f t="shared" si="182"/>
        <v>181996.82324383629</v>
      </c>
      <c r="AK226" s="1">
        <f t="shared" si="182"/>
        <v>67956.47394476716</v>
      </c>
      <c r="AL226" s="14">
        <f t="shared" si="187"/>
        <v>80.380560561704883</v>
      </c>
      <c r="AM226" s="14">
        <f t="shared" si="187"/>
        <v>19.014647880084507</v>
      </c>
      <c r="AN226" s="14">
        <f t="shared" si="187"/>
        <v>6.0483847526425238</v>
      </c>
      <c r="AO226" s="11">
        <f t="shared" si="188"/>
        <v>3.7350408084908613E-3</v>
      </c>
      <c r="AP226" s="11">
        <f t="shared" si="188"/>
        <v>4.7051663146339684E-3</v>
      </c>
      <c r="AQ226" s="11">
        <f t="shared" si="188"/>
        <v>4.2681795183730966E-3</v>
      </c>
      <c r="AR226" s="1">
        <f t="shared" si="160"/>
        <v>176281.64722353849</v>
      </c>
      <c r="AS226" s="1">
        <f t="shared" si="157"/>
        <v>93394.061624883732</v>
      </c>
      <c r="AT226" s="1">
        <f t="shared" si="158"/>
        <v>34976.334083195157</v>
      </c>
      <c r="AU226" s="1">
        <f t="shared" si="167"/>
        <v>35256.329444707699</v>
      </c>
      <c r="AV226" s="1">
        <f t="shared" si="167"/>
        <v>18678.812324976749</v>
      </c>
      <c r="AW226" s="1">
        <f t="shared" si="167"/>
        <v>6995.2668166390322</v>
      </c>
      <c r="AX226" s="1">
        <f t="shared" si="168"/>
        <v>121011.1665478174</v>
      </c>
      <c r="AY226" s="1">
        <f t="shared" si="168"/>
        <v>25206.756714662817</v>
      </c>
      <c r="AZ226" s="1">
        <f t="shared" si="168"/>
        <v>6403.3796776743884</v>
      </c>
      <c r="BA226" s="1">
        <f t="shared" si="169"/>
        <v>13639.313875982845</v>
      </c>
      <c r="BB226" s="1">
        <f t="shared" si="169"/>
        <v>30040.720830616381</v>
      </c>
      <c r="BC226" s="1">
        <f t="shared" si="169"/>
        <v>38298.890366318497</v>
      </c>
      <c r="BD226" s="1">
        <f t="shared" si="170"/>
        <v>624.53983343344316</v>
      </c>
      <c r="BE226" s="2">
        <f t="shared" si="183"/>
        <v>0.17931493730955578</v>
      </c>
      <c r="BF226" s="2">
        <f t="shared" si="183"/>
        <v>0.13584270515142602</v>
      </c>
      <c r="BG226" s="2">
        <f t="shared" si="183"/>
        <v>7.3108051554487685E-2</v>
      </c>
      <c r="BH226" s="2">
        <f t="shared" si="163"/>
        <v>9.4718046805199935E-2</v>
      </c>
      <c r="BI226" s="2">
        <f t="shared" si="171"/>
        <v>3.2153846742329923E-3</v>
      </c>
      <c r="BJ226" s="2">
        <f t="shared" si="171"/>
        <v>1.8453240542857267E-3</v>
      </c>
      <c r="BK226" s="2">
        <f t="shared" si="171"/>
        <v>5.3447872020936297E-4</v>
      </c>
      <c r="BL226" s="2">
        <f t="shared" si="164"/>
        <v>566.81330683111253</v>
      </c>
      <c r="BM226" s="2">
        <f t="shared" si="164"/>
        <v>172.34230844384146</v>
      </c>
      <c r="BN226" s="2">
        <f t="shared" si="164"/>
        <v>18.694106278401271</v>
      </c>
      <c r="BO226" s="2">
        <f t="shared" si="172"/>
        <v>1651.0935028495178</v>
      </c>
      <c r="BP226" s="2">
        <f t="shared" si="172"/>
        <v>137.88257377066458</v>
      </c>
      <c r="BQ226" s="2">
        <f t="shared" si="172"/>
        <v>10.226175749807801</v>
      </c>
      <c r="BR226" s="11">
        <f t="shared" si="173"/>
        <v>2.8528060512751557E-2</v>
      </c>
      <c r="BS226" s="17">
        <f t="shared" si="161"/>
        <v>1.6764677721473695E-3</v>
      </c>
      <c r="BT226" s="17">
        <f t="shared" si="162"/>
        <v>7.6182974206838441E-3</v>
      </c>
      <c r="BU226" s="12">
        <f>(BU$3*temphigh!$I336+BU$4*temphigh!$I336^2+BU$5*temphigh!$I336^6)*(K226/K$56)^$BW$1</f>
        <v>-40.427200509607836</v>
      </c>
      <c r="BV226" s="12">
        <f>(BV$3*temphigh!$I336+BV$4*temphigh!$I336^2+BV$5*temphigh!$I336^6)*(L226/L$56)^$BW$1</f>
        <v>-27.322850988470471</v>
      </c>
      <c r="BW226" s="12">
        <f>(BW$3*temphigh!$I336+BW$4*temphigh!$I336^2+BW$5*temphigh!$I336^6)*(M226/M$56)^$BW$1</f>
        <v>-23.693836509156345</v>
      </c>
      <c r="BX226" s="12"/>
      <c r="BY226" s="12"/>
      <c r="BZ226" s="12"/>
      <c r="CA226" s="19"/>
      <c r="CB226" s="19"/>
      <c r="CC226" s="19"/>
      <c r="CD226" s="19"/>
      <c r="CE226" s="19"/>
      <c r="CF226" s="19"/>
      <c r="CG226" s="19"/>
      <c r="CH226" s="19"/>
    </row>
    <row r="227" spans="1:86" x14ac:dyDescent="0.3">
      <c r="A227" s="2">
        <f t="shared" si="146"/>
        <v>2181</v>
      </c>
      <c r="B227" s="5">
        <f t="shared" si="184"/>
        <v>1165.3916880703262</v>
      </c>
      <c r="C227" s="5">
        <f t="shared" si="184"/>
        <v>2964.0998227929235</v>
      </c>
      <c r="D227" s="5">
        <f t="shared" si="184"/>
        <v>4369.7454152186083</v>
      </c>
      <c r="E227" s="15">
        <f t="shared" si="185"/>
        <v>6.3733016827784372E-7</v>
      </c>
      <c r="F227" s="15">
        <f t="shared" si="185"/>
        <v>1.2555831679881227E-6</v>
      </c>
      <c r="G227" s="15">
        <f t="shared" si="185"/>
        <v>2.5632283736696284E-6</v>
      </c>
      <c r="H227" s="5">
        <f t="shared" si="149"/>
        <v>175542.87483215838</v>
      </c>
      <c r="I227" s="5">
        <f t="shared" si="149"/>
        <v>93574.119263796383</v>
      </c>
      <c r="J227" s="5">
        <f t="shared" si="149"/>
        <v>35058.377665955719</v>
      </c>
      <c r="K227" s="5">
        <f t="shared" si="150"/>
        <v>150629.93552221489</v>
      </c>
      <c r="L227" s="5">
        <f t="shared" si="150"/>
        <v>31569.152477336662</v>
      </c>
      <c r="M227" s="5">
        <f t="shared" si="150"/>
        <v>8022.9794495251681</v>
      </c>
      <c r="N227" s="15">
        <f t="shared" si="151"/>
        <v>-4.1914985576564368E-3</v>
      </c>
      <c r="O227" s="15">
        <f t="shared" si="151"/>
        <v>1.9266765556658072E-3</v>
      </c>
      <c r="P227" s="15">
        <f t="shared" si="151"/>
        <v>2.3431192121963207E-3</v>
      </c>
      <c r="Q227" s="5">
        <f t="shared" si="152"/>
        <v>3900.0239397268338</v>
      </c>
      <c r="R227" s="5">
        <f t="shared" si="152"/>
        <v>6898.1226481890244</v>
      </c>
      <c r="S227" s="5">
        <f t="shared" si="152"/>
        <v>4319.214403158413</v>
      </c>
      <c r="T227" s="5">
        <f t="shared" si="186"/>
        <v>22.216931011616161</v>
      </c>
      <c r="U227" s="5">
        <f t="shared" si="186"/>
        <v>73.718274908283234</v>
      </c>
      <c r="V227" s="5">
        <f t="shared" si="186"/>
        <v>123.20063536062283</v>
      </c>
      <c r="W227" s="15">
        <f t="shared" si="154"/>
        <v>-1.0734613539272964E-2</v>
      </c>
      <c r="X227" s="15">
        <f t="shared" si="154"/>
        <v>-1.217998157191269E-2</v>
      </c>
      <c r="Y227" s="15">
        <f t="shared" si="154"/>
        <v>-9.7425357312937999E-3</v>
      </c>
      <c r="Z227" s="5">
        <f t="shared" si="159"/>
        <v>3757.220132153062</v>
      </c>
      <c r="AA227" s="5">
        <f t="shared" si="159"/>
        <v>18219.974477710413</v>
      </c>
      <c r="AB227" s="5">
        <f t="shared" si="159"/>
        <v>50127.741195508548</v>
      </c>
      <c r="AC227" s="16">
        <f t="shared" si="181"/>
        <v>1.15640978849492</v>
      </c>
      <c r="AD227" s="16">
        <f t="shared" si="181"/>
        <v>3.0250904202477988</v>
      </c>
      <c r="AE227" s="16">
        <f t="shared" si="181"/>
        <v>12.428248099415708</v>
      </c>
      <c r="AF227" s="15">
        <f t="shared" si="166"/>
        <v>-4.0504037456468023E-3</v>
      </c>
      <c r="AG227" s="15">
        <f t="shared" si="166"/>
        <v>2.9673830763510267E-4</v>
      </c>
      <c r="AH227" s="15">
        <f t="shared" si="166"/>
        <v>9.7937136394747881E-3</v>
      </c>
      <c r="AI227" s="1">
        <f t="shared" si="182"/>
        <v>362051.70897549915</v>
      </c>
      <c r="AJ227" s="1">
        <f t="shared" si="182"/>
        <v>182475.95324442943</v>
      </c>
      <c r="AK227" s="1">
        <f t="shared" si="182"/>
        <v>68156.093366929475</v>
      </c>
      <c r="AL227" s="14">
        <f t="shared" si="187"/>
        <v>80.677782988873147</v>
      </c>
      <c r="AM227" s="14">
        <f t="shared" si="187"/>
        <v>19.103220289967609</v>
      </c>
      <c r="AN227" s="14">
        <f t="shared" si="187"/>
        <v>6.0739421886437892</v>
      </c>
      <c r="AO227" s="11">
        <f t="shared" si="188"/>
        <v>3.6976904004059528E-3</v>
      </c>
      <c r="AP227" s="11">
        <f t="shared" si="188"/>
        <v>4.6581146514876283E-3</v>
      </c>
      <c r="AQ227" s="11">
        <f t="shared" si="188"/>
        <v>4.225497723189366E-3</v>
      </c>
      <c r="AR227" s="1">
        <f t="shared" si="160"/>
        <v>175542.87483215838</v>
      </c>
      <c r="AS227" s="1">
        <f t="shared" si="157"/>
        <v>93574.119263796383</v>
      </c>
      <c r="AT227" s="1">
        <f t="shared" si="158"/>
        <v>35058.377665955719</v>
      </c>
      <c r="AU227" s="1">
        <f t="shared" si="167"/>
        <v>35108.574966431675</v>
      </c>
      <c r="AV227" s="1">
        <f t="shared" si="167"/>
        <v>18714.823852759277</v>
      </c>
      <c r="AW227" s="1">
        <f t="shared" si="167"/>
        <v>7011.6755331911445</v>
      </c>
      <c r="AX227" s="1">
        <f t="shared" si="168"/>
        <v>120503.9484177719</v>
      </c>
      <c r="AY227" s="1">
        <f t="shared" si="168"/>
        <v>25255.321981869329</v>
      </c>
      <c r="AZ227" s="1">
        <f t="shared" si="168"/>
        <v>6418.3835596201343</v>
      </c>
      <c r="BA227" s="1">
        <f t="shared" si="169"/>
        <v>13634.427565267813</v>
      </c>
      <c r="BB227" s="1">
        <f t="shared" si="169"/>
        <v>30046.463916441622</v>
      </c>
      <c r="BC227" s="1">
        <f t="shared" si="169"/>
        <v>38309.215392855847</v>
      </c>
      <c r="BD227" s="1">
        <f t="shared" si="170"/>
        <v>606.43205798455665</v>
      </c>
      <c r="BE227" s="2">
        <f t="shared" si="183"/>
        <v>0.17931493730955578</v>
      </c>
      <c r="BF227" s="2">
        <f t="shared" si="183"/>
        <v>0.13584270515142602</v>
      </c>
      <c r="BG227" s="2">
        <f t="shared" si="183"/>
        <v>7.3108051554487685E-2</v>
      </c>
      <c r="BH227" s="2">
        <f t="shared" si="163"/>
        <v>9.4494471492490781E-2</v>
      </c>
      <c r="BI227" s="2">
        <f t="shared" si="171"/>
        <v>3.2153846742329923E-3</v>
      </c>
      <c r="BJ227" s="2">
        <f t="shared" si="171"/>
        <v>1.8453240542857267E-3</v>
      </c>
      <c r="BK227" s="2">
        <f t="shared" si="171"/>
        <v>5.3447872020936297E-4</v>
      </c>
      <c r="BL227" s="2">
        <f t="shared" si="164"/>
        <v>564.43786940612256</v>
      </c>
      <c r="BM227" s="2">
        <f t="shared" si="164"/>
        <v>172.67457313608486</v>
      </c>
      <c r="BN227" s="2">
        <f t="shared" si="164"/>
        <v>18.737956827516527</v>
      </c>
      <c r="BO227" s="2">
        <f t="shared" si="172"/>
        <v>1675.5717519074203</v>
      </c>
      <c r="BP227" s="2">
        <f t="shared" si="172"/>
        <v>139.53215476242119</v>
      </c>
      <c r="BQ227" s="2">
        <f t="shared" si="172"/>
        <v>10.22607291169561</v>
      </c>
      <c r="BR227" s="11">
        <f t="shared" si="173"/>
        <v>2.8433518469124758E-2</v>
      </c>
      <c r="BS227" s="17">
        <f t="shared" si="161"/>
        <v>1.6299679478959483E-3</v>
      </c>
      <c r="BT227" s="17">
        <f t="shared" si="162"/>
        <v>7.3964052627998487E-3</v>
      </c>
      <c r="BU227" s="12">
        <f>(BU$3*temphigh!$I337+BU$4*temphigh!$I337^2+BU$5*temphigh!$I337^6)*(K227/K$56)^$BW$1</f>
        <v>-40.863082326090463</v>
      </c>
      <c r="BV227" s="12">
        <f>(BV$3*temphigh!$I337+BV$4*temphigh!$I337^2+BV$5*temphigh!$I337^6)*(L227/L$56)^$BW$1</f>
        <v>-27.558211174859423</v>
      </c>
      <c r="BW227" s="12">
        <f>(BW$3*temphigh!$I337+BW$4*temphigh!$I337^2+BW$5*temphigh!$I337^6)*(M227/M$56)^$BW$1</f>
        <v>-23.881315060289491</v>
      </c>
      <c r="BX227" s="12"/>
      <c r="BY227" s="12"/>
      <c r="BZ227" s="12"/>
      <c r="CA227" s="19"/>
      <c r="CB227" s="19"/>
      <c r="CC227" s="19"/>
      <c r="CD227" s="19"/>
      <c r="CE227" s="19"/>
      <c r="CF227" s="19"/>
      <c r="CG227" s="19"/>
      <c r="CH227" s="19"/>
    </row>
    <row r="228" spans="1:86" x14ac:dyDescent="0.3">
      <c r="A228" s="2">
        <f t="shared" si="146"/>
        <v>2182</v>
      </c>
      <c r="B228" s="5">
        <f t="shared" si="184"/>
        <v>1165.3923936726428</v>
      </c>
      <c r="C228" s="5">
        <f t="shared" si="184"/>
        <v>2964.1033583830767</v>
      </c>
      <c r="D228" s="5">
        <f t="shared" si="184"/>
        <v>4369.7560558412706</v>
      </c>
      <c r="E228" s="15">
        <f t="shared" si="185"/>
        <v>6.0546365986395154E-7</v>
      </c>
      <c r="F228" s="15">
        <f t="shared" si="185"/>
        <v>1.1928040095887166E-6</v>
      </c>
      <c r="G228" s="15">
        <f t="shared" si="185"/>
        <v>2.4350669549861471E-6</v>
      </c>
      <c r="H228" s="5">
        <f t="shared" si="149"/>
        <v>174783.39247985385</v>
      </c>
      <c r="I228" s="5">
        <f t="shared" si="149"/>
        <v>93748.45766773478</v>
      </c>
      <c r="J228" s="5">
        <f t="shared" si="149"/>
        <v>35138.729065262123</v>
      </c>
      <c r="K228" s="5">
        <f t="shared" si="150"/>
        <v>149978.14764264738</v>
      </c>
      <c r="L228" s="5">
        <f t="shared" si="150"/>
        <v>31627.931395373038</v>
      </c>
      <c r="M228" s="5">
        <f t="shared" si="150"/>
        <v>8041.3479874443874</v>
      </c>
      <c r="N228" s="15">
        <f t="shared" si="151"/>
        <v>-4.3270806517167193E-3</v>
      </c>
      <c r="O228" s="15">
        <f t="shared" si="151"/>
        <v>1.8619099159717933E-3</v>
      </c>
      <c r="P228" s="15">
        <f t="shared" si="151"/>
        <v>2.2894908350172827E-3</v>
      </c>
      <c r="Q228" s="5">
        <f t="shared" si="152"/>
        <v>3841.4664519883909</v>
      </c>
      <c r="R228" s="5">
        <f t="shared" si="152"/>
        <v>6826.7990316153127</v>
      </c>
      <c r="S228" s="5">
        <f t="shared" si="152"/>
        <v>4286.9372012439426</v>
      </c>
      <c r="T228" s="5">
        <f t="shared" si="186"/>
        <v>21.978440843177772</v>
      </c>
      <c r="U228" s="5">
        <f t="shared" si="186"/>
        <v>72.820387678387149</v>
      </c>
      <c r="V228" s="5">
        <f t="shared" si="186"/>
        <v>122.00034876850386</v>
      </c>
      <c r="W228" s="15">
        <f t="shared" si="154"/>
        <v>-1.0734613539272964E-2</v>
      </c>
      <c r="X228" s="15">
        <f t="shared" si="154"/>
        <v>-1.217998157191269E-2</v>
      </c>
      <c r="Y228" s="15">
        <f t="shared" si="154"/>
        <v>-9.7425357312937999E-3</v>
      </c>
      <c r="Z228" s="5">
        <f t="shared" si="159"/>
        <v>3686.3190516950376</v>
      </c>
      <c r="AA228" s="5">
        <f t="shared" si="159"/>
        <v>18038.105606633479</v>
      </c>
      <c r="AB228" s="5">
        <f t="shared" si="159"/>
        <v>50243.102521411849</v>
      </c>
      <c r="AC228" s="16">
        <f t="shared" si="181"/>
        <v>1.1517258619560975</v>
      </c>
      <c r="AD228" s="16">
        <f t="shared" si="181"/>
        <v>3.0259880804595465</v>
      </c>
      <c r="AE228" s="16">
        <f t="shared" si="181"/>
        <v>12.549966802341732</v>
      </c>
      <c r="AF228" s="15">
        <f t="shared" si="166"/>
        <v>-4.0504037456468023E-3</v>
      </c>
      <c r="AG228" s="15">
        <f t="shared" si="166"/>
        <v>2.9673830763510267E-4</v>
      </c>
      <c r="AH228" s="15">
        <f t="shared" si="166"/>
        <v>9.7937136394747881E-3</v>
      </c>
      <c r="AI228" s="1">
        <f t="shared" si="182"/>
        <v>360955.11304438091</v>
      </c>
      <c r="AJ228" s="1">
        <f t="shared" si="182"/>
        <v>182943.1817727458</v>
      </c>
      <c r="AK228" s="1">
        <f t="shared" si="182"/>
        <v>68352.159563427675</v>
      </c>
      <c r="AL228" s="14">
        <f t="shared" si="187"/>
        <v>80.97312123792031</v>
      </c>
      <c r="AM228" s="14">
        <f t="shared" si="187"/>
        <v>19.191315430387672</v>
      </c>
      <c r="AN228" s="14">
        <f t="shared" si="187"/>
        <v>6.0993509632437979</v>
      </c>
      <c r="AO228" s="11">
        <f t="shared" si="188"/>
        <v>3.660713496401893E-3</v>
      </c>
      <c r="AP228" s="11">
        <f t="shared" si="188"/>
        <v>4.6115335049727521E-3</v>
      </c>
      <c r="AQ228" s="11">
        <f t="shared" si="188"/>
        <v>4.1832427459574722E-3</v>
      </c>
      <c r="AR228" s="1">
        <f t="shared" si="160"/>
        <v>174783.39247985385</v>
      </c>
      <c r="AS228" s="1">
        <f t="shared" si="157"/>
        <v>93748.45766773478</v>
      </c>
      <c r="AT228" s="1">
        <f t="shared" si="158"/>
        <v>35138.729065262123</v>
      </c>
      <c r="AU228" s="1">
        <f t="shared" si="167"/>
        <v>34956.678495970773</v>
      </c>
      <c r="AV228" s="1">
        <f t="shared" si="167"/>
        <v>18749.691533546957</v>
      </c>
      <c r="AW228" s="1">
        <f t="shared" si="167"/>
        <v>7027.7458130524246</v>
      </c>
      <c r="AX228" s="1">
        <f t="shared" si="168"/>
        <v>119982.51811411791</v>
      </c>
      <c r="AY228" s="1">
        <f t="shared" si="168"/>
        <v>25302.345116298435</v>
      </c>
      <c r="AZ228" s="1">
        <f t="shared" si="168"/>
        <v>6433.0783899555099</v>
      </c>
      <c r="BA228" s="1">
        <f t="shared" si="169"/>
        <v>13629.382131778355</v>
      </c>
      <c r="BB228" s="1">
        <f t="shared" si="169"/>
        <v>30052.013517946558</v>
      </c>
      <c r="BC228" s="1">
        <f t="shared" si="169"/>
        <v>38319.30175962756</v>
      </c>
      <c r="BD228" s="1">
        <f t="shared" si="170"/>
        <v>588.84503871047821</v>
      </c>
      <c r="BE228" s="2">
        <f t="shared" si="183"/>
        <v>0.17931493730955578</v>
      </c>
      <c r="BF228" s="2">
        <f t="shared" si="183"/>
        <v>0.13584270515142602</v>
      </c>
      <c r="BG228" s="2">
        <f t="shared" si="183"/>
        <v>7.3108051554487685E-2</v>
      </c>
      <c r="BH228" s="2">
        <f t="shared" si="163"/>
        <v>9.427213531344758E-2</v>
      </c>
      <c r="BI228" s="2">
        <f t="shared" si="171"/>
        <v>3.2153846742329923E-3</v>
      </c>
      <c r="BJ228" s="2">
        <f t="shared" si="171"/>
        <v>1.8453240542857267E-3</v>
      </c>
      <c r="BK228" s="2">
        <f t="shared" si="171"/>
        <v>5.3447872020936297E-4</v>
      </c>
      <c r="BL228" s="2">
        <f t="shared" si="164"/>
        <v>561.9958414901721</v>
      </c>
      <c r="BM228" s="2">
        <f t="shared" si="164"/>
        <v>172.99628398645817</v>
      </c>
      <c r="BN228" s="2">
        <f t="shared" si="164"/>
        <v>18.780902940584845</v>
      </c>
      <c r="BO228" s="2">
        <f t="shared" si="172"/>
        <v>1700.4102263402933</v>
      </c>
      <c r="BP228" s="2">
        <f t="shared" si="172"/>
        <v>141.20156928980114</v>
      </c>
      <c r="BQ228" s="2">
        <f t="shared" si="172"/>
        <v>10.225976849130973</v>
      </c>
      <c r="BR228" s="11">
        <f t="shared" si="173"/>
        <v>2.8338707503088506E-2</v>
      </c>
      <c r="BS228" s="17">
        <f t="shared" si="161"/>
        <v>1.5849035631610277E-3</v>
      </c>
      <c r="BT228" s="17">
        <f t="shared" si="162"/>
        <v>7.1809759833008236E-3</v>
      </c>
      <c r="BU228" s="12">
        <f>(BU$3*temphigh!$I338+BU$4*temphigh!$I338^2+BU$5*temphigh!$I338^6)*(K228/K$56)^$BW$1</f>
        <v>-41.300197882544033</v>
      </c>
      <c r="BV228" s="12">
        <f>(BV$3*temphigh!$I338+BV$4*temphigh!$I338^2+BV$5*temphigh!$I338^6)*(L228/L$56)^$BW$1</f>
        <v>-27.793083469883232</v>
      </c>
      <c r="BW228" s="12">
        <f>(BW$3*temphigh!$I338+BW$4*temphigh!$I338^2+BW$5*temphigh!$I338^6)*(M228/M$56)^$BW$1</f>
        <v>-24.068276480057314</v>
      </c>
      <c r="BX228" s="12"/>
      <c r="BY228" s="12"/>
      <c r="BZ228" s="12"/>
      <c r="CA228" s="19"/>
      <c r="CB228" s="19"/>
      <c r="CC228" s="19"/>
      <c r="CD228" s="19"/>
      <c r="CE228" s="19"/>
      <c r="CF228" s="19"/>
      <c r="CG228" s="19"/>
      <c r="CH228" s="19"/>
    </row>
    <row r="229" spans="1:86" x14ac:dyDescent="0.3">
      <c r="A229" s="2">
        <f t="shared" si="146"/>
        <v>2183</v>
      </c>
      <c r="B229" s="5">
        <f t="shared" si="184"/>
        <v>1165.3930639952493</v>
      </c>
      <c r="C229" s="5">
        <f t="shared" si="184"/>
        <v>2964.1067171977288</v>
      </c>
      <c r="D229" s="5">
        <f t="shared" si="184"/>
        <v>4369.7661644574155</v>
      </c>
      <c r="E229" s="15">
        <f t="shared" si="185"/>
        <v>5.7519047687075398E-7</v>
      </c>
      <c r="F229" s="15">
        <f t="shared" si="185"/>
        <v>1.1331638091092807E-6</v>
      </c>
      <c r="G229" s="15">
        <f t="shared" si="185"/>
        <v>2.3133136072368396E-6</v>
      </c>
      <c r="H229" s="5">
        <f t="shared" si="149"/>
        <v>174003.20314370957</v>
      </c>
      <c r="I229" s="5">
        <f t="shared" si="149"/>
        <v>93917.108077002224</v>
      </c>
      <c r="J229" s="5">
        <f t="shared" si="149"/>
        <v>35217.398769675623</v>
      </c>
      <c r="K229" s="5">
        <f t="shared" si="150"/>
        <v>149308.59683271538</v>
      </c>
      <c r="L229" s="5">
        <f t="shared" si="150"/>
        <v>31684.793105489673</v>
      </c>
      <c r="M229" s="5">
        <f t="shared" si="150"/>
        <v>8059.3325693546558</v>
      </c>
      <c r="N229" s="15">
        <f t="shared" si="151"/>
        <v>-4.4643224393419167E-3</v>
      </c>
      <c r="O229" s="15">
        <f t="shared" si="151"/>
        <v>1.7978320935954084E-3</v>
      </c>
      <c r="P229" s="15">
        <f t="shared" si="151"/>
        <v>2.2365133231827539E-3</v>
      </c>
      <c r="Q229" s="5">
        <f t="shared" si="152"/>
        <v>3783.2665191549227</v>
      </c>
      <c r="R229" s="5">
        <f t="shared" si="152"/>
        <v>6755.7803487542878</v>
      </c>
      <c r="S229" s="5">
        <f t="shared" si="152"/>
        <v>4254.6757875181029</v>
      </c>
      <c r="T229" s="5">
        <f t="shared" si="186"/>
        <v>21.742510774530487</v>
      </c>
      <c r="U229" s="5">
        <f t="shared" si="186"/>
        <v>71.933436698404861</v>
      </c>
      <c r="V229" s="5">
        <f t="shared" si="186"/>
        <v>120.8117560113964</v>
      </c>
      <c r="W229" s="15">
        <f t="shared" si="154"/>
        <v>-1.0734613539272964E-2</v>
      </c>
      <c r="X229" s="15">
        <f t="shared" si="154"/>
        <v>-1.217998157191269E-2</v>
      </c>
      <c r="Y229" s="15">
        <f t="shared" si="154"/>
        <v>-9.7425357312937999E-3</v>
      </c>
      <c r="Z229" s="5">
        <f t="shared" si="159"/>
        <v>3616.263372113533</v>
      </c>
      <c r="AA229" s="5">
        <f t="shared" si="159"/>
        <v>17856.896618592509</v>
      </c>
      <c r="AB229" s="5">
        <f t="shared" si="159"/>
        <v>50356.028536307662</v>
      </c>
      <c r="AC229" s="16">
        <f t="shared" si="181"/>
        <v>1.1470609072108722</v>
      </c>
      <c r="AD229" s="16">
        <f t="shared" si="181"/>
        <v>3.0268860070414658</v>
      </c>
      <c r="AE229" s="16">
        <f t="shared" si="181"/>
        <v>12.672877583388782</v>
      </c>
      <c r="AF229" s="15">
        <f t="shared" si="166"/>
        <v>-4.0504037456468023E-3</v>
      </c>
      <c r="AG229" s="15">
        <f t="shared" si="166"/>
        <v>2.9673830763510267E-4</v>
      </c>
      <c r="AH229" s="15">
        <f t="shared" si="166"/>
        <v>9.7937136394747881E-3</v>
      </c>
      <c r="AI229" s="1">
        <f t="shared" si="182"/>
        <v>359816.28023591364</v>
      </c>
      <c r="AJ229" s="1">
        <f t="shared" si="182"/>
        <v>183398.55512901818</v>
      </c>
      <c r="AK229" s="1">
        <f t="shared" si="182"/>
        <v>68544.689420137336</v>
      </c>
      <c r="AL229" s="14">
        <f t="shared" si="187"/>
        <v>81.266576441704146</v>
      </c>
      <c r="AM229" s="14">
        <f t="shared" si="187"/>
        <v>19.278931810558287</v>
      </c>
      <c r="AN229" s="14">
        <f t="shared" si="187"/>
        <v>6.1246108782591149</v>
      </c>
      <c r="AO229" s="11">
        <f t="shared" si="188"/>
        <v>3.6241063614378742E-3</v>
      </c>
      <c r="AP229" s="11">
        <f t="shared" si="188"/>
        <v>4.5654181699230243E-3</v>
      </c>
      <c r="AQ229" s="11">
        <f t="shared" si="188"/>
        <v>4.1414103184978972E-3</v>
      </c>
      <c r="AR229" s="1">
        <f t="shared" si="160"/>
        <v>174003.20314370957</v>
      </c>
      <c r="AS229" s="1">
        <f t="shared" si="157"/>
        <v>93917.108077002224</v>
      </c>
      <c r="AT229" s="1">
        <f t="shared" si="158"/>
        <v>35217.398769675623</v>
      </c>
      <c r="AU229" s="1">
        <f t="shared" si="167"/>
        <v>34800.640628741916</v>
      </c>
      <c r="AV229" s="1">
        <f t="shared" si="167"/>
        <v>18783.421615400446</v>
      </c>
      <c r="AW229" s="1">
        <f t="shared" si="167"/>
        <v>7043.4797539351248</v>
      </c>
      <c r="AX229" s="1">
        <f t="shared" si="168"/>
        <v>119446.87746617233</v>
      </c>
      <c r="AY229" s="1">
        <f t="shared" si="168"/>
        <v>25347.83448439174</v>
      </c>
      <c r="AZ229" s="1">
        <f t="shared" si="168"/>
        <v>6447.4660554837246</v>
      </c>
      <c r="BA229" s="1">
        <f t="shared" si="169"/>
        <v>13624.175632939499</v>
      </c>
      <c r="BB229" s="1">
        <f t="shared" si="169"/>
        <v>30057.371753426163</v>
      </c>
      <c r="BC229" s="1">
        <f t="shared" si="169"/>
        <v>38329.152531936001</v>
      </c>
      <c r="BD229" s="1">
        <f t="shared" si="170"/>
        <v>571.76394804564563</v>
      </c>
      <c r="BE229" s="2">
        <f t="shared" si="183"/>
        <v>0.17931493730955578</v>
      </c>
      <c r="BF229" s="2">
        <f t="shared" si="183"/>
        <v>0.13584270515142602</v>
      </c>
      <c r="BG229" s="2">
        <f t="shared" si="183"/>
        <v>7.3108051554487685E-2</v>
      </c>
      <c r="BH229" s="2">
        <f t="shared" si="163"/>
        <v>9.4051045974371639E-2</v>
      </c>
      <c r="BI229" s="2">
        <f t="shared" si="171"/>
        <v>3.2153846742329923E-3</v>
      </c>
      <c r="BJ229" s="2">
        <f t="shared" si="171"/>
        <v>1.8453240542857267E-3</v>
      </c>
      <c r="BK229" s="2">
        <f t="shared" si="171"/>
        <v>5.3447872020936297E-4</v>
      </c>
      <c r="BL229" s="2">
        <f t="shared" si="164"/>
        <v>559.48723265573381</v>
      </c>
      <c r="BM229" s="2">
        <f t="shared" si="164"/>
        <v>173.30749864344452</v>
      </c>
      <c r="BN229" s="2">
        <f t="shared" si="164"/>
        <v>18.822950223519022</v>
      </c>
      <c r="BO229" s="2">
        <f t="shared" si="172"/>
        <v>1725.6139972537715</v>
      </c>
      <c r="BP229" s="2">
        <f t="shared" si="172"/>
        <v>142.89105541323804</v>
      </c>
      <c r="BQ229" s="2">
        <f t="shared" si="172"/>
        <v>10.225887464544613</v>
      </c>
      <c r="BR229" s="11">
        <f t="shared" si="173"/>
        <v>2.8243578730059088E-2</v>
      </c>
      <c r="BS229" s="17">
        <f t="shared" si="161"/>
        <v>1.5412271769963183E-3</v>
      </c>
      <c r="BT229" s="17">
        <f t="shared" si="162"/>
        <v>6.9718213430105085E-3</v>
      </c>
      <c r="BU229" s="12">
        <f>(BU$3*temphigh!$I339+BU$4*temphigh!$I339^2+BU$5*temphigh!$I339^6)*(K229/K$56)^$BW$1</f>
        <v>-41.738586250125046</v>
      </c>
      <c r="BV229" s="12">
        <f>(BV$3*temphigh!$I339+BV$4*temphigh!$I339^2+BV$5*temphigh!$I339^6)*(L229/L$56)^$BW$1</f>
        <v>-28.027463250900563</v>
      </c>
      <c r="BW229" s="12">
        <f>(BW$3*temphigh!$I339+BW$4*temphigh!$I339^2+BW$5*temphigh!$I339^6)*(M229/M$56)^$BW$1</f>
        <v>-24.254716458414549</v>
      </c>
      <c r="BX229" s="12"/>
      <c r="BY229" s="12"/>
      <c r="BZ229" s="12"/>
      <c r="CA229" s="19"/>
      <c r="CB229" s="19"/>
      <c r="CC229" s="19"/>
      <c r="CD229" s="19"/>
      <c r="CE229" s="19"/>
      <c r="CF229" s="19"/>
      <c r="CG229" s="19"/>
      <c r="CH229" s="19"/>
    </row>
    <row r="230" spans="1:86" x14ac:dyDescent="0.3">
      <c r="A230" s="2">
        <f t="shared" si="146"/>
        <v>2184</v>
      </c>
      <c r="B230" s="5">
        <f t="shared" si="184"/>
        <v>1165.3937008020919</v>
      </c>
      <c r="C230" s="5">
        <f t="shared" si="184"/>
        <v>2964.1099080752642</v>
      </c>
      <c r="D230" s="5">
        <f t="shared" si="184"/>
        <v>4369.775767664968</v>
      </c>
      <c r="E230" s="15">
        <f t="shared" si="185"/>
        <v>5.4643095302721625E-7</v>
      </c>
      <c r="F230" s="15">
        <f t="shared" si="185"/>
        <v>1.0765056186538167E-6</v>
      </c>
      <c r="G230" s="15">
        <f t="shared" si="185"/>
        <v>2.1976479268749977E-6</v>
      </c>
      <c r="H230" s="5">
        <f t="shared" si="149"/>
        <v>173202.30209852132</v>
      </c>
      <c r="I230" s="5">
        <f t="shared" si="149"/>
        <v>94080.102207534306</v>
      </c>
      <c r="J230" s="5">
        <f t="shared" si="149"/>
        <v>35294.397383439777</v>
      </c>
      <c r="K230" s="5">
        <f t="shared" si="150"/>
        <v>148621.27878270956</v>
      </c>
      <c r="L230" s="5">
        <f t="shared" si="150"/>
        <v>31739.748229722336</v>
      </c>
      <c r="M230" s="5">
        <f t="shared" si="150"/>
        <v>8076.9355820515439</v>
      </c>
      <c r="N230" s="15">
        <f t="shared" si="151"/>
        <v>-4.603338753333075E-3</v>
      </c>
      <c r="O230" s="15">
        <f t="shared" si="151"/>
        <v>1.7344321627632553E-3</v>
      </c>
      <c r="P230" s="15">
        <f t="shared" si="151"/>
        <v>2.1841774793887048E-3</v>
      </c>
      <c r="Q230" s="5">
        <f t="shared" si="152"/>
        <v>3725.4279438134658</v>
      </c>
      <c r="R230" s="5">
        <f t="shared" si="152"/>
        <v>6685.0769896027905</v>
      </c>
      <c r="S230" s="5">
        <f t="shared" si="152"/>
        <v>4222.4361660146178</v>
      </c>
      <c r="T230" s="5">
        <f t="shared" si="186"/>
        <v>21.509113323992423</v>
      </c>
      <c r="U230" s="5">
        <f t="shared" si="186"/>
        <v>71.057288765013936</v>
      </c>
      <c r="V230" s="5">
        <f t="shared" si="186"/>
        <v>119.63474316169501</v>
      </c>
      <c r="W230" s="15">
        <f t="shared" si="154"/>
        <v>-1.0734613539272964E-2</v>
      </c>
      <c r="X230" s="15">
        <f t="shared" si="154"/>
        <v>-1.217998157191269E-2</v>
      </c>
      <c r="Y230" s="15">
        <f t="shared" si="154"/>
        <v>-9.7425357312937999E-3</v>
      </c>
      <c r="Z230" s="5">
        <f t="shared" si="159"/>
        <v>3547.0499533797301</v>
      </c>
      <c r="AA230" s="5">
        <f t="shared" si="159"/>
        <v>17676.376352444691</v>
      </c>
      <c r="AB230" s="5">
        <f t="shared" si="159"/>
        <v>50466.534592820906</v>
      </c>
      <c r="AC230" s="16">
        <f t="shared" si="181"/>
        <v>1.1424148474158202</v>
      </c>
      <c r="AD230" s="16">
        <f t="shared" si="181"/>
        <v>3.0277842000725999</v>
      </c>
      <c r="AE230" s="16">
        <f t="shared" si="181"/>
        <v>12.796992117428612</v>
      </c>
      <c r="AF230" s="15">
        <f t="shared" si="166"/>
        <v>-4.0504037456468023E-3</v>
      </c>
      <c r="AG230" s="15">
        <f t="shared" si="166"/>
        <v>2.9673830763510267E-4</v>
      </c>
      <c r="AH230" s="15">
        <f t="shared" si="166"/>
        <v>9.7937136394747881E-3</v>
      </c>
      <c r="AI230" s="1">
        <f t="shared" si="182"/>
        <v>358635.29284106422</v>
      </c>
      <c r="AJ230" s="1">
        <f t="shared" si="182"/>
        <v>183842.12123151679</v>
      </c>
      <c r="AK230" s="1">
        <f t="shared" si="182"/>
        <v>68733.700232058734</v>
      </c>
      <c r="AL230" s="14">
        <f t="shared" si="187"/>
        <v>81.55814997119225</v>
      </c>
      <c r="AM230" s="14">
        <f t="shared" si="187"/>
        <v>19.366068032287071</v>
      </c>
      <c r="AN230" s="14">
        <f t="shared" si="187"/>
        <v>6.1497217596802418</v>
      </c>
      <c r="AO230" s="11">
        <f t="shared" si="188"/>
        <v>3.5878652978234954E-3</v>
      </c>
      <c r="AP230" s="11">
        <f t="shared" si="188"/>
        <v>4.519763988223794E-3</v>
      </c>
      <c r="AQ230" s="11">
        <f t="shared" si="188"/>
        <v>4.0999962153129184E-3</v>
      </c>
      <c r="AR230" s="1">
        <f t="shared" si="160"/>
        <v>173202.30209852132</v>
      </c>
      <c r="AS230" s="1">
        <f t="shared" si="157"/>
        <v>94080.102207534306</v>
      </c>
      <c r="AT230" s="1">
        <f t="shared" si="158"/>
        <v>35294.397383439777</v>
      </c>
      <c r="AU230" s="1">
        <f t="shared" si="167"/>
        <v>34640.460419704264</v>
      </c>
      <c r="AV230" s="1">
        <f t="shared" si="167"/>
        <v>18816.020441506862</v>
      </c>
      <c r="AW230" s="1">
        <f t="shared" si="167"/>
        <v>7058.8794766879555</v>
      </c>
      <c r="AX230" s="1">
        <f t="shared" si="168"/>
        <v>118897.02302616766</v>
      </c>
      <c r="AY230" s="1">
        <f t="shared" si="168"/>
        <v>25391.798583777869</v>
      </c>
      <c r="AZ230" s="1">
        <f t="shared" si="168"/>
        <v>6461.5484656412345</v>
      </c>
      <c r="BA230" s="1">
        <f t="shared" si="169"/>
        <v>13618.805989829414</v>
      </c>
      <c r="BB230" s="1">
        <f t="shared" si="169"/>
        <v>30062.54070466365</v>
      </c>
      <c r="BC230" s="1">
        <f t="shared" si="169"/>
        <v>38338.770723598602</v>
      </c>
      <c r="BD230" s="1">
        <f t="shared" si="170"/>
        <v>555.17437395308673</v>
      </c>
      <c r="BE230" s="2">
        <f t="shared" si="183"/>
        <v>0.17931493730955578</v>
      </c>
      <c r="BF230" s="2">
        <f t="shared" si="183"/>
        <v>0.13584270515142602</v>
      </c>
      <c r="BG230" s="2">
        <f t="shared" si="183"/>
        <v>7.3108051554487685E-2</v>
      </c>
      <c r="BH230" s="2">
        <f t="shared" si="163"/>
        <v>9.3831210806676987E-2</v>
      </c>
      <c r="BI230" s="2">
        <f t="shared" si="171"/>
        <v>3.2153846742329923E-3</v>
      </c>
      <c r="BJ230" s="2">
        <f t="shared" si="171"/>
        <v>1.8453240542857267E-3</v>
      </c>
      <c r="BK230" s="2">
        <f t="shared" si="171"/>
        <v>5.3447872020936297E-4</v>
      </c>
      <c r="BL230" s="2">
        <f t="shared" si="164"/>
        <v>556.91202770945836</v>
      </c>
      <c r="BM230" s="2">
        <f t="shared" si="164"/>
        <v>173.60827563322275</v>
      </c>
      <c r="BN230" s="2">
        <f t="shared" si="164"/>
        <v>18.86410434406158</v>
      </c>
      <c r="BO230" s="2">
        <f t="shared" si="172"/>
        <v>1751.1881902353459</v>
      </c>
      <c r="BP230" s="2">
        <f t="shared" si="172"/>
        <v>144.6008540435561</v>
      </c>
      <c r="BQ230" s="2">
        <f t="shared" si="172"/>
        <v>10.225804661690209</v>
      </c>
      <c r="BR230" s="11">
        <f t="shared" si="173"/>
        <v>2.8148081132685826E-2</v>
      </c>
      <c r="BS230" s="17">
        <f t="shared" si="161"/>
        <v>1.4988930724953557E-3</v>
      </c>
      <c r="BT230" s="17">
        <f t="shared" si="162"/>
        <v>6.768758585447095E-3</v>
      </c>
      <c r="BU230" s="12">
        <f>(BU$3*temphigh!$I340+BU$4*temphigh!$I340^2+BU$5*temphigh!$I340^6)*(K230/K$56)^$BW$1</f>
        <v>-42.178289254777411</v>
      </c>
      <c r="BV230" s="12">
        <f>(BV$3*temphigh!$I340+BV$4*temphigh!$I340^2+BV$5*temphigh!$I340^6)*(L230/L$56)^$BW$1</f>
        <v>-28.261346236918481</v>
      </c>
      <c r="BW230" s="12">
        <f>(BW$3*temphigh!$I340+BW$4*temphigh!$I340^2+BW$5*temphigh!$I340^6)*(M230/M$56)^$BW$1</f>
        <v>-24.440630955006945</v>
      </c>
      <c r="BX230" s="12"/>
      <c r="BY230" s="12"/>
      <c r="BZ230" s="12"/>
      <c r="CA230" s="19"/>
      <c r="CB230" s="19"/>
      <c r="CC230" s="19"/>
      <c r="CD230" s="19"/>
      <c r="CE230" s="19"/>
      <c r="CF230" s="19"/>
      <c r="CG230" s="19"/>
      <c r="CH230" s="19"/>
    </row>
    <row r="231" spans="1:86" x14ac:dyDescent="0.3">
      <c r="A231" s="2">
        <f t="shared" si="146"/>
        <v>2185</v>
      </c>
      <c r="B231" s="5">
        <f t="shared" si="184"/>
        <v>1165.394305768923</v>
      </c>
      <c r="C231" s="5">
        <f t="shared" si="184"/>
        <v>2964.1129394121863</v>
      </c>
      <c r="D231" s="5">
        <f t="shared" si="184"/>
        <v>4369.7848907321913</v>
      </c>
      <c r="E231" s="15">
        <f t="shared" si="185"/>
        <v>5.1910940537585537E-7</v>
      </c>
      <c r="F231" s="15">
        <f t="shared" si="185"/>
        <v>1.0226803377211258E-6</v>
      </c>
      <c r="G231" s="15">
        <f t="shared" si="185"/>
        <v>2.0877655305312479E-6</v>
      </c>
      <c r="H231" s="5">
        <f t="shared" si="149"/>
        <v>172380.67642323743</v>
      </c>
      <c r="I231" s="5">
        <f t="shared" si="149"/>
        <v>94237.472223979596</v>
      </c>
      <c r="J231" s="5">
        <f t="shared" si="149"/>
        <v>35369.735619555293</v>
      </c>
      <c r="K231" s="5">
        <f t="shared" si="150"/>
        <v>147916.18216248386</v>
      </c>
      <c r="L231" s="5">
        <f t="shared" si="150"/>
        <v>31792.807544866304</v>
      </c>
      <c r="M231" s="5">
        <f t="shared" si="150"/>
        <v>8094.1594389624106</v>
      </c>
      <c r="N231" s="15">
        <f t="shared" si="151"/>
        <v>-4.7442507963921798E-3</v>
      </c>
      <c r="O231" s="15">
        <f t="shared" si="151"/>
        <v>1.6716993077556808E-3</v>
      </c>
      <c r="P231" s="15">
        <f t="shared" si="151"/>
        <v>2.1324742206860758E-3</v>
      </c>
      <c r="Q231" s="5">
        <f t="shared" si="152"/>
        <v>3667.954181619752</v>
      </c>
      <c r="R231" s="5">
        <f t="shared" si="152"/>
        <v>6614.6989617181625</v>
      </c>
      <c r="S231" s="5">
        <f t="shared" si="152"/>
        <v>4190.2241911603815</v>
      </c>
      <c r="T231" s="5">
        <f t="shared" si="186"/>
        <v>21.278221304886937</v>
      </c>
      <c r="U231" s="5">
        <f t="shared" si="186"/>
        <v>70.191812297305987</v>
      </c>
      <c r="V231" s="5">
        <f t="shared" si="186"/>
        <v>118.46919740173804</v>
      </c>
      <c r="W231" s="15">
        <f t="shared" si="154"/>
        <v>-1.0734613539272964E-2</v>
      </c>
      <c r="X231" s="15">
        <f t="shared" si="154"/>
        <v>-1.217998157191269E-2</v>
      </c>
      <c r="Y231" s="15">
        <f t="shared" si="154"/>
        <v>-9.7425357312937999E-3</v>
      </c>
      <c r="Z231" s="5">
        <f t="shared" si="159"/>
        <v>3478.675314724273</v>
      </c>
      <c r="AA231" s="5">
        <f t="shared" si="159"/>
        <v>17496.572662944749</v>
      </c>
      <c r="AB231" s="5">
        <f t="shared" si="159"/>
        <v>50574.636206653857</v>
      </c>
      <c r="AC231" s="16">
        <f t="shared" ref="AC231:AE246" si="189">AC230*(1+AF231)</f>
        <v>1.1377876060387646</v>
      </c>
      <c r="AD231" s="16">
        <f t="shared" si="189"/>
        <v>3.0286826596320138</v>
      </c>
      <c r="AE231" s="16">
        <f t="shared" si="189"/>
        <v>12.922322193673324</v>
      </c>
      <c r="AF231" s="15">
        <f t="shared" si="166"/>
        <v>-4.0504037456468023E-3</v>
      </c>
      <c r="AG231" s="15">
        <f t="shared" si="166"/>
        <v>2.9673830763510267E-4</v>
      </c>
      <c r="AH231" s="15">
        <f t="shared" si="166"/>
        <v>9.7937136394747881E-3</v>
      </c>
      <c r="AI231" s="1">
        <f t="shared" si="182"/>
        <v>357412.22397666209</v>
      </c>
      <c r="AJ231" s="1">
        <f t="shared" si="182"/>
        <v>184273.929549872</v>
      </c>
      <c r="AK231" s="1">
        <f t="shared" si="182"/>
        <v>68919.209685540816</v>
      </c>
      <c r="AL231" s="14">
        <f t="shared" si="187"/>
        <v>81.847843430668206</v>
      </c>
      <c r="AM231" s="14">
        <f t="shared" si="187"/>
        <v>19.452722788604039</v>
      </c>
      <c r="AN231" s="14">
        <f t="shared" si="187"/>
        <v>6.1746834572607598</v>
      </c>
      <c r="AO231" s="11">
        <f t="shared" si="188"/>
        <v>3.5519866448452606E-3</v>
      </c>
      <c r="AP231" s="11">
        <f t="shared" si="188"/>
        <v>4.4745663483415563E-3</v>
      </c>
      <c r="AQ231" s="11">
        <f t="shared" si="188"/>
        <v>4.0589962531597888E-3</v>
      </c>
      <c r="AR231" s="1">
        <f t="shared" si="160"/>
        <v>172380.67642323743</v>
      </c>
      <c r="AS231" s="1">
        <f t="shared" si="157"/>
        <v>94237.472223979596</v>
      </c>
      <c r="AT231" s="1">
        <f t="shared" si="158"/>
        <v>35369.735619555293</v>
      </c>
      <c r="AU231" s="1">
        <f t="shared" si="167"/>
        <v>34476.135284647484</v>
      </c>
      <c r="AV231" s="1">
        <f t="shared" si="167"/>
        <v>18847.494444795921</v>
      </c>
      <c r="AW231" s="1">
        <f t="shared" si="167"/>
        <v>7073.947123911059</v>
      </c>
      <c r="AX231" s="1">
        <f t="shared" si="168"/>
        <v>118332.94572998707</v>
      </c>
      <c r="AY231" s="1">
        <f t="shared" si="168"/>
        <v>25434.246035893048</v>
      </c>
      <c r="AZ231" s="1">
        <f t="shared" si="168"/>
        <v>6475.3275511699294</v>
      </c>
      <c r="BA231" s="1">
        <f t="shared" si="169"/>
        <v>13613.270979688419</v>
      </c>
      <c r="BB231" s="1">
        <f t="shared" si="169"/>
        <v>30067.522417468634</v>
      </c>
      <c r="BC231" s="1">
        <f t="shared" si="169"/>
        <v>38348.159298013459</v>
      </c>
      <c r="BD231" s="1">
        <f t="shared" si="170"/>
        <v>539.06230855404749</v>
      </c>
      <c r="BE231" s="2">
        <f t="shared" si="183"/>
        <v>0.17931493730955578</v>
      </c>
      <c r="BF231" s="2">
        <f t="shared" si="183"/>
        <v>0.13584270515142602</v>
      </c>
      <c r="BG231" s="2">
        <f t="shared" si="183"/>
        <v>7.3108051554487685E-2</v>
      </c>
      <c r="BH231" s="2">
        <f t="shared" si="163"/>
        <v>9.3612636762395673E-2</v>
      </c>
      <c r="BI231" s="2">
        <f t="shared" si="171"/>
        <v>3.2153846742329923E-3</v>
      </c>
      <c r="BJ231" s="2">
        <f t="shared" si="171"/>
        <v>1.8453240542857267E-3</v>
      </c>
      <c r="BK231" s="2">
        <f t="shared" si="171"/>
        <v>5.3447872020936297E-4</v>
      </c>
      <c r="BL231" s="2">
        <f t="shared" si="164"/>
        <v>554.27018510519417</v>
      </c>
      <c r="BM231" s="2">
        <f t="shared" si="164"/>
        <v>173.89867430999257</v>
      </c>
      <c r="BN231" s="2">
        <f t="shared" si="164"/>
        <v>18.904371028083432</v>
      </c>
      <c r="BO231" s="2">
        <f t="shared" si="172"/>
        <v>1777.1379844147175</v>
      </c>
      <c r="BP231" s="2">
        <f t="shared" si="172"/>
        <v>146.33120897613804</v>
      </c>
      <c r="BQ231" s="2">
        <f t="shared" si="172"/>
        <v>10.225728345636009</v>
      </c>
      <c r="BR231" s="11">
        <f t="shared" si="173"/>
        <v>2.8052161395239444E-2</v>
      </c>
      <c r="BS231" s="17">
        <f t="shared" si="161"/>
        <v>1.4578571900305077E-3</v>
      </c>
      <c r="BT231" s="17">
        <f t="shared" si="162"/>
        <v>6.5716102771331015E-3</v>
      </c>
      <c r="BU231" s="12">
        <f>(BU$3*temphigh!$I341+BU$4*temphigh!$I341^2+BU$5*temphigh!$I341^6)*(K231/K$56)^$BW$1</f>
        <v>-42.619351605122432</v>
      </c>
      <c r="BV231" s="12">
        <f>(BV$3*temphigh!$I341+BV$4*temphigh!$I341^2+BV$5*temphigh!$I341^6)*(L231/L$56)^$BW$1</f>
        <v>-28.494728480724845</v>
      </c>
      <c r="BW231" s="12">
        <f>(BW$3*temphigh!$I341+BW$4*temphigh!$I341^2+BW$5*temphigh!$I341^6)*(M231/M$56)^$BW$1</f>
        <v>-24.626016192456088</v>
      </c>
      <c r="BX231" s="12"/>
      <c r="BY231" s="12"/>
      <c r="BZ231" s="12"/>
      <c r="CA231" s="19"/>
      <c r="CB231" s="19"/>
      <c r="CC231" s="19"/>
      <c r="CD231" s="19"/>
      <c r="CE231" s="19"/>
      <c r="CF231" s="19"/>
      <c r="CG231" s="19"/>
      <c r="CH231" s="19"/>
    </row>
    <row r="232" spans="1:86" x14ac:dyDescent="0.3">
      <c r="A232" s="2">
        <f t="shared" si="146"/>
        <v>2186</v>
      </c>
      <c r="B232" s="5">
        <f t="shared" si="184"/>
        <v>1165.3948804877107</v>
      </c>
      <c r="C232" s="5">
        <f t="shared" si="184"/>
        <v>2964.1158191852069</v>
      </c>
      <c r="D232" s="5">
        <f t="shared" si="184"/>
        <v>4369.7935576641485</v>
      </c>
      <c r="E232" s="15">
        <f t="shared" si="185"/>
        <v>4.9315393510706261E-7</v>
      </c>
      <c r="F232" s="15">
        <f t="shared" si="185"/>
        <v>9.7154632083506949E-7</v>
      </c>
      <c r="G232" s="15">
        <f t="shared" si="185"/>
        <v>1.9833772540046856E-6</v>
      </c>
      <c r="H232" s="5">
        <f t="shared" si="149"/>
        <v>171538.30447704438</v>
      </c>
      <c r="I232" s="5">
        <f t="shared" si="149"/>
        <v>94389.25071348295</v>
      </c>
      <c r="J232" s="5">
        <f t="shared" si="149"/>
        <v>35443.424293057687</v>
      </c>
      <c r="K232" s="5">
        <f t="shared" si="150"/>
        <v>147193.28817135066</v>
      </c>
      <c r="L232" s="5">
        <f t="shared" si="150"/>
        <v>31843.981973494276</v>
      </c>
      <c r="M232" s="5">
        <f t="shared" si="150"/>
        <v>8111.0065785358966</v>
      </c>
      <c r="N232" s="15">
        <f t="shared" si="151"/>
        <v>-4.8871866523644281E-3</v>
      </c>
      <c r="O232" s="15">
        <f t="shared" si="151"/>
        <v>1.6096228228901222E-3</v>
      </c>
      <c r="P232" s="15">
        <f t="shared" si="151"/>
        <v>2.0813945784647903E-3</v>
      </c>
      <c r="Q232" s="5">
        <f t="shared" si="152"/>
        <v>3610.8483434179793</v>
      </c>
      <c r="R232" s="5">
        <f t="shared" si="152"/>
        <v>6544.6558967667415</v>
      </c>
      <c r="S232" s="5">
        <f t="shared" si="152"/>
        <v>4158.0455695045812</v>
      </c>
      <c r="T232" s="5">
        <f t="shared" si="186"/>
        <v>21.04980782237585</v>
      </c>
      <c r="U232" s="5">
        <f t="shared" si="186"/>
        <v>69.336877317025639</v>
      </c>
      <c r="V232" s="5">
        <f t="shared" si="186"/>
        <v>117.31500701299392</v>
      </c>
      <c r="W232" s="15">
        <f t="shared" si="154"/>
        <v>-1.0734613539272964E-2</v>
      </c>
      <c r="X232" s="15">
        <f t="shared" si="154"/>
        <v>-1.217998157191269E-2</v>
      </c>
      <c r="Y232" s="15">
        <f t="shared" si="154"/>
        <v>-9.7425357312937999E-3</v>
      </c>
      <c r="Z232" s="5">
        <f t="shared" si="159"/>
        <v>3411.1356438526186</v>
      </c>
      <c r="AA232" s="5">
        <f t="shared" si="159"/>
        <v>17317.512436286812</v>
      </c>
      <c r="AB232" s="5">
        <f t="shared" si="159"/>
        <v>50680.349046626878</v>
      </c>
      <c r="AC232" s="16">
        <f t="shared" si="189"/>
        <v>1.1331791068575148</v>
      </c>
      <c r="AD232" s="16">
        <f t="shared" si="189"/>
        <v>3.0295813857987968</v>
      </c>
      <c r="AE232" s="16">
        <f t="shared" si="189"/>
        <v>13.04887971679519</v>
      </c>
      <c r="AF232" s="15">
        <f t="shared" si="166"/>
        <v>-4.0504037456468023E-3</v>
      </c>
      <c r="AG232" s="15">
        <f t="shared" si="166"/>
        <v>2.9673830763510267E-4</v>
      </c>
      <c r="AH232" s="15">
        <f t="shared" si="166"/>
        <v>9.7937136394747881E-3</v>
      </c>
      <c r="AI232" s="1">
        <f t="shared" ref="AI232:AK247" si="190">(1-$AI$5)*AI231+AU231</f>
        <v>356147.13686364336</v>
      </c>
      <c r="AJ232" s="1">
        <f t="shared" si="190"/>
        <v>184694.03103968073</v>
      </c>
      <c r="AK232" s="1">
        <f t="shared" si="190"/>
        <v>69101.235840897803</v>
      </c>
      <c r="AL232" s="14">
        <f t="shared" si="187"/>
        <v>82.135658652975579</v>
      </c>
      <c r="AM232" s="14">
        <f t="shared" si="187"/>
        <v>19.538894862389807</v>
      </c>
      <c r="AN232" s="14">
        <f t="shared" si="187"/>
        <v>6.1994958441080534</v>
      </c>
      <c r="AO232" s="11">
        <f t="shared" si="188"/>
        <v>3.5164667783968077E-3</v>
      </c>
      <c r="AP232" s="11">
        <f t="shared" si="188"/>
        <v>4.4298206848581408E-3</v>
      </c>
      <c r="AQ232" s="11">
        <f t="shared" si="188"/>
        <v>4.0184062906281912E-3</v>
      </c>
      <c r="AR232" s="1">
        <f t="shared" si="160"/>
        <v>171538.30447704438</v>
      </c>
      <c r="AS232" s="1">
        <f t="shared" si="157"/>
        <v>94389.25071348295</v>
      </c>
      <c r="AT232" s="1">
        <f t="shared" si="158"/>
        <v>35443.424293057687</v>
      </c>
      <c r="AU232" s="1">
        <f t="shared" si="167"/>
        <v>34307.660895408881</v>
      </c>
      <c r="AV232" s="1">
        <f t="shared" si="167"/>
        <v>18877.850142696592</v>
      </c>
      <c r="AW232" s="1">
        <f t="shared" si="167"/>
        <v>7088.6848586115375</v>
      </c>
      <c r="AX232" s="1">
        <f t="shared" si="168"/>
        <v>117754.63053708053</v>
      </c>
      <c r="AY232" s="1">
        <f t="shared" si="168"/>
        <v>25475.185578795419</v>
      </c>
      <c r="AZ232" s="1">
        <f t="shared" si="168"/>
        <v>6488.8052628287169</v>
      </c>
      <c r="BA232" s="1">
        <f t="shared" si="169"/>
        <v>13607.568227818718</v>
      </c>
      <c r="BB232" s="1">
        <f t="shared" si="169"/>
        <v>30072.318902204614</v>
      </c>
      <c r="BC232" s="1">
        <f t="shared" si="169"/>
        <v>38357.321169196752</v>
      </c>
      <c r="BD232" s="1">
        <f t="shared" si="170"/>
        <v>523.41413705481898</v>
      </c>
      <c r="BE232" s="2">
        <f t="shared" ref="BE232:BG247" si="191">BE231</f>
        <v>0.17931493730955578</v>
      </c>
      <c r="BF232" s="2">
        <f t="shared" si="191"/>
        <v>0.13584270515142602</v>
      </c>
      <c r="BG232" s="2">
        <f t="shared" si="191"/>
        <v>7.3108051554487685E-2</v>
      </c>
      <c r="BH232" s="2">
        <f t="shared" si="163"/>
        <v>9.3395330409574775E-2</v>
      </c>
      <c r="BI232" s="2">
        <f t="shared" si="171"/>
        <v>3.2153846742329923E-3</v>
      </c>
      <c r="BJ232" s="2">
        <f t="shared" si="171"/>
        <v>1.8453240542857267E-3</v>
      </c>
      <c r="BK232" s="2">
        <f t="shared" si="171"/>
        <v>5.3447872020936297E-4</v>
      </c>
      <c r="BL232" s="2">
        <f t="shared" si="164"/>
        <v>551.56163525940121</v>
      </c>
      <c r="BM232" s="2">
        <f t="shared" si="164"/>
        <v>174.17875480759628</v>
      </c>
      <c r="BN232" s="2">
        <f t="shared" si="164"/>
        <v>18.943756055990917</v>
      </c>
      <c r="BO232" s="2">
        <f t="shared" si="172"/>
        <v>1803.4686113360372</v>
      </c>
      <c r="BP232" s="2">
        <f t="shared" si="172"/>
        <v>148.08236692550034</v>
      </c>
      <c r="BQ232" s="2">
        <f t="shared" si="172"/>
        <v>10.225658422756679</v>
      </c>
      <c r="BR232" s="11">
        <f t="shared" si="173"/>
        <v>2.7955763722415011E-2</v>
      </c>
      <c r="BS232" s="17">
        <f t="shared" si="161"/>
        <v>1.4180770633777482E-3</v>
      </c>
      <c r="BT232" s="17">
        <f t="shared" si="162"/>
        <v>6.3802041525564089E-3</v>
      </c>
      <c r="BU232" s="12">
        <f>(BU$3*temphigh!$I342+BU$4*temphigh!$I342^2+BU$5*temphigh!$I342^6)*(K232/K$56)^$BW$1</f>
        <v>-43.061821031366215</v>
      </c>
      <c r="BV232" s="12">
        <f>(BV$3*temphigh!$I342+BV$4*temphigh!$I342^2+BV$5*temphigh!$I342^6)*(L232/L$56)^$BW$1</f>
        <v>-28.727606361080969</v>
      </c>
      <c r="BW232" s="12">
        <f>(BW$3*temphigh!$I342+BW$4*temphigh!$I342^2+BW$5*temphigh!$I342^6)*(M232/M$56)^$BW$1</f>
        <v>-24.810868649689855</v>
      </c>
      <c r="BX232" s="12"/>
      <c r="BY232" s="12"/>
      <c r="BZ232" s="12"/>
      <c r="CA232" s="19"/>
      <c r="CB232" s="19"/>
      <c r="CC232" s="19"/>
      <c r="CD232" s="19"/>
      <c r="CE232" s="19"/>
      <c r="CF232" s="19"/>
      <c r="CG232" s="19"/>
      <c r="CH232" s="19"/>
    </row>
    <row r="233" spans="1:86" x14ac:dyDescent="0.3">
      <c r="A233" s="2">
        <f t="shared" si="146"/>
        <v>2187</v>
      </c>
      <c r="B233" s="5">
        <f t="shared" si="184"/>
        <v>1165.3954264708282</v>
      </c>
      <c r="C233" s="5">
        <f t="shared" si="184"/>
        <v>2964.1185549722345</v>
      </c>
      <c r="D233" s="5">
        <f t="shared" si="184"/>
        <v>4369.8017912658379</v>
      </c>
      <c r="E233" s="15">
        <f t="shared" si="185"/>
        <v>4.6849623835170947E-7</v>
      </c>
      <c r="F233" s="15">
        <f t="shared" si="185"/>
        <v>9.2296900479331592E-7</v>
      </c>
      <c r="G233" s="15">
        <f t="shared" si="185"/>
        <v>1.8842083913044511E-6</v>
      </c>
      <c r="H233" s="5">
        <f t="shared" si="149"/>
        <v>170675.15534191267</v>
      </c>
      <c r="I233" s="5">
        <f t="shared" si="149"/>
        <v>94535.470660167077</v>
      </c>
      <c r="J233" s="5">
        <f t="shared" si="149"/>
        <v>35515.474314495084</v>
      </c>
      <c r="K233" s="5">
        <f t="shared" si="150"/>
        <v>146452.57005921926</v>
      </c>
      <c r="L233" s="5">
        <f t="shared" si="150"/>
        <v>31893.282575214878</v>
      </c>
      <c r="M233" s="5">
        <f t="shared" si="150"/>
        <v>8127.4794626799348</v>
      </c>
      <c r="N233" s="15">
        <f t="shared" si="151"/>
        <v>-5.0322818474516362E-3</v>
      </c>
      <c r="O233" s="15">
        <f t="shared" si="151"/>
        <v>1.5481921124576026E-3</v>
      </c>
      <c r="P233" s="15">
        <f t="shared" si="151"/>
        <v>2.0309296983718195E-3</v>
      </c>
      <c r="Q233" s="5">
        <f t="shared" si="152"/>
        <v>3554.1131970041147</v>
      </c>
      <c r="R233" s="5">
        <f t="shared" si="152"/>
        <v>6474.9570571087188</v>
      </c>
      <c r="S233" s="5">
        <f t="shared" si="152"/>
        <v>4125.9058614831356</v>
      </c>
      <c r="T233" s="5">
        <f t="shared" si="186"/>
        <v>20.82384627032668</v>
      </c>
      <c r="U233" s="5">
        <f t="shared" si="186"/>
        <v>68.492355429050292</v>
      </c>
      <c r="V233" s="5">
        <f t="shared" si="186"/>
        <v>116.17206136535285</v>
      </c>
      <c r="W233" s="15">
        <f t="shared" si="154"/>
        <v>-1.0734613539272964E-2</v>
      </c>
      <c r="X233" s="15">
        <f t="shared" si="154"/>
        <v>-1.217998157191269E-2</v>
      </c>
      <c r="Y233" s="15">
        <f t="shared" si="154"/>
        <v>-9.7425357312937999E-3</v>
      </c>
      <c r="Z233" s="5">
        <f t="shared" si="159"/>
        <v>3344.4268057240765</v>
      </c>
      <c r="AA233" s="5">
        <f t="shared" si="159"/>
        <v>17139.221605792303</v>
      </c>
      <c r="AB233" s="5">
        <f t="shared" si="159"/>
        <v>50783.688925012335</v>
      </c>
      <c r="AC233" s="16">
        <f t="shared" si="189"/>
        <v>1.1285892739586103</v>
      </c>
      <c r="AD233" s="16">
        <f t="shared" si="189"/>
        <v>3.0304803786520615</v>
      </c>
      <c r="AE233" s="16">
        <f t="shared" si="189"/>
        <v>13.176676708057432</v>
      </c>
      <c r="AF233" s="15">
        <f t="shared" si="166"/>
        <v>-4.0504037456468023E-3</v>
      </c>
      <c r="AG233" s="15">
        <f t="shared" si="166"/>
        <v>2.9673830763510267E-4</v>
      </c>
      <c r="AH233" s="15">
        <f t="shared" si="166"/>
        <v>9.7937136394747881E-3</v>
      </c>
      <c r="AI233" s="1">
        <f t="shared" si="190"/>
        <v>354840.0840726879</v>
      </c>
      <c r="AJ233" s="1">
        <f t="shared" si="190"/>
        <v>185102.47807840924</v>
      </c>
      <c r="AK233" s="1">
        <f t="shared" si="190"/>
        <v>69279.797115419555</v>
      </c>
      <c r="AL233" s="14">
        <f t="shared" si="187"/>
        <v>82.421597694800752</v>
      </c>
      <c r="AM233" s="14">
        <f t="shared" si="187"/>
        <v>19.624583125004282</v>
      </c>
      <c r="AN233" s="14">
        <f t="shared" si="187"/>
        <v>6.2241588162757528</v>
      </c>
      <c r="AO233" s="11">
        <f t="shared" si="188"/>
        <v>3.4813021106128396E-3</v>
      </c>
      <c r="AP233" s="11">
        <f t="shared" si="188"/>
        <v>4.3855224780095592E-3</v>
      </c>
      <c r="AQ233" s="11">
        <f t="shared" si="188"/>
        <v>3.978222227721909E-3</v>
      </c>
      <c r="AR233" s="1">
        <f t="shared" si="160"/>
        <v>170675.15534191267</v>
      </c>
      <c r="AS233" s="1">
        <f t="shared" si="157"/>
        <v>94535.470660167077</v>
      </c>
      <c r="AT233" s="1">
        <f t="shared" si="158"/>
        <v>35515.474314495084</v>
      </c>
      <c r="AU233" s="1">
        <f t="shared" si="167"/>
        <v>34135.031068382537</v>
      </c>
      <c r="AV233" s="1">
        <f t="shared" si="167"/>
        <v>18907.094132033417</v>
      </c>
      <c r="AW233" s="1">
        <f t="shared" si="167"/>
        <v>7103.0948628990172</v>
      </c>
      <c r="AX233" s="1">
        <f t="shared" si="168"/>
        <v>117162.05604737542</v>
      </c>
      <c r="AY233" s="1">
        <f t="shared" si="168"/>
        <v>25514.626060171908</v>
      </c>
      <c r="AZ233" s="1">
        <f t="shared" si="168"/>
        <v>6501.983570143947</v>
      </c>
      <c r="BA233" s="1">
        <f t="shared" si="169"/>
        <v>13601.6951988155</v>
      </c>
      <c r="BB233" s="1">
        <f t="shared" si="169"/>
        <v>30076.932134306157</v>
      </c>
      <c r="BC233" s="1">
        <f t="shared" si="169"/>
        <v>38366.259202793262</v>
      </c>
      <c r="BD233" s="1">
        <f t="shared" si="170"/>
        <v>508.21662696355708</v>
      </c>
      <c r="BE233" s="2">
        <f t="shared" si="191"/>
        <v>0.17931493730955578</v>
      </c>
      <c r="BF233" s="2">
        <f t="shared" si="191"/>
        <v>0.13584270515142602</v>
      </c>
      <c r="BG233" s="2">
        <f t="shared" si="191"/>
        <v>7.3108051554487685E-2</v>
      </c>
      <c r="BH233" s="2">
        <f t="shared" si="163"/>
        <v>9.3179297927531129E-2</v>
      </c>
      <c r="BI233" s="2">
        <f t="shared" si="171"/>
        <v>3.2153846742329923E-3</v>
      </c>
      <c r="BJ233" s="2">
        <f t="shared" si="171"/>
        <v>1.8453240542857267E-3</v>
      </c>
      <c r="BK233" s="2">
        <f t="shared" si="171"/>
        <v>5.3447872020936297E-4</v>
      </c>
      <c r="BL233" s="2">
        <f t="shared" si="164"/>
        <v>548.78627875872121</v>
      </c>
      <c r="BM233" s="2">
        <f t="shared" si="164"/>
        <v>174.44857799242888</v>
      </c>
      <c r="BN233" s="2">
        <f t="shared" si="164"/>
        <v>18.982265259239835</v>
      </c>
      <c r="BO233" s="2">
        <f t="shared" si="172"/>
        <v>1830.1853536189317</v>
      </c>
      <c r="BP233" s="2">
        <f t="shared" si="172"/>
        <v>149.85457756028251</v>
      </c>
      <c r="BQ233" s="2">
        <f t="shared" si="172"/>
        <v>10.225594800724924</v>
      </c>
      <c r="BR233" s="11">
        <f t="shared" si="173"/>
        <v>2.785882964084227E-2</v>
      </c>
      <c r="BS233" s="17">
        <f t="shared" si="161"/>
        <v>1.379511758601978E-3</v>
      </c>
      <c r="BT233" s="17">
        <f t="shared" si="162"/>
        <v>6.1943729636469991E-3</v>
      </c>
      <c r="BU233" s="12">
        <f>(BU$3*temphigh!$I343+BU$4*temphigh!$I343^2+BU$5*temphigh!$I343^6)*(K233/K$56)^$BW$1</f>
        <v>-43.505748436306142</v>
      </c>
      <c r="BV233" s="12">
        <f>(BV$3*temphigh!$I343+BV$4*temphigh!$I343^2+BV$5*temphigh!$I343^6)*(L233/L$56)^$BW$1</f>
        <v>-28.959976574978768</v>
      </c>
      <c r="BW233" s="12">
        <f>(BW$3*temphigh!$I343+BW$4*temphigh!$I343^2+BW$5*temphigh!$I343^6)*(M233/M$56)^$BW$1</f>
        <v>-24.995185055322462</v>
      </c>
      <c r="BX233" s="12"/>
      <c r="BY233" s="12"/>
      <c r="BZ233" s="12"/>
      <c r="CA233" s="19"/>
      <c r="CB233" s="19"/>
      <c r="CC233" s="19"/>
      <c r="CD233" s="19"/>
      <c r="CE233" s="19"/>
      <c r="CF233" s="19"/>
      <c r="CG233" s="19"/>
      <c r="CH233" s="19"/>
    </row>
    <row r="234" spans="1:86" x14ac:dyDescent="0.3">
      <c r="A234" s="2">
        <f t="shared" si="146"/>
        <v>2188</v>
      </c>
      <c r="B234" s="5">
        <f t="shared" ref="B234:D249" si="192">B233*(1+E234)</f>
        <v>1165.3959451550329</v>
      </c>
      <c r="C234" s="5">
        <f t="shared" si="192"/>
        <v>2964.1211539723099</v>
      </c>
      <c r="D234" s="5">
        <f t="shared" si="192"/>
        <v>4369.8096132021819</v>
      </c>
      <c r="E234" s="15">
        <f t="shared" ref="E234:G249" si="193">E233*$E$5</f>
        <v>4.4507142643412396E-7</v>
      </c>
      <c r="F234" s="15">
        <f t="shared" si="193"/>
        <v>8.768205545536501E-7</v>
      </c>
      <c r="G234" s="15">
        <f t="shared" si="193"/>
        <v>1.7899979717392285E-6</v>
      </c>
      <c r="H234" s="5">
        <f t="shared" si="149"/>
        <v>169791.1882280595</v>
      </c>
      <c r="I234" s="5">
        <f t="shared" si="149"/>
        <v>94676.165420306002</v>
      </c>
      <c r="J234" s="5">
        <f t="shared" si="149"/>
        <v>35585.896683603962</v>
      </c>
      <c r="K234" s="5">
        <f t="shared" si="150"/>
        <v>145693.99261593632</v>
      </c>
      <c r="L234" s="5">
        <f t="shared" si="150"/>
        <v>31940.720538169488</v>
      </c>
      <c r="M234" s="5">
        <f t="shared" si="150"/>
        <v>8143.5805752477017</v>
      </c>
      <c r="N234" s="15">
        <f t="shared" si="151"/>
        <v>-5.179679967215356E-3</v>
      </c>
      <c r="O234" s="15">
        <f t="shared" si="151"/>
        <v>1.4873966905957214E-3</v>
      </c>
      <c r="P234" s="15">
        <f t="shared" si="151"/>
        <v>1.9810708401910571E-3</v>
      </c>
      <c r="Q234" s="5">
        <f t="shared" si="152"/>
        <v>3497.7511684941351</v>
      </c>
      <c r="R234" s="5">
        <f t="shared" si="152"/>
        <v>6405.6113424112173</v>
      </c>
      <c r="S234" s="5">
        <f t="shared" si="152"/>
        <v>4093.810483215399</v>
      </c>
      <c r="T234" s="5">
        <f t="shared" ref="T234:V249" si="194">T233*(1+W234)</f>
        <v>20.600310328213492</v>
      </c>
      <c r="U234" s="5">
        <f t="shared" si="194"/>
        <v>67.658119802107564</v>
      </c>
      <c r="V234" s="5">
        <f t="shared" si="194"/>
        <v>115.04025090652284</v>
      </c>
      <c r="W234" s="15">
        <f t="shared" si="154"/>
        <v>-1.0734613539272964E-2</v>
      </c>
      <c r="X234" s="15">
        <f t="shared" si="154"/>
        <v>-1.217998157191269E-2</v>
      </c>
      <c r="Y234" s="15">
        <f t="shared" si="154"/>
        <v>-9.7425357312937999E-3</v>
      </c>
      <c r="Z234" s="5">
        <f t="shared" si="159"/>
        <v>3278.5443508719259</v>
      </c>
      <c r="AA234" s="5">
        <f t="shared" si="159"/>
        <v>16961.725167722325</v>
      </c>
      <c r="AB234" s="5">
        <f t="shared" si="159"/>
        <v>50884.671788158041</v>
      </c>
      <c r="AC234" s="16">
        <f t="shared" si="189"/>
        <v>1.1240180317360715</v>
      </c>
      <c r="AD234" s="16">
        <f t="shared" si="189"/>
        <v>3.0313796382709444</v>
      </c>
      <c r="AE234" s="16">
        <f t="shared" si="189"/>
        <v>13.305725306456084</v>
      </c>
      <c r="AF234" s="15">
        <f t="shared" si="166"/>
        <v>-4.0504037456468023E-3</v>
      </c>
      <c r="AG234" s="15">
        <f t="shared" si="166"/>
        <v>2.9673830763510267E-4</v>
      </c>
      <c r="AH234" s="15">
        <f t="shared" si="166"/>
        <v>9.7937136394747881E-3</v>
      </c>
      <c r="AI234" s="1">
        <f t="shared" si="190"/>
        <v>353491.10673380166</v>
      </c>
      <c r="AJ234" s="1">
        <f t="shared" si="190"/>
        <v>185499.32440260172</v>
      </c>
      <c r="AK234" s="1">
        <f t="shared" si="190"/>
        <v>69454.912266776621</v>
      </c>
      <c r="AL234" s="14">
        <f t="shared" ref="AL234:AN249" si="195">AL233*(1+AO234)</f>
        <v>82.705662831995596</v>
      </c>
      <c r="AM234" s="14">
        <f t="shared" si="195"/>
        <v>19.709786534916393</v>
      </c>
      <c r="AN234" s="14">
        <f t="shared" si="195"/>
        <v>6.2486722923580151</v>
      </c>
      <c r="AO234" s="11">
        <f t="shared" ref="AO234:AQ249" si="196">AO$5*AO233</f>
        <v>3.4464890895067111E-3</v>
      </c>
      <c r="AP234" s="11">
        <f t="shared" si="196"/>
        <v>4.3416672532294639E-3</v>
      </c>
      <c r="AQ234" s="11">
        <f t="shared" si="196"/>
        <v>3.9384400054446895E-3</v>
      </c>
      <c r="AR234" s="1">
        <f t="shared" si="160"/>
        <v>169791.1882280595</v>
      </c>
      <c r="AS234" s="1">
        <f t="shared" si="157"/>
        <v>94676.165420306002</v>
      </c>
      <c r="AT234" s="1">
        <f t="shared" si="158"/>
        <v>35585.896683603962</v>
      </c>
      <c r="AU234" s="1">
        <f t="shared" si="167"/>
        <v>33958.237645611902</v>
      </c>
      <c r="AV234" s="1">
        <f t="shared" si="167"/>
        <v>18935.233084061201</v>
      </c>
      <c r="AW234" s="1">
        <f t="shared" si="167"/>
        <v>7117.1793367207929</v>
      </c>
      <c r="AX234" s="1">
        <f t="shared" si="168"/>
        <v>116555.19409274907</v>
      </c>
      <c r="AY234" s="1">
        <f t="shared" si="168"/>
        <v>25552.576430535591</v>
      </c>
      <c r="AZ234" s="1">
        <f t="shared" si="168"/>
        <v>6514.8644601981605</v>
      </c>
      <c r="BA234" s="1">
        <f t="shared" si="169"/>
        <v>13595.649187063123</v>
      </c>
      <c r="BB234" s="1">
        <f t="shared" si="169"/>
        <v>30081.364054785969</v>
      </c>
      <c r="BC234" s="1">
        <f t="shared" si="169"/>
        <v>38374.97621706115</v>
      </c>
      <c r="BD234" s="1">
        <f t="shared" si="170"/>
        <v>493.45691759002153</v>
      </c>
      <c r="BE234" s="2">
        <f t="shared" si="191"/>
        <v>0.17931493730955578</v>
      </c>
      <c r="BF234" s="2">
        <f t="shared" si="191"/>
        <v>0.13584270515142602</v>
      </c>
      <c r="BG234" s="2">
        <f t="shared" si="191"/>
        <v>7.3108051554487685E-2</v>
      </c>
      <c r="BH234" s="2">
        <f t="shared" si="163"/>
        <v>9.296454510192674E-2</v>
      </c>
      <c r="BI234" s="2">
        <f t="shared" si="171"/>
        <v>3.2153846742329923E-3</v>
      </c>
      <c r="BJ234" s="2">
        <f t="shared" si="171"/>
        <v>1.8453240542857267E-3</v>
      </c>
      <c r="BK234" s="2">
        <f t="shared" si="171"/>
        <v>5.3447872020936297E-4</v>
      </c>
      <c r="BL234" s="2">
        <f t="shared" si="164"/>
        <v>545.94398444831177</v>
      </c>
      <c r="BM234" s="2">
        <f t="shared" si="164"/>
        <v>174.70820541762521</v>
      </c>
      <c r="BN234" s="2">
        <f t="shared" si="164"/>
        <v>19.019904516955261</v>
      </c>
      <c r="BO234" s="2">
        <f t="shared" si="172"/>
        <v>1857.2935433819805</v>
      </c>
      <c r="BP234" s="2">
        <f t="shared" si="172"/>
        <v>151.64809353865141</v>
      </c>
      <c r="BQ234" s="2">
        <f t="shared" si="172"/>
        <v>10.225537388503083</v>
      </c>
      <c r="BR234" s="11">
        <f t="shared" si="173"/>
        <v>2.776129778133915E-2</v>
      </c>
      <c r="BS234" s="17">
        <f t="shared" si="161"/>
        <v>1.3421218155843556E-3</v>
      </c>
      <c r="BT234" s="17">
        <f t="shared" si="162"/>
        <v>6.0139543336378632E-3</v>
      </c>
      <c r="BU234" s="12">
        <f>(BU$3*temphigh!$I344+BU$4*temphigh!$I344^2+BU$5*temphigh!$I344^6)*(K234/K$56)^$BW$1</f>
        <v>-43.951188059641098</v>
      </c>
      <c r="BV234" s="12">
        <f>(BV$3*temphigh!$I344+BV$4*temphigh!$I344^2+BV$5*temphigh!$I344^6)*(L234/L$56)^$BW$1</f>
        <v>-29.19183612996591</v>
      </c>
      <c r="BW234" s="12">
        <f>(BW$3*temphigh!$I344+BW$4*temphigh!$I344^2+BW$5*temphigh!$I344^6)*(M234/M$56)^$BW$1</f>
        <v>-25.178962381086791</v>
      </c>
      <c r="BX234" s="12"/>
      <c r="BY234" s="12"/>
      <c r="BZ234" s="12"/>
      <c r="CA234" s="19"/>
      <c r="CB234" s="19"/>
      <c r="CC234" s="19"/>
      <c r="CD234" s="19"/>
      <c r="CE234" s="19"/>
      <c r="CF234" s="19"/>
      <c r="CG234" s="19"/>
      <c r="CH234" s="19"/>
    </row>
    <row r="235" spans="1:86" x14ac:dyDescent="0.3">
      <c r="A235" s="2">
        <f t="shared" si="146"/>
        <v>2189</v>
      </c>
      <c r="B235" s="5">
        <f t="shared" si="192"/>
        <v>1165.3964379052468</v>
      </c>
      <c r="C235" s="5">
        <f t="shared" si="192"/>
        <v>2964.1236230245463</v>
      </c>
      <c r="D235" s="5">
        <f t="shared" si="192"/>
        <v>4369.8170440550093</v>
      </c>
      <c r="E235" s="15">
        <f t="shared" si="193"/>
        <v>4.2281785511241776E-7</v>
      </c>
      <c r="F235" s="15">
        <f t="shared" si="193"/>
        <v>8.3297952682596752E-7</v>
      </c>
      <c r="G235" s="15">
        <f t="shared" si="193"/>
        <v>1.700498073152267E-6</v>
      </c>
      <c r="H235" s="5">
        <f t="shared" si="149"/>
        <v>168886.35183838382</v>
      </c>
      <c r="I235" s="5">
        <f t="shared" si="149"/>
        <v>94811.368698184728</v>
      </c>
      <c r="J235" s="5">
        <f t="shared" si="149"/>
        <v>35654.702483181019</v>
      </c>
      <c r="K235" s="5">
        <f t="shared" si="150"/>
        <v>144917.51162544329</v>
      </c>
      <c r="L235" s="5">
        <f t="shared" si="150"/>
        <v>31986.307170765256</v>
      </c>
      <c r="M235" s="5">
        <f t="shared" si="150"/>
        <v>8159.3124205710301</v>
      </c>
      <c r="N235" s="15">
        <f t="shared" si="151"/>
        <v>-5.3295333359413277E-3</v>
      </c>
      <c r="O235" s="15">
        <f t="shared" si="151"/>
        <v>1.4272261811154596E-3</v>
      </c>
      <c r="P235" s="15">
        <f t="shared" si="151"/>
        <v>1.9318093777012102E-3</v>
      </c>
      <c r="Q235" s="5">
        <f t="shared" si="152"/>
        <v>3441.7643432550349</v>
      </c>
      <c r="R235" s="5">
        <f t="shared" si="152"/>
        <v>6336.6272962819503</v>
      </c>
      <c r="S235" s="5">
        <f t="shared" si="152"/>
        <v>4061.7647083302804</v>
      </c>
      <c r="T235" s="5">
        <f t="shared" si="194"/>
        <v>20.379173958051027</v>
      </c>
      <c r="U235" s="5">
        <f t="shared" si="194"/>
        <v>66.834045149727629</v>
      </c>
      <c r="V235" s="5">
        <f t="shared" si="194"/>
        <v>113.91946715152903</v>
      </c>
      <c r="W235" s="15">
        <f t="shared" si="154"/>
        <v>-1.0734613539272964E-2</v>
      </c>
      <c r="X235" s="15">
        <f t="shared" si="154"/>
        <v>-1.217998157191269E-2</v>
      </c>
      <c r="Y235" s="15">
        <f t="shared" si="154"/>
        <v>-9.7425357312937999E-3</v>
      </c>
      <c r="Z235" s="5">
        <f t="shared" si="159"/>
        <v>3213.4835232399168</v>
      </c>
      <c r="AA235" s="5">
        <f t="shared" si="159"/>
        <v>16785.047197193373</v>
      </c>
      <c r="AB235" s="5">
        <f t="shared" si="159"/>
        <v>50983.313707396504</v>
      </c>
      <c r="AC235" s="16">
        <f t="shared" si="189"/>
        <v>1.1194653048901533</v>
      </c>
      <c r="AD235" s="16">
        <f t="shared" si="189"/>
        <v>3.0322791647346046</v>
      </c>
      <c r="AE235" s="16">
        <f t="shared" si="189"/>
        <v>13.436037769873028</v>
      </c>
      <c r="AF235" s="15">
        <f t="shared" si="166"/>
        <v>-4.0504037456468023E-3</v>
      </c>
      <c r="AG235" s="15">
        <f t="shared" si="166"/>
        <v>2.9673830763510267E-4</v>
      </c>
      <c r="AH235" s="15">
        <f t="shared" si="166"/>
        <v>9.7937136394747881E-3</v>
      </c>
      <c r="AI235" s="1">
        <f t="shared" si="190"/>
        <v>352100.23370603344</v>
      </c>
      <c r="AJ235" s="1">
        <f t="shared" si="190"/>
        <v>185884.62504640277</v>
      </c>
      <c r="AK235" s="1">
        <f t="shared" si="190"/>
        <v>69626.600376819755</v>
      </c>
      <c r="AL235" s="14">
        <f t="shared" si="195"/>
        <v>82.987856554940592</v>
      </c>
      <c r="AM235" s="14">
        <f t="shared" si="195"/>
        <v>19.794504136335515</v>
      </c>
      <c r="AN235" s="14">
        <f t="shared" si="195"/>
        <v>6.2730362130857795</v>
      </c>
      <c r="AO235" s="11">
        <f t="shared" si="196"/>
        <v>3.4120241986116441E-3</v>
      </c>
      <c r="AP235" s="11">
        <f t="shared" si="196"/>
        <v>4.2982505806971692E-3</v>
      </c>
      <c r="AQ235" s="11">
        <f t="shared" si="196"/>
        <v>3.8990556053902425E-3</v>
      </c>
      <c r="AR235" s="1">
        <f t="shared" si="160"/>
        <v>168886.35183838382</v>
      </c>
      <c r="AS235" s="1">
        <f t="shared" si="157"/>
        <v>94811.368698184728</v>
      </c>
      <c r="AT235" s="1">
        <f t="shared" si="158"/>
        <v>35654.702483181019</v>
      </c>
      <c r="AU235" s="1">
        <f t="shared" si="167"/>
        <v>33777.270367676763</v>
      </c>
      <c r="AV235" s="1">
        <f t="shared" si="167"/>
        <v>18962.273739636945</v>
      </c>
      <c r="AW235" s="1">
        <f t="shared" si="167"/>
        <v>7130.9404966362044</v>
      </c>
      <c r="AX235" s="1">
        <f t="shared" si="168"/>
        <v>115934.00930035465</v>
      </c>
      <c r="AY235" s="1">
        <f t="shared" si="168"/>
        <v>25589.045736612203</v>
      </c>
      <c r="AZ235" s="1">
        <f t="shared" si="168"/>
        <v>6527.4499364568228</v>
      </c>
      <c r="BA235" s="1">
        <f t="shared" si="169"/>
        <v>13589.427306422265</v>
      </c>
      <c r="BB235" s="1">
        <f t="shared" si="169"/>
        <v>30085.616570732371</v>
      </c>
      <c r="BC235" s="1">
        <f t="shared" si="169"/>
        <v>38383.474983831977</v>
      </c>
      <c r="BD235" s="1">
        <f t="shared" si="170"/>
        <v>479.12250982129581</v>
      </c>
      <c r="BE235" s="2">
        <f t="shared" si="191"/>
        <v>0.17931493730955578</v>
      </c>
      <c r="BF235" s="2">
        <f t="shared" si="191"/>
        <v>0.13584270515142602</v>
      </c>
      <c r="BG235" s="2">
        <f t="shared" si="191"/>
        <v>7.3108051554487685E-2</v>
      </c>
      <c r="BH235" s="2">
        <f t="shared" si="163"/>
        <v>9.2751077319623496E-2</v>
      </c>
      <c r="BI235" s="2">
        <f t="shared" si="171"/>
        <v>3.2153846742329923E-3</v>
      </c>
      <c r="BJ235" s="2">
        <f t="shared" si="171"/>
        <v>1.8453240542857267E-3</v>
      </c>
      <c r="BK235" s="2">
        <f t="shared" si="171"/>
        <v>5.3447872020936297E-4</v>
      </c>
      <c r="BL235" s="2">
        <f t="shared" si="164"/>
        <v>543.03458738826032</v>
      </c>
      <c r="BM235" s="2">
        <f t="shared" si="164"/>
        <v>174.95769927851308</v>
      </c>
      <c r="BN235" s="2">
        <f t="shared" si="164"/>
        <v>19.056679752656187</v>
      </c>
      <c r="BO235" s="2">
        <f t="shared" si="172"/>
        <v>1884.7985603988052</v>
      </c>
      <c r="BP235" s="2">
        <f t="shared" si="172"/>
        <v>153.46317054412836</v>
      </c>
      <c r="BQ235" s="2">
        <f t="shared" si="172"/>
        <v>10.225486096334901</v>
      </c>
      <c r="BR235" s="11">
        <f t="shared" si="173"/>
        <v>2.7663103639708669E-2</v>
      </c>
      <c r="BS235" s="17">
        <f t="shared" si="161"/>
        <v>1.3058691920795583E-3</v>
      </c>
      <c r="BT235" s="17">
        <f t="shared" si="162"/>
        <v>5.8387906151823911E-3</v>
      </c>
      <c r="BU235" s="12">
        <f>(BU$3*temphigh!$I345+BU$4*temphigh!$I345^2+BU$5*temphigh!$I345^6)*(K235/K$56)^$BW$1</f>
        <v>-44.398197656933888</v>
      </c>
      <c r="BV235" s="12">
        <f>(BV$3*temphigh!$I345+BV$4*temphigh!$I345^2+BV$5*temphigh!$I345^6)*(L235/L$56)^$BW$1</f>
        <v>-29.423182336542698</v>
      </c>
      <c r="BW235" s="12">
        <f>(BW$3*temphigh!$I345+BW$4*temphigh!$I345^2+BW$5*temphigh!$I345^6)*(M235/M$56)^$BW$1</f>
        <v>-25.36219783532221</v>
      </c>
      <c r="BX235" s="12"/>
      <c r="BY235" s="12"/>
      <c r="BZ235" s="12"/>
      <c r="CA235" s="19"/>
      <c r="CB235" s="19"/>
      <c r="CC235" s="19"/>
      <c r="CD235" s="19"/>
      <c r="CE235" s="19"/>
      <c r="CF235" s="19"/>
      <c r="CG235" s="19"/>
      <c r="CH235" s="19"/>
    </row>
    <row r="236" spans="1:86" x14ac:dyDescent="0.3">
      <c r="A236" s="2">
        <f t="shared" si="146"/>
        <v>2190</v>
      </c>
      <c r="B236" s="5">
        <f t="shared" si="192"/>
        <v>1165.396906018148</v>
      </c>
      <c r="C236" s="5">
        <f t="shared" si="192"/>
        <v>2964.1259686261246</v>
      </c>
      <c r="D236" s="5">
        <f t="shared" si="192"/>
        <v>4369.8241033771992</v>
      </c>
      <c r="E236" s="15">
        <f t="shared" si="193"/>
        <v>4.0167696235679688E-7</v>
      </c>
      <c r="F236" s="15">
        <f t="shared" si="193"/>
        <v>7.9133055048466909E-7</v>
      </c>
      <c r="G236" s="15">
        <f t="shared" si="193"/>
        <v>1.6154731694946537E-6</v>
      </c>
      <c r="H236" s="5">
        <f t="shared" si="149"/>
        <v>167960.58368746744</v>
      </c>
      <c r="I236" s="5">
        <f t="shared" si="149"/>
        <v>94941.114522639342</v>
      </c>
      <c r="J236" s="5">
        <f t="shared" si="149"/>
        <v>35721.902873148283</v>
      </c>
      <c r="K236" s="5">
        <f t="shared" si="150"/>
        <v>144123.07328096844</v>
      </c>
      <c r="L236" s="5">
        <f t="shared" si="150"/>
        <v>32030.05389364226</v>
      </c>
      <c r="M236" s="5">
        <f t="shared" si="150"/>
        <v>8174.6775220404788</v>
      </c>
      <c r="N236" s="15">
        <f t="shared" si="151"/>
        <v>-5.4820037658952492E-3</v>
      </c>
      <c r="O236" s="15">
        <f t="shared" si="151"/>
        <v>1.367670317284686E-3</v>
      </c>
      <c r="P236" s="15">
        <f t="shared" si="151"/>
        <v>1.8831367984770697E-3</v>
      </c>
      <c r="Q236" s="5">
        <f t="shared" si="152"/>
        <v>3386.1544663521904</v>
      </c>
      <c r="R236" s="5">
        <f t="shared" si="152"/>
        <v>6268.0131129161773</v>
      </c>
      <c r="S236" s="5">
        <f t="shared" si="152"/>
        <v>4029.7736698188965</v>
      </c>
      <c r="T236" s="5">
        <f t="shared" si="194"/>
        <v>20.160411401361735</v>
      </c>
      <c r="U236" s="5">
        <f t="shared" si="194"/>
        <v>66.020007711427567</v>
      </c>
      <c r="V236" s="5">
        <f t="shared" si="194"/>
        <v>112.80960267231531</v>
      </c>
      <c r="W236" s="15">
        <f t="shared" si="154"/>
        <v>-1.0734613539272964E-2</v>
      </c>
      <c r="X236" s="15">
        <f t="shared" si="154"/>
        <v>-1.217998157191269E-2</v>
      </c>
      <c r="Y236" s="15">
        <f t="shared" si="154"/>
        <v>-9.7425357312937999E-3</v>
      </c>
      <c r="Z236" s="5">
        <f t="shared" si="159"/>
        <v>3149.2392675081819</v>
      </c>
      <c r="AA236" s="5">
        <f t="shared" si="159"/>
        <v>16609.210864176639</v>
      </c>
      <c r="AB236" s="5">
        <f t="shared" si="159"/>
        <v>51079.630870237772</v>
      </c>
      <c r="AC236" s="16">
        <f t="shared" si="189"/>
        <v>1.1149310184261045</v>
      </c>
      <c r="AD236" s="16">
        <f t="shared" si="189"/>
        <v>3.033178958122225</v>
      </c>
      <c r="AE236" s="16">
        <f t="shared" si="189"/>
        <v>13.567626476240331</v>
      </c>
      <c r="AF236" s="15">
        <f t="shared" si="166"/>
        <v>-4.0504037456468023E-3</v>
      </c>
      <c r="AG236" s="15">
        <f t="shared" si="166"/>
        <v>2.9673830763510267E-4</v>
      </c>
      <c r="AH236" s="15">
        <f t="shared" si="166"/>
        <v>9.7937136394747881E-3</v>
      </c>
      <c r="AI236" s="1">
        <f t="shared" si="190"/>
        <v>350667.48070310685</v>
      </c>
      <c r="AJ236" s="1">
        <f t="shared" si="190"/>
        <v>186258.43628139942</v>
      </c>
      <c r="AK236" s="1">
        <f t="shared" si="190"/>
        <v>69794.880835773976</v>
      </c>
      <c r="AL236" s="14">
        <f t="shared" si="195"/>
        <v>83.268181563949398</v>
      </c>
      <c r="AM236" s="14">
        <f t="shared" si="195"/>
        <v>19.878735057845144</v>
      </c>
      <c r="AN236" s="14">
        <f t="shared" si="195"/>
        <v>6.2972505409251331</v>
      </c>
      <c r="AO236" s="11">
        <f t="shared" si="196"/>
        <v>3.3779039566255277E-3</v>
      </c>
      <c r="AP236" s="11">
        <f t="shared" si="196"/>
        <v>4.2552680748901978E-3</v>
      </c>
      <c r="AQ236" s="11">
        <f t="shared" si="196"/>
        <v>3.8600650493363399E-3</v>
      </c>
      <c r="AR236" s="1">
        <f t="shared" si="160"/>
        <v>167960.58368746744</v>
      </c>
      <c r="AS236" s="1">
        <f t="shared" si="157"/>
        <v>94941.114522639342</v>
      </c>
      <c r="AT236" s="1">
        <f t="shared" si="158"/>
        <v>35721.902873148283</v>
      </c>
      <c r="AU236" s="1">
        <f t="shared" si="167"/>
        <v>33592.116737493488</v>
      </c>
      <c r="AV236" s="1">
        <f t="shared" si="167"/>
        <v>18988.222904527869</v>
      </c>
      <c r="AW236" s="1">
        <f t="shared" si="167"/>
        <v>7144.3805746296566</v>
      </c>
      <c r="AX236" s="1">
        <f t="shared" si="168"/>
        <v>115298.45862477475</v>
      </c>
      <c r="AY236" s="1">
        <f t="shared" si="168"/>
        <v>25624.043114913809</v>
      </c>
      <c r="AZ236" s="1">
        <f t="shared" si="168"/>
        <v>6539.742017632384</v>
      </c>
      <c r="BA236" s="1">
        <f t="shared" si="169"/>
        <v>13583.026479024922</v>
      </c>
      <c r="BB236" s="1">
        <f t="shared" si="169"/>
        <v>30089.691555797388</v>
      </c>
      <c r="BC236" s="1">
        <f t="shared" si="169"/>
        <v>38391.758229447099</v>
      </c>
      <c r="BD236" s="1">
        <f t="shared" si="170"/>
        <v>465.20125616667411</v>
      </c>
      <c r="BE236" s="2">
        <f t="shared" si="191"/>
        <v>0.17931493730955578</v>
      </c>
      <c r="BF236" s="2">
        <f t="shared" si="191"/>
        <v>0.13584270515142602</v>
      </c>
      <c r="BG236" s="2">
        <f t="shared" si="191"/>
        <v>7.3108051554487685E-2</v>
      </c>
      <c r="BH236" s="2">
        <f t="shared" si="163"/>
        <v>9.2538899563271049E-2</v>
      </c>
      <c r="BI236" s="2">
        <f t="shared" si="171"/>
        <v>3.2153846742329923E-3</v>
      </c>
      <c r="BJ236" s="2">
        <f t="shared" si="171"/>
        <v>1.8453240542857267E-3</v>
      </c>
      <c r="BK236" s="2">
        <f t="shared" si="171"/>
        <v>5.3447872020936297E-4</v>
      </c>
      <c r="BL236" s="2">
        <f t="shared" si="164"/>
        <v>540.05788666391072</v>
      </c>
      <c r="BM236" s="2">
        <f t="shared" si="164"/>
        <v>175.19712236932233</v>
      </c>
      <c r="BN236" s="2">
        <f t="shared" si="164"/>
        <v>19.09259693108346</v>
      </c>
      <c r="BO236" s="2">
        <f t="shared" si="172"/>
        <v>1912.7058299527171</v>
      </c>
      <c r="BP236" s="2">
        <f t="shared" si="172"/>
        <v>155.30006732184393</v>
      </c>
      <c r="BQ236" s="2">
        <f t="shared" si="172"/>
        <v>10.225440835737071</v>
      </c>
      <c r="BR236" s="11">
        <f t="shared" si="173"/>
        <v>2.756417931355612E-2</v>
      </c>
      <c r="BS236" s="17">
        <f t="shared" si="161"/>
        <v>1.2707172101971143E-3</v>
      </c>
      <c r="BT236" s="17">
        <f t="shared" si="162"/>
        <v>5.6687287526042632E-3</v>
      </c>
      <c r="BU236" s="12">
        <f>(BU$3*temphigh!$I346+BU$4*temphigh!$I346^2+BU$5*temphigh!$I346^6)*(K236/K$56)^$BW$1</f>
        <v>-44.846838694734942</v>
      </c>
      <c r="BV236" s="12">
        <f>(BV$3*temphigh!$I346+BV$4*temphigh!$I346^2+BV$5*temphigh!$I346^6)*(L236/L$56)^$BW$1</f>
        <v>-29.654012800633545</v>
      </c>
      <c r="BW236" s="12">
        <f>(BW$3*temphigh!$I346+BW$4*temphigh!$I346^2+BW$5*temphigh!$I346^6)*(M236/M$56)^$BW$1</f>
        <v>-25.544888856520302</v>
      </c>
      <c r="BX236" s="12"/>
      <c r="BY236" s="12"/>
      <c r="BZ236" s="12"/>
      <c r="CA236" s="19"/>
      <c r="CB236" s="19"/>
      <c r="CC236" s="19"/>
      <c r="CD236" s="19"/>
      <c r="CE236" s="19"/>
      <c r="CF236" s="19"/>
      <c r="CG236" s="19"/>
      <c r="CH236" s="19"/>
    </row>
    <row r="237" spans="1:86" x14ac:dyDescent="0.3">
      <c r="A237" s="2">
        <f t="shared" si="146"/>
        <v>2191</v>
      </c>
      <c r="B237" s="5">
        <f t="shared" si="192"/>
        <v>1165.3973507255828</v>
      </c>
      <c r="C237" s="5">
        <f t="shared" si="192"/>
        <v>2964.1281969493875</v>
      </c>
      <c r="D237" s="5">
        <f t="shared" si="192"/>
        <v>4369.830809744114</v>
      </c>
      <c r="E237" s="15">
        <f t="shared" si="193"/>
        <v>3.8159311423895703E-7</v>
      </c>
      <c r="F237" s="15">
        <f t="shared" si="193"/>
        <v>7.5176402296043561E-7</v>
      </c>
      <c r="G237" s="15">
        <f t="shared" si="193"/>
        <v>1.5346995110199209E-6</v>
      </c>
      <c r="H237" s="5">
        <f t="shared" si="149"/>
        <v>167013.80937021808</v>
      </c>
      <c r="I237" s="5">
        <f t="shared" si="149"/>
        <v>95065.437224269859</v>
      </c>
      <c r="J237" s="5">
        <f t="shared" si="149"/>
        <v>35787.509084809062</v>
      </c>
      <c r="K237" s="5">
        <f t="shared" si="150"/>
        <v>143310.61355702789</v>
      </c>
      <c r="L237" s="5">
        <f t="shared" si="150"/>
        <v>32071.972231872096</v>
      </c>
      <c r="M237" s="5">
        <f t="shared" si="150"/>
        <v>8189.6784207315068</v>
      </c>
      <c r="N237" s="15">
        <f t="shared" si="151"/>
        <v>-5.6372633850005904E-3</v>
      </c>
      <c r="O237" s="15">
        <f t="shared" si="151"/>
        <v>1.3087189415612599E-3</v>
      </c>
      <c r="P237" s="15">
        <f t="shared" si="151"/>
        <v>1.835044703669686E-3</v>
      </c>
      <c r="Q237" s="5">
        <f t="shared" si="152"/>
        <v>3330.9229424619198</v>
      </c>
      <c r="R237" s="5">
        <f t="shared" si="152"/>
        <v>6199.7766437498822</v>
      </c>
      <c r="S237" s="5">
        <f t="shared" si="152"/>
        <v>3997.842361911044</v>
      </c>
      <c r="T237" s="5">
        <f t="shared" si="194"/>
        <v>19.943997176175365</v>
      </c>
      <c r="U237" s="5">
        <f t="shared" si="194"/>
        <v>65.215885234124841</v>
      </c>
      <c r="V237" s="5">
        <f t="shared" si="194"/>
        <v>111.71055108744721</v>
      </c>
      <c r="W237" s="15">
        <f t="shared" si="154"/>
        <v>-1.0734613539272964E-2</v>
      </c>
      <c r="X237" s="15">
        <f t="shared" si="154"/>
        <v>-1.217998157191269E-2</v>
      </c>
      <c r="Y237" s="15">
        <f t="shared" si="154"/>
        <v>-9.7425357312937999E-3</v>
      </c>
      <c r="Z237" s="5">
        <f t="shared" si="159"/>
        <v>3085.8062358788079</v>
      </c>
      <c r="AA237" s="5">
        <f t="shared" si="159"/>
        <v>16434.238449561868</v>
      </c>
      <c r="AB237" s="5">
        <f t="shared" si="159"/>
        <v>51173.639571841348</v>
      </c>
      <c r="AC237" s="16">
        <f t="shared" si="189"/>
        <v>1.1104150976529337</v>
      </c>
      <c r="AD237" s="16">
        <f t="shared" si="189"/>
        <v>3.0340790185130126</v>
      </c>
      <c r="AE237" s="16">
        <f t="shared" si="189"/>
        <v>13.700503924715985</v>
      </c>
      <c r="AF237" s="15">
        <f t="shared" si="166"/>
        <v>-4.0504037456468023E-3</v>
      </c>
      <c r="AG237" s="15">
        <f t="shared" si="166"/>
        <v>2.9673830763510267E-4</v>
      </c>
      <c r="AH237" s="15">
        <f t="shared" si="166"/>
        <v>9.7937136394747881E-3</v>
      </c>
      <c r="AI237" s="1">
        <f t="shared" si="190"/>
        <v>349192.84937028965</v>
      </c>
      <c r="AJ237" s="1">
        <f t="shared" si="190"/>
        <v>186620.81555778737</v>
      </c>
      <c r="AK237" s="1">
        <f t="shared" si="190"/>
        <v>69959.773326826238</v>
      </c>
      <c r="AL237" s="14">
        <f t="shared" si="195"/>
        <v>83.546640764715619</v>
      </c>
      <c r="AM237" s="14">
        <f t="shared" si="195"/>
        <v>19.962478511039386</v>
      </c>
      <c r="AN237" s="14">
        <f t="shared" si="195"/>
        <v>6.3213152596778732</v>
      </c>
      <c r="AO237" s="11">
        <f t="shared" si="196"/>
        <v>3.3441249170592722E-3</v>
      </c>
      <c r="AP237" s="11">
        <f t="shared" si="196"/>
        <v>4.2127153941412957E-3</v>
      </c>
      <c r="AQ237" s="11">
        <f t="shared" si="196"/>
        <v>3.8214643988429766E-3</v>
      </c>
      <c r="AR237" s="1">
        <f t="shared" si="160"/>
        <v>167013.80937021808</v>
      </c>
      <c r="AS237" s="1">
        <f t="shared" si="157"/>
        <v>95065.437224269859</v>
      </c>
      <c r="AT237" s="1">
        <f t="shared" si="158"/>
        <v>35787.509084809062</v>
      </c>
      <c r="AU237" s="1">
        <f t="shared" si="167"/>
        <v>33402.761874043616</v>
      </c>
      <c r="AV237" s="1">
        <f t="shared" si="167"/>
        <v>19013.087444853973</v>
      </c>
      <c r="AW237" s="1">
        <f t="shared" si="167"/>
        <v>7157.5018169618124</v>
      </c>
      <c r="AX237" s="1">
        <f t="shared" si="168"/>
        <v>114648.49084562231</v>
      </c>
      <c r="AY237" s="1">
        <f t="shared" si="168"/>
        <v>25657.57778549768</v>
      </c>
      <c r="AZ237" s="1">
        <f t="shared" si="168"/>
        <v>6551.7427365852063</v>
      </c>
      <c r="BA237" s="1">
        <f t="shared" si="169"/>
        <v>13576.443423083951</v>
      </c>
      <c r="BB237" s="1">
        <f t="shared" si="169"/>
        <v>30093.590850675788</v>
      </c>
      <c r="BC237" s="1">
        <f t="shared" si="169"/>
        <v>38399.828635671278</v>
      </c>
      <c r="BD237" s="1">
        <f t="shared" si="170"/>
        <v>451.68135106503081</v>
      </c>
      <c r="BE237" s="2">
        <f t="shared" si="191"/>
        <v>0.17931493730955578</v>
      </c>
      <c r="BF237" s="2">
        <f t="shared" si="191"/>
        <v>0.13584270515142602</v>
      </c>
      <c r="BG237" s="2">
        <f t="shared" si="191"/>
        <v>7.3108051554487685E-2</v>
      </c>
      <c r="BH237" s="2">
        <f t="shared" si="163"/>
        <v>9.2328016405577543E-2</v>
      </c>
      <c r="BI237" s="2">
        <f t="shared" si="171"/>
        <v>3.2153846742329923E-3</v>
      </c>
      <c r="BJ237" s="2">
        <f t="shared" si="171"/>
        <v>1.8453240542857267E-3</v>
      </c>
      <c r="BK237" s="2">
        <f t="shared" si="171"/>
        <v>5.3447872020936297E-4</v>
      </c>
      <c r="BL237" s="2">
        <f t="shared" si="164"/>
        <v>537.01364303426976</v>
      </c>
      <c r="BM237" s="2">
        <f t="shared" si="164"/>
        <v>175.4265380411349</v>
      </c>
      <c r="BN237" s="2">
        <f t="shared" si="164"/>
        <v>19.127662055129697</v>
      </c>
      <c r="BO237" s="2">
        <f t="shared" si="172"/>
        <v>1941.0208203511413</v>
      </c>
      <c r="BP237" s="2">
        <f t="shared" si="172"/>
        <v>157.15904571522356</v>
      </c>
      <c r="BQ237" s="2">
        <f t="shared" si="172"/>
        <v>10.225401519490848</v>
      </c>
      <c r="BR237" s="11">
        <f t="shared" si="173"/>
        <v>2.7464453212277279E-2</v>
      </c>
      <c r="BS237" s="17">
        <f t="shared" si="161"/>
        <v>1.2366305052069757E-3</v>
      </c>
      <c r="BT237" s="17">
        <f t="shared" si="162"/>
        <v>5.5036201481594785E-3</v>
      </c>
      <c r="BU237" s="12">
        <f>(BU$3*temphigh!$I347+BU$4*temphigh!$I347^2+BU$5*temphigh!$I347^6)*(K237/K$56)^$BW$1</f>
        <v>-45.297176563561862</v>
      </c>
      <c r="BV237" s="12">
        <f>(BV$3*temphigh!$I347+BV$4*temphigh!$I347^2+BV$5*temphigh!$I347^6)*(L237/L$56)^$BW$1</f>
        <v>-29.884325416136232</v>
      </c>
      <c r="BW237" s="12">
        <f>(BW$3*temphigh!$I347+BW$4*temphigh!$I347^2+BW$5*temphigh!$I347^6)*(M237/M$56)^$BW$1</f>
        <v>-25.727033106931167</v>
      </c>
      <c r="BX237" s="12"/>
      <c r="BY237" s="12"/>
      <c r="BZ237" s="12"/>
      <c r="CA237" s="19"/>
      <c r="CB237" s="19"/>
      <c r="CC237" s="19"/>
      <c r="CD237" s="19"/>
      <c r="CE237" s="19"/>
      <c r="CF237" s="19"/>
      <c r="CG237" s="19"/>
      <c r="CH237" s="19"/>
    </row>
    <row r="238" spans="1:86" x14ac:dyDescent="0.3">
      <c r="A238" s="2">
        <f t="shared" si="146"/>
        <v>2192</v>
      </c>
      <c r="B238" s="5">
        <f t="shared" si="192"/>
        <v>1165.3977731978071</v>
      </c>
      <c r="C238" s="5">
        <f t="shared" si="192"/>
        <v>2964.1303138580784</v>
      </c>
      <c r="D238" s="5">
        <f t="shared" si="192"/>
        <v>4369.8371808024613</v>
      </c>
      <c r="E238" s="15">
        <f t="shared" si="193"/>
        <v>3.6251345852700916E-7</v>
      </c>
      <c r="F238" s="15">
        <f t="shared" si="193"/>
        <v>7.141758218124138E-7</v>
      </c>
      <c r="G238" s="15">
        <f t="shared" si="193"/>
        <v>1.4579645354689247E-6</v>
      </c>
      <c r="H238" s="5">
        <f t="shared" si="149"/>
        <v>166045.94177463418</v>
      </c>
      <c r="I238" s="5">
        <f t="shared" si="149"/>
        <v>95184.371413318964</v>
      </c>
      <c r="J238" s="5">
        <f t="shared" si="149"/>
        <v>35851.532415292073</v>
      </c>
      <c r="K238" s="5">
        <f t="shared" si="150"/>
        <v>142480.05753349815</v>
      </c>
      <c r="L238" s="5">
        <f t="shared" si="150"/>
        <v>32112.073807385364</v>
      </c>
      <c r="M238" s="5">
        <f t="shared" si="150"/>
        <v>8204.3176740759991</v>
      </c>
      <c r="N238" s="15">
        <f t="shared" si="151"/>
        <v>-5.7954955527367291E-3</v>
      </c>
      <c r="O238" s="15">
        <f t="shared" si="151"/>
        <v>1.2503620052843889E-3</v>
      </c>
      <c r="P238" s="15">
        <f t="shared" si="151"/>
        <v>1.7875248077425798E-3</v>
      </c>
      <c r="Q238" s="5">
        <f t="shared" si="152"/>
        <v>3276.0708351924959</v>
      </c>
      <c r="R238" s="5">
        <f t="shared" si="152"/>
        <v>6131.9254041126133</v>
      </c>
      <c r="S238" s="5">
        <f t="shared" si="152"/>
        <v>3965.9756419728906</v>
      </c>
      <c r="T238" s="5">
        <f t="shared" si="194"/>
        <v>19.729906074060771</v>
      </c>
      <c r="U238" s="5">
        <f t="shared" si="194"/>
        <v>64.421556953777227</v>
      </c>
      <c r="V238" s="5">
        <f t="shared" si="194"/>
        <v>110.62220705191524</v>
      </c>
      <c r="W238" s="15">
        <f t="shared" si="154"/>
        <v>-1.0734613539272964E-2</v>
      </c>
      <c r="X238" s="15">
        <f t="shared" si="154"/>
        <v>-1.217998157191269E-2</v>
      </c>
      <c r="Y238" s="15">
        <f t="shared" si="154"/>
        <v>-9.7425357312937999E-3</v>
      </c>
      <c r="Z238" s="5">
        <f t="shared" si="159"/>
        <v>3023.1787942881492</v>
      </c>
      <c r="AA238" s="5">
        <f t="shared" si="159"/>
        <v>16260.151361267319</v>
      </c>
      <c r="AB238" s="5">
        <f t="shared" si="159"/>
        <v>51265.356206763732</v>
      </c>
      <c r="AC238" s="16">
        <f t="shared" si="189"/>
        <v>1.1059174681821775</v>
      </c>
      <c r="AD238" s="16">
        <f t="shared" si="189"/>
        <v>3.0349793459861973</v>
      </c>
      <c r="AE238" s="16">
        <f t="shared" si="189"/>
        <v>13.834682736871153</v>
      </c>
      <c r="AF238" s="15">
        <f t="shared" si="166"/>
        <v>-4.0504037456468023E-3</v>
      </c>
      <c r="AG238" s="15">
        <f t="shared" si="166"/>
        <v>2.9673830763510267E-4</v>
      </c>
      <c r="AH238" s="15">
        <f t="shared" si="166"/>
        <v>9.7937136394747881E-3</v>
      </c>
      <c r="AI238" s="1">
        <f t="shared" si="190"/>
        <v>347676.32630730432</v>
      </c>
      <c r="AJ238" s="1">
        <f t="shared" si="190"/>
        <v>186971.8214468626</v>
      </c>
      <c r="AK238" s="1">
        <f t="shared" si="190"/>
        <v>70121.297811105425</v>
      </c>
      <c r="AL238" s="14">
        <f t="shared" si="195"/>
        <v>83.823237263802326</v>
      </c>
      <c r="AM238" s="14">
        <f t="shared" si="195"/>
        <v>20.045733789162771</v>
      </c>
      <c r="AN238" s="14">
        <f t="shared" si="195"/>
        <v>6.3452303740844069</v>
      </c>
      <c r="AO238" s="11">
        <f t="shared" si="196"/>
        <v>3.3106836678886793E-3</v>
      </c>
      <c r="AP238" s="11">
        <f t="shared" si="196"/>
        <v>4.1705882401998828E-3</v>
      </c>
      <c r="AQ238" s="11">
        <f t="shared" si="196"/>
        <v>3.7832497548545467E-3</v>
      </c>
      <c r="AR238" s="1">
        <f t="shared" si="160"/>
        <v>166045.94177463418</v>
      </c>
      <c r="AS238" s="1">
        <f t="shared" si="157"/>
        <v>95184.371413318964</v>
      </c>
      <c r="AT238" s="1">
        <f t="shared" si="158"/>
        <v>35851.532415292073</v>
      </c>
      <c r="AU238" s="1">
        <f t="shared" si="167"/>
        <v>33209.188354926839</v>
      </c>
      <c r="AV238" s="1">
        <f t="shared" si="167"/>
        <v>19036.874282663794</v>
      </c>
      <c r="AW238" s="1">
        <f t="shared" si="167"/>
        <v>7170.3064830584153</v>
      </c>
      <c r="AX238" s="1">
        <f t="shared" si="168"/>
        <v>113984.04602679853</v>
      </c>
      <c r="AY238" s="1">
        <f t="shared" si="168"/>
        <v>25689.659045908295</v>
      </c>
      <c r="AZ238" s="1">
        <f t="shared" si="168"/>
        <v>6563.4541392607998</v>
      </c>
      <c r="BA238" s="1">
        <f t="shared" si="169"/>
        <v>13569.674639612127</v>
      </c>
      <c r="BB238" s="1">
        <f t="shared" si="169"/>
        <v>30097.316263575274</v>
      </c>
      <c r="BC238" s="1">
        <f t="shared" si="169"/>
        <v>38407.688840584429</v>
      </c>
      <c r="BD238" s="1">
        <f t="shared" si="170"/>
        <v>438.55132144811569</v>
      </c>
      <c r="BE238" s="2">
        <f t="shared" si="191"/>
        <v>0.17931493730955578</v>
      </c>
      <c r="BF238" s="2">
        <f t="shared" si="191"/>
        <v>0.13584270515142602</v>
      </c>
      <c r="BG238" s="2">
        <f t="shared" si="191"/>
        <v>7.3108051554487685E-2</v>
      </c>
      <c r="BH238" s="2">
        <f t="shared" si="163"/>
        <v>9.2118432003206047E-2</v>
      </c>
      <c r="BI238" s="2">
        <f t="shared" si="171"/>
        <v>3.2153846742329923E-3</v>
      </c>
      <c r="BJ238" s="2">
        <f t="shared" si="171"/>
        <v>1.8453240542857267E-3</v>
      </c>
      <c r="BK238" s="2">
        <f t="shared" si="171"/>
        <v>5.3447872020936297E-4</v>
      </c>
      <c r="BL238" s="2">
        <f t="shared" si="164"/>
        <v>533.90157640074256</v>
      </c>
      <c r="BM238" s="2">
        <f t="shared" si="164"/>
        <v>175.64601016106417</v>
      </c>
      <c r="BN238" s="2">
        <f t="shared" si="164"/>
        <v>19.1618811628698</v>
      </c>
      <c r="BO238" s="2">
        <f t="shared" si="172"/>
        <v>1969.7490400554038</v>
      </c>
      <c r="BP238" s="2">
        <f t="shared" si="172"/>
        <v>159.04037070311182</v>
      </c>
      <c r="BQ238" s="2">
        <f t="shared" si="172"/>
        <v>10.225368061633603</v>
      </c>
      <c r="BR238" s="11">
        <f t="shared" si="173"/>
        <v>2.7363849736951246E-2</v>
      </c>
      <c r="BS238" s="17">
        <f t="shared" si="161"/>
        <v>1.2035749765753542E-3</v>
      </c>
      <c r="BT238" s="17">
        <f t="shared" si="162"/>
        <v>5.343320532193668E-3</v>
      </c>
      <c r="BU238" s="12">
        <f>(BU$3*temphigh!$I348+BU$4*temphigh!$I348^2+BU$5*temphigh!$I348^6)*(K238/K$56)^$BW$1</f>
        <v>-45.749280810640542</v>
      </c>
      <c r="BV238" s="12">
        <f>(BV$3*temphigh!$I348+BV$4*temphigh!$I348^2+BV$5*temphigh!$I348^6)*(L238/L$56)^$BW$1</f>
        <v>-30.114118357551167</v>
      </c>
      <c r="BW238" s="12">
        <f>(BW$3*temphigh!$I348+BW$4*temphigh!$I348^2+BW$5*temphigh!$I348^6)*(M238/M$56)^$BW$1</f>
        <v>-25.908628466232301</v>
      </c>
      <c r="BX238" s="12"/>
      <c r="BY238" s="12"/>
      <c r="BZ238" s="12"/>
      <c r="CA238" s="19"/>
      <c r="CB238" s="19"/>
      <c r="CC238" s="19"/>
      <c r="CD238" s="19"/>
      <c r="CE238" s="19"/>
      <c r="CF238" s="19"/>
      <c r="CG238" s="19"/>
      <c r="CH238" s="19"/>
    </row>
    <row r="239" spans="1:86" x14ac:dyDescent="0.3">
      <c r="A239" s="2">
        <f t="shared" si="146"/>
        <v>2193</v>
      </c>
      <c r="B239" s="5">
        <f t="shared" si="192"/>
        <v>1165.3981745465655</v>
      </c>
      <c r="C239" s="5">
        <f t="shared" si="192"/>
        <v>2964.1323249227712</v>
      </c>
      <c r="D239" s="5">
        <f t="shared" si="192"/>
        <v>4369.8432333167148</v>
      </c>
      <c r="E239" s="15">
        <f t="shared" si="193"/>
        <v>3.4438778560065868E-7</v>
      </c>
      <c r="F239" s="15">
        <f t="shared" si="193"/>
        <v>6.7846703072179308E-7</v>
      </c>
      <c r="G239" s="15">
        <f t="shared" si="193"/>
        <v>1.3850663086954785E-6</v>
      </c>
      <c r="H239" s="5">
        <f t="shared" si="149"/>
        <v>165056.88023249531</v>
      </c>
      <c r="I239" s="5">
        <f t="shared" si="149"/>
        <v>95297.951958209553</v>
      </c>
      <c r="J239" s="5">
        <f t="shared" si="149"/>
        <v>35913.984222181469</v>
      </c>
      <c r="K239" s="5">
        <f t="shared" si="150"/>
        <v>141631.31866644279</v>
      </c>
      <c r="L239" s="5">
        <f t="shared" si="150"/>
        <v>32150.370331625625</v>
      </c>
      <c r="M239" s="5">
        <f t="shared" si="150"/>
        <v>8218.5978545785783</v>
      </c>
      <c r="N239" s="15">
        <f t="shared" si="151"/>
        <v>-5.9568958754513401E-3</v>
      </c>
      <c r="O239" s="15">
        <f t="shared" si="151"/>
        <v>1.1925895683340126E-3</v>
      </c>
      <c r="P239" s="15">
        <f t="shared" si="151"/>
        <v>1.740568938194853E-3</v>
      </c>
      <c r="Q239" s="5">
        <f t="shared" si="152"/>
        <v>3221.5988657505309</v>
      </c>
      <c r="R239" s="5">
        <f t="shared" si="152"/>
        <v>6064.4665798736305</v>
      </c>
      <c r="S239" s="5">
        <f t="shared" si="152"/>
        <v>3934.1782324233909</v>
      </c>
      <c r="T239" s="5">
        <f t="shared" si="194"/>
        <v>19.518113157189575</v>
      </c>
      <c r="U239" s="5">
        <f t="shared" si="194"/>
        <v>63.636903577246294</v>
      </c>
      <c r="V239" s="5">
        <f t="shared" si="194"/>
        <v>109.54446624703738</v>
      </c>
      <c r="W239" s="15">
        <f t="shared" si="154"/>
        <v>-1.0734613539272964E-2</v>
      </c>
      <c r="X239" s="15">
        <f t="shared" si="154"/>
        <v>-1.217998157191269E-2</v>
      </c>
      <c r="Y239" s="15">
        <f t="shared" si="154"/>
        <v>-9.7425357312937999E-3</v>
      </c>
      <c r="Z239" s="5">
        <f t="shared" si="159"/>
        <v>2961.3510280092469</v>
      </c>
      <c r="AA239" s="5">
        <f t="shared" si="159"/>
        <v>16086.97015037874</v>
      </c>
      <c r="AB239" s="5">
        <f t="shared" si="159"/>
        <v>51354.797260977728</v>
      </c>
      <c r="AC239" s="16">
        <f t="shared" si="189"/>
        <v>1.1014380559266761</v>
      </c>
      <c r="AD239" s="16">
        <f t="shared" si="189"/>
        <v>3.0358799406210326</v>
      </c>
      <c r="AE239" s="16">
        <f t="shared" si="189"/>
        <v>13.970175657889055</v>
      </c>
      <c r="AF239" s="15">
        <f t="shared" si="166"/>
        <v>-4.0504037456468023E-3</v>
      </c>
      <c r="AG239" s="15">
        <f t="shared" si="166"/>
        <v>2.9673830763510267E-4</v>
      </c>
      <c r="AH239" s="15">
        <f t="shared" si="166"/>
        <v>9.7937136394747881E-3</v>
      </c>
      <c r="AI239" s="1">
        <f t="shared" si="190"/>
        <v>346117.88203150075</v>
      </c>
      <c r="AJ239" s="1">
        <f t="shared" si="190"/>
        <v>187311.51358484014</v>
      </c>
      <c r="AK239" s="1">
        <f t="shared" si="190"/>
        <v>70279.474513053297</v>
      </c>
      <c r="AL239" s="14">
        <f t="shared" si="195"/>
        <v>84.097974364175172</v>
      </c>
      <c r="AM239" s="14">
        <f t="shared" si="195"/>
        <v>20.128500265753956</v>
      </c>
      <c r="AN239" s="14">
        <f t="shared" si="195"/>
        <v>6.368995909429084</v>
      </c>
      <c r="AO239" s="11">
        <f t="shared" si="196"/>
        <v>3.2775768312097923E-3</v>
      </c>
      <c r="AP239" s="11">
        <f t="shared" si="196"/>
        <v>4.1288823577978837E-3</v>
      </c>
      <c r="AQ239" s="11">
        <f t="shared" si="196"/>
        <v>3.7454172573060012E-3</v>
      </c>
      <c r="AR239" s="1">
        <f t="shared" si="160"/>
        <v>165056.88023249531</v>
      </c>
      <c r="AS239" s="1">
        <f t="shared" si="157"/>
        <v>95297.951958209553</v>
      </c>
      <c r="AT239" s="1">
        <f t="shared" si="158"/>
        <v>35913.984222181469</v>
      </c>
      <c r="AU239" s="1">
        <f t="shared" si="167"/>
        <v>33011.376046499063</v>
      </c>
      <c r="AV239" s="1">
        <f t="shared" si="167"/>
        <v>19059.590391641912</v>
      </c>
      <c r="AW239" s="1">
        <f t="shared" si="167"/>
        <v>7182.7968444362941</v>
      </c>
      <c r="AX239" s="1">
        <f t="shared" si="168"/>
        <v>113305.05493315421</v>
      </c>
      <c r="AY239" s="1">
        <f t="shared" si="168"/>
        <v>25720.296265300502</v>
      </c>
      <c r="AZ239" s="1">
        <f t="shared" si="168"/>
        <v>6574.8782836628634</v>
      </c>
      <c r="BA239" s="1">
        <f t="shared" si="169"/>
        <v>13562.716397932309</v>
      </c>
      <c r="BB239" s="1">
        <f t="shared" si="169"/>
        <v>30100.869570678286</v>
      </c>
      <c r="BC239" s="1">
        <f t="shared" si="169"/>
        <v>38415.341439452597</v>
      </c>
      <c r="BD239" s="1">
        <f t="shared" si="170"/>
        <v>425.80001755333763</v>
      </c>
      <c r="BE239" s="2">
        <f t="shared" si="191"/>
        <v>0.17931493730955578</v>
      </c>
      <c r="BF239" s="2">
        <f t="shared" si="191"/>
        <v>0.13584270515142602</v>
      </c>
      <c r="BG239" s="2">
        <f t="shared" si="191"/>
        <v>7.3108051554487685E-2</v>
      </c>
      <c r="BH239" s="2">
        <f t="shared" si="163"/>
        <v>9.1910150090233386E-2</v>
      </c>
      <c r="BI239" s="2">
        <f t="shared" si="171"/>
        <v>3.2153846742329923E-3</v>
      </c>
      <c r="BJ239" s="2">
        <f t="shared" si="171"/>
        <v>1.8453240542857267E-3</v>
      </c>
      <c r="BK239" s="2">
        <f t="shared" si="171"/>
        <v>5.3447872020936297E-4</v>
      </c>
      <c r="BL239" s="2">
        <f t="shared" si="164"/>
        <v>530.72136307627602</v>
      </c>
      <c r="BM239" s="2">
        <f t="shared" si="164"/>
        <v>175.85560307264967</v>
      </c>
      <c r="BN239" s="2">
        <f t="shared" si="164"/>
        <v>19.195260324690807</v>
      </c>
      <c r="BO239" s="2">
        <f t="shared" si="172"/>
        <v>1998.8960343750462</v>
      </c>
      <c r="BP239" s="2">
        <f t="shared" si="172"/>
        <v>160.94431043733914</v>
      </c>
      <c r="BQ239" s="2">
        <f t="shared" si="172"/>
        <v>10.2253403774505</v>
      </c>
      <c r="BR239" s="11">
        <f t="shared" si="173"/>
        <v>2.7262288926428208E-2</v>
      </c>
      <c r="BS239" s="17">
        <f t="shared" si="161"/>
        <v>1.1715177411425568E-3</v>
      </c>
      <c r="BT239" s="17">
        <f t="shared" si="162"/>
        <v>5.1876898370812313E-3</v>
      </c>
      <c r="BU239" s="12">
        <f>(BU$3*temphigh!$I349+BU$4*temphigh!$I349^2+BU$5*temphigh!$I349^6)*(K239/K$56)^$BW$1</f>
        <v>-46.203225394555723</v>
      </c>
      <c r="BV239" s="12">
        <f>(BV$3*temphigh!$I349+BV$4*temphigh!$I349^2+BV$5*temphigh!$I349^6)*(L239/L$56)^$BW$1</f>
        <v>-30.343390072693118</v>
      </c>
      <c r="BW239" s="12">
        <f>(BW$3*temphigh!$I349+BW$4*temphigh!$I349^2+BW$5*temphigh!$I349^6)*(M239/M$56)^$BW$1</f>
        <v>-26.08967302526192</v>
      </c>
      <c r="BX239" s="12"/>
      <c r="BY239" s="12"/>
      <c r="BZ239" s="12"/>
      <c r="CA239" s="19"/>
      <c r="CB239" s="19"/>
      <c r="CC239" s="19"/>
      <c r="CD239" s="19"/>
      <c r="CE239" s="19"/>
      <c r="CF239" s="19"/>
      <c r="CG239" s="19"/>
      <c r="CH239" s="19"/>
    </row>
    <row r="240" spans="1:86" x14ac:dyDescent="0.3">
      <c r="A240" s="2">
        <f t="shared" si="146"/>
        <v>2194</v>
      </c>
      <c r="B240" s="5">
        <f t="shared" si="192"/>
        <v>1165.3985558280174</v>
      </c>
      <c r="C240" s="5">
        <f t="shared" si="192"/>
        <v>2964.1342354355252</v>
      </c>
      <c r="D240" s="5">
        <f t="shared" si="192"/>
        <v>4369.84898321322</v>
      </c>
      <c r="E240" s="15">
        <f t="shared" si="193"/>
        <v>3.2716839632062573E-7</v>
      </c>
      <c r="F240" s="15">
        <f t="shared" si="193"/>
        <v>6.4454367918570338E-7</v>
      </c>
      <c r="G240" s="15">
        <f t="shared" si="193"/>
        <v>1.3158129932607044E-6</v>
      </c>
      <c r="H240" s="5">
        <f t="shared" si="149"/>
        <v>164046.50960100279</v>
      </c>
      <c r="I240" s="5">
        <f t="shared" si="149"/>
        <v>95406.213964731913</v>
      </c>
      <c r="J240" s="5">
        <f t="shared" si="149"/>
        <v>35974.875918329424</v>
      </c>
      <c r="K240" s="5">
        <f t="shared" si="150"/>
        <v>140764.29799970661</v>
      </c>
      <c r="L240" s="5">
        <f t="shared" si="150"/>
        <v>32186.873598426529</v>
      </c>
      <c r="M240" s="5">
        <f t="shared" si="150"/>
        <v>8232.5215485768385</v>
      </c>
      <c r="N240" s="15">
        <f t="shared" si="151"/>
        <v>-6.1216733339757301E-3</v>
      </c>
      <c r="O240" s="15">
        <f t="shared" si="151"/>
        <v>1.1353917987375617E-3</v>
      </c>
      <c r="P240" s="15">
        <f t="shared" si="151"/>
        <v>1.6941690352330063E-3</v>
      </c>
      <c r="Q240" s="5">
        <f t="shared" si="152"/>
        <v>3167.5074108822309</v>
      </c>
      <c r="R240" s="5">
        <f t="shared" si="152"/>
        <v>5997.4070340753542</v>
      </c>
      <c r="S240" s="5">
        <f t="shared" si="152"/>
        <v>3902.4547226669588</v>
      </c>
      <c r="T240" s="5">
        <f t="shared" si="194"/>
        <v>19.308593755431346</v>
      </c>
      <c r="U240" s="5">
        <f t="shared" si="194"/>
        <v>62.861807264381852</v>
      </c>
      <c r="V240" s="5">
        <f t="shared" si="194"/>
        <v>108.4772253704601</v>
      </c>
      <c r="W240" s="15">
        <f t="shared" si="154"/>
        <v>-1.0734613539272964E-2</v>
      </c>
      <c r="X240" s="15">
        <f t="shared" si="154"/>
        <v>-1.217998157191269E-2</v>
      </c>
      <c r="Y240" s="15">
        <f t="shared" si="154"/>
        <v>-9.7425357312937999E-3</v>
      </c>
      <c r="Z240" s="5">
        <f t="shared" si="159"/>
        <v>2900.3167466034156</v>
      </c>
      <c r="AA240" s="5">
        <f t="shared" si="159"/>
        <v>15914.714527300686</v>
      </c>
      <c r="AB240" s="5">
        <f t="shared" si="159"/>
        <v>51441.979304160144</v>
      </c>
      <c r="AC240" s="16">
        <f t="shared" si="189"/>
        <v>1.0969767870993528</v>
      </c>
      <c r="AD240" s="16">
        <f t="shared" si="189"/>
        <v>3.0367808024967959</v>
      </c>
      <c r="AE240" s="16">
        <f t="shared" si="189"/>
        <v>14.106995557775582</v>
      </c>
      <c r="AF240" s="15">
        <f t="shared" si="166"/>
        <v>-4.0504037456468023E-3</v>
      </c>
      <c r="AG240" s="15">
        <f t="shared" si="166"/>
        <v>2.9673830763510267E-4</v>
      </c>
      <c r="AH240" s="15">
        <f t="shared" si="166"/>
        <v>9.7937136394747881E-3</v>
      </c>
      <c r="AI240" s="1">
        <f t="shared" si="190"/>
        <v>344517.46987484972</v>
      </c>
      <c r="AJ240" s="1">
        <f t="shared" si="190"/>
        <v>187639.95261799806</v>
      </c>
      <c r="AK240" s="1">
        <f t="shared" si="190"/>
        <v>70434.323906184261</v>
      </c>
      <c r="AL240" s="14">
        <f t="shared" si="195"/>
        <v>84.370855560779589</v>
      </c>
      <c r="AM240" s="14">
        <f t="shared" si="195"/>
        <v>20.210777393293796</v>
      </c>
      <c r="AN240" s="14">
        <f t="shared" si="195"/>
        <v>6.3926119111480624</v>
      </c>
      <c r="AO240" s="11">
        <f t="shared" si="196"/>
        <v>3.2448010628976943E-3</v>
      </c>
      <c r="AP240" s="11">
        <f t="shared" si="196"/>
        <v>4.0875935342199049E-3</v>
      </c>
      <c r="AQ240" s="11">
        <f t="shared" si="196"/>
        <v>3.707963084732941E-3</v>
      </c>
      <c r="AR240" s="1">
        <f t="shared" si="160"/>
        <v>164046.50960100279</v>
      </c>
      <c r="AS240" s="1">
        <f t="shared" si="157"/>
        <v>95406.213964731913</v>
      </c>
      <c r="AT240" s="1">
        <f t="shared" si="158"/>
        <v>35974.875918329424</v>
      </c>
      <c r="AU240" s="1">
        <f t="shared" si="167"/>
        <v>32809.30192020056</v>
      </c>
      <c r="AV240" s="1">
        <f t="shared" si="167"/>
        <v>19081.242792946385</v>
      </c>
      <c r="AW240" s="1">
        <f t="shared" si="167"/>
        <v>7194.9751836658852</v>
      </c>
      <c r="AX240" s="1">
        <f t="shared" si="168"/>
        <v>112611.43839976532</v>
      </c>
      <c r="AY240" s="1">
        <f t="shared" si="168"/>
        <v>25749.498878741222</v>
      </c>
      <c r="AZ240" s="1">
        <f t="shared" si="168"/>
        <v>6586.0172388614719</v>
      </c>
      <c r="BA240" s="1">
        <f t="shared" si="169"/>
        <v>13555.564719844917</v>
      </c>
      <c r="BB240" s="1">
        <f t="shared" si="169"/>
        <v>30104.252516595425</v>
      </c>
      <c r="BC240" s="1">
        <f t="shared" si="169"/>
        <v>38422.788985578663</v>
      </c>
      <c r="BD240" s="1">
        <f t="shared" si="170"/>
        <v>413.41660397971714</v>
      </c>
      <c r="BE240" s="2">
        <f t="shared" si="191"/>
        <v>0.17931493730955578</v>
      </c>
      <c r="BF240" s="2">
        <f t="shared" si="191"/>
        <v>0.13584270515142602</v>
      </c>
      <c r="BG240" s="2">
        <f t="shared" si="191"/>
        <v>7.3108051554487685E-2</v>
      </c>
      <c r="BH240" s="2">
        <f t="shared" si="163"/>
        <v>9.1703173971100838E-2</v>
      </c>
      <c r="BI240" s="2">
        <f t="shared" si="171"/>
        <v>3.2153846742329923E-3</v>
      </c>
      <c r="BJ240" s="2">
        <f t="shared" si="171"/>
        <v>1.8453240542857267E-3</v>
      </c>
      <c r="BK240" s="2">
        <f t="shared" si="171"/>
        <v>5.3447872020936297E-4</v>
      </c>
      <c r="BL240" s="2">
        <f t="shared" si="164"/>
        <v>527.4726328324798</v>
      </c>
      <c r="BM240" s="2">
        <f t="shared" si="164"/>
        <v>176.0553815574506</v>
      </c>
      <c r="BN240" s="2">
        <f t="shared" si="164"/>
        <v>19.227805640519342</v>
      </c>
      <c r="BO240" s="2">
        <f t="shared" si="172"/>
        <v>2028.4673816681957</v>
      </c>
      <c r="BP240" s="2">
        <f t="shared" si="172"/>
        <v>162.87113628073533</v>
      </c>
      <c r="BQ240" s="2">
        <f t="shared" si="172"/>
        <v>10.225318383465975</v>
      </c>
      <c r="BR240" s="11">
        <f t="shared" si="173"/>
        <v>2.7159686065322458E-2</v>
      </c>
      <c r="BS240" s="17">
        <f t="shared" si="161"/>
        <v>1.1404270883601569E-3</v>
      </c>
      <c r="BT240" s="17">
        <f t="shared" si="162"/>
        <v>5.0365920748361472E-3</v>
      </c>
      <c r="BU240" s="12">
        <f>(BU$3*temphigh!$I350+BU$4*temphigh!$I350^2+BU$5*temphigh!$I350^6)*(K240/K$56)^$BW$1</f>
        <v>-46.659088964238535</v>
      </c>
      <c r="BV240" s="12">
        <f>(BV$3*temphigh!$I350+BV$4*temphigh!$I350^2+BV$5*temphigh!$I350^6)*(L240/L$56)^$BW$1</f>
        <v>-30.572139275487469</v>
      </c>
      <c r="BW240" s="12">
        <f>(BW$3*temphigh!$I350+BW$4*temphigh!$I350^2+BW$5*temphigh!$I350^6)*(M240/M$56)^$BW$1</f>
        <v>-26.270165079818664</v>
      </c>
      <c r="BX240" s="12"/>
      <c r="BY240" s="12"/>
      <c r="BZ240" s="12"/>
      <c r="CA240" s="19"/>
      <c r="CB240" s="19"/>
      <c r="CC240" s="19"/>
      <c r="CD240" s="19"/>
      <c r="CE240" s="19"/>
      <c r="CF240" s="19"/>
      <c r="CG240" s="19"/>
      <c r="CH240" s="19"/>
    </row>
    <row r="241" spans="1:86" x14ac:dyDescent="0.3">
      <c r="A241" s="2">
        <f t="shared" si="146"/>
        <v>2195</v>
      </c>
      <c r="B241" s="5">
        <f t="shared" si="192"/>
        <v>1165.3989180455151</v>
      </c>
      <c r="C241" s="5">
        <f t="shared" si="192"/>
        <v>2964.1360504238119</v>
      </c>
      <c r="D241" s="5">
        <f t="shared" si="192"/>
        <v>4369.854445622087</v>
      </c>
      <c r="E241" s="15">
        <f t="shared" si="193"/>
        <v>3.1080997650459445E-7</v>
      </c>
      <c r="F241" s="15">
        <f t="shared" si="193"/>
        <v>6.1231649522641822E-7</v>
      </c>
      <c r="G241" s="15">
        <f t="shared" si="193"/>
        <v>1.2500223435976691E-6</v>
      </c>
      <c r="H241" s="5">
        <f t="shared" si="149"/>
        <v>163014.69926750343</v>
      </c>
      <c r="I241" s="5">
        <f t="shared" si="149"/>
        <v>95509.192755874494</v>
      </c>
      <c r="J241" s="5">
        <f t="shared" si="149"/>
        <v>36034.218966849265</v>
      </c>
      <c r="K241" s="5">
        <f t="shared" si="150"/>
        <v>139878.88331052737</v>
      </c>
      <c r="L241" s="5">
        <f t="shared" si="150"/>
        <v>32221.595477109964</v>
      </c>
      <c r="M241" s="5">
        <f t="shared" si="150"/>
        <v>8246.0913550450023</v>
      </c>
      <c r="N241" s="15">
        <f t="shared" si="151"/>
        <v>-6.290051538360153E-3</v>
      </c>
      <c r="O241" s="15">
        <f t="shared" si="151"/>
        <v>1.07875897226406E-3</v>
      </c>
      <c r="P241" s="15">
        <f t="shared" si="151"/>
        <v>1.648317151445422E-3</v>
      </c>
      <c r="Q241" s="5">
        <f t="shared" si="152"/>
        <v>3113.7965000104946</v>
      </c>
      <c r="R241" s="5">
        <f t="shared" si="152"/>
        <v>5930.7533135484937</v>
      </c>
      <c r="S241" s="5">
        <f t="shared" si="152"/>
        <v>3870.8095710401576</v>
      </c>
      <c r="T241" s="5">
        <f t="shared" si="194"/>
        <v>19.101323463479972</v>
      </c>
      <c r="U241" s="5">
        <f t="shared" si="194"/>
        <v>62.096151610324554</v>
      </c>
      <c r="V241" s="5">
        <f t="shared" si="194"/>
        <v>107.42038212625678</v>
      </c>
      <c r="W241" s="15">
        <f t="shared" si="154"/>
        <v>-1.0734613539272964E-2</v>
      </c>
      <c r="X241" s="15">
        <f t="shared" si="154"/>
        <v>-1.217998157191269E-2</v>
      </c>
      <c r="Y241" s="15">
        <f t="shared" si="154"/>
        <v>-9.7425357312937999E-3</v>
      </c>
      <c r="Z241" s="5">
        <f t="shared" si="159"/>
        <v>2840.0694881750105</v>
      </c>
      <c r="AA241" s="5">
        <f t="shared" si="159"/>
        <v>15743.403377904357</v>
      </c>
      <c r="AB241" s="5">
        <f t="shared" si="159"/>
        <v>51526.918982242991</v>
      </c>
      <c r="AC241" s="16">
        <f t="shared" si="189"/>
        <v>1.092533588211998</v>
      </c>
      <c r="AD241" s="16">
        <f t="shared" si="189"/>
        <v>3.0376819316927874</v>
      </c>
      <c r="AE241" s="16">
        <f t="shared" si="189"/>
        <v>14.245155432581779</v>
      </c>
      <c r="AF241" s="15">
        <f t="shared" si="166"/>
        <v>-4.0504037456468023E-3</v>
      </c>
      <c r="AG241" s="15">
        <f t="shared" si="166"/>
        <v>2.9673830763510267E-4</v>
      </c>
      <c r="AH241" s="15">
        <f t="shared" si="166"/>
        <v>9.7937136394747881E-3</v>
      </c>
      <c r="AI241" s="1">
        <f t="shared" si="190"/>
        <v>342875.02480756532</v>
      </c>
      <c r="AJ241" s="1">
        <f t="shared" si="190"/>
        <v>187957.20014914463</v>
      </c>
      <c r="AK241" s="1">
        <f t="shared" si="190"/>
        <v>70585.86669923173</v>
      </c>
      <c r="AL241" s="14">
        <f t="shared" si="195"/>
        <v>84.641884536162792</v>
      </c>
      <c r="AM241" s="14">
        <f t="shared" si="195"/>
        <v>20.292564701858236</v>
      </c>
      <c r="AN241" s="14">
        <f t="shared" si="195"/>
        <v>6.4160784444398082</v>
      </c>
      <c r="AO241" s="11">
        <f t="shared" si="196"/>
        <v>3.2123530522687174E-3</v>
      </c>
      <c r="AP241" s="11">
        <f t="shared" si="196"/>
        <v>4.0467175988777061E-3</v>
      </c>
      <c r="AQ241" s="11">
        <f t="shared" si="196"/>
        <v>3.6708834538856116E-3</v>
      </c>
      <c r="AR241" s="1">
        <f t="shared" si="160"/>
        <v>163014.69926750343</v>
      </c>
      <c r="AS241" s="1">
        <f t="shared" si="157"/>
        <v>95509.192755874494</v>
      </c>
      <c r="AT241" s="1">
        <f t="shared" si="158"/>
        <v>36034.218966849265</v>
      </c>
      <c r="AU241" s="1">
        <f t="shared" si="167"/>
        <v>32602.939853500688</v>
      </c>
      <c r="AV241" s="1">
        <f t="shared" si="167"/>
        <v>19101.8385511749</v>
      </c>
      <c r="AW241" s="1">
        <f t="shared" si="167"/>
        <v>7206.8437933698533</v>
      </c>
      <c r="AX241" s="1">
        <f t="shared" si="168"/>
        <v>111903.10664842188</v>
      </c>
      <c r="AY241" s="1">
        <f t="shared" si="168"/>
        <v>25777.276381687974</v>
      </c>
      <c r="AZ241" s="1">
        <f t="shared" si="168"/>
        <v>6596.8730840360022</v>
      </c>
      <c r="BA241" s="1">
        <f t="shared" si="169"/>
        <v>13548.215362301173</v>
      </c>
      <c r="BB241" s="1">
        <f t="shared" si="169"/>
        <v>30107.466814811029</v>
      </c>
      <c r="BC241" s="1">
        <f t="shared" si="169"/>
        <v>38430.033991133918</v>
      </c>
      <c r="BD241" s="1">
        <f t="shared" si="170"/>
        <v>401.39055098081337</v>
      </c>
      <c r="BE241" s="2">
        <f t="shared" si="191"/>
        <v>0.17931493730955578</v>
      </c>
      <c r="BF241" s="2">
        <f t="shared" si="191"/>
        <v>0.13584270515142602</v>
      </c>
      <c r="BG241" s="2">
        <f t="shared" si="191"/>
        <v>7.3108051554487685E-2</v>
      </c>
      <c r="BH241" s="2">
        <f t="shared" si="163"/>
        <v>9.1497506512976959E-2</v>
      </c>
      <c r="BI241" s="2">
        <f t="shared" si="171"/>
        <v>3.2153846742329923E-3</v>
      </c>
      <c r="BJ241" s="2">
        <f t="shared" si="171"/>
        <v>1.8453240542857267E-3</v>
      </c>
      <c r="BK241" s="2">
        <f t="shared" si="171"/>
        <v>5.3447872020936297E-4</v>
      </c>
      <c r="BL241" s="2">
        <f t="shared" si="164"/>
        <v>524.1549656994307</v>
      </c>
      <c r="BM241" s="2">
        <f t="shared" si="164"/>
        <v>176.24541079782728</v>
      </c>
      <c r="BN241" s="2">
        <f t="shared" si="164"/>
        <v>19.259523237145547</v>
      </c>
      <c r="BO241" s="2">
        <f t="shared" si="172"/>
        <v>2058.4686889806967</v>
      </c>
      <c r="BP241" s="2">
        <f t="shared" si="172"/>
        <v>164.82112284559915</v>
      </c>
      <c r="BQ241" s="2">
        <f t="shared" si="172"/>
        <v>10.22530199743543</v>
      </c>
      <c r="BR241" s="11">
        <f t="shared" si="173"/>
        <v>2.7055951249031346E-2</v>
      </c>
      <c r="BS241" s="17">
        <f t="shared" si="161"/>
        <v>1.1102724375103943E-3</v>
      </c>
      <c r="BT241" s="17">
        <f t="shared" si="162"/>
        <v>4.8898952182875217E-3</v>
      </c>
      <c r="BU241" s="12">
        <f>(BU$3*temphigh!$I351+BU$4*temphigh!$I351^2+BU$5*temphigh!$I351^6)*(K241/K$56)^$BW$1</f>
        <v>-47.116955165038732</v>
      </c>
      <c r="BV241" s="12">
        <f>(BV$3*temphigh!$I351+BV$4*temphigh!$I351^2+BV$5*temphigh!$I351^6)*(L241/L$56)^$BW$1</f>
        <v>-30.8003649388524</v>
      </c>
      <c r="BW241" s="12">
        <f>(BW$3*temphigh!$I351+BW$4*temphigh!$I351^2+BW$5*temphigh!$I351^6)*(M241/M$56)^$BW$1</f>
        <v>-26.450103124528866</v>
      </c>
      <c r="BX241" s="12"/>
      <c r="BY241" s="12"/>
      <c r="BZ241" s="12"/>
      <c r="CA241" s="19"/>
      <c r="CB241" s="19"/>
      <c r="CC241" s="19"/>
      <c r="CD241" s="19"/>
      <c r="CE241" s="19"/>
      <c r="CF241" s="19"/>
      <c r="CG241" s="19"/>
      <c r="CH241" s="19"/>
    </row>
    <row r="242" spans="1:86" x14ac:dyDescent="0.3">
      <c r="A242" s="2">
        <f t="shared" si="146"/>
        <v>2196</v>
      </c>
      <c r="B242" s="5">
        <f t="shared" si="192"/>
        <v>1165.399262152245</v>
      </c>
      <c r="C242" s="5">
        <f t="shared" si="192"/>
        <v>2964.1377746637399</v>
      </c>
      <c r="D242" s="5">
        <f t="shared" si="192"/>
        <v>4369.8596349169975</v>
      </c>
      <c r="E242" s="15">
        <f t="shared" si="193"/>
        <v>2.9526947767936471E-7</v>
      </c>
      <c r="F242" s="15">
        <f t="shared" si="193"/>
        <v>5.8170067046509729E-7</v>
      </c>
      <c r="G242" s="15">
        <f t="shared" si="193"/>
        <v>1.1875212264177856E-6</v>
      </c>
      <c r="H242" s="5">
        <f t="shared" si="149"/>
        <v>161961.3020684064</v>
      </c>
      <c r="I242" s="5">
        <f t="shared" si="149"/>
        <v>95606.923852287844</v>
      </c>
      <c r="J242" s="5">
        <f t="shared" si="149"/>
        <v>36092.024876285686</v>
      </c>
      <c r="K242" s="5">
        <f t="shared" si="150"/>
        <v>138974.94818153416</v>
      </c>
      <c r="L242" s="5">
        <f t="shared" si="150"/>
        <v>32254.547905801628</v>
      </c>
      <c r="M242" s="5">
        <f t="shared" si="150"/>
        <v>8259.3098844400829</v>
      </c>
      <c r="N242" s="15">
        <f t="shared" si="151"/>
        <v>-6.4622701268389759E-3</v>
      </c>
      <c r="O242" s="15">
        <f t="shared" si="151"/>
        <v>1.0226814719671573E-3</v>
      </c>
      <c r="P242" s="15">
        <f t="shared" si="151"/>
        <v>1.6030054514244441E-3</v>
      </c>
      <c r="Q242" s="5">
        <f t="shared" si="152"/>
        <v>3060.4658114790022</v>
      </c>
      <c r="R242" s="5">
        <f t="shared" si="152"/>
        <v>5864.5116555034192</v>
      </c>
      <c r="S242" s="5">
        <f t="shared" si="152"/>
        <v>3839.2471067701154</v>
      </c>
      <c r="T242" s="5">
        <f t="shared" si="194"/>
        <v>18.896278138010867</v>
      </c>
      <c r="U242" s="5">
        <f t="shared" si="194"/>
        <v>61.339821628024104</v>
      </c>
      <c r="V242" s="5">
        <f t="shared" si="194"/>
        <v>106.3738352151225</v>
      </c>
      <c r="W242" s="15">
        <f t="shared" si="154"/>
        <v>-1.0734613539272964E-2</v>
      </c>
      <c r="X242" s="15">
        <f t="shared" si="154"/>
        <v>-1.217998157191269E-2</v>
      </c>
      <c r="Y242" s="15">
        <f t="shared" si="154"/>
        <v>-9.7425357312937999E-3</v>
      </c>
      <c r="Z242" s="5">
        <f t="shared" si="159"/>
        <v>2780.602522877547</v>
      </c>
      <c r="AA242" s="5">
        <f t="shared" si="159"/>
        <v>15573.054779657248</v>
      </c>
      <c r="AB242" s="5">
        <f t="shared" si="159"/>
        <v>51609.63301022529</v>
      </c>
      <c r="AC242" s="16">
        <f t="shared" si="189"/>
        <v>1.0881083860740592</v>
      </c>
      <c r="AD242" s="16">
        <f t="shared" si="189"/>
        <v>3.0385833282883317</v>
      </c>
      <c r="AE242" s="16">
        <f t="shared" si="189"/>
        <v>14.384668405638294</v>
      </c>
      <c r="AF242" s="15">
        <f t="shared" si="166"/>
        <v>-4.0504037456468023E-3</v>
      </c>
      <c r="AG242" s="15">
        <f t="shared" si="166"/>
        <v>2.9673830763510267E-4</v>
      </c>
      <c r="AH242" s="15">
        <f t="shared" si="166"/>
        <v>9.7937136394747881E-3</v>
      </c>
      <c r="AI242" s="1">
        <f t="shared" si="190"/>
        <v>341190.46218030946</v>
      </c>
      <c r="AJ242" s="1">
        <f t="shared" si="190"/>
        <v>188263.31868540507</v>
      </c>
      <c r="AK242" s="1">
        <f t="shared" si="190"/>
        <v>70734.123822678419</v>
      </c>
      <c r="AL242" s="14">
        <f t="shared" si="195"/>
        <v>84.911065156140907</v>
      </c>
      <c r="AM242" s="14">
        <f t="shared" si="195"/>
        <v>20.373861797776556</v>
      </c>
      <c r="AN242" s="14">
        <f t="shared" si="195"/>
        <v>6.4393955938783289</v>
      </c>
      <c r="AO242" s="11">
        <f t="shared" si="196"/>
        <v>3.1802295217460302E-3</v>
      </c>
      <c r="AP242" s="11">
        <f t="shared" si="196"/>
        <v>4.006250422888929E-3</v>
      </c>
      <c r="AQ242" s="11">
        <f t="shared" si="196"/>
        <v>3.6341746193467553E-3</v>
      </c>
      <c r="AR242" s="1">
        <f t="shared" si="160"/>
        <v>161961.3020684064</v>
      </c>
      <c r="AS242" s="1">
        <f t="shared" si="157"/>
        <v>95606.923852287844</v>
      </c>
      <c r="AT242" s="1">
        <f t="shared" si="158"/>
        <v>36092.024876285686</v>
      </c>
      <c r="AU242" s="1">
        <f t="shared" si="167"/>
        <v>32392.260413681281</v>
      </c>
      <c r="AV242" s="1">
        <f t="shared" si="167"/>
        <v>19121.384770457571</v>
      </c>
      <c r="AW242" s="1">
        <f t="shared" si="167"/>
        <v>7218.4049752571373</v>
      </c>
      <c r="AX242" s="1">
        <f t="shared" si="168"/>
        <v>111179.95854522733</v>
      </c>
      <c r="AY242" s="1">
        <f t="shared" si="168"/>
        <v>25803.638324641306</v>
      </c>
      <c r="AZ242" s="1">
        <f t="shared" si="168"/>
        <v>6607.4479075520658</v>
      </c>
      <c r="BA242" s="1">
        <f t="shared" si="169"/>
        <v>13540.66379841012</v>
      </c>
      <c r="BB242" s="1">
        <f t="shared" si="169"/>
        <v>30110.514148120827</v>
      </c>
      <c r="BC242" s="1">
        <f t="shared" si="169"/>
        <v>38437.07892797103</v>
      </c>
      <c r="BD242" s="1">
        <f t="shared" si="170"/>
        <v>389.71162598852908</v>
      </c>
      <c r="BE242" s="2">
        <f t="shared" si="191"/>
        <v>0.17931493730955578</v>
      </c>
      <c r="BF242" s="2">
        <f t="shared" si="191"/>
        <v>0.13584270515142602</v>
      </c>
      <c r="BG242" s="2">
        <f t="shared" si="191"/>
        <v>7.3108051554487685E-2</v>
      </c>
      <c r="BH242" s="2">
        <f t="shared" si="163"/>
        <v>9.1293150137442811E-2</v>
      </c>
      <c r="BI242" s="2">
        <f t="shared" si="171"/>
        <v>3.2153846742329923E-3</v>
      </c>
      <c r="BJ242" s="2">
        <f t="shared" si="171"/>
        <v>1.8453240542857267E-3</v>
      </c>
      <c r="BK242" s="2">
        <f t="shared" si="171"/>
        <v>5.3447872020936297E-4</v>
      </c>
      <c r="BL242" s="2">
        <f t="shared" si="164"/>
        <v>520.76788848957415</v>
      </c>
      <c r="BM242" s="2">
        <f t="shared" si="164"/>
        <v>176.42575634089056</v>
      </c>
      <c r="BN242" s="2">
        <f t="shared" si="164"/>
        <v>19.290419265641667</v>
      </c>
      <c r="BO242" s="2">
        <f t="shared" si="172"/>
        <v>2088.9055870463426</v>
      </c>
      <c r="BP242" s="2">
        <f t="shared" si="172"/>
        <v>166.79454803262465</v>
      </c>
      <c r="BQ242" s="2">
        <f t="shared" si="172"/>
        <v>10.225291138336765</v>
      </c>
      <c r="BR242" s="11">
        <f t="shared" si="173"/>
        <v>2.6950988900120793E-2</v>
      </c>
      <c r="BS242" s="17">
        <f t="shared" si="161"/>
        <v>1.0810242968361762E-3</v>
      </c>
      <c r="BT242" s="17">
        <f t="shared" si="162"/>
        <v>4.7474710857160407E-3</v>
      </c>
      <c r="BU242" s="12">
        <f>(BU$3*temphigh!$I352+BU$4*temphigh!$I352^2+BU$5*temphigh!$I352^6)*(K242/K$56)^$BW$1</f>
        <v>-47.57691297500147</v>
      </c>
      <c r="BV242" s="12">
        <f>(BV$3*temphigh!$I352+BV$4*temphigh!$I352^2+BV$5*temphigh!$I352^6)*(L242/L$56)^$BW$1</f>
        <v>-31.028066287668704</v>
      </c>
      <c r="BW242" s="12">
        <f>(BW$3*temphigh!$I352+BW$4*temphigh!$I352^2+BW$5*temphigh!$I352^6)*(M242/M$56)^$BW$1</f>
        <v>-26.629485846782746</v>
      </c>
      <c r="BX242" s="12"/>
      <c r="BY242" s="12"/>
      <c r="BZ242" s="12"/>
      <c r="CA242" s="19"/>
      <c r="CB242" s="19"/>
      <c r="CC242" s="19"/>
      <c r="CD242" s="19"/>
      <c r="CE242" s="19"/>
      <c r="CF242" s="19"/>
      <c r="CG242" s="19"/>
      <c r="CH242" s="19"/>
    </row>
    <row r="243" spans="1:86" x14ac:dyDescent="0.3">
      <c r="A243" s="2">
        <f t="shared" si="146"/>
        <v>2197</v>
      </c>
      <c r="B243" s="5">
        <f t="shared" si="192"/>
        <v>1165.3995890537349</v>
      </c>
      <c r="C243" s="5">
        <f t="shared" si="192"/>
        <v>2964.1394126926243</v>
      </c>
      <c r="D243" s="5">
        <f t="shared" si="192"/>
        <v>4369.8645647530166</v>
      </c>
      <c r="E243" s="15">
        <f t="shared" si="193"/>
        <v>2.8050600379539646E-7</v>
      </c>
      <c r="F243" s="15">
        <f t="shared" si="193"/>
        <v>5.5261563694184238E-7</v>
      </c>
      <c r="G243" s="15">
        <f t="shared" si="193"/>
        <v>1.1281451650968962E-6</v>
      </c>
      <c r="H243" s="5">
        <f t="shared" si="149"/>
        <v>160886.15311221263</v>
      </c>
      <c r="I243" s="5">
        <f t="shared" si="149"/>
        <v>95699.442953375139</v>
      </c>
      <c r="J243" s="5">
        <f t="shared" si="149"/>
        <v>36148.305195959707</v>
      </c>
      <c r="K243" s="5">
        <f t="shared" si="150"/>
        <v>138052.35099048453</v>
      </c>
      <c r="L243" s="5">
        <f t="shared" si="150"/>
        <v>32285.742884961594</v>
      </c>
      <c r="M243" s="5">
        <f t="shared" si="150"/>
        <v>8272.1797575899927</v>
      </c>
      <c r="N243" s="15">
        <f t="shared" si="151"/>
        <v>-6.6385863288432878E-3</v>
      </c>
      <c r="O243" s="15">
        <f t="shared" si="151"/>
        <v>9.6714978771572646E-4</v>
      </c>
      <c r="P243" s="15">
        <f t="shared" si="151"/>
        <v>1.5582262113880141E-3</v>
      </c>
      <c r="Q243" s="5">
        <f t="shared" si="152"/>
        <v>3007.5146678028723</v>
      </c>
      <c r="R243" s="5">
        <f t="shared" si="152"/>
        <v>5798.6879940927583</v>
      </c>
      <c r="S243" s="5">
        <f t="shared" si="152"/>
        <v>3807.7715319425906</v>
      </c>
      <c r="T243" s="5">
        <f t="shared" si="194"/>
        <v>18.693433894868708</v>
      </c>
      <c r="U243" s="5">
        <f t="shared" si="194"/>
        <v>60.592703730970356</v>
      </c>
      <c r="V243" s="5">
        <f t="shared" si="194"/>
        <v>105.3374843246644</v>
      </c>
      <c r="W243" s="15">
        <f t="shared" si="154"/>
        <v>-1.0734613539272964E-2</v>
      </c>
      <c r="X243" s="15">
        <f t="shared" si="154"/>
        <v>-1.217998157191269E-2</v>
      </c>
      <c r="Y243" s="15">
        <f t="shared" si="154"/>
        <v>-9.7425357312937999E-3</v>
      </c>
      <c r="Z243" s="5">
        <f t="shared" si="159"/>
        <v>2721.9088556125853</v>
      </c>
      <c r="AA243" s="5">
        <f t="shared" si="159"/>
        <v>15403.686017720194</v>
      </c>
      <c r="AB243" s="5">
        <f t="shared" si="159"/>
        <v>51690.138165240365</v>
      </c>
      <c r="AC243" s="16">
        <f t="shared" si="189"/>
        <v>1.0837011077914351</v>
      </c>
      <c r="AD243" s="16">
        <f t="shared" si="189"/>
        <v>3.0394849923627763</v>
      </c>
      <c r="AE243" s="16">
        <f t="shared" si="189"/>
        <v>14.525547728801916</v>
      </c>
      <c r="AF243" s="15">
        <f t="shared" si="166"/>
        <v>-4.0504037456468023E-3</v>
      </c>
      <c r="AG243" s="15">
        <f t="shared" si="166"/>
        <v>2.9673830763510267E-4</v>
      </c>
      <c r="AH243" s="15">
        <f t="shared" si="166"/>
        <v>9.7937136394747881E-3</v>
      </c>
      <c r="AI243" s="1">
        <f t="shared" si="190"/>
        <v>339463.67637595983</v>
      </c>
      <c r="AJ243" s="1">
        <f t="shared" si="190"/>
        <v>188558.37158732215</v>
      </c>
      <c r="AK243" s="1">
        <f t="shared" si="190"/>
        <v>70879.116415667726</v>
      </c>
      <c r="AL243" s="14">
        <f t="shared" si="195"/>
        <v>85.178401465512039</v>
      </c>
      <c r="AM243" s="14">
        <f t="shared" si="195"/>
        <v>20.454668362295347</v>
      </c>
      <c r="AN243" s="14">
        <f t="shared" si="195"/>
        <v>6.4625634630292224</v>
      </c>
      <c r="AO243" s="11">
        <f t="shared" si="196"/>
        <v>3.1484272265285699E-3</v>
      </c>
      <c r="AP243" s="11">
        <f t="shared" si="196"/>
        <v>3.9661879186600399E-3</v>
      </c>
      <c r="AQ243" s="11">
        <f t="shared" si="196"/>
        <v>3.5978328731532875E-3</v>
      </c>
      <c r="AR243" s="1">
        <f t="shared" si="160"/>
        <v>160886.15311221263</v>
      </c>
      <c r="AS243" s="1">
        <f t="shared" si="157"/>
        <v>95699.442953375139</v>
      </c>
      <c r="AT243" s="1">
        <f t="shared" si="158"/>
        <v>36148.305195959707</v>
      </c>
      <c r="AU243" s="1">
        <f t="shared" si="167"/>
        <v>32177.230622442527</v>
      </c>
      <c r="AV243" s="1">
        <f t="shared" si="167"/>
        <v>19139.888590675029</v>
      </c>
      <c r="AW243" s="1">
        <f t="shared" si="167"/>
        <v>7229.6610391919421</v>
      </c>
      <c r="AX243" s="1">
        <f t="shared" si="168"/>
        <v>110441.88079238762</v>
      </c>
      <c r="AY243" s="1">
        <f t="shared" si="168"/>
        <v>25828.594307969281</v>
      </c>
      <c r="AZ243" s="1">
        <f t="shared" si="168"/>
        <v>6617.7438060719942</v>
      </c>
      <c r="BA243" s="1">
        <f t="shared" si="169"/>
        <v>13532.905196583632</v>
      </c>
      <c r="BB243" s="1">
        <f t="shared" si="169"/>
        <v>30113.396169062264</v>
      </c>
      <c r="BC243" s="1">
        <f t="shared" si="169"/>
        <v>38443.926228419281</v>
      </c>
      <c r="BD243" s="1">
        <f t="shared" si="170"/>
        <v>378.36988536181889</v>
      </c>
      <c r="BE243" s="2">
        <f t="shared" si="191"/>
        <v>0.17931493730955578</v>
      </c>
      <c r="BF243" s="2">
        <f t="shared" si="191"/>
        <v>0.13584270515142602</v>
      </c>
      <c r="BG243" s="2">
        <f t="shared" si="191"/>
        <v>7.3108051554487685E-2</v>
      </c>
      <c r="BH243" s="2">
        <f t="shared" si="163"/>
        <v>9.109010681139959E-2</v>
      </c>
      <c r="BI243" s="2">
        <f t="shared" si="171"/>
        <v>3.2153846742329923E-3</v>
      </c>
      <c r="BJ243" s="2">
        <f t="shared" si="171"/>
        <v>1.8453240542857267E-3</v>
      </c>
      <c r="BK243" s="2">
        <f t="shared" si="171"/>
        <v>5.3447872020936297E-4</v>
      </c>
      <c r="BL243" s="2">
        <f t="shared" si="164"/>
        <v>517.31087101331116</v>
      </c>
      <c r="BM243" s="2">
        <f t="shared" si="164"/>
        <v>176.59648406360782</v>
      </c>
      <c r="BN243" s="2">
        <f t="shared" si="164"/>
        <v>19.320499898874012</v>
      </c>
      <c r="BO243" s="2">
        <f t="shared" si="172"/>
        <v>2119.7837245582023</v>
      </c>
      <c r="BP243" s="2">
        <f t="shared" si="172"/>
        <v>168.79169307029429</v>
      </c>
      <c r="BQ243" s="2">
        <f t="shared" si="172"/>
        <v>10.225285726362069</v>
      </c>
      <c r="BR243" s="11">
        <f t="shared" si="173"/>
        <v>2.6844697229576914E-2</v>
      </c>
      <c r="BS243" s="17">
        <f t="shared" si="161"/>
        <v>1.0526542245155913E-3</v>
      </c>
      <c r="BT243" s="17">
        <f t="shared" si="162"/>
        <v>4.6091952288505244E-3</v>
      </c>
      <c r="BU243" s="12">
        <f>(BU$3*temphigh!$I353+BU$4*temphigh!$I353^2+BU$5*temphigh!$I353^6)*(K243/K$56)^$BW$1</f>
        <v>-48.039057074898103</v>
      </c>
      <c r="BV243" s="12">
        <f>(BV$3*temphigh!$I353+BV$4*temphigh!$I353^2+BV$5*temphigh!$I353^6)*(L243/L$56)^$BW$1</f>
        <v>-31.255242791838135</v>
      </c>
      <c r="BW243" s="12">
        <f>(BW$3*temphigh!$I353+BW$4*temphigh!$I353^2+BW$5*temphigh!$I353^6)*(M243/M$56)^$BW$1</f>
        <v>-26.808312120740478</v>
      </c>
      <c r="BX243" s="12"/>
      <c r="BY243" s="12"/>
      <c r="BZ243" s="12"/>
      <c r="CA243" s="19"/>
      <c r="CB243" s="19"/>
      <c r="CC243" s="19"/>
      <c r="CD243" s="19"/>
      <c r="CE243" s="19"/>
      <c r="CF243" s="19"/>
      <c r="CG243" s="19"/>
      <c r="CH243" s="19"/>
    </row>
    <row r="244" spans="1:86" x14ac:dyDescent="0.3">
      <c r="A244" s="2">
        <f t="shared" si="146"/>
        <v>2198</v>
      </c>
      <c r="B244" s="5">
        <f t="shared" si="192"/>
        <v>1165.3998996102373</v>
      </c>
      <c r="C244" s="5">
        <f t="shared" si="192"/>
        <v>2964.1409688209246</v>
      </c>
      <c r="D244" s="5">
        <f t="shared" si="192"/>
        <v>4369.8692481025182</v>
      </c>
      <c r="E244" s="15">
        <f t="shared" si="193"/>
        <v>2.6648070360562665E-7</v>
      </c>
      <c r="F244" s="15">
        <f t="shared" si="193"/>
        <v>5.2498485509475023E-7</v>
      </c>
      <c r="G244" s="15">
        <f t="shared" si="193"/>
        <v>1.0717379068420515E-6</v>
      </c>
      <c r="H244" s="5">
        <f t="shared" si="149"/>
        <v>159789.06849521204</v>
      </c>
      <c r="I244" s="5">
        <f t="shared" si="149"/>
        <v>95786.785918998969</v>
      </c>
      <c r="J244" s="5">
        <f t="shared" si="149"/>
        <v>36203.071511485658</v>
      </c>
      <c r="K244" s="5">
        <f t="shared" si="150"/>
        <v>137110.93380791674</v>
      </c>
      <c r="L244" s="5">
        <f t="shared" si="150"/>
        <v>32315.192471126302</v>
      </c>
      <c r="M244" s="5">
        <f t="shared" si="150"/>
        <v>8284.7036046228914</v>
      </c>
      <c r="N244" s="15">
        <f t="shared" si="151"/>
        <v>-6.8192767150534461E-3</v>
      </c>
      <c r="O244" s="15">
        <f t="shared" si="151"/>
        <v>9.1215451568338324E-4</v>
      </c>
      <c r="P244" s="15">
        <f t="shared" si="151"/>
        <v>1.5139718187830997E-3</v>
      </c>
      <c r="Q244" s="5">
        <f t="shared" si="152"/>
        <v>2954.9420298122332</v>
      </c>
      <c r="R244" s="5">
        <f t="shared" si="152"/>
        <v>5733.2879669403665</v>
      </c>
      <c r="S244" s="5">
        <f t="shared" si="152"/>
        <v>3776.3869234776766</v>
      </c>
      <c r="T244" s="5">
        <f t="shared" si="194"/>
        <v>18.492767106285346</v>
      </c>
      <c r="U244" s="5">
        <f t="shared" si="194"/>
        <v>59.854685716134775</v>
      </c>
      <c r="V244" s="5">
        <f t="shared" si="194"/>
        <v>104.31123011978676</v>
      </c>
      <c r="W244" s="15">
        <f t="shared" si="154"/>
        <v>-1.0734613539272964E-2</v>
      </c>
      <c r="X244" s="15">
        <f t="shared" si="154"/>
        <v>-1.217998157191269E-2</v>
      </c>
      <c r="Y244" s="15">
        <f t="shared" si="154"/>
        <v>-9.7425357312937999E-3</v>
      </c>
      <c r="Z244" s="5">
        <f t="shared" si="159"/>
        <v>2663.9812278547852</v>
      </c>
      <c r="AA244" s="5">
        <f t="shared" si="159"/>
        <v>15235.313600998552</v>
      </c>
      <c r="AB244" s="5">
        <f t="shared" si="159"/>
        <v>51768.451279875175</v>
      </c>
      <c r="AC244" s="16">
        <f t="shared" si="189"/>
        <v>1.0793116807652752</v>
      </c>
      <c r="AD244" s="16">
        <f t="shared" si="189"/>
        <v>3.0403869239954924</v>
      </c>
      <c r="AE244" s="16">
        <f t="shared" si="189"/>
        <v>14.667806783714326</v>
      </c>
      <c r="AF244" s="15">
        <f t="shared" si="166"/>
        <v>-4.0504037456468023E-3</v>
      </c>
      <c r="AG244" s="15">
        <f t="shared" si="166"/>
        <v>2.9673830763510267E-4</v>
      </c>
      <c r="AH244" s="15">
        <f t="shared" si="166"/>
        <v>9.7937136394747881E-3</v>
      </c>
      <c r="AI244" s="1">
        <f t="shared" si="190"/>
        <v>337694.53936080635</v>
      </c>
      <c r="AJ244" s="1">
        <f t="shared" si="190"/>
        <v>188842.42301926497</v>
      </c>
      <c r="AK244" s="1">
        <f t="shared" si="190"/>
        <v>71020.865813292898</v>
      </c>
      <c r="AL244" s="14">
        <f t="shared" si="195"/>
        <v>85.443897683815365</v>
      </c>
      <c r="AM244" s="14">
        <f t="shared" si="195"/>
        <v>20.534984150248693</v>
      </c>
      <c r="AN244" s="14">
        <f t="shared" si="195"/>
        <v>6.485582174068627</v>
      </c>
      <c r="AO244" s="11">
        <f t="shared" si="196"/>
        <v>3.116942954263284E-3</v>
      </c>
      <c r="AP244" s="11">
        <f t="shared" si="196"/>
        <v>3.9265260394734398E-3</v>
      </c>
      <c r="AQ244" s="11">
        <f t="shared" si="196"/>
        <v>3.5618545444217548E-3</v>
      </c>
      <c r="AR244" s="1">
        <f t="shared" si="160"/>
        <v>159789.06849521204</v>
      </c>
      <c r="AS244" s="1">
        <f t="shared" si="157"/>
        <v>95786.785918998969</v>
      </c>
      <c r="AT244" s="1">
        <f t="shared" si="158"/>
        <v>36203.071511485658</v>
      </c>
      <c r="AU244" s="1">
        <f t="shared" si="167"/>
        <v>31957.81369904241</v>
      </c>
      <c r="AV244" s="1">
        <f t="shared" si="167"/>
        <v>19157.357183799795</v>
      </c>
      <c r="AW244" s="1">
        <f t="shared" si="167"/>
        <v>7240.6143022971319</v>
      </c>
      <c r="AX244" s="1">
        <f t="shared" si="168"/>
        <v>109688.74704633337</v>
      </c>
      <c r="AY244" s="1">
        <f t="shared" si="168"/>
        <v>25852.153976901041</v>
      </c>
      <c r="AZ244" s="1">
        <f t="shared" si="168"/>
        <v>6627.7628836983131</v>
      </c>
      <c r="BA244" s="1">
        <f t="shared" si="169"/>
        <v>13524.934397596258</v>
      </c>
      <c r="BB244" s="1">
        <f t="shared" si="169"/>
        <v>30116.114500337404</v>
      </c>
      <c r="BC244" s="1">
        <f t="shared" si="169"/>
        <v>38450.578286062766</v>
      </c>
      <c r="BD244" s="1">
        <f t="shared" si="170"/>
        <v>367.35566635441972</v>
      </c>
      <c r="BE244" s="2">
        <f t="shared" si="191"/>
        <v>0.17931493730955578</v>
      </c>
      <c r="BF244" s="2">
        <f t="shared" si="191"/>
        <v>0.13584270515142602</v>
      </c>
      <c r="BG244" s="2">
        <f t="shared" si="191"/>
        <v>7.3108051554487685E-2</v>
      </c>
      <c r="BH244" s="2">
        <f t="shared" si="163"/>
        <v>9.0888378037083481E-2</v>
      </c>
      <c r="BI244" s="2">
        <f t="shared" si="171"/>
        <v>3.2153846742329923E-3</v>
      </c>
      <c r="BJ244" s="2">
        <f t="shared" si="171"/>
        <v>1.8453240542857267E-3</v>
      </c>
      <c r="BK244" s="2">
        <f t="shared" si="171"/>
        <v>5.3447872020936297E-4</v>
      </c>
      <c r="BL244" s="2">
        <f t="shared" si="164"/>
        <v>513.78332194947063</v>
      </c>
      <c r="BM244" s="2">
        <f t="shared" si="164"/>
        <v>176.75766013904612</v>
      </c>
      <c r="BN244" s="2">
        <f t="shared" si="164"/>
        <v>19.349771329106904</v>
      </c>
      <c r="BO244" s="2">
        <f t="shared" si="172"/>
        <v>2151.1087616067184</v>
      </c>
      <c r="BP244" s="2">
        <f t="shared" si="172"/>
        <v>170.81284255474094</v>
      </c>
      <c r="BQ244" s="2">
        <f t="shared" si="172"/>
        <v>10.225285682909384</v>
      </c>
      <c r="BR244" s="11">
        <f t="shared" si="173"/>
        <v>2.6736967635370451E-2</v>
      </c>
      <c r="BS244" s="17">
        <f t="shared" si="161"/>
        <v>1.0251347914204052E-3</v>
      </c>
      <c r="BT244" s="17">
        <f t="shared" si="162"/>
        <v>4.4749468241267222E-3</v>
      </c>
      <c r="BU244" s="12">
        <f>(BU$3*temphigh!$I354+BU$4*temphigh!$I354^2+BU$5*temphigh!$I354^6)*(K244/K$56)^$BW$1</f>
        <v>-48.503488256060493</v>
      </c>
      <c r="BV244" s="12">
        <f>(BV$3*temphigh!$I354+BV$4*temphigh!$I354^2+BV$5*temphigh!$I354^6)*(L244/L$56)^$BW$1</f>
        <v>-31.481894159431327</v>
      </c>
      <c r="BW244" s="12">
        <f>(BW$3*temphigh!$I354+BW$4*temphigh!$I354^2+BW$5*temphigh!$I354^6)*(M244/M$56)^$BW$1</f>
        <v>-26.986581001408844</v>
      </c>
      <c r="BX244" s="12"/>
      <c r="BY244" s="12"/>
      <c r="BZ244" s="12"/>
      <c r="CA244" s="19"/>
      <c r="CB244" s="19"/>
      <c r="CC244" s="19"/>
      <c r="CD244" s="19"/>
      <c r="CE244" s="19"/>
      <c r="CF244" s="19"/>
      <c r="CG244" s="19"/>
      <c r="CH244" s="19"/>
    </row>
    <row r="245" spans="1:86" x14ac:dyDescent="0.3">
      <c r="A245" s="2">
        <f t="shared" si="146"/>
        <v>2199</v>
      </c>
      <c r="B245" s="5">
        <f t="shared" si="192"/>
        <v>1165.4001946389933</v>
      </c>
      <c r="C245" s="5">
        <f t="shared" si="192"/>
        <v>2964.1424471435857</v>
      </c>
      <c r="D245" s="5">
        <f t="shared" si="192"/>
        <v>4369.873697289313</v>
      </c>
      <c r="E245" s="15">
        <f t="shared" si="193"/>
        <v>2.5315666842534528E-7</v>
      </c>
      <c r="F245" s="15">
        <f t="shared" si="193"/>
        <v>4.9873561234001268E-7</v>
      </c>
      <c r="G245" s="15">
        <f t="shared" si="193"/>
        <v>1.0181510114999488E-6</v>
      </c>
      <c r="H245" s="5">
        <f t="shared" si="149"/>
        <v>158669.84389680889</v>
      </c>
      <c r="I245" s="5">
        <f t="shared" si="149"/>
        <v>95868.988751798548</v>
      </c>
      <c r="J245" s="5">
        <f t="shared" si="149"/>
        <v>36256.335440457107</v>
      </c>
      <c r="K245" s="5">
        <f t="shared" si="150"/>
        <v>136150.52119152952</v>
      </c>
      <c r="L245" s="5">
        <f t="shared" si="150"/>
        <v>32342.908770859951</v>
      </c>
      <c r="M245" s="5">
        <f t="shared" si="150"/>
        <v>8296.8840639369882</v>
      </c>
      <c r="N245" s="15">
        <f t="shared" si="151"/>
        <v>-7.0046391612552661E-3</v>
      </c>
      <c r="O245" s="15">
        <f t="shared" si="151"/>
        <v>8.5768635784577718E-4</v>
      </c>
      <c r="P245" s="15">
        <f t="shared" si="151"/>
        <v>1.4702347718631437E-3</v>
      </c>
      <c r="Q245" s="5">
        <f t="shared" si="152"/>
        <v>2902.7464895594144</v>
      </c>
      <c r="R245" s="5">
        <f t="shared" si="152"/>
        <v>5668.3169216323131</v>
      </c>
      <c r="S245" s="5">
        <f t="shared" si="152"/>
        <v>3745.0972351111682</v>
      </c>
      <c r="T245" s="5">
        <f t="shared" si="194"/>
        <v>18.294254398127592</v>
      </c>
      <c r="U245" s="5">
        <f t="shared" si="194"/>
        <v>59.125656747119628</v>
      </c>
      <c r="V245" s="5">
        <f t="shared" si="194"/>
        <v>103.29497423316953</v>
      </c>
      <c r="W245" s="15">
        <f t="shared" si="154"/>
        <v>-1.0734613539272964E-2</v>
      </c>
      <c r="X245" s="15">
        <f t="shared" si="154"/>
        <v>-1.217998157191269E-2</v>
      </c>
      <c r="Y245" s="15">
        <f t="shared" si="154"/>
        <v>-9.7425357312937999E-3</v>
      </c>
      <c r="Z245" s="5">
        <f t="shared" si="159"/>
        <v>2606.8121185273726</v>
      </c>
      <c r="AA245" s="5">
        <f t="shared" si="159"/>
        <v>15067.953278134641</v>
      </c>
      <c r="AB245" s="5">
        <f t="shared" si="159"/>
        <v>51844.589235737876</v>
      </c>
      <c r="AC245" s="16">
        <f t="shared" si="189"/>
        <v>1.0749400326907832</v>
      </c>
      <c r="AD245" s="16">
        <f t="shared" si="189"/>
        <v>3.0412891232658747</v>
      </c>
      <c r="AE245" s="16">
        <f t="shared" si="189"/>
        <v>14.811459083073169</v>
      </c>
      <c r="AF245" s="15">
        <f t="shared" si="166"/>
        <v>-4.0504037456468023E-3</v>
      </c>
      <c r="AG245" s="15">
        <f t="shared" si="166"/>
        <v>2.9673830763510267E-4</v>
      </c>
      <c r="AH245" s="15">
        <f t="shared" si="166"/>
        <v>9.7937136394747881E-3</v>
      </c>
      <c r="AI245" s="1">
        <f t="shared" si="190"/>
        <v>335882.89912376815</v>
      </c>
      <c r="AJ245" s="1">
        <f t="shared" si="190"/>
        <v>189115.53790113828</v>
      </c>
      <c r="AK245" s="1">
        <f t="shared" si="190"/>
        <v>71159.393534260744</v>
      </c>
      <c r="AL245" s="14">
        <f t="shared" si="195"/>
        <v>85.707558201137033</v>
      </c>
      <c r="AM245" s="14">
        <f t="shared" si="195"/>
        <v>20.614808988734957</v>
      </c>
      <c r="AN245" s="14">
        <f t="shared" si="195"/>
        <v>6.5084518674051557</v>
      </c>
      <c r="AO245" s="11">
        <f t="shared" si="196"/>
        <v>3.085773524720651E-3</v>
      </c>
      <c r="AP245" s="11">
        <f t="shared" si="196"/>
        <v>3.8872607790787052E-3</v>
      </c>
      <c r="AQ245" s="11">
        <f t="shared" si="196"/>
        <v>3.5262359989775374E-3</v>
      </c>
      <c r="AR245" s="1">
        <f t="shared" si="160"/>
        <v>158669.84389680889</v>
      </c>
      <c r="AS245" s="1">
        <f t="shared" si="157"/>
        <v>95868.988751798548</v>
      </c>
      <c r="AT245" s="1">
        <f t="shared" si="158"/>
        <v>36256.335440457107</v>
      </c>
      <c r="AU245" s="1">
        <f t="shared" si="167"/>
        <v>31733.968779361778</v>
      </c>
      <c r="AV245" s="1">
        <f t="shared" si="167"/>
        <v>19173.79775035971</v>
      </c>
      <c r="AW245" s="1">
        <f t="shared" si="167"/>
        <v>7251.267088091422</v>
      </c>
      <c r="AX245" s="1">
        <f t="shared" si="168"/>
        <v>108920.41695322363</v>
      </c>
      <c r="AY245" s="1">
        <f t="shared" si="168"/>
        <v>25874.327016687959</v>
      </c>
      <c r="AZ245" s="1">
        <f t="shared" si="168"/>
        <v>6637.50725114959</v>
      </c>
      <c r="BA245" s="1">
        <f t="shared" si="169"/>
        <v>13516.7458893045</v>
      </c>
      <c r="BB245" s="1">
        <f t="shared" si="169"/>
        <v>30118.670735228872</v>
      </c>
      <c r="BC245" s="1">
        <f t="shared" si="169"/>
        <v>38457.037456502199</v>
      </c>
      <c r="BD245" s="1">
        <f t="shared" si="170"/>
        <v>356.65957929582413</v>
      </c>
      <c r="BE245" s="2">
        <f t="shared" si="191"/>
        <v>0.17931493730955578</v>
      </c>
      <c r="BF245" s="2">
        <f t="shared" si="191"/>
        <v>0.13584270515142602</v>
      </c>
      <c r="BG245" s="2">
        <f t="shared" si="191"/>
        <v>7.3108051554487685E-2</v>
      </c>
      <c r="BH245" s="2">
        <f t="shared" si="163"/>
        <v>9.0687964841059024E-2</v>
      </c>
      <c r="BI245" s="2">
        <f t="shared" si="171"/>
        <v>3.2153846742329923E-3</v>
      </c>
      <c r="BJ245" s="2">
        <f t="shared" si="171"/>
        <v>1.8453240542857267E-3</v>
      </c>
      <c r="BK245" s="2">
        <f t="shared" si="171"/>
        <v>5.3447872020936297E-4</v>
      </c>
      <c r="BL245" s="2">
        <f t="shared" si="164"/>
        <v>510.18458432874058</v>
      </c>
      <c r="BM245" s="2">
        <f t="shared" si="164"/>
        <v>176.90935100374162</v>
      </c>
      <c r="BN245" s="2">
        <f t="shared" si="164"/>
        <v>19.378239765696886</v>
      </c>
      <c r="BO245" s="2">
        <f t="shared" si="172"/>
        <v>2182.8863621630067</v>
      </c>
      <c r="BP245" s="2">
        <f t="shared" si="172"/>
        <v>172.85828449009051</v>
      </c>
      <c r="BQ245" s="2">
        <f t="shared" si="172"/>
        <v>10.225290930574433</v>
      </c>
      <c r="BR245" s="11">
        <f t="shared" si="173"/>
        <v>2.6627684029595339E-2</v>
      </c>
      <c r="BS245" s="17">
        <f t="shared" si="161"/>
        <v>9.9843954560372458E-4</v>
      </c>
      <c r="BT245" s="17">
        <f t="shared" si="162"/>
        <v>4.3446085671133223E-3</v>
      </c>
      <c r="BU245" s="12">
        <f>(BU$3*temphigh!$I355+BU$4*temphigh!$I355^2+BU$5*temphigh!$I355^6)*(K245/K$56)^$BW$1</f>
        <v>-48.970313870650365</v>
      </c>
      <c r="BV245" s="12">
        <f>(BV$3*temphigh!$I355+BV$4*temphigh!$I355^2+BV$5*temphigh!$I355^6)*(L245/L$56)^$BW$1</f>
        <v>-31.70802032992535</v>
      </c>
      <c r="BW245" s="12">
        <f>(BW$3*temphigh!$I355+BW$4*temphigh!$I355^2+BW$5*temphigh!$I355^6)*(M245/M$56)^$BW$1</f>
        <v>-27.164291718788906</v>
      </c>
      <c r="BX245" s="12"/>
      <c r="BY245" s="12"/>
      <c r="BZ245" s="12"/>
      <c r="CA245" s="19"/>
      <c r="CB245" s="19"/>
      <c r="CC245" s="19"/>
      <c r="CD245" s="19"/>
      <c r="CE245" s="19"/>
      <c r="CF245" s="19"/>
      <c r="CG245" s="19"/>
      <c r="CH245" s="19"/>
    </row>
    <row r="246" spans="1:86" x14ac:dyDescent="0.3">
      <c r="A246" s="2">
        <f t="shared" si="146"/>
        <v>2200</v>
      </c>
      <c r="B246" s="5">
        <f t="shared" si="192"/>
        <v>1165.4004749163826</v>
      </c>
      <c r="C246" s="5">
        <f t="shared" si="192"/>
        <v>2964.1438515508144</v>
      </c>
      <c r="D246" s="5">
        <f t="shared" si="192"/>
        <v>4369.8779240210715</v>
      </c>
      <c r="E246" s="15">
        <f t="shared" si="193"/>
        <v>2.4049883500407801E-7</v>
      </c>
      <c r="F246" s="15">
        <f t="shared" si="193"/>
        <v>4.7379883172301204E-7</v>
      </c>
      <c r="G246" s="15">
        <f t="shared" si="193"/>
        <v>9.6724346092495143E-7</v>
      </c>
      <c r="H246" s="5">
        <f t="shared" si="149"/>
        <v>157528.25303958694</v>
      </c>
      <c r="I246" s="5">
        <f t="shared" si="149"/>
        <v>95946.087580106047</v>
      </c>
      <c r="J246" s="5">
        <f t="shared" si="149"/>
        <v>36308.108628299058</v>
      </c>
      <c r="K246" s="5">
        <f t="shared" si="150"/>
        <v>135170.9188645127</v>
      </c>
      <c r="L246" s="5">
        <f t="shared" si="150"/>
        <v>32368.903934911217</v>
      </c>
      <c r="M246" s="5">
        <f t="shared" si="150"/>
        <v>8308.7237812101375</v>
      </c>
      <c r="N246" s="15">
        <f t="shared" si="151"/>
        <v>-7.194995057262954E-3</v>
      </c>
      <c r="O246" s="15">
        <f t="shared" si="151"/>
        <v>8.037361214303651E-4</v>
      </c>
      <c r="P246" s="15">
        <f t="shared" si="151"/>
        <v>1.4270076792577413E-3</v>
      </c>
      <c r="Q246" s="5">
        <f t="shared" si="152"/>
        <v>2850.9262618423313</v>
      </c>
      <c r="R246" s="5">
        <f t="shared" si="152"/>
        <v>5603.7799221654977</v>
      </c>
      <c r="S246" s="5">
        <f t="shared" si="152"/>
        <v>3713.9062993797543</v>
      </c>
      <c r="T246" s="5">
        <f t="shared" si="194"/>
        <v>18.097872647174547</v>
      </c>
      <c r="U246" s="5">
        <f t="shared" si="194"/>
        <v>58.405507337512475</v>
      </c>
      <c r="V246" s="5">
        <f t="shared" si="194"/>
        <v>102.28861925583981</v>
      </c>
      <c r="W246" s="15">
        <f t="shared" si="154"/>
        <v>-1.0734613539272964E-2</v>
      </c>
      <c r="X246" s="15">
        <f t="shared" si="154"/>
        <v>-1.217998157191269E-2</v>
      </c>
      <c r="Y246" s="15">
        <f t="shared" si="154"/>
        <v>-9.7425357312937999E-3</v>
      </c>
      <c r="Z246" s="5">
        <f t="shared" si="159"/>
        <v>2550.3937438413932</v>
      </c>
      <c r="AA246" s="5">
        <f t="shared" si="159"/>
        <v>14901.620053429837</v>
      </c>
      <c r="AB246" s="5">
        <f t="shared" si="159"/>
        <v>51918.568957268995</v>
      </c>
      <c r="AC246" s="16">
        <f t="shared" si="189"/>
        <v>1.0705860915560268</v>
      </c>
      <c r="AD246" s="16">
        <f t="shared" si="189"/>
        <v>3.0421915902533416</v>
      </c>
      <c r="AE246" s="16">
        <f t="shared" si="189"/>
        <v>14.956518271915586</v>
      </c>
      <c r="AF246" s="15">
        <f t="shared" si="166"/>
        <v>-4.0504037456468023E-3</v>
      </c>
      <c r="AG246" s="15">
        <f t="shared" si="166"/>
        <v>2.9673830763510267E-4</v>
      </c>
      <c r="AH246" s="15">
        <f t="shared" si="166"/>
        <v>9.7937136394747881E-3</v>
      </c>
      <c r="AI246" s="1">
        <f t="shared" si="190"/>
        <v>334028.57799075311</v>
      </c>
      <c r="AJ246" s="1">
        <f t="shared" si="190"/>
        <v>189377.78186138417</v>
      </c>
      <c r="AK246" s="1">
        <f t="shared" si="190"/>
        <v>71294.721268926092</v>
      </c>
      <c r="AL246" s="14">
        <f t="shared" si="195"/>
        <v>85.969387573962905</v>
      </c>
      <c r="AM246" s="14">
        <f t="shared" si="195"/>
        <v>20.694142775800564</v>
      </c>
      <c r="AN246" s="14">
        <f t="shared" si="195"/>
        <v>6.5311727013048886</v>
      </c>
      <c r="AO246" s="11">
        <f t="shared" si="196"/>
        <v>3.0549157894734446E-3</v>
      </c>
      <c r="AP246" s="11">
        <f t="shared" si="196"/>
        <v>3.8483881712879182E-3</v>
      </c>
      <c r="AQ246" s="11">
        <f t="shared" si="196"/>
        <v>3.4909736389877621E-3</v>
      </c>
      <c r="AR246" s="1">
        <f t="shared" si="160"/>
        <v>157528.25303958694</v>
      </c>
      <c r="AS246" s="1">
        <f t="shared" si="157"/>
        <v>95946.087580106047</v>
      </c>
      <c r="AT246" s="1">
        <f t="shared" si="158"/>
        <v>36308.108628299058</v>
      </c>
      <c r="AU246" s="1">
        <f t="shared" si="167"/>
        <v>31505.650607917389</v>
      </c>
      <c r="AV246" s="1">
        <f t="shared" si="167"/>
        <v>19189.21751602121</v>
      </c>
      <c r="AW246" s="1">
        <f t="shared" si="167"/>
        <v>7261.621725659812</v>
      </c>
      <c r="AX246" s="1">
        <f t="shared" si="168"/>
        <v>108136.73509161017</v>
      </c>
      <c r="AY246" s="1">
        <f t="shared" si="168"/>
        <v>25895.123147928975</v>
      </c>
      <c r="AZ246" s="1">
        <f t="shared" si="168"/>
        <v>6646.9790249681091</v>
      </c>
      <c r="BA246" s="1">
        <f t="shared" si="169"/>
        <v>13508.333778732749</v>
      </c>
      <c r="BB246" s="1">
        <f t="shared" si="169"/>
        <v>30121.066438008937</v>
      </c>
      <c r="BC246" s="1">
        <f t="shared" si="169"/>
        <v>38463.306058101007</v>
      </c>
      <c r="BD246" s="1">
        <f t="shared" si="170"/>
        <v>346.27249997980499</v>
      </c>
      <c r="BE246" s="2">
        <f t="shared" si="191"/>
        <v>0.17931493730955578</v>
      </c>
      <c r="BF246" s="2">
        <f t="shared" si="191"/>
        <v>0.13584270515142602</v>
      </c>
      <c r="BG246" s="2">
        <f t="shared" si="191"/>
        <v>7.3108051554487685E-2</v>
      </c>
      <c r="BH246" s="2">
        <f t="shared" si="163"/>
        <v>9.0488867762043623E-2</v>
      </c>
      <c r="BI246" s="2">
        <f t="shared" si="171"/>
        <v>3.2153846742329923E-3</v>
      </c>
      <c r="BJ246" s="2">
        <f t="shared" si="171"/>
        <v>1.8453240542857267E-3</v>
      </c>
      <c r="BK246" s="2">
        <f t="shared" si="171"/>
        <v>5.3447872020936297E-4</v>
      </c>
      <c r="BL246" s="2">
        <f t="shared" si="164"/>
        <v>506.51393058218463</v>
      </c>
      <c r="BM246" s="2">
        <f t="shared" si="164"/>
        <v>177.05162332617471</v>
      </c>
      <c r="BN246" s="2">
        <f t="shared" si="164"/>
        <v>19.405911432875811</v>
      </c>
      <c r="BO246" s="2">
        <f t="shared" si="172"/>
        <v>2215.1221854654955</v>
      </c>
      <c r="BP246" s="2">
        <f t="shared" si="172"/>
        <v>174.92831032928353</v>
      </c>
      <c r="BQ246" s="2">
        <f t="shared" si="172"/>
        <v>10.225301393142457</v>
      </c>
      <c r="BR246" s="11">
        <f t="shared" si="173"/>
        <v>2.6516722083976013E-2</v>
      </c>
      <c r="BS246" s="17">
        <f t="shared" si="161"/>
        <v>9.7254297846788025E-4</v>
      </c>
      <c r="BT246" s="17">
        <f t="shared" si="162"/>
        <v>4.2180665700129339E-3</v>
      </c>
      <c r="BU246" s="12">
        <f>(BU$3*temphigh!$I356+BU$4*temphigh!$I356^2+BU$5*temphigh!$I356^6)*(K246/K$56)^$BW$1</f>
        <v>-49.439648329676437</v>
      </c>
      <c r="BV246" s="12">
        <f>(BV$3*temphigh!$I356+BV$4*temphigh!$I356^2+BV$5*temphigh!$I356^6)*(L246/L$56)^$BW$1</f>
        <v>-31.933621467531665</v>
      </c>
      <c r="BW246" s="12">
        <f>(BW$3*temphigh!$I356+BW$4*temphigh!$I356^2+BW$5*temphigh!$I356^6)*(M246/M$56)^$BW$1</f>
        <v>-27.341443672095046</v>
      </c>
      <c r="BX246" s="12"/>
      <c r="BY246" s="12"/>
      <c r="BZ246" s="12"/>
      <c r="CA246" s="19"/>
      <c r="CB246" s="19"/>
      <c r="CC246" s="19"/>
      <c r="CD246" s="19"/>
      <c r="CE246" s="19"/>
      <c r="CF246" s="19"/>
      <c r="CG246" s="19"/>
      <c r="CH246" s="19"/>
    </row>
    <row r="247" spans="1:86" x14ac:dyDescent="0.3">
      <c r="A247" s="2">
        <f t="shared" si="146"/>
        <v>2201</v>
      </c>
      <c r="B247" s="5">
        <f t="shared" si="192"/>
        <v>1165.4007411799664</v>
      </c>
      <c r="C247" s="5">
        <f t="shared" si="192"/>
        <v>2964.1451857383136</v>
      </c>
      <c r="D247" s="5">
        <f t="shared" si="192"/>
        <v>4369.8819394201264</v>
      </c>
      <c r="E247" s="15">
        <f t="shared" si="193"/>
        <v>2.2847389325387411E-7</v>
      </c>
      <c r="F247" s="15">
        <f t="shared" si="193"/>
        <v>4.5010889013686141E-7</v>
      </c>
      <c r="G247" s="15">
        <f t="shared" si="193"/>
        <v>9.1888128787870382E-7</v>
      </c>
      <c r="H247" s="5">
        <f t="shared" si="149"/>
        <v>156364.04599706497</v>
      </c>
      <c r="I247" s="5">
        <f t="shared" si="149"/>
        <v>96018.11864145477</v>
      </c>
      <c r="J247" s="5">
        <f t="shared" si="149"/>
        <v>36358.402744284023</v>
      </c>
      <c r="K247" s="5">
        <f t="shared" si="150"/>
        <v>134171.91226319852</v>
      </c>
      <c r="L247" s="5">
        <f t="shared" si="150"/>
        <v>32393.190152572919</v>
      </c>
      <c r="M247" s="5">
        <f t="shared" si="150"/>
        <v>8320.2254084486085</v>
      </c>
      <c r="N247" s="15">
        <f t="shared" si="151"/>
        <v>-7.3906917975125053E-3</v>
      </c>
      <c r="O247" s="15">
        <f t="shared" si="151"/>
        <v>7.5029471836729478E-4</v>
      </c>
      <c r="P247" s="15">
        <f t="shared" si="151"/>
        <v>1.3842832595400978E-3</v>
      </c>
      <c r="Q247" s="5">
        <f t="shared" si="152"/>
        <v>2799.4791741753193</v>
      </c>
      <c r="R247" s="5">
        <f t="shared" si="152"/>
        <v>5539.6817553500186</v>
      </c>
      <c r="S247" s="5">
        <f t="shared" si="152"/>
        <v>3682.8178296083242</v>
      </c>
      <c r="T247" s="5">
        <f t="shared" si="194"/>
        <v>17.903598978424149</v>
      </c>
      <c r="U247" s="5">
        <f t="shared" si="194"/>
        <v>57.69412933444336</v>
      </c>
      <c r="V247" s="5">
        <f t="shared" si="194"/>
        <v>101.29206872783507</v>
      </c>
      <c r="W247" s="15">
        <f t="shared" si="154"/>
        <v>-1.0734613539272964E-2</v>
      </c>
      <c r="X247" s="15">
        <f t="shared" si="154"/>
        <v>-1.217998157191269E-2</v>
      </c>
      <c r="Y247" s="15">
        <f t="shared" si="154"/>
        <v>-9.7425357312937999E-3</v>
      </c>
      <c r="Z247" s="5">
        <f t="shared" si="159"/>
        <v>2494.7180559994636</v>
      </c>
      <c r="AA247" s="5">
        <f t="shared" si="159"/>
        <v>14736.328202684599</v>
      </c>
      <c r="AB247" s="5">
        <f t="shared" si="159"/>
        <v>51990.407405792161</v>
      </c>
      <c r="AC247" s="16">
        <f t="shared" ref="AC247:AE262" si="197">AC246*(1+AF247)</f>
        <v>1.0662497856407509</v>
      </c>
      <c r="AD247" s="16">
        <f t="shared" si="197"/>
        <v>3.0430943250373352</v>
      </c>
      <c r="AE247" s="16">
        <f t="shared" si="197"/>
        <v>15.102998128914299</v>
      </c>
      <c r="AF247" s="15">
        <f t="shared" si="166"/>
        <v>-4.0504037456468023E-3</v>
      </c>
      <c r="AG247" s="15">
        <f t="shared" si="166"/>
        <v>2.9673830763510267E-4</v>
      </c>
      <c r="AH247" s="15">
        <f t="shared" si="166"/>
        <v>9.7937136394747881E-3</v>
      </c>
      <c r="AI247" s="1">
        <f t="shared" si="190"/>
        <v>332131.3707995952</v>
      </c>
      <c r="AJ247" s="1">
        <f t="shared" si="190"/>
        <v>189629.22119126699</v>
      </c>
      <c r="AK247" s="1">
        <f t="shared" si="190"/>
        <v>71426.870867693302</v>
      </c>
      <c r="AL247" s="14">
        <f t="shared" si="195"/>
        <v>86.229390521078869</v>
      </c>
      <c r="AM247" s="14">
        <f t="shared" si="195"/>
        <v>20.772985479131165</v>
      </c>
      <c r="AN247" s="14">
        <f t="shared" si="195"/>
        <v>6.5537448515195003</v>
      </c>
      <c r="AO247" s="11">
        <f t="shared" si="196"/>
        <v>3.02436663157871E-3</v>
      </c>
      <c r="AP247" s="11">
        <f t="shared" si="196"/>
        <v>3.8099042895750391E-3</v>
      </c>
      <c r="AQ247" s="11">
        <f t="shared" si="196"/>
        <v>3.4560639025978846E-3</v>
      </c>
      <c r="AR247" s="1">
        <f t="shared" si="160"/>
        <v>156364.04599706497</v>
      </c>
      <c r="AS247" s="1">
        <f t="shared" si="157"/>
        <v>96018.11864145477</v>
      </c>
      <c r="AT247" s="1">
        <f t="shared" si="158"/>
        <v>36358.402744284023</v>
      </c>
      <c r="AU247" s="1">
        <f t="shared" si="167"/>
        <v>31272.809199412994</v>
      </c>
      <c r="AV247" s="1">
        <f t="shared" si="167"/>
        <v>19203.623728290953</v>
      </c>
      <c r="AW247" s="1">
        <f t="shared" si="167"/>
        <v>7271.6805488568052</v>
      </c>
      <c r="AX247" s="1">
        <f t="shared" si="168"/>
        <v>107337.5298105588</v>
      </c>
      <c r="AY247" s="1">
        <f t="shared" si="168"/>
        <v>25914.552122058336</v>
      </c>
      <c r="AZ247" s="1">
        <f t="shared" si="168"/>
        <v>6656.1803267588875</v>
      </c>
      <c r="BA247" s="1">
        <f t="shared" si="169"/>
        <v>13499.691761189262</v>
      </c>
      <c r="BB247" s="1">
        <f t="shared" si="169"/>
        <v>30123.30314434199</v>
      </c>
      <c r="BC247" s="1">
        <f t="shared" si="169"/>
        <v>38469.386372716399</v>
      </c>
      <c r="BD247" s="1">
        <f t="shared" si="170"/>
        <v>336.1855622548855</v>
      </c>
      <c r="BE247" s="2">
        <f t="shared" si="191"/>
        <v>0.17931493730955578</v>
      </c>
      <c r="BF247" s="2">
        <f t="shared" si="191"/>
        <v>0.13584270515142602</v>
      </c>
      <c r="BG247" s="2">
        <f t="shared" si="191"/>
        <v>7.3108051554487685E-2</v>
      </c>
      <c r="BH247" s="2">
        <f t="shared" si="163"/>
        <v>9.029108683739534E-2</v>
      </c>
      <c r="BI247" s="2">
        <f t="shared" si="171"/>
        <v>3.2153846742329923E-3</v>
      </c>
      <c r="BJ247" s="2">
        <f t="shared" si="171"/>
        <v>1.8453240542857267E-3</v>
      </c>
      <c r="BK247" s="2">
        <f t="shared" si="171"/>
        <v>5.3447872020936297E-4</v>
      </c>
      <c r="BL247" s="2">
        <f t="shared" si="164"/>
        <v>502.77055710002537</v>
      </c>
      <c r="BM247" s="2">
        <f t="shared" si="164"/>
        <v>177.18454397633724</v>
      </c>
      <c r="BN247" s="2">
        <f t="shared" si="164"/>
        <v>19.432792567621515</v>
      </c>
      <c r="BO247" s="2">
        <f t="shared" si="172"/>
        <v>2247.8218761437652</v>
      </c>
      <c r="BP247" s="2">
        <f t="shared" si="172"/>
        <v>177.02321501538765</v>
      </c>
      <c r="BQ247" s="2">
        <f t="shared" si="172"/>
        <v>10.225316995580265</v>
      </c>
      <c r="BR247" s="11">
        <f t="shared" si="173"/>
        <v>2.640394838184798E-2</v>
      </c>
      <c r="BS247" s="17">
        <f t="shared" si="161"/>
        <v>9.4742049256974479E-4</v>
      </c>
      <c r="BT247" s="17">
        <f t="shared" si="162"/>
        <v>4.0952102621484793E-3</v>
      </c>
      <c r="BU247" s="12">
        <f>(BU$3*temphigh!$I357+BU$4*temphigh!$I357^2+BU$5*temphigh!$I357^6)*(K247/K$56)^$BW$1</f>
        <v>-49.911613654869178</v>
      </c>
      <c r="BV247" s="12">
        <f>(BV$3*temphigh!$I357+BV$4*temphigh!$I357^2+BV$5*temphigh!$I357^6)*(L247/L$56)^$BW$1</f>
        <v>-32.158697954613807</v>
      </c>
      <c r="BW247" s="12">
        <f>(BW$3*temphigh!$I357+BW$4*temphigh!$I357^2+BW$5*temphigh!$I357^6)*(M247/M$56)^$BW$1</f>
        <v>-27.518036424045164</v>
      </c>
      <c r="BX247" s="12"/>
      <c r="BY247" s="12"/>
      <c r="BZ247" s="12"/>
      <c r="CA247" s="19"/>
      <c r="CB247" s="19"/>
      <c r="CC247" s="19"/>
      <c r="CD247" s="19"/>
      <c r="CE247" s="19"/>
      <c r="CF247" s="19"/>
      <c r="CG247" s="19"/>
      <c r="CH247" s="19"/>
    </row>
    <row r="248" spans="1:86" x14ac:dyDescent="0.3">
      <c r="A248" s="2">
        <f t="shared" si="146"/>
        <v>2202</v>
      </c>
      <c r="B248" s="5">
        <f t="shared" si="192"/>
        <v>1165.4009941304287</v>
      </c>
      <c r="C248" s="5">
        <f t="shared" si="192"/>
        <v>2964.146453217008</v>
      </c>
      <c r="D248" s="5">
        <f t="shared" si="192"/>
        <v>4369.8857540527333</v>
      </c>
      <c r="E248" s="15">
        <f t="shared" si="193"/>
        <v>2.170501985911804E-7</v>
      </c>
      <c r="F248" s="15">
        <f t="shared" si="193"/>
        <v>4.2760344563001834E-7</v>
      </c>
      <c r="G248" s="15">
        <f t="shared" si="193"/>
        <v>8.7293722348476857E-7</v>
      </c>
      <c r="H248" s="5">
        <f t="shared" si="149"/>
        <v>155176.94732956417</v>
      </c>
      <c r="I248" s="5">
        <f t="shared" si="149"/>
        <v>96085.118266672129</v>
      </c>
      <c r="J248" s="5">
        <f t="shared" si="149"/>
        <v>36407.229477709261</v>
      </c>
      <c r="K248" s="5">
        <f t="shared" si="150"/>
        <v>133153.26493723341</v>
      </c>
      <c r="L248" s="5">
        <f t="shared" si="150"/>
        <v>32415.779646241943</v>
      </c>
      <c r="M248" s="5">
        <f t="shared" si="150"/>
        <v>8331.3916030743712</v>
      </c>
      <c r="N248" s="15">
        <f t="shared" si="151"/>
        <v>-7.5921055963402706E-3</v>
      </c>
      <c r="O248" s="15">
        <f t="shared" si="151"/>
        <v>6.9735316474317521E-4</v>
      </c>
      <c r="P248" s="15">
        <f t="shared" si="151"/>
        <v>1.3420543407902663E-3</v>
      </c>
      <c r="Q248" s="5">
        <f t="shared" si="152"/>
        <v>2748.4026550136659</v>
      </c>
      <c r="R248" s="5">
        <f t="shared" si="152"/>
        <v>5476.0269371616578</v>
      </c>
      <c r="S248" s="5">
        <f t="shared" si="152"/>
        <v>3651.8354218977029</v>
      </c>
      <c r="T248" s="5">
        <f t="shared" si="194"/>
        <v>17.711410762428645</v>
      </c>
      <c r="U248" s="5">
        <f t="shared" si="194"/>
        <v>56.99141590234229</v>
      </c>
      <c r="V248" s="5">
        <f t="shared" si="194"/>
        <v>100.30522712895747</v>
      </c>
      <c r="W248" s="15">
        <f t="shared" si="154"/>
        <v>-1.0734613539272964E-2</v>
      </c>
      <c r="X248" s="15">
        <f t="shared" si="154"/>
        <v>-1.217998157191269E-2</v>
      </c>
      <c r="Y248" s="15">
        <f t="shared" si="154"/>
        <v>-9.7425357312937999E-3</v>
      </c>
      <c r="Z248" s="5">
        <f t="shared" si="159"/>
        <v>2439.7767406498961</v>
      </c>
      <c r="AA248" s="5">
        <f t="shared" si="159"/>
        <v>14572.091288946054</v>
      </c>
      <c r="AB248" s="5">
        <f t="shared" si="159"/>
        <v>52060.121573801342</v>
      </c>
      <c r="AC248" s="16">
        <f t="shared" si="197"/>
        <v>1.0619310435151965</v>
      </c>
      <c r="AD248" s="16">
        <f t="shared" si="197"/>
        <v>3.0439973276973209</v>
      </c>
      <c r="AE248" s="16">
        <f t="shared" si="197"/>
        <v>15.250912567686409</v>
      </c>
      <c r="AF248" s="15">
        <f t="shared" si="166"/>
        <v>-4.0504037456468023E-3</v>
      </c>
      <c r="AG248" s="15">
        <f t="shared" si="166"/>
        <v>2.9673830763510267E-4</v>
      </c>
      <c r="AH248" s="15">
        <f t="shared" si="166"/>
        <v>9.7937136394747881E-3</v>
      </c>
      <c r="AI248" s="1">
        <f t="shared" ref="AI248:AK263" si="198">(1-$AI$5)*AI247+AU247</f>
        <v>330191.04291904869</v>
      </c>
      <c r="AJ248" s="1">
        <f t="shared" si="198"/>
        <v>189869.92280043126</v>
      </c>
      <c r="AK248" s="1">
        <f t="shared" si="198"/>
        <v>71555.864329780772</v>
      </c>
      <c r="AL248" s="14">
        <f t="shared" si="195"/>
        <v>86.487571919518672</v>
      </c>
      <c r="AM248" s="14">
        <f t="shared" si="195"/>
        <v>20.851337134750544</v>
      </c>
      <c r="AN248" s="14">
        <f t="shared" si="195"/>
        <v>6.5761685109175909</v>
      </c>
      <c r="AO248" s="11">
        <f t="shared" si="196"/>
        <v>2.9941229652629231E-3</v>
      </c>
      <c r="AP248" s="11">
        <f t="shared" si="196"/>
        <v>3.7718052466792886E-3</v>
      </c>
      <c r="AQ248" s="11">
        <f t="shared" si="196"/>
        <v>3.4215032635719058E-3</v>
      </c>
      <c r="AR248" s="1">
        <f t="shared" si="160"/>
        <v>155176.94732956417</v>
      </c>
      <c r="AS248" s="1">
        <f t="shared" si="157"/>
        <v>96085.118266672129</v>
      </c>
      <c r="AT248" s="1">
        <f t="shared" si="158"/>
        <v>36407.229477709261</v>
      </c>
      <c r="AU248" s="1">
        <f t="shared" si="167"/>
        <v>31035.389465912835</v>
      </c>
      <c r="AV248" s="1">
        <f t="shared" si="167"/>
        <v>19217.023653334425</v>
      </c>
      <c r="AW248" s="1">
        <f t="shared" si="167"/>
        <v>7281.4458955418522</v>
      </c>
      <c r="AX248" s="1">
        <f t="shared" si="168"/>
        <v>106522.61194978673</v>
      </c>
      <c r="AY248" s="1">
        <f t="shared" si="168"/>
        <v>25932.623716993552</v>
      </c>
      <c r="AZ248" s="1">
        <f t="shared" si="168"/>
        <v>6665.113282459497</v>
      </c>
      <c r="BA248" s="1">
        <f t="shared" si="169"/>
        <v>13490.813086023871</v>
      </c>
      <c r="BB248" s="1">
        <f t="shared" si="169"/>
        <v>30125.382361680673</v>
      </c>
      <c r="BC248" s="1">
        <f t="shared" si="169"/>
        <v>38475.280646415966</v>
      </c>
      <c r="BD248" s="1">
        <f t="shared" si="170"/>
        <v>326.39015081122221</v>
      </c>
      <c r="BE248" s="2">
        <f t="shared" ref="BE248:BG263" si="199">BE247</f>
        <v>0.17931493730955578</v>
      </c>
      <c r="BF248" s="2">
        <f t="shared" si="199"/>
        <v>0.13584270515142602</v>
      </c>
      <c r="BG248" s="2">
        <f t="shared" si="199"/>
        <v>7.3108051554487685E-2</v>
      </c>
      <c r="BH248" s="2">
        <f t="shared" si="163"/>
        <v>9.0094621588071327E-2</v>
      </c>
      <c r="BI248" s="2">
        <f t="shared" si="171"/>
        <v>3.2153846742329923E-3</v>
      </c>
      <c r="BJ248" s="2">
        <f t="shared" si="171"/>
        <v>1.8453240542857267E-3</v>
      </c>
      <c r="BK248" s="2">
        <f t="shared" si="171"/>
        <v>5.3447872020936297E-4</v>
      </c>
      <c r="BL248" s="2">
        <f t="shared" si="164"/>
        <v>498.95357823774089</v>
      </c>
      <c r="BM248" s="2">
        <f t="shared" si="164"/>
        <v>177.30817999637895</v>
      </c>
      <c r="BN248" s="2">
        <f t="shared" si="164"/>
        <v>19.458889417614639</v>
      </c>
      <c r="BO248" s="2">
        <f t="shared" si="172"/>
        <v>2280.9910528843716</v>
      </c>
      <c r="BP248" s="2">
        <f t="shared" si="172"/>
        <v>179.14329702340862</v>
      </c>
      <c r="BQ248" s="2">
        <f t="shared" si="172"/>
        <v>10.225337664028364</v>
      </c>
      <c r="BR248" s="11">
        <f t="shared" si="173"/>
        <v>2.6289219462689001E-2</v>
      </c>
      <c r="BS248" s="17">
        <f t="shared" si="161"/>
        <v>9.2304837102719398E-4</v>
      </c>
      <c r="BT248" s="17">
        <f t="shared" si="162"/>
        <v>3.9759322933480383E-3</v>
      </c>
      <c r="BU248" s="12">
        <f>(BU$3*temphigh!$I358+BU$4*temphigh!$I358^2+BU$5*temphigh!$I358^6)*(K248/K$56)^$BW$1</f>
        <v>-50.386340091462749</v>
      </c>
      <c r="BV248" s="12">
        <f>(BV$3*temphigh!$I358+BV$4*temphigh!$I358^2+BV$5*temphigh!$I358^6)*(L248/L$56)^$BW$1</f>
        <v>-32.383250385194707</v>
      </c>
      <c r="BW248" s="12">
        <f>(BW$3*temphigh!$I358+BW$4*temphigh!$I358^2+BW$5*temphigh!$I358^6)*(M248/M$56)^$BW$1</f>
        <v>-27.69406969522187</v>
      </c>
      <c r="BX248" s="12"/>
      <c r="BY248" s="12"/>
      <c r="BZ248" s="12"/>
      <c r="CA248" s="19"/>
      <c r="CB248" s="19"/>
      <c r="CC248" s="19"/>
      <c r="CD248" s="19"/>
      <c r="CE248" s="19"/>
      <c r="CF248" s="19"/>
      <c r="CG248" s="19"/>
      <c r="CH248" s="19"/>
    </row>
    <row r="249" spans="1:86" x14ac:dyDescent="0.3">
      <c r="A249" s="2">
        <f t="shared" si="146"/>
        <v>2203</v>
      </c>
      <c r="B249" s="5">
        <f t="shared" si="192"/>
        <v>1165.4012344334201</v>
      </c>
      <c r="C249" s="5">
        <f t="shared" si="192"/>
        <v>2964.1476573222826</v>
      </c>
      <c r="D249" s="5">
        <f t="shared" si="192"/>
        <v>4369.8893779568734</v>
      </c>
      <c r="E249" s="15">
        <f t="shared" si="193"/>
        <v>2.0619768866162136E-7</v>
      </c>
      <c r="F249" s="15">
        <f t="shared" si="193"/>
        <v>4.0622327334851738E-7</v>
      </c>
      <c r="G249" s="15">
        <f t="shared" si="193"/>
        <v>8.2929036231053014E-7</v>
      </c>
      <c r="H249" s="5">
        <f t="shared" si="149"/>
        <v>153966.65402563557</v>
      </c>
      <c r="I249" s="5">
        <f t="shared" si="149"/>
        <v>96147.122864547171</v>
      </c>
      <c r="J249" s="5">
        <f t="shared" si="149"/>
        <v>36454.600534232028</v>
      </c>
      <c r="K249" s="5">
        <f t="shared" si="150"/>
        <v>132114.71678291907</v>
      </c>
      <c r="L249" s="5">
        <f t="shared" si="150"/>
        <v>32436.684666175992</v>
      </c>
      <c r="M249" s="5">
        <f t="shared" si="150"/>
        <v>8342.2250270500554</v>
      </c>
      <c r="N249" s="15">
        <f t="shared" si="151"/>
        <v>-7.7996446786633422E-3</v>
      </c>
      <c r="O249" s="15">
        <f t="shared" si="151"/>
        <v>6.4490258023064406E-4</v>
      </c>
      <c r="P249" s="15">
        <f t="shared" si="151"/>
        <v>1.3003138601344055E-3</v>
      </c>
      <c r="Q249" s="5">
        <f t="shared" si="152"/>
        <v>2697.6937200085613</v>
      </c>
      <c r="R249" s="5">
        <f t="shared" si="152"/>
        <v>5412.8197190409319</v>
      </c>
      <c r="S249" s="5">
        <f t="shared" si="152"/>
        <v>3620.9625571111769</v>
      </c>
      <c r="T249" s="5">
        <f t="shared" si="194"/>
        <v>17.521285612658655</v>
      </c>
      <c r="U249" s="5">
        <f t="shared" si="194"/>
        <v>56.29726150689455</v>
      </c>
      <c r="V249" s="5">
        <f t="shared" si="194"/>
        <v>99.327999869618054</v>
      </c>
      <c r="W249" s="15">
        <f t="shared" si="154"/>
        <v>-1.0734613539272964E-2</v>
      </c>
      <c r="X249" s="15">
        <f t="shared" si="154"/>
        <v>-1.217998157191269E-2</v>
      </c>
      <c r="Y249" s="15">
        <f t="shared" si="154"/>
        <v>-9.7425357312937999E-3</v>
      </c>
      <c r="Z249" s="5">
        <f t="shared" si="159"/>
        <v>2385.5612129595474</v>
      </c>
      <c r="AA249" s="5">
        <f t="shared" si="159"/>
        <v>14408.9221781533</v>
      </c>
      <c r="AB249" s="5">
        <f t="shared" si="159"/>
        <v>52127.728479480116</v>
      </c>
      <c r="AC249" s="16">
        <f t="shared" si="197"/>
        <v>1.0576297940389239</v>
      </c>
      <c r="AD249" s="16">
        <f t="shared" si="197"/>
        <v>3.0449005983127875</v>
      </c>
      <c r="AE249" s="16">
        <f t="shared" si="197"/>
        <v>15.400275638114998</v>
      </c>
      <c r="AF249" s="15">
        <f t="shared" si="166"/>
        <v>-4.0504037456468023E-3</v>
      </c>
      <c r="AG249" s="15">
        <f t="shared" si="166"/>
        <v>2.9673830763510267E-4</v>
      </c>
      <c r="AH249" s="15">
        <f t="shared" si="166"/>
        <v>9.7937136394747881E-3</v>
      </c>
      <c r="AI249" s="1">
        <f t="shared" si="198"/>
        <v>328207.32809305668</v>
      </c>
      <c r="AJ249" s="1">
        <f t="shared" si="198"/>
        <v>190099.95417372257</v>
      </c>
      <c r="AK249" s="1">
        <f t="shared" si="198"/>
        <v>71681.72379234455</v>
      </c>
      <c r="AL249" s="14">
        <f t="shared" si="195"/>
        <v>86.743936800559794</v>
      </c>
      <c r="AM249" s="14">
        <f t="shared" si="195"/>
        <v>20.929197845727622</v>
      </c>
      <c r="AN249" s="14">
        <f t="shared" si="195"/>
        <v>6.5984438891192756</v>
      </c>
      <c r="AO249" s="11">
        <f t="shared" si="196"/>
        <v>2.9641817356102938E-3</v>
      </c>
      <c r="AP249" s="11">
        <f t="shared" si="196"/>
        <v>3.7340871942124956E-3</v>
      </c>
      <c r="AQ249" s="11">
        <f t="shared" si="196"/>
        <v>3.3872882309361869E-3</v>
      </c>
      <c r="AR249" s="1">
        <f t="shared" si="160"/>
        <v>153966.65402563557</v>
      </c>
      <c r="AS249" s="1">
        <f t="shared" si="157"/>
        <v>96147.122864547171</v>
      </c>
      <c r="AT249" s="1">
        <f t="shared" si="158"/>
        <v>36454.600534232028</v>
      </c>
      <c r="AU249" s="1">
        <f t="shared" si="167"/>
        <v>30793.330805127116</v>
      </c>
      <c r="AV249" s="1">
        <f t="shared" si="167"/>
        <v>19229.424572909436</v>
      </c>
      <c r="AW249" s="1">
        <f t="shared" si="167"/>
        <v>7290.9201068464063</v>
      </c>
      <c r="AX249" s="1">
        <f t="shared" si="168"/>
        <v>105691.77342633526</v>
      </c>
      <c r="AY249" s="1">
        <f t="shared" si="168"/>
        <v>25949.347732940791</v>
      </c>
      <c r="AZ249" s="1">
        <f t="shared" si="168"/>
        <v>6673.7800216400447</v>
      </c>
      <c r="BA249" s="1">
        <f t="shared" si="169"/>
        <v>13481.690518578338</v>
      </c>
      <c r="BB249" s="1">
        <f t="shared" si="169"/>
        <v>30127.305569655855</v>
      </c>
      <c r="BC249" s="1">
        <f t="shared" si="169"/>
        <v>38480.991090180483</v>
      </c>
      <c r="BD249" s="1">
        <f t="shared" si="170"/>
        <v>316.87789415843235</v>
      </c>
      <c r="BE249" s="2">
        <f t="shared" si="199"/>
        <v>0.17931493730955578</v>
      </c>
      <c r="BF249" s="2">
        <f t="shared" si="199"/>
        <v>0.13584270515142602</v>
      </c>
      <c r="BG249" s="2">
        <f t="shared" si="199"/>
        <v>7.3108051554487685E-2</v>
      </c>
      <c r="BH249" s="2">
        <f t="shared" si="163"/>
        <v>8.9899471001837025E-2</v>
      </c>
      <c r="BI249" s="2">
        <f t="shared" si="171"/>
        <v>3.2153846742329923E-3</v>
      </c>
      <c r="BJ249" s="2">
        <f t="shared" si="171"/>
        <v>1.8453240542857267E-3</v>
      </c>
      <c r="BK249" s="2">
        <f t="shared" si="171"/>
        <v>5.3447872020936297E-4</v>
      </c>
      <c r="BL249" s="2">
        <f t="shared" si="164"/>
        <v>495.06201969696207</v>
      </c>
      <c r="BM249" s="2">
        <f t="shared" si="164"/>
        <v>177.42259857231409</v>
      </c>
      <c r="BN249" s="2">
        <f t="shared" si="164"/>
        <v>19.484208239279894</v>
      </c>
      <c r="BO249" s="2">
        <f t="shared" si="172"/>
        <v>2314.6352954085414</v>
      </c>
      <c r="BP249" s="2">
        <f t="shared" si="172"/>
        <v>181.28885840260045</v>
      </c>
      <c r="BQ249" s="2">
        <f t="shared" si="172"/>
        <v>10.225363325793127</v>
      </c>
      <c r="BR249" s="11">
        <f t="shared" si="173"/>
        <v>2.6172380742776141E-2</v>
      </c>
      <c r="BS249" s="17">
        <f t="shared" si="161"/>
        <v>8.9940374849738127E-4</v>
      </c>
      <c r="BT249" s="17">
        <f t="shared" si="162"/>
        <v>3.8601284401437266E-3</v>
      </c>
      <c r="BU249" s="12">
        <f>(BU$3*temphigh!$I359+BU$4*temphigh!$I359^2+BU$5*temphigh!$I359^6)*(K249/K$56)^$BW$1</f>
        <v>-50.863966790040664</v>
      </c>
      <c r="BV249" s="12">
        <f>(BV$3*temphigh!$I359+BV$4*temphigh!$I359^2+BV$5*temphigh!$I359^6)*(L249/L$56)^$BW$1</f>
        <v>-32.607279558552484</v>
      </c>
      <c r="BW249" s="12">
        <f>(BW$3*temphigh!$I359+BW$4*temphigh!$I359^2+BW$5*temphigh!$I359^6)*(M249/M$56)^$BW$1</f>
        <v>-27.869543358504032</v>
      </c>
      <c r="BX249" s="12"/>
      <c r="BY249" s="12"/>
      <c r="BZ249" s="12"/>
      <c r="CA249" s="19"/>
      <c r="CB249" s="19"/>
      <c r="CC249" s="19"/>
      <c r="CD249" s="19"/>
      <c r="CE249" s="19"/>
      <c r="CF249" s="19"/>
      <c r="CG249" s="19"/>
      <c r="CH249" s="19"/>
    </row>
    <row r="250" spans="1:86" x14ac:dyDescent="0.3">
      <c r="A250" s="2">
        <f t="shared" ref="A250:A313" si="200">1+A249</f>
        <v>2204</v>
      </c>
      <c r="B250" s="5">
        <f t="shared" ref="B250:D265" si="201">B249*(1+E250)</f>
        <v>1165.4014627213089</v>
      </c>
      <c r="C250" s="5">
        <f t="shared" si="201"/>
        <v>2964.1488012227583</v>
      </c>
      <c r="D250" s="5">
        <f t="shared" si="201"/>
        <v>4369.8928206686614</v>
      </c>
      <c r="E250" s="15">
        <f t="shared" ref="E250:G265" si="202">E249*$E$5</f>
        <v>1.9588780422854028E-7</v>
      </c>
      <c r="F250" s="15">
        <f t="shared" si="202"/>
        <v>3.8591210968109148E-7</v>
      </c>
      <c r="G250" s="15">
        <f t="shared" si="202"/>
        <v>7.8782584419500355E-7</v>
      </c>
      <c r="H250" s="5">
        <f t="shared" ref="H250:J313" si="203">AR250</f>
        <v>152732.83322299298</v>
      </c>
      <c r="I250" s="5">
        <f t="shared" si="203"/>
        <v>96204.168907066196</v>
      </c>
      <c r="J250" s="5">
        <f t="shared" si="203"/>
        <v>36500.527632361569</v>
      </c>
      <c r="K250" s="5">
        <f t="shared" ref="K250:M313" si="204">H250/B250*1000</f>
        <v>131055.98208736512</v>
      </c>
      <c r="L250" s="5">
        <f t="shared" si="204"/>
        <v>32455.917485444879</v>
      </c>
      <c r="M250" s="5">
        <f t="shared" si="204"/>
        <v>8352.7283460413164</v>
      </c>
      <c r="N250" s="15">
        <f t="shared" ref="N250:P313" si="205">K250/K249-1</f>
        <v>-8.0137529060716473E-3</v>
      </c>
      <c r="O250" s="15">
        <f t="shared" si="205"/>
        <v>5.929341875356986E-4</v>
      </c>
      <c r="P250" s="15">
        <f t="shared" si="205"/>
        <v>1.2590548633253373E-3</v>
      </c>
      <c r="Q250" s="5">
        <f t="shared" ref="Q250:S313" si="206">T250*H250/1000</f>
        <v>2647.3489560343364</v>
      </c>
      <c r="R250" s="5">
        <f t="shared" si="206"/>
        <v>5350.0640941355787</v>
      </c>
      <c r="S250" s="5">
        <f t="shared" si="206"/>
        <v>3590.2026028584464</v>
      </c>
      <c r="T250" s="5">
        <f t="shared" ref="T250:V265" si="207">T249*(1+W250)</f>
        <v>17.333201382895542</v>
      </c>
      <c r="U250" s="5">
        <f t="shared" si="207"/>
        <v>55.611561899191422</v>
      </c>
      <c r="V250" s="5">
        <f t="shared" si="207"/>
        <v>98.360293281770353</v>
      </c>
      <c r="W250" s="15">
        <f t="shared" ref="W250:Y313" si="208">T$5-1</f>
        <v>-1.0734613539272964E-2</v>
      </c>
      <c r="X250" s="15">
        <f t="shared" si="208"/>
        <v>-1.217998157191269E-2</v>
      </c>
      <c r="Y250" s="15">
        <f t="shared" si="208"/>
        <v>-9.7425357312937999E-3</v>
      </c>
      <c r="Z250" s="5">
        <f t="shared" si="159"/>
        <v>2332.0626121530991</v>
      </c>
      <c r="AA250" s="5">
        <f t="shared" si="159"/>
        <v>14246.833054670904</v>
      </c>
      <c r="AB250" s="5">
        <f t="shared" si="159"/>
        <v>52193.245161448751</v>
      </c>
      <c r="AC250" s="16">
        <f t="shared" si="197"/>
        <v>1.053345966359641</v>
      </c>
      <c r="AD250" s="16">
        <f t="shared" si="197"/>
        <v>3.0458041369632478</v>
      </c>
      <c r="AE250" s="16">
        <f t="shared" si="197"/>
        <v>15.551101527683675</v>
      </c>
      <c r="AF250" s="15">
        <f t="shared" si="166"/>
        <v>-4.0504037456468023E-3</v>
      </c>
      <c r="AG250" s="15">
        <f t="shared" si="166"/>
        <v>2.9673830763510267E-4</v>
      </c>
      <c r="AH250" s="15">
        <f t="shared" si="166"/>
        <v>9.7937136394747881E-3</v>
      </c>
      <c r="AI250" s="1">
        <f t="shared" si="198"/>
        <v>326179.92608887813</v>
      </c>
      <c r="AJ250" s="1">
        <f t="shared" si="198"/>
        <v>190319.38332925973</v>
      </c>
      <c r="AK250" s="1">
        <f t="shared" si="198"/>
        <v>71804.471519956496</v>
      </c>
      <c r="AL250" s="14">
        <f t="shared" ref="AL250:AN265" si="209">AL249*(1+AO250)</f>
        <v>86.99849034576755</v>
      </c>
      <c r="AM250" s="14">
        <f t="shared" si="209"/>
        <v>21.006567780891885</v>
      </c>
      <c r="AN250" s="14">
        <f t="shared" si="209"/>
        <v>6.6205712121341005</v>
      </c>
      <c r="AO250" s="11">
        <f t="shared" ref="AO250:AQ265" si="210">AO$5*AO249</f>
        <v>2.9345399182541909E-3</v>
      </c>
      <c r="AP250" s="11">
        <f t="shared" si="210"/>
        <v>3.6967463222703704E-3</v>
      </c>
      <c r="AQ250" s="11">
        <f t="shared" si="210"/>
        <v>3.3534153486268251E-3</v>
      </c>
      <c r="AR250" s="1">
        <f t="shared" si="160"/>
        <v>152732.83322299298</v>
      </c>
      <c r="AS250" s="1">
        <f t="shared" si="157"/>
        <v>96204.168907066196</v>
      </c>
      <c r="AT250" s="1">
        <f t="shared" si="158"/>
        <v>36500.527632361569</v>
      </c>
      <c r="AU250" s="1">
        <f t="shared" si="167"/>
        <v>30546.566644598599</v>
      </c>
      <c r="AV250" s="1">
        <f t="shared" si="167"/>
        <v>19240.833781413239</v>
      </c>
      <c r="AW250" s="1">
        <f t="shared" si="167"/>
        <v>7300.1055264723145</v>
      </c>
      <c r="AX250" s="1">
        <f t="shared" si="168"/>
        <v>104844.78566989211</v>
      </c>
      <c r="AY250" s="1">
        <f t="shared" si="168"/>
        <v>25964.733988355903</v>
      </c>
      <c r="AZ250" s="1">
        <f t="shared" si="168"/>
        <v>6682.1826768330529</v>
      </c>
      <c r="BA250" s="1">
        <f t="shared" si="169"/>
        <v>13472.316297808122</v>
      </c>
      <c r="BB250" s="1">
        <f t="shared" si="169"/>
        <v>30129.074220460665</v>
      </c>
      <c r="BC250" s="1">
        <f t="shared" si="169"/>
        <v>38486.519880593471</v>
      </c>
      <c r="BD250" s="1">
        <f t="shared" si="170"/>
        <v>307.64065778894968</v>
      </c>
      <c r="BE250" s="2">
        <f t="shared" si="199"/>
        <v>0.17931493730955578</v>
      </c>
      <c r="BF250" s="2">
        <f t="shared" si="199"/>
        <v>0.13584270515142602</v>
      </c>
      <c r="BG250" s="2">
        <f t="shared" si="199"/>
        <v>7.3108051554487685E-2</v>
      </c>
      <c r="BH250" s="2">
        <f t="shared" si="163"/>
        <v>8.9705633514471417E-2</v>
      </c>
      <c r="BI250" s="2">
        <f t="shared" si="171"/>
        <v>3.2153846742329923E-3</v>
      </c>
      <c r="BJ250" s="2">
        <f t="shared" si="171"/>
        <v>1.8453240542857267E-3</v>
      </c>
      <c r="BK250" s="2">
        <f t="shared" si="171"/>
        <v>5.3447872020936297E-4</v>
      </c>
      <c r="BL250" s="2">
        <f t="shared" si="164"/>
        <v>491.09481119739525</v>
      </c>
      <c r="BM250" s="2">
        <f t="shared" si="164"/>
        <v>177.52786700677623</v>
      </c>
      <c r="BN250" s="2">
        <f t="shared" si="164"/>
        <v>19.508755295911101</v>
      </c>
      <c r="BO250" s="2">
        <f t="shared" si="172"/>
        <v>2348.760129489513</v>
      </c>
      <c r="BP250" s="2">
        <f t="shared" si="172"/>
        <v>183.46020481928727</v>
      </c>
      <c r="BQ250" s="2">
        <f t="shared" si="172"/>
        <v>10.225393909339441</v>
      </c>
      <c r="BR250" s="11">
        <f t="shared" si="173"/>
        <v>2.6053265292681566E-2</v>
      </c>
      <c r="BS250" s="17">
        <f t="shared" si="161"/>
        <v>8.7646458370509292E-4</v>
      </c>
      <c r="BT250" s="17">
        <f t="shared" si="162"/>
        <v>3.7476975147026472E-3</v>
      </c>
      <c r="BU250" s="12">
        <f>(BU$3*temphigh!$I360+BU$4*temphigh!$I360^2+BU$5*temphigh!$I360^6)*(K250/K$56)^$BW$1</f>
        <v>-51.344642566914892</v>
      </c>
      <c r="BV250" s="12">
        <f>(BV$3*temphigh!$I360+BV$4*temphigh!$I360^2+BV$5*temphigh!$I360^6)*(L250/L$56)^$BW$1</f>
        <v>-32.830786472903803</v>
      </c>
      <c r="BW250" s="12">
        <f>(BW$3*temphigh!$I360+BW$4*temphigh!$I360^2+BW$5*temphigh!$I360^6)*(M250/M$56)^$BW$1</f>
        <v>-28.044457433567711</v>
      </c>
      <c r="BX250" s="12"/>
      <c r="BY250" s="12"/>
      <c r="BZ250" s="12"/>
      <c r="CA250" s="19"/>
      <c r="CB250" s="19"/>
      <c r="CC250" s="19"/>
      <c r="CD250" s="19"/>
      <c r="CE250" s="19"/>
      <c r="CF250" s="19"/>
      <c r="CG250" s="19"/>
      <c r="CH250" s="19"/>
    </row>
    <row r="251" spans="1:86" x14ac:dyDescent="0.3">
      <c r="A251" s="2">
        <f t="shared" si="200"/>
        <v>2205</v>
      </c>
      <c r="B251" s="5">
        <f t="shared" si="201"/>
        <v>1165.4016795948457</v>
      </c>
      <c r="C251" s="5">
        <f t="shared" si="201"/>
        <v>2964.1498879286301</v>
      </c>
      <c r="D251" s="5">
        <f t="shared" si="201"/>
        <v>4369.8960912474367</v>
      </c>
      <c r="E251" s="15">
        <f t="shared" si="202"/>
        <v>1.8609341401711326E-7</v>
      </c>
      <c r="F251" s="15">
        <f t="shared" si="202"/>
        <v>3.6661650419703692E-7</v>
      </c>
      <c r="G251" s="15">
        <f t="shared" si="202"/>
        <v>7.4843455198525335E-7</v>
      </c>
      <c r="H251" s="5">
        <f t="shared" si="203"/>
        <v>151475.11967874994</v>
      </c>
      <c r="I251" s="5">
        <f t="shared" si="203"/>
        <v>96256.292915209022</v>
      </c>
      <c r="J251" s="5">
        <f t="shared" si="203"/>
        <v>36545.022500104118</v>
      </c>
      <c r="K251" s="5">
        <f t="shared" si="204"/>
        <v>129976.74735753819</v>
      </c>
      <c r="L251" s="5">
        <f t="shared" si="204"/>
        <v>32473.490395073655</v>
      </c>
      <c r="M251" s="5">
        <f t="shared" si="204"/>
        <v>8362.9042286156327</v>
      </c>
      <c r="N251" s="15">
        <f t="shared" si="205"/>
        <v>-8.2349139095954094E-3</v>
      </c>
      <c r="O251" s="15">
        <f t="shared" si="205"/>
        <v>5.4143931184991168E-4</v>
      </c>
      <c r="P251" s="15">
        <f t="shared" si="205"/>
        <v>1.2182705042884656E-3</v>
      </c>
      <c r="Q251" s="5">
        <f t="shared" si="206"/>
        <v>2597.3645026884474</v>
      </c>
      <c r="R251" s="5">
        <f t="shared" si="206"/>
        <v>5287.7638034835272</v>
      </c>
      <c r="S251" s="5">
        <f t="shared" si="206"/>
        <v>3559.558815475441</v>
      </c>
      <c r="T251" s="5">
        <f t="shared" si="207"/>
        <v>17.147136164651766</v>
      </c>
      <c r="U251" s="5">
        <f t="shared" si="207"/>
        <v>54.934214100073987</v>
      </c>
      <c r="V251" s="5">
        <f t="shared" si="207"/>
        <v>97.402014609932166</v>
      </c>
      <c r="W251" s="15">
        <f t="shared" si="208"/>
        <v>-1.0734613539272964E-2</v>
      </c>
      <c r="X251" s="15">
        <f t="shared" si="208"/>
        <v>-1.217998157191269E-2</v>
      </c>
      <c r="Y251" s="15">
        <f t="shared" si="208"/>
        <v>-9.7425357312937999E-3</v>
      </c>
      <c r="Z251" s="5">
        <f t="shared" si="159"/>
        <v>2279.271794342033</v>
      </c>
      <c r="AA251" s="5">
        <f t="shared" si="159"/>
        <v>14085.835436702035</v>
      </c>
      <c r="AB251" s="5">
        <f t="shared" si="159"/>
        <v>52256.688673737022</v>
      </c>
      <c r="AC251" s="16">
        <f t="shared" si="197"/>
        <v>1.0490794899120359</v>
      </c>
      <c r="AD251" s="16">
        <f t="shared" si="197"/>
        <v>3.0467079437282383</v>
      </c>
      <c r="AE251" s="16">
        <f t="shared" si="197"/>
        <v>15.703404562824208</v>
      </c>
      <c r="AF251" s="15">
        <f t="shared" si="166"/>
        <v>-4.0504037456468023E-3</v>
      </c>
      <c r="AG251" s="15">
        <f t="shared" si="166"/>
        <v>2.9673830763510267E-4</v>
      </c>
      <c r="AH251" s="15">
        <f t="shared" si="166"/>
        <v>9.7937136394747881E-3</v>
      </c>
      <c r="AI251" s="1">
        <f t="shared" si="198"/>
        <v>324108.50012458896</v>
      </c>
      <c r="AJ251" s="1">
        <f t="shared" si="198"/>
        <v>190528.27877774701</v>
      </c>
      <c r="AK251" s="1">
        <f t="shared" si="198"/>
        <v>71924.129894433165</v>
      </c>
      <c r="AL251" s="14">
        <f t="shared" si="209"/>
        <v>87.251237883087583</v>
      </c>
      <c r="AM251" s="14">
        <f t="shared" si="209"/>
        <v>21.083447173557541</v>
      </c>
      <c r="AN251" s="14">
        <f t="shared" si="209"/>
        <v>6.642550722002353</v>
      </c>
      <c r="AO251" s="11">
        <f t="shared" si="210"/>
        <v>2.9051945190716488E-3</v>
      </c>
      <c r="AP251" s="11">
        <f t="shared" si="210"/>
        <v>3.6597788590476666E-3</v>
      </c>
      <c r="AQ251" s="11">
        <f t="shared" si="210"/>
        <v>3.3198811951405567E-3</v>
      </c>
      <c r="AR251" s="1">
        <f t="shared" si="160"/>
        <v>151475.11967874994</v>
      </c>
      <c r="AS251" s="1">
        <f t="shared" si="157"/>
        <v>96256.292915209022</v>
      </c>
      <c r="AT251" s="1">
        <f t="shared" si="158"/>
        <v>36545.022500104118</v>
      </c>
      <c r="AU251" s="1">
        <f t="shared" si="167"/>
        <v>30295.023935749989</v>
      </c>
      <c r="AV251" s="1">
        <f t="shared" si="167"/>
        <v>19251.258583041807</v>
      </c>
      <c r="AW251" s="1">
        <f t="shared" si="167"/>
        <v>7309.0045000208238</v>
      </c>
      <c r="AX251" s="1">
        <f t="shared" si="168"/>
        <v>103981.39788603057</v>
      </c>
      <c r="AY251" s="1">
        <f t="shared" si="168"/>
        <v>25978.79231605892</v>
      </c>
      <c r="AZ251" s="1">
        <f t="shared" si="168"/>
        <v>6690.3233828925077</v>
      </c>
      <c r="BA251" s="1">
        <f t="shared" si="169"/>
        <v>13462.68208896885</v>
      </c>
      <c r="BB251" s="1">
        <f t="shared" si="169"/>
        <v>30130.689739228892</v>
      </c>
      <c r="BC251" s="1">
        <f t="shared" si="169"/>
        <v>38491.869160518101</v>
      </c>
      <c r="BD251" s="1">
        <f t="shared" si="170"/>
        <v>298.67053752153225</v>
      </c>
      <c r="BE251" s="2">
        <f t="shared" si="199"/>
        <v>0.17931493730955578</v>
      </c>
      <c r="BF251" s="2">
        <f t="shared" si="199"/>
        <v>0.13584270515142602</v>
      </c>
      <c r="BG251" s="2">
        <f t="shared" si="199"/>
        <v>7.3108051554487685E-2</v>
      </c>
      <c r="BH251" s="2">
        <f t="shared" si="163"/>
        <v>8.9513106988674887E-2</v>
      </c>
      <c r="BI251" s="2">
        <f t="shared" si="171"/>
        <v>3.2153846742329923E-3</v>
      </c>
      <c r="BJ251" s="2">
        <f t="shared" si="171"/>
        <v>1.8453240542857267E-3</v>
      </c>
      <c r="BK251" s="2">
        <f t="shared" si="171"/>
        <v>5.3447872020936297E-4</v>
      </c>
      <c r="BL251" s="2">
        <f t="shared" si="164"/>
        <v>487.05077834266086</v>
      </c>
      <c r="BM251" s="2">
        <f t="shared" si="164"/>
        <v>177.62405269280799</v>
      </c>
      <c r="BN251" s="2">
        <f t="shared" si="164"/>
        <v>19.532536855878025</v>
      </c>
      <c r="BO251" s="2">
        <f t="shared" si="172"/>
        <v>2383.3710096863106</v>
      </c>
      <c r="BP251" s="2">
        <f t="shared" si="172"/>
        <v>185.65764560020304</v>
      </c>
      <c r="BQ251" s="2">
        <f t="shared" si="172"/>
        <v>10.225429344283253</v>
      </c>
      <c r="BR251" s="11">
        <f t="shared" si="173"/>
        <v>2.5931692448703608E-2</v>
      </c>
      <c r="BS251" s="17">
        <f t="shared" si="161"/>
        <v>8.5420963350775123E-4</v>
      </c>
      <c r="BT251" s="17">
        <f t="shared" si="162"/>
        <v>3.6385412764103368E-3</v>
      </c>
      <c r="BU251" s="12">
        <f>(BU$3*temphigh!$I361+BU$4*temphigh!$I361^2+BU$5*temphigh!$I361^6)*(K251/K$56)^$BW$1</f>
        <v>-51.828526754067958</v>
      </c>
      <c r="BV251" s="12">
        <f>(BV$3*temphigh!$I361+BV$4*temphigh!$I361^2+BV$5*temphigh!$I361^6)*(L251/L$56)^$BW$1</f>
        <v>-33.053772319172907</v>
      </c>
      <c r="BW251" s="12">
        <f>(BW$3*temphigh!$I361+BW$4*temphigh!$I361^2+BW$5*temphigh!$I361^6)*(M251/M$56)^$BW$1</f>
        <v>-28.218812081455429</v>
      </c>
      <c r="BX251" s="12"/>
      <c r="BY251" s="12"/>
      <c r="BZ251" s="12"/>
      <c r="CA251" s="19"/>
      <c r="CB251" s="19"/>
      <c r="CC251" s="19"/>
      <c r="CD251" s="19"/>
      <c r="CE251" s="19"/>
      <c r="CF251" s="19"/>
      <c r="CG251" s="19"/>
      <c r="CH251" s="19"/>
    </row>
    <row r="252" spans="1:86" x14ac:dyDescent="0.3">
      <c r="A252" s="2">
        <f t="shared" si="200"/>
        <v>2206</v>
      </c>
      <c r="B252" s="5">
        <f t="shared" si="201"/>
        <v>1165.4018856247442</v>
      </c>
      <c r="C252" s="5">
        <f t="shared" si="201"/>
        <v>2964.1509202995862</v>
      </c>
      <c r="D252" s="5">
        <f t="shared" si="201"/>
        <v>4369.8991982995985</v>
      </c>
      <c r="E252" s="15">
        <f t="shared" si="202"/>
        <v>1.7678874331625759E-7</v>
      </c>
      <c r="F252" s="15">
        <f t="shared" si="202"/>
        <v>3.4828567898718508E-7</v>
      </c>
      <c r="G252" s="15">
        <f t="shared" si="202"/>
        <v>7.1101282438599068E-7</v>
      </c>
      <c r="H252" s="5">
        <f t="shared" si="203"/>
        <v>150193.11295383872</v>
      </c>
      <c r="I252" s="5">
        <f t="shared" si="203"/>
        <v>96303.531445298868</v>
      </c>
      <c r="J252" s="5">
        <f t="shared" si="203"/>
        <v>36588.096871760012</v>
      </c>
      <c r="K252" s="5">
        <f t="shared" si="204"/>
        <v>128876.66890406975</v>
      </c>
      <c r="L252" s="5">
        <f t="shared" si="204"/>
        <v>32489.415699375215</v>
      </c>
      <c r="M252" s="5">
        <f t="shared" si="204"/>
        <v>8372.755345477317</v>
      </c>
      <c r="N252" s="15">
        <f t="shared" si="205"/>
        <v>-8.4636558140845919E-3</v>
      </c>
      <c r="O252" s="15">
        <f t="shared" si="205"/>
        <v>4.904093803226317E-4</v>
      </c>
      <c r="P252" s="15">
        <f t="shared" si="205"/>
        <v>1.1779540447176551E-3</v>
      </c>
      <c r="Q252" s="5">
        <f t="shared" si="206"/>
        <v>2547.736030915451</v>
      </c>
      <c r="R252" s="5">
        <f t="shared" si="206"/>
        <v>5225.9223421336364</v>
      </c>
      <c r="S252" s="5">
        <f t="shared" si="206"/>
        <v>3529.0343419988094</v>
      </c>
      <c r="T252" s="5">
        <f t="shared" si="207"/>
        <v>16.963068284618938</v>
      </c>
      <c r="U252" s="5">
        <f t="shared" si="207"/>
        <v>54.265116384667579</v>
      </c>
      <c r="V252" s="5">
        <f t="shared" si="207"/>
        <v>96.453072002294903</v>
      </c>
      <c r="W252" s="15">
        <f t="shared" si="208"/>
        <v>-1.0734613539272964E-2</v>
      </c>
      <c r="X252" s="15">
        <f t="shared" si="208"/>
        <v>-1.217998157191269E-2</v>
      </c>
      <c r="Y252" s="15">
        <f t="shared" si="208"/>
        <v>-9.7425357312937999E-3</v>
      </c>
      <c r="Z252" s="5">
        <f t="shared" si="159"/>
        <v>2227.1793234375264</v>
      </c>
      <c r="AA252" s="5">
        <f t="shared" si="159"/>
        <v>13925.94019157322</v>
      </c>
      <c r="AB252" s="5">
        <f t="shared" si="159"/>
        <v>52318.076080977466</v>
      </c>
      <c r="AC252" s="16">
        <f t="shared" si="197"/>
        <v>1.044830294416615</v>
      </c>
      <c r="AD252" s="16">
        <f t="shared" si="197"/>
        <v>3.0476120186873188</v>
      </c>
      <c r="AE252" s="16">
        <f t="shared" si="197"/>
        <v>15.857199210277329</v>
      </c>
      <c r="AF252" s="15">
        <f t="shared" si="166"/>
        <v>-4.0504037456468023E-3</v>
      </c>
      <c r="AG252" s="15">
        <f t="shared" si="166"/>
        <v>2.9673830763510267E-4</v>
      </c>
      <c r="AH252" s="15">
        <f t="shared" si="166"/>
        <v>9.7937136394747881E-3</v>
      </c>
      <c r="AI252" s="1">
        <f t="shared" si="198"/>
        <v>321992.67404788011</v>
      </c>
      <c r="AJ252" s="1">
        <f t="shared" si="198"/>
        <v>190726.70948301413</v>
      </c>
      <c r="AK252" s="1">
        <f t="shared" si="198"/>
        <v>72040.72140501067</v>
      </c>
      <c r="AL252" s="14">
        <f t="shared" si="209"/>
        <v>87.502184882986953</v>
      </c>
      <c r="AM252" s="14">
        <f t="shared" si="209"/>
        <v>21.159836320256758</v>
      </c>
      <c r="AN252" s="14">
        <f t="shared" si="209"/>
        <v>6.6643826764397991</v>
      </c>
      <c r="AO252" s="11">
        <f t="shared" si="210"/>
        <v>2.8761425738809323E-3</v>
      </c>
      <c r="AP252" s="11">
        <f t="shared" si="210"/>
        <v>3.6231810704571901E-3</v>
      </c>
      <c r="AQ252" s="11">
        <f t="shared" si="210"/>
        <v>3.286682383189151E-3</v>
      </c>
      <c r="AR252" s="1">
        <f t="shared" si="160"/>
        <v>150193.11295383872</v>
      </c>
      <c r="AS252" s="1">
        <f t="shared" si="157"/>
        <v>96303.531445298868</v>
      </c>
      <c r="AT252" s="1">
        <f t="shared" si="158"/>
        <v>36588.096871760012</v>
      </c>
      <c r="AU252" s="1">
        <f t="shared" si="167"/>
        <v>30038.622590767744</v>
      </c>
      <c r="AV252" s="1">
        <f t="shared" si="167"/>
        <v>19260.706289059774</v>
      </c>
      <c r="AW252" s="1">
        <f t="shared" si="167"/>
        <v>7317.6193743520025</v>
      </c>
      <c r="AX252" s="1">
        <f t="shared" si="168"/>
        <v>103101.33512325579</v>
      </c>
      <c r="AY252" s="1">
        <f t="shared" si="168"/>
        <v>25991.53255950017</v>
      </c>
      <c r="AZ252" s="1">
        <f t="shared" si="168"/>
        <v>6698.2042763818545</v>
      </c>
      <c r="BA252" s="1">
        <f t="shared" si="169"/>
        <v>13452.77893065856</v>
      </c>
      <c r="BB252" s="1">
        <f t="shared" si="169"/>
        <v>30132.153524407957</v>
      </c>
      <c r="BC252" s="1">
        <f t="shared" si="169"/>
        <v>38497.04103976208</v>
      </c>
      <c r="BD252" s="1">
        <f t="shared" si="170"/>
        <v>289.95985301956608</v>
      </c>
      <c r="BE252" s="2">
        <f t="shared" si="199"/>
        <v>0.17931493730955578</v>
      </c>
      <c r="BF252" s="2">
        <f t="shared" si="199"/>
        <v>0.13584270515142602</v>
      </c>
      <c r="BG252" s="2">
        <f t="shared" si="199"/>
        <v>7.3108051554487685E-2</v>
      </c>
      <c r="BH252" s="2">
        <f t="shared" si="163"/>
        <v>8.9321888690339482E-2</v>
      </c>
      <c r="BI252" s="2">
        <f t="shared" si="171"/>
        <v>3.2153846742329923E-3</v>
      </c>
      <c r="BJ252" s="2">
        <f t="shared" si="171"/>
        <v>1.8453240542857267E-3</v>
      </c>
      <c r="BK252" s="2">
        <f t="shared" si="171"/>
        <v>5.3447872020936297E-4</v>
      </c>
      <c r="BL252" s="2">
        <f t="shared" si="164"/>
        <v>482.92863356711774</v>
      </c>
      <c r="BM252" s="2">
        <f t="shared" si="164"/>
        <v>177.71122308867189</v>
      </c>
      <c r="BN252" s="2">
        <f t="shared" si="164"/>
        <v>19.555559190914487</v>
      </c>
      <c r="BO252" s="2">
        <f t="shared" si="172"/>
        <v>2418.4732994087599</v>
      </c>
      <c r="BP252" s="2">
        <f t="shared" si="172"/>
        <v>187.88149377635557</v>
      </c>
      <c r="BQ252" s="2">
        <f t="shared" si="172"/>
        <v>10.225469561384703</v>
      </c>
      <c r="BR252" s="11">
        <f t="shared" si="173"/>
        <v>2.5807466231071524E-2</v>
      </c>
      <c r="BS252" s="17">
        <f t="shared" si="161"/>
        <v>8.3261842849294916E-4</v>
      </c>
      <c r="BT252" s="17">
        <f t="shared" si="162"/>
        <v>3.5325643460294531E-3</v>
      </c>
      <c r="BU252" s="12">
        <f>(BU$3*temphigh!$I362+BU$4*temphigh!$I362^2+BU$5*temphigh!$I362^6)*(K252/K$56)^$BW$1</f>
        <v>-52.315790151550438</v>
      </c>
      <c r="BV252" s="12">
        <f>(BV$3*temphigh!$I362+BV$4*temphigh!$I362^2+BV$5*temphigh!$I362^6)*(L252/L$56)^$BW$1</f>
        <v>-33.276238474844263</v>
      </c>
      <c r="BW252" s="12">
        <f>(BW$3*temphigh!$I362+BW$4*temphigh!$I362^2+BW$5*temphigh!$I362^6)*(M252/M$56)^$BW$1</f>
        <v>-28.392607599211949</v>
      </c>
      <c r="BX252" s="12"/>
      <c r="BY252" s="12"/>
      <c r="BZ252" s="12"/>
      <c r="CA252" s="19"/>
      <c r="CB252" s="19"/>
      <c r="CC252" s="19"/>
      <c r="CD252" s="19"/>
      <c r="CE252" s="19"/>
      <c r="CF252" s="19"/>
      <c r="CG252" s="19"/>
      <c r="CH252" s="19"/>
    </row>
    <row r="253" spans="1:86" x14ac:dyDescent="0.3">
      <c r="A253" s="2">
        <f t="shared" si="200"/>
        <v>2207</v>
      </c>
      <c r="B253" s="5">
        <f t="shared" si="201"/>
        <v>1165.4020813531824</v>
      </c>
      <c r="C253" s="5">
        <f t="shared" si="201"/>
        <v>2964.1519010523361</v>
      </c>
      <c r="D253" s="5">
        <f t="shared" si="201"/>
        <v>4369.9021500012504</v>
      </c>
      <c r="E253" s="15">
        <f t="shared" si="202"/>
        <v>1.6794930615044471E-7</v>
      </c>
      <c r="F253" s="15">
        <f t="shared" si="202"/>
        <v>3.3087139503782582E-7</v>
      </c>
      <c r="G253" s="15">
        <f t="shared" si="202"/>
        <v>6.7546218316669107E-7</v>
      </c>
      <c r="H253" s="5">
        <f t="shared" si="203"/>
        <v>148886.37427062209</v>
      </c>
      <c r="I253" s="5">
        <f t="shared" si="203"/>
        <v>96345.921075898674</v>
      </c>
      <c r="J253" s="5">
        <f t="shared" si="203"/>
        <v>36629.762484869811</v>
      </c>
      <c r="K253" s="5">
        <f t="shared" si="204"/>
        <v>127755.37014465066</v>
      </c>
      <c r="L253" s="5">
        <f t="shared" si="204"/>
        <v>32503.705711469727</v>
      </c>
      <c r="M253" s="5">
        <f t="shared" si="204"/>
        <v>8382.2843687379427</v>
      </c>
      <c r="N253" s="15">
        <f t="shared" si="205"/>
        <v>-8.7005566558656655E-3</v>
      </c>
      <c r="O253" s="15">
        <f t="shared" si="205"/>
        <v>4.398359215425085E-4</v>
      </c>
      <c r="P253" s="15">
        <f t="shared" si="205"/>
        <v>1.138098853655567E-3</v>
      </c>
      <c r="Q253" s="5">
        <f t="shared" si="206"/>
        <v>2498.4587183473409</v>
      </c>
      <c r="R253" s="5">
        <f t="shared" si="206"/>
        <v>5164.5429652016555</v>
      </c>
      <c r="S253" s="5">
        <f t="shared" si="206"/>
        <v>3498.6322221337309</v>
      </c>
      <c r="T253" s="5">
        <f t="shared" si="207"/>
        <v>16.780976302143255</v>
      </c>
      <c r="U253" s="5">
        <f t="shared" si="207"/>
        <v>53.604168267104633</v>
      </c>
      <c r="V253" s="5">
        <f t="shared" si="207"/>
        <v>95.513374501919486</v>
      </c>
      <c r="W253" s="15">
        <f t="shared" si="208"/>
        <v>-1.0734613539272964E-2</v>
      </c>
      <c r="X253" s="15">
        <f t="shared" si="208"/>
        <v>-1.217998157191269E-2</v>
      </c>
      <c r="Y253" s="15">
        <f t="shared" si="208"/>
        <v>-9.7425357312937999E-3</v>
      </c>
      <c r="Z253" s="5">
        <f t="shared" si="159"/>
        <v>2175.7754599069253</v>
      </c>
      <c r="AA253" s="5">
        <f t="shared" si="159"/>
        <v>13767.157550883247</v>
      </c>
      <c r="AB253" s="5">
        <f t="shared" si="159"/>
        <v>52377.424453817606</v>
      </c>
      <c r="AC253" s="16">
        <f t="shared" si="197"/>
        <v>1.0405983098785447</v>
      </c>
      <c r="AD253" s="16">
        <f t="shared" si="197"/>
        <v>3.0485163619200724</v>
      </c>
      <c r="AE253" s="16">
        <f t="shared" si="197"/>
        <v>16.012500078466893</v>
      </c>
      <c r="AF253" s="15">
        <f t="shared" si="166"/>
        <v>-4.0504037456468023E-3</v>
      </c>
      <c r="AG253" s="15">
        <f t="shared" si="166"/>
        <v>2.9673830763510267E-4</v>
      </c>
      <c r="AH253" s="15">
        <f t="shared" si="166"/>
        <v>9.7937136394747881E-3</v>
      </c>
      <c r="AI253" s="1">
        <f t="shared" si="198"/>
        <v>319832.02923385985</v>
      </c>
      <c r="AJ253" s="1">
        <f t="shared" si="198"/>
        <v>190914.74482377249</v>
      </c>
      <c r="AK253" s="1">
        <f t="shared" si="198"/>
        <v>72154.268638861613</v>
      </c>
      <c r="AL253" s="14">
        <f t="shared" si="209"/>
        <v>87.751336954644017</v>
      </c>
      <c r="AM253" s="14">
        <f t="shared" si="209"/>
        <v>21.235735579482192</v>
      </c>
      <c r="AN253" s="14">
        <f t="shared" si="209"/>
        <v>6.6860673484859108</v>
      </c>
      <c r="AO253" s="11">
        <f t="shared" si="210"/>
        <v>2.8473811481421231E-3</v>
      </c>
      <c r="AP253" s="11">
        <f t="shared" si="210"/>
        <v>3.5869492597526182E-3</v>
      </c>
      <c r="AQ253" s="11">
        <f t="shared" si="210"/>
        <v>3.2538155593572595E-3</v>
      </c>
      <c r="AR253" s="1">
        <f t="shared" si="160"/>
        <v>148886.37427062209</v>
      </c>
      <c r="AS253" s="1">
        <f t="shared" ref="AS253:AS316" si="211">MAX(0.3*C253,AM253*AJ253^$AR$5*C253^(1-$AR$5)*(1-BJ252+BV252/100))</f>
        <v>96345.921075898674</v>
      </c>
      <c r="AT253" s="1">
        <f t="shared" ref="AT253:AT316" si="212">MAX(0.3*D253,AN253*AK253^$AR$5*D253^(1-$AR$5)*(1-BK252+BW252/100))</f>
        <v>36629.762484869811</v>
      </c>
      <c r="AU253" s="1">
        <f t="shared" si="167"/>
        <v>29777.274854124422</v>
      </c>
      <c r="AV253" s="1">
        <f t="shared" si="167"/>
        <v>19269.184215179735</v>
      </c>
      <c r="AW253" s="1">
        <f t="shared" si="167"/>
        <v>7325.9524969739623</v>
      </c>
      <c r="AX253" s="1">
        <f t="shared" si="168"/>
        <v>102204.29611572053</v>
      </c>
      <c r="AY253" s="1">
        <f t="shared" si="168"/>
        <v>26002.964569175783</v>
      </c>
      <c r="AZ253" s="1">
        <f t="shared" si="168"/>
        <v>6705.8274949903544</v>
      </c>
      <c r="BA253" s="1">
        <f t="shared" si="169"/>
        <v>13442.597175384588</v>
      </c>
      <c r="BB253" s="1">
        <f t="shared" si="169"/>
        <v>30133.466948126716</v>
      </c>
      <c r="BC253" s="1">
        <f t="shared" si="169"/>
        <v>38502.037595731024</v>
      </c>
      <c r="BD253" s="1">
        <f t="shared" si="170"/>
        <v>281.50114147880987</v>
      </c>
      <c r="BE253" s="2">
        <f t="shared" si="199"/>
        <v>0.17931493730955578</v>
      </c>
      <c r="BF253" s="2">
        <f t="shared" si="199"/>
        <v>0.13584270515142602</v>
      </c>
      <c r="BG253" s="2">
        <f t="shared" si="199"/>
        <v>7.3108051554487685E-2</v>
      </c>
      <c r="BH253" s="2">
        <f t="shared" si="163"/>
        <v>8.9131975261784901E-2</v>
      </c>
      <c r="BI253" s="2">
        <f t="shared" si="171"/>
        <v>3.2153846742329923E-3</v>
      </c>
      <c r="BJ253" s="2">
        <f t="shared" si="171"/>
        <v>1.8453240542857267E-3</v>
      </c>
      <c r="BK253" s="2">
        <f t="shared" si="171"/>
        <v>5.3447872020936297E-4</v>
      </c>
      <c r="BL253" s="2">
        <f t="shared" si="164"/>
        <v>478.72696603187558</v>
      </c>
      <c r="BM253" s="2">
        <f t="shared" si="164"/>
        <v>177.78944569366999</v>
      </c>
      <c r="BN253" s="2">
        <f t="shared" si="164"/>
        <v>19.577828574486151</v>
      </c>
      <c r="BO253" s="2">
        <f t="shared" si="172"/>
        <v>2454.0722478527923</v>
      </c>
      <c r="BP253" s="2">
        <f t="shared" si="172"/>
        <v>190.13206612742221</v>
      </c>
      <c r="BQ253" s="2">
        <f t="shared" si="172"/>
        <v>10.225514492541324</v>
      </c>
      <c r="BR253" s="11">
        <f t="shared" si="173"/>
        <v>2.5680373536492634E-2</v>
      </c>
      <c r="BS253" s="17">
        <f t="shared" si="161"/>
        <v>8.1167125011487795E-4</v>
      </c>
      <c r="BT253" s="17">
        <f t="shared" si="162"/>
        <v>3.4296741223586924E-3</v>
      </c>
      <c r="BU253" s="12">
        <f>(BU$3*temphigh!$I363+BU$4*temphigh!$I363^2+BU$5*temphigh!$I363^6)*(K253/K$56)^$BW$1</f>
        <v>-52.806616097457528</v>
      </c>
      <c r="BV253" s="12">
        <f>(BV$3*temphigh!$I363+BV$4*temphigh!$I363^2+BV$5*temphigh!$I363^6)*(L253/L$56)^$BW$1</f>
        <v>-33.498186497896604</v>
      </c>
      <c r="BW253" s="12">
        <f>(BW$3*temphigh!$I363+BW$4*temphigh!$I363^2+BW$5*temphigh!$I363^6)*(M253/M$56)^$BW$1</f>
        <v>-28.565844414584998</v>
      </c>
      <c r="BX253" s="12"/>
      <c r="BY253" s="12"/>
      <c r="BZ253" s="12"/>
      <c r="CA253" s="19"/>
      <c r="CB253" s="19"/>
      <c r="CC253" s="19"/>
      <c r="CD253" s="19"/>
      <c r="CE253" s="19"/>
      <c r="CF253" s="19"/>
      <c r="CG253" s="19"/>
      <c r="CH253" s="19"/>
    </row>
    <row r="254" spans="1:86" x14ac:dyDescent="0.3">
      <c r="A254" s="2">
        <f t="shared" si="200"/>
        <v>2208</v>
      </c>
      <c r="B254" s="5">
        <f t="shared" si="201"/>
        <v>1165.4022672952299</v>
      </c>
      <c r="C254" s="5">
        <f t="shared" si="201"/>
        <v>2964.152832767757</v>
      </c>
      <c r="D254" s="5">
        <f t="shared" si="201"/>
        <v>4369.9049541197146</v>
      </c>
      <c r="E254" s="15">
        <f t="shared" si="202"/>
        <v>1.5955184084292248E-7</v>
      </c>
      <c r="F254" s="15">
        <f t="shared" si="202"/>
        <v>3.1432782528593453E-7</v>
      </c>
      <c r="G254" s="15">
        <f t="shared" si="202"/>
        <v>6.4168907400835651E-7</v>
      </c>
      <c r="H254" s="5">
        <f t="shared" si="203"/>
        <v>147554.42299568051</v>
      </c>
      <c r="I254" s="5">
        <f t="shared" si="203"/>
        <v>96383.4983952482</v>
      </c>
      <c r="J254" s="5">
        <f t="shared" si="203"/>
        <v>36670.031077308311</v>
      </c>
      <c r="K254" s="5">
        <f t="shared" si="204"/>
        <v>126612.43858580956</v>
      </c>
      <c r="L254" s="5">
        <f t="shared" si="204"/>
        <v>32516.372748989055</v>
      </c>
      <c r="M254" s="5">
        <f t="shared" si="204"/>
        <v>8391.4939712219038</v>
      </c>
      <c r="N254" s="15">
        <f t="shared" si="205"/>
        <v>-8.9462506158998201E-3</v>
      </c>
      <c r="O254" s="15">
        <f t="shared" si="205"/>
        <v>3.8971056505898716E-4</v>
      </c>
      <c r="P254" s="15">
        <f t="shared" si="205"/>
        <v>1.09869840712018E-3</v>
      </c>
      <c r="Q254" s="5">
        <f t="shared" si="206"/>
        <v>2449.5272208819433</v>
      </c>
      <c r="R254" s="5">
        <f t="shared" si="206"/>
        <v>5103.6286938591411</v>
      </c>
      <c r="S254" s="5">
        <f t="shared" si="206"/>
        <v>3468.3553902139552</v>
      </c>
      <c r="T254" s="5">
        <f t="shared" si="207"/>
        <v>16.600839006728048</v>
      </c>
      <c r="U254" s="5">
        <f t="shared" si="207"/>
        <v>52.951270485433589</v>
      </c>
      <c r="V254" s="5">
        <f t="shared" si="207"/>
        <v>94.582832038018083</v>
      </c>
      <c r="W254" s="15">
        <f t="shared" si="208"/>
        <v>-1.0734613539272964E-2</v>
      </c>
      <c r="X254" s="15">
        <f t="shared" si="208"/>
        <v>-1.217998157191269E-2</v>
      </c>
      <c r="Y254" s="15">
        <f t="shared" si="208"/>
        <v>-9.7425357312937999E-3</v>
      </c>
      <c r="Z254" s="5">
        <f t="shared" ref="Z254:AB317" si="213">Q253*AC254*(1-BE253)</f>
        <v>2125.0501470920917</v>
      </c>
      <c r="AA254" s="5">
        <f t="shared" si="213"/>
        <v>13609.497125509204</v>
      </c>
      <c r="AB254" s="5">
        <f t="shared" si="213"/>
        <v>52434.750864546724</v>
      </c>
      <c r="AC254" s="16">
        <f t="shared" si="197"/>
        <v>1.036383466586499</v>
      </c>
      <c r="AD254" s="16">
        <f t="shared" si="197"/>
        <v>3.0494209735061064</v>
      </c>
      <c r="AE254" s="16">
        <f t="shared" si="197"/>
        <v>16.169321918887466</v>
      </c>
      <c r="AF254" s="15">
        <f t="shared" si="166"/>
        <v>-4.0504037456468023E-3</v>
      </c>
      <c r="AG254" s="15">
        <f t="shared" si="166"/>
        <v>2.9673830763510267E-4</v>
      </c>
      <c r="AH254" s="15">
        <f t="shared" si="166"/>
        <v>9.7937136394747881E-3</v>
      </c>
      <c r="AI254" s="1">
        <f t="shared" si="198"/>
        <v>317626.10116459831</v>
      </c>
      <c r="AJ254" s="1">
        <f t="shared" si="198"/>
        <v>191092.45455657499</v>
      </c>
      <c r="AK254" s="1">
        <f t="shared" si="198"/>
        <v>72264.794271949417</v>
      </c>
      <c r="AL254" s="14">
        <f t="shared" si="209"/>
        <v>87.99869984218725</v>
      </c>
      <c r="AM254" s="14">
        <f t="shared" si="209"/>
        <v>21.311145370439149</v>
      </c>
      <c r="AN254" s="14">
        <f t="shared" si="209"/>
        <v>6.7076050261556306</v>
      </c>
      <c r="AO254" s="11">
        <f t="shared" si="210"/>
        <v>2.8189073366607018E-3</v>
      </c>
      <c r="AP254" s="11">
        <f t="shared" si="210"/>
        <v>3.551079767155092E-3</v>
      </c>
      <c r="AQ254" s="11">
        <f t="shared" si="210"/>
        <v>3.2212774037636868E-3</v>
      </c>
      <c r="AR254" s="1">
        <f t="shared" ref="AR254:AR317" si="214">MAX(0.3*B254,AL254*AI254^$AR$5*B254^(1-$AR$5)*(1-BI253+BU253/100))</f>
        <v>147554.42299568051</v>
      </c>
      <c r="AS254" s="1">
        <f t="shared" si="211"/>
        <v>96383.4983952482</v>
      </c>
      <c r="AT254" s="1">
        <f t="shared" si="212"/>
        <v>36670.031077308311</v>
      </c>
      <c r="AU254" s="1">
        <f t="shared" si="167"/>
        <v>29510.884599136101</v>
      </c>
      <c r="AV254" s="1">
        <f t="shared" si="167"/>
        <v>19276.699679049641</v>
      </c>
      <c r="AW254" s="1">
        <f t="shared" si="167"/>
        <v>7334.0062154616626</v>
      </c>
      <c r="AX254" s="1">
        <f t="shared" si="168"/>
        <v>101289.95086864765</v>
      </c>
      <c r="AY254" s="1">
        <f t="shared" si="168"/>
        <v>26013.098199191245</v>
      </c>
      <c r="AZ254" s="1">
        <f t="shared" si="168"/>
        <v>6713.1951769775224</v>
      </c>
      <c r="BA254" s="1">
        <f t="shared" si="169"/>
        <v>13432.126422676864</v>
      </c>
      <c r="BB254" s="1">
        <f t="shared" si="169"/>
        <v>30134.631356558337</v>
      </c>
      <c r="BC254" s="1">
        <f t="shared" si="169"/>
        <v>38506.860874070968</v>
      </c>
      <c r="BD254" s="1">
        <f t="shared" si="170"/>
        <v>273.28715147920371</v>
      </c>
      <c r="BE254" s="2">
        <f t="shared" si="199"/>
        <v>0.17931493730955578</v>
      </c>
      <c r="BF254" s="2">
        <f t="shared" si="199"/>
        <v>0.13584270515142602</v>
      </c>
      <c r="BG254" s="2">
        <f t="shared" si="199"/>
        <v>7.3108051554487685E-2</v>
      </c>
      <c r="BH254" s="2">
        <f t="shared" si="163"/>
        <v>8.8943362691497871E-2</v>
      </c>
      <c r="BI254" s="2">
        <f t="shared" si="171"/>
        <v>3.2153846742329923E-3</v>
      </c>
      <c r="BJ254" s="2">
        <f t="shared" si="171"/>
        <v>1.8453240542857267E-3</v>
      </c>
      <c r="BK254" s="2">
        <f t="shared" si="171"/>
        <v>5.3447872020936297E-4</v>
      </c>
      <c r="BL254" s="2">
        <f t="shared" si="164"/>
        <v>474.44423031560331</v>
      </c>
      <c r="BM254" s="2">
        <f t="shared" si="164"/>
        <v>177.85878802496123</v>
      </c>
      <c r="BN254" s="2">
        <f t="shared" si="164"/>
        <v>19.599351280237315</v>
      </c>
      <c r="BO254" s="2">
        <f t="shared" si="172"/>
        <v>2490.1729632520996</v>
      </c>
      <c r="BP254" s="2">
        <f t="shared" si="172"/>
        <v>192.4096832266867</v>
      </c>
      <c r="BQ254" s="2">
        <f t="shared" si="172"/>
        <v>10.225564070781807</v>
      </c>
      <c r="BR254" s="11">
        <f t="shared" si="173"/>
        <v>2.5550182066214483E-2</v>
      </c>
      <c r="BS254" s="17">
        <f t="shared" si="161"/>
        <v>7.9134910938802284E-4</v>
      </c>
      <c r="BT254" s="17">
        <f t="shared" si="162"/>
        <v>3.3297807013191187E-3</v>
      </c>
      <c r="BU254" s="12">
        <f>(BU$3*temphigh!$I364+BU$4*temphigh!$I364^2+BU$5*temphigh!$I364^6)*(K254/K$56)^$BW$1</f>
        <v>-53.301201673295722</v>
      </c>
      <c r="BV254" s="12">
        <f>(BV$3*temphigh!$I364+BV$4*temphigh!$I364^2+BV$5*temphigh!$I364^6)*(L254/L$56)^$BW$1</f>
        <v>-33.719618120814729</v>
      </c>
      <c r="BW254" s="12">
        <f>(BW$3*temphigh!$I364+BW$4*temphigh!$I364^2+BW$5*temphigh!$I364^6)*(M254/M$56)^$BW$1</f>
        <v>-28.738523080788259</v>
      </c>
      <c r="BX254" s="12"/>
      <c r="BY254" s="12"/>
      <c r="BZ254" s="12"/>
      <c r="CA254" s="19"/>
      <c r="CB254" s="19"/>
      <c r="CC254" s="19"/>
      <c r="CD254" s="19"/>
      <c r="CE254" s="19"/>
      <c r="CF254" s="19"/>
      <c r="CG254" s="19"/>
      <c r="CH254" s="19"/>
    </row>
    <row r="255" spans="1:86" x14ac:dyDescent="0.3">
      <c r="A255" s="2">
        <f t="shared" si="200"/>
        <v>2209</v>
      </c>
      <c r="B255" s="5">
        <f t="shared" si="201"/>
        <v>1165.4024439402031</v>
      </c>
      <c r="C255" s="5">
        <f t="shared" si="201"/>
        <v>2964.1537178976851</v>
      </c>
      <c r="D255" s="5">
        <f t="shared" si="201"/>
        <v>4369.9076180339653</v>
      </c>
      <c r="E255" s="15">
        <f t="shared" si="202"/>
        <v>1.5157424880077635E-7</v>
      </c>
      <c r="F255" s="15">
        <f t="shared" si="202"/>
        <v>2.9861143402163779E-7</v>
      </c>
      <c r="G255" s="15">
        <f t="shared" si="202"/>
        <v>6.0960462030793871E-7</v>
      </c>
      <c r="H255" s="5">
        <f t="shared" si="203"/>
        <v>146196.73269132365</v>
      </c>
      <c r="I255" s="5">
        <f t="shared" si="203"/>
        <v>96416.299989238207</v>
      </c>
      <c r="J255" s="5">
        <f t="shared" si="203"/>
        <v>36708.914384524331</v>
      </c>
      <c r="K255" s="5">
        <f t="shared" si="204"/>
        <v>125447.42243463582</v>
      </c>
      <c r="L255" s="5">
        <f t="shared" si="204"/>
        <v>32527.429129964657</v>
      </c>
      <c r="M255" s="5">
        <f t="shared" si="204"/>
        <v>8400.3868258065795</v>
      </c>
      <c r="N255" s="15">
        <f t="shared" si="205"/>
        <v>-9.201435215894449E-3</v>
      </c>
      <c r="O255" s="15">
        <f t="shared" si="205"/>
        <v>3.4002504095242969E-4</v>
      </c>
      <c r="P255" s="15">
        <f t="shared" si="205"/>
        <v>1.059746287749519E-3</v>
      </c>
      <c r="Q255" s="5">
        <f t="shared" si="206"/>
        <v>2400.9356399361486</v>
      </c>
      <c r="R255" s="5">
        <f t="shared" si="206"/>
        <v>5043.1823212533764</v>
      </c>
      <c r="S255" s="5">
        <f t="shared" si="206"/>
        <v>3438.2066771529308</v>
      </c>
      <c r="T255" s="5">
        <f t="shared" si="207"/>
        <v>16.422635415563136</v>
      </c>
      <c r="U255" s="5">
        <f t="shared" si="207"/>
        <v>52.306324986711644</v>
      </c>
      <c r="V255" s="5">
        <f t="shared" si="207"/>
        <v>93.661355417320735</v>
      </c>
      <c r="W255" s="15">
        <f t="shared" si="208"/>
        <v>-1.0734613539272964E-2</v>
      </c>
      <c r="X255" s="15">
        <f t="shared" si="208"/>
        <v>-1.217998157191269E-2</v>
      </c>
      <c r="Y255" s="15">
        <f t="shared" si="208"/>
        <v>-9.7425357312937999E-3</v>
      </c>
      <c r="Z255" s="5">
        <f t="shared" si="213"/>
        <v>2074.992994758205</v>
      </c>
      <c r="AA255" s="5">
        <f t="shared" si="213"/>
        <v>13452.967920463359</v>
      </c>
      <c r="AB255" s="5">
        <f t="shared" si="213"/>
        <v>52490.072382935512</v>
      </c>
      <c r="AC255" s="16">
        <f t="shared" si="197"/>
        <v>1.0321856951115107</v>
      </c>
      <c r="AD255" s="16">
        <f t="shared" si="197"/>
        <v>3.0503258535250515</v>
      </c>
      <c r="AE255" s="16">
        <f t="shared" si="197"/>
        <v>16.327679627505532</v>
      </c>
      <c r="AF255" s="15">
        <f t="shared" si="166"/>
        <v>-4.0504037456468023E-3</v>
      </c>
      <c r="AG255" s="15">
        <f t="shared" si="166"/>
        <v>2.9673830763510267E-4</v>
      </c>
      <c r="AH255" s="15">
        <f t="shared" si="166"/>
        <v>9.7937136394747881E-3</v>
      </c>
      <c r="AI255" s="1">
        <f t="shared" si="198"/>
        <v>315374.37564727454</v>
      </c>
      <c r="AJ255" s="1">
        <f t="shared" si="198"/>
        <v>191259.90877996714</v>
      </c>
      <c r="AK255" s="1">
        <f t="shared" si="198"/>
        <v>72372.321060216142</v>
      </c>
      <c r="AL255" s="14">
        <f t="shared" si="209"/>
        <v>88.244279420982977</v>
      </c>
      <c r="AM255" s="14">
        <f t="shared" si="209"/>
        <v>21.386066171807617</v>
      </c>
      <c r="AN255" s="14">
        <f t="shared" si="209"/>
        <v>6.7289960120947168</v>
      </c>
      <c r="AO255" s="11">
        <f t="shared" si="210"/>
        <v>2.7907182632940946E-3</v>
      </c>
      <c r="AP255" s="11">
        <f t="shared" si="210"/>
        <v>3.5155689694835409E-3</v>
      </c>
      <c r="AQ255" s="11">
        <f t="shared" si="210"/>
        <v>3.1890646297260501E-3</v>
      </c>
      <c r="AR255" s="1">
        <f t="shared" si="214"/>
        <v>146196.73269132365</v>
      </c>
      <c r="AS255" s="1">
        <f t="shared" si="211"/>
        <v>96416.299989238207</v>
      </c>
      <c r="AT255" s="1">
        <f t="shared" si="212"/>
        <v>36708.914384524331</v>
      </c>
      <c r="AU255" s="1">
        <f t="shared" si="167"/>
        <v>29239.34653826473</v>
      </c>
      <c r="AV255" s="1">
        <f t="shared" si="167"/>
        <v>19283.259997847643</v>
      </c>
      <c r="AW255" s="1">
        <f t="shared" si="167"/>
        <v>7341.7828769048665</v>
      </c>
      <c r="AX255" s="1">
        <f t="shared" si="168"/>
        <v>100357.93794770866</v>
      </c>
      <c r="AY255" s="1">
        <f t="shared" si="168"/>
        <v>26021.94330397173</v>
      </c>
      <c r="AZ255" s="1">
        <f t="shared" si="168"/>
        <v>6720.3094606452632</v>
      </c>
      <c r="BA255" s="1">
        <f t="shared" si="169"/>
        <v>13421.355443591819</v>
      </c>
      <c r="BB255" s="1">
        <f t="shared" si="169"/>
        <v>30135.648070278647</v>
      </c>
      <c r="BC255" s="1">
        <f t="shared" si="169"/>
        <v>38511.512889300539</v>
      </c>
      <c r="BD255" s="1">
        <f t="shared" si="170"/>
        <v>265.31083699531098</v>
      </c>
      <c r="BE255" s="2">
        <f t="shared" si="199"/>
        <v>0.17931493730955578</v>
      </c>
      <c r="BF255" s="2">
        <f t="shared" si="199"/>
        <v>0.13584270515142602</v>
      </c>
      <c r="BG255" s="2">
        <f t="shared" si="199"/>
        <v>7.3108051554487685E-2</v>
      </c>
      <c r="BH255" s="2">
        <f t="shared" si="163"/>
        <v>8.8756046279831843E-2</v>
      </c>
      <c r="BI255" s="2">
        <f t="shared" si="171"/>
        <v>3.2153846742329923E-3</v>
      </c>
      <c r="BJ255" s="2">
        <f t="shared" si="171"/>
        <v>1.8453240542857267E-3</v>
      </c>
      <c r="BK255" s="2">
        <f t="shared" si="171"/>
        <v>5.3447872020936297E-4</v>
      </c>
      <c r="BL255" s="2">
        <f t="shared" si="164"/>
        <v>470.07873371861956</v>
      </c>
      <c r="BM255" s="2">
        <f t="shared" si="164"/>
        <v>177.9193175953699</v>
      </c>
      <c r="BN255" s="2">
        <f t="shared" si="164"/>
        <v>19.620133580515638</v>
      </c>
      <c r="BO255" s="2">
        <f t="shared" si="172"/>
        <v>2526.7803817777608</v>
      </c>
      <c r="BP255" s="2">
        <f t="shared" si="172"/>
        <v>194.71466948652937</v>
      </c>
      <c r="BQ255" s="2">
        <f t="shared" si="172"/>
        <v>10.225618230260068</v>
      </c>
      <c r="BR255" s="11">
        <f t="shared" si="173"/>
        <v>2.5416637942922898E-2</v>
      </c>
      <c r="BS255" s="17">
        <f t="shared" ref="BS255:BS318" si="215">BS254/(1+BR254)</f>
        <v>7.7163372717038779E-4</v>
      </c>
      <c r="BT255" s="17">
        <f t="shared" ref="BT255:BT318" si="216">BT254/(1+BR$5)</f>
        <v>3.2327967973972025E-3</v>
      </c>
      <c r="BU255" s="12">
        <f>(BU$3*temphigh!$I365+BU$4*temphigh!$I365^2+BU$5*temphigh!$I365^6)*(K255/K$56)^$BW$1</f>
        <v>-53.799759065796223</v>
      </c>
      <c r="BV255" s="12">
        <f>(BV$3*temphigh!$I365+BV$4*temphigh!$I365^2+BV$5*temphigh!$I365^6)*(L255/L$56)^$BW$1</f>
        <v>-33.940535244675957</v>
      </c>
      <c r="BW255" s="12">
        <f>(BW$3*temphigh!$I365+BW$4*temphigh!$I365^2+BW$5*temphigh!$I365^6)*(M255/M$56)^$BW$1</f>
        <v>-28.910644271324049</v>
      </c>
      <c r="BX255" s="12"/>
      <c r="BY255" s="12"/>
      <c r="BZ255" s="12"/>
      <c r="CA255" s="19"/>
      <c r="CB255" s="19"/>
      <c r="CC255" s="19"/>
      <c r="CD255" s="19"/>
      <c r="CE255" s="19"/>
      <c r="CF255" s="19"/>
      <c r="CG255" s="19"/>
      <c r="CH255" s="19"/>
    </row>
    <row r="256" spans="1:86" x14ac:dyDescent="0.3">
      <c r="A256" s="2">
        <f t="shared" si="200"/>
        <v>2210</v>
      </c>
      <c r="B256" s="5">
        <f t="shared" si="201"/>
        <v>1165.4026117529531</v>
      </c>
      <c r="C256" s="5">
        <f t="shared" si="201"/>
        <v>2964.1545587713681</v>
      </c>
      <c r="D256" s="5">
        <f t="shared" si="201"/>
        <v>4369.9101487540456</v>
      </c>
      <c r="E256" s="15">
        <f t="shared" si="202"/>
        <v>1.4399553636073751E-7</v>
      </c>
      <c r="F256" s="15">
        <f t="shared" si="202"/>
        <v>2.8368086232055587E-7</v>
      </c>
      <c r="G256" s="15">
        <f t="shared" si="202"/>
        <v>5.7912438929254173E-7</v>
      </c>
      <c r="H256" s="5">
        <f t="shared" si="203"/>
        <v>144812.72666917436</v>
      </c>
      <c r="I256" s="5">
        <f t="shared" si="203"/>
        <v>96444.362429916015</v>
      </c>
      <c r="J256" s="5">
        <f t="shared" si="203"/>
        <v>36746.424136924848</v>
      </c>
      <c r="K256" s="5">
        <f t="shared" si="204"/>
        <v>124259.82678325451</v>
      </c>
      <c r="L256" s="5">
        <f t="shared" si="204"/>
        <v>32536.887168897116</v>
      </c>
      <c r="M256" s="5">
        <f t="shared" si="204"/>
        <v>8408.965604796711</v>
      </c>
      <c r="N256" s="15">
        <f t="shared" si="205"/>
        <v>-9.4668796562966673E-3</v>
      </c>
      <c r="O256" s="15">
        <f t="shared" si="205"/>
        <v>2.9077117944575903E-4</v>
      </c>
      <c r="P256" s="15">
        <f t="shared" si="205"/>
        <v>1.02123618447858E-3</v>
      </c>
      <c r="Q256" s="5">
        <f t="shared" si="206"/>
        <v>2352.6774847076772</v>
      </c>
      <c r="R256" s="5">
        <f t="shared" si="206"/>
        <v>4983.2064183563079</v>
      </c>
      <c r="S256" s="5">
        <f t="shared" si="206"/>
        <v>3408.1888123850222</v>
      </c>
      <c r="T256" s="5">
        <f t="shared" si="207"/>
        <v>16.246344771080686</v>
      </c>
      <c r="U256" s="5">
        <f t="shared" si="207"/>
        <v>51.669234912279023</v>
      </c>
      <c r="V256" s="5">
        <f t="shared" si="207"/>
        <v>92.748856315526083</v>
      </c>
      <c r="W256" s="15">
        <f t="shared" si="208"/>
        <v>-1.0734613539272964E-2</v>
      </c>
      <c r="X256" s="15">
        <f t="shared" si="208"/>
        <v>-1.217998157191269E-2</v>
      </c>
      <c r="Y256" s="15">
        <f t="shared" si="208"/>
        <v>-9.7425357312937999E-3</v>
      </c>
      <c r="Z256" s="5">
        <f t="shared" si="213"/>
        <v>2025.5932594818671</v>
      </c>
      <c r="AA256" s="5">
        <f t="shared" si="213"/>
        <v>13297.578349595393</v>
      </c>
      <c r="AB256" s="5">
        <f t="shared" si="213"/>
        <v>52543.406072285448</v>
      </c>
      <c r="AC256" s="16">
        <f t="shared" si="197"/>
        <v>1.028004926305828</v>
      </c>
      <c r="AD256" s="16">
        <f t="shared" si="197"/>
        <v>3.0512310020565621</v>
      </c>
      <c r="AE256" s="16">
        <f t="shared" si="197"/>
        <v>16.487588246174408</v>
      </c>
      <c r="AF256" s="15">
        <f t="shared" si="166"/>
        <v>-4.0504037456468023E-3</v>
      </c>
      <c r="AG256" s="15">
        <f t="shared" si="166"/>
        <v>2.9673830763510267E-4</v>
      </c>
      <c r="AH256" s="15">
        <f t="shared" si="166"/>
        <v>9.7937136394747881E-3</v>
      </c>
      <c r="AI256" s="1">
        <f t="shared" si="198"/>
        <v>313076.28462081181</v>
      </c>
      <c r="AJ256" s="1">
        <f t="shared" si="198"/>
        <v>191417.17789981805</v>
      </c>
      <c r="AK256" s="1">
        <f t="shared" si="198"/>
        <v>72476.871831099401</v>
      </c>
      <c r="AL256" s="14">
        <f t="shared" si="209"/>
        <v>88.488081693972234</v>
      </c>
      <c r="AM256" s="14">
        <f t="shared" si="209"/>
        <v>21.460498520514417</v>
      </c>
      <c r="AN256" s="14">
        <f t="shared" si="209"/>
        <v>6.7502406232386987</v>
      </c>
      <c r="AO256" s="11">
        <f t="shared" si="210"/>
        <v>2.7628110806611535E-3</v>
      </c>
      <c r="AP256" s="11">
        <f t="shared" si="210"/>
        <v>3.4804132797887056E-3</v>
      </c>
      <c r="AQ256" s="11">
        <f t="shared" si="210"/>
        <v>3.1571739834287895E-3</v>
      </c>
      <c r="AR256" s="1">
        <f t="shared" si="214"/>
        <v>144812.72666917436</v>
      </c>
      <c r="AS256" s="1">
        <f t="shared" si="211"/>
        <v>96444.362429916015</v>
      </c>
      <c r="AT256" s="1">
        <f t="shared" si="212"/>
        <v>36746.424136924848</v>
      </c>
      <c r="AU256" s="1">
        <f t="shared" si="167"/>
        <v>28962.545333834874</v>
      </c>
      <c r="AV256" s="1">
        <f t="shared" si="167"/>
        <v>19288.872485983204</v>
      </c>
      <c r="AW256" s="1">
        <f t="shared" si="167"/>
        <v>7349.2848273849704</v>
      </c>
      <c r="AX256" s="1">
        <f t="shared" si="168"/>
        <v>99407.861426603602</v>
      </c>
      <c r="AY256" s="1">
        <f t="shared" si="168"/>
        <v>26029.509735117692</v>
      </c>
      <c r="AZ256" s="1">
        <f t="shared" si="168"/>
        <v>6727.1724838373684</v>
      </c>
      <c r="BA256" s="1">
        <f t="shared" si="169"/>
        <v>13410.272095235547</v>
      </c>
      <c r="BB256" s="1">
        <f t="shared" si="169"/>
        <v>30136.518384620191</v>
      </c>
      <c r="BC256" s="1">
        <f t="shared" si="169"/>
        <v>38515.995625433323</v>
      </c>
      <c r="BD256" s="1">
        <f t="shared" si="170"/>
        <v>257.56535155987393</v>
      </c>
      <c r="BE256" s="2">
        <f t="shared" si="199"/>
        <v>0.17931493730955578</v>
      </c>
      <c r="BF256" s="2">
        <f t="shared" si="199"/>
        <v>0.13584270515142602</v>
      </c>
      <c r="BG256" s="2">
        <f t="shared" si="199"/>
        <v>7.3108051554487685E-2</v>
      </c>
      <c r="BH256" s="2">
        <f t="shared" si="163"/>
        <v>8.8570020600028776E-2</v>
      </c>
      <c r="BI256" s="2">
        <f t="shared" si="171"/>
        <v>3.2153846742329923E-3</v>
      </c>
      <c r="BJ256" s="2">
        <f t="shared" si="171"/>
        <v>1.8453240542857267E-3</v>
      </c>
      <c r="BK256" s="2">
        <f t="shared" si="171"/>
        <v>5.3447872020936297E-4</v>
      </c>
      <c r="BL256" s="2">
        <f t="shared" si="164"/>
        <v>465.62862196595455</v>
      </c>
      <c r="BM256" s="2">
        <f t="shared" si="164"/>
        <v>177.97110189217463</v>
      </c>
      <c r="BN256" s="2">
        <f t="shared" si="164"/>
        <v>19.64018174497404</v>
      </c>
      <c r="BO256" s="2">
        <f t="shared" si="172"/>
        <v>2563.8992312751907</v>
      </c>
      <c r="BP256" s="2">
        <f t="shared" si="172"/>
        <v>197.0473532044725</v>
      </c>
      <c r="BQ256" s="2">
        <f t="shared" si="172"/>
        <v>10.225676906249793</v>
      </c>
      <c r="BR256" s="11">
        <f t="shared" si="173"/>
        <v>2.5279462960013571E-2</v>
      </c>
      <c r="BS256" s="17">
        <f t="shared" si="215"/>
        <v>7.5250751608473389E-4</v>
      </c>
      <c r="BT256" s="17">
        <f t="shared" si="216"/>
        <v>3.1386376673759246E-3</v>
      </c>
      <c r="BU256" s="12">
        <f>(BU$3*temphigh!$I366+BU$4*temphigh!$I366^2+BU$5*temphigh!$I366^6)*(K256/K$56)^$BW$1</f>
        <v>-54.302517110177142</v>
      </c>
      <c r="BV256" s="12">
        <f>(BV$3*temphigh!$I366+BV$4*temphigh!$I366^2+BV$5*temphigh!$I366^6)*(L256/L$56)^$BW$1</f>
        <v>-34.160939933306388</v>
      </c>
      <c r="BW256" s="12">
        <f>(BW$3*temphigh!$I366+BW$4*temphigh!$I366^2+BW$5*temphigh!$I366^6)*(M256/M$56)^$BW$1</f>
        <v>-29.082208774862337</v>
      </c>
      <c r="BX256" s="12"/>
      <c r="BY256" s="12"/>
      <c r="BZ256" s="12"/>
      <c r="CA256" s="19"/>
      <c r="CB256" s="19"/>
      <c r="CC256" s="19"/>
      <c r="CD256" s="19"/>
      <c r="CE256" s="19"/>
      <c r="CF256" s="19"/>
      <c r="CG256" s="19"/>
      <c r="CH256" s="19"/>
    </row>
    <row r="257" spans="1:86" x14ac:dyDescent="0.3">
      <c r="A257" s="2">
        <f t="shared" si="200"/>
        <v>2211</v>
      </c>
      <c r="B257" s="5">
        <f t="shared" si="201"/>
        <v>1165.4027711750887</v>
      </c>
      <c r="C257" s="5">
        <f t="shared" si="201"/>
        <v>2964.1553576015936</v>
      </c>
      <c r="D257" s="5">
        <f t="shared" si="201"/>
        <v>4369.9125529395151</v>
      </c>
      <c r="E257" s="15">
        <f t="shared" si="202"/>
        <v>1.3679575954270063E-7</v>
      </c>
      <c r="F257" s="15">
        <f t="shared" si="202"/>
        <v>2.6949681920452804E-7</v>
      </c>
      <c r="G257" s="15">
        <f t="shared" si="202"/>
        <v>5.5016816982791466E-7</v>
      </c>
      <c r="H257" s="5">
        <f t="shared" si="203"/>
        <v>143401.77296681795</v>
      </c>
      <c r="I257" s="5">
        <f t="shared" si="203"/>
        <v>96467.72226451835</v>
      </c>
      <c r="J257" s="5">
        <f t="shared" si="203"/>
        <v>36782.572057402984</v>
      </c>
      <c r="K257" s="5">
        <f t="shared" si="204"/>
        <v>123049.10929825947</v>
      </c>
      <c r="L257" s="5">
        <f t="shared" si="204"/>
        <v>32544.759173005667</v>
      </c>
      <c r="M257" s="5">
        <f t="shared" si="204"/>
        <v>8417.2329793328245</v>
      </c>
      <c r="N257" s="15">
        <f t="shared" si="205"/>
        <v>-9.7434345140918754E-3</v>
      </c>
      <c r="O257" s="15">
        <f t="shared" si="205"/>
        <v>2.4194091056362055E-4</v>
      </c>
      <c r="P257" s="15">
        <f t="shared" si="205"/>
        <v>9.8316189227820594E-4</v>
      </c>
      <c r="Q257" s="5">
        <f t="shared" si="206"/>
        <v>2304.7456286541683</v>
      </c>
      <c r="R257" s="5">
        <f t="shared" si="206"/>
        <v>4923.7033397408741</v>
      </c>
      <c r="S257" s="5">
        <f t="shared" si="206"/>
        <v>3378.3044257959341</v>
      </c>
      <c r="T257" s="5">
        <f t="shared" si="207"/>
        <v>16.071946538537347</v>
      </c>
      <c r="U257" s="5">
        <f t="shared" si="207"/>
        <v>51.039904583212639</v>
      </c>
      <c r="V257" s="5">
        <f t="shared" si="207"/>
        <v>91.845247268835436</v>
      </c>
      <c r="W257" s="15">
        <f t="shared" si="208"/>
        <v>-1.0734613539272964E-2</v>
      </c>
      <c r="X257" s="15">
        <f t="shared" si="208"/>
        <v>-1.217998157191269E-2</v>
      </c>
      <c r="Y257" s="15">
        <f t="shared" si="208"/>
        <v>-9.7425357312937999E-3</v>
      </c>
      <c r="Z257" s="5">
        <f t="shared" si="213"/>
        <v>1976.8398214147383</v>
      </c>
      <c r="AA257" s="5">
        <f t="shared" si="213"/>
        <v>13143.336250134374</v>
      </c>
      <c r="AB257" s="5">
        <f t="shared" si="213"/>
        <v>52594.768985685827</v>
      </c>
      <c r="AC257" s="16">
        <f t="shared" si="197"/>
        <v>1.0238410913017755</v>
      </c>
      <c r="AD257" s="16">
        <f t="shared" si="197"/>
        <v>3.0521364191803162</v>
      </c>
      <c r="AE257" s="16">
        <f t="shared" si="197"/>
        <v>16.64906296406301</v>
      </c>
      <c r="AF257" s="15">
        <f t="shared" si="166"/>
        <v>-4.0504037456468023E-3</v>
      </c>
      <c r="AG257" s="15">
        <f t="shared" si="166"/>
        <v>2.9673830763510267E-4</v>
      </c>
      <c r="AH257" s="15">
        <f t="shared" si="166"/>
        <v>9.7937136394747881E-3</v>
      </c>
      <c r="AI257" s="1">
        <f t="shared" si="198"/>
        <v>310731.20149256551</v>
      </c>
      <c r="AJ257" s="1">
        <f t="shared" si="198"/>
        <v>191564.33259581946</v>
      </c>
      <c r="AK257" s="1">
        <f t="shared" si="198"/>
        <v>72578.469475374426</v>
      </c>
      <c r="AL257" s="14">
        <f t="shared" si="209"/>
        <v>88.730112788056687</v>
      </c>
      <c r="AM257" s="14">
        <f t="shared" si="209"/>
        <v>21.534443010515684</v>
      </c>
      <c r="AN257" s="14">
        <f t="shared" si="209"/>
        <v>6.7713391904754969</v>
      </c>
      <c r="AO257" s="11">
        <f t="shared" si="210"/>
        <v>2.7351829698545418E-3</v>
      </c>
      <c r="AP257" s="11">
        <f t="shared" si="210"/>
        <v>3.4456091469908185E-3</v>
      </c>
      <c r="AQ257" s="11">
        <f t="shared" si="210"/>
        <v>3.1256022435945017E-3</v>
      </c>
      <c r="AR257" s="1">
        <f t="shared" si="214"/>
        <v>143401.77296681795</v>
      </c>
      <c r="AS257" s="1">
        <f t="shared" si="211"/>
        <v>96467.72226451835</v>
      </c>
      <c r="AT257" s="1">
        <f t="shared" si="212"/>
        <v>36782.572057402984</v>
      </c>
      <c r="AU257" s="1">
        <f t="shared" si="167"/>
        <v>28680.354593363591</v>
      </c>
      <c r="AV257" s="1">
        <f t="shared" si="167"/>
        <v>19293.544452903672</v>
      </c>
      <c r="AW257" s="1">
        <f t="shared" si="167"/>
        <v>7356.5144114805971</v>
      </c>
      <c r="AX257" s="1">
        <f t="shared" si="168"/>
        <v>98439.287438607585</v>
      </c>
      <c r="AY257" s="1">
        <f t="shared" si="168"/>
        <v>26035.807338404531</v>
      </c>
      <c r="AZ257" s="1">
        <f t="shared" si="168"/>
        <v>6733.7863834662603</v>
      </c>
      <c r="BA257" s="1">
        <f t="shared" si="169"/>
        <v>13398.863223671924</v>
      </c>
      <c r="BB257" s="1">
        <f t="shared" si="169"/>
        <v>30137.243570022281</v>
      </c>
      <c r="BC257" s="1">
        <f t="shared" si="169"/>
        <v>38520.31103659136</v>
      </c>
      <c r="BD257" s="1">
        <f t="shared" si="170"/>
        <v>250.04404257482688</v>
      </c>
      <c r="BE257" s="2">
        <f t="shared" si="199"/>
        <v>0.17931493730955578</v>
      </c>
      <c r="BF257" s="2">
        <f t="shared" si="199"/>
        <v>0.13584270515142602</v>
      </c>
      <c r="BG257" s="2">
        <f t="shared" si="199"/>
        <v>7.3108051554487685E-2</v>
      </c>
      <c r="BH257" s="2">
        <f t="shared" si="163"/>
        <v>8.8385279453807919E-2</v>
      </c>
      <c r="BI257" s="2">
        <f t="shared" si="171"/>
        <v>3.2153846742329923E-3</v>
      </c>
      <c r="BJ257" s="2">
        <f t="shared" si="171"/>
        <v>1.8453240542857267E-3</v>
      </c>
      <c r="BK257" s="2">
        <f t="shared" si="171"/>
        <v>5.3447872020936297E-4</v>
      </c>
      <c r="BL257" s="2">
        <f t="shared" si="164"/>
        <v>461.09186305534547</v>
      </c>
      <c r="BM257" s="2">
        <f t="shared" si="164"/>
        <v>178.01420835687045</v>
      </c>
      <c r="BN257" s="2">
        <f t="shared" si="164"/>
        <v>19.659502039249421</v>
      </c>
      <c r="BO257" s="2">
        <f t="shared" si="172"/>
        <v>2601.5339888511207</v>
      </c>
      <c r="BP257" s="2">
        <f t="shared" si="172"/>
        <v>199.40806660979467</v>
      </c>
      <c r="BQ257" s="2">
        <f t="shared" si="172"/>
        <v>10.22574003513977</v>
      </c>
      <c r="BR257" s="11">
        <f t="shared" si="173"/>
        <v>2.5138351394776798E-2</v>
      </c>
      <c r="BS257" s="17">
        <f t="shared" si="215"/>
        <v>7.3395356414554665E-4</v>
      </c>
      <c r="BT257" s="17">
        <f t="shared" si="216"/>
        <v>3.0472210362873053E-3</v>
      </c>
      <c r="BU257" s="12">
        <f>(BU$3*temphigh!$I367+BU$4*temphigh!$I367^2+BU$5*temphigh!$I367^6)*(K257/K$56)^$BW$1</f>
        <v>-54.809723044668814</v>
      </c>
      <c r="BV257" s="12">
        <f>(BV$3*temphigh!$I367+BV$4*temphigh!$I367^2+BV$5*temphigh!$I367^6)*(L257/L$56)^$BW$1</f>
        <v>-34.380834407502448</v>
      </c>
      <c r="BW257" s="12">
        <f>(BW$3*temphigh!$I367+BW$4*temphigh!$I367^2+BW$5*temphigh!$I367^6)*(M257/M$56)^$BW$1</f>
        <v>-29.253217490172251</v>
      </c>
      <c r="BX257" s="12"/>
      <c r="BY257" s="12"/>
      <c r="BZ257" s="12"/>
      <c r="CA257" s="19"/>
      <c r="CB257" s="19"/>
      <c r="CC257" s="19"/>
      <c r="CD257" s="19"/>
      <c r="CE257" s="19"/>
      <c r="CF257" s="19"/>
      <c r="CG257" s="19"/>
      <c r="CH257" s="19"/>
    </row>
    <row r="258" spans="1:86" x14ac:dyDescent="0.3">
      <c r="A258" s="2">
        <f t="shared" si="200"/>
        <v>2212</v>
      </c>
      <c r="B258" s="5">
        <f t="shared" si="201"/>
        <v>1165.402922626138</v>
      </c>
      <c r="C258" s="5">
        <f t="shared" si="201"/>
        <v>2964.156116490512</v>
      </c>
      <c r="D258" s="5">
        <f t="shared" si="201"/>
        <v>4369.914836916967</v>
      </c>
      <c r="E258" s="15">
        <f t="shared" si="202"/>
        <v>1.299559715655656E-7</v>
      </c>
      <c r="F258" s="15">
        <f t="shared" si="202"/>
        <v>2.5602197824430163E-7</v>
      </c>
      <c r="G258" s="15">
        <f t="shared" si="202"/>
        <v>5.2265976133651891E-7</v>
      </c>
      <c r="H258" s="5">
        <f t="shared" si="203"/>
        <v>141963.17865343421</v>
      </c>
      <c r="I258" s="5">
        <f t="shared" si="203"/>
        <v>96486.416005033447</v>
      </c>
      <c r="J258" s="5">
        <f t="shared" si="203"/>
        <v>36817.369859008286</v>
      </c>
      <c r="K258" s="5">
        <f t="shared" si="204"/>
        <v>121814.67533437454</v>
      </c>
      <c r="L258" s="5">
        <f t="shared" si="204"/>
        <v>32551.057438658459</v>
      </c>
      <c r="M258" s="5">
        <f t="shared" si="204"/>
        <v>8425.191618833338</v>
      </c>
      <c r="N258" s="15">
        <f t="shared" si="205"/>
        <v>-1.0032043067396579E-2</v>
      </c>
      <c r="O258" s="15">
        <f t="shared" si="205"/>
        <v>1.9352626391588856E-4</v>
      </c>
      <c r="P258" s="15">
        <f t="shared" si="205"/>
        <v>9.4551731193082134E-4</v>
      </c>
      <c r="Q258" s="5">
        <f t="shared" si="206"/>
        <v>2257.1322592454885</v>
      </c>
      <c r="R258" s="5">
        <f t="shared" si="206"/>
        <v>4864.6752292834435</v>
      </c>
      <c r="S258" s="5">
        <f t="shared" si="206"/>
        <v>3348.5560496414219</v>
      </c>
      <c r="T258" s="5">
        <f t="shared" si="207"/>
        <v>15.899420403622292</v>
      </c>
      <c r="U258" s="5">
        <f t="shared" si="207"/>
        <v>50.418239485956924</v>
      </c>
      <c r="V258" s="5">
        <f t="shared" si="207"/>
        <v>90.950441665569286</v>
      </c>
      <c r="W258" s="15">
        <f t="shared" si="208"/>
        <v>-1.0734613539272964E-2</v>
      </c>
      <c r="X258" s="15">
        <f t="shared" si="208"/>
        <v>-1.217998157191269E-2</v>
      </c>
      <c r="Y258" s="15">
        <f t="shared" si="208"/>
        <v>-9.7425357312937999E-3</v>
      </c>
      <c r="Z258" s="5">
        <f t="shared" si="213"/>
        <v>1928.7211568709688</v>
      </c>
      <c r="AA258" s="5">
        <f t="shared" si="213"/>
        <v>12990.248897065878</v>
      </c>
      <c r="AB258" s="5">
        <f t="shared" si="213"/>
        <v>52644.17816247767</v>
      </c>
      <c r="AC258" s="16">
        <f t="shared" si="197"/>
        <v>1.0196941215106197</v>
      </c>
      <c r="AD258" s="16">
        <f t="shared" si="197"/>
        <v>3.053042104976015</v>
      </c>
      <c r="AE258" s="16">
        <f t="shared" si="197"/>
        <v>16.812119119098629</v>
      </c>
      <c r="AF258" s="15">
        <f t="shared" si="166"/>
        <v>-4.0504037456468023E-3</v>
      </c>
      <c r="AG258" s="15">
        <f t="shared" si="166"/>
        <v>2.9673830763510267E-4</v>
      </c>
      <c r="AH258" s="15">
        <f t="shared" si="166"/>
        <v>9.7937136394747881E-3</v>
      </c>
      <c r="AI258" s="1">
        <f t="shared" si="198"/>
        <v>308338.43593667255</v>
      </c>
      <c r="AJ258" s="1">
        <f t="shared" si="198"/>
        <v>191701.44378914119</v>
      </c>
      <c r="AK258" s="1">
        <f t="shared" si="198"/>
        <v>72677.136939317585</v>
      </c>
      <c r="AL258" s="14">
        <f t="shared" si="209"/>
        <v>88.970378950533743</v>
      </c>
      <c r="AM258" s="14">
        <f t="shared" si="209"/>
        <v>21.607900291589946</v>
      </c>
      <c r="AN258" s="14">
        <f t="shared" si="209"/>
        <v>6.7922920583117277</v>
      </c>
      <c r="AO258" s="11">
        <f t="shared" si="210"/>
        <v>2.7078311401559961E-3</v>
      </c>
      <c r="AP258" s="11">
        <f t="shared" si="210"/>
        <v>3.4111530555209105E-3</v>
      </c>
      <c r="AQ258" s="11">
        <f t="shared" si="210"/>
        <v>3.0943462211585567E-3</v>
      </c>
      <c r="AR258" s="1">
        <f t="shared" si="214"/>
        <v>141963.17865343421</v>
      </c>
      <c r="AS258" s="1">
        <f t="shared" si="211"/>
        <v>96486.416005033447</v>
      </c>
      <c r="AT258" s="1">
        <f t="shared" si="212"/>
        <v>36817.369859008286</v>
      </c>
      <c r="AU258" s="1">
        <f t="shared" si="167"/>
        <v>28392.635730686845</v>
      </c>
      <c r="AV258" s="1">
        <f t="shared" si="167"/>
        <v>19297.283201006689</v>
      </c>
      <c r="AW258" s="1">
        <f t="shared" si="167"/>
        <v>7363.4739718016572</v>
      </c>
      <c r="AX258" s="1">
        <f t="shared" si="168"/>
        <v>97451.740267499626</v>
      </c>
      <c r="AY258" s="1">
        <f t="shared" si="168"/>
        <v>26040.845950926767</v>
      </c>
      <c r="AZ258" s="1">
        <f t="shared" si="168"/>
        <v>6740.1532950666706</v>
      </c>
      <c r="BA258" s="1">
        <f t="shared" si="169"/>
        <v>13387.114553259447</v>
      </c>
      <c r="BB258" s="1">
        <f t="shared" si="169"/>
        <v>30137.824872377649</v>
      </c>
      <c r="BC258" s="1">
        <f t="shared" si="169"/>
        <v>38524.461047609853</v>
      </c>
      <c r="BD258" s="1">
        <f t="shared" si="170"/>
        <v>242.74044576392203</v>
      </c>
      <c r="BE258" s="2">
        <f t="shared" si="199"/>
        <v>0.17931493730955578</v>
      </c>
      <c r="BF258" s="2">
        <f t="shared" si="199"/>
        <v>0.13584270515142602</v>
      </c>
      <c r="BG258" s="2">
        <f t="shared" si="199"/>
        <v>7.3108051554487685E-2</v>
      </c>
      <c r="BH258" s="2">
        <f t="shared" si="163"/>
        <v>8.8201815820624405E-2</v>
      </c>
      <c r="BI258" s="2">
        <f t="shared" si="171"/>
        <v>3.2153846742329923E-3</v>
      </c>
      <c r="BJ258" s="2">
        <f t="shared" si="171"/>
        <v>1.8453240542857267E-3</v>
      </c>
      <c r="BK258" s="2">
        <f t="shared" si="171"/>
        <v>5.3447872020936297E-4</v>
      </c>
      <c r="BL258" s="2">
        <f t="shared" si="164"/>
        <v>456.46622894765267</v>
      </c>
      <c r="BM258" s="2">
        <f t="shared" si="164"/>
        <v>178.04870436590755</v>
      </c>
      <c r="BN258" s="2">
        <f t="shared" si="164"/>
        <v>19.678100723717524</v>
      </c>
      <c r="BO258" s="2">
        <f t="shared" si="172"/>
        <v>2639.6888311013463</v>
      </c>
      <c r="BP258" s="2">
        <f t="shared" si="172"/>
        <v>201.79714591073125</v>
      </c>
      <c r="BQ258" s="2">
        <f t="shared" si="172"/>
        <v>10.225807554429634</v>
      </c>
      <c r="BR258" s="11">
        <f t="shared" si="173"/>
        <v>2.4992966301927683E-2</v>
      </c>
      <c r="BS258" s="17">
        <f t="shared" si="215"/>
        <v>7.1595562018233778E-4</v>
      </c>
      <c r="BT258" s="17">
        <f t="shared" si="216"/>
        <v>2.9584670255216558E-3</v>
      </c>
      <c r="BU258" s="12">
        <f>(BU$3*temphigh!$I368+BU$4*temphigh!$I368^2+BU$5*temphigh!$I368^6)*(K258/K$56)^$BW$1</f>
        <v>-55.321644512022047</v>
      </c>
      <c r="BV258" s="12">
        <f>(BV$3*temphigh!$I368+BV$4*temphigh!$I368^2+BV$5*temphigh!$I368^6)*(L258/L$56)^$BW$1</f>
        <v>-34.600221039311272</v>
      </c>
      <c r="BW258" s="12">
        <f>(BW$3*temphigh!$I368+BW$4*temphigh!$I368^2+BW$5*temphigh!$I368^6)*(M258/M$56)^$BW$1</f>
        <v>-29.423671421101695</v>
      </c>
      <c r="BX258" s="12"/>
      <c r="BY258" s="12"/>
      <c r="BZ258" s="12"/>
      <c r="CA258" s="19"/>
      <c r="CB258" s="19"/>
      <c r="CC258" s="19"/>
      <c r="CD258" s="19"/>
      <c r="CE258" s="19"/>
      <c r="CF258" s="19"/>
      <c r="CG258" s="19"/>
      <c r="CH258" s="19"/>
    </row>
    <row r="259" spans="1:86" x14ac:dyDescent="0.3">
      <c r="A259" s="2">
        <f t="shared" si="200"/>
        <v>2213</v>
      </c>
      <c r="B259" s="5">
        <f t="shared" si="201"/>
        <v>1165.4030665046537</v>
      </c>
      <c r="C259" s="5">
        <f t="shared" si="201"/>
        <v>2964.1568374351696</v>
      </c>
      <c r="D259" s="5">
        <f t="shared" si="201"/>
        <v>4369.9170066966808</v>
      </c>
      <c r="E259" s="15">
        <f t="shared" si="202"/>
        <v>1.2345817298728732E-7</v>
      </c>
      <c r="F259" s="15">
        <f t="shared" si="202"/>
        <v>2.4322087933208651E-7</v>
      </c>
      <c r="G259" s="15">
        <f t="shared" si="202"/>
        <v>4.9652677326969291E-7</v>
      </c>
      <c r="H259" s="5">
        <f t="shared" si="203"/>
        <v>140496.18335187799</v>
      </c>
      <c r="I259" s="5">
        <f t="shared" si="203"/>
        <v>96500.480118286214</v>
      </c>
      <c r="J259" s="5">
        <f t="shared" si="203"/>
        <v>36850.82924275929</v>
      </c>
      <c r="K259" s="5">
        <f t="shared" si="204"/>
        <v>120555.87237578027</v>
      </c>
      <c r="L259" s="5">
        <f t="shared" si="204"/>
        <v>32555.794247981263</v>
      </c>
      <c r="M259" s="5">
        <f t="shared" si="204"/>
        <v>8432.8441904702595</v>
      </c>
      <c r="N259" s="15">
        <f t="shared" si="205"/>
        <v>-1.0333754575455933E-2</v>
      </c>
      <c r="O259" s="15">
        <f t="shared" si="205"/>
        <v>1.4551936850981662E-4</v>
      </c>
      <c r="P259" s="15">
        <f t="shared" si="205"/>
        <v>9.0829644987722169E-4</v>
      </c>
      <c r="Q259" s="5">
        <f t="shared" si="206"/>
        <v>2209.8288198578689</v>
      </c>
      <c r="R259" s="5">
        <f t="shared" si="206"/>
        <v>4806.124025790863</v>
      </c>
      <c r="S259" s="5">
        <f t="shared" si="206"/>
        <v>3318.9461204535519</v>
      </c>
      <c r="T259" s="5">
        <f t="shared" si="207"/>
        <v>15.728746270090975</v>
      </c>
      <c r="U259" s="5">
        <f t="shared" si="207"/>
        <v>49.804146258129691</v>
      </c>
      <c r="V259" s="5">
        <f t="shared" si="207"/>
        <v>90.064353737865531</v>
      </c>
      <c r="W259" s="15">
        <f t="shared" si="208"/>
        <v>-1.0734613539272964E-2</v>
      </c>
      <c r="X259" s="15">
        <f t="shared" si="208"/>
        <v>-1.217998157191269E-2</v>
      </c>
      <c r="Y259" s="15">
        <f t="shared" si="208"/>
        <v>-9.7425357312937999E-3</v>
      </c>
      <c r="Z259" s="5">
        <f t="shared" si="213"/>
        <v>1881.2253060788639</v>
      </c>
      <c r="AA259" s="5">
        <f t="shared" si="213"/>
        <v>12838.323017340441</v>
      </c>
      <c r="AB259" s="5">
        <f t="shared" si="213"/>
        <v>52691.650624922229</v>
      </c>
      <c r="AC259" s="16">
        <f t="shared" si="197"/>
        <v>1.0155639486214389</v>
      </c>
      <c r="AD259" s="16">
        <f t="shared" si="197"/>
        <v>3.0539480595233841</v>
      </c>
      <c r="AE259" s="16">
        <f t="shared" si="197"/>
        <v>16.97677219942382</v>
      </c>
      <c r="AF259" s="15">
        <f t="shared" si="166"/>
        <v>-4.0504037456468023E-3</v>
      </c>
      <c r="AG259" s="15">
        <f t="shared" si="166"/>
        <v>2.9673830763510267E-4</v>
      </c>
      <c r="AH259" s="15">
        <f t="shared" si="166"/>
        <v>9.7937136394747881E-3</v>
      </c>
      <c r="AI259" s="1">
        <f t="shared" si="198"/>
        <v>305897.22807369212</v>
      </c>
      <c r="AJ259" s="1">
        <f t="shared" si="198"/>
        <v>191828.58261123375</v>
      </c>
      <c r="AK259" s="1">
        <f t="shared" si="198"/>
        <v>72772.897217187478</v>
      </c>
      <c r="AL259" s="14">
        <f t="shared" si="209"/>
        <v>89.208886545580739</v>
      </c>
      <c r="AM259" s="14">
        <f t="shared" si="209"/>
        <v>21.680871068141961</v>
      </c>
      <c r="AN259" s="14">
        <f t="shared" si="209"/>
        <v>6.8130995845427327</v>
      </c>
      <c r="AO259" s="11">
        <f t="shared" si="210"/>
        <v>2.680752828754436E-3</v>
      </c>
      <c r="AP259" s="11">
        <f t="shared" si="210"/>
        <v>3.3770415249657014E-3</v>
      </c>
      <c r="AQ259" s="11">
        <f t="shared" si="210"/>
        <v>3.063402758946971E-3</v>
      </c>
      <c r="AR259" s="1">
        <f t="shared" si="214"/>
        <v>140496.18335187799</v>
      </c>
      <c r="AS259" s="1">
        <f t="shared" si="211"/>
        <v>96500.480118286214</v>
      </c>
      <c r="AT259" s="1">
        <f t="shared" si="212"/>
        <v>36850.82924275929</v>
      </c>
      <c r="AU259" s="1">
        <f t="shared" si="167"/>
        <v>28099.236670375598</v>
      </c>
      <c r="AV259" s="1">
        <f t="shared" si="167"/>
        <v>19300.096023657243</v>
      </c>
      <c r="AW259" s="1">
        <f t="shared" si="167"/>
        <v>7370.1658485518583</v>
      </c>
      <c r="AX259" s="1">
        <f t="shared" si="168"/>
        <v>96444.697900624204</v>
      </c>
      <c r="AY259" s="1">
        <f t="shared" si="168"/>
        <v>26044.635398385009</v>
      </c>
      <c r="AZ259" s="1">
        <f t="shared" si="168"/>
        <v>6746.2753523762076</v>
      </c>
      <c r="BA259" s="1">
        <f t="shared" si="169"/>
        <v>13375.010560063431</v>
      </c>
      <c r="BB259" s="1">
        <f t="shared" si="169"/>
        <v>30138.263513375783</v>
      </c>
      <c r="BC259" s="1">
        <f t="shared" si="169"/>
        <v>38528.447554634324</v>
      </c>
      <c r="BD259" s="1">
        <f t="shared" si="170"/>
        <v>235.6482797608567</v>
      </c>
      <c r="BE259" s="2">
        <f t="shared" si="199"/>
        <v>0.17931493730955578</v>
      </c>
      <c r="BF259" s="2">
        <f t="shared" si="199"/>
        <v>0.13584270515142602</v>
      </c>
      <c r="BG259" s="2">
        <f t="shared" si="199"/>
        <v>7.3108051554487685E-2</v>
      </c>
      <c r="BH259" s="2">
        <f t="shared" si="163"/>
        <v>8.8019621799529921E-2</v>
      </c>
      <c r="BI259" s="2">
        <f t="shared" si="171"/>
        <v>3.2153846742329923E-3</v>
      </c>
      <c r="BJ259" s="2">
        <f t="shared" si="171"/>
        <v>1.8453240542857267E-3</v>
      </c>
      <c r="BK259" s="2">
        <f t="shared" si="171"/>
        <v>5.3447872020936297E-4</v>
      </c>
      <c r="BL259" s="2">
        <f t="shared" si="164"/>
        <v>451.74927473785698</v>
      </c>
      <c r="BM259" s="2">
        <f t="shared" si="164"/>
        <v>178.07465721239507</v>
      </c>
      <c r="BN259" s="2">
        <f t="shared" si="164"/>
        <v>19.695984052323755</v>
      </c>
      <c r="BO259" s="2">
        <f t="shared" si="172"/>
        <v>2678.367575491005</v>
      </c>
      <c r="BP259" s="2">
        <f t="shared" si="172"/>
        <v>204.21493134225582</v>
      </c>
      <c r="BQ259" s="2">
        <f t="shared" si="172"/>
        <v>10.225879402726511</v>
      </c>
      <c r="BR259" s="11">
        <f t="shared" si="173"/>
        <v>2.4842935185021647E-2</v>
      </c>
      <c r="BS259" s="17">
        <f t="shared" si="215"/>
        <v>6.9849808117750719E-4</v>
      </c>
      <c r="BT259" s="17">
        <f t="shared" si="216"/>
        <v>2.8722980830307335E-3</v>
      </c>
      <c r="BU259" s="12">
        <f>(BU$3*temphigh!$I369+BU$4*temphigh!$I369^2+BU$5*temphigh!$I369^6)*(K259/K$56)^$BW$1</f>
        <v>-55.838571851001724</v>
      </c>
      <c r="BV259" s="12">
        <f>(BV$3*temphigh!$I369+BV$4*temphigh!$I369^2+BV$5*temphigh!$I369^6)*(L259/L$56)^$BW$1</f>
        <v>-34.819102346363636</v>
      </c>
      <c r="BW259" s="12">
        <f>(BW$3*temphigh!$I369+BW$4*temphigh!$I369^2+BW$5*temphigh!$I369^6)*(M259/M$56)^$BW$1</f>
        <v>-29.593571671599722</v>
      </c>
      <c r="BX259" s="12"/>
      <c r="BY259" s="12"/>
      <c r="BZ259" s="12"/>
      <c r="CA259" s="19"/>
      <c r="CB259" s="19"/>
      <c r="CC259" s="19"/>
      <c r="CD259" s="19"/>
      <c r="CE259" s="19"/>
      <c r="CF259" s="19"/>
      <c r="CG259" s="19"/>
      <c r="CH259" s="19"/>
    </row>
    <row r="260" spans="1:86" x14ac:dyDescent="0.3">
      <c r="A260" s="2">
        <f t="shared" si="200"/>
        <v>2214</v>
      </c>
      <c r="B260" s="5">
        <f t="shared" si="201"/>
        <v>1165.4032031892605</v>
      </c>
      <c r="C260" s="5">
        <f t="shared" si="201"/>
        <v>2964.15752233276</v>
      </c>
      <c r="D260" s="5">
        <f t="shared" si="201"/>
        <v>4369.9190679884323</v>
      </c>
      <c r="E260" s="15">
        <f t="shared" si="202"/>
        <v>1.1728526433792295E-7</v>
      </c>
      <c r="F260" s="15">
        <f t="shared" si="202"/>
        <v>2.3105983536548216E-7</v>
      </c>
      <c r="G260" s="15">
        <f t="shared" si="202"/>
        <v>4.7170043460620825E-7</v>
      </c>
      <c r="H260" s="5">
        <f t="shared" si="203"/>
        <v>138999.95184192032</v>
      </c>
      <c r="I260" s="5">
        <f t="shared" si="203"/>
        <v>96509.951016552572</v>
      </c>
      <c r="J260" s="5">
        <f t="shared" si="203"/>
        <v>36882.961895598361</v>
      </c>
      <c r="K260" s="5">
        <f t="shared" si="204"/>
        <v>119271.98368901931</v>
      </c>
      <c r="L260" s="5">
        <f t="shared" si="204"/>
        <v>32558.981865646692</v>
      </c>
      <c r="M260" s="5">
        <f t="shared" si="204"/>
        <v>8440.1933586784671</v>
      </c>
      <c r="N260" s="15">
        <f t="shared" si="205"/>
        <v>-1.064973992107987E-2</v>
      </c>
      <c r="O260" s="15">
        <f t="shared" si="205"/>
        <v>9.7912452731163668E-5</v>
      </c>
      <c r="P260" s="15">
        <f t="shared" si="205"/>
        <v>8.7149341814152237E-4</v>
      </c>
      <c r="Q260" s="5">
        <f t="shared" si="206"/>
        <v>2162.8259424468642</v>
      </c>
      <c r="R260" s="5">
        <f t="shared" si="206"/>
        <v>4748.051468551319</v>
      </c>
      <c r="S260" s="5">
        <f t="shared" si="206"/>
        <v>3289.4769809338059</v>
      </c>
      <c r="T260" s="5">
        <f t="shared" si="207"/>
        <v>15.559904257424266</v>
      </c>
      <c r="U260" s="5">
        <f t="shared" si="207"/>
        <v>49.197532674500827</v>
      </c>
      <c r="V260" s="5">
        <f t="shared" si="207"/>
        <v>89.186898553458491</v>
      </c>
      <c r="W260" s="15">
        <f t="shared" si="208"/>
        <v>-1.0734613539272964E-2</v>
      </c>
      <c r="X260" s="15">
        <f t="shared" si="208"/>
        <v>-1.217998157191269E-2</v>
      </c>
      <c r="Y260" s="15">
        <f t="shared" si="208"/>
        <v>-9.7425357312937999E-3</v>
      </c>
      <c r="Z260" s="5">
        <f t="shared" si="213"/>
        <v>1834.3398353051577</v>
      </c>
      <c r="AA260" s="5">
        <f t="shared" si="213"/>
        <v>12687.56480390905</v>
      </c>
      <c r="AB260" s="5">
        <f t="shared" si="213"/>
        <v>52737.203375074067</v>
      </c>
      <c r="AC260" s="16">
        <f t="shared" si="197"/>
        <v>1.0114505045999989</v>
      </c>
      <c r="AD260" s="16">
        <f t="shared" si="197"/>
        <v>3.0548542829021725</v>
      </c>
      <c r="AE260" s="16">
        <f t="shared" si="197"/>
        <v>17.143037844867575</v>
      </c>
      <c r="AF260" s="15">
        <f t="shared" si="166"/>
        <v>-4.0504037456468023E-3</v>
      </c>
      <c r="AG260" s="15">
        <f t="shared" si="166"/>
        <v>2.9673830763510267E-4</v>
      </c>
      <c r="AH260" s="15">
        <f t="shared" si="166"/>
        <v>9.7937136394747881E-3</v>
      </c>
      <c r="AI260" s="1">
        <f t="shared" si="198"/>
        <v>303406.74193669856</v>
      </c>
      <c r="AJ260" s="1">
        <f t="shared" si="198"/>
        <v>191945.82037376764</v>
      </c>
      <c r="AK260" s="1">
        <f t="shared" si="198"/>
        <v>72865.773344020592</v>
      </c>
      <c r="AL260" s="14">
        <f t="shared" si="209"/>
        <v>89.445642050788265</v>
      </c>
      <c r="AM260" s="14">
        <f t="shared" si="209"/>
        <v>21.753356098017559</v>
      </c>
      <c r="AN260" s="14">
        <f t="shared" si="209"/>
        <v>6.8337621399263595</v>
      </c>
      <c r="AO260" s="11">
        <f t="shared" si="210"/>
        <v>2.6539453004668914E-3</v>
      </c>
      <c r="AP260" s="11">
        <f t="shared" si="210"/>
        <v>3.3432711097160445E-3</v>
      </c>
      <c r="AQ260" s="11">
        <f t="shared" si="210"/>
        <v>3.0327687313575014E-3</v>
      </c>
      <c r="AR260" s="1">
        <f t="shared" si="214"/>
        <v>138999.95184192032</v>
      </c>
      <c r="AS260" s="1">
        <f t="shared" si="211"/>
        <v>96509.951016552572</v>
      </c>
      <c r="AT260" s="1">
        <f t="shared" si="212"/>
        <v>36882.961895598361</v>
      </c>
      <c r="AU260" s="1">
        <f t="shared" si="167"/>
        <v>27799.990368384068</v>
      </c>
      <c r="AV260" s="1">
        <f t="shared" si="167"/>
        <v>19301.990203310514</v>
      </c>
      <c r="AW260" s="1">
        <f t="shared" si="167"/>
        <v>7376.5923791196728</v>
      </c>
      <c r="AX260" s="1">
        <f t="shared" si="168"/>
        <v>95417.586951215446</v>
      </c>
      <c r="AY260" s="1">
        <f t="shared" si="168"/>
        <v>26047.185492517354</v>
      </c>
      <c r="AZ260" s="1">
        <f t="shared" si="168"/>
        <v>6752.154686942773</v>
      </c>
      <c r="BA260" s="1">
        <f t="shared" si="169"/>
        <v>13362.534326498399</v>
      </c>
      <c r="BB260" s="1">
        <f t="shared" si="169"/>
        <v>30138.560690843744</v>
      </c>
      <c r="BC260" s="1">
        <f t="shared" si="169"/>
        <v>38532.272425710398</v>
      </c>
      <c r="BD260" s="1">
        <f t="shared" si="170"/>
        <v>228.76144082644231</v>
      </c>
      <c r="BE260" s="2">
        <f t="shared" si="199"/>
        <v>0.17931493730955578</v>
      </c>
      <c r="BF260" s="2">
        <f t="shared" si="199"/>
        <v>0.13584270515142602</v>
      </c>
      <c r="BG260" s="2">
        <f t="shared" si="199"/>
        <v>7.3108051554487685E-2</v>
      </c>
      <c r="BH260" s="2">
        <f t="shared" si="163"/>
        <v>8.7838688542353938E-2</v>
      </c>
      <c r="BI260" s="2">
        <f t="shared" si="171"/>
        <v>3.2153846742329923E-3</v>
      </c>
      <c r="BJ260" s="2">
        <f t="shared" si="171"/>
        <v>1.8453240542857267E-3</v>
      </c>
      <c r="BK260" s="2">
        <f t="shared" si="171"/>
        <v>5.3447872020936297E-4</v>
      </c>
      <c r="BL260" s="2">
        <f t="shared" si="164"/>
        <v>446.93831487163459</v>
      </c>
      <c r="BM260" s="2">
        <f t="shared" si="164"/>
        <v>178.09213408878168</v>
      </c>
      <c r="BN260" s="2">
        <f t="shared" si="164"/>
        <v>19.713158271490112</v>
      </c>
      <c r="BO260" s="2">
        <f t="shared" si="172"/>
        <v>2717.5736110445173</v>
      </c>
      <c r="BP260" s="2">
        <f t="shared" si="172"/>
        <v>206.66176721447545</v>
      </c>
      <c r="BQ260" s="2">
        <f t="shared" si="172"/>
        <v>10.225955519742508</v>
      </c>
      <c r="BR260" s="11">
        <f t="shared" si="173"/>
        <v>2.4687844919425078E-2</v>
      </c>
      <c r="BS260" s="17">
        <f t="shared" si="215"/>
        <v>6.8156598167055005E-4</v>
      </c>
      <c r="BT260" s="17">
        <f t="shared" si="216"/>
        <v>2.7886389155638187E-3</v>
      </c>
      <c r="BU260" s="12">
        <f>(BU$3*temphigh!$I370+BU$4*temphigh!$I370^2+BU$5*temphigh!$I370^6)*(K260/K$56)^$BW$1</f>
        <v>-56.360820729902912</v>
      </c>
      <c r="BV260" s="12">
        <f>(BV$3*temphigh!$I370+BV$4*temphigh!$I370^2+BV$5*temphigh!$I370^6)*(L260/L$56)^$BW$1</f>
        <v>-35.037480986250941</v>
      </c>
      <c r="BW260" s="12">
        <f>(BW$3*temphigh!$I370+BW$4*temphigh!$I370^2+BW$5*temphigh!$I370^6)*(M260/M$56)^$BW$1</f>
        <v>-29.762919440775867</v>
      </c>
      <c r="BX260" s="12"/>
      <c r="BY260" s="12"/>
      <c r="BZ260" s="12"/>
      <c r="CA260" s="19"/>
      <c r="CB260" s="19"/>
      <c r="CC260" s="19"/>
      <c r="CD260" s="19"/>
      <c r="CE260" s="19"/>
      <c r="CF260" s="19"/>
      <c r="CG260" s="19"/>
      <c r="CH260" s="19"/>
    </row>
    <row r="261" spans="1:86" x14ac:dyDescent="0.3">
      <c r="A261" s="2">
        <f t="shared" si="200"/>
        <v>2215</v>
      </c>
      <c r="B261" s="5">
        <f t="shared" si="201"/>
        <v>1165.4033330396521</v>
      </c>
      <c r="C261" s="5">
        <f t="shared" si="201"/>
        <v>2964.1581729856216</v>
      </c>
      <c r="D261" s="5">
        <f t="shared" si="201"/>
        <v>4369.9210262165188</v>
      </c>
      <c r="E261" s="15">
        <f t="shared" si="202"/>
        <v>1.114210011210268E-7</v>
      </c>
      <c r="F261" s="15">
        <f t="shared" si="202"/>
        <v>2.1950684359720804E-7</v>
      </c>
      <c r="G261" s="15">
        <f t="shared" si="202"/>
        <v>4.4811541287589782E-7</v>
      </c>
      <c r="H261" s="5">
        <f t="shared" si="203"/>
        <v>137473.56558120777</v>
      </c>
      <c r="I261" s="5">
        <f t="shared" si="203"/>
        <v>96514.865048702792</v>
      </c>
      <c r="J261" s="5">
        <f t="shared" si="203"/>
        <v>36913.779488489359</v>
      </c>
      <c r="K261" s="5">
        <f t="shared" si="204"/>
        <v>117962.22104723493</v>
      </c>
      <c r="L261" s="5">
        <f t="shared" si="204"/>
        <v>32560.632535843753</v>
      </c>
      <c r="M261" s="5">
        <f t="shared" si="204"/>
        <v>8447.2417846986446</v>
      </c>
      <c r="N261" s="15">
        <f t="shared" si="205"/>
        <v>-1.0981310122244348E-2</v>
      </c>
      <c r="O261" s="15">
        <f t="shared" si="205"/>
        <v>5.0697844418801097E-5</v>
      </c>
      <c r="P261" s="15">
        <f t="shared" si="205"/>
        <v>8.3510243434536946E-4</v>
      </c>
      <c r="Q261" s="5">
        <f t="shared" si="206"/>
        <v>2116.1133693493039</v>
      </c>
      <c r="R261" s="5">
        <f t="shared" si="206"/>
        <v>4690.4591028080276</v>
      </c>
      <c r="S261" s="5">
        <f t="shared" si="206"/>
        <v>3260.1508818324291</v>
      </c>
      <c r="T261" s="5">
        <f t="shared" si="207"/>
        <v>15.392874698512729</v>
      </c>
      <c r="U261" s="5">
        <f t="shared" si="207"/>
        <v>48.598307633141836</v>
      </c>
      <c r="V261" s="5">
        <f t="shared" si="207"/>
        <v>88.317992007538152</v>
      </c>
      <c r="W261" s="15">
        <f t="shared" si="208"/>
        <v>-1.0734613539272964E-2</v>
      </c>
      <c r="X261" s="15">
        <f t="shared" si="208"/>
        <v>-1.217998157191269E-2</v>
      </c>
      <c r="Y261" s="15">
        <f t="shared" si="208"/>
        <v>-9.7425357312937999E-3</v>
      </c>
      <c r="Z261" s="5">
        <f t="shared" si="213"/>
        <v>1788.0517923967557</v>
      </c>
      <c r="AA261" s="5">
        <f t="shared" si="213"/>
        <v>12537.979929583162</v>
      </c>
      <c r="AB261" s="5">
        <f t="shared" si="213"/>
        <v>52780.853391858334</v>
      </c>
      <c r="AC261" s="16">
        <f t="shared" si="197"/>
        <v>1.0073537216876307</v>
      </c>
      <c r="AD261" s="16">
        <f t="shared" si="197"/>
        <v>3.0557607751921529</v>
      </c>
      <c r="AE261" s="16">
        <f t="shared" si="197"/>
        <v>17.310931848430887</v>
      </c>
      <c r="AF261" s="15">
        <f t="shared" si="166"/>
        <v>-4.0504037456468023E-3</v>
      </c>
      <c r="AG261" s="15">
        <f t="shared" si="166"/>
        <v>2.9673830763510267E-4</v>
      </c>
      <c r="AH261" s="15">
        <f t="shared" si="166"/>
        <v>9.7937136394747881E-3</v>
      </c>
      <c r="AI261" s="1">
        <f t="shared" si="198"/>
        <v>300866.05811141274</v>
      </c>
      <c r="AJ261" s="1">
        <f t="shared" si="198"/>
        <v>192053.22853970138</v>
      </c>
      <c r="AK261" s="1">
        <f t="shared" si="198"/>
        <v>72955.788388738205</v>
      </c>
      <c r="AL261" s="14">
        <f t="shared" si="209"/>
        <v>89.68065205374252</v>
      </c>
      <c r="AM261" s="14">
        <f t="shared" si="209"/>
        <v>21.825356191329611</v>
      </c>
      <c r="AN261" s="14">
        <f t="shared" si="209"/>
        <v>6.8542801078605073</v>
      </c>
      <c r="AO261" s="11">
        <f t="shared" si="210"/>
        <v>2.6274058474622226E-3</v>
      </c>
      <c r="AP261" s="11">
        <f t="shared" si="210"/>
        <v>3.3098383986188838E-3</v>
      </c>
      <c r="AQ261" s="11">
        <f t="shared" si="210"/>
        <v>3.0024410440439263E-3</v>
      </c>
      <c r="AR261" s="1">
        <f t="shared" si="214"/>
        <v>137473.56558120777</v>
      </c>
      <c r="AS261" s="1">
        <f t="shared" si="211"/>
        <v>96514.865048702792</v>
      </c>
      <c r="AT261" s="1">
        <f t="shared" si="212"/>
        <v>36913.779488489359</v>
      </c>
      <c r="AU261" s="1">
        <f t="shared" si="167"/>
        <v>27494.713116241557</v>
      </c>
      <c r="AV261" s="1">
        <f t="shared" si="167"/>
        <v>19302.973009740559</v>
      </c>
      <c r="AW261" s="1">
        <f t="shared" si="167"/>
        <v>7382.7558976978726</v>
      </c>
      <c r="AX261" s="1">
        <f t="shared" si="168"/>
        <v>94369.776837787926</v>
      </c>
      <c r="AY261" s="1">
        <f t="shared" si="168"/>
        <v>26048.506028675001</v>
      </c>
      <c r="AZ261" s="1">
        <f t="shared" si="168"/>
        <v>6757.7934277589156</v>
      </c>
      <c r="BA261" s="1">
        <f t="shared" si="169"/>
        <v>13349.667373742384</v>
      </c>
      <c r="BB261" s="1">
        <f t="shared" si="169"/>
        <v>30138.71757908474</v>
      </c>
      <c r="BC261" s="1">
        <f t="shared" si="169"/>
        <v>38535.937501367371</v>
      </c>
      <c r="BD261" s="1">
        <f t="shared" si="170"/>
        <v>222.07399768788534</v>
      </c>
      <c r="BE261" s="2">
        <f t="shared" si="199"/>
        <v>0.17931493730955578</v>
      </c>
      <c r="BF261" s="2">
        <f t="shared" si="199"/>
        <v>0.13584270515142602</v>
      </c>
      <c r="BG261" s="2">
        <f t="shared" si="199"/>
        <v>7.3108051554487685E-2</v>
      </c>
      <c r="BH261" s="2">
        <f t="shared" si="163"/>
        <v>8.7659006176663001E-2</v>
      </c>
      <c r="BI261" s="2">
        <f t="shared" si="171"/>
        <v>3.2153846742329923E-3</v>
      </c>
      <c r="BJ261" s="2">
        <f t="shared" si="171"/>
        <v>1.8453240542857267E-3</v>
      </c>
      <c r="BK261" s="2">
        <f t="shared" si="171"/>
        <v>5.3447872020936297E-4</v>
      </c>
      <c r="BL261" s="2">
        <f t="shared" si="164"/>
        <v>442.03039588197964</v>
      </c>
      <c r="BM261" s="2">
        <f t="shared" si="164"/>
        <v>178.10120207051202</v>
      </c>
      <c r="BN261" s="2">
        <f t="shared" si="164"/>
        <v>19.729629619098425</v>
      </c>
      <c r="BO261" s="2">
        <f t="shared" si="172"/>
        <v>2757.3098160509535</v>
      </c>
      <c r="BP261" s="2">
        <f t="shared" si="172"/>
        <v>209.13800196163641</v>
      </c>
      <c r="BQ261" s="2">
        <f t="shared" si="172"/>
        <v>10.226035846293289</v>
      </c>
      <c r="BR261" s="11">
        <f t="shared" si="173"/>
        <v>2.4527235770208849E-2</v>
      </c>
      <c r="BS261" s="17">
        <f t="shared" si="215"/>
        <v>6.6514498542153007E-4</v>
      </c>
      <c r="BT261" s="17">
        <f t="shared" si="216"/>
        <v>2.7074164228774937E-3</v>
      </c>
      <c r="BU261" s="12">
        <f>(BU$3*temphigh!$I371+BU$4*temphigh!$I371^2+BU$5*temphigh!$I371^6)*(K261/K$56)^$BW$1</f>
        <v>-56.888735185400598</v>
      </c>
      <c r="BV261" s="12">
        <f>(BV$3*temphigh!$I371+BV$4*temphigh!$I371^2+BV$5*temphigh!$I371^6)*(L261/L$56)^$BW$1</f>
        <v>-35.255359750937579</v>
      </c>
      <c r="BW261" s="12">
        <f>(BW$3*temphigh!$I371+BW$4*temphigh!$I371^2+BW$5*temphigh!$I371^6)*(M261/M$56)^$BW$1</f>
        <v>-29.931716017989356</v>
      </c>
      <c r="BX261" s="12"/>
      <c r="BY261" s="12"/>
      <c r="BZ261" s="12"/>
      <c r="CA261" s="19"/>
      <c r="CB261" s="19"/>
      <c r="CC261" s="19"/>
      <c r="CD261" s="19"/>
      <c r="CE261" s="19"/>
      <c r="CF261" s="19"/>
      <c r="CG261" s="19"/>
      <c r="CH261" s="19"/>
    </row>
    <row r="262" spans="1:86" x14ac:dyDescent="0.3">
      <c r="A262" s="2">
        <f t="shared" si="200"/>
        <v>2216</v>
      </c>
      <c r="B262" s="5">
        <f t="shared" si="201"/>
        <v>1165.4034563975379</v>
      </c>
      <c r="C262" s="5">
        <f t="shared" si="201"/>
        <v>2964.158791105976</v>
      </c>
      <c r="D262" s="5">
        <f t="shared" si="201"/>
        <v>4369.9228865340356</v>
      </c>
      <c r="E262" s="15">
        <f t="shared" si="202"/>
        <v>1.0584995106497545E-7</v>
      </c>
      <c r="F262" s="15">
        <f t="shared" si="202"/>
        <v>2.0853150141734763E-7</v>
      </c>
      <c r="G262" s="15">
        <f t="shared" si="202"/>
        <v>4.257096422321029E-7</v>
      </c>
      <c r="H262" s="5">
        <f t="shared" si="203"/>
        <v>135916.01294537992</v>
      </c>
      <c r="I262" s="5">
        <f t="shared" si="203"/>
        <v>96515.258491880551</v>
      </c>
      <c r="J262" s="5">
        <f t="shared" si="203"/>
        <v>36943.29367465953</v>
      </c>
      <c r="K262" s="5">
        <f t="shared" si="204"/>
        <v>116625.71635536387</v>
      </c>
      <c r="L262" s="5">
        <f t="shared" si="204"/>
        <v>32560.758479429885</v>
      </c>
      <c r="M262" s="5">
        <f t="shared" si="204"/>
        <v>8453.992126154144</v>
      </c>
      <c r="N262" s="15">
        <f t="shared" si="205"/>
        <v>-1.1329938348108026E-2</v>
      </c>
      <c r="O262" s="15">
        <f t="shared" si="205"/>
        <v>3.8679711149569584E-6</v>
      </c>
      <c r="P262" s="15">
        <f t="shared" si="205"/>
        <v>7.9911782183472724E-4</v>
      </c>
      <c r="Q262" s="5">
        <f t="shared" si="206"/>
        <v>2069.6798622057631</v>
      </c>
      <c r="R262" s="5">
        <f t="shared" si="206"/>
        <v>4633.3482851551644</v>
      </c>
      <c r="S262" s="5">
        <f t="shared" si="206"/>
        <v>3230.9699838134993</v>
      </c>
      <c r="T262" s="5">
        <f t="shared" si="207"/>
        <v>15.227638137365743</v>
      </c>
      <c r="U262" s="5">
        <f t="shared" si="207"/>
        <v>48.006381141744022</v>
      </c>
      <c r="V262" s="5">
        <f t="shared" si="207"/>
        <v>87.457550814688588</v>
      </c>
      <c r="W262" s="15">
        <f t="shared" si="208"/>
        <v>-1.0734613539272964E-2</v>
      </c>
      <c r="X262" s="15">
        <f t="shared" si="208"/>
        <v>-1.217998157191269E-2</v>
      </c>
      <c r="Y262" s="15">
        <f t="shared" si="208"/>
        <v>-9.7425357312937999E-3</v>
      </c>
      <c r="Z262" s="5">
        <f t="shared" si="213"/>
        <v>1742.3476545823207</v>
      </c>
      <c r="AA262" s="5">
        <f t="shared" si="213"/>
        <v>12389.573560716262</v>
      </c>
      <c r="AB262" s="5">
        <f t="shared" si="213"/>
        <v>52822.617628353561</v>
      </c>
      <c r="AC262" s="16">
        <f t="shared" si="197"/>
        <v>1.0032735324001159</v>
      </c>
      <c r="AD262" s="16">
        <f t="shared" si="197"/>
        <v>3.0566675364731211</v>
      </c>
      <c r="AE262" s="16">
        <f t="shared" si="197"/>
        <v>17.480470157786883</v>
      </c>
      <c r="AF262" s="15">
        <f t="shared" si="166"/>
        <v>-4.0504037456468023E-3</v>
      </c>
      <c r="AG262" s="15">
        <f t="shared" si="166"/>
        <v>2.9673830763510267E-4</v>
      </c>
      <c r="AH262" s="15">
        <f t="shared" si="166"/>
        <v>9.7937136394747881E-3</v>
      </c>
      <c r="AI262" s="1">
        <f t="shared" si="198"/>
        <v>298274.16541651305</v>
      </c>
      <c r="AJ262" s="1">
        <f t="shared" si="198"/>
        <v>192150.87869547179</v>
      </c>
      <c r="AK262" s="1">
        <f t="shared" si="198"/>
        <v>73042.965447562266</v>
      </c>
      <c r="AL262" s="14">
        <f t="shared" si="209"/>
        <v>89.913923248656644</v>
      </c>
      <c r="AM262" s="14">
        <f t="shared" si="209"/>
        <v>21.896872209295353</v>
      </c>
      <c r="AN262" s="14">
        <f t="shared" si="209"/>
        <v>6.8746538840644904</v>
      </c>
      <c r="AO262" s="11">
        <f t="shared" si="210"/>
        <v>2.6011317889876001E-3</v>
      </c>
      <c r="AP262" s="11">
        <f t="shared" si="210"/>
        <v>3.276740014632695E-3</v>
      </c>
      <c r="AQ262" s="11">
        <f t="shared" si="210"/>
        <v>2.9724166336034868E-3</v>
      </c>
      <c r="AR262" s="1">
        <f t="shared" si="214"/>
        <v>135916.01294537992</v>
      </c>
      <c r="AS262" s="1">
        <f t="shared" si="211"/>
        <v>96515.258491880551</v>
      </c>
      <c r="AT262" s="1">
        <f t="shared" si="212"/>
        <v>36943.29367465953</v>
      </c>
      <c r="AU262" s="1">
        <f t="shared" si="167"/>
        <v>27183.202589075983</v>
      </c>
      <c r="AV262" s="1">
        <f t="shared" si="167"/>
        <v>19303.051698376112</v>
      </c>
      <c r="AW262" s="1">
        <f t="shared" si="167"/>
        <v>7388.6587349319061</v>
      </c>
      <c r="AX262" s="1">
        <f t="shared" si="168"/>
        <v>93300.5730842911</v>
      </c>
      <c r="AY262" s="1">
        <f t="shared" si="168"/>
        <v>26048.60678354391</v>
      </c>
      <c r="AZ262" s="1">
        <f t="shared" si="168"/>
        <v>6763.1937009233161</v>
      </c>
      <c r="BA262" s="1">
        <f t="shared" si="169"/>
        <v>13336.389467695668</v>
      </c>
      <c r="BB262" s="1">
        <f t="shared" si="169"/>
        <v>30138.735329215178</v>
      </c>
      <c r="BC262" s="1">
        <f t="shared" si="169"/>
        <v>38539.444595196124</v>
      </c>
      <c r="BD262" s="1">
        <f t="shared" si="170"/>
        <v>215.58018649263707</v>
      </c>
      <c r="BE262" s="2">
        <f t="shared" si="199"/>
        <v>0.17931493730955578</v>
      </c>
      <c r="BF262" s="2">
        <f t="shared" si="199"/>
        <v>0.13584270515142602</v>
      </c>
      <c r="BG262" s="2">
        <f t="shared" si="199"/>
        <v>7.3108051554487685E-2</v>
      </c>
      <c r="BH262" s="2">
        <f t="shared" ref="BH262:BH325" si="217">(BE262*Z262+BF262*AA262+BG262*AB262)/(Z262+AA262+AB262)</f>
        <v>8.7480563716632015E-2</v>
      </c>
      <c r="BI262" s="2">
        <f t="shared" si="171"/>
        <v>3.2153846742329923E-3</v>
      </c>
      <c r="BJ262" s="2">
        <f t="shared" si="171"/>
        <v>1.8453240542857267E-3</v>
      </c>
      <c r="BK262" s="2">
        <f t="shared" si="171"/>
        <v>5.3447872020936297E-4</v>
      </c>
      <c r="BL262" s="2">
        <f t="shared" ref="BL262:BN325" si="218">BI262*AR262</f>
        <v>437.02226500742756</v>
      </c>
      <c r="BM262" s="2">
        <f t="shared" si="218"/>
        <v>178.10192810067193</v>
      </c>
      <c r="BN262" s="2">
        <f t="shared" si="218"/>
        <v>19.74540432355068</v>
      </c>
      <c r="BO262" s="2">
        <f t="shared" si="172"/>
        <v>2797.5784599093713</v>
      </c>
      <c r="BP262" s="2">
        <f t="shared" si="172"/>
        <v>211.64398819176526</v>
      </c>
      <c r="BQ262" s="2">
        <f t="shared" si="172"/>
        <v>10.226120324297799</v>
      </c>
      <c r="BR262" s="11">
        <f t="shared" si="173"/>
        <v>2.4360594309502742E-2</v>
      </c>
      <c r="BS262" s="17">
        <f t="shared" si="215"/>
        <v>6.4922137957757072E-4</v>
      </c>
      <c r="BT262" s="17">
        <f t="shared" si="216"/>
        <v>2.6285596338616441E-3</v>
      </c>
      <c r="BU262" s="12">
        <f>(BU$3*temphigh!$I372+BU$4*temphigh!$I372^2+BU$5*temphigh!$I372^6)*(K262/K$56)^$BW$1</f>
        <v>-57.422691144202773</v>
      </c>
      <c r="BV262" s="12">
        <f>(BV$3*temphigh!$I372+BV$4*temphigh!$I372^2+BV$5*temphigh!$I372^6)*(L262/L$56)^$BW$1</f>
        <v>-35.472741561197388</v>
      </c>
      <c r="BW262" s="12">
        <f>(BW$3*temphigh!$I372+BW$4*temphigh!$I372^2+BW$5*temphigh!$I372^6)*(M262/M$56)^$BW$1</f>
        <v>-30.099962777959959</v>
      </c>
      <c r="BX262" s="12"/>
      <c r="BY262" s="12"/>
      <c r="BZ262" s="12"/>
      <c r="CA262" s="19"/>
      <c r="CB262" s="19"/>
      <c r="CC262" s="19"/>
      <c r="CD262" s="19"/>
      <c r="CE262" s="19"/>
      <c r="CF262" s="19"/>
      <c r="CG262" s="19"/>
      <c r="CH262" s="19"/>
    </row>
    <row r="263" spans="1:86" x14ac:dyDescent="0.3">
      <c r="A263" s="2">
        <f t="shared" si="200"/>
        <v>2217</v>
      </c>
      <c r="B263" s="5">
        <f t="shared" si="201"/>
        <v>1165.4035735875418</v>
      </c>
      <c r="C263" s="5">
        <f t="shared" si="201"/>
        <v>2964.1593783204348</v>
      </c>
      <c r="D263" s="5">
        <f t="shared" si="201"/>
        <v>4369.9246538364287</v>
      </c>
      <c r="E263" s="15">
        <f t="shared" si="202"/>
        <v>1.0055745351172668E-7</v>
      </c>
      <c r="F263" s="15">
        <f t="shared" si="202"/>
        <v>1.9810492634648024E-7</v>
      </c>
      <c r="G263" s="15">
        <f t="shared" si="202"/>
        <v>4.0442416012049771E-7</v>
      </c>
      <c r="H263" s="5">
        <f t="shared" si="203"/>
        <v>134326.17794476426</v>
      </c>
      <c r="I263" s="5">
        <f t="shared" si="203"/>
        <v>96511.16754372546</v>
      </c>
      <c r="J263" s="5">
        <f t="shared" si="203"/>
        <v>36971.516087986791</v>
      </c>
      <c r="K263" s="5">
        <f t="shared" si="204"/>
        <v>115261.51196813201</v>
      </c>
      <c r="L263" s="5">
        <f t="shared" si="204"/>
        <v>32559.371891268227</v>
      </c>
      <c r="M263" s="5">
        <f t="shared" si="204"/>
        <v>8460.4470366620371</v>
      </c>
      <c r="N263" s="15">
        <f t="shared" si="205"/>
        <v>-1.1697286240669791E-2</v>
      </c>
      <c r="O263" s="15">
        <f t="shared" si="205"/>
        <v>-4.2584639498910448E-5</v>
      </c>
      <c r="P263" s="15">
        <f t="shared" si="205"/>
        <v>7.6353400991746589E-4</v>
      </c>
      <c r="Q263" s="5">
        <f t="shared" si="206"/>
        <v>2023.5130955449395</v>
      </c>
      <c r="R263" s="5">
        <f t="shared" si="206"/>
        <v>4576.7201888556247</v>
      </c>
      <c r="S263" s="5">
        <f t="shared" si="206"/>
        <v>3201.9363593052299</v>
      </c>
      <c r="T263" s="5">
        <f t="shared" si="207"/>
        <v>15.064175326845227</v>
      </c>
      <c r="U263" s="5">
        <f t="shared" si="207"/>
        <v>47.421664304103366</v>
      </c>
      <c r="V263" s="5">
        <f t="shared" si="207"/>
        <v>86.605492500905044</v>
      </c>
      <c r="W263" s="15">
        <f t="shared" si="208"/>
        <v>-1.0734613539272964E-2</v>
      </c>
      <c r="X263" s="15">
        <f t="shared" si="208"/>
        <v>-1.217998157191269E-2</v>
      </c>
      <c r="Y263" s="15">
        <f t="shared" si="208"/>
        <v>-9.7425357312937999E-3</v>
      </c>
      <c r="Z263" s="5">
        <f t="shared" si="213"/>
        <v>1697.2132671226552</v>
      </c>
      <c r="AA263" s="5">
        <f t="shared" si="213"/>
        <v>12242.350370705026</v>
      </c>
      <c r="AB263" s="5">
        <f t="shared" si="213"/>
        <v>52862.513009281167</v>
      </c>
      <c r="AC263" s="16">
        <f t="shared" ref="AC263:AE278" si="219">AC262*(1+AF263)</f>
        <v>0.99920986952657409</v>
      </c>
      <c r="AD263" s="16">
        <f t="shared" si="219"/>
        <v>3.057574566824897</v>
      </c>
      <c r="AE263" s="16">
        <f t="shared" si="219"/>
        <v>17.651668876795632</v>
      </c>
      <c r="AF263" s="15">
        <f t="shared" ref="AF263:AH326" si="220">AC$5-1</f>
        <v>-4.0504037456468023E-3</v>
      </c>
      <c r="AG263" s="15">
        <f t="shared" si="220"/>
        <v>2.9673830763510267E-4</v>
      </c>
      <c r="AH263" s="15">
        <f t="shared" si="220"/>
        <v>9.7937136394747881E-3</v>
      </c>
      <c r="AI263" s="1">
        <f t="shared" si="198"/>
        <v>295629.95146393776</v>
      </c>
      <c r="AJ263" s="1">
        <f t="shared" si="198"/>
        <v>192238.84252430074</v>
      </c>
      <c r="AK263" s="1">
        <f t="shared" si="198"/>
        <v>73127.327637737937</v>
      </c>
      <c r="AL263" s="14">
        <f t="shared" si="209"/>
        <v>90.145462433050966</v>
      </c>
      <c r="AM263" s="14">
        <f t="shared" si="209"/>
        <v>21.967905063085215</v>
      </c>
      <c r="AN263" s="14">
        <f t="shared" si="209"/>
        <v>6.8948838762641982</v>
      </c>
      <c r="AO263" s="11">
        <f t="shared" si="210"/>
        <v>2.575120471097724E-3</v>
      </c>
      <c r="AP263" s="11">
        <f t="shared" si="210"/>
        <v>3.243972614486368E-3</v>
      </c>
      <c r="AQ263" s="11">
        <f t="shared" si="210"/>
        <v>2.942692467267452E-3</v>
      </c>
      <c r="AR263" s="1">
        <f t="shared" si="214"/>
        <v>134326.17794476426</v>
      </c>
      <c r="AS263" s="1">
        <f t="shared" si="211"/>
        <v>96511.16754372546</v>
      </c>
      <c r="AT263" s="1">
        <f t="shared" si="212"/>
        <v>36971.516087986791</v>
      </c>
      <c r="AU263" s="1">
        <f t="shared" ref="AU263:AW326" si="221">$AU$5*AR263</f>
        <v>26865.235588952855</v>
      </c>
      <c r="AV263" s="1">
        <f t="shared" si="221"/>
        <v>19302.233508745092</v>
      </c>
      <c r="AW263" s="1">
        <f t="shared" si="221"/>
        <v>7394.3032175973585</v>
      </c>
      <c r="AX263" s="1">
        <f t="shared" ref="AX263:AZ326" si="222">(AR263-AU263)/B263*1000</f>
        <v>92209.209574505614</v>
      </c>
      <c r="AY263" s="1">
        <f t="shared" si="222"/>
        <v>26047.497513014579</v>
      </c>
      <c r="AZ263" s="1">
        <f t="shared" si="222"/>
        <v>6768.3576293296301</v>
      </c>
      <c r="BA263" s="1">
        <f t="shared" ref="BA263:BC326" si="223">LN(AX263)*B263</f>
        <v>13322.678393285294</v>
      </c>
      <c r="BB263" s="1">
        <f t="shared" si="223"/>
        <v>30138.615069500822</v>
      </c>
      <c r="BC263" s="1">
        <f t="shared" si="223"/>
        <v>38542.795494422149</v>
      </c>
      <c r="BD263" s="1">
        <f t="shared" ref="BD263:BD326" si="224">SUM(BA263:BC263)*BT263</f>
        <v>209.27440586846316</v>
      </c>
      <c r="BE263" s="2">
        <f t="shared" si="199"/>
        <v>0.17931493730955578</v>
      </c>
      <c r="BF263" s="2">
        <f t="shared" si="199"/>
        <v>0.13584270515142602</v>
      </c>
      <c r="BG263" s="2">
        <f t="shared" si="199"/>
        <v>7.3108051554487685E-2</v>
      </c>
      <c r="BH263" s="2">
        <f t="shared" si="217"/>
        <v>8.7303348959554994E-2</v>
      </c>
      <c r="BI263" s="2">
        <f t="shared" ref="BI263:BK326" si="225">BI$5*BE263^2</f>
        <v>3.2153846742329923E-3</v>
      </c>
      <c r="BJ263" s="2">
        <f t="shared" si="225"/>
        <v>1.8453240542857267E-3</v>
      </c>
      <c r="BK263" s="2">
        <f t="shared" si="225"/>
        <v>5.3447872020936297E-4</v>
      </c>
      <c r="BL263" s="2">
        <f t="shared" si="218"/>
        <v>431.91033391188881</v>
      </c>
      <c r="BM263" s="2">
        <f t="shared" si="218"/>
        <v>178.09437897563652</v>
      </c>
      <c r="BN263" s="2">
        <f t="shared" si="218"/>
        <v>19.760488602907053</v>
      </c>
      <c r="BO263" s="2">
        <f t="shared" ref="BO263:BQ326" si="226">2*BI$5*BE263*AR263/Z263*1000</f>
        <v>2838.3810854875819</v>
      </c>
      <c r="BP263" s="2">
        <f t="shared" si="226"/>
        <v>214.18008273695835</v>
      </c>
      <c r="BQ263" s="2">
        <f t="shared" si="226"/>
        <v>10.226208896779285</v>
      </c>
      <c r="BR263" s="11">
        <f t="shared" ref="BR263:BR326" si="227">SUM(H263:J263)*SUM(B262:D262)/SUM(H262:J262)/SUM(B263:D263)-1+BR$5</f>
        <v>2.4187344987935372E-2</v>
      </c>
      <c r="BS263" s="17">
        <f t="shared" si="215"/>
        <v>6.3378207164948154E-4</v>
      </c>
      <c r="BT263" s="17">
        <f t="shared" si="216"/>
        <v>2.5519996445258681E-3</v>
      </c>
      <c r="BU263" s="12">
        <f>(BU$3*temphigh!$I373+BU$4*temphigh!$I373^2+BU$5*temphigh!$I373^6)*(K263/K$56)^$BW$1</f>
        <v>-57.963100522877561</v>
      </c>
      <c r="BV263" s="12">
        <f>(BV$3*temphigh!$I373+BV$4*temphigh!$I373^2+BV$5*temphigh!$I373^6)*(L263/L$56)^$BW$1</f>
        <v>-35.689629461062189</v>
      </c>
      <c r="BW263" s="12">
        <f>(BW$3*temphigh!$I373+BW$4*temphigh!$I373^2+BW$5*temphigh!$I373^6)*(M263/M$56)^$BW$1</f>
        <v>-30.267661175891558</v>
      </c>
      <c r="BX263" s="12"/>
      <c r="BY263" s="12"/>
      <c r="BZ263" s="12"/>
      <c r="CA263" s="19"/>
      <c r="CB263" s="19"/>
      <c r="CC263" s="19"/>
      <c r="CD263" s="19"/>
      <c r="CE263" s="19"/>
      <c r="CF263" s="19"/>
      <c r="CG263" s="19"/>
      <c r="CH263" s="19"/>
    </row>
    <row r="264" spans="1:86" x14ac:dyDescent="0.3">
      <c r="A264" s="2">
        <f t="shared" si="200"/>
        <v>2218</v>
      </c>
      <c r="B264" s="5">
        <f t="shared" si="201"/>
        <v>1165.4036849180568</v>
      </c>
      <c r="C264" s="5">
        <f t="shared" si="201"/>
        <v>2964.1599361742815</v>
      </c>
      <c r="D264" s="5">
        <f t="shared" si="201"/>
        <v>4369.9263327743811</v>
      </c>
      <c r="E264" s="15">
        <f t="shared" si="202"/>
        <v>9.5529580836140336E-8</v>
      </c>
      <c r="F264" s="15">
        <f t="shared" si="202"/>
        <v>1.8819968002915621E-7</v>
      </c>
      <c r="G264" s="15">
        <f t="shared" si="202"/>
        <v>3.8420295211447282E-7</v>
      </c>
      <c r="H264" s="5">
        <f t="shared" si="203"/>
        <v>132702.82711948076</v>
      </c>
      <c r="I264" s="5">
        <f t="shared" si="203"/>
        <v>96502.628315149297</v>
      </c>
      <c r="J264" s="5">
        <f t="shared" si="203"/>
        <v>36998.458341536149</v>
      </c>
      <c r="K264" s="5">
        <f t="shared" si="204"/>
        <v>113868.54944500327</v>
      </c>
      <c r="L264" s="5">
        <f t="shared" si="204"/>
        <v>32556.484937753139</v>
      </c>
      <c r="M264" s="5">
        <f t="shared" si="204"/>
        <v>8466.6091654791235</v>
      </c>
      <c r="N264" s="15">
        <f t="shared" si="205"/>
        <v>-1.2085235559931462E-2</v>
      </c>
      <c r="O264" s="15">
        <f t="shared" si="205"/>
        <v>-8.8667358962846166E-5</v>
      </c>
      <c r="P264" s="15">
        <f t="shared" si="205"/>
        <v>7.2834553427059134E-4</v>
      </c>
      <c r="Q264" s="5">
        <f t="shared" si="206"/>
        <v>1977.599532001831</v>
      </c>
      <c r="R264" s="5">
        <f t="shared" si="206"/>
        <v>4520.5758090803147</v>
      </c>
      <c r="S264" s="5">
        <f t="shared" si="206"/>
        <v>3173.0519943352338</v>
      </c>
      <c r="T264" s="5">
        <f t="shared" si="207"/>
        <v>14.902467226423692</v>
      </c>
      <c r="U264" s="5">
        <f t="shared" si="207"/>
        <v>46.84406930676996</v>
      </c>
      <c r="V264" s="5">
        <f t="shared" si="207"/>
        <v>85.761735395688675</v>
      </c>
      <c r="W264" s="15">
        <f t="shared" si="208"/>
        <v>-1.0734613539272964E-2</v>
      </c>
      <c r="X264" s="15">
        <f t="shared" si="208"/>
        <v>-1.217998157191269E-2</v>
      </c>
      <c r="Y264" s="15">
        <f t="shared" si="208"/>
        <v>-9.7425357312937999E-3</v>
      </c>
      <c r="Z264" s="5">
        <f t="shared" si="213"/>
        <v>1652.6337710806436</v>
      </c>
      <c r="AA264" s="5">
        <f t="shared" si="213"/>
        <v>12096.314553308564</v>
      </c>
      <c r="AB264" s="5">
        <f t="shared" si="213"/>
        <v>52900.556428703974</v>
      </c>
      <c r="AC264" s="16">
        <f t="shared" si="219"/>
        <v>0.99516266612835635</v>
      </c>
      <c r="AD264" s="16">
        <f t="shared" si="219"/>
        <v>3.058481866327325</v>
      </c>
      <c r="AE264" s="16">
        <f t="shared" si="219"/>
        <v>17.824544267033797</v>
      </c>
      <c r="AF264" s="15">
        <f t="shared" si="220"/>
        <v>-4.0504037456468023E-3</v>
      </c>
      <c r="AG264" s="15">
        <f t="shared" si="220"/>
        <v>2.9673830763510267E-4</v>
      </c>
      <c r="AH264" s="15">
        <f t="shared" si="220"/>
        <v>9.7937136394747881E-3</v>
      </c>
      <c r="AI264" s="1">
        <f t="shared" ref="AI264:AK279" si="228">(1-$AI$5)*AI263+AU263</f>
        <v>292932.19190649682</v>
      </c>
      <c r="AJ264" s="1">
        <f t="shared" si="228"/>
        <v>192317.19178061577</v>
      </c>
      <c r="AK264" s="1">
        <f t="shared" si="228"/>
        <v>73208.89809156151</v>
      </c>
      <c r="AL264" s="14">
        <f t="shared" si="209"/>
        <v>90.375276504482002</v>
      </c>
      <c r="AM264" s="14">
        <f t="shared" si="209"/>
        <v>22.038455712683277</v>
      </c>
      <c r="AN264" s="14">
        <f t="shared" si="209"/>
        <v>6.9149705038811105</v>
      </c>
      <c r="AO264" s="11">
        <f t="shared" si="210"/>
        <v>2.5493692663867465E-3</v>
      </c>
      <c r="AP264" s="11">
        <f t="shared" si="210"/>
        <v>3.2115328883415041E-3</v>
      </c>
      <c r="AQ264" s="11">
        <f t="shared" si="210"/>
        <v>2.9132655425947772E-3</v>
      </c>
      <c r="AR264" s="1">
        <f t="shared" si="214"/>
        <v>132702.82711948076</v>
      </c>
      <c r="AS264" s="1">
        <f t="shared" si="211"/>
        <v>96502.628315149297</v>
      </c>
      <c r="AT264" s="1">
        <f t="shared" si="212"/>
        <v>36998.458341536149</v>
      </c>
      <c r="AU264" s="1">
        <f t="shared" si="221"/>
        <v>26540.565423896154</v>
      </c>
      <c r="AV264" s="1">
        <f t="shared" si="221"/>
        <v>19300.525663029861</v>
      </c>
      <c r="AW264" s="1">
        <f t="shared" si="221"/>
        <v>7399.6916683072304</v>
      </c>
      <c r="AX264" s="1">
        <f t="shared" si="222"/>
        <v>91094.839556002611</v>
      </c>
      <c r="AY264" s="1">
        <f t="shared" si="222"/>
        <v>26045.187950202511</v>
      </c>
      <c r="AZ264" s="1">
        <f t="shared" si="222"/>
        <v>6773.2873323832982</v>
      </c>
      <c r="BA264" s="1">
        <f t="shared" si="223"/>
        <v>13308.509690681729</v>
      </c>
      <c r="BB264" s="1">
        <f t="shared" si="223"/>
        <v>30138.357905692799</v>
      </c>
      <c r="BC264" s="1">
        <f t="shared" si="223"/>
        <v>38545.991960475003</v>
      </c>
      <c r="BD264" s="1">
        <f t="shared" si="224"/>
        <v>203.15121208032954</v>
      </c>
      <c r="BE264" s="2">
        <f t="shared" ref="BE264:BG279" si="229">BE263</f>
        <v>0.17931493730955578</v>
      </c>
      <c r="BF264" s="2">
        <f t="shared" si="229"/>
        <v>0.13584270515142602</v>
      </c>
      <c r="BG264" s="2">
        <f t="shared" si="229"/>
        <v>7.3108051554487685E-2</v>
      </c>
      <c r="BH264" s="2">
        <f t="shared" si="217"/>
        <v>8.7127348365214269E-2</v>
      </c>
      <c r="BI264" s="2">
        <f t="shared" si="225"/>
        <v>3.2153846742329923E-3</v>
      </c>
      <c r="BJ264" s="2">
        <f t="shared" si="225"/>
        <v>1.8453240542857267E-3</v>
      </c>
      <c r="BK264" s="2">
        <f t="shared" si="225"/>
        <v>5.3447872020936297E-4</v>
      </c>
      <c r="BL264" s="2">
        <f t="shared" si="218"/>
        <v>426.69063654736874</v>
      </c>
      <c r="BM264" s="2">
        <f t="shared" si="218"/>
        <v>178.07862133173987</v>
      </c>
      <c r="BN264" s="2">
        <f t="shared" si="218"/>
        <v>19.774888664103671</v>
      </c>
      <c r="BO264" s="2">
        <f t="shared" si="226"/>
        <v>2879.7183673876839</v>
      </c>
      <c r="BP264" s="2">
        <f t="shared" si="226"/>
        <v>216.74664670433657</v>
      </c>
      <c r="BQ264" s="2">
        <f t="shared" si="226"/>
        <v>10.226301507868119</v>
      </c>
      <c r="BR264" s="11">
        <f t="shared" si="227"/>
        <v>2.4006840049943551E-2</v>
      </c>
      <c r="BS264" s="17">
        <f t="shared" si="215"/>
        <v>6.18814589685198E-4</v>
      </c>
      <c r="BT264" s="17">
        <f t="shared" si="216"/>
        <v>2.4776695577921051E-3</v>
      </c>
      <c r="BU264" s="12">
        <f>(BU$3*temphigh!$I374+BU$4*temphigh!$I374^2+BU$5*temphigh!$I374^6)*(K264/K$56)^$BW$1</f>
        <v>-58.510416024018468</v>
      </c>
      <c r="BV264" s="12">
        <f>(BV$3*temphigh!$I374+BV$4*temphigh!$I374^2+BV$5*temphigh!$I374^6)*(L264/L$56)^$BW$1</f>
        <v>-35.906026612267759</v>
      </c>
      <c r="BW264" s="12">
        <f>(BW$3*temphigh!$I374+BW$4*temphigh!$I374^2+BW$5*temphigh!$I374^6)*(M264/M$56)^$BW$1</f>
        <v>-30.434812742596979</v>
      </c>
      <c r="BX264" s="12"/>
      <c r="BY264" s="12"/>
      <c r="BZ264" s="12"/>
      <c r="CA264" s="19"/>
      <c r="CB264" s="19"/>
      <c r="CC264" s="19"/>
      <c r="CD264" s="19"/>
      <c r="CE264" s="19"/>
      <c r="CF264" s="19"/>
      <c r="CG264" s="19"/>
      <c r="CH264" s="19"/>
    </row>
    <row r="265" spans="1:86" x14ac:dyDescent="0.3">
      <c r="A265" s="2">
        <f t="shared" si="200"/>
        <v>2219</v>
      </c>
      <c r="B265" s="5">
        <f t="shared" si="201"/>
        <v>1165.4037906820558</v>
      </c>
      <c r="C265" s="5">
        <f t="shared" si="201"/>
        <v>2964.160466135535</v>
      </c>
      <c r="D265" s="5">
        <f t="shared" si="201"/>
        <v>4369.927927766048</v>
      </c>
      <c r="E265" s="15">
        <f t="shared" si="202"/>
        <v>9.0753101794333311E-8</v>
      </c>
      <c r="F265" s="15">
        <f t="shared" si="202"/>
        <v>1.7878969602769838E-7</v>
      </c>
      <c r="G265" s="15">
        <f t="shared" si="202"/>
        <v>3.6499280450874916E-7</v>
      </c>
      <c r="H265" s="5">
        <f t="shared" si="203"/>
        <v>131044.59424411046</v>
      </c>
      <c r="I265" s="5">
        <f t="shared" si="203"/>
        <v>96489.676823681904</v>
      </c>
      <c r="J265" s="5">
        <f t="shared" si="203"/>
        <v>37024.13202624843</v>
      </c>
      <c r="K265" s="5">
        <f t="shared" si="204"/>
        <v>112445.65642558639</v>
      </c>
      <c r="L265" s="5">
        <f t="shared" si="204"/>
        <v>32552.109754529716</v>
      </c>
      <c r="M265" s="5">
        <f t="shared" si="204"/>
        <v>8472.481157183649</v>
      </c>
      <c r="N265" s="15">
        <f t="shared" si="205"/>
        <v>-1.2495926455128092E-2</v>
      </c>
      <c r="O265" s="15">
        <f t="shared" si="205"/>
        <v>-1.3438745711613631E-4</v>
      </c>
      <c r="P265" s="15">
        <f t="shared" si="205"/>
        <v>6.9354703751622893E-4</v>
      </c>
      <c r="Q265" s="5">
        <f t="shared" si="206"/>
        <v>1931.9242754164177</v>
      </c>
      <c r="R265" s="5">
        <f t="shared" si="206"/>
        <v>4464.9159680690454</v>
      </c>
      <c r="S265" s="5">
        <f t="shared" si="206"/>
        <v>3144.3187903504604</v>
      </c>
      <c r="T265" s="5">
        <f t="shared" si="207"/>
        <v>14.742494999966352</v>
      </c>
      <c r="U265" s="5">
        <f t="shared" si="207"/>
        <v>46.273509405860104</v>
      </c>
      <c r="V265" s="5">
        <f t="shared" si="207"/>
        <v>84.926198624218415</v>
      </c>
      <c r="W265" s="15">
        <f t="shared" si="208"/>
        <v>-1.0734613539272964E-2</v>
      </c>
      <c r="X265" s="15">
        <f t="shared" si="208"/>
        <v>-1.217998157191269E-2</v>
      </c>
      <c r="Y265" s="15">
        <f t="shared" si="208"/>
        <v>-9.7425357312937999E-3</v>
      </c>
      <c r="Z265" s="5">
        <f t="shared" si="213"/>
        <v>1608.5935180787424</v>
      </c>
      <c r="AA265" s="5">
        <f t="shared" si="213"/>
        <v>11951.469835784599</v>
      </c>
      <c r="AB265" s="5">
        <f t="shared" si="213"/>
        <v>52936.764747938607</v>
      </c>
      <c r="AC265" s="16">
        <f t="shared" si="219"/>
        <v>0.99113185553794225</v>
      </c>
      <c r="AD265" s="16">
        <f t="shared" si="219"/>
        <v>3.0593894350602717</v>
      </c>
      <c r="AE265" s="16">
        <f t="shared" si="219"/>
        <v>17.999112749339268</v>
      </c>
      <c r="AF265" s="15">
        <f t="shared" si="220"/>
        <v>-4.0504037456468023E-3</v>
      </c>
      <c r="AG265" s="15">
        <f t="shared" si="220"/>
        <v>2.9673830763510267E-4</v>
      </c>
      <c r="AH265" s="15">
        <f t="shared" si="220"/>
        <v>9.7937136394747881E-3</v>
      </c>
      <c r="AI265" s="1">
        <f t="shared" si="228"/>
        <v>290179.53813974326</v>
      </c>
      <c r="AJ265" s="1">
        <f t="shared" si="228"/>
        <v>192385.99826558406</v>
      </c>
      <c r="AK265" s="1">
        <f t="shared" si="228"/>
        <v>73287.699950712602</v>
      </c>
      <c r="AL265" s="14">
        <f t="shared" si="209"/>
        <v>90.60337245732012</v>
      </c>
      <c r="AM265" s="14">
        <f t="shared" si="209"/>
        <v>22.108525165759524</v>
      </c>
      <c r="AN265" s="14">
        <f t="shared" si="209"/>
        <v>6.9349141977251572</v>
      </c>
      <c r="AO265" s="11">
        <f t="shared" si="210"/>
        <v>2.5238755737228792E-3</v>
      </c>
      <c r="AP265" s="11">
        <f t="shared" si="210"/>
        <v>3.1794175594580892E-3</v>
      </c>
      <c r="AQ265" s="11">
        <f t="shared" si="210"/>
        <v>2.8841328871688295E-3</v>
      </c>
      <c r="AR265" s="1">
        <f t="shared" si="214"/>
        <v>131044.59424411046</v>
      </c>
      <c r="AS265" s="1">
        <f t="shared" si="211"/>
        <v>96489.676823681904</v>
      </c>
      <c r="AT265" s="1">
        <f t="shared" si="212"/>
        <v>37024.13202624843</v>
      </c>
      <c r="AU265" s="1">
        <f t="shared" si="221"/>
        <v>26208.918848822093</v>
      </c>
      <c r="AV265" s="1">
        <f t="shared" si="221"/>
        <v>19297.935364736382</v>
      </c>
      <c r="AW265" s="1">
        <f t="shared" si="221"/>
        <v>7404.8264052496861</v>
      </c>
      <c r="AX265" s="1">
        <f t="shared" si="222"/>
        <v>89956.525140469108</v>
      </c>
      <c r="AY265" s="1">
        <f t="shared" si="222"/>
        <v>26041.687803623776</v>
      </c>
      <c r="AZ265" s="1">
        <f t="shared" si="222"/>
        <v>6777.9849257469195</v>
      </c>
      <c r="BA265" s="1">
        <f t="shared" si="223"/>
        <v>13293.856345411657</v>
      </c>
      <c r="BB265" s="1">
        <f t="shared" si="223"/>
        <v>30137.964921364364</v>
      </c>
      <c r="BC265" s="1">
        <f t="shared" si="223"/>
        <v>38549.035729554816</v>
      </c>
      <c r="BD265" s="1">
        <f t="shared" si="224"/>
        <v>197.2053142733173</v>
      </c>
      <c r="BE265" s="2">
        <f t="shared" si="229"/>
        <v>0.17931493730955578</v>
      </c>
      <c r="BF265" s="2">
        <f t="shared" si="229"/>
        <v>0.13584270515142602</v>
      </c>
      <c r="BG265" s="2">
        <f t="shared" si="229"/>
        <v>7.3108051554487685E-2</v>
      </c>
      <c r="BH265" s="2">
        <f t="shared" si="217"/>
        <v>8.6952546914683515E-2</v>
      </c>
      <c r="BI265" s="2">
        <f t="shared" si="225"/>
        <v>3.2153846742329923E-3</v>
      </c>
      <c r="BJ265" s="2">
        <f t="shared" si="225"/>
        <v>1.8453240542857267E-3</v>
      </c>
      <c r="BK265" s="2">
        <f t="shared" si="225"/>
        <v>5.3447872020936297E-4</v>
      </c>
      <c r="BL265" s="2">
        <f t="shared" si="218"/>
        <v>421.35877997359376</v>
      </c>
      <c r="BM265" s="2">
        <f t="shared" si="218"/>
        <v>178.05472163299621</v>
      </c>
      <c r="BN265" s="2">
        <f t="shared" si="218"/>
        <v>19.788610702251749</v>
      </c>
      <c r="BO265" s="2">
        <f t="shared" si="226"/>
        <v>2921.5899402236155</v>
      </c>
      <c r="BP265" s="2">
        <f t="shared" si="226"/>
        <v>219.34404552769084</v>
      </c>
      <c r="BQ265" s="2">
        <f t="shared" si="226"/>
        <v>10.226398102806357</v>
      </c>
      <c r="BR265" s="11">
        <f t="shared" si="227"/>
        <v>2.3818347397979361E-2</v>
      </c>
      <c r="BS265" s="17">
        <f t="shared" si="215"/>
        <v>6.0430708612748795E-4</v>
      </c>
      <c r="BT265" s="17">
        <f t="shared" si="216"/>
        <v>2.4055044250408785E-3</v>
      </c>
      <c r="BU265" s="12">
        <f>(BU$3*temphigh!$I375+BU$4*temphigh!$I375^2+BU$5*temphigh!$I375^6)*(K265/K$56)^$BW$1</f>
        <v>-59.06513677615434</v>
      </c>
      <c r="BV265" s="12">
        <f>(BV$3*temphigh!$I375+BV$4*temphigh!$I375^2+BV$5*temphigh!$I375^6)*(L265/L$56)^$BW$1</f>
        <v>-36.121936288679912</v>
      </c>
      <c r="BW265" s="12">
        <f>(BW$3*temphigh!$I375+BW$4*temphigh!$I375^2+BW$5*temphigh!$I375^6)*(M265/M$56)^$BW$1</f>
        <v>-30.601419079611652</v>
      </c>
      <c r="BX265" s="12"/>
      <c r="BY265" s="12"/>
      <c r="BZ265" s="12"/>
      <c r="CA265" s="19"/>
      <c r="CB265" s="19"/>
      <c r="CC265" s="19"/>
      <c r="CD265" s="19"/>
      <c r="CE265" s="19"/>
      <c r="CF265" s="19"/>
      <c r="CG265" s="19"/>
      <c r="CH265" s="19"/>
    </row>
    <row r="266" spans="1:86" x14ac:dyDescent="0.3">
      <c r="A266" s="2">
        <f t="shared" si="200"/>
        <v>2220</v>
      </c>
      <c r="B266" s="5">
        <f t="shared" ref="B266:D281" si="230">B265*(1+E266)</f>
        <v>1165.4038911578643</v>
      </c>
      <c r="C266" s="5">
        <f t="shared" si="230"/>
        <v>2964.1609695988163</v>
      </c>
      <c r="D266" s="5">
        <f t="shared" si="230"/>
        <v>4369.9294430086848</v>
      </c>
      <c r="E266" s="15">
        <f t="shared" ref="E266:G281" si="231">E265*$E$5</f>
        <v>8.6215446704616637E-8</v>
      </c>
      <c r="F266" s="15">
        <f t="shared" si="231"/>
        <v>1.6985021122631347E-7</v>
      </c>
      <c r="G266" s="15">
        <f t="shared" si="231"/>
        <v>3.467431642833117E-7</v>
      </c>
      <c r="H266" s="5">
        <f t="shared" si="203"/>
        <v>129349.96238253759</v>
      </c>
      <c r="I266" s="5">
        <f t="shared" si="203"/>
        <v>96472.348987406163</v>
      </c>
      <c r="J266" s="5">
        <f t="shared" si="203"/>
        <v>37048.548709785791</v>
      </c>
      <c r="K266" s="5">
        <f t="shared" si="204"/>
        <v>110991.53123130939</v>
      </c>
      <c r="L266" s="5">
        <f t="shared" si="204"/>
        <v>32546.258444413426</v>
      </c>
      <c r="M266" s="5">
        <f t="shared" si="204"/>
        <v>8478.0656513936665</v>
      </c>
      <c r="N266" s="15">
        <f t="shared" si="205"/>
        <v>-1.2931804042064621E-2</v>
      </c>
      <c r="O266" s="15">
        <f t="shared" si="205"/>
        <v>-1.7975210087495253E-4</v>
      </c>
      <c r="P266" s="15">
        <f t="shared" si="205"/>
        <v>6.5913326998456867E-4</v>
      </c>
      <c r="Q266" s="5">
        <f t="shared" si="206"/>
        <v>1886.4708971289167</v>
      </c>
      <c r="R266" s="5">
        <f t="shared" si="206"/>
        <v>4409.7413202132639</v>
      </c>
      <c r="S266" s="5">
        <f t="shared" si="206"/>
        <v>3115.7385660216296</v>
      </c>
      <c r="T266" s="5">
        <f t="shared" ref="T266:V281" si="232">T265*(1+W266)</f>
        <v>14.58424001353705</v>
      </c>
      <c r="U266" s="5">
        <f t="shared" si="232"/>
        <v>45.709898914028997</v>
      </c>
      <c r="V266" s="5">
        <f t="shared" si="232"/>
        <v>84.098802099599013</v>
      </c>
      <c r="W266" s="15">
        <f t="shared" si="208"/>
        <v>-1.0734613539272964E-2</v>
      </c>
      <c r="X266" s="15">
        <f t="shared" si="208"/>
        <v>-1.217998157191269E-2</v>
      </c>
      <c r="Y266" s="15">
        <f t="shared" si="208"/>
        <v>-9.7425357312937999E-3</v>
      </c>
      <c r="Z266" s="5">
        <f t="shared" si="213"/>
        <v>1565.0759693988314</v>
      </c>
      <c r="AA266" s="5">
        <f t="shared" si="213"/>
        <v>11807.819491842332</v>
      </c>
      <c r="AB266" s="5">
        <f t="shared" si="213"/>
        <v>52971.154793686226</v>
      </c>
      <c r="AC266" s="16">
        <f t="shared" si="219"/>
        <v>0.9871173713578415</v>
      </c>
      <c r="AD266" s="16">
        <f t="shared" si="219"/>
        <v>3.0602972731036284</v>
      </c>
      <c r="AE266" s="16">
        <f t="shared" si="219"/>
        <v>18.175390905370918</v>
      </c>
      <c r="AF266" s="15">
        <f t="shared" si="220"/>
        <v>-4.0504037456468023E-3</v>
      </c>
      <c r="AG266" s="15">
        <f t="shared" si="220"/>
        <v>2.9673830763510267E-4</v>
      </c>
      <c r="AH266" s="15">
        <f t="shared" si="220"/>
        <v>9.7937136394747881E-3</v>
      </c>
      <c r="AI266" s="1">
        <f t="shared" si="228"/>
        <v>287370.50317459105</v>
      </c>
      <c r="AJ266" s="1">
        <f t="shared" si="228"/>
        <v>192445.33380376204</v>
      </c>
      <c r="AK266" s="1">
        <f t="shared" si="228"/>
        <v>73363.756360891028</v>
      </c>
      <c r="AL266" s="14">
        <f t="shared" ref="AL266:AN281" si="233">AL265*(1+AO266)</f>
        <v>90.829757379575639</v>
      </c>
      <c r="AM266" s="14">
        <f t="shared" si="233"/>
        <v>22.178114476554001</v>
      </c>
      <c r="AN266" s="14">
        <f t="shared" si="233"/>
        <v>6.9547153996914366</v>
      </c>
      <c r="AO266" s="11">
        <f t="shared" ref="AO266:AQ281" si="234">AO$5*AO265</f>
        <v>2.4986368179856504E-3</v>
      </c>
      <c r="AP266" s="11">
        <f t="shared" si="234"/>
        <v>3.1476233838635083E-3</v>
      </c>
      <c r="AQ266" s="11">
        <f t="shared" si="234"/>
        <v>2.855291558297141E-3</v>
      </c>
      <c r="AR266" s="1">
        <f t="shared" si="214"/>
        <v>129349.96238253759</v>
      </c>
      <c r="AS266" s="1">
        <f t="shared" si="211"/>
        <v>96472.348987406163</v>
      </c>
      <c r="AT266" s="1">
        <f t="shared" si="212"/>
        <v>37048.548709785791</v>
      </c>
      <c r="AU266" s="1">
        <f t="shared" si="221"/>
        <v>25869.992476507519</v>
      </c>
      <c r="AV266" s="1">
        <f t="shared" si="221"/>
        <v>19294.469797481233</v>
      </c>
      <c r="AW266" s="1">
        <f t="shared" si="221"/>
        <v>7409.7097419571583</v>
      </c>
      <c r="AX266" s="1">
        <f t="shared" si="222"/>
        <v>88793.22498504752</v>
      </c>
      <c r="AY266" s="1">
        <f t="shared" si="222"/>
        <v>26037.00675553074</v>
      </c>
      <c r="AZ266" s="1">
        <f t="shared" si="222"/>
        <v>6782.4525211149339</v>
      </c>
      <c r="BA266" s="1">
        <f t="shared" si="223"/>
        <v>13278.688422307907</v>
      </c>
      <c r="BB266" s="1">
        <f t="shared" si="223"/>
        <v>30137.437178249482</v>
      </c>
      <c r="BC266" s="1">
        <f t="shared" si="223"/>
        <v>38551.928513197243</v>
      </c>
      <c r="BD266" s="1">
        <f t="shared" si="224"/>
        <v>191.43156978895817</v>
      </c>
      <c r="BE266" s="2">
        <f t="shared" si="229"/>
        <v>0.17931493730955578</v>
      </c>
      <c r="BF266" s="2">
        <f t="shared" si="229"/>
        <v>0.13584270515142602</v>
      </c>
      <c r="BG266" s="2">
        <f t="shared" si="229"/>
        <v>7.3108051554487685E-2</v>
      </c>
      <c r="BH266" s="2">
        <f t="shared" si="217"/>
        <v>8.6778927944318685E-2</v>
      </c>
      <c r="BI266" s="2">
        <f t="shared" si="225"/>
        <v>3.2153846742329923E-3</v>
      </c>
      <c r="BJ266" s="2">
        <f t="shared" si="225"/>
        <v>1.8453240542857267E-3</v>
      </c>
      <c r="BK266" s="2">
        <f t="shared" si="225"/>
        <v>5.3447872020936297E-4</v>
      </c>
      <c r="BL266" s="2">
        <f t="shared" si="218"/>
        <v>415.90988665742543</v>
      </c>
      <c r="BM266" s="2">
        <f t="shared" si="218"/>
        <v>178.02274615990785</v>
      </c>
      <c r="BN266" s="2">
        <f t="shared" si="218"/>
        <v>19.801660900020554</v>
      </c>
      <c r="BO266" s="2">
        <f t="shared" si="226"/>
        <v>2963.9941893079381</v>
      </c>
      <c r="BP266" s="2">
        <f t="shared" si="226"/>
        <v>221.97264901983951</v>
      </c>
      <c r="BQ266" s="2">
        <f t="shared" si="226"/>
        <v>10.226498627954424</v>
      </c>
      <c r="BR266" s="11">
        <f t="shared" si="227"/>
        <v>2.3621035898867854E-2</v>
      </c>
      <c r="BS266" s="17">
        <f t="shared" si="215"/>
        <v>5.9024834597204315E-4</v>
      </c>
      <c r="BT266" s="17">
        <f t="shared" si="216"/>
        <v>2.335441189360076E-3</v>
      </c>
      <c r="BU266" s="12">
        <f>(BU$3*temphigh!$I376+BU$4*temphigh!$I376^2+BU$5*temphigh!$I376^6)*(K266/K$56)^$BW$1</f>
        <v>-59.627815002629688</v>
      </c>
      <c r="BV266" s="12">
        <f>(BV$3*temphigh!$I376+BV$4*temphigh!$I376^2+BV$5*temphigh!$I376^6)*(L266/L$56)^$BW$1</f>
        <v>-36.337361870681278</v>
      </c>
      <c r="BW266" s="12">
        <f>(BW$3*temphigh!$I376+BW$4*temphigh!$I376^2+BW$5*temphigh!$I376^6)*(M266/M$56)^$BW$1</f>
        <v>-30.767481854281097</v>
      </c>
      <c r="BX266" s="12"/>
      <c r="BY266" s="12"/>
      <c r="BZ266" s="12"/>
      <c r="CA266" s="19"/>
      <c r="CB266" s="19"/>
      <c r="CC266" s="19"/>
      <c r="CD266" s="19"/>
      <c r="CE266" s="19"/>
      <c r="CF266" s="19"/>
      <c r="CG266" s="19"/>
      <c r="CH266" s="19"/>
    </row>
    <row r="267" spans="1:86" x14ac:dyDescent="0.3">
      <c r="A267" s="2">
        <f t="shared" si="200"/>
        <v>2221</v>
      </c>
      <c r="B267" s="5">
        <f t="shared" si="230"/>
        <v>1165.4039866098906</v>
      </c>
      <c r="C267" s="5">
        <f t="shared" si="230"/>
        <v>2964.1614478890151</v>
      </c>
      <c r="D267" s="5">
        <f t="shared" si="230"/>
        <v>4369.9308824896889</v>
      </c>
      <c r="E267" s="15">
        <f t="shared" si="231"/>
        <v>8.1904674369385801E-8</v>
      </c>
      <c r="F267" s="15">
        <f t="shared" si="231"/>
        <v>1.6135770066499779E-7</v>
      </c>
      <c r="G267" s="15">
        <f t="shared" si="231"/>
        <v>3.2940600606914611E-7</v>
      </c>
      <c r="H267" s="5">
        <f t="shared" si="203"/>
        <v>127617.24271664489</v>
      </c>
      <c r="I267" s="5">
        <f t="shared" si="203"/>
        <v>96450.680619505991</v>
      </c>
      <c r="J267" s="5">
        <f t="shared" si="203"/>
        <v>37071.719935541587</v>
      </c>
      <c r="K267" s="5">
        <f t="shared" si="204"/>
        <v>109504.72469883846</v>
      </c>
      <c r="L267" s="5">
        <f t="shared" si="204"/>
        <v>32538.943075518106</v>
      </c>
      <c r="M267" s="5">
        <f t="shared" si="204"/>
        <v>8483.3652825237914</v>
      </c>
      <c r="N267" s="15">
        <f t="shared" si="205"/>
        <v>-1.3395675471603252E-2</v>
      </c>
      <c r="O267" s="15">
        <f t="shared" si="205"/>
        <v>-2.2476835264539918E-4</v>
      </c>
      <c r="P267" s="15">
        <f t="shared" si="205"/>
        <v>6.2509909076413628E-4</v>
      </c>
      <c r="Q267" s="5">
        <f t="shared" si="206"/>
        <v>1841.2212295840366</v>
      </c>
      <c r="R267" s="5">
        <f t="shared" si="206"/>
        <v>4355.0523570610412</v>
      </c>
      <c r="S267" s="5">
        <f t="shared" si="206"/>
        <v>3087.3130590322394</v>
      </c>
      <c r="T267" s="5">
        <f t="shared" si="232"/>
        <v>14.427683833227729</v>
      </c>
      <c r="U267" s="5">
        <f t="shared" si="232"/>
        <v>45.153153187602129</v>
      </c>
      <c r="V267" s="5">
        <f t="shared" si="232"/>
        <v>83.279466515184666</v>
      </c>
      <c r="W267" s="15">
        <f t="shared" si="208"/>
        <v>-1.0734613539272964E-2</v>
      </c>
      <c r="X267" s="15">
        <f t="shared" si="208"/>
        <v>-1.217998157191269E-2</v>
      </c>
      <c r="Y267" s="15">
        <f t="shared" si="208"/>
        <v>-9.7425357312937999E-3</v>
      </c>
      <c r="Z267" s="5">
        <f t="shared" si="213"/>
        <v>1522.0635761203528</v>
      </c>
      <c r="AA267" s="5">
        <f t="shared" si="213"/>
        <v>11665.366354412208</v>
      </c>
      <c r="AB267" s="5">
        <f t="shared" si="213"/>
        <v>53003.743356388281</v>
      </c>
      <c r="AC267" s="16">
        <f t="shared" si="219"/>
        <v>0.98311914745950069</v>
      </c>
      <c r="AD267" s="16">
        <f t="shared" si="219"/>
        <v>3.0612053805373094</v>
      </c>
      <c r="AE267" s="16">
        <f t="shared" si="219"/>
        <v>18.353395479183636</v>
      </c>
      <c r="AF267" s="15">
        <f t="shared" si="220"/>
        <v>-4.0504037456468023E-3</v>
      </c>
      <c r="AG267" s="15">
        <f t="shared" si="220"/>
        <v>2.9673830763510267E-4</v>
      </c>
      <c r="AH267" s="15">
        <f t="shared" si="220"/>
        <v>9.7937136394747881E-3</v>
      </c>
      <c r="AI267" s="1">
        <f t="shared" si="228"/>
        <v>284503.44533363945</v>
      </c>
      <c r="AJ267" s="1">
        <f t="shared" si="228"/>
        <v>192495.27022086707</v>
      </c>
      <c r="AK267" s="1">
        <f t="shared" si="228"/>
        <v>73437.09046675908</v>
      </c>
      <c r="AL267" s="14">
        <f t="shared" si="233"/>
        <v>91.054438449773372</v>
      </c>
      <c r="AM267" s="14">
        <f t="shared" si="233"/>
        <v>22.247224744773042</v>
      </c>
      <c r="AN267" s="14">
        <f t="shared" si="233"/>
        <v>6.9743745624608229</v>
      </c>
      <c r="AO267" s="11">
        <f t="shared" si="234"/>
        <v>2.4736504498057937E-3</v>
      </c>
      <c r="AP267" s="11">
        <f t="shared" si="234"/>
        <v>3.1161471500248733E-3</v>
      </c>
      <c r="AQ267" s="11">
        <f t="shared" si="234"/>
        <v>2.8267386427141697E-3</v>
      </c>
      <c r="AR267" s="1">
        <f t="shared" si="214"/>
        <v>127617.24271664489</v>
      </c>
      <c r="AS267" s="1">
        <f t="shared" si="211"/>
        <v>96450.680619505991</v>
      </c>
      <c r="AT267" s="1">
        <f t="shared" si="212"/>
        <v>37071.719935541587</v>
      </c>
      <c r="AU267" s="1">
        <f t="shared" si="221"/>
        <v>25523.448543328981</v>
      </c>
      <c r="AV267" s="1">
        <f t="shared" si="221"/>
        <v>19290.1361239012</v>
      </c>
      <c r="AW267" s="1">
        <f t="shared" si="221"/>
        <v>7414.3439871083174</v>
      </c>
      <c r="AX267" s="1">
        <f t="shared" si="222"/>
        <v>87603.779759070763</v>
      </c>
      <c r="AY267" s="1">
        <f t="shared" si="222"/>
        <v>26031.154460414484</v>
      </c>
      <c r="AZ267" s="1">
        <f t="shared" si="222"/>
        <v>6786.692226019034</v>
      </c>
      <c r="BA267" s="1">
        <f t="shared" si="223"/>
        <v>13262.972630576458</v>
      </c>
      <c r="BB267" s="1">
        <f t="shared" si="223"/>
        <v>30136.775716584292</v>
      </c>
      <c r="BC267" s="1">
        <f t="shared" si="223"/>
        <v>38554.671998838232</v>
      </c>
      <c r="BD267" s="1">
        <f t="shared" si="224"/>
        <v>185.82497953997617</v>
      </c>
      <c r="BE267" s="2">
        <f t="shared" si="229"/>
        <v>0.17931493730955578</v>
      </c>
      <c r="BF267" s="2">
        <f t="shared" si="229"/>
        <v>0.13584270515142602</v>
      </c>
      <c r="BG267" s="2">
        <f t="shared" si="229"/>
        <v>7.3108051554487685E-2</v>
      </c>
      <c r="BH267" s="2">
        <f t="shared" si="217"/>
        <v>8.6606472949639829E-2</v>
      </c>
      <c r="BI267" s="2">
        <f t="shared" si="225"/>
        <v>3.2153846742329923E-3</v>
      </c>
      <c r="BJ267" s="2">
        <f t="shared" si="225"/>
        <v>1.8453240542857267E-3</v>
      </c>
      <c r="BK267" s="2">
        <f t="shared" si="225"/>
        <v>5.3447872020936297E-4</v>
      </c>
      <c r="BL267" s="2">
        <f t="shared" si="218"/>
        <v>410.33852639897196</v>
      </c>
      <c r="BM267" s="2">
        <f t="shared" si="218"/>
        <v>177.98276099940455</v>
      </c>
      <c r="BN267" s="2">
        <f t="shared" si="218"/>
        <v>19.814045427108194</v>
      </c>
      <c r="BO267" s="2">
        <f t="shared" si="226"/>
        <v>3006.9279938598415</v>
      </c>
      <c r="BP267" s="2">
        <f t="shared" si="226"/>
        <v>224.63283142572334</v>
      </c>
      <c r="BQ267" s="2">
        <f t="shared" si="226"/>
        <v>10.226603030800659</v>
      </c>
      <c r="BR267" s="11">
        <f t="shared" si="227"/>
        <v>2.3413957476886654E-2</v>
      </c>
      <c r="BS267" s="17">
        <f t="shared" si="215"/>
        <v>5.7662780000777435E-4</v>
      </c>
      <c r="BT267" s="17">
        <f t="shared" si="216"/>
        <v>2.2674186304466755E-3</v>
      </c>
      <c r="BU267" s="12">
        <f>(BU$3*temphigh!$I377+BU$4*temphigh!$I377^2+BU$5*temphigh!$I377^6)*(K267/K$56)^$BW$1</f>
        <v>-60.199063954006995</v>
      </c>
      <c r="BV267" s="12">
        <f>(BV$3*temphigh!$I377+BV$4*temphigh!$I377^2+BV$5*temphigh!$I377^6)*(L267/L$56)^$BW$1</f>
        <v>-36.552306839494456</v>
      </c>
      <c r="BW267" s="12">
        <f>(BW$3*temphigh!$I377+BW$4*temphigh!$I377^2+BW$5*temphigh!$I377^6)*(M267/M$56)^$BW$1</f>
        <v>-30.933002794804384</v>
      </c>
      <c r="BX267" s="12"/>
      <c r="BY267" s="12"/>
      <c r="BZ267" s="12"/>
      <c r="CA267" s="19"/>
      <c r="CB267" s="19"/>
      <c r="CC267" s="19"/>
      <c r="CD267" s="19"/>
      <c r="CE267" s="19"/>
      <c r="CF267" s="19"/>
      <c r="CG267" s="19"/>
      <c r="CH267" s="19"/>
    </row>
    <row r="268" spans="1:86" x14ac:dyDescent="0.3">
      <c r="A268" s="2">
        <f t="shared" si="200"/>
        <v>2222</v>
      </c>
      <c r="B268" s="5">
        <f t="shared" si="230"/>
        <v>1165.4040772893229</v>
      </c>
      <c r="C268" s="5">
        <f t="shared" si="230"/>
        <v>2964.1619022647774</v>
      </c>
      <c r="D268" s="5">
        <f t="shared" si="230"/>
        <v>4369.932249997094</v>
      </c>
      <c r="E268" s="15">
        <f t="shared" si="231"/>
        <v>7.7809440650916511E-8</v>
      </c>
      <c r="F268" s="15">
        <f t="shared" si="231"/>
        <v>1.5328981563174789E-7</v>
      </c>
      <c r="G268" s="15">
        <f t="shared" si="231"/>
        <v>3.1293570576568881E-7</v>
      </c>
      <c r="H268" s="5">
        <f t="shared" si="203"/>
        <v>125844.5494202597</v>
      </c>
      <c r="I268" s="5">
        <f t="shared" si="203"/>
        <v>96424.707423458676</v>
      </c>
      <c r="J268" s="5">
        <f t="shared" si="203"/>
        <v>37093.657221821421</v>
      </c>
      <c r="K268" s="5">
        <f t="shared" si="204"/>
        <v>107983.61862004845</v>
      </c>
      <c r="L268" s="5">
        <f t="shared" si="204"/>
        <v>32530.175679602748</v>
      </c>
      <c r="M268" s="5">
        <f t="shared" si="204"/>
        <v>8488.3826795818368</v>
      </c>
      <c r="N268" s="15">
        <f t="shared" si="205"/>
        <v>-1.3890780356494936E-2</v>
      </c>
      <c r="O268" s="15">
        <f t="shared" si="205"/>
        <v>-2.6944316829868864E-4</v>
      </c>
      <c r="P268" s="15">
        <f t="shared" si="205"/>
        <v>5.9143946900186428E-4</v>
      </c>
      <c r="Q268" s="5">
        <f t="shared" si="206"/>
        <v>1796.1551197866236</v>
      </c>
      <c r="R268" s="5">
        <f t="shared" si="206"/>
        <v>4300.8494122451202</v>
      </c>
      <c r="S268" s="5">
        <f t="shared" si="206"/>
        <v>3059.043927852159</v>
      </c>
      <c r="T268" s="5">
        <f t="shared" si="232"/>
        <v>14.272808223011213</v>
      </c>
      <c r="U268" s="5">
        <f t="shared" si="232"/>
        <v>44.603188613863381</v>
      </c>
      <c r="V268" s="5">
        <f t="shared" si="232"/>
        <v>82.468113336977396</v>
      </c>
      <c r="W268" s="15">
        <f t="shared" si="208"/>
        <v>-1.0734613539272964E-2</v>
      </c>
      <c r="X268" s="15">
        <f t="shared" si="208"/>
        <v>-1.217998157191269E-2</v>
      </c>
      <c r="Y268" s="15">
        <f t="shared" si="208"/>
        <v>-9.7425357312937999E-3</v>
      </c>
      <c r="Z268" s="5">
        <f t="shared" si="213"/>
        <v>1479.5376361400413</v>
      </c>
      <c r="AA268" s="5">
        <f t="shared" si="213"/>
        <v>11524.11282823333</v>
      </c>
      <c r="AB268" s="5">
        <f t="shared" si="213"/>
        <v>53034.547188817691</v>
      </c>
      <c r="AC268" s="16">
        <f t="shared" si="219"/>
        <v>0.97913711798221359</v>
      </c>
      <c r="AD268" s="16">
        <f t="shared" si="219"/>
        <v>3.0621137574412534</v>
      </c>
      <c r="AE268" s="16">
        <f t="shared" si="219"/>
        <v>18.533143378818792</v>
      </c>
      <c r="AF268" s="15">
        <f t="shared" si="220"/>
        <v>-4.0504037456468023E-3</v>
      </c>
      <c r="AG268" s="15">
        <f t="shared" si="220"/>
        <v>2.9673830763510267E-4</v>
      </c>
      <c r="AH268" s="15">
        <f t="shared" si="220"/>
        <v>9.7937136394747881E-3</v>
      </c>
      <c r="AI268" s="1">
        <f t="shared" si="228"/>
        <v>281576.54934360448</v>
      </c>
      <c r="AJ268" s="1">
        <f t="shared" si="228"/>
        <v>192535.87932268158</v>
      </c>
      <c r="AK268" s="1">
        <f t="shared" si="228"/>
        <v>73507.725407191494</v>
      </c>
      <c r="AL268" s="14">
        <f t="shared" si="233"/>
        <v>91.277422933875187</v>
      </c>
      <c r="AM268" s="14">
        <f t="shared" si="233"/>
        <v>22.315857114497586</v>
      </c>
      <c r="AN268" s="14">
        <f t="shared" si="233"/>
        <v>6.9938921492044486</v>
      </c>
      <c r="AO268" s="11">
        <f t="shared" si="234"/>
        <v>2.4489139453077358E-3</v>
      </c>
      <c r="AP268" s="11">
        <f t="shared" si="234"/>
        <v>3.0849856785246247E-3</v>
      </c>
      <c r="AQ268" s="11">
        <f t="shared" si="234"/>
        <v>2.7984712562870279E-3</v>
      </c>
      <c r="AR268" s="1">
        <f t="shared" si="214"/>
        <v>125844.5494202597</v>
      </c>
      <c r="AS268" s="1">
        <f t="shared" si="211"/>
        <v>96424.707423458676</v>
      </c>
      <c r="AT268" s="1">
        <f t="shared" si="212"/>
        <v>37093.657221821421</v>
      </c>
      <c r="AU268" s="1">
        <f t="shared" si="221"/>
        <v>25168.909884051944</v>
      </c>
      <c r="AV268" s="1">
        <f t="shared" si="221"/>
        <v>19284.941484691735</v>
      </c>
      <c r="AW268" s="1">
        <f t="shared" si="221"/>
        <v>7418.7314443642845</v>
      </c>
      <c r="AX268" s="1">
        <f t="shared" si="222"/>
        <v>86386.89489603875</v>
      </c>
      <c r="AY268" s="1">
        <f t="shared" si="222"/>
        <v>26024.140543682199</v>
      </c>
      <c r="AZ268" s="1">
        <f t="shared" si="222"/>
        <v>6790.7061436654694</v>
      </c>
      <c r="BA268" s="1">
        <f t="shared" si="223"/>
        <v>13246.671803764601</v>
      </c>
      <c r="BB268" s="1">
        <f t="shared" si="223"/>
        <v>30135.981555452945</v>
      </c>
      <c r="BC268" s="1">
        <f t="shared" si="223"/>
        <v>38557.267850379903</v>
      </c>
      <c r="BD268" s="1">
        <f t="shared" si="224"/>
        <v>180.38068342521743</v>
      </c>
      <c r="BE268" s="2">
        <f t="shared" si="229"/>
        <v>0.17931493730955578</v>
      </c>
      <c r="BF268" s="2">
        <f t="shared" si="229"/>
        <v>0.13584270515142602</v>
      </c>
      <c r="BG268" s="2">
        <f t="shared" si="229"/>
        <v>7.3108051554487685E-2</v>
      </c>
      <c r="BH268" s="2">
        <f t="shared" si="217"/>
        <v>8.6435161352442211E-2</v>
      </c>
      <c r="BI268" s="2">
        <f t="shared" si="225"/>
        <v>3.2153846742329923E-3</v>
      </c>
      <c r="BJ268" s="2">
        <f t="shared" si="225"/>
        <v>1.8453240542857267E-3</v>
      </c>
      <c r="BK268" s="2">
        <f t="shared" si="225"/>
        <v>5.3447872020936297E-4</v>
      </c>
      <c r="BL268" s="2">
        <f t="shared" si="218"/>
        <v>404.63863554165943</v>
      </c>
      <c r="BM268" s="2">
        <f t="shared" si="218"/>
        <v>177.93483203597177</v>
      </c>
      <c r="BN268" s="2">
        <f t="shared" si="218"/>
        <v>19.825770439803907</v>
      </c>
      <c r="BO268" s="2">
        <f t="shared" si="226"/>
        <v>3050.3864097590636</v>
      </c>
      <c r="BP268" s="2">
        <f t="shared" si="226"/>
        <v>227.32497147627211</v>
      </c>
      <c r="BQ268" s="2">
        <f t="shared" si="226"/>
        <v>10.226711259973598</v>
      </c>
      <c r="BR268" s="11">
        <f t="shared" si="227"/>
        <v>2.3196025138492254E-2</v>
      </c>
      <c r="BS268" s="17">
        <f t="shared" si="215"/>
        <v>5.6343554413639831E-4</v>
      </c>
      <c r="BT268" s="17">
        <f t="shared" si="216"/>
        <v>2.2013773111132771E-3</v>
      </c>
      <c r="BU268" s="12">
        <f>(BU$3*temphigh!$I378+BU$4*temphigh!$I378^2+BU$5*temphigh!$I378^6)*(K268/K$56)^$BW$1</f>
        <v>-60.779567403472278</v>
      </c>
      <c r="BV268" s="12">
        <f>(BV$3*temphigh!$I378+BV$4*temphigh!$I378^2+BV$5*temphigh!$I378^6)*(L268/L$56)^$BW$1</f>
        <v>-36.766774771414475</v>
      </c>
      <c r="BW268" s="12">
        <f>(BW$3*temphigh!$I378+BW$4*temphigh!$I378^2+BW$5*temphigh!$I378^6)*(M268/M$56)^$BW$1</f>
        <v>-31.097983685213038</v>
      </c>
      <c r="BX268" s="12"/>
      <c r="BY268" s="12"/>
      <c r="BZ268" s="12"/>
      <c r="CA268" s="19"/>
      <c r="CB268" s="19"/>
      <c r="CC268" s="19"/>
      <c r="CD268" s="19"/>
      <c r="CE268" s="19"/>
      <c r="CF268" s="19"/>
      <c r="CG268" s="19"/>
      <c r="CH268" s="19"/>
    </row>
    <row r="269" spans="1:86" x14ac:dyDescent="0.3">
      <c r="A269" s="2">
        <f t="shared" si="200"/>
        <v>2223</v>
      </c>
      <c r="B269" s="5">
        <f t="shared" si="230"/>
        <v>1165.4041634347905</v>
      </c>
      <c r="C269" s="5">
        <f t="shared" si="230"/>
        <v>2964.1623339218177</v>
      </c>
      <c r="D269" s="5">
        <f t="shared" si="230"/>
        <v>4369.9335491295351</v>
      </c>
      <c r="E269" s="15">
        <f t="shared" si="231"/>
        <v>7.3918968618370677E-8</v>
      </c>
      <c r="F269" s="15">
        <f t="shared" si="231"/>
        <v>1.4562532485016048E-7</v>
      </c>
      <c r="G269" s="15">
        <f t="shared" si="231"/>
        <v>2.9728892047740438E-7</v>
      </c>
      <c r="H269" s="5">
        <f t="shared" si="203"/>
        <v>124029.76964958824</v>
      </c>
      <c r="I269" s="5">
        <f t="shared" si="203"/>
        <v>96394.464988912412</v>
      </c>
      <c r="J269" s="5">
        <f t="shared" si="203"/>
        <v>37114.372061205933</v>
      </c>
      <c r="K269" s="5">
        <f t="shared" si="204"/>
        <v>106426.39999160108</v>
      </c>
      <c r="L269" s="5">
        <f t="shared" si="204"/>
        <v>32519.968250650778</v>
      </c>
      <c r="M269" s="5">
        <f t="shared" si="204"/>
        <v>8493.1204660077492</v>
      </c>
      <c r="N269" s="15">
        <f t="shared" si="205"/>
        <v>-1.4420878354953093E-2</v>
      </c>
      <c r="O269" s="15">
        <f t="shared" si="205"/>
        <v>-3.1378339460885751E-4</v>
      </c>
      <c r="P269" s="15">
        <f t="shared" si="205"/>
        <v>5.581494855679825E-4</v>
      </c>
      <c r="Q269" s="5">
        <f t="shared" si="206"/>
        <v>1751.2501330842354</v>
      </c>
      <c r="R269" s="5">
        <f t="shared" si="206"/>
        <v>4247.1326663351037</v>
      </c>
      <c r="S269" s="5">
        <f t="shared" si="206"/>
        <v>3030.932753496103</v>
      </c>
      <c r="T269" s="5">
        <f t="shared" si="232"/>
        <v>14.11959514261703</v>
      </c>
      <c r="U269" s="5">
        <f t="shared" si="232"/>
        <v>44.059922598497977</v>
      </c>
      <c r="V269" s="5">
        <f t="shared" si="232"/>
        <v>81.664664796099501</v>
      </c>
      <c r="W269" s="15">
        <f t="shared" si="208"/>
        <v>-1.0734613539272964E-2</v>
      </c>
      <c r="X269" s="15">
        <f t="shared" si="208"/>
        <v>-1.217998157191269E-2</v>
      </c>
      <c r="Y269" s="15">
        <f t="shared" si="208"/>
        <v>-9.7425357312937999E-3</v>
      </c>
      <c r="Z269" s="5">
        <f t="shared" si="213"/>
        <v>1437.4781228038364</v>
      </c>
      <c r="AA269" s="5">
        <f t="shared" si="213"/>
        <v>11384.060902260171</v>
      </c>
      <c r="AB269" s="5">
        <f t="shared" si="213"/>
        <v>53063.58300491533</v>
      </c>
      <c r="AC269" s="16">
        <f t="shared" si="219"/>
        <v>0.9751712173320366</v>
      </c>
      <c r="AD269" s="16">
        <f t="shared" si="219"/>
        <v>3.0630224038954226</v>
      </c>
      <c r="AE269" s="16">
        <f t="shared" si="219"/>
        <v>18.714651677910272</v>
      </c>
      <c r="AF269" s="15">
        <f t="shared" si="220"/>
        <v>-4.0504037456468023E-3</v>
      </c>
      <c r="AG269" s="15">
        <f t="shared" si="220"/>
        <v>2.9673830763510267E-4</v>
      </c>
      <c r="AH269" s="15">
        <f t="shared" si="220"/>
        <v>9.7937136394747881E-3</v>
      </c>
      <c r="AI269" s="1">
        <f t="shared" si="228"/>
        <v>278587.80429329595</v>
      </c>
      <c r="AJ269" s="1">
        <f t="shared" si="228"/>
        <v>192567.23287510517</v>
      </c>
      <c r="AK269" s="1">
        <f t="shared" si="228"/>
        <v>73575.68431083663</v>
      </c>
      <c r="AL269" s="14">
        <f t="shared" si="233"/>
        <v>91.49871818225057</v>
      </c>
      <c r="AM269" s="14">
        <f t="shared" si="233"/>
        <v>22.384012773103787</v>
      </c>
      <c r="AN269" s="14">
        <f t="shared" si="233"/>
        <v>7.0132686332920775</v>
      </c>
      <c r="AO269" s="11">
        <f t="shared" si="234"/>
        <v>2.4244248058546583E-3</v>
      </c>
      <c r="AP269" s="11">
        <f t="shared" si="234"/>
        <v>3.0541358217393783E-3</v>
      </c>
      <c r="AQ269" s="11">
        <f t="shared" si="234"/>
        <v>2.7704865437241577E-3</v>
      </c>
      <c r="AR269" s="1">
        <f t="shared" si="214"/>
        <v>124029.76964958824</v>
      </c>
      <c r="AS269" s="1">
        <f t="shared" si="211"/>
        <v>96394.464988912412</v>
      </c>
      <c r="AT269" s="1">
        <f t="shared" si="212"/>
        <v>37114.372061205933</v>
      </c>
      <c r="AU269" s="1">
        <f t="shared" si="221"/>
        <v>24805.95392991765</v>
      </c>
      <c r="AV269" s="1">
        <f t="shared" si="221"/>
        <v>19278.892997782485</v>
      </c>
      <c r="AW269" s="1">
        <f t="shared" si="221"/>
        <v>7422.8744122411872</v>
      </c>
      <c r="AX269" s="1">
        <f t="shared" si="222"/>
        <v>85141.119993280852</v>
      </c>
      <c r="AY269" s="1">
        <f t="shared" si="222"/>
        <v>26015.974600520618</v>
      </c>
      <c r="AZ269" s="1">
        <f t="shared" si="222"/>
        <v>6794.4963728061985</v>
      </c>
      <c r="BA269" s="1">
        <f t="shared" si="223"/>
        <v>13229.744273775559</v>
      </c>
      <c r="BB269" s="1">
        <f t="shared" si="223"/>
        <v>30135.055693139471</v>
      </c>
      <c r="BC269" s="1">
        <f t="shared" si="223"/>
        <v>38559.717708759475</v>
      </c>
      <c r="BD269" s="1">
        <f t="shared" si="224"/>
        <v>175.09395576226066</v>
      </c>
      <c r="BE269" s="2">
        <f t="shared" si="229"/>
        <v>0.17931493730955578</v>
      </c>
      <c r="BF269" s="2">
        <f t="shared" si="229"/>
        <v>0.13584270515142602</v>
      </c>
      <c r="BG269" s="2">
        <f t="shared" si="229"/>
        <v>7.3108051554487685E-2</v>
      </c>
      <c r="BH269" s="2">
        <f t="shared" si="217"/>
        <v>8.6264970222701465E-2</v>
      </c>
      <c r="BI269" s="2">
        <f t="shared" si="225"/>
        <v>3.2153846742329923E-3</v>
      </c>
      <c r="BJ269" s="2">
        <f t="shared" si="225"/>
        <v>1.8453240542857267E-3</v>
      </c>
      <c r="BK269" s="2">
        <f t="shared" si="225"/>
        <v>5.3447872020936297E-4</v>
      </c>
      <c r="BL269" s="2">
        <f t="shared" si="218"/>
        <v>398.80342047993435</v>
      </c>
      <c r="BM269" s="2">
        <f t="shared" si="218"/>
        <v>177.87902494404338</v>
      </c>
      <c r="BN269" s="2">
        <f t="shared" si="218"/>
        <v>19.836842080647486</v>
      </c>
      <c r="BO269" s="2">
        <f t="shared" si="226"/>
        <v>3094.3622746555798</v>
      </c>
      <c r="BP269" s="2">
        <f t="shared" si="226"/>
        <v>230.04945244308263</v>
      </c>
      <c r="BQ269" s="2">
        <f t="shared" si="226"/>
        <v>10.226823265257984</v>
      </c>
      <c r="BR269" s="11">
        <f t="shared" si="227"/>
        <v>2.2965985802797156E-2</v>
      </c>
      <c r="BS269" s="17">
        <f t="shared" si="215"/>
        <v>5.5066236605066552E-4</v>
      </c>
      <c r="BT269" s="17">
        <f t="shared" si="216"/>
        <v>2.1372595253526961E-3</v>
      </c>
      <c r="BU269" s="12">
        <f>(BU$3*temphigh!$I379+BU$4*temphigh!$I379^2+BU$5*temphigh!$I379^6)*(K269/K$56)^$BW$1</f>
        <v>-61.370091091019468</v>
      </c>
      <c r="BV269" s="12">
        <f>(BV$3*temphigh!$I379+BV$4*temphigh!$I379^2+BV$5*temphigh!$I379^6)*(L269/L$56)^$BW$1</f>
        <v>-36.980769331916512</v>
      </c>
      <c r="BW269" s="12">
        <f>(BW$3*temphigh!$I379+BW$4*temphigh!$I379^2+BW$5*temphigh!$I379^6)*(M269/M$56)^$BW$1</f>
        <v>-31.262426360260253</v>
      </c>
      <c r="BX269" s="12"/>
      <c r="BY269" s="12"/>
      <c r="BZ269" s="12"/>
      <c r="CA269" s="19"/>
      <c r="CB269" s="19"/>
      <c r="CC269" s="19"/>
      <c r="CD269" s="19"/>
      <c r="CE269" s="19"/>
      <c r="CF269" s="19"/>
      <c r="CG269" s="19"/>
      <c r="CH269" s="19"/>
    </row>
    <row r="270" spans="1:86" x14ac:dyDescent="0.3">
      <c r="A270" s="2">
        <f t="shared" si="200"/>
        <v>2224</v>
      </c>
      <c r="B270" s="5">
        <f t="shared" si="230"/>
        <v>1165.4042452729907</v>
      </c>
      <c r="C270" s="5">
        <f t="shared" si="230"/>
        <v>2964.1627439960653</v>
      </c>
      <c r="D270" s="5">
        <f t="shared" si="230"/>
        <v>4369.9347833057209</v>
      </c>
      <c r="E270" s="15">
        <f t="shared" si="231"/>
        <v>7.0223020187452136E-8</v>
      </c>
      <c r="F270" s="15">
        <f t="shared" si="231"/>
        <v>1.3834405860765245E-7</v>
      </c>
      <c r="G270" s="15">
        <f t="shared" si="231"/>
        <v>2.8242447445353414E-7</v>
      </c>
      <c r="H270" s="5">
        <f t="shared" si="203"/>
        <v>122170.52745577028</v>
      </c>
      <c r="I270" s="5">
        <f t="shared" si="203"/>
        <v>96359.988788295028</v>
      </c>
      <c r="J270" s="5">
        <f t="shared" si="203"/>
        <v>37133.875920108629</v>
      </c>
      <c r="K270" s="5">
        <f t="shared" si="204"/>
        <v>104831.03004927907</v>
      </c>
      <c r="L270" s="5">
        <f t="shared" si="204"/>
        <v>32508.332743697338</v>
      </c>
      <c r="M270" s="5">
        <f t="shared" si="204"/>
        <v>8497.5812595578373</v>
      </c>
      <c r="N270" s="15">
        <f t="shared" si="205"/>
        <v>-1.4990358994083297E-2</v>
      </c>
      <c r="O270" s="15">
        <f t="shared" si="205"/>
        <v>-3.577957660892972E-4</v>
      </c>
      <c r="P270" s="15">
        <f t="shared" si="205"/>
        <v>5.2522433514767819E-4</v>
      </c>
      <c r="Q270" s="5">
        <f t="shared" si="206"/>
        <v>1706.4811950054941</v>
      </c>
      <c r="R270" s="5">
        <f t="shared" si="206"/>
        <v>4193.9021516151297</v>
      </c>
      <c r="S270" s="5">
        <f t="shared" si="206"/>
        <v>3002.981041267476</v>
      </c>
      <c r="T270" s="5">
        <f t="shared" si="232"/>
        <v>13.96802674543004</v>
      </c>
      <c r="U270" s="5">
        <f t="shared" si="232"/>
        <v>43.523273553188375</v>
      </c>
      <c r="V270" s="5">
        <f t="shared" si="232"/>
        <v>80.869043881339365</v>
      </c>
      <c r="W270" s="15">
        <f t="shared" si="208"/>
        <v>-1.0734613539272964E-2</v>
      </c>
      <c r="X270" s="15">
        <f t="shared" si="208"/>
        <v>-1.217998157191269E-2</v>
      </c>
      <c r="Y270" s="15">
        <f t="shared" si="208"/>
        <v>-9.7425357312937999E-3</v>
      </c>
      <c r="Z270" s="5">
        <f t="shared" si="213"/>
        <v>1395.8634784159681</v>
      </c>
      <c r="AA270" s="5">
        <f t="shared" si="213"/>
        <v>11245.212161891124</v>
      </c>
      <c r="AB270" s="5">
        <f t="shared" si="213"/>
        <v>53090.86747888675</v>
      </c>
      <c r="AC270" s="16">
        <f t="shared" si="219"/>
        <v>0.97122138018070792</v>
      </c>
      <c r="AD270" s="16">
        <f t="shared" si="219"/>
        <v>3.0639313199798028</v>
      </c>
      <c r="AE270" s="16">
        <f t="shared" si="219"/>
        <v>18.897937617306241</v>
      </c>
      <c r="AF270" s="15">
        <f t="shared" si="220"/>
        <v>-4.0504037456468023E-3</v>
      </c>
      <c r="AG270" s="15">
        <f t="shared" si="220"/>
        <v>2.9673830763510267E-4</v>
      </c>
      <c r="AH270" s="15">
        <f t="shared" si="220"/>
        <v>9.7937136394747881E-3</v>
      </c>
      <c r="AI270" s="1">
        <f t="shared" si="228"/>
        <v>275534.977793884</v>
      </c>
      <c r="AJ270" s="1">
        <f t="shared" si="228"/>
        <v>192589.40258537713</v>
      </c>
      <c r="AK270" s="1">
        <f t="shared" si="228"/>
        <v>73640.990291994152</v>
      </c>
      <c r="AL270" s="14">
        <f t="shared" si="233"/>
        <v>91.718331626694862</v>
      </c>
      <c r="AM270" s="14">
        <f t="shared" si="233"/>
        <v>22.451692950195948</v>
      </c>
      <c r="AN270" s="14">
        <f t="shared" si="233"/>
        <v>7.0325044980043758</v>
      </c>
      <c r="AO270" s="11">
        <f t="shared" si="234"/>
        <v>2.4001805577961118E-3</v>
      </c>
      <c r="AP270" s="11">
        <f t="shared" si="234"/>
        <v>3.0235944635219844E-3</v>
      </c>
      <c r="AQ270" s="11">
        <f t="shared" si="234"/>
        <v>2.7427816782869159E-3</v>
      </c>
      <c r="AR270" s="1">
        <f t="shared" si="214"/>
        <v>122170.52745577028</v>
      </c>
      <c r="AS270" s="1">
        <f t="shared" si="211"/>
        <v>96359.988788295028</v>
      </c>
      <c r="AT270" s="1">
        <f t="shared" si="212"/>
        <v>37133.875920108629</v>
      </c>
      <c r="AU270" s="1">
        <f t="shared" si="221"/>
        <v>24434.105491154056</v>
      </c>
      <c r="AV270" s="1">
        <f t="shared" si="221"/>
        <v>19271.997757659006</v>
      </c>
      <c r="AW270" s="1">
        <f t="shared" si="221"/>
        <v>7426.7751840217261</v>
      </c>
      <c r="AX270" s="1">
        <f t="shared" si="222"/>
        <v>83864.824039423256</v>
      </c>
      <c r="AY270" s="1">
        <f t="shared" si="222"/>
        <v>26006.66619495787</v>
      </c>
      <c r="AZ270" s="1">
        <f t="shared" si="222"/>
        <v>6798.0650076462698</v>
      </c>
      <c r="BA270" s="1">
        <f t="shared" si="223"/>
        <v>13212.143111857775</v>
      </c>
      <c r="BB270" s="1">
        <f t="shared" si="223"/>
        <v>30133.9991074875</v>
      </c>
      <c r="BC270" s="1">
        <f t="shared" si="223"/>
        <v>38562.023192523229</v>
      </c>
      <c r="BD270" s="1">
        <f t="shared" si="224"/>
        <v>169.96020070939824</v>
      </c>
      <c r="BE270" s="2">
        <f t="shared" si="229"/>
        <v>0.17931493730955578</v>
      </c>
      <c r="BF270" s="2">
        <f t="shared" si="229"/>
        <v>0.13584270515142602</v>
      </c>
      <c r="BG270" s="2">
        <f t="shared" si="229"/>
        <v>7.3108051554487685E-2</v>
      </c>
      <c r="BH270" s="2">
        <f t="shared" si="217"/>
        <v>8.6095873944494417E-2</v>
      </c>
      <c r="BI270" s="2">
        <f t="shared" si="225"/>
        <v>3.2153846742329923E-3</v>
      </c>
      <c r="BJ270" s="2">
        <f t="shared" si="225"/>
        <v>1.8453240542857267E-3</v>
      </c>
      <c r="BK270" s="2">
        <f t="shared" si="225"/>
        <v>5.3447872020936297E-4</v>
      </c>
      <c r="BL270" s="2">
        <f t="shared" si="218"/>
        <v>392.82524162424477</v>
      </c>
      <c r="BM270" s="2">
        <f t="shared" si="218"/>
        <v>177.81540518174376</v>
      </c>
      <c r="BN270" s="2">
        <f t="shared" si="218"/>
        <v>19.847266478192942</v>
      </c>
      <c r="BO270" s="2">
        <f t="shared" si="226"/>
        <v>3138.8457124284059</v>
      </c>
      <c r="BP270" s="2">
        <f t="shared" si="226"/>
        <v>232.80666219394385</v>
      </c>
      <c r="BQ270" s="2">
        <f t="shared" si="226"/>
        <v>10.22693899761525</v>
      </c>
      <c r="BR270" s="11">
        <f t="shared" si="227"/>
        <v>2.2722386440732628E-2</v>
      </c>
      <c r="BS270" s="17">
        <f t="shared" si="215"/>
        <v>5.3829978092430905E-4</v>
      </c>
      <c r="BT270" s="17">
        <f t="shared" si="216"/>
        <v>2.0750092479152387E-3</v>
      </c>
      <c r="BU270" s="12">
        <f>(BU$3*temphigh!$I380+BU$4*temphigh!$I380^2+BU$5*temphigh!$I380^6)*(K270/K$56)^$BW$1</f>
        <v>-61.971496618088608</v>
      </c>
      <c r="BV270" s="12">
        <f>(BV$3*temphigh!$I380+BV$4*temphigh!$I380^2+BV$5*temphigh!$I380^6)*(L270/L$56)^$BW$1</f>
        <v>-37.19429426959946</v>
      </c>
      <c r="BW270" s="12">
        <f>(BW$3*temphigh!$I380+BW$4*temphigh!$I380^2+BW$5*temphigh!$I380^6)*(M270/M$56)^$BW$1</f>
        <v>-31.426332700190784</v>
      </c>
      <c r="BX270" s="12"/>
      <c r="BY270" s="12"/>
      <c r="BZ270" s="12"/>
      <c r="CA270" s="19"/>
      <c r="CB270" s="19"/>
      <c r="CC270" s="19"/>
      <c r="CD270" s="19"/>
      <c r="CE270" s="19"/>
      <c r="CF270" s="19"/>
      <c r="CG270" s="19"/>
      <c r="CH270" s="19"/>
    </row>
    <row r="271" spans="1:86" x14ac:dyDescent="0.3">
      <c r="A271" s="2">
        <f t="shared" si="200"/>
        <v>2225</v>
      </c>
      <c r="B271" s="5">
        <f t="shared" si="230"/>
        <v>1165.4043230192863</v>
      </c>
      <c r="C271" s="5">
        <f t="shared" si="230"/>
        <v>2964.1631335666543</v>
      </c>
      <c r="D271" s="5">
        <f t="shared" si="230"/>
        <v>4369.9359557734288</v>
      </c>
      <c r="E271" s="15">
        <f t="shared" si="231"/>
        <v>6.6711869178079529E-8</v>
      </c>
      <c r="F271" s="15">
        <f t="shared" si="231"/>
        <v>1.3142685567726982E-7</v>
      </c>
      <c r="G271" s="15">
        <f t="shared" si="231"/>
        <v>2.6830325073085743E-7</v>
      </c>
      <c r="H271" s="5">
        <f t="shared" si="203"/>
        <v>120264.14006899582</v>
      </c>
      <c r="I271" s="5">
        <f t="shared" si="203"/>
        <v>96321.314174218438</v>
      </c>
      <c r="J271" s="5">
        <f t="shared" si="203"/>
        <v>37152.180238543588</v>
      </c>
      <c r="K271" s="5">
        <f t="shared" si="204"/>
        <v>103195.20675658724</v>
      </c>
      <c r="L271" s="5">
        <f t="shared" si="204"/>
        <v>32495.28107392625</v>
      </c>
      <c r="M271" s="5">
        <f t="shared" si="204"/>
        <v>8501.7676722376764</v>
      </c>
      <c r="N271" s="15">
        <f t="shared" si="205"/>
        <v>-1.5604380610615531E-2</v>
      </c>
      <c r="O271" s="15">
        <f t="shared" si="205"/>
        <v>-4.0148690103525286E-4</v>
      </c>
      <c r="P271" s="15">
        <f t="shared" si="205"/>
        <v>4.9265932880970809E-4</v>
      </c>
      <c r="Q271" s="5">
        <f t="shared" si="206"/>
        <v>1661.8201551941099</v>
      </c>
      <c r="R271" s="5">
        <f t="shared" si="206"/>
        <v>4141.1577567889553</v>
      </c>
      <c r="S271" s="5">
        <f t="shared" si="206"/>
        <v>2975.1902224881433</v>
      </c>
      <c r="T271" s="5">
        <f t="shared" si="232"/>
        <v>13.81808537641162</v>
      </c>
      <c r="U271" s="5">
        <f t="shared" si="232"/>
        <v>42.993160883361227</v>
      </c>
      <c r="V271" s="5">
        <f t="shared" si="232"/>
        <v>80.081174331769844</v>
      </c>
      <c r="W271" s="15">
        <f t="shared" si="208"/>
        <v>-1.0734613539272964E-2</v>
      </c>
      <c r="X271" s="15">
        <f t="shared" si="208"/>
        <v>-1.217998157191269E-2</v>
      </c>
      <c r="Y271" s="15">
        <f t="shared" si="208"/>
        <v>-9.7425357312937999E-3</v>
      </c>
      <c r="Z271" s="5">
        <f t="shared" si="213"/>
        <v>1354.6703639416178</v>
      </c>
      <c r="AA271" s="5">
        <f t="shared" si="213"/>
        <v>11107.567801021991</v>
      </c>
      <c r="AB271" s="5">
        <f t="shared" si="213"/>
        <v>53116.417244578224</v>
      </c>
      <c r="AC271" s="16">
        <f t="shared" si="219"/>
        <v>0.96728754146457174</v>
      </c>
      <c r="AD271" s="16">
        <f t="shared" si="219"/>
        <v>3.0648405057744039</v>
      </c>
      <c r="AE271" s="16">
        <f t="shared" si="219"/>
        <v>19.083018606706798</v>
      </c>
      <c r="AF271" s="15">
        <f t="shared" si="220"/>
        <v>-4.0504037456468023E-3</v>
      </c>
      <c r="AG271" s="15">
        <f t="shared" si="220"/>
        <v>2.9673830763510267E-4</v>
      </c>
      <c r="AH271" s="15">
        <f t="shared" si="220"/>
        <v>9.7937136394747881E-3</v>
      </c>
      <c r="AI271" s="1">
        <f t="shared" si="228"/>
        <v>272415.58550564968</v>
      </c>
      <c r="AJ271" s="1">
        <f t="shared" si="228"/>
        <v>192602.46008449842</v>
      </c>
      <c r="AK271" s="1">
        <f t="shared" si="228"/>
        <v>73703.666446816467</v>
      </c>
      <c r="AL271" s="14">
        <f t="shared" si="233"/>
        <v>91.93627077749511</v>
      </c>
      <c r="AM271" s="14">
        <f t="shared" si="233"/>
        <v>22.518898916551848</v>
      </c>
      <c r="AN271" s="14">
        <f t="shared" si="233"/>
        <v>7.0516002362490768</v>
      </c>
      <c r="AO271" s="11">
        <f t="shared" si="234"/>
        <v>2.3761787522181507E-3</v>
      </c>
      <c r="AP271" s="11">
        <f t="shared" si="234"/>
        <v>2.9933585188867645E-3</v>
      </c>
      <c r="AQ271" s="11">
        <f t="shared" si="234"/>
        <v>2.7153538615040467E-3</v>
      </c>
      <c r="AR271" s="1">
        <f t="shared" si="214"/>
        <v>120264.14006899582</v>
      </c>
      <c r="AS271" s="1">
        <f t="shared" si="211"/>
        <v>96321.314174218438</v>
      </c>
      <c r="AT271" s="1">
        <f t="shared" si="212"/>
        <v>37152.180238543588</v>
      </c>
      <c r="AU271" s="1">
        <f t="shared" si="221"/>
        <v>24052.828013799168</v>
      </c>
      <c r="AV271" s="1">
        <f t="shared" si="221"/>
        <v>19264.262834843688</v>
      </c>
      <c r="AW271" s="1">
        <f t="shared" si="221"/>
        <v>7430.4360477087175</v>
      </c>
      <c r="AX271" s="1">
        <f t="shared" si="222"/>
        <v>82556.165405269785</v>
      </c>
      <c r="AY271" s="1">
        <f t="shared" si="222"/>
        <v>25996.224859141003</v>
      </c>
      <c r="AZ271" s="1">
        <f t="shared" si="222"/>
        <v>6801.4141377901406</v>
      </c>
      <c r="BA271" s="1">
        <f t="shared" si="223"/>
        <v>13193.815201070667</v>
      </c>
      <c r="BB271" s="1">
        <f t="shared" si="223"/>
        <v>30132.812756270334</v>
      </c>
      <c r="BC271" s="1">
        <f t="shared" si="223"/>
        <v>38564.185898407828</v>
      </c>
      <c r="BD271" s="1">
        <f t="shared" si="224"/>
        <v>164.97494764076134</v>
      </c>
      <c r="BE271" s="2">
        <f t="shared" si="229"/>
        <v>0.17931493730955578</v>
      </c>
      <c r="BF271" s="2">
        <f t="shared" si="229"/>
        <v>0.13584270515142602</v>
      </c>
      <c r="BG271" s="2">
        <f t="shared" si="229"/>
        <v>7.3108051554487685E-2</v>
      </c>
      <c r="BH271" s="2">
        <f t="shared" si="217"/>
        <v>8.5927843812049293E-2</v>
      </c>
      <c r="BI271" s="2">
        <f t="shared" si="225"/>
        <v>3.2153846742329923E-3</v>
      </c>
      <c r="BJ271" s="2">
        <f t="shared" si="225"/>
        <v>1.8453240542857267E-3</v>
      </c>
      <c r="BK271" s="2">
        <f t="shared" si="225"/>
        <v>5.3447872020936297E-4</v>
      </c>
      <c r="BL271" s="2">
        <f t="shared" si="218"/>
        <v>386.69547283765911</v>
      </c>
      <c r="BM271" s="2">
        <f t="shared" si="218"/>
        <v>177.74403798609799</v>
      </c>
      <c r="BN271" s="2">
        <f t="shared" si="218"/>
        <v>19.857049746884364</v>
      </c>
      <c r="BO271" s="2">
        <f t="shared" si="226"/>
        <v>3183.8235058619784</v>
      </c>
      <c r="BP271" s="2">
        <f t="shared" si="226"/>
        <v>235.59699324927527</v>
      </c>
      <c r="BQ271" s="2">
        <f t="shared" si="226"/>
        <v>10.227058409208905</v>
      </c>
      <c r="BR271" s="11">
        <f t="shared" si="227"/>
        <v>2.2463531511082796E-2</v>
      </c>
      <c r="BS271" s="17">
        <f t="shared" si="215"/>
        <v>5.2634007826668787E-4</v>
      </c>
      <c r="BT271" s="17">
        <f t="shared" si="216"/>
        <v>2.0145720853546006E-3</v>
      </c>
      <c r="BU271" s="12">
        <f>(BU$3*temphigh!$I381+BU$4*temphigh!$I381^2+BU$5*temphigh!$I381^6)*(K271/K$56)^$BW$1</f>
        <v>-62.584758451741152</v>
      </c>
      <c r="BV271" s="12">
        <f>(BV$3*temphigh!$I381+BV$4*temphigh!$I381^2+BV$5*temphigh!$I381^6)*(L271/L$56)^$BW$1</f>
        <v>-37.407353409917143</v>
      </c>
      <c r="BW271" s="12">
        <f>(BW$3*temphigh!$I381+BW$4*temphigh!$I381^2+BW$5*temphigh!$I381^6)*(M271/M$56)^$BW$1</f>
        <v>-31.589704625355722</v>
      </c>
      <c r="BX271" s="12"/>
      <c r="BY271" s="12"/>
      <c r="BZ271" s="12"/>
      <c r="CA271" s="19"/>
      <c r="CB271" s="19"/>
      <c r="CC271" s="19"/>
      <c r="CD271" s="19"/>
      <c r="CE271" s="19"/>
      <c r="CF271" s="19"/>
      <c r="CG271" s="19"/>
      <c r="CH271" s="19"/>
    </row>
    <row r="272" spans="1:86" x14ac:dyDescent="0.3">
      <c r="A272" s="2">
        <f t="shared" si="200"/>
        <v>2226</v>
      </c>
      <c r="B272" s="5">
        <f t="shared" si="230"/>
        <v>1165.4043968782721</v>
      </c>
      <c r="C272" s="5">
        <f t="shared" si="230"/>
        <v>2964.1635036587622</v>
      </c>
      <c r="D272" s="5">
        <f t="shared" si="230"/>
        <v>4369.9370696180504</v>
      </c>
      <c r="E272" s="15">
        <f t="shared" si="231"/>
        <v>6.337627571917555E-8</v>
      </c>
      <c r="F272" s="15">
        <f t="shared" si="231"/>
        <v>1.2485551289340633E-7</v>
      </c>
      <c r="G272" s="15">
        <f t="shared" si="231"/>
        <v>2.5488808819431452E-7</v>
      </c>
      <c r="H272" s="5">
        <f t="shared" si="203"/>
        <v>118307.5645206335</v>
      </c>
      <c r="I272" s="5">
        <f t="shared" si="203"/>
        <v>96278.476377750296</v>
      </c>
      <c r="J272" s="5">
        <f t="shared" si="203"/>
        <v>37169.296430123155</v>
      </c>
      <c r="K272" s="5">
        <f t="shared" si="204"/>
        <v>101516.3190026911</v>
      </c>
      <c r="L272" s="5">
        <f t="shared" si="204"/>
        <v>32480.825116060798</v>
      </c>
      <c r="M272" s="5">
        <f t="shared" si="204"/>
        <v>8505.6823102882572</v>
      </c>
      <c r="N272" s="15">
        <f t="shared" si="205"/>
        <v>-1.6269047823667115E-2</v>
      </c>
      <c r="O272" s="15">
        <f t="shared" si="205"/>
        <v>-4.4486329669113367E-4</v>
      </c>
      <c r="P272" s="15">
        <f t="shared" si="205"/>
        <v>4.604498971860771E-4</v>
      </c>
      <c r="Q272" s="5">
        <f t="shared" si="206"/>
        <v>1617.2352524690416</v>
      </c>
      <c r="R272" s="5">
        <f t="shared" si="206"/>
        <v>4088.899231614615</v>
      </c>
      <c r="S272" s="5">
        <f t="shared" si="206"/>
        <v>2947.5616562150581</v>
      </c>
      <c r="T272" s="5">
        <f t="shared" si="232"/>
        <v>13.669753570043163</v>
      </c>
      <c r="U272" s="5">
        <f t="shared" si="232"/>
        <v>42.469504976083613</v>
      </c>
      <c r="V272" s="5">
        <f t="shared" si="232"/>
        <v>79.300980629438612</v>
      </c>
      <c r="W272" s="15">
        <f t="shared" si="208"/>
        <v>-1.0734613539272964E-2</v>
      </c>
      <c r="X272" s="15">
        <f t="shared" si="208"/>
        <v>-1.217998157191269E-2</v>
      </c>
      <c r="Y272" s="15">
        <f t="shared" si="208"/>
        <v>-9.7425357312937999E-3</v>
      </c>
      <c r="Z272" s="5">
        <f t="shared" si="213"/>
        <v>1313.8733536011425</v>
      </c>
      <c r="AA272" s="5">
        <f t="shared" si="213"/>
        <v>10971.128633929193</v>
      </c>
      <c r="AB272" s="5">
        <f t="shared" si="213"/>
        <v>53140.24889515301</v>
      </c>
      <c r="AC272" s="16">
        <f t="shared" si="219"/>
        <v>0.96336963638350614</v>
      </c>
      <c r="AD272" s="16">
        <f t="shared" si="219"/>
        <v>3.0657499613592591</v>
      </c>
      <c r="AE272" s="16">
        <f t="shared" si="219"/>
        <v>19.269912226317654</v>
      </c>
      <c r="AF272" s="15">
        <f t="shared" si="220"/>
        <v>-4.0504037456468023E-3</v>
      </c>
      <c r="AG272" s="15">
        <f t="shared" si="220"/>
        <v>2.9673830763510267E-4</v>
      </c>
      <c r="AH272" s="15">
        <f t="shared" si="220"/>
        <v>9.7937136394747881E-3</v>
      </c>
      <c r="AI272" s="1">
        <f t="shared" si="228"/>
        <v>269226.85496888391</v>
      </c>
      <c r="AJ272" s="1">
        <f t="shared" si="228"/>
        <v>192606.47691089226</v>
      </c>
      <c r="AK272" s="1">
        <f t="shared" si="228"/>
        <v>73763.735849843535</v>
      </c>
      <c r="AL272" s="14">
        <f t="shared" si="233"/>
        <v>92.152543220542981</v>
      </c>
      <c r="AM272" s="14">
        <f t="shared" si="233"/>
        <v>22.585631983080578</v>
      </c>
      <c r="AN272" s="14">
        <f t="shared" si="233"/>
        <v>7.0705563502810458</v>
      </c>
      <c r="AO272" s="11">
        <f t="shared" si="234"/>
        <v>2.3524169646959693E-3</v>
      </c>
      <c r="AP272" s="11">
        <f t="shared" si="234"/>
        <v>2.9634249336978969E-3</v>
      </c>
      <c r="AQ272" s="11">
        <f t="shared" si="234"/>
        <v>2.6882003228890063E-3</v>
      </c>
      <c r="AR272" s="1">
        <f t="shared" si="214"/>
        <v>118307.5645206335</v>
      </c>
      <c r="AS272" s="1">
        <f t="shared" si="211"/>
        <v>96278.476377750296</v>
      </c>
      <c r="AT272" s="1">
        <f t="shared" si="212"/>
        <v>37169.296430123155</v>
      </c>
      <c r="AU272" s="1">
        <f t="shared" si="221"/>
        <v>23661.512904126703</v>
      </c>
      <c r="AV272" s="1">
        <f t="shared" si="221"/>
        <v>19255.695275550061</v>
      </c>
      <c r="AW272" s="1">
        <f t="shared" si="221"/>
        <v>7433.8592860246317</v>
      </c>
      <c r="AX272" s="1">
        <f t="shared" si="222"/>
        <v>81213.055202152886</v>
      </c>
      <c r="AY272" s="1">
        <f t="shared" si="222"/>
        <v>25984.66009284864</v>
      </c>
      <c r="AZ272" s="1">
        <f t="shared" si="222"/>
        <v>6804.5458482306058</v>
      </c>
      <c r="BA272" s="1">
        <f t="shared" si="223"/>
        <v>13174.700093172019</v>
      </c>
      <c r="BB272" s="1">
        <f t="shared" si="223"/>
        <v>30131.497577573988</v>
      </c>
      <c r="BC272" s="1">
        <f t="shared" si="223"/>
        <v>38566.207401931861</v>
      </c>
      <c r="BD272" s="1">
        <f t="shared" si="224"/>
        <v>160.13384642743807</v>
      </c>
      <c r="BE272" s="2">
        <f t="shared" si="229"/>
        <v>0.17931493730955578</v>
      </c>
      <c r="BF272" s="2">
        <f t="shared" si="229"/>
        <v>0.13584270515142602</v>
      </c>
      <c r="BG272" s="2">
        <f t="shared" si="229"/>
        <v>7.3108051554487685E-2</v>
      </c>
      <c r="BH272" s="2">
        <f t="shared" si="217"/>
        <v>8.5760847537860035E-2</v>
      </c>
      <c r="BI272" s="2">
        <f t="shared" si="225"/>
        <v>3.2153846742329923E-3</v>
      </c>
      <c r="BJ272" s="2">
        <f t="shared" si="225"/>
        <v>1.8453240542857267E-3</v>
      </c>
      <c r="BK272" s="2">
        <f t="shared" si="225"/>
        <v>5.3447872020936297E-4</v>
      </c>
      <c r="BL272" s="2">
        <f t="shared" si="218"/>
        <v>380.40432980547587</v>
      </c>
      <c r="BM272" s="2">
        <f t="shared" si="218"/>
        <v>177.66498836984275</v>
      </c>
      <c r="BN272" s="2">
        <f t="shared" si="218"/>
        <v>19.866197987054669</v>
      </c>
      <c r="BO272" s="2">
        <f t="shared" si="226"/>
        <v>3229.2782949160455</v>
      </c>
      <c r="BP272" s="2">
        <f t="shared" si="226"/>
        <v>238.42084283952582</v>
      </c>
      <c r="BQ272" s="2">
        <f t="shared" si="226"/>
        <v>10.227181453436263</v>
      </c>
      <c r="BR272" s="11">
        <f t="shared" si="227"/>
        <v>2.218742895901557E-2</v>
      </c>
      <c r="BS272" s="17">
        <f t="shared" si="215"/>
        <v>5.1477638277114702E-4</v>
      </c>
      <c r="BT272" s="17">
        <f t="shared" si="216"/>
        <v>1.9558952284996121E-3</v>
      </c>
      <c r="BU272" s="12">
        <f>(BU$3*temphigh!$I382+BU$4*temphigh!$I382^2+BU$5*temphigh!$I382^6)*(K272/K$56)^$BW$1</f>
        <v>-63.210984913832718</v>
      </c>
      <c r="BV272" s="12">
        <f>(BV$3*temphigh!$I382+BV$4*temphigh!$I382^2+BV$5*temphigh!$I382^6)*(L272/L$56)^$BW$1</f>
        <v>-37.619950648638806</v>
      </c>
      <c r="BW272" s="12">
        <f>(BW$3*temphigh!$I382+BW$4*temphigh!$I382^2+BW$5*temphigh!$I382^6)*(M272/M$56)^$BW$1</f>
        <v>-31.752544090628515</v>
      </c>
      <c r="BX272" s="12"/>
      <c r="BY272" s="12"/>
      <c r="BZ272" s="12"/>
      <c r="CA272" s="19"/>
      <c r="CB272" s="19"/>
      <c r="CC272" s="19"/>
      <c r="CD272" s="19"/>
      <c r="CE272" s="19"/>
      <c r="CF272" s="19"/>
      <c r="CG272" s="19"/>
      <c r="CH272" s="19"/>
    </row>
    <row r="273" spans="1:86" x14ac:dyDescent="0.3">
      <c r="A273" s="2">
        <f t="shared" si="200"/>
        <v>2227</v>
      </c>
      <c r="B273" s="5">
        <f t="shared" si="230"/>
        <v>1165.4044670443129</v>
      </c>
      <c r="C273" s="5">
        <f t="shared" si="230"/>
        <v>2964.1638552463087</v>
      </c>
      <c r="D273" s="5">
        <f t="shared" si="230"/>
        <v>4369.9381277707107</v>
      </c>
      <c r="E273" s="15">
        <f t="shared" si="231"/>
        <v>6.0207461933216772E-8</v>
      </c>
      <c r="F273" s="15">
        <f t="shared" si="231"/>
        <v>1.1861273724873601E-7</v>
      </c>
      <c r="G273" s="15">
        <f t="shared" si="231"/>
        <v>2.4214368378459877E-7</v>
      </c>
      <c r="H273" s="5">
        <f t="shared" si="203"/>
        <v>116297.33190694758</v>
      </c>
      <c r="I273" s="5">
        <f t="shared" si="203"/>
        <v>96231.510507651066</v>
      </c>
      <c r="J273" s="5">
        <f t="shared" si="203"/>
        <v>37185.235882310422</v>
      </c>
      <c r="K273" s="5">
        <f t="shared" si="204"/>
        <v>99791.390195971806</v>
      </c>
      <c r="L273" s="5">
        <f t="shared" si="204"/>
        <v>32464.976704081244</v>
      </c>
      <c r="M273" s="5">
        <f t="shared" si="204"/>
        <v>8509.327774231022</v>
      </c>
      <c r="N273" s="15">
        <f t="shared" si="205"/>
        <v>-1.6991640592027069E-2</v>
      </c>
      <c r="O273" s="15">
        <f t="shared" si="205"/>
        <v>-4.8793132326296895E-4</v>
      </c>
      <c r="P273" s="15">
        <f t="shared" si="205"/>
        <v>4.2859159439267991E-4</v>
      </c>
      <c r="Q273" s="5">
        <f t="shared" si="206"/>
        <v>1572.6904531564892</v>
      </c>
      <c r="R273" s="5">
        <f t="shared" si="206"/>
        <v>4037.1261914716506</v>
      </c>
      <c r="S273" s="5">
        <f t="shared" si="206"/>
        <v>2920.096630944935</v>
      </c>
      <c r="T273" s="5">
        <f t="shared" si="232"/>
        <v>13.523014048291653</v>
      </c>
      <c r="U273" s="5">
        <f t="shared" si="232"/>
        <v>41.952227188106662</v>
      </c>
      <c r="V273" s="5">
        <f t="shared" si="232"/>
        <v>78.528387992129666</v>
      </c>
      <c r="W273" s="15">
        <f t="shared" si="208"/>
        <v>-1.0734613539272964E-2</v>
      </c>
      <c r="X273" s="15">
        <f t="shared" si="208"/>
        <v>-1.217998157191269E-2</v>
      </c>
      <c r="Y273" s="15">
        <f t="shared" si="208"/>
        <v>-9.7425357312937999E-3</v>
      </c>
      <c r="Z273" s="5">
        <f t="shared" si="213"/>
        <v>1273.4445594964766</v>
      </c>
      <c r="AA273" s="5">
        <f t="shared" si="213"/>
        <v>10835.895106987977</v>
      </c>
      <c r="AB273" s="5">
        <f t="shared" si="213"/>
        <v>53162.378983096802</v>
      </c>
      <c r="AC273" s="16">
        <f t="shared" si="219"/>
        <v>0.95946760039985601</v>
      </c>
      <c r="AD273" s="16">
        <f t="shared" si="219"/>
        <v>3.0666596868144254</v>
      </c>
      <c r="AE273" s="16">
        <f t="shared" si="219"/>
        <v>19.458636228520025</v>
      </c>
      <c r="AF273" s="15">
        <f t="shared" si="220"/>
        <v>-4.0504037456468023E-3</v>
      </c>
      <c r="AG273" s="15">
        <f t="shared" si="220"/>
        <v>2.9673830763510267E-4</v>
      </c>
      <c r="AH273" s="15">
        <f t="shared" si="220"/>
        <v>9.7937136394747881E-3</v>
      </c>
      <c r="AI273" s="1">
        <f t="shared" si="228"/>
        <v>265965.68237612222</v>
      </c>
      <c r="AJ273" s="1">
        <f t="shared" si="228"/>
        <v>192601.52449535311</v>
      </c>
      <c r="AK273" s="1">
        <f t="shared" si="228"/>
        <v>73821.221550883813</v>
      </c>
      <c r="AL273" s="14">
        <f t="shared" si="233"/>
        <v>92.36715661449476</v>
      </c>
      <c r="AM273" s="14">
        <f t="shared" si="233"/>
        <v>22.651893499792944</v>
      </c>
      <c r="AN273" s="14">
        <f t="shared" si="233"/>
        <v>7.0893733514262385</v>
      </c>
      <c r="AO273" s="11">
        <f t="shared" si="234"/>
        <v>2.3288927950490096E-3</v>
      </c>
      <c r="AP273" s="11">
        <f t="shared" si="234"/>
        <v>2.9337906843609177E-3</v>
      </c>
      <c r="AQ273" s="11">
        <f t="shared" si="234"/>
        <v>2.6613183196601163E-3</v>
      </c>
      <c r="AR273" s="1">
        <f t="shared" si="214"/>
        <v>116297.33190694758</v>
      </c>
      <c r="AS273" s="1">
        <f t="shared" si="211"/>
        <v>96231.510507651066</v>
      </c>
      <c r="AT273" s="1">
        <f t="shared" si="212"/>
        <v>37185.235882310422</v>
      </c>
      <c r="AU273" s="1">
        <f t="shared" si="221"/>
        <v>23259.466381389517</v>
      </c>
      <c r="AV273" s="1">
        <f t="shared" si="221"/>
        <v>19246.302101530215</v>
      </c>
      <c r="AW273" s="1">
        <f t="shared" si="221"/>
        <v>7437.0471764620852</v>
      </c>
      <c r="AX273" s="1">
        <f t="shared" si="222"/>
        <v>79833.112156777439</v>
      </c>
      <c r="AY273" s="1">
        <f t="shared" si="222"/>
        <v>25971.981363264997</v>
      </c>
      <c r="AZ273" s="1">
        <f t="shared" si="222"/>
        <v>6807.4622193848181</v>
      </c>
      <c r="BA273" s="1">
        <f t="shared" si="223"/>
        <v>13154.728586817311</v>
      </c>
      <c r="BB273" s="1">
        <f t="shared" si="223"/>
        <v>30130.05449019673</v>
      </c>
      <c r="BC273" s="1">
        <f t="shared" si="223"/>
        <v>38568.089258000997</v>
      </c>
      <c r="BD273" s="1">
        <f t="shared" si="224"/>
        <v>155.43266256217848</v>
      </c>
      <c r="BE273" s="2">
        <f t="shared" si="229"/>
        <v>0.17931493730955578</v>
      </c>
      <c r="BF273" s="2">
        <f t="shared" si="229"/>
        <v>0.13584270515142602</v>
      </c>
      <c r="BG273" s="2">
        <f t="shared" si="229"/>
        <v>7.3108051554487685E-2</v>
      </c>
      <c r="BH273" s="2">
        <f t="shared" si="217"/>
        <v>8.5594848649123922E-2</v>
      </c>
      <c r="BI273" s="2">
        <f t="shared" si="225"/>
        <v>3.2153846742329923E-3</v>
      </c>
      <c r="BJ273" s="2">
        <f t="shared" si="225"/>
        <v>1.8453240542857267E-3</v>
      </c>
      <c r="BK273" s="2">
        <f t="shared" si="225"/>
        <v>5.3447872020936297E-4</v>
      </c>
      <c r="BL273" s="2">
        <f t="shared" si="218"/>
        <v>373.94065866778686</v>
      </c>
      <c r="BM273" s="2">
        <f t="shared" si="218"/>
        <v>177.57832112001819</v>
      </c>
      <c r="BN273" s="2">
        <f t="shared" si="218"/>
        <v>19.874717285060555</v>
      </c>
      <c r="BO273" s="2">
        <f t="shared" si="226"/>
        <v>3275.1875414833257</v>
      </c>
      <c r="BP273" s="2">
        <f t="shared" si="226"/>
        <v>241.2786129636296</v>
      </c>
      <c r="BQ273" s="2">
        <f t="shared" si="226"/>
        <v>10.227308084967781</v>
      </c>
      <c r="BR273" s="11">
        <f t="shared" si="227"/>
        <v>2.1891721015104698E-2</v>
      </c>
      <c r="BS273" s="17">
        <f t="shared" si="215"/>
        <v>5.036027329111155E-4</v>
      </c>
      <c r="BT273" s="17">
        <f t="shared" si="216"/>
        <v>1.898927406310303E-3</v>
      </c>
      <c r="BU273" s="12">
        <f>(BU$3*temphigh!$I383+BU$4*temphigh!$I383^2+BU$5*temphigh!$I383^6)*(K273/K$56)^$BW$1</f>
        <v>-63.851444331978193</v>
      </c>
      <c r="BV273" s="12">
        <f>(BV$3*temphigh!$I383+BV$4*temphigh!$I383^2+BV$5*temphigh!$I383^6)*(L273/L$56)^$BW$1</f>
        <v>-37.83208994496745</v>
      </c>
      <c r="BW273" s="12">
        <f>(BW$3*temphigh!$I383+BW$4*temphigh!$I383^2+BW$5*temphigh!$I383^6)*(M273/M$56)^$BW$1</f>
        <v>-31.914853079569284</v>
      </c>
      <c r="BX273" s="12"/>
      <c r="BY273" s="12"/>
      <c r="BZ273" s="12"/>
      <c r="CA273" s="19"/>
      <c r="CB273" s="19"/>
      <c r="CC273" s="19"/>
      <c r="CD273" s="19"/>
      <c r="CE273" s="19"/>
      <c r="CF273" s="19"/>
      <c r="CG273" s="19"/>
      <c r="CH273" s="19"/>
    </row>
    <row r="274" spans="1:86" x14ac:dyDescent="0.3">
      <c r="A274" s="2">
        <f t="shared" si="200"/>
        <v>2228</v>
      </c>
      <c r="B274" s="5">
        <f t="shared" si="230"/>
        <v>1165.4045337020557</v>
      </c>
      <c r="C274" s="5">
        <f t="shared" si="230"/>
        <v>2964.1641892545176</v>
      </c>
      <c r="D274" s="5">
        <f t="shared" si="230"/>
        <v>4369.9391330159815</v>
      </c>
      <c r="E274" s="15">
        <f t="shared" si="231"/>
        <v>5.7197088836555931E-8</v>
      </c>
      <c r="F274" s="15">
        <f t="shared" si="231"/>
        <v>1.126821003862992E-7</v>
      </c>
      <c r="G274" s="15">
        <f t="shared" si="231"/>
        <v>2.3003649959536881E-7</v>
      </c>
      <c r="H274" s="5">
        <f t="shared" si="203"/>
        <v>114229.46567632839</v>
      </c>
      <c r="I274" s="5">
        <f t="shared" si="203"/>
        <v>96180.451550690108</v>
      </c>
      <c r="J274" s="5">
        <f t="shared" si="203"/>
        <v>37200.009956956696</v>
      </c>
      <c r="K274" s="5">
        <f t="shared" si="204"/>
        <v>98017.008148633118</v>
      </c>
      <c r="L274" s="5">
        <f t="shared" si="204"/>
        <v>32447.747631307608</v>
      </c>
      <c r="M274" s="5">
        <f t="shared" si="204"/>
        <v>8512.7066589786864</v>
      </c>
      <c r="N274" s="15">
        <f t="shared" si="205"/>
        <v>-1.7780913201571047E-2</v>
      </c>
      <c r="O274" s="15">
        <f t="shared" si="205"/>
        <v>-5.3069721659371183E-4</v>
      </c>
      <c r="P274" s="15">
        <f t="shared" si="205"/>
        <v>3.9708010283678874E-4</v>
      </c>
      <c r="Q274" s="5">
        <f t="shared" si="206"/>
        <v>1528.144625253565</v>
      </c>
      <c r="R274" s="5">
        <f t="shared" si="206"/>
        <v>3985.8381218643553</v>
      </c>
      <c r="S274" s="5">
        <f t="shared" si="206"/>
        <v>2892.7963663085038</v>
      </c>
      <c r="T274" s="5">
        <f t="shared" si="232"/>
        <v>13.377849718597083</v>
      </c>
      <c r="U274" s="5">
        <f t="shared" si="232"/>
        <v>41.44124983405483</v>
      </c>
      <c r="V274" s="5">
        <f t="shared" si="232"/>
        <v>77.763322366195439</v>
      </c>
      <c r="W274" s="15">
        <f t="shared" si="208"/>
        <v>-1.0734613539272964E-2</v>
      </c>
      <c r="X274" s="15">
        <f t="shared" si="208"/>
        <v>-1.217998157191269E-2</v>
      </c>
      <c r="Y274" s="15">
        <f t="shared" si="208"/>
        <v>-9.7425357312937999E-3</v>
      </c>
      <c r="Z274" s="5">
        <f t="shared" si="213"/>
        <v>1233.3531665188229</v>
      </c>
      <c r="AA274" s="5">
        <f t="shared" si="213"/>
        <v>10701.867310233283</v>
      </c>
      <c r="AB274" s="5">
        <f t="shared" si="213"/>
        <v>53182.824020587432</v>
      </c>
      <c r="AC274" s="16">
        <f t="shared" si="219"/>
        <v>0.95558136923736969</v>
      </c>
      <c r="AD274" s="16">
        <f t="shared" si="219"/>
        <v>3.0675696822199834</v>
      </c>
      <c r="AE274" s="16">
        <f t="shared" si="219"/>
        <v>19.649208539556859</v>
      </c>
      <c r="AF274" s="15">
        <f t="shared" si="220"/>
        <v>-4.0504037456468023E-3</v>
      </c>
      <c r="AG274" s="15">
        <f t="shared" si="220"/>
        <v>2.9673830763510267E-4</v>
      </c>
      <c r="AH274" s="15">
        <f t="shared" si="220"/>
        <v>9.7937136394747881E-3</v>
      </c>
      <c r="AI274" s="1">
        <f t="shared" si="228"/>
        <v>262628.58051989949</v>
      </c>
      <c r="AJ274" s="1">
        <f t="shared" si="228"/>
        <v>192587.67414734804</v>
      </c>
      <c r="AK274" s="1">
        <f t="shared" si="228"/>
        <v>73876.146572257523</v>
      </c>
      <c r="AL274" s="14">
        <f t="shared" si="233"/>
        <v>92.580118687978043</v>
      </c>
      <c r="AM274" s="14">
        <f t="shared" si="233"/>
        <v>22.717684854784444</v>
      </c>
      <c r="AN274" s="14">
        <f t="shared" si="233"/>
        <v>7.1080517598095483</v>
      </c>
      <c r="AO274" s="11">
        <f t="shared" si="234"/>
        <v>2.3056038670985195E-3</v>
      </c>
      <c r="AP274" s="11">
        <f t="shared" si="234"/>
        <v>2.9044527775173084E-3</v>
      </c>
      <c r="AQ274" s="11">
        <f t="shared" si="234"/>
        <v>2.6347051364635152E-3</v>
      </c>
      <c r="AR274" s="1">
        <f t="shared" si="214"/>
        <v>114229.46567632839</v>
      </c>
      <c r="AS274" s="1">
        <f t="shared" si="211"/>
        <v>96180.451550690108</v>
      </c>
      <c r="AT274" s="1">
        <f t="shared" si="212"/>
        <v>37200.009956956696</v>
      </c>
      <c r="AU274" s="1">
        <f t="shared" si="221"/>
        <v>22845.89313526568</v>
      </c>
      <c r="AV274" s="1">
        <f t="shared" si="221"/>
        <v>19236.090310138021</v>
      </c>
      <c r="AW274" s="1">
        <f t="shared" si="221"/>
        <v>7440.0019913913393</v>
      </c>
      <c r="AX274" s="1">
        <f t="shared" si="222"/>
        <v>78413.606518906512</v>
      </c>
      <c r="AY274" s="1">
        <f t="shared" si="222"/>
        <v>25958.198105046082</v>
      </c>
      <c r="AZ274" s="1">
        <f t="shared" si="222"/>
        <v>6810.16532718295</v>
      </c>
      <c r="BA274" s="1">
        <f t="shared" si="223"/>
        <v>13133.820941345597</v>
      </c>
      <c r="BB274" s="1">
        <f t="shared" si="223"/>
        <v>30128.484394069132</v>
      </c>
      <c r="BC274" s="1">
        <f t="shared" si="223"/>
        <v>38569.833001530904</v>
      </c>
      <c r="BD274" s="1">
        <f t="shared" si="224"/>
        <v>150.86727204369134</v>
      </c>
      <c r="BE274" s="2">
        <f t="shared" si="229"/>
        <v>0.17931493730955578</v>
      </c>
      <c r="BF274" s="2">
        <f t="shared" si="229"/>
        <v>0.13584270515142602</v>
      </c>
      <c r="BG274" s="2">
        <f t="shared" si="229"/>
        <v>7.3108051554487685E-2</v>
      </c>
      <c r="BH274" s="2">
        <f t="shared" si="217"/>
        <v>8.5429805740960235E-2</v>
      </c>
      <c r="BI274" s="2">
        <f t="shared" si="225"/>
        <v>3.2153846742329923E-3</v>
      </c>
      <c r="BJ274" s="2">
        <f t="shared" si="225"/>
        <v>1.8453240542857267E-3</v>
      </c>
      <c r="BK274" s="2">
        <f t="shared" si="225"/>
        <v>5.3447872020936297E-4</v>
      </c>
      <c r="BL274" s="2">
        <f t="shared" si="218"/>
        <v>367.29167328148992</v>
      </c>
      <c r="BM274" s="2">
        <f t="shared" si="218"/>
        <v>177.48410079855137</v>
      </c>
      <c r="BN274" s="2">
        <f t="shared" si="218"/>
        <v>19.882613713569775</v>
      </c>
      <c r="BO274" s="2">
        <f t="shared" si="226"/>
        <v>3321.5221775396112</v>
      </c>
      <c r="BP274" s="2">
        <f t="shared" si="226"/>
        <v>244.17071044859756</v>
      </c>
      <c r="BQ274" s="2">
        <f t="shared" si="226"/>
        <v>10.227438259795539</v>
      </c>
      <c r="BR274" s="11">
        <f t="shared" si="227"/>
        <v>2.1573594549954528E-2</v>
      </c>
      <c r="BS274" s="17">
        <f t="shared" si="215"/>
        <v>4.9281418231949029E-4</v>
      </c>
      <c r="BT274" s="17">
        <f t="shared" si="216"/>
        <v>1.843618841077964E-3</v>
      </c>
      <c r="BU274" s="12">
        <f>(BU$3*temphigh!$I384+BU$4*temphigh!$I384^2+BU$5*temphigh!$I384^6)*(K274/K$56)^$BW$1</f>
        <v>-64.5075979547141</v>
      </c>
      <c r="BV274" s="12">
        <f>(BV$3*temphigh!$I384+BV$4*temphigh!$I384^2+BV$5*temphigh!$I384^6)*(L274/L$56)^$BW$1</f>
        <v>-38.043775314228242</v>
      </c>
      <c r="BW274" s="12">
        <f>(BW$3*temphigh!$I384+BW$4*temphigh!$I384^2+BW$5*temphigh!$I384^6)*(M274/M$56)^$BW$1</f>
        <v>-32.07663359827157</v>
      </c>
      <c r="BX274" s="12"/>
      <c r="BY274" s="12"/>
      <c r="BZ274" s="12"/>
      <c r="CA274" s="19"/>
      <c r="CB274" s="19"/>
      <c r="CC274" s="19"/>
      <c r="CD274" s="19"/>
      <c r="CE274" s="19"/>
      <c r="CF274" s="19"/>
      <c r="CG274" s="19"/>
      <c r="CH274" s="19"/>
    </row>
    <row r="275" spans="1:86" x14ac:dyDescent="0.3">
      <c r="A275" s="2">
        <f t="shared" si="200"/>
        <v>2229</v>
      </c>
      <c r="B275" s="5">
        <f t="shared" si="230"/>
        <v>1165.4045970269151</v>
      </c>
      <c r="C275" s="5">
        <f t="shared" si="230"/>
        <v>2964.164506562352</v>
      </c>
      <c r="D275" s="5">
        <f t="shared" si="230"/>
        <v>4369.9400879992081</v>
      </c>
      <c r="E275" s="15">
        <f t="shared" si="231"/>
        <v>5.4337234394728134E-8</v>
      </c>
      <c r="F275" s="15">
        <f t="shared" si="231"/>
        <v>1.0704799536698424E-7</v>
      </c>
      <c r="G275" s="15">
        <f t="shared" si="231"/>
        <v>2.1853467461560036E-7</v>
      </c>
      <c r="H275" s="5">
        <f t="shared" si="203"/>
        <v>112099.37902236931</v>
      </c>
      <c r="I275" s="5">
        <f t="shared" si="203"/>
        <v>96125.334373190897</v>
      </c>
      <c r="J275" s="5">
        <f t="shared" si="203"/>
        <v>37213.629991162976</v>
      </c>
      <c r="K275" s="5">
        <f t="shared" si="204"/>
        <v>96189.237032656369</v>
      </c>
      <c r="L275" s="5">
        <f t="shared" si="204"/>
        <v>32429.149650898053</v>
      </c>
      <c r="M275" s="5">
        <f t="shared" si="204"/>
        <v>8515.8215540207457</v>
      </c>
      <c r="N275" s="15">
        <f t="shared" si="205"/>
        <v>-1.8647489354144731E-2</v>
      </c>
      <c r="O275" s="15">
        <f t="shared" si="205"/>
        <v>-5.7316706912535764E-4</v>
      </c>
      <c r="P275" s="15">
        <f t="shared" si="205"/>
        <v>3.6591123914431201E-4</v>
      </c>
      <c r="Q275" s="5">
        <f t="shared" si="206"/>
        <v>1483.5504974486337</v>
      </c>
      <c r="R275" s="5">
        <f t="shared" si="206"/>
        <v>3935.03438286556</v>
      </c>
      <c r="S275" s="5">
        <f t="shared" si="206"/>
        <v>2865.6620147563781</v>
      </c>
      <c r="T275" s="5">
        <f t="shared" si="232"/>
        <v>13.234243671881472</v>
      </c>
      <c r="U275" s="5">
        <f t="shared" si="232"/>
        <v>40.936496174759014</v>
      </c>
      <c r="V275" s="5">
        <f t="shared" si="232"/>
        <v>77.005710419458666</v>
      </c>
      <c r="W275" s="15">
        <f t="shared" si="208"/>
        <v>-1.0734613539272964E-2</v>
      </c>
      <c r="X275" s="15">
        <f t="shared" si="208"/>
        <v>-1.217998157191269E-2</v>
      </c>
      <c r="Y275" s="15">
        <f t="shared" si="208"/>
        <v>-9.7425357312937999E-3</v>
      </c>
      <c r="Z275" s="5">
        <f t="shared" si="213"/>
        <v>1193.5648509729956</v>
      </c>
      <c r="AA275" s="5">
        <f t="shared" si="213"/>
        <v>10569.04498877199</v>
      </c>
      <c r="AB275" s="5">
        <f t="shared" si="213"/>
        <v>53201.600480272187</v>
      </c>
      <c r="AC275" s="16">
        <f t="shared" si="219"/>
        <v>0.95171087888014039</v>
      </c>
      <c r="AD275" s="16">
        <f t="shared" si="219"/>
        <v>3.068479947656038</v>
      </c>
      <c r="AE275" s="16">
        <f t="shared" si="219"/>
        <v>19.8416472612356</v>
      </c>
      <c r="AF275" s="15">
        <f t="shared" si="220"/>
        <v>-4.0504037456468023E-3</v>
      </c>
      <c r="AG275" s="15">
        <f t="shared" si="220"/>
        <v>2.9673830763510267E-4</v>
      </c>
      <c r="AH275" s="15">
        <f t="shared" si="220"/>
        <v>9.7937136394747881E-3</v>
      </c>
      <c r="AI275" s="1">
        <f t="shared" si="228"/>
        <v>259211.61560317522</v>
      </c>
      <c r="AJ275" s="1">
        <f t="shared" si="228"/>
        <v>192564.99704275126</v>
      </c>
      <c r="AK275" s="1">
        <f t="shared" si="228"/>
        <v>73928.533906423108</v>
      </c>
      <c r="AL275" s="14">
        <f t="shared" si="233"/>
        <v>92.791437236844857</v>
      </c>
      <c r="AM275" s="14">
        <f t="shared" si="233"/>
        <v>22.783007473230935</v>
      </c>
      <c r="AN275" s="14">
        <f t="shared" si="233"/>
        <v>7.1265921040865488</v>
      </c>
      <c r="AO275" s="11">
        <f t="shared" si="234"/>
        <v>2.2825478284275343E-3</v>
      </c>
      <c r="AP275" s="11">
        <f t="shared" si="234"/>
        <v>2.8754082497421353E-3</v>
      </c>
      <c r="AQ275" s="11">
        <f t="shared" si="234"/>
        <v>2.6083580850988801E-3</v>
      </c>
      <c r="AR275" s="1">
        <f t="shared" si="214"/>
        <v>112099.37902236931</v>
      </c>
      <c r="AS275" s="1">
        <f t="shared" si="211"/>
        <v>96125.334373190897</v>
      </c>
      <c r="AT275" s="1">
        <f t="shared" si="212"/>
        <v>37213.629991162976</v>
      </c>
      <c r="AU275" s="1">
        <f t="shared" si="221"/>
        <v>22419.875804473864</v>
      </c>
      <c r="AV275" s="1">
        <f t="shared" si="221"/>
        <v>19225.066874638182</v>
      </c>
      <c r="AW275" s="1">
        <f t="shared" si="221"/>
        <v>7442.7259982325959</v>
      </c>
      <c r="AX275" s="1">
        <f t="shared" si="222"/>
        <v>76951.389626125092</v>
      </c>
      <c r="AY275" s="1">
        <f t="shared" si="222"/>
        <v>25943.319720718442</v>
      </c>
      <c r="AZ275" s="1">
        <f t="shared" si="222"/>
        <v>6812.6572432165976</v>
      </c>
      <c r="BA275" s="1">
        <f t="shared" si="223"/>
        <v>13111.884608083816</v>
      </c>
      <c r="BB275" s="1">
        <f t="shared" si="223"/>
        <v>30126.788170699841</v>
      </c>
      <c r="BC275" s="1">
        <f t="shared" si="223"/>
        <v>38571.440148092843</v>
      </c>
      <c r="BD275" s="1">
        <f t="shared" si="224"/>
        <v>146.43365590553924</v>
      </c>
      <c r="BE275" s="2">
        <f t="shared" si="229"/>
        <v>0.17931493730955578</v>
      </c>
      <c r="BF275" s="2">
        <f t="shared" si="229"/>
        <v>0.13584270515142602</v>
      </c>
      <c r="BG275" s="2">
        <f t="shared" si="229"/>
        <v>7.3108051554487685E-2</v>
      </c>
      <c r="BH275" s="2">
        <f t="shared" si="217"/>
        <v>8.5265671544001526E-2</v>
      </c>
      <c r="BI275" s="2">
        <f t="shared" si="225"/>
        <v>3.2153846742329923E-3</v>
      </c>
      <c r="BJ275" s="2">
        <f t="shared" si="225"/>
        <v>1.8453240542857267E-3</v>
      </c>
      <c r="BK275" s="2">
        <f t="shared" si="225"/>
        <v>5.3447872020936297E-4</v>
      </c>
      <c r="BL275" s="2">
        <f t="shared" si="218"/>
        <v>360.44262529956166</v>
      </c>
      <c r="BM275" s="2">
        <f t="shared" si="218"/>
        <v>177.38239174510775</v>
      </c>
      <c r="BN275" s="2">
        <f t="shared" si="218"/>
        <v>19.889893332021554</v>
      </c>
      <c r="BO275" s="2">
        <f t="shared" si="226"/>
        <v>3368.2448181093546</v>
      </c>
      <c r="BP275" s="2">
        <f t="shared" si="226"/>
        <v>247.09754701038131</v>
      </c>
      <c r="BQ275" s="2">
        <f t="shared" si="226"/>
        <v>10.227571935293224</v>
      </c>
      <c r="BR275" s="11">
        <f t="shared" si="227"/>
        <v>2.1229663567132712E-2</v>
      </c>
      <c r="BS275" s="17">
        <f t="shared" si="215"/>
        <v>4.8240693078661201E-4</v>
      </c>
      <c r="BT275" s="17">
        <f t="shared" si="216"/>
        <v>1.7899212049300622E-3</v>
      </c>
      <c r="BU275" s="12">
        <f>(BU$3*temphigh!$I385+BU$4*temphigh!$I385^2+BU$5*temphigh!$I385^6)*(K275/K$56)^$BW$1</f>
        <v>-65.181141843680962</v>
      </c>
      <c r="BV275" s="12">
        <f>(BV$3*temphigh!$I385+BV$4*temphigh!$I385^2+BV$5*temphigh!$I385^6)*(L275/L$56)^$BW$1</f>
        <v>-38.255010820017304</v>
      </c>
      <c r="BW275" s="12">
        <f>(BW$3*temphigh!$I385+BW$4*temphigh!$I385^2+BW$5*temphigh!$I385^6)*(M275/M$56)^$BW$1</f>
        <v>-32.237887668810032</v>
      </c>
      <c r="BX275" s="12"/>
      <c r="BY275" s="12"/>
      <c r="BZ275" s="12"/>
      <c r="CA275" s="19"/>
      <c r="CB275" s="19"/>
      <c r="CC275" s="19"/>
      <c r="CD275" s="19"/>
      <c r="CE275" s="19"/>
      <c r="CF275" s="19"/>
      <c r="CG275" s="19"/>
      <c r="CH275" s="19"/>
    </row>
    <row r="276" spans="1:86" x14ac:dyDescent="0.3">
      <c r="A276" s="2">
        <f t="shared" si="200"/>
        <v>2230</v>
      </c>
      <c r="B276" s="5">
        <f t="shared" si="230"/>
        <v>1165.4046571855347</v>
      </c>
      <c r="C276" s="5">
        <f t="shared" si="230"/>
        <v>2964.1648080048267</v>
      </c>
      <c r="D276" s="5">
        <f t="shared" si="230"/>
        <v>4369.9409952334718</v>
      </c>
      <c r="E276" s="15">
        <f t="shared" si="231"/>
        <v>5.1620372674991723E-8</v>
      </c>
      <c r="F276" s="15">
        <f t="shared" si="231"/>
        <v>1.0169559559863502E-7</v>
      </c>
      <c r="G276" s="15">
        <f t="shared" si="231"/>
        <v>2.0760794088482034E-7</v>
      </c>
      <c r="H276" s="5">
        <f t="shared" si="203"/>
        <v>109901.74460434404</v>
      </c>
      <c r="I276" s="5">
        <f t="shared" si="203"/>
        <v>96066.193723988719</v>
      </c>
      <c r="J276" s="5">
        <f t="shared" si="203"/>
        <v>37226.107298512899</v>
      </c>
      <c r="K276" s="5">
        <f t="shared" si="204"/>
        <v>94303.505590717294</v>
      </c>
      <c r="L276" s="5">
        <f t="shared" si="204"/>
        <v>32409.194476824887</v>
      </c>
      <c r="M276" s="5">
        <f t="shared" si="204"/>
        <v>8518.675043694504</v>
      </c>
      <c r="N276" s="15">
        <f t="shared" si="205"/>
        <v>-1.9604391303144064E-2</v>
      </c>
      <c r="O276" s="15">
        <f t="shared" si="205"/>
        <v>-6.1534681877217778E-4</v>
      </c>
      <c r="P276" s="15">
        <f t="shared" si="205"/>
        <v>3.3508096143819444E-4</v>
      </c>
      <c r="Q276" s="5">
        <f t="shared" si="206"/>
        <v>1438.8533326183317</v>
      </c>
      <c r="R276" s="5">
        <f t="shared" si="206"/>
        <v>3884.7142135064537</v>
      </c>
      <c r="S276" s="5">
        <f t="shared" si="206"/>
        <v>2838.6946632390664</v>
      </c>
      <c r="T276" s="5">
        <f t="shared" si="232"/>
        <v>13.092179180579256</v>
      </c>
      <c r="U276" s="5">
        <f t="shared" si="232"/>
        <v>40.437890405731778</v>
      </c>
      <c r="V276" s="5">
        <f t="shared" si="232"/>
        <v>76.255479534183422</v>
      </c>
      <c r="W276" s="15">
        <f t="shared" si="208"/>
        <v>-1.0734613539272964E-2</v>
      </c>
      <c r="X276" s="15">
        <f t="shared" si="208"/>
        <v>-1.217998157191269E-2</v>
      </c>
      <c r="Y276" s="15">
        <f t="shared" si="208"/>
        <v>-9.7425357312937999E-3</v>
      </c>
      <c r="Z276" s="5">
        <f t="shared" si="213"/>
        <v>1154.0410467285419</v>
      </c>
      <c r="AA276" s="5">
        <f t="shared" si="213"/>
        <v>10437.427554058248</v>
      </c>
      <c r="AB276" s="5">
        <f t="shared" si="213"/>
        <v>53218.724796508192</v>
      </c>
      <c r="AC276" s="16">
        <f t="shared" si="219"/>
        <v>0.94785606557155144</v>
      </c>
      <c r="AD276" s="16">
        <f t="shared" si="219"/>
        <v>3.0693904832027177</v>
      </c>
      <c r="AE276" s="16">
        <f t="shared" si="219"/>
        <v>20.035970672647611</v>
      </c>
      <c r="AF276" s="15">
        <f t="shared" si="220"/>
        <v>-4.0504037456468023E-3</v>
      </c>
      <c r="AG276" s="15">
        <f t="shared" si="220"/>
        <v>2.9673830763510267E-4</v>
      </c>
      <c r="AH276" s="15">
        <f t="shared" si="220"/>
        <v>9.7937136394747881E-3</v>
      </c>
      <c r="AI276" s="1">
        <f t="shared" si="228"/>
        <v>255710.32984733157</v>
      </c>
      <c r="AJ276" s="1">
        <f t="shared" si="228"/>
        <v>192533.5642131143</v>
      </c>
      <c r="AK276" s="1">
        <f t="shared" si="228"/>
        <v>73978.40651401339</v>
      </c>
      <c r="AL276" s="14">
        <f t="shared" si="233"/>
        <v>93.001120121470876</v>
      </c>
      <c r="AM276" s="14">
        <f t="shared" si="233"/>
        <v>22.847862816396976</v>
      </c>
      <c r="AN276" s="14">
        <f t="shared" si="233"/>
        <v>7.144994921179106</v>
      </c>
      <c r="AO276" s="11">
        <f t="shared" si="234"/>
        <v>2.259722350143259E-3</v>
      </c>
      <c r="AP276" s="11">
        <f t="shared" si="234"/>
        <v>2.8466541672447138E-3</v>
      </c>
      <c r="AQ276" s="11">
        <f t="shared" si="234"/>
        <v>2.5822745042478911E-3</v>
      </c>
      <c r="AR276" s="1">
        <f t="shared" si="214"/>
        <v>109901.74460434404</v>
      </c>
      <c r="AS276" s="1">
        <f t="shared" si="211"/>
        <v>96066.193723988719</v>
      </c>
      <c r="AT276" s="1">
        <f t="shared" si="212"/>
        <v>37226.107298512899</v>
      </c>
      <c r="AU276" s="1">
        <f t="shared" si="221"/>
        <v>21980.348920868812</v>
      </c>
      <c r="AV276" s="1">
        <f t="shared" si="221"/>
        <v>19213.238744797745</v>
      </c>
      <c r="AW276" s="1">
        <f t="shared" si="221"/>
        <v>7445.2214597025804</v>
      </c>
      <c r="AX276" s="1">
        <f t="shared" si="222"/>
        <v>75442.804472573844</v>
      </c>
      <c r="AY276" s="1">
        <f t="shared" si="222"/>
        <v>25927.355581459909</v>
      </c>
      <c r="AZ276" s="1">
        <f t="shared" si="222"/>
        <v>6814.9400349556026</v>
      </c>
      <c r="BA276" s="1">
        <f t="shared" si="223"/>
        <v>13088.811314080702</v>
      </c>
      <c r="BB276" s="1">
        <f t="shared" si="223"/>
        <v>30124.966683653227</v>
      </c>
      <c r="BC276" s="1">
        <f t="shared" si="223"/>
        <v>38572.912194588156</v>
      </c>
      <c r="BD276" s="1">
        <f t="shared" si="224"/>
        <v>142.12789422940082</v>
      </c>
      <c r="BE276" s="2">
        <f t="shared" si="229"/>
        <v>0.17931493730955578</v>
      </c>
      <c r="BF276" s="2">
        <f t="shared" si="229"/>
        <v>0.13584270515142602</v>
      </c>
      <c r="BG276" s="2">
        <f t="shared" si="229"/>
        <v>7.3108051554487685E-2</v>
      </c>
      <c r="BH276" s="2">
        <f t="shared" si="217"/>
        <v>8.5102391748602679E-2</v>
      </c>
      <c r="BI276" s="2">
        <f t="shared" si="225"/>
        <v>3.2153846742329923E-3</v>
      </c>
      <c r="BJ276" s="2">
        <f t="shared" si="225"/>
        <v>1.8453240542857267E-3</v>
      </c>
      <c r="BK276" s="2">
        <f t="shared" si="225"/>
        <v>5.3447872020936297E-4</v>
      </c>
      <c r="BL276" s="2">
        <f t="shared" si="218"/>
        <v>353.37638527227631</v>
      </c>
      <c r="BM276" s="2">
        <f t="shared" si="218"/>
        <v>177.27325808254889</v>
      </c>
      <c r="BN276" s="2">
        <f t="shared" si="218"/>
        <v>19.8965621872856</v>
      </c>
      <c r="BO276" s="2">
        <f t="shared" si="226"/>
        <v>3415.3073670653107</v>
      </c>
      <c r="BP276" s="2">
        <f t="shared" si="226"/>
        <v>250.05953931615181</v>
      </c>
      <c r="BQ276" s="2">
        <f t="shared" si="226"/>
        <v>10.227709070290002</v>
      </c>
      <c r="BR276" s="11">
        <f t="shared" si="227"/>
        <v>2.085581318008653E-2</v>
      </c>
      <c r="BS276" s="17">
        <f t="shared" si="215"/>
        <v>4.7237849427676749E-4</v>
      </c>
      <c r="BT276" s="17">
        <f t="shared" si="216"/>
        <v>1.737787577602002E-3</v>
      </c>
      <c r="BU276" s="12">
        <f>(BU$3*temphigh!$I386+BU$4*temphigh!$I386^2+BU$5*temphigh!$I386^6)*(K276/K$56)^$BW$1</f>
        <v>-65.874060845885751</v>
      </c>
      <c r="BV276" s="12">
        <f>(BV$3*temphigh!$I386+BV$4*temphigh!$I386^2+BV$5*temphigh!$I386^6)*(L276/L$56)^$BW$1</f>
        <v>-38.465800565673625</v>
      </c>
      <c r="BW276" s="12">
        <f>(BW$3*temphigh!$I386+BW$4*temphigh!$I386^2+BW$5*temphigh!$I386^6)*(M276/M$56)^$BW$1</f>
        <v>-32.398617322186922</v>
      </c>
      <c r="BX276" s="12"/>
      <c r="BY276" s="12"/>
      <c r="BZ276" s="12"/>
      <c r="CA276" s="19"/>
      <c r="CB276" s="19"/>
      <c r="CC276" s="19"/>
      <c r="CD276" s="19"/>
      <c r="CE276" s="19"/>
      <c r="CF276" s="19"/>
      <c r="CG276" s="19"/>
      <c r="CH276" s="19"/>
    </row>
    <row r="277" spans="1:86" x14ac:dyDescent="0.3">
      <c r="A277" s="2">
        <f t="shared" si="200"/>
        <v>2231</v>
      </c>
      <c r="B277" s="5">
        <f t="shared" si="230"/>
        <v>1165.4047143362263</v>
      </c>
      <c r="C277" s="5">
        <f t="shared" si="230"/>
        <v>2964.165094375207</v>
      </c>
      <c r="D277" s="5">
        <f t="shared" si="230"/>
        <v>4369.9418571062006</v>
      </c>
      <c r="E277" s="15">
        <f t="shared" si="231"/>
        <v>4.9039354041242134E-8</v>
      </c>
      <c r="F277" s="15">
        <f t="shared" si="231"/>
        <v>9.6610815818703263E-8</v>
      </c>
      <c r="G277" s="15">
        <f t="shared" si="231"/>
        <v>1.972275438405793E-7</v>
      </c>
      <c r="H277" s="5">
        <f t="shared" si="203"/>
        <v>107630.32710754737</v>
      </c>
      <c r="I277" s="5">
        <f t="shared" si="203"/>
        <v>96003.06423903619</v>
      </c>
      <c r="J277" s="5">
        <f t="shared" si="203"/>
        <v>37237.453170740671</v>
      </c>
      <c r="K277" s="5">
        <f t="shared" si="204"/>
        <v>92354.463461090287</v>
      </c>
      <c r="L277" s="5">
        <f t="shared" si="204"/>
        <v>32387.893785407363</v>
      </c>
      <c r="M277" s="5">
        <f t="shared" si="204"/>
        <v>8521.2697075561373</v>
      </c>
      <c r="N277" s="15">
        <f t="shared" si="205"/>
        <v>-2.0667759034175948E-2</v>
      </c>
      <c r="O277" s="15">
        <f t="shared" si="205"/>
        <v>-6.5724223515506441E-4</v>
      </c>
      <c r="P277" s="15">
        <f t="shared" si="205"/>
        <v>3.0458537839805899E-4</v>
      </c>
      <c r="Q277" s="5">
        <f t="shared" si="206"/>
        <v>1393.9892171337137</v>
      </c>
      <c r="R277" s="5">
        <f t="shared" si="206"/>
        <v>3834.876736119375</v>
      </c>
      <c r="S277" s="5">
        <f t="shared" si="206"/>
        <v>2811.8953348846189</v>
      </c>
      <c r="T277" s="5">
        <f t="shared" si="232"/>
        <v>12.951639696688822</v>
      </c>
      <c r="U277" s="5">
        <f t="shared" si="232"/>
        <v>39.945357645782941</v>
      </c>
      <c r="V277" s="5">
        <f t="shared" si="232"/>
        <v>75.512557800114692</v>
      </c>
      <c r="W277" s="15">
        <f t="shared" si="208"/>
        <v>-1.0734613539272964E-2</v>
      </c>
      <c r="X277" s="15">
        <f t="shared" si="208"/>
        <v>-1.217998157191269E-2</v>
      </c>
      <c r="Y277" s="15">
        <f t="shared" si="208"/>
        <v>-9.7425357312937999E-3</v>
      </c>
      <c r="Z277" s="5">
        <f t="shared" si="213"/>
        <v>1114.7380089018232</v>
      </c>
      <c r="AA277" s="5">
        <f t="shared" si="213"/>
        <v>10307.014095046161</v>
      </c>
      <c r="AB277" s="5">
        <f t="shared" si="213"/>
        <v>53234.2133671337</v>
      </c>
      <c r="AC277" s="16">
        <f t="shared" si="219"/>
        <v>0.94401686581322641</v>
      </c>
      <c r="AD277" s="16">
        <f t="shared" si="219"/>
        <v>3.0703012889401746</v>
      </c>
      <c r="AE277" s="16">
        <f t="shared" si="219"/>
        <v>20.232197231904436</v>
      </c>
      <c r="AF277" s="15">
        <f t="shared" si="220"/>
        <v>-4.0504037456468023E-3</v>
      </c>
      <c r="AG277" s="15">
        <f t="shared" si="220"/>
        <v>2.9673830763510267E-4</v>
      </c>
      <c r="AH277" s="15">
        <f t="shared" si="220"/>
        <v>9.7937136394747881E-3</v>
      </c>
      <c r="AI277" s="1">
        <f t="shared" si="228"/>
        <v>252119.64578346722</v>
      </c>
      <c r="AJ277" s="1">
        <f t="shared" si="228"/>
        <v>192493.44653660062</v>
      </c>
      <c r="AK277" s="1">
        <f t="shared" si="228"/>
        <v>74025.787322314631</v>
      </c>
      <c r="AL277" s="14">
        <f t="shared" si="233"/>
        <v>93.209175264100452</v>
      </c>
      <c r="AM277" s="14">
        <f t="shared" si="233"/>
        <v>22.912252380656916</v>
      </c>
      <c r="AN277" s="14">
        <f t="shared" si="233"/>
        <v>7.1632607560148678</v>
      </c>
      <c r="AO277" s="11">
        <f t="shared" si="234"/>
        <v>2.2371251266418263E-3</v>
      </c>
      <c r="AP277" s="11">
        <f t="shared" si="234"/>
        <v>2.8181876255722665E-3</v>
      </c>
      <c r="AQ277" s="11">
        <f t="shared" si="234"/>
        <v>2.556451759205412E-3</v>
      </c>
      <c r="AR277" s="1">
        <f t="shared" si="214"/>
        <v>107630.32710754737</v>
      </c>
      <c r="AS277" s="1">
        <f t="shared" si="211"/>
        <v>96003.06423903619</v>
      </c>
      <c r="AT277" s="1">
        <f t="shared" si="212"/>
        <v>37237.453170740671</v>
      </c>
      <c r="AU277" s="1">
        <f t="shared" si="221"/>
        <v>21526.065421509476</v>
      </c>
      <c r="AV277" s="1">
        <f t="shared" si="221"/>
        <v>19200.612847807239</v>
      </c>
      <c r="AW277" s="1">
        <f t="shared" si="221"/>
        <v>7447.4906341481346</v>
      </c>
      <c r="AX277" s="1">
        <f t="shared" si="222"/>
        <v>73883.570768872232</v>
      </c>
      <c r="AY277" s="1">
        <f t="shared" si="222"/>
        <v>25910.315028325891</v>
      </c>
      <c r="AZ277" s="1">
        <f t="shared" si="222"/>
        <v>6817.0157660449086</v>
      </c>
      <c r="BA277" s="1">
        <f t="shared" si="223"/>
        <v>13064.473263579193</v>
      </c>
      <c r="BB277" s="1">
        <f t="shared" si="223"/>
        <v>30123.020779066905</v>
      </c>
      <c r="BC277" s="1">
        <f t="shared" si="223"/>
        <v>38574.250619959486</v>
      </c>
      <c r="BD277" s="1">
        <f t="shared" si="224"/>
        <v>137.94615941528423</v>
      </c>
      <c r="BE277" s="2">
        <f t="shared" si="229"/>
        <v>0.17931493730955578</v>
      </c>
      <c r="BF277" s="2">
        <f t="shared" si="229"/>
        <v>0.13584270515142602</v>
      </c>
      <c r="BG277" s="2">
        <f t="shared" si="229"/>
        <v>7.3108051554487685E-2</v>
      </c>
      <c r="BH277" s="2">
        <f t="shared" si="217"/>
        <v>8.4939903505904413E-2</v>
      </c>
      <c r="BI277" s="2">
        <f t="shared" si="225"/>
        <v>3.2153846742329923E-3</v>
      </c>
      <c r="BJ277" s="2">
        <f t="shared" si="225"/>
        <v>1.8453240542857267E-3</v>
      </c>
      <c r="BK277" s="2">
        <f t="shared" si="225"/>
        <v>5.3447872020936297E-4</v>
      </c>
      <c r="BL277" s="2">
        <f t="shared" si="218"/>
        <v>346.07290426429159</v>
      </c>
      <c r="BM277" s="2">
        <f t="shared" si="218"/>
        <v>177.15676372543132</v>
      </c>
      <c r="BN277" s="2">
        <f t="shared" si="218"/>
        <v>19.902626314553558</v>
      </c>
      <c r="BO277" s="2">
        <f t="shared" si="226"/>
        <v>3462.6477618556914</v>
      </c>
      <c r="BP277" s="2">
        <f t="shared" si="226"/>
        <v>253.05710904819324</v>
      </c>
      <c r="BQ277" s="2">
        <f t="shared" si="226"/>
        <v>10.227849625162632</v>
      </c>
      <c r="BR277" s="11">
        <f t="shared" si="227"/>
        <v>2.0446989507331342E-2</v>
      </c>
      <c r="BS277" s="17">
        <f t="shared" si="215"/>
        <v>4.6272792707645235E-4</v>
      </c>
      <c r="BT277" s="17">
        <f t="shared" si="216"/>
        <v>1.6871724054388368E-3</v>
      </c>
      <c r="BU277" s="12">
        <f>(BU$3*temphigh!$I387+BU$4*temphigh!$I387^2+BU$5*temphigh!$I387^6)*(K277/K$56)^$BW$1</f>
        <v>-66.588699071405259</v>
      </c>
      <c r="BV277" s="12">
        <f>(BV$3*temphigh!$I387+BV$4*temphigh!$I387^2+BV$5*temphigh!$I387^6)*(L277/L$56)^$BW$1</f>
        <v>-38.676148684900113</v>
      </c>
      <c r="BW277" s="12">
        <f>(BW$3*temphigh!$I387+BW$4*temphigh!$I387^2+BW$5*temphigh!$I387^6)*(M277/M$56)^$BW$1</f>
        <v>-32.558824590646744</v>
      </c>
      <c r="BX277" s="12"/>
      <c r="BY277" s="12"/>
      <c r="BZ277" s="12"/>
      <c r="CA277" s="19"/>
      <c r="CB277" s="19"/>
      <c r="CC277" s="19"/>
      <c r="CD277" s="19"/>
      <c r="CE277" s="19"/>
      <c r="CF277" s="19"/>
      <c r="CG277" s="19"/>
      <c r="CH277" s="19"/>
    </row>
    <row r="278" spans="1:86" x14ac:dyDescent="0.3">
      <c r="A278" s="2">
        <f t="shared" si="200"/>
        <v>2232</v>
      </c>
      <c r="B278" s="5">
        <f t="shared" si="230"/>
        <v>1165.4047686293861</v>
      </c>
      <c r="C278" s="5">
        <f t="shared" si="230"/>
        <v>2964.1653664270943</v>
      </c>
      <c r="D278" s="5">
        <f t="shared" si="230"/>
        <v>4369.9426758854543</v>
      </c>
      <c r="E278" s="15">
        <f t="shared" si="231"/>
        <v>4.6587386339180026E-8</v>
      </c>
      <c r="F278" s="15">
        <f t="shared" si="231"/>
        <v>9.1780275027768093E-8</v>
      </c>
      <c r="G278" s="15">
        <f t="shared" si="231"/>
        <v>1.8736616664855034E-7</v>
      </c>
      <c r="H278" s="5">
        <f t="shared" si="203"/>
        <v>105277.76513909864</v>
      </c>
      <c r="I278" s="5">
        <f t="shared" si="203"/>
        <v>95935.980447957001</v>
      </c>
      <c r="J278" s="5">
        <f t="shared" si="203"/>
        <v>37247.678879910069</v>
      </c>
      <c r="K278" s="5">
        <f t="shared" si="204"/>
        <v>90335.79402881123</v>
      </c>
      <c r="L278" s="5">
        <f t="shared" si="204"/>
        <v>32365.259217502775</v>
      </c>
      <c r="M278" s="5">
        <f t="shared" si="204"/>
        <v>8523.6081208691849</v>
      </c>
      <c r="N278" s="15">
        <f t="shared" si="205"/>
        <v>-2.1857843753589012E-2</v>
      </c>
      <c r="O278" s="15">
        <f t="shared" si="205"/>
        <v>-6.9885890248244653E-4</v>
      </c>
      <c r="P278" s="15">
        <f t="shared" si="205"/>
        <v>2.7442076043837638E-4</v>
      </c>
      <c r="Q278" s="5">
        <f t="shared" si="206"/>
        <v>1348.8828253131146</v>
      </c>
      <c r="R278" s="5">
        <f t="shared" si="206"/>
        <v>3785.5209606424173</v>
      </c>
      <c r="S278" s="5">
        <f t="shared" si="206"/>
        <v>2785.2649906780457</v>
      </c>
      <c r="T278" s="5">
        <f t="shared" si="232"/>
        <v>12.812608849844962</v>
      </c>
      <c r="U278" s="5">
        <f t="shared" si="232"/>
        <v>39.458823925773842</v>
      </c>
      <c r="V278" s="5">
        <f t="shared" si="232"/>
        <v>74.77687400758569</v>
      </c>
      <c r="W278" s="15">
        <f t="shared" si="208"/>
        <v>-1.0734613539272964E-2</v>
      </c>
      <c r="X278" s="15">
        <f t="shared" si="208"/>
        <v>-1.217998157191269E-2</v>
      </c>
      <c r="Y278" s="15">
        <f t="shared" si="208"/>
        <v>-9.7425357312937999E-3</v>
      </c>
      <c r="Z278" s="5">
        <f t="shared" si="213"/>
        <v>1075.6056049387578</v>
      </c>
      <c r="AA278" s="5">
        <f t="shared" si="213"/>
        <v>10177.803389237952</v>
      </c>
      <c r="AB278" s="5">
        <f t="shared" si="213"/>
        <v>53248.082555860907</v>
      </c>
      <c r="AC278" s="16">
        <f t="shared" si="219"/>
        <v>0.94019321636398279</v>
      </c>
      <c r="AD278" s="16">
        <f t="shared" si="219"/>
        <v>3.0712123649485847</v>
      </c>
      <c r="AE278" s="16">
        <f t="shared" si="219"/>
        <v>20.430345577891082</v>
      </c>
      <c r="AF278" s="15">
        <f t="shared" si="220"/>
        <v>-4.0504037456468023E-3</v>
      </c>
      <c r="AG278" s="15">
        <f t="shared" si="220"/>
        <v>2.9673830763510267E-4</v>
      </c>
      <c r="AH278" s="15">
        <f t="shared" si="220"/>
        <v>9.7937136394747881E-3</v>
      </c>
      <c r="AI278" s="1">
        <f t="shared" si="228"/>
        <v>248433.74662662996</v>
      </c>
      <c r="AJ278" s="1">
        <f t="shared" si="228"/>
        <v>192444.7147307478</v>
      </c>
      <c r="AK278" s="1">
        <f t="shared" si="228"/>
        <v>74070.699224231314</v>
      </c>
      <c r="AL278" s="14">
        <f t="shared" si="233"/>
        <v>93.41561064623717</v>
      </c>
      <c r="AM278" s="14">
        <f t="shared" si="233"/>
        <v>22.976177696528744</v>
      </c>
      <c r="AN278" s="14">
        <f t="shared" si="233"/>
        <v>7.1813901612706159</v>
      </c>
      <c r="AO278" s="11">
        <f t="shared" si="234"/>
        <v>2.2147538753754079E-3</v>
      </c>
      <c r="AP278" s="11">
        <f t="shared" si="234"/>
        <v>2.7900057493165436E-3</v>
      </c>
      <c r="AQ278" s="11">
        <f t="shared" si="234"/>
        <v>2.5308872416133577E-3</v>
      </c>
      <c r="AR278" s="1">
        <f t="shared" si="214"/>
        <v>105277.76513909864</v>
      </c>
      <c r="AS278" s="1">
        <f t="shared" si="211"/>
        <v>95935.980447957001</v>
      </c>
      <c r="AT278" s="1">
        <f t="shared" si="212"/>
        <v>37247.678879910069</v>
      </c>
      <c r="AU278" s="1">
        <f t="shared" si="221"/>
        <v>21055.553027819729</v>
      </c>
      <c r="AV278" s="1">
        <f t="shared" si="221"/>
        <v>19187.196089591402</v>
      </c>
      <c r="AW278" s="1">
        <f t="shared" si="221"/>
        <v>7449.5357759820145</v>
      </c>
      <c r="AX278" s="1">
        <f t="shared" si="222"/>
        <v>72268.635223048987</v>
      </c>
      <c r="AY278" s="1">
        <f t="shared" si="222"/>
        <v>25892.207374002221</v>
      </c>
      <c r="AZ278" s="1">
        <f t="shared" si="222"/>
        <v>6818.886496695347</v>
      </c>
      <c r="BA278" s="1">
        <f t="shared" si="223"/>
        <v>13038.718117446308</v>
      </c>
      <c r="BB278" s="1">
        <f t="shared" si="223"/>
        <v>30120.95128621909</v>
      </c>
      <c r="BC278" s="1">
        <f t="shared" si="223"/>
        <v>38575.456885948137</v>
      </c>
      <c r="BD278" s="1">
        <f t="shared" si="224"/>
        <v>133.88470837950911</v>
      </c>
      <c r="BE278" s="2">
        <f t="shared" si="229"/>
        <v>0.17931493730955578</v>
      </c>
      <c r="BF278" s="2">
        <f t="shared" si="229"/>
        <v>0.13584270515142602</v>
      </c>
      <c r="BG278" s="2">
        <f t="shared" si="229"/>
        <v>7.3108051554487685E-2</v>
      </c>
      <c r="BH278" s="2">
        <f t="shared" si="217"/>
        <v>8.4778133493893487E-2</v>
      </c>
      <c r="BI278" s="2">
        <f t="shared" si="225"/>
        <v>3.2153846742329923E-3</v>
      </c>
      <c r="BJ278" s="2">
        <f t="shared" si="225"/>
        <v>1.8453240542857267E-3</v>
      </c>
      <c r="BK278" s="2">
        <f t="shared" si="225"/>
        <v>5.3447872020936297E-4</v>
      </c>
      <c r="BL278" s="2">
        <f t="shared" si="218"/>
        <v>338.50851256575817</v>
      </c>
      <c r="BM278" s="2">
        <f t="shared" si="218"/>
        <v>177.03297239210022</v>
      </c>
      <c r="BN278" s="2">
        <f t="shared" si="218"/>
        <v>19.908091738503654</v>
      </c>
      <c r="BO278" s="2">
        <f t="shared" si="226"/>
        <v>3510.1854749227468</v>
      </c>
      <c r="BP278" s="2">
        <f t="shared" si="226"/>
        <v>256.09068296966899</v>
      </c>
      <c r="BQ278" s="2">
        <f t="shared" si="226"/>
        <v>10.227993561949363</v>
      </c>
      <c r="BR278" s="11">
        <f t="shared" si="227"/>
        <v>1.9996912317586796E-2</v>
      </c>
      <c r="BS278" s="17">
        <f t="shared" si="215"/>
        <v>4.5345611465800486E-4</v>
      </c>
      <c r="BT278" s="17">
        <f t="shared" si="216"/>
        <v>1.6380314615911037E-3</v>
      </c>
      <c r="BU278" s="12">
        <f>(BU$3*temphigh!$I388+BU$4*temphigh!$I388^2+BU$5*temphigh!$I388^6)*(K278/K$56)^$BW$1</f>
        <v>-67.327853305902536</v>
      </c>
      <c r="BV278" s="12">
        <f>(BV$3*temphigh!$I388+BV$4*temphigh!$I388^2+BV$5*temphigh!$I388^6)*(L278/L$56)^$BW$1</f>
        <v>-38.886059331309852</v>
      </c>
      <c r="BW278" s="12">
        <f>(BW$3*temphigh!$I388+BW$4*temphigh!$I388^2+BW$5*temphigh!$I388^6)*(M278/M$56)^$BW$1</f>
        <v>-32.718511499192864</v>
      </c>
      <c r="BX278" s="12"/>
      <c r="BY278" s="12"/>
      <c r="BZ278" s="12"/>
      <c r="CA278" s="19"/>
      <c r="CB278" s="19"/>
      <c r="CC278" s="19"/>
      <c r="CD278" s="19"/>
      <c r="CE278" s="19"/>
      <c r="CF278" s="19"/>
      <c r="CG278" s="19"/>
      <c r="CH278" s="19"/>
    </row>
    <row r="279" spans="1:86" x14ac:dyDescent="0.3">
      <c r="A279" s="2">
        <f t="shared" si="200"/>
        <v>2233</v>
      </c>
      <c r="B279" s="5">
        <f t="shared" si="230"/>
        <v>1165.4048202078902</v>
      </c>
      <c r="C279" s="5">
        <f t="shared" si="230"/>
        <v>2964.1656248764116</v>
      </c>
      <c r="D279" s="5">
        <f t="shared" si="230"/>
        <v>4369.9434537258912</v>
      </c>
      <c r="E279" s="15">
        <f t="shared" si="231"/>
        <v>4.4258017022221023E-8</v>
      </c>
      <c r="F279" s="15">
        <f t="shared" si="231"/>
        <v>8.7191261276379687E-8</v>
      </c>
      <c r="G279" s="15">
        <f t="shared" si="231"/>
        <v>1.7799785831612283E-7</v>
      </c>
      <c r="H279" s="5">
        <f t="shared" si="203"/>
        <v>102835.28287798936</v>
      </c>
      <c r="I279" s="5">
        <f t="shared" si="203"/>
        <v>95864.976782933343</v>
      </c>
      <c r="J279" s="5">
        <f t="shared" si="203"/>
        <v>37256.795681208496</v>
      </c>
      <c r="K279" s="5">
        <f t="shared" si="204"/>
        <v>88239.967001033277</v>
      </c>
      <c r="L279" s="5">
        <f t="shared" si="204"/>
        <v>32341.302381485631</v>
      </c>
      <c r="M279" s="5">
        <f t="shared" si="204"/>
        <v>8525.6928552342451</v>
      </c>
      <c r="N279" s="15">
        <f t="shared" si="205"/>
        <v>-2.3200405224860443E-2</v>
      </c>
      <c r="O279" s="15">
        <f t="shared" si="205"/>
        <v>-7.4020219817017008E-4</v>
      </c>
      <c r="P279" s="15">
        <f t="shared" si="205"/>
        <v>2.4458355376011376E-4</v>
      </c>
      <c r="Q279" s="5">
        <f t="shared" si="206"/>
        <v>1303.4444547523863</v>
      </c>
      <c r="R279" s="5">
        <f t="shared" si="206"/>
        <v>3736.6457888970162</v>
      </c>
      <c r="S279" s="5">
        <f t="shared" si="206"/>
        <v>2758.8045311483279</v>
      </c>
      <c r="T279" s="5">
        <f t="shared" si="232"/>
        <v>12.675070445412008</v>
      </c>
      <c r="U279" s="5">
        <f t="shared" si="232"/>
        <v>38.978216177508571</v>
      </c>
      <c r="V279" s="5">
        <f t="shared" si="232"/>
        <v>74.048357640692331</v>
      </c>
      <c r="W279" s="15">
        <f t="shared" si="208"/>
        <v>-1.0734613539272964E-2</v>
      </c>
      <c r="X279" s="15">
        <f t="shared" si="208"/>
        <v>-1.217998157191269E-2</v>
      </c>
      <c r="Y279" s="15">
        <f t="shared" si="208"/>
        <v>-9.7425357312937999E-3</v>
      </c>
      <c r="Z279" s="5">
        <f t="shared" si="213"/>
        <v>1036.5857330640958</v>
      </c>
      <c r="AA279" s="5">
        <f t="shared" si="213"/>
        <v>10049.793913650832</v>
      </c>
      <c r="AB279" s="5">
        <f t="shared" si="213"/>
        <v>53260.348695398985</v>
      </c>
      <c r="AC279" s="16">
        <f t="shared" ref="AC279:AE294" si="235">AC278*(1+AF279)</f>
        <v>0.93638505423879037</v>
      </c>
      <c r="AD279" s="16">
        <f t="shared" si="235"/>
        <v>3.0721237113081474</v>
      </c>
      <c r="AE279" s="16">
        <f t="shared" si="235"/>
        <v>20.630434532036457</v>
      </c>
      <c r="AF279" s="15">
        <f t="shared" si="220"/>
        <v>-4.0504037456468023E-3</v>
      </c>
      <c r="AG279" s="15">
        <f t="shared" si="220"/>
        <v>2.9673830763510267E-4</v>
      </c>
      <c r="AH279" s="15">
        <f t="shared" si="220"/>
        <v>9.7937136394747881E-3</v>
      </c>
      <c r="AI279" s="1">
        <f t="shared" si="228"/>
        <v>244645.92499178668</v>
      </c>
      <c r="AJ279" s="1">
        <f t="shared" si="228"/>
        <v>192387.43934726442</v>
      </c>
      <c r="AK279" s="1">
        <f t="shared" si="228"/>
        <v>74113.165077790196</v>
      </c>
      <c r="AL279" s="14">
        <f t="shared" si="233"/>
        <v>93.620434306079474</v>
      </c>
      <c r="AM279" s="14">
        <f t="shared" si="233"/>
        <v>23.039640327720672</v>
      </c>
      <c r="AN279" s="14">
        <f t="shared" si="233"/>
        <v>7.1993836971194609</v>
      </c>
      <c r="AO279" s="11">
        <f t="shared" si="234"/>
        <v>2.1926063366216539E-3</v>
      </c>
      <c r="AP279" s="11">
        <f t="shared" si="234"/>
        <v>2.762105691823378E-3</v>
      </c>
      <c r="AQ279" s="11">
        <f t="shared" si="234"/>
        <v>2.5055783691972241E-3</v>
      </c>
      <c r="AR279" s="1">
        <f t="shared" si="214"/>
        <v>102835.28287798936</v>
      </c>
      <c r="AS279" s="1">
        <f t="shared" si="211"/>
        <v>95864.976782933343</v>
      </c>
      <c r="AT279" s="1">
        <f t="shared" si="212"/>
        <v>37256.795681208496</v>
      </c>
      <c r="AU279" s="1">
        <f t="shared" si="221"/>
        <v>20567.056575597875</v>
      </c>
      <c r="AV279" s="1">
        <f t="shared" si="221"/>
        <v>19172.995356586671</v>
      </c>
      <c r="AW279" s="1">
        <f t="shared" si="221"/>
        <v>7451.3591362416992</v>
      </c>
      <c r="AX279" s="1">
        <f t="shared" si="222"/>
        <v>70591.973600826619</v>
      </c>
      <c r="AY279" s="1">
        <f t="shared" si="222"/>
        <v>25873.041905188504</v>
      </c>
      <c r="AZ279" s="1">
        <f t="shared" si="222"/>
        <v>6820.5542841873967</v>
      </c>
      <c r="BA279" s="1">
        <f t="shared" si="223"/>
        <v>13011.362248601361</v>
      </c>
      <c r="BB279" s="1">
        <f t="shared" si="223"/>
        <v>30118.759018158493</v>
      </c>
      <c r="BC279" s="1">
        <f t="shared" si="223"/>
        <v>38576.532437910348</v>
      </c>
      <c r="BD279" s="1">
        <f t="shared" si="224"/>
        <v>129.93987319376612</v>
      </c>
      <c r="BE279" s="2">
        <f t="shared" si="229"/>
        <v>0.17931493730955578</v>
      </c>
      <c r="BF279" s="2">
        <f t="shared" si="229"/>
        <v>0.13584270515142602</v>
      </c>
      <c r="BG279" s="2">
        <f t="shared" si="229"/>
        <v>7.3108051554487685E-2</v>
      </c>
      <c r="BH279" s="2">
        <f t="shared" si="217"/>
        <v>8.4616995388943517E-2</v>
      </c>
      <c r="BI279" s="2">
        <f t="shared" si="225"/>
        <v>3.2153846742329923E-3</v>
      </c>
      <c r="BJ279" s="2">
        <f t="shared" si="225"/>
        <v>1.8453240542857267E-3</v>
      </c>
      <c r="BK279" s="2">
        <f t="shared" si="225"/>
        <v>5.3447872020936297E-4</v>
      </c>
      <c r="BL279" s="2">
        <f t="shared" si="218"/>
        <v>330.65499253630145</v>
      </c>
      <c r="BM279" s="2">
        <f t="shared" si="218"/>
        <v>176.90194762108962</v>
      </c>
      <c r="BN279" s="2">
        <f t="shared" si="218"/>
        <v>19.912964474794038</v>
      </c>
      <c r="BO279" s="2">
        <f t="shared" si="226"/>
        <v>3557.8151838863655</v>
      </c>
      <c r="BP279" s="2">
        <f t="shared" si="226"/>
        <v>259.16069299259004</v>
      </c>
      <c r="BQ279" s="2">
        <f t="shared" si="226"/>
        <v>10.228140844493209</v>
      </c>
      <c r="BR279" s="11">
        <f t="shared" si="227"/>
        <v>1.9497675227740902E-2</v>
      </c>
      <c r="BS279" s="17">
        <f t="shared" si="215"/>
        <v>4.4456616405601094E-4</v>
      </c>
      <c r="BT279" s="17">
        <f t="shared" si="216"/>
        <v>1.5903218073700035E-3</v>
      </c>
      <c r="BU279" s="12">
        <f>(BU$3*temphigh!$I389+BU$4*temphigh!$I389^2+BU$5*temphigh!$I389^6)*(K279/K$56)^$BW$1</f>
        <v>-68.094898892817639</v>
      </c>
      <c r="BV279" s="12">
        <f>(BV$3*temphigh!$I389+BV$4*temphigh!$I389^2+BV$5*temphigh!$I389^6)*(L279/L$56)^$BW$1</f>
        <v>-39.095536666608062</v>
      </c>
      <c r="BW279" s="12">
        <f>(BW$3*temphigh!$I389+BW$4*temphigh!$I389^2+BW$5*temphigh!$I389^6)*(M279/M$56)^$BW$1</f>
        <v>-32.877680056088693</v>
      </c>
      <c r="BX279" s="12"/>
      <c r="BY279" s="12"/>
      <c r="BZ279" s="12"/>
      <c r="CA279" s="19"/>
      <c r="CB279" s="19"/>
      <c r="CC279" s="19"/>
      <c r="CD279" s="19"/>
      <c r="CE279" s="19"/>
      <c r="CF279" s="19"/>
      <c r="CG279" s="19"/>
      <c r="CH279" s="19"/>
    </row>
    <row r="280" spans="1:86" x14ac:dyDescent="0.3">
      <c r="A280" s="2">
        <f t="shared" si="200"/>
        <v>2234</v>
      </c>
      <c r="B280" s="5">
        <f t="shared" si="230"/>
        <v>1165.4048692074714</v>
      </c>
      <c r="C280" s="5">
        <f t="shared" si="230"/>
        <v>2964.1658704032839</v>
      </c>
      <c r="D280" s="5">
        <f t="shared" si="230"/>
        <v>4369.9441926744385</v>
      </c>
      <c r="E280" s="15">
        <f t="shared" si="231"/>
        <v>4.2045116171109967E-8</v>
      </c>
      <c r="F280" s="15">
        <f t="shared" si="231"/>
        <v>8.2831698212560695E-8</v>
      </c>
      <c r="G280" s="15">
        <f t="shared" si="231"/>
        <v>1.6909796540031667E-7</v>
      </c>
      <c r="H280" s="5">
        <f t="shared" si="203"/>
        <v>100292.30249859783</v>
      </c>
      <c r="I280" s="5">
        <f t="shared" si="203"/>
        <v>95790.087590432595</v>
      </c>
      <c r="J280" s="5">
        <f t="shared" si="203"/>
        <v>37264.814816487451</v>
      </c>
      <c r="K280" s="5">
        <f t="shared" si="204"/>
        <v>86057.905839025014</v>
      </c>
      <c r="L280" s="5">
        <f t="shared" si="204"/>
        <v>32316.034857185663</v>
      </c>
      <c r="M280" s="5">
        <f t="shared" si="204"/>
        <v>8527.5264793899132</v>
      </c>
      <c r="N280" s="15">
        <f t="shared" si="205"/>
        <v>-2.4728716886110225E-2</v>
      </c>
      <c r="O280" s="15">
        <f t="shared" si="205"/>
        <v>-7.8127726589127811E-4</v>
      </c>
      <c r="P280" s="15">
        <f t="shared" si="205"/>
        <v>2.1507039800794381E-4</v>
      </c>
      <c r="Q280" s="5">
        <f t="shared" si="206"/>
        <v>1257.5660297633015</v>
      </c>
      <c r="R280" s="5">
        <f t="shared" si="206"/>
        <v>3688.2500188531394</v>
      </c>
      <c r="S280" s="5">
        <f t="shared" si="206"/>
        <v>2732.514798070355</v>
      </c>
      <c r="T280" s="5">
        <f t="shared" si="232"/>
        <v>12.539008462597449</v>
      </c>
      <c r="U280" s="5">
        <f t="shared" si="232"/>
        <v>38.50346222276049</v>
      </c>
      <c r="V280" s="5">
        <f t="shared" si="232"/>
        <v>73.326938870534264</v>
      </c>
      <c r="W280" s="15">
        <f t="shared" si="208"/>
        <v>-1.0734613539272964E-2</v>
      </c>
      <c r="X280" s="15">
        <f t="shared" si="208"/>
        <v>-1.217998157191269E-2</v>
      </c>
      <c r="Y280" s="15">
        <f t="shared" si="208"/>
        <v>-9.7425357312937999E-3</v>
      </c>
      <c r="Z280" s="5">
        <f t="shared" si="213"/>
        <v>997.61022275081632</v>
      </c>
      <c r="AA280" s="5">
        <f t="shared" si="213"/>
        <v>9922.9838557320927</v>
      </c>
      <c r="AB280" s="5">
        <f t="shared" si="213"/>
        <v>53271.028091455584</v>
      </c>
      <c r="AC280" s="16">
        <f t="shared" si="235"/>
        <v>0.9325923167077339</v>
      </c>
      <c r="AD280" s="16">
        <f t="shared" si="235"/>
        <v>3.0730353280990865</v>
      </c>
      <c r="AE280" s="16">
        <f t="shared" si="235"/>
        <v>20.832483100101154</v>
      </c>
      <c r="AF280" s="15">
        <f t="shared" si="220"/>
        <v>-4.0504037456468023E-3</v>
      </c>
      <c r="AG280" s="15">
        <f t="shared" si="220"/>
        <v>2.9673830763510267E-4</v>
      </c>
      <c r="AH280" s="15">
        <f t="shared" si="220"/>
        <v>9.7937136394747881E-3</v>
      </c>
      <c r="AI280" s="1">
        <f t="shared" ref="AI280:AK295" si="236">(1-$AI$5)*AI279+AU279</f>
        <v>240748.3890682059</v>
      </c>
      <c r="AJ280" s="1">
        <f t="shared" si="236"/>
        <v>192321.69076912466</v>
      </c>
      <c r="AK280" s="1">
        <f t="shared" si="236"/>
        <v>74153.20770625287</v>
      </c>
      <c r="AL280" s="14">
        <f t="shared" si="233"/>
        <v>93.823654336001297</v>
      </c>
      <c r="AM280" s="14">
        <f t="shared" si="233"/>
        <v>23.102641870190563</v>
      </c>
      <c r="AN280" s="14">
        <f t="shared" si="233"/>
        <v>7.2172419309818849</v>
      </c>
      <c r="AO280" s="11">
        <f t="shared" si="234"/>
        <v>2.1706802732554373E-3</v>
      </c>
      <c r="AP280" s="11">
        <f t="shared" si="234"/>
        <v>2.7344846349051442E-3</v>
      </c>
      <c r="AQ280" s="11">
        <f t="shared" si="234"/>
        <v>2.4805225855052517E-3</v>
      </c>
      <c r="AR280" s="1">
        <f t="shared" si="214"/>
        <v>100292.30249859783</v>
      </c>
      <c r="AS280" s="1">
        <f t="shared" si="211"/>
        <v>95790.087590432595</v>
      </c>
      <c r="AT280" s="1">
        <f t="shared" si="212"/>
        <v>37264.814816487451</v>
      </c>
      <c r="AU280" s="1">
        <f t="shared" si="221"/>
        <v>20058.460499719567</v>
      </c>
      <c r="AV280" s="1">
        <f t="shared" si="221"/>
        <v>19158.017518086519</v>
      </c>
      <c r="AW280" s="1">
        <f t="shared" si="221"/>
        <v>7452.9629632974902</v>
      </c>
      <c r="AX280" s="1">
        <f t="shared" si="222"/>
        <v>68846.324671220005</v>
      </c>
      <c r="AY280" s="1">
        <f t="shared" si="222"/>
        <v>25852.827885748527</v>
      </c>
      <c r="AZ280" s="1">
        <f t="shared" si="222"/>
        <v>6822.0211835119308</v>
      </c>
      <c r="BA280" s="1">
        <f t="shared" si="223"/>
        <v>12982.181515051998</v>
      </c>
      <c r="BB280" s="1">
        <f t="shared" si="223"/>
        <v>30116.444772413324</v>
      </c>
      <c r="BC280" s="1">
        <f t="shared" si="223"/>
        <v>38577.478705708294</v>
      </c>
      <c r="BD280" s="1">
        <f t="shared" si="224"/>
        <v>126.1080494288214</v>
      </c>
      <c r="BE280" s="2">
        <f t="shared" ref="BE280:BG295" si="237">BE279</f>
        <v>0.17931493730955578</v>
      </c>
      <c r="BF280" s="2">
        <f t="shared" si="237"/>
        <v>0.13584270515142602</v>
      </c>
      <c r="BG280" s="2">
        <f t="shared" si="237"/>
        <v>7.3108051554487685E-2</v>
      </c>
      <c r="BH280" s="2">
        <f t="shared" si="217"/>
        <v>8.4456386511105999E-2</v>
      </c>
      <c r="BI280" s="2">
        <f t="shared" si="225"/>
        <v>3.2153846742329923E-3</v>
      </c>
      <c r="BJ280" s="2">
        <f t="shared" si="225"/>
        <v>1.8453240542857267E-3</v>
      </c>
      <c r="BK280" s="2">
        <f t="shared" si="225"/>
        <v>5.3447872020936297E-4</v>
      </c>
      <c r="BL280" s="2">
        <f t="shared" si="218"/>
        <v>322.47833239753066</v>
      </c>
      <c r="BM280" s="2">
        <f t="shared" si="218"/>
        <v>176.76375279276195</v>
      </c>
      <c r="BN280" s="2">
        <f t="shared" si="218"/>
        <v>19.917250531955119</v>
      </c>
      <c r="BO280" s="2">
        <f t="shared" si="226"/>
        <v>3605.397684393839</v>
      </c>
      <c r="BP280" s="2">
        <f t="shared" si="226"/>
        <v>262.26757624844259</v>
      </c>
      <c r="BQ280" s="2">
        <f t="shared" si="226"/>
        <v>10.228291438622243</v>
      </c>
      <c r="BR280" s="11">
        <f t="shared" si="227"/>
        <v>1.8939178758453384E-2</v>
      </c>
      <c r="BS280" s="17">
        <f t="shared" si="215"/>
        <v>4.3606393114795609E-4</v>
      </c>
      <c r="BT280" s="17">
        <f t="shared" si="216"/>
        <v>1.5440017547281588E-3</v>
      </c>
      <c r="BU280" s="12">
        <f>(BU$3*temphigh!$I390+BU$4*temphigh!$I390^2+BU$5*temphigh!$I390^6)*(K280/K$56)^$BW$1</f>
        <v>-68.893962552927533</v>
      </c>
      <c r="BV280" s="12">
        <f>(BV$3*temphigh!$I390+BV$4*temphigh!$I390^2+BV$5*temphigh!$I390^6)*(L280/L$56)^$BW$1</f>
        <v>-39.30458484702784</v>
      </c>
      <c r="BW280" s="12">
        <f>(BW$3*temphigh!$I390+BW$4*temphigh!$I390^2+BW$5*temphigh!$I390^6)*(M280/M$56)^$BW$1</f>
        <v>-33.036332242058116</v>
      </c>
      <c r="BX280" s="12"/>
      <c r="BY280" s="12"/>
      <c r="BZ280" s="12"/>
      <c r="CA280" s="19"/>
      <c r="CB280" s="19"/>
      <c r="CC280" s="19"/>
      <c r="CD280" s="19"/>
      <c r="CE280" s="19"/>
      <c r="CF280" s="19"/>
      <c r="CG280" s="19"/>
      <c r="CH280" s="19"/>
    </row>
    <row r="281" spans="1:86" x14ac:dyDescent="0.3">
      <c r="A281" s="2">
        <f t="shared" si="200"/>
        <v>2235</v>
      </c>
      <c r="B281" s="5">
        <f t="shared" si="230"/>
        <v>1165.4049157570753</v>
      </c>
      <c r="C281" s="5">
        <f t="shared" si="230"/>
        <v>2964.1661036538321</v>
      </c>
      <c r="D281" s="5">
        <f t="shared" si="230"/>
        <v>4369.9448946756766</v>
      </c>
      <c r="E281" s="15">
        <f t="shared" si="231"/>
        <v>3.9942860362554464E-8</v>
      </c>
      <c r="F281" s="15">
        <f t="shared" si="231"/>
        <v>7.8690113301932661E-8</v>
      </c>
      <c r="G281" s="15">
        <f t="shared" si="231"/>
        <v>1.6064306713030082E-7</v>
      </c>
      <c r="H281" s="5">
        <f t="shared" si="203"/>
        <v>97635.913484527307</v>
      </c>
      <c r="I281" s="5">
        <f t="shared" si="203"/>
        <v>95711.347146435393</v>
      </c>
      <c r="J281" s="5">
        <f t="shared" si="203"/>
        <v>37271.747518724384</v>
      </c>
      <c r="K281" s="5">
        <f t="shared" si="204"/>
        <v>83778.532391980392</v>
      </c>
      <c r="L281" s="5">
        <f t="shared" si="204"/>
        <v>32289.46820100773</v>
      </c>
      <c r="M281" s="5">
        <f t="shared" si="204"/>
        <v>8529.1115602249647</v>
      </c>
      <c r="N281" s="15">
        <f t="shared" si="205"/>
        <v>-2.6486508413396503E-2</v>
      </c>
      <c r="O281" s="15">
        <f t="shared" si="205"/>
        <v>-8.2208898137836606E-4</v>
      </c>
      <c r="P281" s="15">
        <f t="shared" si="205"/>
        <v>1.8587814870851815E-4</v>
      </c>
      <c r="Q281" s="5">
        <f t="shared" si="206"/>
        <v>1211.1156138131269</v>
      </c>
      <c r="R281" s="5">
        <f t="shared" si="206"/>
        <v>3640.3323489010609</v>
      </c>
      <c r="S281" s="5">
        <f t="shared" si="206"/>
        <v>2706.396576191617</v>
      </c>
      <c r="T281" s="5">
        <f t="shared" si="232"/>
        <v>12.404407052585793</v>
      </c>
      <c r="U281" s="5">
        <f t="shared" si="232"/>
        <v>38.034490762432434</v>
      </c>
      <c r="V281" s="5">
        <f t="shared" si="232"/>
        <v>72.612548548521687</v>
      </c>
      <c r="W281" s="15">
        <f t="shared" si="208"/>
        <v>-1.0734613539272964E-2</v>
      </c>
      <c r="X281" s="15">
        <f t="shared" si="208"/>
        <v>-1.217998157191269E-2</v>
      </c>
      <c r="Y281" s="15">
        <f t="shared" si="208"/>
        <v>-9.7425357312937999E-3</v>
      </c>
      <c r="Z281" s="5">
        <f t="shared" si="213"/>
        <v>958.59800166574701</v>
      </c>
      <c r="AA281" s="5">
        <f t="shared" si="213"/>
        <v>9797.3711242610498</v>
      </c>
      <c r="AB281" s="5">
        <f t="shared" si="213"/>
        <v>53280.137027804587</v>
      </c>
      <c r="AC281" s="16">
        <f t="shared" si="235"/>
        <v>0.92881494129497943</v>
      </c>
      <c r="AD281" s="16">
        <f t="shared" si="235"/>
        <v>3.0739472154016494</v>
      </c>
      <c r="AE281" s="16">
        <f t="shared" si="235"/>
        <v>21.036510473982741</v>
      </c>
      <c r="AF281" s="15">
        <f t="shared" si="220"/>
        <v>-4.0504037456468023E-3</v>
      </c>
      <c r="AG281" s="15">
        <f t="shared" si="220"/>
        <v>2.9673830763510267E-4</v>
      </c>
      <c r="AH281" s="15">
        <f t="shared" si="220"/>
        <v>9.7937136394747881E-3</v>
      </c>
      <c r="AI281" s="1">
        <f t="shared" si="236"/>
        <v>236732.0106611049</v>
      </c>
      <c r="AJ281" s="1">
        <f t="shared" si="236"/>
        <v>192247.53921029874</v>
      </c>
      <c r="AK281" s="1">
        <f t="shared" si="236"/>
        <v>74190.84989892508</v>
      </c>
      <c r="AL281" s="14">
        <f t="shared" si="233"/>
        <v>94.025278880076868</v>
      </c>
      <c r="AM281" s="14">
        <f t="shared" si="233"/>
        <v>23.165183951218118</v>
      </c>
      <c r="AN281" s="14">
        <f t="shared" si="233"/>
        <v>7.2349654372805929</v>
      </c>
      <c r="AO281" s="11">
        <f t="shared" si="234"/>
        <v>2.148973470522883E-3</v>
      </c>
      <c r="AP281" s="11">
        <f t="shared" si="234"/>
        <v>2.7071397885560927E-3</v>
      </c>
      <c r="AQ281" s="11">
        <f t="shared" si="234"/>
        <v>2.455717359650199E-3</v>
      </c>
      <c r="AR281" s="1">
        <f t="shared" si="214"/>
        <v>97635.913484527307</v>
      </c>
      <c r="AS281" s="1">
        <f t="shared" si="211"/>
        <v>95711.347146435393</v>
      </c>
      <c r="AT281" s="1">
        <f t="shared" si="212"/>
        <v>37271.747518724384</v>
      </c>
      <c r="AU281" s="1">
        <f t="shared" si="221"/>
        <v>19527.182696905464</v>
      </c>
      <c r="AV281" s="1">
        <f t="shared" si="221"/>
        <v>19142.26942928708</v>
      </c>
      <c r="AW281" s="1">
        <f t="shared" si="221"/>
        <v>7454.3495037448774</v>
      </c>
      <c r="AX281" s="1">
        <f t="shared" si="222"/>
        <v>67022.825913584296</v>
      </c>
      <c r="AY281" s="1">
        <f t="shared" si="222"/>
        <v>25831.574560806184</v>
      </c>
      <c r="AZ281" s="1">
        <f t="shared" si="222"/>
        <v>6823.2892481799727</v>
      </c>
      <c r="BA281" s="1">
        <f t="shared" si="223"/>
        <v>12950.898375538522</v>
      </c>
      <c r="BB281" s="1">
        <f t="shared" si="223"/>
        <v>30114.009331801073</v>
      </c>
      <c r="BC281" s="1">
        <f t="shared" si="223"/>
        <v>38578.297104696823</v>
      </c>
      <c r="BD281" s="1">
        <f t="shared" si="224"/>
        <v>122.38568105962592</v>
      </c>
      <c r="BE281" s="2">
        <f t="shared" si="237"/>
        <v>0.17931493730955578</v>
      </c>
      <c r="BF281" s="2">
        <f t="shared" si="237"/>
        <v>0.13584270515142602</v>
      </c>
      <c r="BG281" s="2">
        <f t="shared" si="237"/>
        <v>7.3108051554487685E-2</v>
      </c>
      <c r="BH281" s="2">
        <f t="shared" si="217"/>
        <v>8.4296183299555807E-2</v>
      </c>
      <c r="BI281" s="2">
        <f t="shared" si="225"/>
        <v>3.2153846742329923E-3</v>
      </c>
      <c r="BJ281" s="2">
        <f t="shared" si="225"/>
        <v>1.8453240542857267E-3</v>
      </c>
      <c r="BK281" s="2">
        <f t="shared" si="225"/>
        <v>5.3447872020936297E-4</v>
      </c>
      <c r="BL281" s="2">
        <f t="shared" si="218"/>
        <v>313.93701987288745</v>
      </c>
      <c r="BM281" s="2">
        <f t="shared" si="218"/>
        <v>176.61845115740877</v>
      </c>
      <c r="BN281" s="2">
        <f t="shared" si="218"/>
        <v>19.920955913774307</v>
      </c>
      <c r="BO281" s="2">
        <f t="shared" si="226"/>
        <v>3652.7465476073326</v>
      </c>
      <c r="BP281" s="2">
        <f t="shared" si="226"/>
        <v>265.41177516207722</v>
      </c>
      <c r="BQ281" s="2">
        <f t="shared" si="226"/>
        <v>10.22844531237884</v>
      </c>
      <c r="BR281" s="11">
        <f t="shared" si="227"/>
        <v>1.830830908670053E-2</v>
      </c>
      <c r="BS281" s="17">
        <f t="shared" si="215"/>
        <v>4.2795874399420661E-4</v>
      </c>
      <c r="BT281" s="17">
        <f t="shared" si="216"/>
        <v>1.4990308298331639E-3</v>
      </c>
      <c r="BU281" s="12">
        <f>(BU$3*temphigh!$I391+BU$4*temphigh!$I391^2+BU$5*temphigh!$I391^6)*(K281/K$56)^$BW$1</f>
        <v>-69.730164663927269</v>
      </c>
      <c r="BV281" s="12">
        <f>(BV$3*temphigh!$I391+BV$4*temphigh!$I391^2+BV$5*temphigh!$I391^6)*(L281/L$56)^$BW$1</f>
        <v>-39.513208007510016</v>
      </c>
      <c r="BW281" s="12">
        <f>(BW$3*temphigh!$I391+BW$4*temphigh!$I391^2+BW$5*temphigh!$I391^6)*(M281/M$56)^$BW$1</f>
        <v>-33.19446999780309</v>
      </c>
      <c r="BX281" s="12"/>
      <c r="BY281" s="12"/>
      <c r="BZ281" s="12"/>
      <c r="CA281" s="19"/>
      <c r="CB281" s="19"/>
      <c r="CC281" s="19"/>
      <c r="CD281" s="19"/>
      <c r="CE281" s="19"/>
      <c r="CF281" s="19"/>
      <c r="CG281" s="19"/>
      <c r="CH281" s="19"/>
    </row>
    <row r="282" spans="1:86" x14ac:dyDescent="0.3">
      <c r="A282" s="2">
        <f t="shared" si="200"/>
        <v>2236</v>
      </c>
      <c r="B282" s="5">
        <f t="shared" ref="B282:D297" si="238">B281*(1+E282)</f>
        <v>1165.4049599792006</v>
      </c>
      <c r="C282" s="5">
        <f t="shared" si="238"/>
        <v>2964.1663252418707</v>
      </c>
      <c r="D282" s="5">
        <f t="shared" si="238"/>
        <v>4369.9455615769593</v>
      </c>
      <c r="E282" s="15">
        <f t="shared" ref="E282:G297" si="239">E281*$E$5</f>
        <v>3.7945717344426738E-8</v>
      </c>
      <c r="F282" s="15">
        <f t="shared" si="239"/>
        <v>7.4755607636836019E-8</v>
      </c>
      <c r="G282" s="15">
        <f t="shared" si="239"/>
        <v>1.5261091377378576E-7</v>
      </c>
      <c r="H282" s="5">
        <f t="shared" si="203"/>
        <v>94850.130662249343</v>
      </c>
      <c r="I282" s="5">
        <f t="shared" si="203"/>
        <v>95628.789676054905</v>
      </c>
      <c r="J282" s="5">
        <f t="shared" si="203"/>
        <v>37277.605017641166</v>
      </c>
      <c r="K282" s="5">
        <f t="shared" si="204"/>
        <v>81388.130237528909</v>
      </c>
      <c r="L282" s="5">
        <f t="shared" si="204"/>
        <v>32261.613952534113</v>
      </c>
      <c r="M282" s="5">
        <f t="shared" si="204"/>
        <v>8530.4506640556392</v>
      </c>
      <c r="N282" s="15">
        <f t="shared" si="205"/>
        <v>-2.8532394710226505E-2</v>
      </c>
      <c r="O282" s="15">
        <f t="shared" si="205"/>
        <v>-8.6264190850771083E-4</v>
      </c>
      <c r="P282" s="15">
        <f t="shared" si="205"/>
        <v>1.5700390611828041E-4</v>
      </c>
      <c r="Q282" s="5">
        <f t="shared" si="206"/>
        <v>1163.9297167944765</v>
      </c>
      <c r="R282" s="5">
        <f t="shared" si="206"/>
        <v>3592.8913821551637</v>
      </c>
      <c r="S282" s="5">
        <f t="shared" si="206"/>
        <v>2680.4505949969853</v>
      </c>
      <c r="T282" s="5">
        <f t="shared" ref="T282:V297" si="240">T281*(1+W282)</f>
        <v>12.271250536692452</v>
      </c>
      <c r="U282" s="5">
        <f t="shared" si="240"/>
        <v>37.571231365848924</v>
      </c>
      <c r="V282" s="5">
        <f t="shared" si="240"/>
        <v>71.905118199747406</v>
      </c>
      <c r="W282" s="15">
        <f t="shared" si="208"/>
        <v>-1.0734613539272964E-2</v>
      </c>
      <c r="X282" s="15">
        <f t="shared" si="208"/>
        <v>-1.217998157191269E-2</v>
      </c>
      <c r="Y282" s="15">
        <f t="shared" si="208"/>
        <v>-9.7425357312937999E-3</v>
      </c>
      <c r="Z282" s="5">
        <f t="shared" si="213"/>
        <v>919.4512020877138</v>
      </c>
      <c r="AA282" s="5">
        <f t="shared" si="213"/>
        <v>9672.953360288313</v>
      </c>
      <c r="AB282" s="5">
        <f t="shared" si="213"/>
        <v>53287.691772669801</v>
      </c>
      <c r="AC282" s="16">
        <f t="shared" si="235"/>
        <v>0.92505286577774548</v>
      </c>
      <c r="AD282" s="16">
        <f t="shared" si="235"/>
        <v>3.0748593732961074</v>
      </c>
      <c r="AE282" s="16">
        <f t="shared" si="235"/>
        <v>21.242536033538741</v>
      </c>
      <c r="AF282" s="15">
        <f t="shared" si="220"/>
        <v>-4.0504037456468023E-3</v>
      </c>
      <c r="AG282" s="15">
        <f t="shared" si="220"/>
        <v>2.9673830763510267E-4</v>
      </c>
      <c r="AH282" s="15">
        <f t="shared" si="220"/>
        <v>9.7937136394747881E-3</v>
      </c>
      <c r="AI282" s="1">
        <f t="shared" si="236"/>
        <v>232585.99229189986</v>
      </c>
      <c r="AJ282" s="1">
        <f t="shared" si="236"/>
        <v>192165.05471855597</v>
      </c>
      <c r="AK282" s="1">
        <f t="shared" si="236"/>
        <v>74226.114412777446</v>
      </c>
      <c r="AL282" s="14">
        <f t="shared" ref="AL282:AN297" si="241">AL281*(1+AO282)</f>
        <v>94.225316131649947</v>
      </c>
      <c r="AM282" s="14">
        <f t="shared" si="241"/>
        <v>23.227268228489844</v>
      </c>
      <c r="AN282" s="14">
        <f t="shared" si="241"/>
        <v>7.2525547971991831</v>
      </c>
      <c r="AO282" s="11">
        <f t="shared" ref="AO282:AQ297" si="242">AO$5*AO281</f>
        <v>2.1274837358176541E-3</v>
      </c>
      <c r="AP282" s="11">
        <f t="shared" si="242"/>
        <v>2.6800683906705318E-3</v>
      </c>
      <c r="AQ282" s="11">
        <f t="shared" si="242"/>
        <v>2.4311601860536971E-3</v>
      </c>
      <c r="AR282" s="1">
        <f t="shared" si="214"/>
        <v>94850.130662249343</v>
      </c>
      <c r="AS282" s="1">
        <f t="shared" si="211"/>
        <v>95628.789676054905</v>
      </c>
      <c r="AT282" s="1">
        <f t="shared" si="212"/>
        <v>37277.605017641166</v>
      </c>
      <c r="AU282" s="1">
        <f t="shared" si="221"/>
        <v>18970.026132449868</v>
      </c>
      <c r="AV282" s="1">
        <f t="shared" si="221"/>
        <v>19125.757935210982</v>
      </c>
      <c r="AW282" s="1">
        <f t="shared" si="221"/>
        <v>7455.5210035282335</v>
      </c>
      <c r="AX282" s="1">
        <f t="shared" si="222"/>
        <v>65110.504190023123</v>
      </c>
      <c r="AY282" s="1">
        <f t="shared" si="222"/>
        <v>25809.291162027293</v>
      </c>
      <c r="AZ282" s="1">
        <f t="shared" si="222"/>
        <v>6824.3605312445115</v>
      </c>
      <c r="BA282" s="1">
        <f t="shared" si="223"/>
        <v>12917.163474983327</v>
      </c>
      <c r="BB282" s="1">
        <f t="shared" si="223"/>
        <v>30111.453465367762</v>
      </c>
      <c r="BC282" s="1">
        <f t="shared" si="223"/>
        <v>38578.989036834253</v>
      </c>
      <c r="BD282" s="1">
        <f t="shared" si="224"/>
        <v>118.76924010551261</v>
      </c>
      <c r="BE282" s="2">
        <f t="shared" si="237"/>
        <v>0.17931493730955578</v>
      </c>
      <c r="BF282" s="2">
        <f t="shared" si="237"/>
        <v>0.13584270515142602</v>
      </c>
      <c r="BG282" s="2">
        <f t="shared" si="237"/>
        <v>7.3108051554487685E-2</v>
      </c>
      <c r="BH282" s="2">
        <f t="shared" si="217"/>
        <v>8.4136235096972836E-2</v>
      </c>
      <c r="BI282" s="2">
        <f t="shared" si="225"/>
        <v>3.2153846742329923E-3</v>
      </c>
      <c r="BJ282" s="2">
        <f t="shared" si="225"/>
        <v>1.8453240542857267E-3</v>
      </c>
      <c r="BK282" s="2">
        <f t="shared" si="225"/>
        <v>5.3447872020936297E-4</v>
      </c>
      <c r="BL282" s="2">
        <f t="shared" si="218"/>
        <v>304.97965648039337</v>
      </c>
      <c r="BM282" s="2">
        <f t="shared" si="218"/>
        <v>176.46610587145469</v>
      </c>
      <c r="BN282" s="2">
        <f t="shared" si="218"/>
        <v>19.924086622298979</v>
      </c>
      <c r="BO282" s="2">
        <f t="shared" si="226"/>
        <v>3699.6080259367332</v>
      </c>
      <c r="BP282" s="2">
        <f t="shared" si="226"/>
        <v>268.59373752971067</v>
      </c>
      <c r="BQ282" s="2">
        <f t="shared" si="226"/>
        <v>10.228602436314526</v>
      </c>
      <c r="BR282" s="11">
        <f t="shared" si="227"/>
        <v>1.7587719633237658E-2</v>
      </c>
      <c r="BS282" s="17">
        <f t="shared" si="215"/>
        <v>4.2026441321885502E-4</v>
      </c>
      <c r="BT282" s="17">
        <f t="shared" si="216"/>
        <v>1.4553697377021008E-3</v>
      </c>
      <c r="BU282" s="12">
        <f>(BU$3*temphigh!$I392+BU$4*temphigh!$I392^2+BU$5*temphigh!$I392^6)*(K282/K$56)^$BW$1</f>
        <v>-70.609967091379701</v>
      </c>
      <c r="BV282" s="12">
        <f>(BV$3*temphigh!$I392+BV$4*temphigh!$I392^2+BV$5*temphigh!$I392^6)*(L282/L$56)^$BW$1</f>
        <v>-39.721410242935107</v>
      </c>
      <c r="BW282" s="12">
        <f>(BW$3*temphigh!$I392+BW$4*temphigh!$I392^2+BW$5*temphigh!$I392^6)*(M282/M$56)^$BW$1</f>
        <v>-33.35209520931879</v>
      </c>
      <c r="BX282" s="12"/>
      <c r="BY282" s="12"/>
      <c r="BZ282" s="12"/>
      <c r="CA282" s="19"/>
      <c r="CB282" s="19"/>
      <c r="CC282" s="19"/>
      <c r="CD282" s="19"/>
      <c r="CE282" s="19"/>
      <c r="CF282" s="19"/>
      <c r="CG282" s="19"/>
      <c r="CH282" s="19"/>
    </row>
    <row r="283" spans="1:86" x14ac:dyDescent="0.3">
      <c r="A283" s="2">
        <f t="shared" si="200"/>
        <v>2237</v>
      </c>
      <c r="B283" s="5">
        <f t="shared" si="238"/>
        <v>1165.4050019902215</v>
      </c>
      <c r="C283" s="5">
        <f t="shared" si="238"/>
        <v>2964.1665357505226</v>
      </c>
      <c r="D283" s="5">
        <f t="shared" si="238"/>
        <v>4369.946195133276</v>
      </c>
      <c r="E283" s="15">
        <f t="shared" si="239"/>
        <v>3.60484314772054E-8</v>
      </c>
      <c r="F283" s="15">
        <f t="shared" si="239"/>
        <v>7.1017827254994215E-8</v>
      </c>
      <c r="G283" s="15">
        <f t="shared" si="239"/>
        <v>1.4498036808509648E-7</v>
      </c>
      <c r="H283" s="5">
        <f t="shared" si="203"/>
        <v>91914.831952993467</v>
      </c>
      <c r="I283" s="5">
        <f t="shared" si="203"/>
        <v>95542.44937875116</v>
      </c>
      <c r="J283" s="5">
        <f t="shared" si="203"/>
        <v>37282.398546795986</v>
      </c>
      <c r="K283" s="5">
        <f t="shared" si="204"/>
        <v>78869.43319792331</v>
      </c>
      <c r="L283" s="5">
        <f t="shared" si="204"/>
        <v>32232.483643015003</v>
      </c>
      <c r="M283" s="5">
        <f t="shared" si="204"/>
        <v>8531.5463582404445</v>
      </c>
      <c r="N283" s="15">
        <f t="shared" si="205"/>
        <v>-3.0946736732430757E-2</v>
      </c>
      <c r="O283" s="15">
        <f t="shared" si="205"/>
        <v>-9.0294024229442549E-4</v>
      </c>
      <c r="P283" s="15">
        <f t="shared" si="205"/>
        <v>1.2844505266551565E-4</v>
      </c>
      <c r="Q283" s="5">
        <f t="shared" si="206"/>
        <v>1115.802253717492</v>
      </c>
      <c r="R283" s="5">
        <f t="shared" si="206"/>
        <v>3545.9256308241215</v>
      </c>
      <c r="S283" s="5">
        <f t="shared" si="206"/>
        <v>2654.6775305295246</v>
      </c>
      <c r="T283" s="5">
        <f t="shared" si="240"/>
        <v>12.139523404537464</v>
      </c>
      <c r="U283" s="5">
        <f t="shared" si="240"/>
        <v>37.113614460178816</v>
      </c>
      <c r="V283" s="5">
        <f t="shared" si="240"/>
        <v>71.204580016423463</v>
      </c>
      <c r="W283" s="15">
        <f t="shared" si="208"/>
        <v>-1.0734613539272964E-2</v>
      </c>
      <c r="X283" s="15">
        <f t="shared" si="208"/>
        <v>-1.217998157191269E-2</v>
      </c>
      <c r="Y283" s="15">
        <f t="shared" si="208"/>
        <v>-9.7425357312937999E-3</v>
      </c>
      <c r="Z283" s="5">
        <f t="shared" si="213"/>
        <v>880.04969788106871</v>
      </c>
      <c r="AA283" s="5">
        <f t="shared" si="213"/>
        <v>9549.7279481800051</v>
      </c>
      <c r="AB283" s="5">
        <f t="shared" si="213"/>
        <v>53293.708586760447</v>
      </c>
      <c r="AC283" s="16">
        <f t="shared" si="235"/>
        <v>0.92130602818527796</v>
      </c>
      <c r="AD283" s="16">
        <f t="shared" si="235"/>
        <v>3.0757718018627553</v>
      </c>
      <c r="AE283" s="16">
        <f t="shared" si="235"/>
        <v>21.450579348427443</v>
      </c>
      <c r="AF283" s="15">
        <f t="shared" si="220"/>
        <v>-4.0504037456468023E-3</v>
      </c>
      <c r="AG283" s="15">
        <f t="shared" si="220"/>
        <v>2.9673830763510267E-4</v>
      </c>
      <c r="AH283" s="15">
        <f t="shared" si="220"/>
        <v>9.7937136394747881E-3</v>
      </c>
      <c r="AI283" s="1">
        <f t="shared" si="236"/>
        <v>228297.41919515975</v>
      </c>
      <c r="AJ283" s="1">
        <f t="shared" si="236"/>
        <v>192074.30718191134</v>
      </c>
      <c r="AK283" s="1">
        <f t="shared" si="236"/>
        <v>74259.023975027943</v>
      </c>
      <c r="AL283" s="14">
        <f t="shared" si="241"/>
        <v>94.4237743309466</v>
      </c>
      <c r="AM283" s="14">
        <f t="shared" si="241"/>
        <v>23.288896389196839</v>
      </c>
      <c r="AN283" s="14">
        <f t="shared" si="241"/>
        <v>7.270010598444606</v>
      </c>
      <c r="AO283" s="11">
        <f t="shared" si="242"/>
        <v>2.1062088984594774E-3</v>
      </c>
      <c r="AP283" s="11">
        <f t="shared" si="242"/>
        <v>2.6532677067638267E-3</v>
      </c>
      <c r="AQ283" s="11">
        <f t="shared" si="242"/>
        <v>2.4068485841931601E-3</v>
      </c>
      <c r="AR283" s="1">
        <f t="shared" si="214"/>
        <v>91914.831952993467</v>
      </c>
      <c r="AS283" s="1">
        <f t="shared" si="211"/>
        <v>95542.44937875116</v>
      </c>
      <c r="AT283" s="1">
        <f t="shared" si="212"/>
        <v>37282.398546795986</v>
      </c>
      <c r="AU283" s="1">
        <f t="shared" si="221"/>
        <v>18382.966390598693</v>
      </c>
      <c r="AV283" s="1">
        <f t="shared" si="221"/>
        <v>19108.489875750234</v>
      </c>
      <c r="AW283" s="1">
        <f t="shared" si="221"/>
        <v>7456.4797093591978</v>
      </c>
      <c r="AX283" s="1">
        <f t="shared" si="222"/>
        <v>63095.546558338654</v>
      </c>
      <c r="AY283" s="1">
        <f t="shared" si="222"/>
        <v>25785.986914411998</v>
      </c>
      <c r="AZ283" s="1">
        <f t="shared" si="222"/>
        <v>6825.2370865923549</v>
      </c>
      <c r="BA283" s="1">
        <f t="shared" si="223"/>
        <v>12880.528617032889</v>
      </c>
      <c r="BB283" s="1">
        <f t="shared" si="223"/>
        <v>30108.777929495805</v>
      </c>
      <c r="BC283" s="1">
        <f t="shared" si="223"/>
        <v>38579.55589195458</v>
      </c>
      <c r="BD283" s="1">
        <f t="shared" si="224"/>
        <v>115.25519799199431</v>
      </c>
      <c r="BE283" s="2">
        <f t="shared" si="237"/>
        <v>0.17931493730955578</v>
      </c>
      <c r="BF283" s="2">
        <f t="shared" si="237"/>
        <v>0.13584270515142602</v>
      </c>
      <c r="BG283" s="2">
        <f t="shared" si="237"/>
        <v>7.3108051554487685E-2</v>
      </c>
      <c r="BH283" s="2">
        <f t="shared" si="217"/>
        <v>8.3976355431732166E-2</v>
      </c>
      <c r="BI283" s="2">
        <f t="shared" si="225"/>
        <v>3.2153846742329923E-3</v>
      </c>
      <c r="BJ283" s="2">
        <f t="shared" si="225"/>
        <v>1.8453240542857267E-3</v>
      </c>
      <c r="BK283" s="2">
        <f t="shared" si="225"/>
        <v>5.3447872020936297E-4</v>
      </c>
      <c r="BL283" s="2">
        <f t="shared" si="218"/>
        <v>295.54154199635616</v>
      </c>
      <c r="BM283" s="2">
        <f t="shared" si="218"/>
        <v>176.3067800439859</v>
      </c>
      <c r="BN283" s="2">
        <f t="shared" si="218"/>
        <v>19.926648661626931</v>
      </c>
      <c r="BO283" s="2">
        <f t="shared" si="226"/>
        <v>3745.6299045731253</v>
      </c>
      <c r="BP283" s="2">
        <f t="shared" si="226"/>
        <v>271.81391660222613</v>
      </c>
      <c r="BQ283" s="2">
        <f t="shared" si="226"/>
        <v>10.228762783872913</v>
      </c>
      <c r="BR283" s="11">
        <f t="shared" si="227"/>
        <v>1.6753973780399639E-2</v>
      </c>
      <c r="BS283" s="17">
        <f t="shared" si="215"/>
        <v>4.1300067317078876E-4</v>
      </c>
      <c r="BT283" s="17">
        <f t="shared" si="216"/>
        <v>1.4129803278661172E-3</v>
      </c>
      <c r="BU283" s="12">
        <f>(BU$3*temphigh!$I393+BU$4*temphigh!$I393^2+BU$5*temphigh!$I393^6)*(K283/K$56)^$BW$1</f>
        <v>-71.541686339977872</v>
      </c>
      <c r="BV283" s="12">
        <f>(BV$3*temphigh!$I393+BV$4*temphigh!$I393^2+BV$5*temphigh!$I393^6)*(L283/L$56)^$BW$1</f>
        <v>-39.929195585450501</v>
      </c>
      <c r="BW283" s="12">
        <f>(BW$3*temphigh!$I393+BW$4*temphigh!$I393^2+BW$5*temphigh!$I393^6)*(M283/M$56)^$BW$1</f>
        <v>-33.509209690287562</v>
      </c>
      <c r="BX283" s="12"/>
      <c r="BY283" s="12"/>
      <c r="BZ283" s="12"/>
      <c r="CA283" s="19"/>
      <c r="CB283" s="19"/>
      <c r="CC283" s="19"/>
      <c r="CD283" s="19"/>
      <c r="CE283" s="19"/>
      <c r="CF283" s="19"/>
      <c r="CG283" s="19"/>
      <c r="CH283" s="19"/>
    </row>
    <row r="284" spans="1:86" x14ac:dyDescent="0.3">
      <c r="A284" s="2">
        <f t="shared" si="200"/>
        <v>2238</v>
      </c>
      <c r="B284" s="5">
        <f t="shared" si="238"/>
        <v>1165.4050419006926</v>
      </c>
      <c r="C284" s="5">
        <f t="shared" si="238"/>
        <v>2964.166735733756</v>
      </c>
      <c r="D284" s="5">
        <f t="shared" si="238"/>
        <v>4369.9467970118631</v>
      </c>
      <c r="E284" s="15">
        <f t="shared" si="239"/>
        <v>3.4246009903345128E-8</v>
      </c>
      <c r="F284" s="15">
        <f t="shared" si="239"/>
        <v>6.7466935892244502E-8</v>
      </c>
      <c r="G284" s="15">
        <f t="shared" si="239"/>
        <v>1.3773134968084164E-7</v>
      </c>
      <c r="H284" s="5">
        <f t="shared" si="203"/>
        <v>88804.195736618582</v>
      </c>
      <c r="I284" s="5">
        <f t="shared" si="203"/>
        <v>95452.360460806492</v>
      </c>
      <c r="J284" s="5">
        <f t="shared" si="203"/>
        <v>37286.139352591556</v>
      </c>
      <c r="K284" s="5">
        <f t="shared" si="204"/>
        <v>76200.284488031102</v>
      </c>
      <c r="L284" s="5">
        <f t="shared" si="204"/>
        <v>32202.088806309341</v>
      </c>
      <c r="M284" s="5">
        <f t="shared" si="204"/>
        <v>8532.4012132338867</v>
      </c>
      <c r="N284" s="15">
        <f t="shared" si="205"/>
        <v>-3.3842625738084942E-2</v>
      </c>
      <c r="O284" s="15">
        <f t="shared" si="205"/>
        <v>-9.429877338120729E-4</v>
      </c>
      <c r="P284" s="15">
        <f t="shared" si="205"/>
        <v>1.0019930239457686E-4</v>
      </c>
      <c r="Q284" s="5">
        <f t="shared" si="206"/>
        <v>1066.4682632102722</v>
      </c>
      <c r="R284" s="5">
        <f t="shared" si="206"/>
        <v>3499.4335206949418</v>
      </c>
      <c r="S284" s="5">
        <f t="shared" si="206"/>
        <v>2629.0780072926464</v>
      </c>
      <c r="T284" s="5">
        <f t="shared" si="240"/>
        <v>12.009210312238794</v>
      </c>
      <c r="U284" s="5">
        <f t="shared" si="240"/>
        <v>36.661571319986763</v>
      </c>
      <c r="V284" s="5">
        <f t="shared" si="240"/>
        <v>70.510866851381692</v>
      </c>
      <c r="W284" s="15">
        <f t="shared" si="208"/>
        <v>-1.0734613539272964E-2</v>
      </c>
      <c r="X284" s="15">
        <f t="shared" si="208"/>
        <v>-1.217998157191269E-2</v>
      </c>
      <c r="Y284" s="15">
        <f t="shared" si="208"/>
        <v>-9.7425357312937999E-3</v>
      </c>
      <c r="Z284" s="5">
        <f t="shared" si="213"/>
        <v>840.2432568634199</v>
      </c>
      <c r="AA284" s="5">
        <f t="shared" si="213"/>
        <v>9427.6920268584963</v>
      </c>
      <c r="AB284" s="5">
        <f t="shared" si="213"/>
        <v>53298.203733410999</v>
      </c>
      <c r="AC284" s="16">
        <f t="shared" si="235"/>
        <v>0.91757436679782933</v>
      </c>
      <c r="AD284" s="16">
        <f t="shared" si="235"/>
        <v>3.0766845011819117</v>
      </c>
      <c r="AE284" s="16">
        <f t="shared" si="235"/>
        <v>21.660660179966772</v>
      </c>
      <c r="AF284" s="15">
        <f t="shared" si="220"/>
        <v>-4.0504037456468023E-3</v>
      </c>
      <c r="AG284" s="15">
        <f t="shared" si="220"/>
        <v>2.9673830763510267E-4</v>
      </c>
      <c r="AH284" s="15">
        <f t="shared" si="220"/>
        <v>9.7937136394747881E-3</v>
      </c>
      <c r="AI284" s="1">
        <f t="shared" si="236"/>
        <v>223850.64366624245</v>
      </c>
      <c r="AJ284" s="1">
        <f t="shared" si="236"/>
        <v>191975.36633947043</v>
      </c>
      <c r="AK284" s="1">
        <f t="shared" si="236"/>
        <v>74289.601286884339</v>
      </c>
      <c r="AL284" s="14">
        <f t="shared" si="241"/>
        <v>94.620661762731359</v>
      </c>
      <c r="AM284" s="14">
        <f t="shared" si="241"/>
        <v>23.35007014914531</v>
      </c>
      <c r="AN284" s="14">
        <f t="shared" si="241"/>
        <v>7.2873334350133812</v>
      </c>
      <c r="AO284" s="11">
        <f t="shared" si="242"/>
        <v>2.0851468094748825E-3</v>
      </c>
      <c r="AP284" s="11">
        <f t="shared" si="242"/>
        <v>2.6267350296961885E-3</v>
      </c>
      <c r="AQ284" s="11">
        <f t="shared" si="242"/>
        <v>2.3827800983512283E-3</v>
      </c>
      <c r="AR284" s="1">
        <f t="shared" si="214"/>
        <v>88804.195736618582</v>
      </c>
      <c r="AS284" s="1">
        <f t="shared" si="211"/>
        <v>95452.360460806492</v>
      </c>
      <c r="AT284" s="1">
        <f t="shared" si="212"/>
        <v>37286.139352591556</v>
      </c>
      <c r="AU284" s="1">
        <f t="shared" si="221"/>
        <v>17760.839147323717</v>
      </c>
      <c r="AV284" s="1">
        <f t="shared" si="221"/>
        <v>19090.472092161301</v>
      </c>
      <c r="AW284" s="1">
        <f t="shared" si="221"/>
        <v>7457.2278705183116</v>
      </c>
      <c r="AX284" s="1">
        <f t="shared" si="222"/>
        <v>60960.227590424889</v>
      </c>
      <c r="AY284" s="1">
        <f t="shared" si="222"/>
        <v>25761.671045047475</v>
      </c>
      <c r="AZ284" s="1">
        <f t="shared" si="222"/>
        <v>6825.9209705871081</v>
      </c>
      <c r="BA284" s="1">
        <f t="shared" si="223"/>
        <v>12840.405858533015</v>
      </c>
      <c r="BB284" s="1">
        <f t="shared" si="223"/>
        <v>30105.983469234063</v>
      </c>
      <c r="BC284" s="1">
        <f t="shared" si="223"/>
        <v>38579.999049253987</v>
      </c>
      <c r="BD284" s="1">
        <f t="shared" si="224"/>
        <v>111.83998347446953</v>
      </c>
      <c r="BE284" s="2">
        <f t="shared" si="237"/>
        <v>0.17931493730955578</v>
      </c>
      <c r="BF284" s="2">
        <f t="shared" si="237"/>
        <v>0.13584270515142602</v>
      </c>
      <c r="BG284" s="2">
        <f t="shared" si="237"/>
        <v>7.3108051554487685E-2</v>
      </c>
      <c r="BH284" s="2">
        <f t="shared" si="217"/>
        <v>8.381630949867841E-2</v>
      </c>
      <c r="BI284" s="2">
        <f t="shared" si="225"/>
        <v>3.2153846742329923E-3</v>
      </c>
      <c r="BJ284" s="2">
        <f t="shared" si="225"/>
        <v>1.8453240542857267E-3</v>
      </c>
      <c r="BK284" s="2">
        <f t="shared" si="225"/>
        <v>5.3447872020936297E-4</v>
      </c>
      <c r="BL284" s="2">
        <f t="shared" si="218"/>
        <v>285.53964997911021</v>
      </c>
      <c r="BM284" s="2">
        <f t="shared" si="218"/>
        <v>176.14053679667802</v>
      </c>
      <c r="BN284" s="2">
        <f t="shared" si="218"/>
        <v>19.9286480427211</v>
      </c>
      <c r="BO284" s="2">
        <f t="shared" si="226"/>
        <v>3790.3115939972813</v>
      </c>
      <c r="BP284" s="2">
        <f t="shared" si="226"/>
        <v>275.07277117548529</v>
      </c>
      <c r="BQ284" s="2">
        <f t="shared" si="226"/>
        <v>10.22892633189543</v>
      </c>
      <c r="BR284" s="11">
        <f t="shared" si="227"/>
        <v>1.5774624795593412E-2</v>
      </c>
      <c r="BS284" s="17">
        <f t="shared" si="215"/>
        <v>4.0619528796647655E-4</v>
      </c>
      <c r="BT284" s="17">
        <f t="shared" si="216"/>
        <v>1.3718255610350651E-3</v>
      </c>
      <c r="BU284" s="12">
        <f>(BU$3*temphigh!$I394+BU$4*temphigh!$I394^2+BU$5*temphigh!$I394^6)*(K284/K$56)^$BW$1</f>
        <v>-72.536274815257116</v>
      </c>
      <c r="BV284" s="12">
        <f>(BV$3*temphigh!$I394+BV$4*temphigh!$I394^2+BV$5*temphigh!$I394^6)*(L284/L$56)^$BW$1</f>
        <v>-40.136567976541635</v>
      </c>
      <c r="BW284" s="12">
        <f>(BW$3*temphigh!$I394+BW$4*temphigh!$I394^2+BW$5*temphigh!$I394^6)*(M284/M$56)^$BW$1</f>
        <v>-33.665815160533448</v>
      </c>
      <c r="BX284" s="12"/>
      <c r="BY284" s="12"/>
      <c r="BZ284" s="12"/>
      <c r="CA284" s="19"/>
      <c r="CB284" s="19"/>
      <c r="CC284" s="19"/>
      <c r="CD284" s="19"/>
      <c r="CE284" s="19"/>
      <c r="CF284" s="19"/>
      <c r="CG284" s="19"/>
      <c r="CH284" s="19"/>
    </row>
    <row r="285" spans="1:86" x14ac:dyDescent="0.3">
      <c r="A285" s="2">
        <f t="shared" si="200"/>
        <v>2239</v>
      </c>
      <c r="B285" s="5">
        <f t="shared" si="238"/>
        <v>1165.4050798156418</v>
      </c>
      <c r="C285" s="5">
        <f t="shared" si="238"/>
        <v>2964.166925717841</v>
      </c>
      <c r="D285" s="5">
        <f t="shared" si="238"/>
        <v>4369.9473687965992</v>
      </c>
      <c r="E285" s="15">
        <f t="shared" si="239"/>
        <v>3.2533709408177867E-8</v>
      </c>
      <c r="F285" s="15">
        <f t="shared" si="239"/>
        <v>6.4093589097632269E-8</v>
      </c>
      <c r="G285" s="15">
        <f t="shared" si="239"/>
        <v>1.3084478219679956E-7</v>
      </c>
      <c r="H285" s="5">
        <f t="shared" si="203"/>
        <v>85484.328800446689</v>
      </c>
      <c r="I285" s="5">
        <f t="shared" si="203"/>
        <v>95358.557177407973</v>
      </c>
      <c r="J285" s="5">
        <f t="shared" si="203"/>
        <v>37288.838705819697</v>
      </c>
      <c r="K285" s="5">
        <f t="shared" si="204"/>
        <v>73351.601328157645</v>
      </c>
      <c r="L285" s="5">
        <f t="shared" si="204"/>
        <v>32170.440993067459</v>
      </c>
      <c r="M285" s="5">
        <f t="shared" si="204"/>
        <v>8533.0178052209212</v>
      </c>
      <c r="N285" s="15">
        <f t="shared" si="205"/>
        <v>-3.7384153865211656E-2</v>
      </c>
      <c r="O285" s="15">
        <f t="shared" si="205"/>
        <v>-9.8278758971936941E-4</v>
      </c>
      <c r="P285" s="15">
        <f t="shared" si="205"/>
        <v>7.2264767165153287E-5</v>
      </c>
      <c r="Q285" s="5">
        <f t="shared" si="206"/>
        <v>1015.5791364028107</v>
      </c>
      <c r="R285" s="5">
        <f t="shared" si="206"/>
        <v>3453.4133957978161</v>
      </c>
      <c r="S285" s="5">
        <f t="shared" si="206"/>
        <v>2603.6526002690689</v>
      </c>
      <c r="T285" s="5">
        <f t="shared" si="240"/>
        <v>11.88029608062506</v>
      </c>
      <c r="U285" s="5">
        <f t="shared" si="240"/>
        <v>36.215034056911961</v>
      </c>
      <c r="V285" s="5">
        <f t="shared" si="240"/>
        <v>69.823912211637605</v>
      </c>
      <c r="W285" s="15">
        <f t="shared" si="208"/>
        <v>-1.0734613539272964E-2</v>
      </c>
      <c r="X285" s="15">
        <f t="shared" si="208"/>
        <v>-1.217998157191269E-2</v>
      </c>
      <c r="Y285" s="15">
        <f t="shared" si="208"/>
        <v>-9.7425357312937999E-3</v>
      </c>
      <c r="Z285" s="5">
        <f t="shared" si="213"/>
        <v>799.83995940920124</v>
      </c>
      <c r="AA285" s="5">
        <f t="shared" si="213"/>
        <v>9306.8425013663</v>
      </c>
      <c r="AB285" s="5">
        <f t="shared" si="213"/>
        <v>53301.193491457649</v>
      </c>
      <c r="AC285" s="16">
        <f t="shared" si="235"/>
        <v>0.91385782014564187</v>
      </c>
      <c r="AD285" s="16">
        <f t="shared" si="235"/>
        <v>3.0775974713339198</v>
      </c>
      <c r="AE285" s="16">
        <f t="shared" si="235"/>
        <v>21.872798483011341</v>
      </c>
      <c r="AF285" s="15">
        <f t="shared" si="220"/>
        <v>-4.0504037456468023E-3</v>
      </c>
      <c r="AG285" s="15">
        <f t="shared" si="220"/>
        <v>2.9673830763510267E-4</v>
      </c>
      <c r="AH285" s="15">
        <f t="shared" si="220"/>
        <v>9.7937136394747881E-3</v>
      </c>
      <c r="AI285" s="1">
        <f t="shared" si="236"/>
        <v>219226.41844694191</v>
      </c>
      <c r="AJ285" s="1">
        <f t="shared" si="236"/>
        <v>191868.30179768469</v>
      </c>
      <c r="AK285" s="1">
        <f t="shared" si="236"/>
        <v>74317.869028714224</v>
      </c>
      <c r="AL285" s="14">
        <f t="shared" si="241"/>
        <v>94.81598675400646</v>
      </c>
      <c r="AM285" s="14">
        <f t="shared" si="241"/>
        <v>23.410791251879864</v>
      </c>
      <c r="AN285" s="14">
        <f t="shared" si="241"/>
        <v>7.3045239069615908</v>
      </c>
      <c r="AO285" s="11">
        <f t="shared" si="242"/>
        <v>2.0642953413801336E-3</v>
      </c>
      <c r="AP285" s="11">
        <f t="shared" si="242"/>
        <v>2.6004676793992265E-3</v>
      </c>
      <c r="AQ285" s="11">
        <f t="shared" si="242"/>
        <v>2.3589522973677161E-3</v>
      </c>
      <c r="AR285" s="1">
        <f t="shared" si="214"/>
        <v>85484.328800446689</v>
      </c>
      <c r="AS285" s="1">
        <f t="shared" si="211"/>
        <v>95358.557177407973</v>
      </c>
      <c r="AT285" s="1">
        <f t="shared" si="212"/>
        <v>37288.838705819697</v>
      </c>
      <c r="AU285" s="1">
        <f t="shared" si="221"/>
        <v>17096.865760089338</v>
      </c>
      <c r="AV285" s="1">
        <f t="shared" si="221"/>
        <v>19071.711435481597</v>
      </c>
      <c r="AW285" s="1">
        <f t="shared" si="221"/>
        <v>7457.7677411639397</v>
      </c>
      <c r="AX285" s="1">
        <f t="shared" si="222"/>
        <v>58681.281062526112</v>
      </c>
      <c r="AY285" s="1">
        <f t="shared" si="222"/>
        <v>25736.352794453964</v>
      </c>
      <c r="AZ285" s="1">
        <f t="shared" si="222"/>
        <v>6826.4142441767372</v>
      </c>
      <c r="BA285" s="1">
        <f t="shared" si="223"/>
        <v>12796.003339974273</v>
      </c>
      <c r="BB285" s="1">
        <f t="shared" si="223"/>
        <v>30103.070819925448</v>
      </c>
      <c r="BC285" s="1">
        <f t="shared" si="223"/>
        <v>38580.319879064875</v>
      </c>
      <c r="BD285" s="1">
        <f t="shared" si="224"/>
        <v>108.51991790320362</v>
      </c>
      <c r="BE285" s="2">
        <f t="shared" si="237"/>
        <v>0.17931493730955578</v>
      </c>
      <c r="BF285" s="2">
        <f t="shared" si="237"/>
        <v>0.13584270515142602</v>
      </c>
      <c r="BG285" s="2">
        <f t="shared" si="237"/>
        <v>7.3108051554487685E-2</v>
      </c>
      <c r="BH285" s="2">
        <f t="shared" si="217"/>
        <v>8.3655795688033829E-2</v>
      </c>
      <c r="BI285" s="2">
        <f t="shared" si="225"/>
        <v>3.2153846742329923E-3</v>
      </c>
      <c r="BJ285" s="2">
        <f t="shared" si="225"/>
        <v>1.8453240542857267E-3</v>
      </c>
      <c r="BK285" s="2">
        <f t="shared" si="225"/>
        <v>5.3447872020936297E-4</v>
      </c>
      <c r="BL285" s="2">
        <f t="shared" si="218"/>
        <v>274.86500071205029</v>
      </c>
      <c r="BM285" s="2">
        <f t="shared" si="218"/>
        <v>175.96743934145175</v>
      </c>
      <c r="BN285" s="2">
        <f t="shared" si="218"/>
        <v>19.930090789579872</v>
      </c>
      <c r="BO285" s="2">
        <f t="shared" si="226"/>
        <v>3832.9210436357735</v>
      </c>
      <c r="BP285" s="2">
        <f t="shared" si="226"/>
        <v>278.37076569017563</v>
      </c>
      <c r="BQ285" s="2">
        <f t="shared" si="226"/>
        <v>10.229093061298691</v>
      </c>
      <c r="BR285" s="11">
        <f t="shared" si="227"/>
        <v>1.4603458123664231E-2</v>
      </c>
      <c r="BS285" s="17">
        <f t="shared" si="215"/>
        <v>3.9988721715529773E-4</v>
      </c>
      <c r="BT285" s="17">
        <f t="shared" si="216"/>
        <v>1.3318694767330728E-3</v>
      </c>
      <c r="BU285" s="12">
        <f>(BU$3*temphigh!$I395+BU$4*temphigh!$I395^2+BU$5*temphigh!$I395^6)*(K285/K$56)^$BW$1</f>
        <v>-73.608554894914107</v>
      </c>
      <c r="BV285" s="12">
        <f>(BV$3*temphigh!$I395+BV$4*temphigh!$I395^2+BV$5*temphigh!$I395^6)*(L285/L$56)^$BW$1</f>
        <v>-40.343531231893913</v>
      </c>
      <c r="BW285" s="12">
        <f>(BW$3*temphigh!$I395+BW$4*temphigh!$I395^2+BW$5*temphigh!$I395^6)*(M285/M$56)^$BW$1</f>
        <v>-33.821913219064626</v>
      </c>
      <c r="BX285" s="12"/>
      <c r="BY285" s="12"/>
      <c r="BZ285" s="12"/>
      <c r="CA285" s="19"/>
      <c r="CB285" s="19"/>
      <c r="CC285" s="19"/>
      <c r="CD285" s="19"/>
      <c r="CE285" s="19"/>
      <c r="CF285" s="19"/>
      <c r="CG285" s="19"/>
      <c r="CH285" s="19"/>
    </row>
    <row r="286" spans="1:86" x14ac:dyDescent="0.3">
      <c r="A286" s="2">
        <f t="shared" si="200"/>
        <v>2240</v>
      </c>
      <c r="B286" s="5">
        <f t="shared" si="238"/>
        <v>1165.4051158348443</v>
      </c>
      <c r="C286" s="5">
        <f t="shared" si="238"/>
        <v>2964.1671062027331</v>
      </c>
      <c r="D286" s="5">
        <f t="shared" si="238"/>
        <v>4369.9479119921707</v>
      </c>
      <c r="E286" s="15">
        <f t="shared" si="239"/>
        <v>3.0907023937768974E-8</v>
      </c>
      <c r="F286" s="15">
        <f t="shared" si="239"/>
        <v>6.0888909642750647E-8</v>
      </c>
      <c r="G286" s="15">
        <f t="shared" si="239"/>
        <v>1.2430254308695959E-7</v>
      </c>
      <c r="H286" s="5">
        <f t="shared" si="203"/>
        <v>81909.530928238717</v>
      </c>
      <c r="I286" s="5">
        <f t="shared" si="203"/>
        <v>95261.073887723716</v>
      </c>
      <c r="J286" s="5">
        <f t="shared" si="203"/>
        <v>37290.507916643146</v>
      </c>
      <c r="K286" s="5">
        <f t="shared" si="204"/>
        <v>70284.16969798728</v>
      </c>
      <c r="L286" s="5">
        <f t="shared" si="204"/>
        <v>32137.55178929793</v>
      </c>
      <c r="M286" s="5">
        <f t="shared" si="204"/>
        <v>8533.3987195383197</v>
      </c>
      <c r="N286" s="15">
        <f t="shared" si="205"/>
        <v>-4.1818195848886908E-2</v>
      </c>
      <c r="O286" s="15">
        <f t="shared" si="205"/>
        <v>-1.0223423352081484E-3</v>
      </c>
      <c r="P286" s="15">
        <f t="shared" si="205"/>
        <v>4.4640047178301501E-5</v>
      </c>
      <c r="Q286" s="5">
        <f t="shared" si="206"/>
        <v>962.66352506141175</v>
      </c>
      <c r="R286" s="5">
        <f t="shared" si="206"/>
        <v>3407.863523348638</v>
      </c>
      <c r="S286" s="5">
        <f t="shared" si="206"/>
        <v>2578.4018371084453</v>
      </c>
      <c r="T286" s="5">
        <f t="shared" si="240"/>
        <v>11.75276569346741</v>
      </c>
      <c r="U286" s="5">
        <f t="shared" si="240"/>
        <v>35.773935609472581</v>
      </c>
      <c r="V286" s="5">
        <f t="shared" si="240"/>
        <v>69.143650252017011</v>
      </c>
      <c r="W286" s="15">
        <f t="shared" si="208"/>
        <v>-1.0734613539272964E-2</v>
      </c>
      <c r="X286" s="15">
        <f t="shared" si="208"/>
        <v>-1.217998157191269E-2</v>
      </c>
      <c r="Y286" s="15">
        <f t="shared" si="208"/>
        <v>-9.7425357312937999E-3</v>
      </c>
      <c r="Z286" s="5">
        <f t="shared" si="213"/>
        <v>758.58856474487789</v>
      </c>
      <c r="AA286" s="5">
        <f t="shared" si="213"/>
        <v>9187.1760549318842</v>
      </c>
      <c r="AB286" s="5">
        <f t="shared" si="213"/>
        <v>53302.694171736985</v>
      </c>
      <c r="AC286" s="16">
        <f t="shared" si="235"/>
        <v>0.91015632700793536</v>
      </c>
      <c r="AD286" s="16">
        <f t="shared" si="235"/>
        <v>3.0785107123991455</v>
      </c>
      <c r="AE286" s="16">
        <f t="shared" si="235"/>
        <v>22.087014407847892</v>
      </c>
      <c r="AF286" s="15">
        <f t="shared" si="220"/>
        <v>-4.0504037456468023E-3</v>
      </c>
      <c r="AG286" s="15">
        <f t="shared" si="220"/>
        <v>2.9673830763510267E-4</v>
      </c>
      <c r="AH286" s="15">
        <f t="shared" si="220"/>
        <v>9.7937136394747881E-3</v>
      </c>
      <c r="AI286" s="1">
        <f t="shared" si="236"/>
        <v>214400.64236233706</v>
      </c>
      <c r="AJ286" s="1">
        <f t="shared" si="236"/>
        <v>191753.18305339781</v>
      </c>
      <c r="AK286" s="1">
        <f t="shared" si="236"/>
        <v>74343.849867006749</v>
      </c>
      <c r="AL286" s="14">
        <f t="shared" si="241"/>
        <v>95.009757671753675</v>
      </c>
      <c r="AM286" s="14">
        <f t="shared" si="241"/>
        <v>23.471061467819542</v>
      </c>
      <c r="AN286" s="14">
        <f t="shared" si="241"/>
        <v>7.3215826201785807</v>
      </c>
      <c r="AO286" s="11">
        <f t="shared" si="242"/>
        <v>2.0436523879663322E-3</v>
      </c>
      <c r="AP286" s="11">
        <f t="shared" si="242"/>
        <v>2.5744630026052341E-3</v>
      </c>
      <c r="AQ286" s="11">
        <f t="shared" si="242"/>
        <v>2.335362774394039E-3</v>
      </c>
      <c r="AR286" s="1">
        <f t="shared" si="214"/>
        <v>81909.530928238717</v>
      </c>
      <c r="AS286" s="1">
        <f t="shared" si="211"/>
        <v>95261.073887723716</v>
      </c>
      <c r="AT286" s="1">
        <f t="shared" si="212"/>
        <v>37290.507916643146</v>
      </c>
      <c r="AU286" s="1">
        <f t="shared" si="221"/>
        <v>16381.906185647744</v>
      </c>
      <c r="AV286" s="1">
        <f t="shared" si="221"/>
        <v>19052.214777544745</v>
      </c>
      <c r="AW286" s="1">
        <f t="shared" si="221"/>
        <v>7458.1015833286292</v>
      </c>
      <c r="AX286" s="1">
        <f t="shared" si="222"/>
        <v>56227.335758389818</v>
      </c>
      <c r="AY286" s="1">
        <f t="shared" si="222"/>
        <v>25710.041431438349</v>
      </c>
      <c r="AZ286" s="1">
        <f t="shared" si="222"/>
        <v>6826.7189756306561</v>
      </c>
      <c r="BA286" s="1">
        <f t="shared" si="223"/>
        <v>12746.220257683637</v>
      </c>
      <c r="BB286" s="1">
        <f t="shared" si="223"/>
        <v>30100.040709240922</v>
      </c>
      <c r="BC286" s="1">
        <f t="shared" si="223"/>
        <v>38580.519745023768</v>
      </c>
      <c r="BD286" s="1">
        <f t="shared" si="224"/>
        <v>105.29111050376822</v>
      </c>
      <c r="BE286" s="2">
        <f t="shared" si="237"/>
        <v>0.17931493730955578</v>
      </c>
      <c r="BF286" s="2">
        <f t="shared" si="237"/>
        <v>0.13584270515142602</v>
      </c>
      <c r="BG286" s="2">
        <f t="shared" si="237"/>
        <v>7.3108051554487685E-2</v>
      </c>
      <c r="BH286" s="2">
        <f t="shared" si="217"/>
        <v>8.3494417466385279E-2</v>
      </c>
      <c r="BI286" s="2">
        <f t="shared" si="225"/>
        <v>3.2153846742329923E-3</v>
      </c>
      <c r="BJ286" s="2">
        <f t="shared" si="225"/>
        <v>1.8453240542857267E-3</v>
      </c>
      <c r="BK286" s="2">
        <f t="shared" si="225"/>
        <v>5.3447872020936297E-4</v>
      </c>
      <c r="BL286" s="2">
        <f t="shared" si="218"/>
        <v>263.37065042027206</v>
      </c>
      <c r="BM286" s="2">
        <f t="shared" si="218"/>
        <v>175.78755108210649</v>
      </c>
      <c r="BN286" s="2">
        <f t="shared" si="218"/>
        <v>19.930982947244548</v>
      </c>
      <c r="BO286" s="2">
        <f t="shared" si="226"/>
        <v>3872.3500685491763</v>
      </c>
      <c r="BP286" s="2">
        <f t="shared" si="226"/>
        <v>281.70837034502017</v>
      </c>
      <c r="BQ286" s="2">
        <f t="shared" si="226"/>
        <v>10.229262958000827</v>
      </c>
      <c r="BR286" s="11">
        <f t="shared" si="227"/>
        <v>1.317241049992654E-2</v>
      </c>
      <c r="BS286" s="17">
        <f t="shared" si="215"/>
        <v>3.9413153380614413E-4</v>
      </c>
      <c r="BT286" s="17">
        <f t="shared" si="216"/>
        <v>1.2930771618767697E-3</v>
      </c>
      <c r="BU286" s="12">
        <f>(BU$3*temphigh!$I396+BU$4*temphigh!$I396^2+BU$5*temphigh!$I396^6)*(K286/K$56)^$BW$1</f>
        <v>-74.779255242247558</v>
      </c>
      <c r="BV286" s="12">
        <f>(BV$3*temphigh!$I396+BV$4*temphigh!$I396^2+BV$5*temphigh!$I396^6)*(L286/L$56)^$BW$1</f>
        <v>-40.550088996145213</v>
      </c>
      <c r="BW286" s="12">
        <f>(BW$3*temphigh!$I396+BW$4*temphigh!$I396^2+BW$5*temphigh!$I396^6)*(M286/M$56)^$BW$1</f>
        <v>-33.977505309511045</v>
      </c>
      <c r="BX286" s="12"/>
      <c r="BY286" s="12"/>
      <c r="BZ286" s="12"/>
      <c r="CA286" s="19"/>
      <c r="CB286" s="19"/>
      <c r="CC286" s="19"/>
      <c r="CD286" s="19"/>
      <c r="CE286" s="19"/>
      <c r="CF286" s="19"/>
      <c r="CG286" s="19"/>
      <c r="CH286" s="19"/>
    </row>
    <row r="287" spans="1:86" x14ac:dyDescent="0.3">
      <c r="A287" s="2">
        <f t="shared" si="200"/>
        <v>2241</v>
      </c>
      <c r="B287" s="5">
        <f t="shared" si="238"/>
        <v>1165.4051500530879</v>
      </c>
      <c r="C287" s="5">
        <f t="shared" si="238"/>
        <v>2964.1672776633909</v>
      </c>
      <c r="D287" s="5">
        <f t="shared" si="238"/>
        <v>4369.9484280280267</v>
      </c>
      <c r="E287" s="15">
        <f t="shared" si="239"/>
        <v>2.9361672740880525E-8</v>
      </c>
      <c r="F287" s="15">
        <f t="shared" si="239"/>
        <v>5.7844464160613111E-8</v>
      </c>
      <c r="G287" s="15">
        <f t="shared" si="239"/>
        <v>1.180874159326116E-7</v>
      </c>
      <c r="H287" s="5">
        <f t="shared" si="203"/>
        <v>78016.150728911191</v>
      </c>
      <c r="I287" s="5">
        <f t="shared" si="203"/>
        <v>95159.945127984203</v>
      </c>
      <c r="J287" s="5">
        <f t="shared" si="203"/>
        <v>37291.158354347695</v>
      </c>
      <c r="K287" s="5">
        <f t="shared" si="204"/>
        <v>66943.372204385145</v>
      </c>
      <c r="L287" s="5">
        <f t="shared" si="204"/>
        <v>32103.432841009359</v>
      </c>
      <c r="M287" s="5">
        <f t="shared" si="204"/>
        <v>8533.5465551879806</v>
      </c>
      <c r="N287" s="15">
        <f t="shared" si="205"/>
        <v>-4.753271622838573E-2</v>
      </c>
      <c r="O287" s="15">
        <f t="shared" si="205"/>
        <v>-1.0616536229101081E-3</v>
      </c>
      <c r="P287" s="15">
        <f t="shared" si="205"/>
        <v>1.7324357447723315E-5</v>
      </c>
      <c r="Q287" s="5">
        <f t="shared" si="206"/>
        <v>907.06291320111006</v>
      </c>
      <c r="R287" s="5">
        <f t="shared" si="206"/>
        <v>3362.7820991129456</v>
      </c>
      <c r="S287" s="5">
        <f t="shared" si="206"/>
        <v>2553.3262005606693</v>
      </c>
      <c r="T287" s="5">
        <f t="shared" si="240"/>
        <v>11.626604295730411</v>
      </c>
      <c r="U287" s="5">
        <f t="shared" si="240"/>
        <v>35.338209732994414</v>
      </c>
      <c r="V287" s="5">
        <f t="shared" si="240"/>
        <v>68.470015768844647</v>
      </c>
      <c r="W287" s="15">
        <f t="shared" si="208"/>
        <v>-1.0734613539272964E-2</v>
      </c>
      <c r="X287" s="15">
        <f t="shared" si="208"/>
        <v>-1.217998157191269E-2</v>
      </c>
      <c r="Y287" s="15">
        <f t="shared" si="208"/>
        <v>-9.7425357312937999E-3</v>
      </c>
      <c r="Z287" s="5">
        <f t="shared" si="213"/>
        <v>716.15066266411532</v>
      </c>
      <c r="AA287" s="5">
        <f t="shared" si="213"/>
        <v>9068.6891617961737</v>
      </c>
      <c r="AB287" s="5">
        <f t="shared" si="213"/>
        <v>53302.722138493547</v>
      </c>
      <c r="AC287" s="16">
        <f t="shared" si="235"/>
        <v>0.90646982641189833</v>
      </c>
      <c r="AD287" s="16">
        <f t="shared" si="235"/>
        <v>3.0794242244579793</v>
      </c>
      <c r="AE287" s="16">
        <f t="shared" si="235"/>
        <v>22.303328302109307</v>
      </c>
      <c r="AF287" s="15">
        <f t="shared" si="220"/>
        <v>-4.0504037456468023E-3</v>
      </c>
      <c r="AG287" s="15">
        <f t="shared" si="220"/>
        <v>2.9673830763510267E-4</v>
      </c>
      <c r="AH287" s="15">
        <f t="shared" si="220"/>
        <v>9.7937136394747881E-3</v>
      </c>
      <c r="AI287" s="1">
        <f t="shared" si="236"/>
        <v>209342.48431175109</v>
      </c>
      <c r="AJ287" s="1">
        <f t="shared" si="236"/>
        <v>191630.07952560278</v>
      </c>
      <c r="AK287" s="1">
        <f t="shared" si="236"/>
        <v>74367.566463634692</v>
      </c>
      <c r="AL287" s="14">
        <f t="shared" si="241"/>
        <v>95.201982920718208</v>
      </c>
      <c r="AM287" s="14">
        <f t="shared" si="241"/>
        <v>23.53088259340651</v>
      </c>
      <c r="AN287" s="14">
        <f t="shared" si="241"/>
        <v>7.3385101861643891</v>
      </c>
      <c r="AO287" s="11">
        <f t="shared" si="242"/>
        <v>2.0232158640866691E-3</v>
      </c>
      <c r="AP287" s="11">
        <f t="shared" si="242"/>
        <v>2.5487183725791816E-3</v>
      </c>
      <c r="AQ287" s="11">
        <f t="shared" si="242"/>
        <v>2.3120091466500986E-3</v>
      </c>
      <c r="AR287" s="1">
        <f t="shared" si="214"/>
        <v>78016.150728911191</v>
      </c>
      <c r="AS287" s="1">
        <f t="shared" si="211"/>
        <v>95159.945127984203</v>
      </c>
      <c r="AT287" s="1">
        <f t="shared" si="212"/>
        <v>37291.158354347695</v>
      </c>
      <c r="AU287" s="1">
        <f t="shared" si="221"/>
        <v>15603.23014578224</v>
      </c>
      <c r="AV287" s="1">
        <f t="shared" si="221"/>
        <v>19031.989025596842</v>
      </c>
      <c r="AW287" s="1">
        <f t="shared" si="221"/>
        <v>7458.2316708695398</v>
      </c>
      <c r="AX287" s="1">
        <f t="shared" si="222"/>
        <v>53554.697763508113</v>
      </c>
      <c r="AY287" s="1">
        <f t="shared" si="222"/>
        <v>25682.74627280749</v>
      </c>
      <c r="AZ287" s="1">
        <f t="shared" si="222"/>
        <v>6826.8372441503834</v>
      </c>
      <c r="BA287" s="1">
        <f t="shared" si="223"/>
        <v>12689.465960150839</v>
      </c>
      <c r="BB287" s="1">
        <f t="shared" si="223"/>
        <v>30096.893859780219</v>
      </c>
      <c r="BC287" s="1">
        <f t="shared" si="223"/>
        <v>38580.600006790461</v>
      </c>
      <c r="BD287" s="1">
        <f t="shared" si="224"/>
        <v>102.14927910997883</v>
      </c>
      <c r="BE287" s="2">
        <f t="shared" si="237"/>
        <v>0.17931493730955578</v>
      </c>
      <c r="BF287" s="2">
        <f t="shared" si="237"/>
        <v>0.13584270515142602</v>
      </c>
      <c r="BG287" s="2">
        <f t="shared" si="237"/>
        <v>7.3108051554487685E-2</v>
      </c>
      <c r="BH287" s="2">
        <f t="shared" si="217"/>
        <v>8.333163897311896E-2</v>
      </c>
      <c r="BI287" s="2">
        <f t="shared" si="225"/>
        <v>3.2153846742329923E-3</v>
      </c>
      <c r="BJ287" s="2">
        <f t="shared" si="225"/>
        <v>1.8453240542857267E-3</v>
      </c>
      <c r="BK287" s="2">
        <f t="shared" si="225"/>
        <v>5.3447872020936297E-4</v>
      </c>
      <c r="BL287" s="2">
        <f t="shared" si="218"/>
        <v>250.85193539639212</v>
      </c>
      <c r="BM287" s="2">
        <f t="shared" si="218"/>
        <v>175.60093574917909</v>
      </c>
      <c r="BN287" s="2">
        <f t="shared" si="218"/>
        <v>19.931330592356449</v>
      </c>
      <c r="BO287" s="2">
        <f t="shared" si="226"/>
        <v>3906.8486301600528</v>
      </c>
      <c r="BP287" s="2">
        <f t="shared" si="226"/>
        <v>285.08606122930161</v>
      </c>
      <c r="BQ287" s="2">
        <f t="shared" si="226"/>
        <v>10.229436014215787</v>
      </c>
      <c r="BR287" s="11">
        <f t="shared" si="227"/>
        <v>1.1377153453349526E-2</v>
      </c>
      <c r="BS287" s="17">
        <f t="shared" si="215"/>
        <v>3.8900736905347536E-4</v>
      </c>
      <c r="BT287" s="17">
        <f t="shared" si="216"/>
        <v>1.2554147202687084E-3</v>
      </c>
      <c r="BU287" s="12">
        <f>(BU$3*temphigh!$I397+BU$4*temphigh!$I397^2+BU$5*temphigh!$I397^6)*(K287/K$56)^$BW$1</f>
        <v>-76.078552440192155</v>
      </c>
      <c r="BV287" s="12">
        <f>(BV$3*temphigh!$I397+BV$4*temphigh!$I397^2+BV$5*temphigh!$I397^6)*(L287/L$56)^$BW$1</f>
        <v>-40.756244683086486</v>
      </c>
      <c r="BW287" s="12">
        <f>(BW$3*temphigh!$I397+BW$4*temphigh!$I397^2+BW$5*temphigh!$I397^6)*(M287/M$56)^$BW$1</f>
        <v>-34.13259267459263</v>
      </c>
      <c r="BX287" s="12"/>
      <c r="BY287" s="12"/>
      <c r="BZ287" s="12"/>
      <c r="CA287" s="19"/>
      <c r="CB287" s="19"/>
      <c r="CC287" s="19"/>
      <c r="CD287" s="19"/>
      <c r="CE287" s="19"/>
      <c r="CF287" s="19"/>
      <c r="CG287" s="19"/>
      <c r="CH287" s="19"/>
    </row>
    <row r="288" spans="1:86" x14ac:dyDescent="0.3">
      <c r="A288" s="2">
        <f t="shared" si="200"/>
        <v>2242</v>
      </c>
      <c r="B288" s="5">
        <f t="shared" si="238"/>
        <v>1165.4051825604201</v>
      </c>
      <c r="C288" s="5">
        <f t="shared" si="238"/>
        <v>2964.1674405510253</v>
      </c>
      <c r="D288" s="5">
        <f t="shared" si="238"/>
        <v>4369.9489182621483</v>
      </c>
      <c r="E288" s="15">
        <f t="shared" si="239"/>
        <v>2.7893589103836498E-8</v>
      </c>
      <c r="F288" s="15">
        <f t="shared" si="239"/>
        <v>5.4952240952582456E-8</v>
      </c>
      <c r="G288" s="15">
        <f t="shared" si="239"/>
        <v>1.1218304513598101E-7</v>
      </c>
      <c r="H288" s="5">
        <f t="shared" si="203"/>
        <v>73711.934739824908</v>
      </c>
      <c r="I288" s="5">
        <f t="shared" si="203"/>
        <v>95055.205710224909</v>
      </c>
      <c r="J288" s="5">
        <f t="shared" si="203"/>
        <v>37290.801473906344</v>
      </c>
      <c r="K288" s="5">
        <f t="shared" si="204"/>
        <v>63250.048861013485</v>
      </c>
      <c r="L288" s="5">
        <f t="shared" si="204"/>
        <v>32068.09588750984</v>
      </c>
      <c r="M288" s="5">
        <f t="shared" si="204"/>
        <v>8533.4639309093436</v>
      </c>
      <c r="N288" s="15">
        <f t="shared" si="205"/>
        <v>-5.5170858917826138E-2</v>
      </c>
      <c r="O288" s="15">
        <f t="shared" si="205"/>
        <v>-1.1007219593780482E-3</v>
      </c>
      <c r="P288" s="15">
        <f t="shared" si="205"/>
        <v>-9.6822907219573651E-6</v>
      </c>
      <c r="Q288" s="5">
        <f t="shared" si="206"/>
        <v>847.81972399573635</v>
      </c>
      <c r="R288" s="5">
        <f t="shared" si="206"/>
        <v>3318.1672534118716</v>
      </c>
      <c r="S288" s="5">
        <f t="shared" si="206"/>
        <v>2528.4261312734097</v>
      </c>
      <c r="T288" s="5">
        <f t="shared" si="240"/>
        <v>11.501797191841694</v>
      </c>
      <c r="U288" s="5">
        <f t="shared" si="240"/>
        <v>34.907790989662153</v>
      </c>
      <c r="V288" s="5">
        <f t="shared" si="240"/>
        <v>67.802944193694429</v>
      </c>
      <c r="W288" s="15">
        <f t="shared" si="208"/>
        <v>-1.0734613539272964E-2</v>
      </c>
      <c r="X288" s="15">
        <f t="shared" si="208"/>
        <v>-1.217998157191269E-2</v>
      </c>
      <c r="Y288" s="15">
        <f t="shared" si="208"/>
        <v>-9.7425357312937999E-3</v>
      </c>
      <c r="Z288" s="5">
        <f t="shared" si="213"/>
        <v>672.05474471916682</v>
      </c>
      <c r="AA288" s="5">
        <f t="shared" si="213"/>
        <v>8951.3781011839819</v>
      </c>
      <c r="AB288" s="5">
        <f t="shared" si="213"/>
        <v>53301.293837599871</v>
      </c>
      <c r="AC288" s="16">
        <f t="shared" si="235"/>
        <v>0.90279825763168375</v>
      </c>
      <c r="AD288" s="16">
        <f t="shared" si="235"/>
        <v>3.0803380075908353</v>
      </c>
      <c r="AE288" s="16">
        <f t="shared" si="235"/>
        <v>22.521760712707358</v>
      </c>
      <c r="AF288" s="15">
        <f t="shared" si="220"/>
        <v>-4.0504037456468023E-3</v>
      </c>
      <c r="AG288" s="15">
        <f t="shared" si="220"/>
        <v>2.9673830763510267E-4</v>
      </c>
      <c r="AH288" s="15">
        <f t="shared" si="220"/>
        <v>9.7937136394747881E-3</v>
      </c>
      <c r="AI288" s="1">
        <f t="shared" si="236"/>
        <v>204011.46602635822</v>
      </c>
      <c r="AJ288" s="1">
        <f t="shared" si="236"/>
        <v>191499.06059863936</v>
      </c>
      <c r="AK288" s="1">
        <f t="shared" si="236"/>
        <v>74389.041488140763</v>
      </c>
      <c r="AL288" s="14">
        <f t="shared" si="241"/>
        <v>95.392670941234542</v>
      </c>
      <c r="AM288" s="14">
        <f t="shared" si="241"/>
        <v>23.590256450267443</v>
      </c>
      <c r="AN288" s="14">
        <f t="shared" si="241"/>
        <v>7.3553072218108539</v>
      </c>
      <c r="AO288" s="11">
        <f t="shared" si="242"/>
        <v>2.0029837054458023E-3</v>
      </c>
      <c r="AP288" s="11">
        <f t="shared" si="242"/>
        <v>2.5232311888533899E-3</v>
      </c>
      <c r="AQ288" s="11">
        <f t="shared" si="242"/>
        <v>2.2888890551835974E-3</v>
      </c>
      <c r="AR288" s="1">
        <f t="shared" si="214"/>
        <v>73711.934739824908</v>
      </c>
      <c r="AS288" s="1">
        <f t="shared" si="211"/>
        <v>95055.205710224909</v>
      </c>
      <c r="AT288" s="1">
        <f t="shared" si="212"/>
        <v>37290.801473906344</v>
      </c>
      <c r="AU288" s="1">
        <f t="shared" si="221"/>
        <v>14742.386947964982</v>
      </c>
      <c r="AV288" s="1">
        <f t="shared" si="221"/>
        <v>19011.041142044982</v>
      </c>
      <c r="AW288" s="1">
        <f t="shared" si="221"/>
        <v>7458.1602947812689</v>
      </c>
      <c r="AX288" s="1">
        <f t="shared" si="222"/>
        <v>50600.03908881078</v>
      </c>
      <c r="AY288" s="1">
        <f t="shared" si="222"/>
        <v>25654.476710007875</v>
      </c>
      <c r="AZ288" s="1">
        <f t="shared" si="222"/>
        <v>6826.7711447274742</v>
      </c>
      <c r="BA288" s="1">
        <f t="shared" si="223"/>
        <v>12623.328205395677</v>
      </c>
      <c r="BB288" s="1">
        <f t="shared" si="223"/>
        <v>30093.630992484028</v>
      </c>
      <c r="BC288" s="1">
        <f t="shared" si="223"/>
        <v>38580.562023558952</v>
      </c>
      <c r="BD288" s="1">
        <f t="shared" si="224"/>
        <v>99.089422196846414</v>
      </c>
      <c r="BE288" s="2">
        <f t="shared" si="237"/>
        <v>0.17931493730955578</v>
      </c>
      <c r="BF288" s="2">
        <f t="shared" si="237"/>
        <v>0.13584270515142602</v>
      </c>
      <c r="BG288" s="2">
        <f t="shared" si="237"/>
        <v>7.3108051554487685E-2</v>
      </c>
      <c r="BH288" s="2">
        <f t="shared" si="217"/>
        <v>8.3166711786260686E-2</v>
      </c>
      <c r="BI288" s="2">
        <f t="shared" si="225"/>
        <v>3.2153846742329923E-3</v>
      </c>
      <c r="BJ288" s="2">
        <f t="shared" si="225"/>
        <v>1.8453240542857267E-3</v>
      </c>
      <c r="BK288" s="2">
        <f t="shared" si="225"/>
        <v>5.3447872020936297E-4</v>
      </c>
      <c r="BL288" s="2">
        <f t="shared" si="218"/>
        <v>237.01222527049549</v>
      </c>
      <c r="BM288" s="2">
        <f t="shared" si="218"/>
        <v>175.40765758215599</v>
      </c>
      <c r="BN288" s="2">
        <f t="shared" si="218"/>
        <v>19.931139847354888</v>
      </c>
      <c r="BO288" s="2">
        <f t="shared" si="226"/>
        <v>3933.5042452117682</v>
      </c>
      <c r="BP288" s="2">
        <f t="shared" si="226"/>
        <v>288.50432048433544</v>
      </c>
      <c r="BQ288" s="2">
        <f t="shared" si="226"/>
        <v>10.229612230310815</v>
      </c>
      <c r="BR288" s="11">
        <f t="shared" si="227"/>
        <v>9.0498102622023902E-3</v>
      </c>
      <c r="BS288" s="17">
        <f t="shared" si="215"/>
        <v>3.8463135905849645E-4</v>
      </c>
      <c r="BT288" s="17">
        <f t="shared" si="216"/>
        <v>1.2188492429793286E-3</v>
      </c>
      <c r="BU288" s="12">
        <f>(BU$3*temphigh!$I398+BU$4*temphigh!$I398^2+BU$5*temphigh!$I398^6)*(K288/K$56)^$BW$1</f>
        <v>-77.552642810057932</v>
      </c>
      <c r="BV288" s="12">
        <f>(BV$3*temphigh!$I398+BV$4*temphigh!$I398^2+BV$5*temphigh!$I398^6)*(L288/L$56)^$BW$1</f>
        <v>-40.962001394253853</v>
      </c>
      <c r="BW288" s="12">
        <f>(BW$3*temphigh!$I398+BW$4*temphigh!$I398^2+BW$5*temphigh!$I398^6)*(M288/M$56)^$BW$1</f>
        <v>-34.287176294260519</v>
      </c>
      <c r="BX288" s="12"/>
      <c r="BY288" s="12"/>
      <c r="BZ288" s="12"/>
      <c r="CA288" s="19"/>
      <c r="CB288" s="19"/>
      <c r="CC288" s="19"/>
      <c r="CD288" s="19"/>
      <c r="CE288" s="19"/>
      <c r="CF288" s="19"/>
      <c r="CG288" s="19"/>
      <c r="CH288" s="19"/>
    </row>
    <row r="289" spans="1:86" x14ac:dyDescent="0.3">
      <c r="A289" s="2">
        <f t="shared" si="200"/>
        <v>2243</v>
      </c>
      <c r="B289" s="5">
        <f t="shared" si="238"/>
        <v>1165.4052134423869</v>
      </c>
      <c r="C289" s="5">
        <f t="shared" si="238"/>
        <v>2964.1675952942865</v>
      </c>
      <c r="D289" s="5">
        <f t="shared" si="238"/>
        <v>4369.9493839846164</v>
      </c>
      <c r="E289" s="15">
        <f t="shared" si="239"/>
        <v>2.6498909648644671E-8</v>
      </c>
      <c r="F289" s="15">
        <f t="shared" si="239"/>
        <v>5.2204628904953329E-8</v>
      </c>
      <c r="G289" s="15">
        <f t="shared" si="239"/>
        <v>1.0657389287918195E-7</v>
      </c>
      <c r="H289" s="5">
        <f t="shared" si="203"/>
        <v>68856.331909401648</v>
      </c>
      <c r="I289" s="5">
        <f t="shared" si="203"/>
        <v>94946.890858808649</v>
      </c>
      <c r="J289" s="5">
        <f t="shared" si="203"/>
        <v>37289.448852595233</v>
      </c>
      <c r="K289" s="5">
        <f t="shared" si="204"/>
        <v>59083.596945660691</v>
      </c>
      <c r="L289" s="5">
        <f t="shared" si="204"/>
        <v>32031.552807452576</v>
      </c>
      <c r="M289" s="5">
        <f t="shared" si="204"/>
        <v>8533.1534935523432</v>
      </c>
      <c r="N289" s="15">
        <f t="shared" si="205"/>
        <v>-6.5872706667914449E-2</v>
      </c>
      <c r="O289" s="15">
        <f t="shared" si="205"/>
        <v>-1.1395463012663365E-3</v>
      </c>
      <c r="P289" s="15">
        <f t="shared" si="205"/>
        <v>-3.6378821017368779E-5</v>
      </c>
      <c r="Q289" s="5">
        <f t="shared" si="206"/>
        <v>783.47005631174954</v>
      </c>
      <c r="R289" s="5">
        <f t="shared" si="206"/>
        <v>3274.017058120925</v>
      </c>
      <c r="S289" s="5">
        <f t="shared" si="206"/>
        <v>2503.7020311428541</v>
      </c>
      <c r="T289" s="5">
        <f t="shared" si="240"/>
        <v>11.378329843980179</v>
      </c>
      <c r="U289" s="5">
        <f t="shared" si="240"/>
        <v>34.482614738691886</v>
      </c>
      <c r="V289" s="5">
        <f t="shared" si="240"/>
        <v>67.142371587200444</v>
      </c>
      <c r="W289" s="15">
        <f t="shared" si="208"/>
        <v>-1.0734613539272964E-2</v>
      </c>
      <c r="X289" s="15">
        <f t="shared" si="208"/>
        <v>-1.217998157191269E-2</v>
      </c>
      <c r="Y289" s="15">
        <f t="shared" si="208"/>
        <v>-9.7425357312937999E-3</v>
      </c>
      <c r="Z289" s="5">
        <f t="shared" si="213"/>
        <v>625.61638860565392</v>
      </c>
      <c r="AA289" s="5">
        <f t="shared" si="213"/>
        <v>8835.2389730100422</v>
      </c>
      <c r="AB289" s="5">
        <f t="shared" si="213"/>
        <v>53298.425834505426</v>
      </c>
      <c r="AC289" s="16">
        <f t="shared" si="235"/>
        <v>0.89914156018740898</v>
      </c>
      <c r="AD289" s="16">
        <f t="shared" si="235"/>
        <v>3.081252061878152</v>
      </c>
      <c r="AE289" s="16">
        <f t="shared" si="235"/>
        <v>22.742332387784387</v>
      </c>
      <c r="AF289" s="15">
        <f t="shared" si="220"/>
        <v>-4.0504037456468023E-3</v>
      </c>
      <c r="AG289" s="15">
        <f t="shared" si="220"/>
        <v>2.9673830763510267E-4</v>
      </c>
      <c r="AH289" s="15">
        <f t="shared" si="220"/>
        <v>9.7937136394747881E-3</v>
      </c>
      <c r="AI289" s="1">
        <f t="shared" si="236"/>
        <v>198352.70637168738</v>
      </c>
      <c r="AJ289" s="1">
        <f t="shared" si="236"/>
        <v>191360.19568082044</v>
      </c>
      <c r="AK289" s="1">
        <f t="shared" si="236"/>
        <v>74408.297634107948</v>
      </c>
      <c r="AL289" s="14">
        <f t="shared" si="241"/>
        <v>95.581830207093645</v>
      </c>
      <c r="AM289" s="14">
        <f t="shared" si="241"/>
        <v>23.649184884387523</v>
      </c>
      <c r="AN289" s="14">
        <f t="shared" si="241"/>
        <v>7.3719743491863943</v>
      </c>
      <c r="AO289" s="11">
        <f t="shared" si="242"/>
        <v>1.9829538683913445E-3</v>
      </c>
      <c r="AP289" s="11">
        <f t="shared" si="242"/>
        <v>2.4979988769648557E-3</v>
      </c>
      <c r="AQ289" s="11">
        <f t="shared" si="242"/>
        <v>2.2660001646317616E-3</v>
      </c>
      <c r="AR289" s="1">
        <f t="shared" si="214"/>
        <v>68856.331909401648</v>
      </c>
      <c r="AS289" s="1">
        <f t="shared" si="211"/>
        <v>94946.890858808649</v>
      </c>
      <c r="AT289" s="1">
        <f t="shared" si="212"/>
        <v>37289.448852595233</v>
      </c>
      <c r="AU289" s="1">
        <f t="shared" si="221"/>
        <v>13771.26638188033</v>
      </c>
      <c r="AV289" s="1">
        <f t="shared" si="221"/>
        <v>18989.378171761731</v>
      </c>
      <c r="AW289" s="1">
        <f t="shared" si="221"/>
        <v>7457.8897705190466</v>
      </c>
      <c r="AX289" s="1">
        <f t="shared" si="222"/>
        <v>47266.877556528547</v>
      </c>
      <c r="AY289" s="1">
        <f t="shared" si="222"/>
        <v>25625.242245962065</v>
      </c>
      <c r="AZ289" s="1">
        <f t="shared" si="222"/>
        <v>6826.5227948418733</v>
      </c>
      <c r="BA289" s="1">
        <f t="shared" si="223"/>
        <v>12543.914843266059</v>
      </c>
      <c r="BB289" s="1">
        <f t="shared" si="223"/>
        <v>30090.25283124467</v>
      </c>
      <c r="BC289" s="1">
        <f t="shared" si="223"/>
        <v>38580.407158741436</v>
      </c>
      <c r="BD289" s="1">
        <f t="shared" si="224"/>
        <v>96.105168013978101</v>
      </c>
      <c r="BE289" s="2">
        <f t="shared" si="237"/>
        <v>0.17931493730955578</v>
      </c>
      <c r="BF289" s="2">
        <f t="shared" si="237"/>
        <v>0.13584270515142602</v>
      </c>
      <c r="BG289" s="2">
        <f t="shared" si="237"/>
        <v>7.3108051554487685E-2</v>
      </c>
      <c r="BH289" s="2">
        <f t="shared" si="217"/>
        <v>8.2998547635686537E-2</v>
      </c>
      <c r="BI289" s="2">
        <f t="shared" si="225"/>
        <v>3.2153846742329923E-3</v>
      </c>
      <c r="BJ289" s="2">
        <f t="shared" si="225"/>
        <v>1.8453240542857267E-3</v>
      </c>
      <c r="BK289" s="2">
        <f t="shared" si="225"/>
        <v>5.3447872020936297E-4</v>
      </c>
      <c r="BL289" s="2">
        <f t="shared" si="218"/>
        <v>221.3995943453902</v>
      </c>
      <c r="BM289" s="2">
        <f t="shared" si="218"/>
        <v>175.20778158140118</v>
      </c>
      <c r="BN289" s="2">
        <f t="shared" si="218"/>
        <v>19.9304169000476</v>
      </c>
      <c r="BO289" s="2">
        <f t="shared" si="226"/>
        <v>3947.1372759971005</v>
      </c>
      <c r="BP289" s="2">
        <f t="shared" si="226"/>
        <v>291.96363651007522</v>
      </c>
      <c r="BQ289" s="2">
        <f t="shared" si="226"/>
        <v>10.229791617556732</v>
      </c>
      <c r="BR289" s="11">
        <f t="shared" si="227"/>
        <v>5.9034489657867339E-3</v>
      </c>
      <c r="BS289" s="17">
        <f t="shared" si="215"/>
        <v>3.811817366662501E-4</v>
      </c>
      <c r="BT289" s="17">
        <f t="shared" si="216"/>
        <v>1.1833487795915813E-3</v>
      </c>
      <c r="BU289" s="12">
        <f>(BU$3*temphigh!$I399+BU$4*temphigh!$I399^2+BU$5*temphigh!$I399^6)*(K289/K$56)^$BW$1</f>
        <v>-79.276976825015268</v>
      </c>
      <c r="BV289" s="12">
        <f>(BV$3*temphigh!$I399+BV$4*temphigh!$I399^2+BV$5*temphigh!$I399^6)*(L289/L$56)^$BW$1</f>
        <v>-41.167361804211225</v>
      </c>
      <c r="BW289" s="12">
        <f>(BW$3*temphigh!$I399+BW$4*temphigh!$I399^2+BW$5*temphigh!$I399^6)*(M289/M$56)^$BW$1</f>
        <v>-34.441256798606105</v>
      </c>
      <c r="BX289" s="12"/>
      <c r="BY289" s="12"/>
      <c r="BZ289" s="12"/>
      <c r="CA289" s="19"/>
      <c r="CB289" s="19"/>
      <c r="CC289" s="19"/>
      <c r="CD289" s="19"/>
      <c r="CE289" s="19"/>
      <c r="CF289" s="19"/>
      <c r="CG289" s="19"/>
      <c r="CH289" s="19"/>
    </row>
    <row r="290" spans="1:86" x14ac:dyDescent="0.3">
      <c r="A290" s="2">
        <f t="shared" si="200"/>
        <v>2244</v>
      </c>
      <c r="B290" s="5">
        <f t="shared" si="238"/>
        <v>1165.405242780256</v>
      </c>
      <c r="C290" s="5">
        <f t="shared" si="238"/>
        <v>2964.1677423003925</v>
      </c>
      <c r="D290" s="5">
        <f t="shared" si="238"/>
        <v>4369.9498264210079</v>
      </c>
      <c r="E290" s="15">
        <f t="shared" si="239"/>
        <v>2.5173964166212438E-8</v>
      </c>
      <c r="F290" s="15">
        <f t="shared" si="239"/>
        <v>4.9594397459705657E-8</v>
      </c>
      <c r="G290" s="15">
        <f t="shared" si="239"/>
        <v>1.0124519823522286E-7</v>
      </c>
      <c r="H290" s="5">
        <f t="shared" si="203"/>
        <v>63220.973972372383</v>
      </c>
      <c r="I290" s="5">
        <f t="shared" si="203"/>
        <v>94835.0364047482</v>
      </c>
      <c r="J290" s="5">
        <f t="shared" si="203"/>
        <v>37287.112242024821</v>
      </c>
      <c r="K290" s="5">
        <f t="shared" si="204"/>
        <v>54248.060375589943</v>
      </c>
      <c r="L290" s="5">
        <f t="shared" si="204"/>
        <v>31993.815684381567</v>
      </c>
      <c r="M290" s="5">
        <f t="shared" si="204"/>
        <v>8532.6179299781543</v>
      </c>
      <c r="N290" s="15">
        <f t="shared" si="205"/>
        <v>-8.184228483106748E-2</v>
      </c>
      <c r="O290" s="15">
        <f t="shared" si="205"/>
        <v>-1.1781234365331184E-3</v>
      </c>
      <c r="P290" s="15">
        <f t="shared" si="205"/>
        <v>-6.2762679072125849E-5</v>
      </c>
      <c r="Q290" s="5">
        <f t="shared" si="206"/>
        <v>711.62716038159681</v>
      </c>
      <c r="R290" s="5">
        <f t="shared" si="206"/>
        <v>3230.3295352443156</v>
      </c>
      <c r="S290" s="5">
        <f t="shared" si="206"/>
        <v>2479.1542675320807</v>
      </c>
      <c r="T290" s="5">
        <f t="shared" si="240"/>
        <v>11.256187870382675</v>
      </c>
      <c r="U290" s="5">
        <f t="shared" si="240"/>
        <v>34.062617126623252</v>
      </c>
      <c r="V290" s="5">
        <f t="shared" si="240"/>
        <v>66.488234632928339</v>
      </c>
      <c r="W290" s="15">
        <f t="shared" si="208"/>
        <v>-1.0734613539272964E-2</v>
      </c>
      <c r="X290" s="15">
        <f t="shared" si="208"/>
        <v>-1.217998157191269E-2</v>
      </c>
      <c r="Y290" s="15">
        <f t="shared" si="208"/>
        <v>-9.7425357312937999E-3</v>
      </c>
      <c r="Z290" s="5">
        <f t="shared" si="213"/>
        <v>575.79032556461232</v>
      </c>
      <c r="AA290" s="5">
        <f t="shared" si="213"/>
        <v>8720.267716257642</v>
      </c>
      <c r="AB290" s="5">
        <f t="shared" si="213"/>
        <v>53294.134866541281</v>
      </c>
      <c r="AC290" s="16">
        <f t="shared" si="235"/>
        <v>0.89549967384415918</v>
      </c>
      <c r="AD290" s="16">
        <f t="shared" si="235"/>
        <v>3.0821663874003908</v>
      </c>
      <c r="AE290" s="16">
        <f t="shared" si="235"/>
        <v>22.9650642786841</v>
      </c>
      <c r="AF290" s="15">
        <f t="shared" si="220"/>
        <v>-4.0504037456468023E-3</v>
      </c>
      <c r="AG290" s="15">
        <f t="shared" si="220"/>
        <v>2.9673830763510267E-4</v>
      </c>
      <c r="AH290" s="15">
        <f t="shared" si="220"/>
        <v>9.7937136394747881E-3</v>
      </c>
      <c r="AI290" s="1">
        <f t="shared" si="236"/>
        <v>192288.70211639898</v>
      </c>
      <c r="AJ290" s="1">
        <f t="shared" si="236"/>
        <v>191213.55428450013</v>
      </c>
      <c r="AK290" s="1">
        <f t="shared" si="236"/>
        <v>74425.357641216207</v>
      </c>
      <c r="AL290" s="14">
        <f t="shared" si="241"/>
        <v>95.769469223451154</v>
      </c>
      <c r="AM290" s="14">
        <f t="shared" si="241"/>
        <v>23.707669765297034</v>
      </c>
      <c r="AN290" s="14">
        <f t="shared" si="241"/>
        <v>7.3885121953244237</v>
      </c>
      <c r="AO290" s="11">
        <f t="shared" si="242"/>
        <v>1.9631243297074312E-3</v>
      </c>
      <c r="AP290" s="11">
        <f t="shared" si="242"/>
        <v>2.4730188881952071E-3</v>
      </c>
      <c r="AQ290" s="11">
        <f t="shared" si="242"/>
        <v>2.2433401629854441E-3</v>
      </c>
      <c r="AR290" s="1">
        <f t="shared" si="214"/>
        <v>63220.973972372383</v>
      </c>
      <c r="AS290" s="1">
        <f t="shared" si="211"/>
        <v>94835.0364047482</v>
      </c>
      <c r="AT290" s="1">
        <f t="shared" si="212"/>
        <v>37287.112242024821</v>
      </c>
      <c r="AU290" s="1">
        <f t="shared" si="221"/>
        <v>12644.194794474477</v>
      </c>
      <c r="AV290" s="1">
        <f t="shared" si="221"/>
        <v>18967.007280949641</v>
      </c>
      <c r="AW290" s="1">
        <f t="shared" si="221"/>
        <v>7457.4224484049646</v>
      </c>
      <c r="AX290" s="1">
        <f t="shared" si="222"/>
        <v>43398.448300471951</v>
      </c>
      <c r="AY290" s="1">
        <f t="shared" si="222"/>
        <v>25595.052547505253</v>
      </c>
      <c r="AZ290" s="1">
        <f t="shared" si="222"/>
        <v>6826.0943439825242</v>
      </c>
      <c r="BA290" s="1">
        <f t="shared" si="223"/>
        <v>12444.40575032689</v>
      </c>
      <c r="BB290" s="1">
        <f t="shared" si="223"/>
        <v>30086.760109353392</v>
      </c>
      <c r="BC290" s="1">
        <f t="shared" si="223"/>
        <v>38580.136786456576</v>
      </c>
      <c r="BD290" s="1">
        <f t="shared" si="224"/>
        <v>93.187340774164511</v>
      </c>
      <c r="BE290" s="2">
        <f t="shared" si="237"/>
        <v>0.17931493730955578</v>
      </c>
      <c r="BF290" s="2">
        <f t="shared" si="237"/>
        <v>0.13584270515142602</v>
      </c>
      <c r="BG290" s="2">
        <f t="shared" si="237"/>
        <v>7.3108051554487685E-2</v>
      </c>
      <c r="BH290" s="2">
        <f t="shared" si="217"/>
        <v>8.2825482409327411E-2</v>
      </c>
      <c r="BI290" s="2">
        <f t="shared" si="225"/>
        <v>3.2153846742329923E-3</v>
      </c>
      <c r="BJ290" s="2">
        <f t="shared" si="225"/>
        <v>1.8453240542857267E-3</v>
      </c>
      <c r="BK290" s="2">
        <f t="shared" si="225"/>
        <v>5.3447872020936297E-4</v>
      </c>
      <c r="BL290" s="2">
        <f t="shared" si="218"/>
        <v>203.27975080084906</v>
      </c>
      <c r="BM290" s="2">
        <f t="shared" si="218"/>
        <v>175.00137386674444</v>
      </c>
      <c r="BN290" s="2">
        <f t="shared" si="218"/>
        <v>19.929168031420296</v>
      </c>
      <c r="BO290" s="2">
        <f t="shared" si="226"/>
        <v>3937.7059603732046</v>
      </c>
      <c r="BP290" s="2">
        <f t="shared" si="226"/>
        <v>295.46450424537272</v>
      </c>
      <c r="BQ290" s="2">
        <f t="shared" si="226"/>
        <v>10.229974202355722</v>
      </c>
      <c r="BR290" s="11">
        <f t="shared" si="227"/>
        <v>1.4083900887826573E-3</v>
      </c>
      <c r="BS290" s="17">
        <f t="shared" si="215"/>
        <v>3.7894465622735429E-4</v>
      </c>
      <c r="BT290" s="17">
        <f t="shared" si="216"/>
        <v>1.1488823102830887E-3</v>
      </c>
      <c r="BU290" s="12">
        <f>(BU$3*temphigh!$I400+BU$4*temphigh!$I400^2+BU$5*temphigh!$I400^6)*(K290/K$56)^$BW$1</f>
        <v>-81.385925412101429</v>
      </c>
      <c r="BV290" s="12">
        <f>(BV$3*temphigh!$I400+BV$4*temphigh!$I400^2+BV$5*temphigh!$I400^6)*(L290/L$56)^$BW$1</f>
        <v>-41.372327992087357</v>
      </c>
      <c r="BW290" s="12">
        <f>(BW$3*temphigh!$I400+BW$4*temphigh!$I400^2+BW$5*temphigh!$I400^6)*(M290/M$56)^$BW$1</f>
        <v>-34.594834339943198</v>
      </c>
      <c r="BX290" s="12"/>
      <c r="BY290" s="12"/>
      <c r="BZ290" s="12"/>
      <c r="CA290" s="19"/>
      <c r="CB290" s="19"/>
      <c r="CC290" s="19"/>
      <c r="CD290" s="19"/>
      <c r="CE290" s="19"/>
      <c r="CF290" s="19"/>
      <c r="CG290" s="19"/>
      <c r="CH290" s="19"/>
    </row>
    <row r="291" spans="1:86" x14ac:dyDescent="0.3">
      <c r="A291" s="2">
        <f t="shared" si="200"/>
        <v>2245</v>
      </c>
      <c r="B291" s="5">
        <f t="shared" si="238"/>
        <v>1165.4052706512323</v>
      </c>
      <c r="C291" s="5">
        <f t="shared" si="238"/>
        <v>2964.1678819561998</v>
      </c>
      <c r="D291" s="5">
        <f t="shared" si="238"/>
        <v>4369.9502467356224</v>
      </c>
      <c r="E291" s="15">
        <f t="shared" si="239"/>
        <v>2.3915265957901815E-8</v>
      </c>
      <c r="F291" s="15">
        <f t="shared" si="239"/>
        <v>4.7114677586720375E-8</v>
      </c>
      <c r="G291" s="15">
        <f t="shared" si="239"/>
        <v>9.6182938323461708E-8</v>
      </c>
      <c r="H291" s="5">
        <f t="shared" si="203"/>
        <v>56401.42508912331</v>
      </c>
      <c r="I291" s="5">
        <f t="shared" si="203"/>
        <v>94719.679072663814</v>
      </c>
      <c r="J291" s="5">
        <f t="shared" si="203"/>
        <v>37283.803644945212</v>
      </c>
      <c r="K291" s="5">
        <f t="shared" si="204"/>
        <v>48396.404675264603</v>
      </c>
      <c r="L291" s="5">
        <f t="shared" si="204"/>
        <v>31954.896903529516</v>
      </c>
      <c r="M291" s="5">
        <f t="shared" si="204"/>
        <v>8531.8599846294419</v>
      </c>
      <c r="N291" s="15">
        <f t="shared" si="205"/>
        <v>-0.10786847787388198</v>
      </c>
      <c r="O291" s="15">
        <f t="shared" si="205"/>
        <v>-1.2164469920057375E-3</v>
      </c>
      <c r="P291" s="15">
        <f t="shared" si="205"/>
        <v>-8.8829167663728725E-5</v>
      </c>
      <c r="Q291" s="5">
        <f t="shared" si="206"/>
        <v>628.05000613911977</v>
      </c>
      <c r="R291" s="5">
        <f t="shared" si="206"/>
        <v>3187.1026680845857</v>
      </c>
      <c r="S291" s="5">
        <f t="shared" si="206"/>
        <v>2454.7831789084089</v>
      </c>
      <c r="T291" s="5">
        <f t="shared" si="240"/>
        <v>11.135357043668664</v>
      </c>
      <c r="U291" s="5">
        <f t="shared" si="240"/>
        <v>33.647735077729862</v>
      </c>
      <c r="V291" s="5">
        <f t="shared" si="240"/>
        <v>65.840470631306388</v>
      </c>
      <c r="W291" s="15">
        <f t="shared" si="208"/>
        <v>-1.0734613539272964E-2</v>
      </c>
      <c r="X291" s="15">
        <f t="shared" si="208"/>
        <v>-1.217998157191269E-2</v>
      </c>
      <c r="Y291" s="15">
        <f t="shared" si="208"/>
        <v>-9.7425357312937999E-3</v>
      </c>
      <c r="Z291" s="5">
        <f t="shared" si="213"/>
        <v>520.8729881837736</v>
      </c>
      <c r="AA291" s="5">
        <f t="shared" si="213"/>
        <v>8606.4601315878954</v>
      </c>
      <c r="AB291" s="5">
        <f t="shared" si="213"/>
        <v>53288.43791724163</v>
      </c>
      <c r="AC291" s="16">
        <f t="shared" si="235"/>
        <v>0.89187253861099536</v>
      </c>
      <c r="AD291" s="16">
        <f t="shared" si="235"/>
        <v>3.083080984238038</v>
      </c>
      <c r="AE291" s="16">
        <f t="shared" si="235"/>
        <v>23.189977541941662</v>
      </c>
      <c r="AF291" s="15">
        <f t="shared" si="220"/>
        <v>-4.0504037456468023E-3</v>
      </c>
      <c r="AG291" s="15">
        <f t="shared" si="220"/>
        <v>2.9673830763510267E-4</v>
      </c>
      <c r="AH291" s="15">
        <f t="shared" si="220"/>
        <v>9.7937136394747881E-3</v>
      </c>
      <c r="AI291" s="1">
        <f t="shared" si="236"/>
        <v>185704.02669923357</v>
      </c>
      <c r="AJ291" s="1">
        <f t="shared" si="236"/>
        <v>191059.20613699977</v>
      </c>
      <c r="AK291" s="1">
        <f t="shared" si="236"/>
        <v>74440.244325499545</v>
      </c>
      <c r="AL291" s="14">
        <f t="shared" si="241"/>
        <v>95.955596524776126</v>
      </c>
      <c r="AM291" s="14">
        <f t="shared" si="241"/>
        <v>23.765712985270465</v>
      </c>
      <c r="AN291" s="14">
        <f t="shared" si="241"/>
        <v>7.4049213920153782</v>
      </c>
      <c r="AO291" s="11">
        <f t="shared" si="242"/>
        <v>1.9434930864103569E-3</v>
      </c>
      <c r="AP291" s="11">
        <f t="shared" si="242"/>
        <v>2.4482886993132552E-3</v>
      </c>
      <c r="AQ291" s="11">
        <f t="shared" si="242"/>
        <v>2.2209067613555896E-3</v>
      </c>
      <c r="AR291" s="1">
        <f t="shared" si="214"/>
        <v>56401.42508912331</v>
      </c>
      <c r="AS291" s="1">
        <f t="shared" si="211"/>
        <v>94719.679072663814</v>
      </c>
      <c r="AT291" s="1">
        <f t="shared" si="212"/>
        <v>37283.803644945212</v>
      </c>
      <c r="AU291" s="1">
        <f t="shared" si="221"/>
        <v>11280.285017824663</v>
      </c>
      <c r="AV291" s="1">
        <f t="shared" si="221"/>
        <v>18943.935814532764</v>
      </c>
      <c r="AW291" s="1">
        <f t="shared" si="221"/>
        <v>7456.7607289890429</v>
      </c>
      <c r="AX291" s="1">
        <f t="shared" si="222"/>
        <v>38717.123740211682</v>
      </c>
      <c r="AY291" s="1">
        <f t="shared" si="222"/>
        <v>25563.917522823616</v>
      </c>
      <c r="AZ291" s="1">
        <f t="shared" si="222"/>
        <v>6825.4879877035528</v>
      </c>
      <c r="BA291" s="1">
        <f t="shared" si="223"/>
        <v>12311.384696405743</v>
      </c>
      <c r="BB291" s="1">
        <f t="shared" si="223"/>
        <v>30083.153578893678</v>
      </c>
      <c r="BC291" s="1">
        <f t="shared" si="223"/>
        <v>38579.752300922511</v>
      </c>
      <c r="BD291" s="1">
        <f t="shared" si="224"/>
        <v>90.320320418198051</v>
      </c>
      <c r="BE291" s="2">
        <f t="shared" si="237"/>
        <v>0.17931493730955578</v>
      </c>
      <c r="BF291" s="2">
        <f t="shared" si="237"/>
        <v>0.13584270515142602</v>
      </c>
      <c r="BG291" s="2">
        <f t="shared" si="237"/>
        <v>7.3108051554487685E-2</v>
      </c>
      <c r="BH291" s="2">
        <f t="shared" si="217"/>
        <v>8.2644801371244345E-2</v>
      </c>
      <c r="BI291" s="2">
        <f t="shared" si="225"/>
        <v>3.2153846742329923E-3</v>
      </c>
      <c r="BJ291" s="2">
        <f t="shared" si="225"/>
        <v>1.8453240542857267E-3</v>
      </c>
      <c r="BK291" s="2">
        <f t="shared" si="225"/>
        <v>5.3447872020936297E-4</v>
      </c>
      <c r="BL291" s="2">
        <f t="shared" si="218"/>
        <v>181.35227783646727</v>
      </c>
      <c r="BM291" s="2">
        <f t="shared" si="218"/>
        <v>174.78850220701088</v>
      </c>
      <c r="BN291" s="2">
        <f t="shared" si="218"/>
        <v>19.927399656687498</v>
      </c>
      <c r="BO291" s="2">
        <f t="shared" si="226"/>
        <v>3883.3336469571277</v>
      </c>
      <c r="BP291" s="2">
        <f t="shared" si="226"/>
        <v>299.00742557513263</v>
      </c>
      <c r="BQ291" s="2">
        <f t="shared" si="226"/>
        <v>10.230160033045845</v>
      </c>
      <c r="BR291" s="11">
        <f t="shared" si="227"/>
        <v>-5.5181577410436111E-3</v>
      </c>
      <c r="BS291" s="17">
        <f t="shared" si="215"/>
        <v>3.7841170493264778E-4</v>
      </c>
      <c r="BT291" s="17">
        <f t="shared" si="216"/>
        <v>1.1154197187214453E-3</v>
      </c>
      <c r="BU291" s="12">
        <f>(BU$3*temphigh!$I401+BU$4*temphigh!$I401^2+BU$5*temphigh!$I401^6)*(K291/K$56)^$BW$1</f>
        <v>-84.149863639717054</v>
      </c>
      <c r="BV291" s="12">
        <f>(BV$3*temphigh!$I401+BV$4*temphigh!$I401^2+BV$5*temphigh!$I401^6)*(L291/L$56)^$BW$1</f>
        <v>-41.576901181325795</v>
      </c>
      <c r="BW291" s="12">
        <f>(BW$3*temphigh!$I401+BW$4*temphigh!$I401^2+BW$5*temphigh!$I401^6)*(M291/M$56)^$BW$1</f>
        <v>-34.747908394948354</v>
      </c>
      <c r="BX291" s="12"/>
      <c r="BY291" s="12"/>
      <c r="BZ291" s="12"/>
      <c r="CA291" s="19"/>
      <c r="CB291" s="19"/>
      <c r="CC291" s="19"/>
      <c r="CD291" s="19"/>
      <c r="CE291" s="19"/>
      <c r="CF291" s="19"/>
      <c r="CG291" s="19"/>
      <c r="CH291" s="19"/>
    </row>
    <row r="292" spans="1:86" x14ac:dyDescent="0.3">
      <c r="A292" s="2">
        <f t="shared" si="200"/>
        <v>2246</v>
      </c>
      <c r="B292" s="5">
        <f t="shared" si="238"/>
        <v>1165.4052971286605</v>
      </c>
      <c r="C292" s="5">
        <f t="shared" si="238"/>
        <v>2964.1680146292229</v>
      </c>
      <c r="D292" s="5">
        <f t="shared" si="238"/>
        <v>4369.9506460345447</v>
      </c>
      <c r="E292" s="15">
        <f t="shared" si="239"/>
        <v>2.2719502660006724E-8</v>
      </c>
      <c r="F292" s="15">
        <f t="shared" si="239"/>
        <v>4.4758943707384355E-8</v>
      </c>
      <c r="G292" s="15">
        <f t="shared" si="239"/>
        <v>9.1373791407288624E-8</v>
      </c>
      <c r="H292" s="5">
        <f t="shared" si="203"/>
        <v>47588.793101208474</v>
      </c>
      <c r="I292" s="5">
        <f t="shared" si="203"/>
        <v>94600.856924958818</v>
      </c>
      <c r="J292" s="5">
        <f t="shared" si="203"/>
        <v>37279.535434225189</v>
      </c>
      <c r="K292" s="5">
        <f t="shared" si="204"/>
        <v>40834.543328795837</v>
      </c>
      <c r="L292" s="5">
        <f t="shared" si="204"/>
        <v>31914.809301655627</v>
      </c>
      <c r="M292" s="5">
        <f t="shared" si="204"/>
        <v>8530.8824867516578</v>
      </c>
      <c r="N292" s="15">
        <f t="shared" si="205"/>
        <v>-0.15624841136874024</v>
      </c>
      <c r="O292" s="15">
        <f t="shared" si="205"/>
        <v>-1.2545057489908862E-3</v>
      </c>
      <c r="P292" s="15">
        <f t="shared" si="205"/>
        <v>-1.1457031403994122E-4</v>
      </c>
      <c r="Q292" s="5">
        <f t="shared" si="206"/>
        <v>524.22973534840651</v>
      </c>
      <c r="R292" s="5">
        <f t="shared" si="206"/>
        <v>3144.334416909574</v>
      </c>
      <c r="S292" s="5">
        <f t="shared" si="206"/>
        <v>2430.5890829299137</v>
      </c>
      <c r="T292" s="5">
        <f t="shared" si="240"/>
        <v>11.015823289183061</v>
      </c>
      <c r="U292" s="5">
        <f t="shared" si="240"/>
        <v>33.237906284546511</v>
      </c>
      <c r="V292" s="5">
        <f t="shared" si="240"/>
        <v>65.199017493615685</v>
      </c>
      <c r="W292" s="15">
        <f t="shared" si="208"/>
        <v>-1.0734613539272964E-2</v>
      </c>
      <c r="X292" s="15">
        <f t="shared" si="208"/>
        <v>-1.217998157191269E-2</v>
      </c>
      <c r="Y292" s="15">
        <f t="shared" si="208"/>
        <v>-9.7425357312937999E-3</v>
      </c>
      <c r="Z292" s="5">
        <f t="shared" si="213"/>
        <v>457.83701865017514</v>
      </c>
      <c r="AA292" s="5">
        <f t="shared" si="213"/>
        <v>8493.8119109061045</v>
      </c>
      <c r="AB292" s="5">
        <f t="shared" si="213"/>
        <v>53281.352326049469</v>
      </c>
      <c r="AC292" s="16">
        <f t="shared" si="235"/>
        <v>0.88826009473996581</v>
      </c>
      <c r="AD292" s="16">
        <f t="shared" si="235"/>
        <v>3.0839958524716029</v>
      </c>
      <c r="AE292" s="16">
        <f t="shared" si="235"/>
        <v>23.417093541293291</v>
      </c>
      <c r="AF292" s="15">
        <f t="shared" si="220"/>
        <v>-4.0504037456468023E-3</v>
      </c>
      <c r="AG292" s="15">
        <f t="shared" si="220"/>
        <v>2.9673830763510267E-4</v>
      </c>
      <c r="AH292" s="15">
        <f t="shared" si="220"/>
        <v>9.7937136394747881E-3</v>
      </c>
      <c r="AI292" s="1">
        <f t="shared" si="236"/>
        <v>178413.90904713489</v>
      </c>
      <c r="AJ292" s="1">
        <f t="shared" si="236"/>
        <v>190897.22133783257</v>
      </c>
      <c r="AK292" s="1">
        <f t="shared" si="236"/>
        <v>74452.980621938637</v>
      </c>
      <c r="AL292" s="14">
        <f t="shared" si="241"/>
        <v>96.140220672839916</v>
      </c>
      <c r="AM292" s="14">
        <f t="shared" si="241"/>
        <v>23.823316458538095</v>
      </c>
      <c r="AN292" s="14">
        <f t="shared" si="241"/>
        <v>7.4212025756023436</v>
      </c>
      <c r="AO292" s="11">
        <f t="shared" si="242"/>
        <v>1.9240581555462534E-3</v>
      </c>
      <c r="AP292" s="11">
        <f t="shared" si="242"/>
        <v>2.4238058123201224E-3</v>
      </c>
      <c r="AQ292" s="11">
        <f t="shared" si="242"/>
        <v>2.1986976937420338E-3</v>
      </c>
      <c r="AR292" s="1">
        <f t="shared" si="214"/>
        <v>47588.793101208474</v>
      </c>
      <c r="AS292" s="1">
        <f t="shared" si="211"/>
        <v>94600.856924958818</v>
      </c>
      <c r="AT292" s="1">
        <f t="shared" si="212"/>
        <v>37279.535434225189</v>
      </c>
      <c r="AU292" s="1">
        <f t="shared" si="221"/>
        <v>9517.7586202416951</v>
      </c>
      <c r="AV292" s="1">
        <f t="shared" si="221"/>
        <v>18920.171384991765</v>
      </c>
      <c r="AW292" s="1">
        <f t="shared" si="221"/>
        <v>7455.9070868450381</v>
      </c>
      <c r="AX292" s="1">
        <f t="shared" si="222"/>
        <v>32667.634663036672</v>
      </c>
      <c r="AY292" s="1">
        <f t="shared" si="222"/>
        <v>25531.847441324506</v>
      </c>
      <c r="AZ292" s="1">
        <f t="shared" si="222"/>
        <v>6824.7059894013264</v>
      </c>
      <c r="BA292" s="1">
        <f t="shared" si="223"/>
        <v>12113.385932904806</v>
      </c>
      <c r="BB292" s="1">
        <f t="shared" si="223"/>
        <v>30079.434025134851</v>
      </c>
      <c r="BC292" s="1">
        <f t="shared" si="223"/>
        <v>38579.255130799938</v>
      </c>
      <c r="BD292" s="1">
        <f t="shared" si="224"/>
        <v>87.470645899165945</v>
      </c>
      <c r="BE292" s="2">
        <f t="shared" si="237"/>
        <v>0.17931493730955578</v>
      </c>
      <c r="BF292" s="2">
        <f t="shared" si="237"/>
        <v>0.13584270515142602</v>
      </c>
      <c r="BG292" s="2">
        <f t="shared" si="237"/>
        <v>7.3108051554487685E-2</v>
      </c>
      <c r="BH292" s="2">
        <f t="shared" si="217"/>
        <v>8.2451676000530064E-2</v>
      </c>
      <c r="BI292" s="2">
        <f t="shared" si="225"/>
        <v>3.2153846742329923E-3</v>
      </c>
      <c r="BJ292" s="2">
        <f t="shared" si="225"/>
        <v>1.8453240542857267E-3</v>
      </c>
      <c r="BK292" s="2">
        <f t="shared" si="225"/>
        <v>5.3447872020936297E-4</v>
      </c>
      <c r="BL292" s="2">
        <f t="shared" si="218"/>
        <v>153.01627600287048</v>
      </c>
      <c r="BM292" s="2">
        <f t="shared" si="218"/>
        <v>174.56923683966897</v>
      </c>
      <c r="BN292" s="2">
        <f t="shared" si="218"/>
        <v>19.925118388884279</v>
      </c>
      <c r="BO292" s="2">
        <f t="shared" si="226"/>
        <v>3727.6939626853618</v>
      </c>
      <c r="BP292" s="2">
        <f t="shared" si="226"/>
        <v>302.59290997081933</v>
      </c>
      <c r="BQ292" s="2">
        <f t="shared" si="226"/>
        <v>10.230349191494561</v>
      </c>
      <c r="BR292" s="11">
        <f t="shared" si="227"/>
        <v>-1.7428351215133336E-2</v>
      </c>
      <c r="BS292" s="17">
        <f t="shared" si="215"/>
        <v>3.8051142700915388E-4</v>
      </c>
      <c r="BT292" s="17">
        <f t="shared" si="216"/>
        <v>1.082931765748976E-3</v>
      </c>
      <c r="BU292" s="12">
        <f>(BU$3*temphigh!$I402+BU$4*temphigh!$I402^2+BU$5*temphigh!$I402^6)*(K292/K$56)^$BW$1</f>
        <v>-88.224883710026901</v>
      </c>
      <c r="BV292" s="12">
        <f>(BV$3*temphigh!$I402+BV$4*temphigh!$I402^2+BV$5*temphigh!$I402^6)*(L292/L$56)^$BW$1</f>
        <v>-41.781081310884083</v>
      </c>
      <c r="BW292" s="12">
        <f>(BW$3*temphigh!$I402+BW$4*temphigh!$I402^2+BW$5*temphigh!$I402^6)*(M292/M$56)^$BW$1</f>
        <v>-34.900477437919299</v>
      </c>
      <c r="BX292" s="12"/>
      <c r="BY292" s="12"/>
      <c r="BZ292" s="12"/>
      <c r="CA292" s="19"/>
      <c r="CB292" s="19"/>
      <c r="CC292" s="19"/>
      <c r="CD292" s="19"/>
      <c r="CE292" s="19"/>
      <c r="CF292" s="19"/>
      <c r="CG292" s="19"/>
      <c r="CH292" s="19"/>
    </row>
    <row r="293" spans="1:86" x14ac:dyDescent="0.3">
      <c r="A293" s="2">
        <f t="shared" si="200"/>
        <v>2247</v>
      </c>
      <c r="B293" s="5">
        <f t="shared" si="238"/>
        <v>1165.4053222822181</v>
      </c>
      <c r="C293" s="5">
        <f t="shared" si="238"/>
        <v>2964.1681406686007</v>
      </c>
      <c r="D293" s="5">
        <f t="shared" si="238"/>
        <v>4369.9510253685548</v>
      </c>
      <c r="E293" s="15">
        <f t="shared" si="239"/>
        <v>2.1583527527006385E-8</v>
      </c>
      <c r="F293" s="15">
        <f t="shared" si="239"/>
        <v>4.2520996522015135E-8</v>
      </c>
      <c r="G293" s="15">
        <f t="shared" si="239"/>
        <v>8.6805101836924189E-8</v>
      </c>
      <c r="H293" s="5">
        <f t="shared" si="203"/>
        <v>34832.949152770241</v>
      </c>
      <c r="I293" s="5">
        <f t="shared" si="203"/>
        <v>94478.610092986346</v>
      </c>
      <c r="J293" s="5">
        <f t="shared" si="203"/>
        <v>37274.320549082076</v>
      </c>
      <c r="K293" s="5">
        <f t="shared" si="204"/>
        <v>29889.128260163368</v>
      </c>
      <c r="L293" s="5">
        <f t="shared" si="204"/>
        <v>31873.566413704069</v>
      </c>
      <c r="M293" s="5">
        <f t="shared" si="204"/>
        <v>8529.6883952923527</v>
      </c>
      <c r="N293" s="15">
        <f t="shared" si="205"/>
        <v>-0.26804303847605282</v>
      </c>
      <c r="O293" s="15">
        <f t="shared" si="205"/>
        <v>-1.292280569867521E-3</v>
      </c>
      <c r="P293" s="15">
        <f t="shared" si="205"/>
        <v>-1.3997279427535592E-4</v>
      </c>
      <c r="Q293" s="5">
        <f t="shared" si="206"/>
        <v>379.59459516798393</v>
      </c>
      <c r="R293" s="5">
        <f t="shared" si="206"/>
        <v>3102.0227429622332</v>
      </c>
      <c r="S293" s="5">
        <f t="shared" si="206"/>
        <v>2406.5722890683419</v>
      </c>
      <c r="T293" s="5">
        <f t="shared" si="240"/>
        <v>10.897572683356758</v>
      </c>
      <c r="U293" s="5">
        <f t="shared" si="240"/>
        <v>32.833069198511772</v>
      </c>
      <c r="V293" s="5">
        <f t="shared" si="240"/>
        <v>64.563813736038881</v>
      </c>
      <c r="W293" s="15">
        <f t="shared" si="208"/>
        <v>-1.0734613539272964E-2</v>
      </c>
      <c r="X293" s="15">
        <f t="shared" si="208"/>
        <v>-1.217998157191269E-2</v>
      </c>
      <c r="Y293" s="15">
        <f t="shared" si="208"/>
        <v>-9.7425357312937999E-3</v>
      </c>
      <c r="Z293" s="5">
        <f t="shared" si="213"/>
        <v>380.60605393512128</v>
      </c>
      <c r="AA293" s="5">
        <f t="shared" si="213"/>
        <v>8382.3186789701613</v>
      </c>
      <c r="AB293" s="5">
        <f t="shared" si="213"/>
        <v>53272.895958260066</v>
      </c>
      <c r="AC293" s="16">
        <f t="shared" si="235"/>
        <v>0.88466228272512248</v>
      </c>
      <c r="AD293" s="16">
        <f t="shared" si="235"/>
        <v>3.0849109921816189</v>
      </c>
      <c r="AE293" s="16">
        <f t="shared" si="235"/>
        <v>23.646433849705513</v>
      </c>
      <c r="AF293" s="15">
        <f t="shared" si="220"/>
        <v>-4.0504037456468023E-3</v>
      </c>
      <c r="AG293" s="15">
        <f t="shared" si="220"/>
        <v>2.9673830763510267E-4</v>
      </c>
      <c r="AH293" s="15">
        <f t="shared" si="220"/>
        <v>9.7937136394747881E-3</v>
      </c>
      <c r="AI293" s="1">
        <f t="shared" si="236"/>
        <v>170090.2767626631</v>
      </c>
      <c r="AJ293" s="1">
        <f t="shared" si="236"/>
        <v>190727.67058904108</v>
      </c>
      <c r="AK293" s="1">
        <f t="shared" si="236"/>
        <v>74463.589646589811</v>
      </c>
      <c r="AL293" s="14">
        <f t="shared" si="241"/>
        <v>96.323350254744895</v>
      </c>
      <c r="AM293" s="14">
        <f t="shared" si="241"/>
        <v>23.880482120510035</v>
      </c>
      <c r="AN293" s="14">
        <f t="shared" si="241"/>
        <v>7.4373563867802357</v>
      </c>
      <c r="AO293" s="11">
        <f t="shared" si="242"/>
        <v>1.9048175739907907E-3</v>
      </c>
      <c r="AP293" s="11">
        <f t="shared" si="242"/>
        <v>2.3995677541969211E-3</v>
      </c>
      <c r="AQ293" s="11">
        <f t="shared" si="242"/>
        <v>2.1767107168046136E-3</v>
      </c>
      <c r="AR293" s="1">
        <f t="shared" si="214"/>
        <v>34832.949152770241</v>
      </c>
      <c r="AS293" s="1">
        <f t="shared" si="211"/>
        <v>94478.610092986346</v>
      </c>
      <c r="AT293" s="1">
        <f t="shared" si="212"/>
        <v>37274.320549082076</v>
      </c>
      <c r="AU293" s="1">
        <f t="shared" si="221"/>
        <v>6966.5898305540486</v>
      </c>
      <c r="AV293" s="1">
        <f t="shared" si="221"/>
        <v>18895.722018597269</v>
      </c>
      <c r="AW293" s="1">
        <f t="shared" si="221"/>
        <v>7454.8641098164153</v>
      </c>
      <c r="AX293" s="1">
        <f t="shared" si="222"/>
        <v>23911.302608130693</v>
      </c>
      <c r="AY293" s="1">
        <f t="shared" si="222"/>
        <v>25498.853130963256</v>
      </c>
      <c r="AZ293" s="1">
        <f t="shared" si="222"/>
        <v>6823.7507162338816</v>
      </c>
      <c r="BA293" s="1">
        <f t="shared" si="223"/>
        <v>11749.740619907583</v>
      </c>
      <c r="BB293" s="1">
        <f t="shared" si="223"/>
        <v>30075.602290049763</v>
      </c>
      <c r="BC293" s="1">
        <f t="shared" si="223"/>
        <v>38578.646762607357</v>
      </c>
      <c r="BD293" s="1">
        <f t="shared" si="224"/>
        <v>84.535955834342644</v>
      </c>
      <c r="BE293" s="2">
        <f t="shared" si="237"/>
        <v>0.17931493730955578</v>
      </c>
      <c r="BF293" s="2">
        <f t="shared" si="237"/>
        <v>0.13584270515142602</v>
      </c>
      <c r="BG293" s="2">
        <f t="shared" si="237"/>
        <v>7.3108051554487685E-2</v>
      </c>
      <c r="BH293" s="2">
        <f t="shared" si="217"/>
        <v>8.2236404110206496E-2</v>
      </c>
      <c r="BI293" s="2">
        <f t="shared" si="225"/>
        <v>3.2153846742329923E-3</v>
      </c>
      <c r="BJ293" s="2">
        <f t="shared" si="225"/>
        <v>1.8453240542857267E-3</v>
      </c>
      <c r="BK293" s="2">
        <f t="shared" si="225"/>
        <v>5.3447872020936297E-4</v>
      </c>
      <c r="BL293" s="2">
        <f t="shared" si="218"/>
        <v>112.00133086415453</v>
      </c>
      <c r="BM293" s="2">
        <f t="shared" si="218"/>
        <v>174.34365182006994</v>
      </c>
      <c r="BN293" s="2">
        <f t="shared" si="218"/>
        <v>19.922331143746948</v>
      </c>
      <c r="BO293" s="2">
        <f t="shared" si="226"/>
        <v>3282.1695971765357</v>
      </c>
      <c r="BP293" s="2">
        <f t="shared" si="226"/>
        <v>306.22147559665154</v>
      </c>
      <c r="BQ293" s="2">
        <f t="shared" si="226"/>
        <v>10.230541814343649</v>
      </c>
      <c r="BR293" s="11">
        <f t="shared" si="227"/>
        <v>-4.1785671899790017E-2</v>
      </c>
      <c r="BS293" s="17">
        <f t="shared" si="215"/>
        <v>3.8726074325442556E-4</v>
      </c>
      <c r="BT293" s="17">
        <f t="shared" si="216"/>
        <v>1.0513900638339574E-3</v>
      </c>
      <c r="BU293" s="12">
        <f>(BU$3*temphigh!$I403+BU$4*temphigh!$I403^2+BU$5*temphigh!$I403^6)*(K293/K$56)^$BW$1</f>
        <v>-95.83876843493708</v>
      </c>
      <c r="BV293" s="12">
        <f>(BV$3*temphigh!$I403+BV$4*temphigh!$I403^2+BV$5*temphigh!$I403^6)*(L293/L$56)^$BW$1</f>
        <v>-41.984866265718324</v>
      </c>
      <c r="BW293" s="12">
        <f>(BW$3*temphigh!$I403+BW$4*temphigh!$I403^2+BW$5*temphigh!$I403^6)*(M293/M$56)^$BW$1</f>
        <v>-35.052538352480667</v>
      </c>
      <c r="BX293" s="12"/>
      <c r="BY293" s="12"/>
      <c r="BZ293" s="12"/>
      <c r="CA293" s="19"/>
      <c r="CB293" s="19"/>
      <c r="CC293" s="19"/>
      <c r="CD293" s="19"/>
      <c r="CE293" s="19"/>
      <c r="CF293" s="19"/>
      <c r="CG293" s="19"/>
      <c r="CH293" s="19"/>
    </row>
    <row r="294" spans="1:86" x14ac:dyDescent="0.3">
      <c r="A294" s="2">
        <f t="shared" si="200"/>
        <v>2248</v>
      </c>
      <c r="B294" s="5">
        <f t="shared" si="238"/>
        <v>1165.4053461780979</v>
      </c>
      <c r="C294" s="5">
        <f t="shared" si="238"/>
        <v>2964.1682604060147</v>
      </c>
      <c r="D294" s="5">
        <f t="shared" si="238"/>
        <v>4369.9513857358961</v>
      </c>
      <c r="E294" s="15">
        <f t="shared" si="239"/>
        <v>2.0504351150656065E-8</v>
      </c>
      <c r="F294" s="15">
        <f t="shared" si="239"/>
        <v>4.0394946695914376E-8</v>
      </c>
      <c r="G294" s="15">
        <f t="shared" si="239"/>
        <v>8.2464846745077975E-8</v>
      </c>
      <c r="H294" s="5">
        <f t="shared" si="203"/>
        <v>11557.871676441322</v>
      </c>
      <c r="I294" s="5">
        <f t="shared" si="203"/>
        <v>94352.982085007345</v>
      </c>
      <c r="J294" s="5">
        <f t="shared" si="203"/>
        <v>37268.172847173453</v>
      </c>
      <c r="K294" s="5">
        <f t="shared" si="204"/>
        <v>9917.4692430791729</v>
      </c>
      <c r="L294" s="5">
        <f t="shared" si="204"/>
        <v>31831.182914050707</v>
      </c>
      <c r="M294" s="5">
        <f t="shared" si="204"/>
        <v>8528.2808794673874</v>
      </c>
      <c r="N294" s="15">
        <f t="shared" si="205"/>
        <v>-0.66819141874079646</v>
      </c>
      <c r="O294" s="15">
        <f t="shared" si="205"/>
        <v>-1.3297382258151691E-3</v>
      </c>
      <c r="P294" s="15">
        <f t="shared" si="205"/>
        <v>-1.6501374490329734E-4</v>
      </c>
      <c r="Q294" s="5">
        <f t="shared" si="206"/>
        <v>124.60069259933617</v>
      </c>
      <c r="R294" s="5">
        <f t="shared" si="206"/>
        <v>3060.1656494545477</v>
      </c>
      <c r="S294" s="5">
        <f t="shared" si="206"/>
        <v>2382.7331204695474</v>
      </c>
      <c r="T294" s="5">
        <f t="shared" si="240"/>
        <v>10.780591452084785</v>
      </c>
      <c r="U294" s="5">
        <f t="shared" si="240"/>
        <v>32.433163020724564</v>
      </c>
      <c r="V294" s="5">
        <f t="shared" si="240"/>
        <v>63.934798473766925</v>
      </c>
      <c r="W294" s="15">
        <f t="shared" si="208"/>
        <v>-1.0734613539272964E-2</v>
      </c>
      <c r="X294" s="15">
        <f t="shared" si="208"/>
        <v>-1.217998157191269E-2</v>
      </c>
      <c r="Y294" s="15">
        <f t="shared" si="208"/>
        <v>-9.7425357312937999E-3</v>
      </c>
      <c r="Z294" s="5">
        <f t="shared" si="213"/>
        <v>274.48045222177814</v>
      </c>
      <c r="AA294" s="5">
        <f t="shared" si="213"/>
        <v>8271.9760573205549</v>
      </c>
      <c r="AB294" s="5">
        <f t="shared" si="213"/>
        <v>53263.087485306642</v>
      </c>
      <c r="AC294" s="16">
        <f t="shared" si="235"/>
        <v>0.88107904330154019</v>
      </c>
      <c r="AD294" s="16">
        <f t="shared" si="235"/>
        <v>3.0858264034486438</v>
      </c>
      <c r="AE294" s="16">
        <f t="shared" si="235"/>
        <v>23.878020251424314</v>
      </c>
      <c r="AF294" s="15">
        <f t="shared" si="220"/>
        <v>-4.0504037456468023E-3</v>
      </c>
      <c r="AG294" s="15">
        <f t="shared" si="220"/>
        <v>2.9673830763510267E-4</v>
      </c>
      <c r="AH294" s="15">
        <f t="shared" si="220"/>
        <v>9.7937136394747881E-3</v>
      </c>
      <c r="AI294" s="1">
        <f t="shared" si="236"/>
        <v>160047.83891695086</v>
      </c>
      <c r="AJ294" s="1">
        <f t="shared" si="236"/>
        <v>190550.62554873424</v>
      </c>
      <c r="AK294" s="1">
        <f t="shared" si="236"/>
        <v>74472.094791747251</v>
      </c>
      <c r="AL294" s="14">
        <f t="shared" si="241"/>
        <v>96.504993880992288</v>
      </c>
      <c r="AM294" s="14">
        <f t="shared" si="241"/>
        <v>23.937211927012576</v>
      </c>
      <c r="AN294" s="14">
        <f t="shared" si="241"/>
        <v>7.453383470398518</v>
      </c>
      <c r="AO294" s="11">
        <f t="shared" si="242"/>
        <v>1.8857693982508828E-3</v>
      </c>
      <c r="AP294" s="11">
        <f t="shared" si="242"/>
        <v>2.3755720766549518E-3</v>
      </c>
      <c r="AQ294" s="11">
        <f t="shared" si="242"/>
        <v>2.1549436096365672E-3</v>
      </c>
      <c r="AR294" s="1">
        <f t="shared" si="214"/>
        <v>11557.871676441322</v>
      </c>
      <c r="AS294" s="1">
        <f t="shared" si="211"/>
        <v>94352.982085007345</v>
      </c>
      <c r="AT294" s="1">
        <f t="shared" si="212"/>
        <v>37268.172847173453</v>
      </c>
      <c r="AU294" s="1">
        <f t="shared" si="221"/>
        <v>2311.5743352882646</v>
      </c>
      <c r="AV294" s="1">
        <f t="shared" si="221"/>
        <v>18870.59641700147</v>
      </c>
      <c r="AW294" s="1">
        <f t="shared" si="221"/>
        <v>7453.634569434691</v>
      </c>
      <c r="AX294" s="1">
        <f t="shared" si="222"/>
        <v>7933.9753944633385</v>
      </c>
      <c r="AY294" s="1">
        <f t="shared" si="222"/>
        <v>25464.946331240568</v>
      </c>
      <c r="AZ294" s="1">
        <f t="shared" si="222"/>
        <v>6822.6247035739098</v>
      </c>
      <c r="BA294" s="1">
        <f t="shared" si="223"/>
        <v>10464.069133906725</v>
      </c>
      <c r="BB294" s="1">
        <f t="shared" si="223"/>
        <v>30071.659314156306</v>
      </c>
      <c r="BC294" s="1">
        <f t="shared" si="223"/>
        <v>38577.928782443931</v>
      </c>
      <c r="BD294" s="1">
        <f t="shared" si="224"/>
        <v>80.756614685165573</v>
      </c>
      <c r="BE294" s="2">
        <f t="shared" si="237"/>
        <v>0.17931493730955578</v>
      </c>
      <c r="BF294" s="2">
        <f t="shared" si="237"/>
        <v>0.13584270515142602</v>
      </c>
      <c r="BG294" s="2">
        <f t="shared" si="237"/>
        <v>7.3108051554487685E-2</v>
      </c>
      <c r="BH294" s="2">
        <f t="shared" si="217"/>
        <v>8.1975472847790984E-2</v>
      </c>
      <c r="BI294" s="2">
        <f t="shared" si="225"/>
        <v>3.2153846742329923E-3</v>
      </c>
      <c r="BJ294" s="2">
        <f t="shared" si="225"/>
        <v>1.8453240542857267E-3</v>
      </c>
      <c r="BK294" s="2">
        <f t="shared" si="225"/>
        <v>5.3447872020936297E-4</v>
      </c>
      <c r="BL294" s="2">
        <f t="shared" si="218"/>
        <v>37.163003455181006</v>
      </c>
      <c r="BM294" s="2">
        <f t="shared" si="218"/>
        <v>174.11182743505429</v>
      </c>
      <c r="BN294" s="2">
        <f t="shared" si="218"/>
        <v>19.919045327898598</v>
      </c>
      <c r="BO294" s="2">
        <f t="shared" si="226"/>
        <v>1510.1250513959385</v>
      </c>
      <c r="BP294" s="2">
        <f t="shared" si="226"/>
        <v>309.8936514495461</v>
      </c>
      <c r="BQ294" s="2">
        <f t="shared" si="226"/>
        <v>10.230738135878189</v>
      </c>
      <c r="BR294" s="11">
        <f t="shared" si="227"/>
        <v>-0.11050927788839507</v>
      </c>
      <c r="BS294" s="17">
        <f t="shared" si="215"/>
        <v>4.0414835376363298E-4</v>
      </c>
      <c r="BT294" s="17">
        <f t="shared" si="216"/>
        <v>1.0207670522659779E-3</v>
      </c>
      <c r="BU294" s="12">
        <f>(BU$3*temphigh!$I404+BU$4*temphigh!$I404^2+BU$5*temphigh!$I404^6)*(K294/K$56)^$BW$1</f>
        <v>-126.87357458438026</v>
      </c>
      <c r="BV294" s="12">
        <f>(BV$3*temphigh!$I404+BV$4*temphigh!$I404^2+BV$5*temphigh!$I404^6)*(L294/L$56)^$BW$1</f>
        <v>-42.188250319814692</v>
      </c>
      <c r="BW294" s="12">
        <f>(BW$3*temphigh!$I404+BW$4*temphigh!$I404^2+BW$5*temphigh!$I404^6)*(M294/M$56)^$BW$1</f>
        <v>-35.204085236049636</v>
      </c>
      <c r="BX294" s="12"/>
      <c r="BY294" s="12"/>
      <c r="BZ294" s="12"/>
      <c r="CA294" s="19"/>
      <c r="CB294" s="19"/>
      <c r="CC294" s="19"/>
      <c r="CD294" s="19"/>
      <c r="CE294" s="19"/>
      <c r="CF294" s="19"/>
      <c r="CG294" s="19"/>
      <c r="CH294" s="19"/>
    </row>
    <row r="295" spans="1:86" x14ac:dyDescent="0.3">
      <c r="A295" s="2">
        <f t="shared" si="200"/>
        <v>2249</v>
      </c>
      <c r="B295" s="5">
        <f t="shared" si="238"/>
        <v>1165.4053688791844</v>
      </c>
      <c r="C295" s="5">
        <f t="shared" si="238"/>
        <v>2964.168374156563</v>
      </c>
      <c r="D295" s="5">
        <f t="shared" si="238"/>
        <v>4369.9517280848986</v>
      </c>
      <c r="E295" s="15">
        <f t="shared" si="239"/>
        <v>1.9479133593123262E-8</v>
      </c>
      <c r="F295" s="15">
        <f t="shared" si="239"/>
        <v>3.8375199361118658E-8</v>
      </c>
      <c r="G295" s="15">
        <f t="shared" si="239"/>
        <v>7.834160440782407E-8</v>
      </c>
      <c r="H295" s="5">
        <f t="shared" si="203"/>
        <v>349.62161066375529</v>
      </c>
      <c r="I295" s="5">
        <f t="shared" si="203"/>
        <v>94224.022419554603</v>
      </c>
      <c r="J295" s="5">
        <f t="shared" si="203"/>
        <v>37261.107816461568</v>
      </c>
      <c r="K295" s="5">
        <f t="shared" si="204"/>
        <v>300</v>
      </c>
      <c r="L295" s="5">
        <f t="shared" si="204"/>
        <v>31787.675504892835</v>
      </c>
      <c r="M295" s="5">
        <f t="shared" si="204"/>
        <v>8526.6634816561218</v>
      </c>
      <c r="N295" s="15">
        <f t="shared" si="205"/>
        <v>-0.96975034732682908</v>
      </c>
      <c r="O295" s="15">
        <f t="shared" si="205"/>
        <v>-1.3668172268479495E-3</v>
      </c>
      <c r="P295" s="15">
        <f t="shared" si="205"/>
        <v>-1.8965109546986714E-4</v>
      </c>
      <c r="Q295" s="5">
        <f t="shared" si="206"/>
        <v>3.7286676176374587</v>
      </c>
      <c r="R295" s="5">
        <f t="shared" si="206"/>
        <v>3018.7612620081936</v>
      </c>
      <c r="S295" s="5">
        <f t="shared" si="206"/>
        <v>2359.0719573066594</v>
      </c>
      <c r="T295" s="5">
        <f t="shared" si="240"/>
        <v>10.664865969121866</v>
      </c>
      <c r="U295" s="5">
        <f t="shared" si="240"/>
        <v>32.038127692813298</v>
      </c>
      <c r="V295" s="5">
        <f t="shared" si="240"/>
        <v>63.311911415163181</v>
      </c>
      <c r="W295" s="15">
        <f t="shared" si="208"/>
        <v>-1.0734613539272964E-2</v>
      </c>
      <c r="X295" s="15">
        <f t="shared" si="208"/>
        <v>-1.217998157191269E-2</v>
      </c>
      <c r="Y295" s="15">
        <f t="shared" si="208"/>
        <v>-9.7425357312937999E-3</v>
      </c>
      <c r="Z295" s="5">
        <f t="shared" si="213"/>
        <v>89.732386173529463</v>
      </c>
      <c r="AA295" s="5">
        <f t="shared" si="213"/>
        <v>8162.77977362817</v>
      </c>
      <c r="AB295" s="5">
        <f t="shared" si="213"/>
        <v>53251.946887680439</v>
      </c>
      <c r="AC295" s="16">
        <f t="shared" ref="AC295:AE310" si="243">AC294*(1+AF295)</f>
        <v>0.87751031744434072</v>
      </c>
      <c r="AD295" s="16">
        <f t="shared" si="243"/>
        <v>3.0867420863532589</v>
      </c>
      <c r="AE295" s="16">
        <f t="shared" si="243"/>
        <v>24.111874744044343</v>
      </c>
      <c r="AF295" s="15">
        <f t="shared" si="220"/>
        <v>-4.0504037456468023E-3</v>
      </c>
      <c r="AG295" s="15">
        <f t="shared" si="220"/>
        <v>2.9673830763510267E-4</v>
      </c>
      <c r="AH295" s="15">
        <f t="shared" si="220"/>
        <v>9.7937136394747881E-3</v>
      </c>
      <c r="AI295" s="1">
        <f t="shared" si="236"/>
        <v>146354.62936054403</v>
      </c>
      <c r="AJ295" s="1">
        <f t="shared" si="236"/>
        <v>190366.15941086231</v>
      </c>
      <c r="AK295" s="1">
        <f t="shared" si="236"/>
        <v>74478.519882007226</v>
      </c>
      <c r="AL295" s="14">
        <f t="shared" si="241"/>
        <v>96.685160183589062</v>
      </c>
      <c r="AM295" s="14">
        <f t="shared" si="241"/>
        <v>23.993507853536894</v>
      </c>
      <c r="AN295" s="14">
        <f t="shared" si="241"/>
        <v>7.4692844752674272</v>
      </c>
      <c r="AO295" s="11">
        <f t="shared" si="242"/>
        <v>1.866911704268374E-3</v>
      </c>
      <c r="AP295" s="11">
        <f t="shared" si="242"/>
        <v>2.3518163558884021E-3</v>
      </c>
      <c r="AQ295" s="11">
        <f t="shared" si="242"/>
        <v>2.1333941735402016E-3</v>
      </c>
      <c r="AR295" s="1">
        <f t="shared" si="214"/>
        <v>349.62161066375529</v>
      </c>
      <c r="AS295" s="1">
        <f t="shared" si="211"/>
        <v>94224.022419554603</v>
      </c>
      <c r="AT295" s="1">
        <f t="shared" si="212"/>
        <v>37261.107816461568</v>
      </c>
      <c r="AU295" s="1">
        <f t="shared" si="221"/>
        <v>69.924322132751058</v>
      </c>
      <c r="AV295" s="1">
        <f t="shared" si="221"/>
        <v>18844.804483910921</v>
      </c>
      <c r="AW295" s="1">
        <f t="shared" si="221"/>
        <v>7452.2215632923144</v>
      </c>
      <c r="AX295" s="1">
        <f t="shared" si="222"/>
        <v>240</v>
      </c>
      <c r="AY295" s="1">
        <f t="shared" si="222"/>
        <v>25430.140403914269</v>
      </c>
      <c r="AZ295" s="1">
        <f t="shared" si="222"/>
        <v>6821.3307853248971</v>
      </c>
      <c r="BA295" s="1">
        <f t="shared" si="223"/>
        <v>6387.1660261509896</v>
      </c>
      <c r="BB295" s="1">
        <f t="shared" si="223"/>
        <v>30067.606220425725</v>
      </c>
      <c r="BC295" s="1">
        <f t="shared" si="223"/>
        <v>38577.102959970238</v>
      </c>
      <c r="BD295" s="1">
        <f t="shared" si="224"/>
        <v>74.359287456869552</v>
      </c>
      <c r="BE295" s="2">
        <f t="shared" si="237"/>
        <v>0.17931493730955578</v>
      </c>
      <c r="BF295" s="2">
        <f t="shared" si="237"/>
        <v>0.13584270515142602</v>
      </c>
      <c r="BG295" s="2">
        <f t="shared" si="237"/>
        <v>7.3108051554487685E-2</v>
      </c>
      <c r="BH295" s="2">
        <f t="shared" si="217"/>
        <v>8.1589052230728473E-2</v>
      </c>
      <c r="BI295" s="2">
        <f t="shared" si="225"/>
        <v>3.2153846742329923E-3</v>
      </c>
      <c r="BJ295" s="2">
        <f t="shared" si="225"/>
        <v>1.8453240542857267E-3</v>
      </c>
      <c r="BK295" s="2">
        <f t="shared" si="225"/>
        <v>5.3447872020936297E-4</v>
      </c>
      <c r="BL295" s="2">
        <f t="shared" si="218"/>
        <v>1.1241679687088928</v>
      </c>
      <c r="BM295" s="2">
        <f t="shared" si="218"/>
        <v>173.87385506236171</v>
      </c>
      <c r="BN295" s="2">
        <f t="shared" si="218"/>
        <v>19.91526921932547</v>
      </c>
      <c r="BO295" s="2">
        <f t="shared" si="226"/>
        <v>139.73188471105451</v>
      </c>
      <c r="BP295" s="2">
        <f t="shared" si="226"/>
        <v>313.6099821551785</v>
      </c>
      <c r="BQ295" s="2">
        <f t="shared" si="226"/>
        <v>10.230938586973616</v>
      </c>
      <c r="BR295" s="11">
        <f t="shared" si="227"/>
        <v>-4.9231452100523959E-2</v>
      </c>
      <c r="BS295" s="17">
        <f t="shared" si="215"/>
        <v>4.5435926841845602E-4</v>
      </c>
      <c r="BT295" s="17">
        <f t="shared" si="216"/>
        <v>9.9103597307376493E-4</v>
      </c>
      <c r="BU295" s="12">
        <f>(BU$3*temphigh!$I405+BU$4*temphigh!$I405^2+BU$5*temphigh!$I405^6)*(K295/K$56)^$BW$1</f>
        <v>-305.64926077992698</v>
      </c>
      <c r="BV295" s="12">
        <f>(BV$3*temphigh!$I405+BV$4*temphigh!$I405^2+BV$5*temphigh!$I405^6)*(L295/L$56)^$BW$1</f>
        <v>-42.391220350029137</v>
      </c>
      <c r="BW295" s="12">
        <f>(BW$3*temphigh!$I405+BW$4*temphigh!$I405^2+BW$5*temphigh!$I405^6)*(M295/M$56)^$BW$1</f>
        <v>-35.355106476014072</v>
      </c>
      <c r="BX295" s="12"/>
      <c r="BY295" s="12"/>
      <c r="BZ295" s="12"/>
      <c r="CA295" s="19"/>
      <c r="CB295" s="19"/>
      <c r="CC295" s="19"/>
      <c r="CD295" s="19"/>
      <c r="CE295" s="19"/>
      <c r="CF295" s="19"/>
      <c r="CG295" s="19"/>
      <c r="CH295" s="19"/>
    </row>
    <row r="296" spans="1:86" x14ac:dyDescent="0.3">
      <c r="A296" s="2">
        <f t="shared" si="200"/>
        <v>2250</v>
      </c>
      <c r="B296" s="5">
        <f t="shared" si="238"/>
        <v>1165.4053904452169</v>
      </c>
      <c r="C296" s="5">
        <f t="shared" si="238"/>
        <v>2964.168482219588</v>
      </c>
      <c r="D296" s="5">
        <f t="shared" si="238"/>
        <v>4369.9520533164759</v>
      </c>
      <c r="E296" s="15">
        <f t="shared" si="239"/>
        <v>1.8505176913467097E-8</v>
      </c>
      <c r="F296" s="15">
        <f t="shared" si="239"/>
        <v>3.6456439393062724E-8</v>
      </c>
      <c r="G296" s="15">
        <f t="shared" si="239"/>
        <v>7.4424524187432867E-8</v>
      </c>
      <c r="H296" s="5">
        <f t="shared" si="203"/>
        <v>349.62161713356505</v>
      </c>
      <c r="I296" s="5">
        <f t="shared" si="203"/>
        <v>94091.792988935966</v>
      </c>
      <c r="J296" s="5">
        <f t="shared" si="203"/>
        <v>37253.144305030073</v>
      </c>
      <c r="K296" s="5">
        <f t="shared" si="204"/>
        <v>300</v>
      </c>
      <c r="L296" s="5">
        <f t="shared" si="204"/>
        <v>31743.065063049129</v>
      </c>
      <c r="M296" s="5">
        <f t="shared" si="204"/>
        <v>8524.8405132403332</v>
      </c>
      <c r="N296" s="15">
        <f t="shared" si="205"/>
        <v>0</v>
      </c>
      <c r="O296" s="15">
        <f t="shared" si="205"/>
        <v>-1.4033879840267272E-3</v>
      </c>
      <c r="P296" s="15">
        <f t="shared" si="205"/>
        <v>-2.1379621931960635E-4</v>
      </c>
      <c r="Q296" s="5">
        <f t="shared" si="206"/>
        <v>3.6886418800046883</v>
      </c>
      <c r="R296" s="5">
        <f t="shared" si="206"/>
        <v>2977.8080211555571</v>
      </c>
      <c r="S296" s="5">
        <f t="shared" si="206"/>
        <v>2335.5893413812487</v>
      </c>
      <c r="T296" s="5">
        <f t="shared" si="240"/>
        <v>10.5503827544952</v>
      </c>
      <c r="U296" s="5">
        <f t="shared" si="240"/>
        <v>31.647903887916247</v>
      </c>
      <c r="V296" s="5">
        <f t="shared" si="240"/>
        <v>62.695092855984448</v>
      </c>
      <c r="W296" s="15">
        <f t="shared" si="208"/>
        <v>-1.0734613539272964E-2</v>
      </c>
      <c r="X296" s="15">
        <f t="shared" si="208"/>
        <v>-1.217998157191269E-2</v>
      </c>
      <c r="Y296" s="15">
        <f t="shared" si="208"/>
        <v>-9.7425357312937999E-3</v>
      </c>
      <c r="Z296" s="5">
        <f t="shared" si="213"/>
        <v>2.6743595276916352</v>
      </c>
      <c r="AA296" s="5">
        <f t="shared" si="213"/>
        <v>8054.7258764894996</v>
      </c>
      <c r="AB296" s="5">
        <f t="shared" si="213"/>
        <v>53239.496471768456</v>
      </c>
      <c r="AC296" s="16">
        <f t="shared" si="243"/>
        <v>0.8739560463677204</v>
      </c>
      <c r="AD296" s="16">
        <f t="shared" si="243"/>
        <v>3.0876580409760694</v>
      </c>
      <c r="AE296" s="16">
        <f t="shared" si="243"/>
        <v>24.348019540598397</v>
      </c>
      <c r="AF296" s="15">
        <f t="shared" si="220"/>
        <v>-4.0504037456468023E-3</v>
      </c>
      <c r="AG296" s="15">
        <f t="shared" si="220"/>
        <v>2.9673830763510267E-4</v>
      </c>
      <c r="AH296" s="15">
        <f t="shared" si="220"/>
        <v>9.7937136394747881E-3</v>
      </c>
      <c r="AI296" s="1">
        <f t="shared" ref="AI296:AK311" si="244">(1-$AI$5)*AI295+AU295</f>
        <v>131789.09074662239</v>
      </c>
      <c r="AJ296" s="1">
        <f t="shared" si="244"/>
        <v>190174.34795368701</v>
      </c>
      <c r="AK296" s="1">
        <f t="shared" si="244"/>
        <v>74482.88945709882</v>
      </c>
      <c r="AL296" s="14">
        <f t="shared" si="241"/>
        <v>96.863857814193111</v>
      </c>
      <c r="AM296" s="14">
        <f t="shared" si="241"/>
        <v>24.049371894499931</v>
      </c>
      <c r="AN296" s="14">
        <f t="shared" si="241"/>
        <v>7.4850600539676764</v>
      </c>
      <c r="AO296" s="11">
        <f t="shared" si="242"/>
        <v>1.8482425872256903E-3</v>
      </c>
      <c r="AP296" s="11">
        <f t="shared" si="242"/>
        <v>2.3282981923295181E-3</v>
      </c>
      <c r="AQ296" s="11">
        <f t="shared" si="242"/>
        <v>2.1120602318047996E-3</v>
      </c>
      <c r="AR296" s="1">
        <f t="shared" si="214"/>
        <v>349.62161713356505</v>
      </c>
      <c r="AS296" s="1">
        <f t="shared" si="211"/>
        <v>94091.792988935966</v>
      </c>
      <c r="AT296" s="1">
        <f t="shared" si="212"/>
        <v>37253.144305030073</v>
      </c>
      <c r="AU296" s="1">
        <f t="shared" si="221"/>
        <v>69.924323426713016</v>
      </c>
      <c r="AV296" s="1">
        <f t="shared" si="221"/>
        <v>18818.358597787195</v>
      </c>
      <c r="AW296" s="1">
        <f t="shared" si="221"/>
        <v>7450.6288610060146</v>
      </c>
      <c r="AX296" s="1">
        <f t="shared" si="222"/>
        <v>240.00000000000003</v>
      </c>
      <c r="AY296" s="1">
        <f t="shared" si="222"/>
        <v>25394.4520504393</v>
      </c>
      <c r="AZ296" s="1">
        <f t="shared" si="222"/>
        <v>6819.8724105922665</v>
      </c>
      <c r="BA296" s="1">
        <f t="shared" si="223"/>
        <v>6387.1661443466264</v>
      </c>
      <c r="BB296" s="1">
        <f t="shared" si="223"/>
        <v>30063.444516457479</v>
      </c>
      <c r="BC296" s="1">
        <f t="shared" si="223"/>
        <v>38576.171451938237</v>
      </c>
      <c r="BD296" s="1">
        <f t="shared" si="224"/>
        <v>72.188582541451396</v>
      </c>
      <c r="BE296" s="2">
        <f t="shared" ref="BE296:BG311" si="245">BE295</f>
        <v>0.17931493730955578</v>
      </c>
      <c r="BF296" s="2">
        <f t="shared" si="245"/>
        <v>0.13584270515142602</v>
      </c>
      <c r="BG296" s="2">
        <f t="shared" si="245"/>
        <v>7.3108051554487685E-2</v>
      </c>
      <c r="BH296" s="2">
        <f t="shared" si="217"/>
        <v>8.1356339807756986E-2</v>
      </c>
      <c r="BI296" s="2">
        <f t="shared" si="225"/>
        <v>3.2153846742329923E-3</v>
      </c>
      <c r="BJ296" s="2">
        <f t="shared" si="225"/>
        <v>1.8453240542857267E-3</v>
      </c>
      <c r="BK296" s="2">
        <f t="shared" si="225"/>
        <v>5.3447872020936297E-4</v>
      </c>
      <c r="BL296" s="2">
        <f t="shared" si="218"/>
        <v>1.12416798951182</v>
      </c>
      <c r="BM296" s="2">
        <f t="shared" si="218"/>
        <v>173.62984891335662</v>
      </c>
      <c r="BN296" s="2">
        <f t="shared" si="218"/>
        <v>19.911012891927193</v>
      </c>
      <c r="BO296" s="2">
        <f t="shared" si="226"/>
        <v>4688.4031641387764</v>
      </c>
      <c r="BP296" s="2">
        <f t="shared" si="226"/>
        <v>317.37104125350317</v>
      </c>
      <c r="BQ296" s="2">
        <f t="shared" si="226"/>
        <v>10.231144075012478</v>
      </c>
      <c r="BR296" s="11">
        <f t="shared" si="227"/>
        <v>2.8936547599304946E-2</v>
      </c>
      <c r="BS296" s="17">
        <f t="shared" si="215"/>
        <v>4.7788630516045952E-4</v>
      </c>
      <c r="BT296" s="17">
        <f t="shared" si="216"/>
        <v>9.621708476444319E-4</v>
      </c>
      <c r="BU296" s="12">
        <f>(BU$3*temphigh!$I406+BU$4*temphigh!$I406^2+BU$5*temphigh!$I406^6)*(K296/K$56)^$BW$1</f>
        <v>-307.06895715238659</v>
      </c>
      <c r="BV296" s="12">
        <f>(BV$3*temphigh!$I406+BV$4*temphigh!$I406^2+BV$5*temphigh!$I406^6)*(L296/L$56)^$BW$1</f>
        <v>-42.593743020830267</v>
      </c>
      <c r="BW296" s="12">
        <f>(BW$3*temphigh!$I406+BW$4*temphigh!$I406^2+BW$5*temphigh!$I406^6)*(M296/M$56)^$BW$1</f>
        <v>-35.50557477902754</v>
      </c>
      <c r="BX296" s="12"/>
      <c r="BY296" s="12"/>
      <c r="BZ296" s="12"/>
      <c r="CA296" s="19"/>
      <c r="CB296" s="19"/>
      <c r="CC296" s="19"/>
      <c r="CD296" s="19"/>
      <c r="CE296" s="19"/>
      <c r="CF296" s="19"/>
      <c r="CG296" s="19"/>
      <c r="CH296" s="19"/>
    </row>
    <row r="297" spans="1:86" x14ac:dyDescent="0.3">
      <c r="A297" s="2">
        <f t="shared" si="200"/>
        <v>2251</v>
      </c>
      <c r="B297" s="5">
        <f t="shared" si="238"/>
        <v>1165.4054109329481</v>
      </c>
      <c r="C297" s="5">
        <f t="shared" si="238"/>
        <v>2964.1685848794655</v>
      </c>
      <c r="D297" s="5">
        <f t="shared" si="238"/>
        <v>4369.9523622864981</v>
      </c>
      <c r="E297" s="15">
        <f t="shared" si="239"/>
        <v>1.7579918067793741E-8</v>
      </c>
      <c r="F297" s="15">
        <f t="shared" si="239"/>
        <v>3.4633617423409587E-8</v>
      </c>
      <c r="G297" s="15">
        <f t="shared" si="239"/>
        <v>7.0703297978061215E-8</v>
      </c>
      <c r="H297" s="5">
        <f t="shared" si="203"/>
        <v>349.62162327988443</v>
      </c>
      <c r="I297" s="5">
        <f t="shared" si="203"/>
        <v>93956.389439308419</v>
      </c>
      <c r="J297" s="5">
        <f t="shared" si="203"/>
        <v>37244.310376177564</v>
      </c>
      <c r="K297" s="5">
        <f t="shared" si="204"/>
        <v>300</v>
      </c>
      <c r="L297" s="5">
        <f t="shared" si="204"/>
        <v>31697.383852790899</v>
      </c>
      <c r="M297" s="5">
        <f t="shared" si="204"/>
        <v>8522.8183944527373</v>
      </c>
      <c r="N297" s="15">
        <f t="shared" si="205"/>
        <v>0</v>
      </c>
      <c r="O297" s="15">
        <f t="shared" si="205"/>
        <v>-1.4390926070779742E-3</v>
      </c>
      <c r="P297" s="15">
        <f t="shared" si="205"/>
        <v>-2.3720312238750818E-4</v>
      </c>
      <c r="Q297" s="5">
        <f t="shared" si="206"/>
        <v>3.6490457990879852</v>
      </c>
      <c r="R297" s="5">
        <f t="shared" si="206"/>
        <v>2937.3053299347553</v>
      </c>
      <c r="S297" s="5">
        <f t="shared" si="206"/>
        <v>2312.2863306243808</v>
      </c>
      <c r="T297" s="5">
        <f t="shared" si="240"/>
        <v>10.437128472934283</v>
      </c>
      <c r="U297" s="5">
        <f t="shared" si="240"/>
        <v>31.262433001771761</v>
      </c>
      <c r="V297" s="5">
        <f t="shared" si="240"/>
        <v>62.084283673658234</v>
      </c>
      <c r="W297" s="15">
        <f t="shared" si="208"/>
        <v>-1.0734613539272964E-2</v>
      </c>
      <c r="X297" s="15">
        <f t="shared" si="208"/>
        <v>-1.217998157191269E-2</v>
      </c>
      <c r="Y297" s="15">
        <f t="shared" si="208"/>
        <v>-9.7425357312937999E-3</v>
      </c>
      <c r="Z297" s="5">
        <f t="shared" si="213"/>
        <v>2.6349354044741662</v>
      </c>
      <c r="AA297" s="5">
        <f t="shared" si="213"/>
        <v>7947.8112496947542</v>
      </c>
      <c r="AB297" s="5">
        <f t="shared" si="213"/>
        <v>53225.763340829719</v>
      </c>
      <c r="AC297" s="16">
        <f t="shared" si="243"/>
        <v>0.87041617152398187</v>
      </c>
      <c r="AD297" s="16">
        <f t="shared" si="243"/>
        <v>3.0885742673977048</v>
      </c>
      <c r="AE297" s="16">
        <f t="shared" si="243"/>
        <v>24.586477071667353</v>
      </c>
      <c r="AF297" s="15">
        <f t="shared" si="220"/>
        <v>-4.0504037456468023E-3</v>
      </c>
      <c r="AG297" s="15">
        <f t="shared" si="220"/>
        <v>2.9673830763510267E-4</v>
      </c>
      <c r="AH297" s="15">
        <f t="shared" si="220"/>
        <v>9.7937136394747881E-3</v>
      </c>
      <c r="AI297" s="1">
        <f t="shared" si="244"/>
        <v>118680.10599538687</v>
      </c>
      <c r="AJ297" s="1">
        <f t="shared" si="244"/>
        <v>189975.2717561055</v>
      </c>
      <c r="AK297" s="1">
        <f t="shared" si="244"/>
        <v>74485.229372394955</v>
      </c>
      <c r="AL297" s="14">
        <f t="shared" si="241"/>
        <v>97.041095442296537</v>
      </c>
      <c r="AM297" s="14">
        <f t="shared" si="241"/>
        <v>24.104806062517468</v>
      </c>
      <c r="AN297" s="14">
        <f t="shared" si="241"/>
        <v>7.5007108626636061</v>
      </c>
      <c r="AO297" s="11">
        <f t="shared" si="242"/>
        <v>1.8297601613534334E-3</v>
      </c>
      <c r="AP297" s="11">
        <f t="shared" si="242"/>
        <v>2.3050152104062229E-3</v>
      </c>
      <c r="AQ297" s="11">
        <f t="shared" si="242"/>
        <v>2.0909396294867513E-3</v>
      </c>
      <c r="AR297" s="1">
        <f t="shared" si="214"/>
        <v>349.62162327988443</v>
      </c>
      <c r="AS297" s="1">
        <f t="shared" si="211"/>
        <v>93956.389439308419</v>
      </c>
      <c r="AT297" s="1">
        <f t="shared" si="212"/>
        <v>37244.310376177564</v>
      </c>
      <c r="AU297" s="1">
        <f t="shared" si="221"/>
        <v>69.924324655976889</v>
      </c>
      <c r="AV297" s="1">
        <f t="shared" si="221"/>
        <v>18791.277887861685</v>
      </c>
      <c r="AW297" s="1">
        <f t="shared" si="221"/>
        <v>7448.8620752355127</v>
      </c>
      <c r="AX297" s="1">
        <f t="shared" si="222"/>
        <v>240</v>
      </c>
      <c r="AY297" s="1">
        <f t="shared" si="222"/>
        <v>25357.907082232719</v>
      </c>
      <c r="AZ297" s="1">
        <f t="shared" si="222"/>
        <v>6818.2547155621905</v>
      </c>
      <c r="BA297" s="1">
        <f t="shared" si="223"/>
        <v>6387.166256632484</v>
      </c>
      <c r="BB297" s="1">
        <f t="shared" si="223"/>
        <v>30059.176772240662</v>
      </c>
      <c r="BC297" s="1">
        <f t="shared" si="223"/>
        <v>38575.137490097935</v>
      </c>
      <c r="BD297" s="1">
        <f t="shared" si="224"/>
        <v>70.081050002406442</v>
      </c>
      <c r="BE297" s="2">
        <f t="shared" si="245"/>
        <v>0.17931493730955578</v>
      </c>
      <c r="BF297" s="2">
        <f t="shared" si="245"/>
        <v>0.13584270515142602</v>
      </c>
      <c r="BG297" s="2">
        <f t="shared" si="245"/>
        <v>7.3108051554487685E-2</v>
      </c>
      <c r="BH297" s="2">
        <f t="shared" si="217"/>
        <v>8.1262905177373196E-2</v>
      </c>
      <c r="BI297" s="2">
        <f t="shared" si="225"/>
        <v>3.2153846742329923E-3</v>
      </c>
      <c r="BJ297" s="2">
        <f t="shared" si="225"/>
        <v>1.8453240542857267E-3</v>
      </c>
      <c r="BK297" s="2">
        <f t="shared" si="225"/>
        <v>5.3447872020936297E-4</v>
      </c>
      <c r="BL297" s="2">
        <f t="shared" si="218"/>
        <v>1.1241680092746011</v>
      </c>
      <c r="BM297" s="2">
        <f t="shared" si="218"/>
        <v>173.37998548619325</v>
      </c>
      <c r="BN297" s="2">
        <f t="shared" si="218"/>
        <v>19.906291344939682</v>
      </c>
      <c r="BO297" s="2">
        <f t="shared" si="226"/>
        <v>4758.5515268453901</v>
      </c>
      <c r="BP297" s="2">
        <f t="shared" si="226"/>
        <v>321.17748413279753</v>
      </c>
      <c r="BQ297" s="2">
        <f t="shared" si="226"/>
        <v>10.231357118007598</v>
      </c>
      <c r="BR297" s="11">
        <f t="shared" si="227"/>
        <v>2.890470675803733E-2</v>
      </c>
      <c r="BS297" s="17">
        <f t="shared" si="215"/>
        <v>4.6444681771237956E-4</v>
      </c>
      <c r="BT297" s="17">
        <f t="shared" si="216"/>
        <v>9.3414645402372027E-4</v>
      </c>
      <c r="BU297" s="12">
        <f>(BU$3*temphigh!$I407+BU$4*temphigh!$I407^2+BU$5*temphigh!$I407^6)*(K297/K$56)^$BW$1</f>
        <v>-308.48136986431604</v>
      </c>
      <c r="BV297" s="12">
        <f>(BV$3*temphigh!$I407+BV$4*temphigh!$I407^2+BV$5*temphigh!$I407^6)*(L297/L$56)^$BW$1</f>
        <v>-42.795808428280054</v>
      </c>
      <c r="BW297" s="12">
        <f>(BW$3*temphigh!$I407+BW$4*temphigh!$I407^2+BW$5*temphigh!$I407^6)*(M297/M$56)^$BW$1</f>
        <v>-35.655482286703844</v>
      </c>
      <c r="BX297" s="12"/>
      <c r="BY297" s="12"/>
      <c r="BZ297" s="12"/>
      <c r="CA297" s="19"/>
      <c r="CB297" s="19"/>
      <c r="CC297" s="19"/>
      <c r="CD297" s="19"/>
      <c r="CE297" s="19"/>
      <c r="CF297" s="19"/>
      <c r="CG297" s="19"/>
      <c r="CH297" s="19"/>
    </row>
    <row r="298" spans="1:86" x14ac:dyDescent="0.3">
      <c r="A298" s="2">
        <f t="shared" si="200"/>
        <v>2252</v>
      </c>
      <c r="B298" s="5">
        <f t="shared" ref="B298:D313" si="246">B297*(1+E298)</f>
        <v>1165.4054303962932</v>
      </c>
      <c r="C298" s="5">
        <f t="shared" si="246"/>
        <v>2964.1686824063522</v>
      </c>
      <c r="D298" s="5">
        <f t="shared" si="246"/>
        <v>4369.9526558080397</v>
      </c>
      <c r="E298" s="15">
        <f t="shared" ref="E298:G313" si="247">E297*$E$5</f>
        <v>1.6700922164404053E-8</v>
      </c>
      <c r="F298" s="15">
        <f t="shared" si="247"/>
        <v>3.2901936552239103E-8</v>
      </c>
      <c r="G298" s="15">
        <f t="shared" si="247"/>
        <v>6.7168133079158156E-8</v>
      </c>
      <c r="H298" s="5">
        <f t="shared" si="203"/>
        <v>349.62162911888794</v>
      </c>
      <c r="I298" s="5">
        <f t="shared" si="203"/>
        <v>93817.870311321167</v>
      </c>
      <c r="J298" s="5">
        <f t="shared" si="203"/>
        <v>37234.623232958256</v>
      </c>
      <c r="K298" s="5">
        <f t="shared" si="204"/>
        <v>300</v>
      </c>
      <c r="L298" s="5">
        <f t="shared" si="204"/>
        <v>31650.651620527395</v>
      </c>
      <c r="M298" s="5">
        <f t="shared" si="204"/>
        <v>8520.6010603959894</v>
      </c>
      <c r="N298" s="15">
        <f t="shared" si="205"/>
        <v>0</v>
      </c>
      <c r="O298" s="15">
        <f t="shared" si="205"/>
        <v>-1.4743245840268537E-3</v>
      </c>
      <c r="P298" s="15">
        <f t="shared" si="205"/>
        <v>-2.6016441441378824E-4</v>
      </c>
      <c r="Q298" s="5">
        <f t="shared" si="206"/>
        <v>3.6098747629359051</v>
      </c>
      <c r="R298" s="5">
        <f t="shared" si="206"/>
        <v>2897.2513049266922</v>
      </c>
      <c r="S298" s="5">
        <f t="shared" si="206"/>
        <v>2289.1632384291588</v>
      </c>
      <c r="T298" s="5">
        <f t="shared" ref="T298:V313" si="248">T297*(1+W298)</f>
        <v>10.325089932317592</v>
      </c>
      <c r="U298" s="5">
        <f t="shared" si="248"/>
        <v>30.881657143917025</v>
      </c>
      <c r="V298" s="5">
        <f t="shared" si="248"/>
        <v>61.479425321615835</v>
      </c>
      <c r="W298" s="15">
        <f t="shared" si="208"/>
        <v>-1.0734613539272964E-2</v>
      </c>
      <c r="X298" s="15">
        <f t="shared" si="208"/>
        <v>-1.217998157191269E-2</v>
      </c>
      <c r="Y298" s="15">
        <f t="shared" si="208"/>
        <v>-9.7425357312937999E-3</v>
      </c>
      <c r="Z298" s="5">
        <f t="shared" si="213"/>
        <v>2.5960924503371459</v>
      </c>
      <c r="AA298" s="5">
        <f t="shared" si="213"/>
        <v>7842.0353424238847</v>
      </c>
      <c r="AB298" s="5">
        <f t="shared" si="213"/>
        <v>53210.787759081089</v>
      </c>
      <c r="AC298" s="16">
        <f t="shared" si="243"/>
        <v>0.86689063460256954</v>
      </c>
      <c r="AD298" s="16">
        <f t="shared" si="243"/>
        <v>3.0894907656988178</v>
      </c>
      <c r="AE298" s="16">
        <f t="shared" si="243"/>
        <v>24.827269987510775</v>
      </c>
      <c r="AF298" s="15">
        <f t="shared" si="220"/>
        <v>-4.0504037456468023E-3</v>
      </c>
      <c r="AG298" s="15">
        <f t="shared" si="220"/>
        <v>2.9673830763510267E-4</v>
      </c>
      <c r="AH298" s="15">
        <f t="shared" si="220"/>
        <v>9.7937136394747881E-3</v>
      </c>
      <c r="AI298" s="1">
        <f t="shared" si="244"/>
        <v>106882.01972050416</v>
      </c>
      <c r="AJ298" s="1">
        <f t="shared" si="244"/>
        <v>189769.02246835665</v>
      </c>
      <c r="AK298" s="1">
        <f t="shared" si="244"/>
        <v>74485.568510390964</v>
      </c>
      <c r="AL298" s="14">
        <f t="shared" ref="AL298:AN313" si="249">AL297*(1+AO298)</f>
        <v>97.216881753446401</v>
      </c>
      <c r="AM298" s="14">
        <f t="shared" si="249"/>
        <v>24.159812387689282</v>
      </c>
      <c r="AN298" s="14">
        <f t="shared" si="249"/>
        <v>7.5162375609197509</v>
      </c>
      <c r="AO298" s="11">
        <f t="shared" ref="AO298:AQ313" si="250">AO$5*AO297</f>
        <v>1.811462559739899E-3</v>
      </c>
      <c r="AP298" s="11">
        <f t="shared" si="250"/>
        <v>2.2819650583021608E-3</v>
      </c>
      <c r="AQ298" s="11">
        <f t="shared" si="250"/>
        <v>2.0700302331918838E-3</v>
      </c>
      <c r="AR298" s="1">
        <f t="shared" si="214"/>
        <v>349.62162911888794</v>
      </c>
      <c r="AS298" s="1">
        <f t="shared" si="211"/>
        <v>93817.870311321167</v>
      </c>
      <c r="AT298" s="1">
        <f t="shared" si="212"/>
        <v>37234.623232958256</v>
      </c>
      <c r="AU298" s="1">
        <f t="shared" si="221"/>
        <v>69.924325823777593</v>
      </c>
      <c r="AV298" s="1">
        <f t="shared" si="221"/>
        <v>18763.574062264233</v>
      </c>
      <c r="AW298" s="1">
        <f t="shared" si="221"/>
        <v>7446.9246465916513</v>
      </c>
      <c r="AX298" s="1">
        <f t="shared" si="222"/>
        <v>240</v>
      </c>
      <c r="AY298" s="1">
        <f t="shared" si="222"/>
        <v>25320.521296421917</v>
      </c>
      <c r="AZ298" s="1">
        <f t="shared" si="222"/>
        <v>6816.4808483167926</v>
      </c>
      <c r="BA298" s="1">
        <f t="shared" si="223"/>
        <v>6387.1663633040507</v>
      </c>
      <c r="BB298" s="1">
        <f t="shared" si="223"/>
        <v>30054.804389808847</v>
      </c>
      <c r="BC298" s="1">
        <f t="shared" si="223"/>
        <v>38574.003027027269</v>
      </c>
      <c r="BD298" s="1">
        <f t="shared" si="224"/>
        <v>68.034860098887677</v>
      </c>
      <c r="BE298" s="2">
        <f t="shared" si="245"/>
        <v>0.17931493730955578</v>
      </c>
      <c r="BF298" s="2">
        <f t="shared" si="245"/>
        <v>0.13584270515142602</v>
      </c>
      <c r="BG298" s="2">
        <f t="shared" si="245"/>
        <v>7.3108051554487685E-2</v>
      </c>
      <c r="BH298" s="2">
        <f t="shared" si="217"/>
        <v>8.1170285834338912E-2</v>
      </c>
      <c r="BI298" s="2">
        <f t="shared" si="225"/>
        <v>3.2153846742329923E-3</v>
      </c>
      <c r="BJ298" s="2">
        <f t="shared" si="225"/>
        <v>1.8453240542857267E-3</v>
      </c>
      <c r="BK298" s="2">
        <f t="shared" si="225"/>
        <v>5.3447872020936297E-4</v>
      </c>
      <c r="BL298" s="2">
        <f t="shared" si="218"/>
        <v>1.1241680280492437</v>
      </c>
      <c r="BM298" s="2">
        <f t="shared" si="218"/>
        <v>173.12437280733968</v>
      </c>
      <c r="BN298" s="2">
        <f t="shared" si="218"/>
        <v>19.901113773029341</v>
      </c>
      <c r="BO298" s="2">
        <f t="shared" si="226"/>
        <v>4829.7494566787482</v>
      </c>
      <c r="BP298" s="2">
        <f t="shared" si="226"/>
        <v>325.02973368891634</v>
      </c>
      <c r="BQ298" s="2">
        <f t="shared" si="226"/>
        <v>10.231574722223382</v>
      </c>
      <c r="BR298" s="11">
        <f t="shared" si="227"/>
        <v>2.8873339036871254E-2</v>
      </c>
      <c r="BS298" s="17">
        <f t="shared" si="215"/>
        <v>4.5139925462660106E-4</v>
      </c>
      <c r="BT298" s="17">
        <f t="shared" si="216"/>
        <v>9.0693830487739832E-4</v>
      </c>
      <c r="BU298" s="12">
        <f>(BU$3*temphigh!$I408+BU$4*temphigh!$I408^2+BU$5*temphigh!$I408^6)*(K298/K$56)^$BW$1</f>
        <v>-309.88662409304209</v>
      </c>
      <c r="BV298" s="12">
        <f>(BV$3*temphigh!$I408+BV$4*temphigh!$I408^2+BV$5*temphigh!$I408^6)*(L298/L$56)^$BW$1</f>
        <v>-42.997432793323455</v>
      </c>
      <c r="BW298" s="12">
        <f>(BW$3*temphigh!$I408+BW$4*temphigh!$I408^2+BW$5*temphigh!$I408^6)*(M298/M$56)^$BW$1</f>
        <v>-35.804841113934096</v>
      </c>
      <c r="BX298" s="12"/>
      <c r="BY298" s="12"/>
      <c r="BZ298" s="12"/>
      <c r="CA298" s="19"/>
      <c r="CB298" s="19"/>
      <c r="CC298" s="19"/>
      <c r="CD298" s="19"/>
      <c r="CE298" s="19"/>
      <c r="CF298" s="19"/>
      <c r="CG298" s="19"/>
      <c r="CH298" s="19"/>
    </row>
    <row r="299" spans="1:86" x14ac:dyDescent="0.3">
      <c r="A299" s="2">
        <f t="shared" si="200"/>
        <v>2253</v>
      </c>
      <c r="B299" s="5">
        <f t="shared" si="246"/>
        <v>1165.4054488864713</v>
      </c>
      <c r="C299" s="5">
        <f t="shared" si="246"/>
        <v>2964.1687750568976</v>
      </c>
      <c r="D299" s="5">
        <f t="shared" si="246"/>
        <v>4369.9529346535228</v>
      </c>
      <c r="E299" s="15">
        <f t="shared" si="247"/>
        <v>1.5865876056183849E-8</v>
      </c>
      <c r="F299" s="15">
        <f t="shared" si="247"/>
        <v>3.1256839724627149E-8</v>
      </c>
      <c r="G299" s="15">
        <f t="shared" si="247"/>
        <v>6.3809726425200242E-8</v>
      </c>
      <c r="H299" s="5">
        <f t="shared" si="203"/>
        <v>349.62163466594137</v>
      </c>
      <c r="I299" s="5">
        <f t="shared" si="203"/>
        <v>93676.251343144657</v>
      </c>
      <c r="J299" s="5">
        <f t="shared" si="203"/>
        <v>37224.088538279029</v>
      </c>
      <c r="K299" s="5">
        <f t="shared" si="204"/>
        <v>300</v>
      </c>
      <c r="L299" s="5">
        <f t="shared" si="204"/>
        <v>31602.873672855058</v>
      </c>
      <c r="M299" s="5">
        <f t="shared" si="204"/>
        <v>8518.1898054539088</v>
      </c>
      <c r="N299" s="15">
        <f t="shared" si="205"/>
        <v>0</v>
      </c>
      <c r="O299" s="15">
        <f t="shared" si="205"/>
        <v>-1.5095407274758887E-3</v>
      </c>
      <c r="P299" s="15">
        <f t="shared" si="205"/>
        <v>-2.8299117925945083E-4</v>
      </c>
      <c r="Q299" s="5">
        <f t="shared" si="206"/>
        <v>3.5711242090896267</v>
      </c>
      <c r="R299" s="5">
        <f t="shared" si="206"/>
        <v>2857.6426772807481</v>
      </c>
      <c r="S299" s="5">
        <f t="shared" si="206"/>
        <v>2266.2196267278255</v>
      </c>
      <c r="T299" s="5">
        <f t="shared" si="248"/>
        <v>10.214254082135925</v>
      </c>
      <c r="U299" s="5">
        <f t="shared" si="248"/>
        <v>30.505519128993988</v>
      </c>
      <c r="V299" s="5">
        <f t="shared" si="248"/>
        <v>60.880459823680582</v>
      </c>
      <c r="W299" s="15">
        <f t="shared" si="208"/>
        <v>-1.0734613539272964E-2</v>
      </c>
      <c r="X299" s="15">
        <f t="shared" si="208"/>
        <v>-1.217998157191269E-2</v>
      </c>
      <c r="Y299" s="15">
        <f t="shared" si="208"/>
        <v>-9.7425357312937999E-3</v>
      </c>
      <c r="Z299" s="5">
        <f t="shared" si="213"/>
        <v>2.5578220981543773</v>
      </c>
      <c r="AA299" s="5">
        <f t="shared" si="213"/>
        <v>7737.3941669794476</v>
      </c>
      <c r="AB299" s="5">
        <f t="shared" si="213"/>
        <v>53194.594468331154</v>
      </c>
      <c r="AC299" s="16">
        <f t="shared" si="243"/>
        <v>0.8633793775291092</v>
      </c>
      <c r="AD299" s="16">
        <f t="shared" si="243"/>
        <v>3.0904075359600855</v>
      </c>
      <c r="AE299" s="16">
        <f t="shared" si="243"/>
        <v>25.07042116021838</v>
      </c>
      <c r="AF299" s="15">
        <f t="shared" si="220"/>
        <v>-4.0504037456468023E-3</v>
      </c>
      <c r="AG299" s="15">
        <f t="shared" si="220"/>
        <v>2.9673830763510267E-4</v>
      </c>
      <c r="AH299" s="15">
        <f t="shared" si="220"/>
        <v>9.7937136394747881E-3</v>
      </c>
      <c r="AI299" s="1">
        <f t="shared" si="244"/>
        <v>96263.742074277528</v>
      </c>
      <c r="AJ299" s="1">
        <f t="shared" si="244"/>
        <v>189555.69428378521</v>
      </c>
      <c r="AK299" s="1">
        <f t="shared" si="244"/>
        <v>74483.936305943527</v>
      </c>
      <c r="AL299" s="14">
        <f t="shared" si="249"/>
        <v>97.39122544750272</v>
      </c>
      <c r="AM299" s="14">
        <f t="shared" si="249"/>
        <v>24.214392916896287</v>
      </c>
      <c r="AN299" s="14">
        <f t="shared" si="249"/>
        <v>7.5316408115207976</v>
      </c>
      <c r="AO299" s="11">
        <f t="shared" si="250"/>
        <v>1.7933479341424999E-3</v>
      </c>
      <c r="AP299" s="11">
        <f t="shared" si="250"/>
        <v>2.259145407719139E-3</v>
      </c>
      <c r="AQ299" s="11">
        <f t="shared" si="250"/>
        <v>2.049329930859965E-3</v>
      </c>
      <c r="AR299" s="1">
        <f t="shared" si="214"/>
        <v>349.62163466594137</v>
      </c>
      <c r="AS299" s="1">
        <f t="shared" si="211"/>
        <v>93676.251343144657</v>
      </c>
      <c r="AT299" s="1">
        <f t="shared" si="212"/>
        <v>37224.088538279029</v>
      </c>
      <c r="AU299" s="1">
        <f t="shared" si="221"/>
        <v>69.924326933188283</v>
      </c>
      <c r="AV299" s="1">
        <f t="shared" si="221"/>
        <v>18735.250268628934</v>
      </c>
      <c r="AW299" s="1">
        <f t="shared" si="221"/>
        <v>7444.8177076558059</v>
      </c>
      <c r="AX299" s="1">
        <f t="shared" si="222"/>
        <v>239.99999999999997</v>
      </c>
      <c r="AY299" s="1">
        <f t="shared" si="222"/>
        <v>25282.298938284042</v>
      </c>
      <c r="AZ299" s="1">
        <f t="shared" si="222"/>
        <v>6814.5518443631272</v>
      </c>
      <c r="BA299" s="1">
        <f t="shared" si="223"/>
        <v>6387.1664646420395</v>
      </c>
      <c r="BB299" s="1">
        <f t="shared" si="223"/>
        <v>30050.327415090142</v>
      </c>
      <c r="BC299" s="1">
        <f t="shared" si="223"/>
        <v>38572.768655274864</v>
      </c>
      <c r="BD299" s="1">
        <f t="shared" si="224"/>
        <v>66.048233351366889</v>
      </c>
      <c r="BE299" s="2">
        <f t="shared" si="245"/>
        <v>0.17931493730955578</v>
      </c>
      <c r="BF299" s="2">
        <f t="shared" si="245"/>
        <v>0.13584270515142602</v>
      </c>
      <c r="BG299" s="2">
        <f t="shared" si="245"/>
        <v>7.3108051554487685E-2</v>
      </c>
      <c r="BH299" s="2">
        <f t="shared" si="217"/>
        <v>8.1078479322703831E-2</v>
      </c>
      <c r="BI299" s="2">
        <f t="shared" si="225"/>
        <v>3.2153846742329923E-3</v>
      </c>
      <c r="BJ299" s="2">
        <f t="shared" si="225"/>
        <v>1.8453240542857267E-3</v>
      </c>
      <c r="BK299" s="2">
        <f t="shared" si="225"/>
        <v>5.3447872020936297E-4</v>
      </c>
      <c r="BL299" s="2">
        <f t="shared" si="218"/>
        <v>1.1241680458851542</v>
      </c>
      <c r="BM299" s="2">
        <f t="shared" si="218"/>
        <v>172.86303991882045</v>
      </c>
      <c r="BN299" s="2">
        <f t="shared" si="218"/>
        <v>19.895483202899392</v>
      </c>
      <c r="BO299" s="2">
        <f t="shared" si="226"/>
        <v>4902.012657363779</v>
      </c>
      <c r="BP299" s="2">
        <f t="shared" si="226"/>
        <v>328.92819252260995</v>
      </c>
      <c r="BQ299" s="2">
        <f t="shared" si="226"/>
        <v>10.23179370432258</v>
      </c>
      <c r="BR299" s="11">
        <f t="shared" si="227"/>
        <v>2.8842030211713249E-2</v>
      </c>
      <c r="BS299" s="17">
        <f t="shared" si="215"/>
        <v>4.3873160815806165E-4</v>
      </c>
      <c r="BT299" s="17">
        <f t="shared" si="216"/>
        <v>8.8052262609456141E-4</v>
      </c>
      <c r="BU299" s="12">
        <f>(BU$3*temphigh!$I409+BU$4*temphigh!$I409^2+BU$5*temphigh!$I409^6)*(K299/K$56)^$BW$1</f>
        <v>-311.2848319036554</v>
      </c>
      <c r="BV299" s="12">
        <f>(BV$3*temphigh!$I409+BV$4*temphigh!$I409^2+BV$5*temphigh!$I409^6)*(L299/L$56)^$BW$1</f>
        <v>-43.198635428352986</v>
      </c>
      <c r="BW299" s="12">
        <f>(BW$3*temphigh!$I409+BW$4*temphigh!$I409^2+BW$5*temphigh!$I409^6)*(M299/M$56)^$BW$1</f>
        <v>-35.953664698681031</v>
      </c>
      <c r="BX299" s="12"/>
      <c r="BY299" s="12"/>
      <c r="BZ299" s="12"/>
      <c r="CA299" s="19"/>
      <c r="CB299" s="19"/>
      <c r="CC299" s="19"/>
      <c r="CD299" s="19"/>
      <c r="CE299" s="19"/>
      <c r="CF299" s="19"/>
      <c r="CG299" s="19"/>
      <c r="CH299" s="19"/>
    </row>
    <row r="300" spans="1:86" x14ac:dyDescent="0.3">
      <c r="A300" s="2">
        <f t="shared" si="200"/>
        <v>2254</v>
      </c>
      <c r="B300" s="5">
        <f t="shared" si="246"/>
        <v>1165.4054664521409</v>
      </c>
      <c r="C300" s="5">
        <f t="shared" si="246"/>
        <v>2964.1688630749186</v>
      </c>
      <c r="D300" s="5">
        <f t="shared" si="246"/>
        <v>4369.9531995567486</v>
      </c>
      <c r="E300" s="15">
        <f t="shared" si="247"/>
        <v>1.5072582253374657E-8</v>
      </c>
      <c r="F300" s="15">
        <f t="shared" si="247"/>
        <v>2.969399773839579E-8</v>
      </c>
      <c r="G300" s="15">
        <f t="shared" si="247"/>
        <v>6.0619240103940226E-8</v>
      </c>
      <c r="H300" s="5">
        <f t="shared" si="203"/>
        <v>349.62163993564224</v>
      </c>
      <c r="I300" s="5">
        <f t="shared" si="203"/>
        <v>93531.542210003317</v>
      </c>
      <c r="J300" s="5">
        <f t="shared" si="203"/>
        <v>37212.710904859472</v>
      </c>
      <c r="K300" s="5">
        <f t="shared" si="204"/>
        <v>300</v>
      </c>
      <c r="L300" s="5">
        <f t="shared" si="204"/>
        <v>31554.053271100478</v>
      </c>
      <c r="M300" s="5">
        <f t="shared" si="204"/>
        <v>8515.5856837629326</v>
      </c>
      <c r="N300" s="15">
        <f t="shared" si="205"/>
        <v>0</v>
      </c>
      <c r="O300" s="15">
        <f t="shared" si="205"/>
        <v>-1.5448089392109399E-3</v>
      </c>
      <c r="P300" s="15">
        <f t="shared" si="205"/>
        <v>-3.0571303885584822E-4</v>
      </c>
      <c r="Q300" s="5">
        <f t="shared" si="206"/>
        <v>3.5327896240525694</v>
      </c>
      <c r="R300" s="5">
        <f t="shared" si="206"/>
        <v>2818.4759825454757</v>
      </c>
      <c r="S300" s="5">
        <f t="shared" si="206"/>
        <v>2243.4549739015201</v>
      </c>
      <c r="T300" s="5">
        <f t="shared" si="248"/>
        <v>10.104608011972255</v>
      </c>
      <c r="U300" s="5">
        <f t="shared" si="248"/>
        <v>30.133962468161211</v>
      </c>
      <c r="V300" s="5">
        <f t="shared" si="248"/>
        <v>60.28732976851078</v>
      </c>
      <c r="W300" s="15">
        <f t="shared" si="208"/>
        <v>-1.0734613539272964E-2</v>
      </c>
      <c r="X300" s="15">
        <f t="shared" si="208"/>
        <v>-1.217998157191269E-2</v>
      </c>
      <c r="Y300" s="15">
        <f t="shared" si="208"/>
        <v>-9.7425357312937999E-3</v>
      </c>
      <c r="Z300" s="5">
        <f t="shared" si="213"/>
        <v>2.5201159070794885</v>
      </c>
      <c r="AA300" s="5">
        <f t="shared" si="213"/>
        <v>7633.8800292890746</v>
      </c>
      <c r="AB300" s="5">
        <f t="shared" si="213"/>
        <v>53177.191720124349</v>
      </c>
      <c r="AC300" s="16">
        <f t="shared" si="243"/>
        <v>0.85988234246445105</v>
      </c>
      <c r="AD300" s="16">
        <f t="shared" si="243"/>
        <v>3.091324578262209</v>
      </c>
      <c r="AE300" s="16">
        <f t="shared" si="243"/>
        <v>25.31595368588259</v>
      </c>
      <c r="AF300" s="15">
        <f t="shared" si="220"/>
        <v>-4.0504037456468023E-3</v>
      </c>
      <c r="AG300" s="15">
        <f t="shared" si="220"/>
        <v>2.9673830763510267E-4</v>
      </c>
      <c r="AH300" s="15">
        <f t="shared" si="220"/>
        <v>9.7937136394747881E-3</v>
      </c>
      <c r="AI300" s="1">
        <f t="shared" si="244"/>
        <v>86707.292193782967</v>
      </c>
      <c r="AJ300" s="1">
        <f t="shared" si="244"/>
        <v>189335.37512403564</v>
      </c>
      <c r="AK300" s="1">
        <f t="shared" si="244"/>
        <v>74480.360383004983</v>
      </c>
      <c r="AL300" s="14">
        <f t="shared" si="249"/>
        <v>97.564135236932998</v>
      </c>
      <c r="AM300" s="14">
        <f t="shared" si="249"/>
        <v>24.268549713109611</v>
      </c>
      <c r="AN300" s="14">
        <f t="shared" si="249"/>
        <v>7.5469212802948977</v>
      </c>
      <c r="AO300" s="11">
        <f t="shared" si="250"/>
        <v>1.775414454801075E-3</v>
      </c>
      <c r="AP300" s="11">
        <f t="shared" si="250"/>
        <v>2.2365539536419476E-3</v>
      </c>
      <c r="AQ300" s="11">
        <f t="shared" si="250"/>
        <v>2.0288366315513655E-3</v>
      </c>
      <c r="AR300" s="1">
        <f t="shared" si="214"/>
        <v>349.62163993564224</v>
      </c>
      <c r="AS300" s="1">
        <f t="shared" si="211"/>
        <v>93531.542210003317</v>
      </c>
      <c r="AT300" s="1">
        <f t="shared" si="212"/>
        <v>37212.710904859472</v>
      </c>
      <c r="AU300" s="1">
        <f t="shared" si="221"/>
        <v>69.92432798712845</v>
      </c>
      <c r="AV300" s="1">
        <f t="shared" si="221"/>
        <v>18706.308442000663</v>
      </c>
      <c r="AW300" s="1">
        <f t="shared" si="221"/>
        <v>7442.5421809718946</v>
      </c>
      <c r="AX300" s="1">
        <f t="shared" si="222"/>
        <v>240</v>
      </c>
      <c r="AY300" s="1">
        <f t="shared" si="222"/>
        <v>25243.24261688038</v>
      </c>
      <c r="AZ300" s="1">
        <f t="shared" si="222"/>
        <v>6812.4685470103459</v>
      </c>
      <c r="BA300" s="1">
        <f t="shared" si="223"/>
        <v>6387.1665609131323</v>
      </c>
      <c r="BB300" s="1">
        <f t="shared" si="223"/>
        <v>30045.745692303055</v>
      </c>
      <c r="BC300" s="1">
        <f t="shared" si="223"/>
        <v>38571.434837603942</v>
      </c>
      <c r="BD300" s="1">
        <f t="shared" si="224"/>
        <v>64.119441426132923</v>
      </c>
      <c r="BE300" s="2">
        <f t="shared" si="245"/>
        <v>0.17931493730955578</v>
      </c>
      <c r="BF300" s="2">
        <f t="shared" si="245"/>
        <v>0.13584270515142602</v>
      </c>
      <c r="BG300" s="2">
        <f t="shared" si="245"/>
        <v>7.3108051554487685E-2</v>
      </c>
      <c r="BH300" s="2">
        <f t="shared" si="217"/>
        <v>8.0987482093000634E-2</v>
      </c>
      <c r="BI300" s="2">
        <f t="shared" si="225"/>
        <v>3.2153846742329923E-3</v>
      </c>
      <c r="BJ300" s="2">
        <f t="shared" si="225"/>
        <v>1.8453240542857267E-3</v>
      </c>
      <c r="BK300" s="2">
        <f t="shared" si="225"/>
        <v>5.3447872020936297E-4</v>
      </c>
      <c r="BL300" s="2">
        <f t="shared" si="218"/>
        <v>1.1241680628292696</v>
      </c>
      <c r="BM300" s="2">
        <f t="shared" si="218"/>
        <v>172.59600467455991</v>
      </c>
      <c r="BN300" s="2">
        <f t="shared" si="218"/>
        <v>19.889402099950296</v>
      </c>
      <c r="BO300" s="2">
        <f t="shared" si="226"/>
        <v>4975.3570675863639</v>
      </c>
      <c r="BP300" s="2">
        <f t="shared" si="226"/>
        <v>332.87339235209015</v>
      </c>
      <c r="BQ300" s="2">
        <f t="shared" si="226"/>
        <v>10.232013761212402</v>
      </c>
      <c r="BR300" s="11">
        <f t="shared" si="227"/>
        <v>2.8810723647042374E-2</v>
      </c>
      <c r="BS300" s="17">
        <f t="shared" si="215"/>
        <v>4.2643243109710465E-4</v>
      </c>
      <c r="BT300" s="17">
        <f t="shared" si="216"/>
        <v>8.5487633601413727E-4</v>
      </c>
      <c r="BU300" s="12">
        <f>(BU$3*temphigh!$I410+BU$4*temphigh!$I410^2+BU$5*temphigh!$I410^6)*(K300/K$56)^$BW$1</f>
        <v>-312.67609593483786</v>
      </c>
      <c r="BV300" s="12">
        <f>(BV$3*temphigh!$I410+BV$4*temphigh!$I410^2+BV$5*temphigh!$I410^6)*(L300/L$56)^$BW$1</f>
        <v>-43.399435113927396</v>
      </c>
      <c r="BW300" s="12">
        <f>(BW$3*temphigh!$I410+BW$4*temphigh!$I410^2+BW$5*temphigh!$I410^6)*(M300/M$56)^$BW$1</f>
        <v>-36.101965706727412</v>
      </c>
      <c r="BX300" s="12"/>
      <c r="BY300" s="12"/>
      <c r="BZ300" s="12"/>
      <c r="CA300" s="19"/>
      <c r="CB300" s="19"/>
      <c r="CC300" s="19"/>
      <c r="CD300" s="19"/>
      <c r="CE300" s="19"/>
      <c r="CF300" s="19"/>
      <c r="CG300" s="19"/>
      <c r="CH300" s="19"/>
    </row>
    <row r="301" spans="1:86" x14ac:dyDescent="0.3">
      <c r="A301" s="2">
        <f t="shared" si="200"/>
        <v>2255</v>
      </c>
      <c r="B301" s="5">
        <f t="shared" si="246"/>
        <v>1165.4054831395272</v>
      </c>
      <c r="C301" s="5">
        <f t="shared" si="246"/>
        <v>2964.1689466920407</v>
      </c>
      <c r="D301" s="5">
        <f t="shared" si="246"/>
        <v>4369.9534512148293</v>
      </c>
      <c r="E301" s="15">
        <f t="shared" si="247"/>
        <v>1.4318953140705924E-8</v>
      </c>
      <c r="F301" s="15">
        <f t="shared" si="247"/>
        <v>2.8209297851475999E-8</v>
      </c>
      <c r="G301" s="15">
        <f t="shared" si="247"/>
        <v>5.7588278098743212E-8</v>
      </c>
      <c r="H301" s="5">
        <f t="shared" si="203"/>
        <v>349.62164494185816</v>
      </c>
      <c r="I301" s="5">
        <f t="shared" si="203"/>
        <v>93383.752416968622</v>
      </c>
      <c r="J301" s="5">
        <f t="shared" si="203"/>
        <v>37200.495106152681</v>
      </c>
      <c r="K301" s="5">
        <f t="shared" si="204"/>
        <v>300</v>
      </c>
      <c r="L301" s="5">
        <f t="shared" si="204"/>
        <v>31504.193619322275</v>
      </c>
      <c r="M301" s="5">
        <f t="shared" si="204"/>
        <v>8512.7897863102171</v>
      </c>
      <c r="N301" s="15">
        <f t="shared" si="205"/>
        <v>0</v>
      </c>
      <c r="O301" s="15">
        <f t="shared" si="205"/>
        <v>-1.5801346137634953E-3</v>
      </c>
      <c r="P301" s="15">
        <f t="shared" si="205"/>
        <v>-3.2832708829955148E-4</v>
      </c>
      <c r="Q301" s="5">
        <f t="shared" si="206"/>
        <v>3.4948665427656418</v>
      </c>
      <c r="R301" s="5">
        <f t="shared" si="206"/>
        <v>2779.7477483921311</v>
      </c>
      <c r="S301" s="5">
        <f t="shared" si="206"/>
        <v>2220.8687507389732</v>
      </c>
      <c r="T301" s="5">
        <f t="shared" si="248"/>
        <v>9.9961389499978921</v>
      </c>
      <c r="U301" s="5">
        <f t="shared" si="248"/>
        <v>29.7669313606103</v>
      </c>
      <c r="V301" s="5">
        <f t="shared" si="248"/>
        <v>59.699978304096774</v>
      </c>
      <c r="W301" s="15">
        <f t="shared" si="208"/>
        <v>-1.0734613539272964E-2</v>
      </c>
      <c r="X301" s="15">
        <f t="shared" si="208"/>
        <v>-1.217998157191269E-2</v>
      </c>
      <c r="Y301" s="15">
        <f t="shared" si="208"/>
        <v>-9.7425357312937999E-3</v>
      </c>
      <c r="Z301" s="5">
        <f t="shared" si="213"/>
        <v>2.4829655606852001</v>
      </c>
      <c r="AA301" s="5">
        <f t="shared" si="213"/>
        <v>7531.4847028559907</v>
      </c>
      <c r="AB301" s="5">
        <f t="shared" si="213"/>
        <v>53158.586264360209</v>
      </c>
      <c r="AC301" s="16">
        <f t="shared" si="243"/>
        <v>0.85639947180371745</v>
      </c>
      <c r="AD301" s="16">
        <f t="shared" si="243"/>
        <v>3.0922418926859132</v>
      </c>
      <c r="AE301" s="16">
        <f t="shared" si="243"/>
        <v>25.563890886792329</v>
      </c>
      <c r="AF301" s="15">
        <f t="shared" si="220"/>
        <v>-4.0504037456468023E-3</v>
      </c>
      <c r="AG301" s="15">
        <f t="shared" si="220"/>
        <v>2.9673830763510267E-4</v>
      </c>
      <c r="AH301" s="15">
        <f t="shared" si="220"/>
        <v>9.7937136394747881E-3</v>
      </c>
      <c r="AI301" s="1">
        <f t="shared" si="244"/>
        <v>78106.487302391804</v>
      </c>
      <c r="AJ301" s="1">
        <f t="shared" si="244"/>
        <v>189108.14605363272</v>
      </c>
      <c r="AK301" s="1">
        <f t="shared" si="244"/>
        <v>74474.866525676378</v>
      </c>
      <c r="AL301" s="14">
        <f t="shared" si="249"/>
        <v>97.73561984514312</v>
      </c>
      <c r="AM301" s="14">
        <f t="shared" si="249"/>
        <v>24.322284854711523</v>
      </c>
      <c r="AN301" s="14">
        <f t="shared" si="249"/>
        <v>7.5620796359403055</v>
      </c>
      <c r="AO301" s="11">
        <f t="shared" si="250"/>
        <v>1.7576603102530642E-3</v>
      </c>
      <c r="AP301" s="11">
        <f t="shared" si="250"/>
        <v>2.2141884141055283E-3</v>
      </c>
      <c r="AQ301" s="11">
        <f t="shared" si="250"/>
        <v>2.0085482652358517E-3</v>
      </c>
      <c r="AR301" s="1">
        <f t="shared" si="214"/>
        <v>349.62164494185816</v>
      </c>
      <c r="AS301" s="1">
        <f t="shared" si="211"/>
        <v>93383.752416968622</v>
      </c>
      <c r="AT301" s="1">
        <f t="shared" si="212"/>
        <v>37200.495106152681</v>
      </c>
      <c r="AU301" s="1">
        <f t="shared" si="221"/>
        <v>69.924328988371641</v>
      </c>
      <c r="AV301" s="1">
        <f t="shared" si="221"/>
        <v>18676.750483393724</v>
      </c>
      <c r="AW301" s="1">
        <f t="shared" si="221"/>
        <v>7440.0990212305369</v>
      </c>
      <c r="AX301" s="1">
        <f t="shared" si="222"/>
        <v>240</v>
      </c>
      <c r="AY301" s="1">
        <f t="shared" si="222"/>
        <v>25203.354895457822</v>
      </c>
      <c r="AZ301" s="1">
        <f t="shared" si="222"/>
        <v>6810.2318290481735</v>
      </c>
      <c r="BA301" s="1">
        <f t="shared" si="223"/>
        <v>6387.1666523706717</v>
      </c>
      <c r="BB301" s="1">
        <f t="shared" si="223"/>
        <v>30041.059049509749</v>
      </c>
      <c r="BC301" s="1">
        <f t="shared" si="223"/>
        <v>38570.002049184644</v>
      </c>
      <c r="BD301" s="1">
        <f t="shared" si="224"/>
        <v>62.246805968334272</v>
      </c>
      <c r="BE301" s="2">
        <f t="shared" si="245"/>
        <v>0.17931493730955578</v>
      </c>
      <c r="BF301" s="2">
        <f t="shared" si="245"/>
        <v>0.13584270515142602</v>
      </c>
      <c r="BG301" s="2">
        <f t="shared" si="245"/>
        <v>7.3108051554487685E-2</v>
      </c>
      <c r="BH301" s="2">
        <f t="shared" si="217"/>
        <v>8.089729028824677E-2</v>
      </c>
      <c r="BI301" s="2">
        <f t="shared" si="225"/>
        <v>3.2153846742329923E-3</v>
      </c>
      <c r="BJ301" s="2">
        <f t="shared" si="225"/>
        <v>1.8453240542857267E-3</v>
      </c>
      <c r="BK301" s="2">
        <f t="shared" si="225"/>
        <v>5.3447872020936297E-4</v>
      </c>
      <c r="BL301" s="2">
        <f t="shared" si="218"/>
        <v>1.1241680789261794</v>
      </c>
      <c r="BM301" s="2">
        <f t="shared" si="218"/>
        <v>172.32328461449507</v>
      </c>
      <c r="BN301" s="2">
        <f t="shared" si="218"/>
        <v>19.882873015491157</v>
      </c>
      <c r="BO301" s="2">
        <f t="shared" si="226"/>
        <v>5049.7988645088126</v>
      </c>
      <c r="BP301" s="2">
        <f t="shared" si="226"/>
        <v>336.86589154729631</v>
      </c>
      <c r="BQ301" s="2">
        <f t="shared" si="226"/>
        <v>10.232234922682474</v>
      </c>
      <c r="BR301" s="11">
        <f t="shared" si="227"/>
        <v>2.8779416590118928E-2</v>
      </c>
      <c r="BS301" s="17">
        <f t="shared" si="215"/>
        <v>4.144906553709313E-4</v>
      </c>
      <c r="BT301" s="17">
        <f t="shared" si="216"/>
        <v>8.2997702525644393E-4</v>
      </c>
      <c r="BU301" s="12">
        <f>(BU$3*temphigh!$I411+BU$4*temphigh!$I411^2+BU$5*temphigh!$I411^6)*(K301/K$56)^$BW$1</f>
        <v>-314.06051167977535</v>
      </c>
      <c r="BV301" s="12">
        <f>(BV$3*temphigh!$I411+BV$4*temphigh!$I411^2+BV$5*temphigh!$I411^6)*(L301/L$56)^$BW$1</f>
        <v>-43.59984973510695</v>
      </c>
      <c r="BW301" s="12">
        <f>(BW$3*temphigh!$I411+BW$4*temphigh!$I411^2+BW$5*temphigh!$I411^6)*(M301/M$56)^$BW$1</f>
        <v>-36.249755982518202</v>
      </c>
      <c r="BX301" s="12"/>
      <c r="BY301" s="12"/>
      <c r="BZ301" s="12"/>
      <c r="CA301" s="19"/>
      <c r="CB301" s="19"/>
      <c r="CC301" s="19"/>
      <c r="CD301" s="19"/>
      <c r="CE301" s="19"/>
      <c r="CF301" s="19"/>
      <c r="CG301" s="19"/>
      <c r="CH301" s="19"/>
    </row>
    <row r="302" spans="1:86" x14ac:dyDescent="0.3">
      <c r="A302" s="2">
        <f t="shared" si="200"/>
        <v>2256</v>
      </c>
      <c r="B302" s="5">
        <f t="shared" si="246"/>
        <v>1165.4054989925442</v>
      </c>
      <c r="C302" s="5">
        <f t="shared" si="246"/>
        <v>2964.1690261283093</v>
      </c>
      <c r="D302" s="5">
        <f t="shared" si="246"/>
        <v>4369.953690290019</v>
      </c>
      <c r="E302" s="15">
        <f t="shared" si="247"/>
        <v>1.3603005483670627E-8</v>
      </c>
      <c r="F302" s="15">
        <f t="shared" si="247"/>
        <v>2.6798832958902197E-8</v>
      </c>
      <c r="G302" s="15">
        <f t="shared" si="247"/>
        <v>5.4708864193806049E-8</v>
      </c>
      <c r="H302" s="5">
        <f t="shared" si="203"/>
        <v>349.62164969776325</v>
      </c>
      <c r="I302" s="5">
        <f t="shared" si="203"/>
        <v>93232.891979966502</v>
      </c>
      <c r="J302" s="5">
        <f t="shared" si="203"/>
        <v>37187.446131874953</v>
      </c>
      <c r="K302" s="5">
        <f t="shared" si="204"/>
        <v>300</v>
      </c>
      <c r="L302" s="5">
        <f t="shared" si="204"/>
        <v>31453.298094050981</v>
      </c>
      <c r="M302" s="5">
        <f t="shared" si="204"/>
        <v>8509.803253637443</v>
      </c>
      <c r="N302" s="15">
        <f t="shared" si="205"/>
        <v>0</v>
      </c>
      <c r="O302" s="15">
        <f t="shared" si="205"/>
        <v>-1.6155158861161922E-3</v>
      </c>
      <c r="P302" s="15">
        <f t="shared" si="205"/>
        <v>-3.5082889954318741E-4</v>
      </c>
      <c r="Q302" s="5">
        <f t="shared" si="206"/>
        <v>3.4573505480880748</v>
      </c>
      <c r="R302" s="5">
        <f t="shared" si="206"/>
        <v>2741.4545158308097</v>
      </c>
      <c r="S302" s="5">
        <f t="shared" si="206"/>
        <v>2198.4604237632161</v>
      </c>
      <c r="T302" s="5">
        <f t="shared" si="248"/>
        <v>9.8888342614847904</v>
      </c>
      <c r="U302" s="5">
        <f t="shared" si="248"/>
        <v>29.404370685185675</v>
      </c>
      <c r="V302" s="5">
        <f t="shared" si="248"/>
        <v>59.11834913231165</v>
      </c>
      <c r="W302" s="15">
        <f t="shared" si="208"/>
        <v>-1.0734613539272964E-2</v>
      </c>
      <c r="X302" s="15">
        <f t="shared" si="208"/>
        <v>-1.217998157191269E-2</v>
      </c>
      <c r="Y302" s="15">
        <f t="shared" si="208"/>
        <v>-9.7425357312937999E-3</v>
      </c>
      <c r="Z302" s="5">
        <f t="shared" si="213"/>
        <v>2.4463628651299572</v>
      </c>
      <c r="AA302" s="5">
        <f t="shared" si="213"/>
        <v>7430.1999297566927</v>
      </c>
      <c r="AB302" s="5">
        <f t="shared" si="213"/>
        <v>53138.7850793568</v>
      </c>
      <c r="AC302" s="16">
        <f t="shared" si="243"/>
        <v>0.85293070817535377</v>
      </c>
      <c r="AD302" s="16">
        <f t="shared" si="243"/>
        <v>3.093159479311947</v>
      </c>
      <c r="AE302" s="16">
        <f t="shared" si="243"/>
        <v>25.814256313648354</v>
      </c>
      <c r="AF302" s="15">
        <f t="shared" si="220"/>
        <v>-4.0504037456468023E-3</v>
      </c>
      <c r="AG302" s="15">
        <f t="shared" si="220"/>
        <v>2.9673830763510267E-4</v>
      </c>
      <c r="AH302" s="15">
        <f t="shared" si="220"/>
        <v>9.7937136394747881E-3</v>
      </c>
      <c r="AI302" s="1">
        <f t="shared" si="244"/>
        <v>70365.762901141003</v>
      </c>
      <c r="AJ302" s="1">
        <f t="shared" si="244"/>
        <v>188874.08193166318</v>
      </c>
      <c r="AK302" s="1">
        <f t="shared" si="244"/>
        <v>74467.478894339278</v>
      </c>
      <c r="AL302" s="14">
        <f t="shared" si="249"/>
        <v>97.905688004843924</v>
      </c>
      <c r="AM302" s="14">
        <f t="shared" si="249"/>
        <v>24.375600434828101</v>
      </c>
      <c r="AN302" s="14">
        <f t="shared" si="249"/>
        <v>7.5771165498553055</v>
      </c>
      <c r="AO302" s="11">
        <f t="shared" si="250"/>
        <v>1.7400837071505336E-3</v>
      </c>
      <c r="AP302" s="11">
        <f t="shared" si="250"/>
        <v>2.1920465299644729E-3</v>
      </c>
      <c r="AQ302" s="11">
        <f t="shared" si="250"/>
        <v>1.9884627825834931E-3</v>
      </c>
      <c r="AR302" s="1">
        <f t="shared" si="214"/>
        <v>349.62164969776325</v>
      </c>
      <c r="AS302" s="1">
        <f t="shared" si="211"/>
        <v>93232.891979966502</v>
      </c>
      <c r="AT302" s="1">
        <f t="shared" si="212"/>
        <v>37187.446131874953</v>
      </c>
      <c r="AU302" s="1">
        <f t="shared" si="221"/>
        <v>69.924329939552649</v>
      </c>
      <c r="AV302" s="1">
        <f t="shared" si="221"/>
        <v>18646.5783959933</v>
      </c>
      <c r="AW302" s="1">
        <f t="shared" si="221"/>
        <v>7437.4892263749907</v>
      </c>
      <c r="AX302" s="1">
        <f t="shared" si="222"/>
        <v>240</v>
      </c>
      <c r="AY302" s="1">
        <f t="shared" si="222"/>
        <v>25162.638475240783</v>
      </c>
      <c r="AZ302" s="1">
        <f t="shared" si="222"/>
        <v>6807.8426029099537</v>
      </c>
      <c r="BA302" s="1">
        <f t="shared" si="223"/>
        <v>6387.1667392553336</v>
      </c>
      <c r="BB302" s="1">
        <f t="shared" si="223"/>
        <v>30036.267320173327</v>
      </c>
      <c r="BC302" s="1">
        <f t="shared" si="223"/>
        <v>38568.470784269572</v>
      </c>
      <c r="BD302" s="1">
        <f t="shared" si="224"/>
        <v>60.428697184938798</v>
      </c>
      <c r="BE302" s="2">
        <f t="shared" si="245"/>
        <v>0.17931493730955578</v>
      </c>
      <c r="BF302" s="2">
        <f t="shared" si="245"/>
        <v>0.13584270515142602</v>
      </c>
      <c r="BG302" s="2">
        <f t="shared" si="245"/>
        <v>7.3108051554487685E-2</v>
      </c>
      <c r="BH302" s="2">
        <f t="shared" si="217"/>
        <v>8.0807899961015103E-2</v>
      </c>
      <c r="BI302" s="2">
        <f t="shared" si="225"/>
        <v>3.2153846742329923E-3</v>
      </c>
      <c r="BJ302" s="2">
        <f t="shared" si="225"/>
        <v>1.8453240542857267E-3</v>
      </c>
      <c r="BK302" s="2">
        <f t="shared" si="225"/>
        <v>5.3447872020936297E-4</v>
      </c>
      <c r="BL302" s="2">
        <f t="shared" si="218"/>
        <v>1.1241680942182439</v>
      </c>
      <c r="BM302" s="2">
        <f t="shared" si="218"/>
        <v>172.04489822125501</v>
      </c>
      <c r="BN302" s="2">
        <f t="shared" si="218"/>
        <v>19.87589861641915</v>
      </c>
      <c r="BO302" s="2">
        <f t="shared" si="226"/>
        <v>5125.3544673379838</v>
      </c>
      <c r="BP302" s="2">
        <f t="shared" si="226"/>
        <v>340.90625758071809</v>
      </c>
      <c r="BQ302" s="2">
        <f t="shared" si="226"/>
        <v>10.232457234122958</v>
      </c>
      <c r="BR302" s="11">
        <f t="shared" si="227"/>
        <v>2.8748111913681956E-2</v>
      </c>
      <c r="BS302" s="17">
        <f t="shared" si="215"/>
        <v>4.0289555631347799E-4</v>
      </c>
      <c r="BT302" s="17">
        <f t="shared" si="216"/>
        <v>8.0580293714217852E-4</v>
      </c>
      <c r="BU302" s="12">
        <f>(BU$3*temphigh!$I412+BU$4*temphigh!$I412^2+BU$5*temphigh!$I412^6)*(K302/K$56)^$BW$1</f>
        <v>-315.43816893303216</v>
      </c>
      <c r="BV302" s="12">
        <f>(BV$3*temphigh!$I412+BV$4*temphigh!$I412^2+BV$5*temphigh!$I412^6)*(L302/L$56)^$BW$1</f>
        <v>-43.799896394712746</v>
      </c>
      <c r="BW302" s="12">
        <f>(BW$3*temphigh!$I412+BW$4*temphigh!$I412^2+BW$5*temphigh!$I412^6)*(M302/M$56)^$BW$1</f>
        <v>-36.397046687481286</v>
      </c>
      <c r="BX302" s="12"/>
      <c r="BY302" s="12"/>
      <c r="BZ302" s="12"/>
      <c r="CA302" s="19"/>
      <c r="CB302" s="19"/>
      <c r="CC302" s="19"/>
      <c r="CD302" s="19"/>
      <c r="CE302" s="19"/>
      <c r="CF302" s="19"/>
      <c r="CG302" s="19"/>
      <c r="CH302" s="19"/>
    </row>
    <row r="303" spans="1:86" x14ac:dyDescent="0.3">
      <c r="A303" s="2">
        <f t="shared" si="200"/>
        <v>2257</v>
      </c>
      <c r="B303" s="5">
        <f t="shared" si="246"/>
        <v>1165.4055140529108</v>
      </c>
      <c r="C303" s="5">
        <f t="shared" si="246"/>
        <v>2964.1691015927659</v>
      </c>
      <c r="D303" s="5">
        <f t="shared" si="246"/>
        <v>4369.9539174114616</v>
      </c>
      <c r="E303" s="15">
        <f t="shared" si="247"/>
        <v>1.2922855209487094E-8</v>
      </c>
      <c r="F303" s="15">
        <f t="shared" si="247"/>
        <v>2.5458891310957086E-8</v>
      </c>
      <c r="G303" s="15">
        <f t="shared" si="247"/>
        <v>5.1973420984115747E-8</v>
      </c>
      <c r="H303" s="5">
        <f t="shared" si="203"/>
        <v>349.62165421587321</v>
      </c>
      <c r="I303" s="5">
        <f t="shared" si="203"/>
        <v>93078.971327791893</v>
      </c>
      <c r="J303" s="5">
        <f t="shared" si="203"/>
        <v>37173.569132988981</v>
      </c>
      <c r="K303" s="5">
        <f t="shared" si="204"/>
        <v>300</v>
      </c>
      <c r="L303" s="5">
        <f t="shared" si="204"/>
        <v>31401.370211226094</v>
      </c>
      <c r="M303" s="5">
        <f t="shared" si="204"/>
        <v>8506.6272632478267</v>
      </c>
      <c r="N303" s="15">
        <f t="shared" si="205"/>
        <v>0</v>
      </c>
      <c r="O303" s="15">
        <f t="shared" si="205"/>
        <v>-1.650951918288901E-3</v>
      </c>
      <c r="P303" s="15">
        <f t="shared" si="205"/>
        <v>-3.7321548982449659E-4</v>
      </c>
      <c r="Q303" s="5">
        <f t="shared" si="206"/>
        <v>3.4202372702837862</v>
      </c>
      <c r="R303" s="5">
        <f t="shared" si="206"/>
        <v>2703.5928362998375</v>
      </c>
      <c r="S303" s="5">
        <f t="shared" si="206"/>
        <v>2176.2294518985764</v>
      </c>
      <c r="T303" s="5">
        <f t="shared" si="248"/>
        <v>9.7826814473338288</v>
      </c>
      <c r="U303" s="5">
        <f t="shared" si="248"/>
        <v>29.046225992106425</v>
      </c>
      <c r="V303" s="5">
        <f t="shared" si="248"/>
        <v>58.542386503515004</v>
      </c>
      <c r="W303" s="15">
        <f t="shared" si="208"/>
        <v>-1.0734613539272964E-2</v>
      </c>
      <c r="X303" s="15">
        <f t="shared" si="208"/>
        <v>-1.217998157191269E-2</v>
      </c>
      <c r="Y303" s="15">
        <f t="shared" si="208"/>
        <v>-9.7425357312937999E-3</v>
      </c>
      <c r="Z303" s="5">
        <f t="shared" si="213"/>
        <v>2.4102997473515448</v>
      </c>
      <c r="AA303" s="5">
        <f t="shared" si="213"/>
        <v>7330.0174773289173</v>
      </c>
      <c r="AB303" s="5">
        <f t="shared" si="213"/>
        <v>53117.795451117454</v>
      </c>
      <c r="AC303" s="16">
        <f t="shared" si="243"/>
        <v>0.84947599444018318</v>
      </c>
      <c r="AD303" s="16">
        <f t="shared" si="243"/>
        <v>3.0940773382210836</v>
      </c>
      <c r="AE303" s="16">
        <f t="shared" si="243"/>
        <v>26.067073747800229</v>
      </c>
      <c r="AF303" s="15">
        <f t="shared" si="220"/>
        <v>-4.0504037456468023E-3</v>
      </c>
      <c r="AG303" s="15">
        <f t="shared" si="220"/>
        <v>2.9673830763510267E-4</v>
      </c>
      <c r="AH303" s="15">
        <f t="shared" si="220"/>
        <v>9.7937136394747881E-3</v>
      </c>
      <c r="AI303" s="1">
        <f t="shared" si="244"/>
        <v>63399.110940966457</v>
      </c>
      <c r="AJ303" s="1">
        <f t="shared" si="244"/>
        <v>188633.25213449018</v>
      </c>
      <c r="AK303" s="1">
        <f t="shared" si="244"/>
        <v>74458.220231280342</v>
      </c>
      <c r="AL303" s="14">
        <f t="shared" si="249"/>
        <v>98.074348456453166</v>
      </c>
      <c r="AM303" s="14">
        <f t="shared" si="249"/>
        <v>24.428498560673578</v>
      </c>
      <c r="AN303" s="14">
        <f t="shared" si="249"/>
        <v>7.5920326959714028</v>
      </c>
      <c r="AO303" s="11">
        <f t="shared" si="250"/>
        <v>1.7226828700790283E-3</v>
      </c>
      <c r="AP303" s="11">
        <f t="shared" si="250"/>
        <v>2.1701260646648283E-3</v>
      </c>
      <c r="AQ303" s="11">
        <f t="shared" si="250"/>
        <v>1.968578154757658E-3</v>
      </c>
      <c r="AR303" s="1">
        <f t="shared" si="214"/>
        <v>349.62165421587321</v>
      </c>
      <c r="AS303" s="1">
        <f t="shared" si="211"/>
        <v>93078.971327791893</v>
      </c>
      <c r="AT303" s="1">
        <f t="shared" si="212"/>
        <v>37173.569132988981</v>
      </c>
      <c r="AU303" s="1">
        <f t="shared" si="221"/>
        <v>69.924330843174644</v>
      </c>
      <c r="AV303" s="1">
        <f t="shared" si="221"/>
        <v>18615.794265558379</v>
      </c>
      <c r="AW303" s="1">
        <f t="shared" si="221"/>
        <v>7434.7138265977965</v>
      </c>
      <c r="AX303" s="1">
        <f t="shared" si="222"/>
        <v>240</v>
      </c>
      <c r="AY303" s="1">
        <f t="shared" si="222"/>
        <v>25121.096168980876</v>
      </c>
      <c r="AZ303" s="1">
        <f t="shared" si="222"/>
        <v>6805.301810598261</v>
      </c>
      <c r="BA303" s="1">
        <f t="shared" si="223"/>
        <v>6387.1668217957649</v>
      </c>
      <c r="BB303" s="1">
        <f t="shared" si="223"/>
        <v>30031.370340115056</v>
      </c>
      <c r="BC303" s="1">
        <f t="shared" si="223"/>
        <v>38566.841549892379</v>
      </c>
      <c r="BD303" s="1">
        <f t="shared" si="224"/>
        <v>58.663532435620972</v>
      </c>
      <c r="BE303" s="2">
        <f t="shared" si="245"/>
        <v>0.17931493730955578</v>
      </c>
      <c r="BF303" s="2">
        <f t="shared" si="245"/>
        <v>0.13584270515142602</v>
      </c>
      <c r="BG303" s="2">
        <f t="shared" si="245"/>
        <v>7.3108051554487685E-2</v>
      </c>
      <c r="BH303" s="2">
        <f t="shared" si="217"/>
        <v>8.071930711582441E-2</v>
      </c>
      <c r="BI303" s="2">
        <f t="shared" si="225"/>
        <v>3.2153846742329923E-3</v>
      </c>
      <c r="BJ303" s="2">
        <f t="shared" si="225"/>
        <v>1.8453240542857267E-3</v>
      </c>
      <c r="BK303" s="2">
        <f t="shared" si="225"/>
        <v>5.3447872020936297E-4</v>
      </c>
      <c r="BL303" s="2">
        <f t="shared" si="218"/>
        <v>1.1241681087457054</v>
      </c>
      <c r="BM303" s="2">
        <f t="shared" si="218"/>
        <v>171.76086473934583</v>
      </c>
      <c r="BN303" s="2">
        <f t="shared" si="218"/>
        <v>19.868481655814229</v>
      </c>
      <c r="BO303" s="2">
        <f t="shared" si="226"/>
        <v>5202.0405409467721</v>
      </c>
      <c r="BP303" s="2">
        <f t="shared" si="226"/>
        <v>344.99506439067386</v>
      </c>
      <c r="BQ303" s="2">
        <f t="shared" si="226"/>
        <v>10.23268072614146</v>
      </c>
      <c r="BR303" s="11">
        <f t="shared" si="227"/>
        <v>2.8716811355288113E-2</v>
      </c>
      <c r="BS303" s="17">
        <f t="shared" si="215"/>
        <v>3.916367394969113E-4</v>
      </c>
      <c r="BT303" s="17">
        <f t="shared" si="216"/>
        <v>7.8233294868172666E-4</v>
      </c>
      <c r="BU303" s="12">
        <f>(BU$3*temphigh!$I413+BU$4*temphigh!$I413^2+BU$5*temphigh!$I413^6)*(K303/K$56)^$BW$1</f>
        <v>-316.80915273090596</v>
      </c>
      <c r="BV303" s="12">
        <f>(BV$3*temphigh!$I413+BV$4*temphigh!$I413^2+BV$5*temphigh!$I413^6)*(L303/L$56)^$BW$1</f>
        <v>-43.999591548855186</v>
      </c>
      <c r="BW303" s="12">
        <f>(BW$3*temphigh!$I413+BW$4*temphigh!$I413^2+BW$5*temphigh!$I413^6)*(M303/M$56)^$BW$1</f>
        <v>-36.543848412020907</v>
      </c>
      <c r="BX303" s="12"/>
      <c r="BY303" s="12"/>
      <c r="BZ303" s="12"/>
      <c r="CA303" s="19"/>
      <c r="CB303" s="19"/>
      <c r="CC303" s="19"/>
      <c r="CD303" s="19"/>
      <c r="CE303" s="19"/>
      <c r="CF303" s="19"/>
      <c r="CG303" s="19"/>
      <c r="CH303" s="19"/>
    </row>
    <row r="304" spans="1:86" x14ac:dyDescent="0.3">
      <c r="A304" s="2">
        <f t="shared" si="200"/>
        <v>2258</v>
      </c>
      <c r="B304" s="5">
        <f t="shared" si="246"/>
        <v>1165.4055283602593</v>
      </c>
      <c r="C304" s="5">
        <f t="shared" si="246"/>
        <v>2964.1691732840022</v>
      </c>
      <c r="D304" s="5">
        <f t="shared" si="246"/>
        <v>4369.9541331768432</v>
      </c>
      <c r="E304" s="15">
        <f t="shared" si="247"/>
        <v>1.227671244901274E-8</v>
      </c>
      <c r="F304" s="15">
        <f t="shared" si="247"/>
        <v>2.4185946745409231E-8</v>
      </c>
      <c r="G304" s="15">
        <f t="shared" si="247"/>
        <v>4.9374749934909955E-8</v>
      </c>
      <c r="H304" s="5">
        <f t="shared" si="203"/>
        <v>349.62165850807776</v>
      </c>
      <c r="I304" s="5">
        <f t="shared" si="203"/>
        <v>92922.001155181046</v>
      </c>
      <c r="J304" s="5">
        <f t="shared" si="203"/>
        <v>37158.869377865623</v>
      </c>
      <c r="K304" s="5">
        <f t="shared" si="204"/>
        <v>300</v>
      </c>
      <c r="L304" s="5">
        <f t="shared" si="204"/>
        <v>31348.413576622144</v>
      </c>
      <c r="M304" s="5">
        <f t="shared" si="204"/>
        <v>8503.26301957135</v>
      </c>
      <c r="N304" s="15">
        <f t="shared" si="205"/>
        <v>0</v>
      </c>
      <c r="O304" s="15">
        <f t="shared" si="205"/>
        <v>-1.6864434337651169E-3</v>
      </c>
      <c r="P304" s="15">
        <f t="shared" si="205"/>
        <v>-3.9548502272002128E-4</v>
      </c>
      <c r="Q304" s="5">
        <f t="shared" si="206"/>
        <v>3.3835223865132029</v>
      </c>
      <c r="R304" s="5">
        <f t="shared" si="206"/>
        <v>2666.1592675677462</v>
      </c>
      <c r="S304" s="5">
        <f t="shared" si="206"/>
        <v>2154.175283982353</v>
      </c>
      <c r="T304" s="5">
        <f t="shared" si="248"/>
        <v>9.6776681426188844</v>
      </c>
      <c r="U304" s="5">
        <f t="shared" si="248"/>
        <v>28.692443494788957</v>
      </c>
      <c r="V304" s="5">
        <f t="shared" si="248"/>
        <v>57.972035211209295</v>
      </c>
      <c r="W304" s="15">
        <f t="shared" si="208"/>
        <v>-1.0734613539272964E-2</v>
      </c>
      <c r="X304" s="15">
        <f t="shared" si="208"/>
        <v>-1.217998157191269E-2</v>
      </c>
      <c r="Y304" s="15">
        <f t="shared" si="208"/>
        <v>-9.7425357312937999E-3</v>
      </c>
      <c r="Z304" s="5">
        <f t="shared" si="213"/>
        <v>2.3747682532872898</v>
      </c>
      <c r="AA304" s="5">
        <f t="shared" si="213"/>
        <v>7230.9291304320832</v>
      </c>
      <c r="AB304" s="5">
        <f t="shared" si="213"/>
        <v>53095.624894681161</v>
      </c>
      <c r="AC304" s="16">
        <f t="shared" si="243"/>
        <v>0.84603527369046561</v>
      </c>
      <c r="AD304" s="16">
        <f t="shared" si="243"/>
        <v>3.0949954694941195</v>
      </c>
      <c r="AE304" s="16">
        <f t="shared" si="243"/>
        <v>26.322367203505255</v>
      </c>
      <c r="AF304" s="15">
        <f t="shared" si="220"/>
        <v>-4.0504037456468023E-3</v>
      </c>
      <c r="AG304" s="15">
        <f t="shared" si="220"/>
        <v>2.9673830763510267E-4</v>
      </c>
      <c r="AH304" s="15">
        <f t="shared" si="220"/>
        <v>9.7937136394747881E-3</v>
      </c>
      <c r="AI304" s="1">
        <f t="shared" si="244"/>
        <v>57129.124177712991</v>
      </c>
      <c r="AJ304" s="1">
        <f t="shared" si="244"/>
        <v>188385.72118659955</v>
      </c>
      <c r="AK304" s="1">
        <f t="shared" si="244"/>
        <v>74447.112034750113</v>
      </c>
      <c r="AL304" s="14">
        <f t="shared" si="249"/>
        <v>98.241609946532463</v>
      </c>
      <c r="AM304" s="14">
        <f t="shared" si="249"/>
        <v>24.480981352906252</v>
      </c>
      <c r="AN304" s="14">
        <f t="shared" si="249"/>
        <v>7.6068287505897425</v>
      </c>
      <c r="AO304" s="11">
        <f t="shared" si="250"/>
        <v>1.705456041378238E-3</v>
      </c>
      <c r="AP304" s="11">
        <f t="shared" si="250"/>
        <v>2.1484248040181801E-3</v>
      </c>
      <c r="AQ304" s="11">
        <f t="shared" si="250"/>
        <v>1.9488923732100814E-3</v>
      </c>
      <c r="AR304" s="1">
        <f t="shared" si="214"/>
        <v>349.62165850807776</v>
      </c>
      <c r="AS304" s="1">
        <f t="shared" si="211"/>
        <v>92922.001155181046</v>
      </c>
      <c r="AT304" s="1">
        <f t="shared" si="212"/>
        <v>37158.869377865623</v>
      </c>
      <c r="AU304" s="1">
        <f t="shared" si="221"/>
        <v>69.924331701615557</v>
      </c>
      <c r="AV304" s="1">
        <f t="shared" si="221"/>
        <v>18584.400231036208</v>
      </c>
      <c r="AW304" s="1">
        <f t="shared" si="221"/>
        <v>7431.7738755731252</v>
      </c>
      <c r="AX304" s="1">
        <f t="shared" si="222"/>
        <v>240</v>
      </c>
      <c r="AY304" s="1">
        <f t="shared" si="222"/>
        <v>25078.730861297714</v>
      </c>
      <c r="AZ304" s="1">
        <f t="shared" si="222"/>
        <v>6802.6104156570791</v>
      </c>
      <c r="BA304" s="1">
        <f t="shared" si="223"/>
        <v>6387.1669002091758</v>
      </c>
      <c r="BB304" s="1">
        <f t="shared" si="223"/>
        <v>30026.367942884106</v>
      </c>
      <c r="BC304" s="1">
        <f t="shared" si="223"/>
        <v>38565.114860871989</v>
      </c>
      <c r="BD304" s="1">
        <f t="shared" si="224"/>
        <v>56.9497748651237</v>
      </c>
      <c r="BE304" s="2">
        <f t="shared" si="245"/>
        <v>0.17931493730955578</v>
      </c>
      <c r="BF304" s="2">
        <f t="shared" si="245"/>
        <v>0.13584270515142602</v>
      </c>
      <c r="BG304" s="2">
        <f t="shared" si="245"/>
        <v>7.3108051554487685E-2</v>
      </c>
      <c r="BH304" s="2">
        <f t="shared" si="217"/>
        <v>8.0631507713917208E-2</v>
      </c>
      <c r="BI304" s="2">
        <f t="shared" si="225"/>
        <v>3.2153846742329923E-3</v>
      </c>
      <c r="BJ304" s="2">
        <f t="shared" si="225"/>
        <v>1.8453240542857267E-3</v>
      </c>
      <c r="BK304" s="2">
        <f t="shared" si="225"/>
        <v>5.3447872020936297E-4</v>
      </c>
      <c r="BL304" s="2">
        <f t="shared" si="218"/>
        <v>1.1241681225467941</v>
      </c>
      <c r="BM304" s="2">
        <f t="shared" si="218"/>
        <v>171.47120390402168</v>
      </c>
      <c r="BN304" s="2">
        <f t="shared" si="218"/>
        <v>19.860624949508505</v>
      </c>
      <c r="BO304" s="2">
        <f t="shared" si="226"/>
        <v>5279.8739995497672</v>
      </c>
      <c r="BP304" s="2">
        <f t="shared" si="226"/>
        <v>349.1328922552849</v>
      </c>
      <c r="BQ304" s="2">
        <f t="shared" si="226"/>
        <v>10.232905417619859</v>
      </c>
      <c r="BR304" s="11">
        <f t="shared" si="227"/>
        <v>2.8685515221070407E-2</v>
      </c>
      <c r="BS304" s="17">
        <f t="shared" si="215"/>
        <v>3.8070413079081263E-4</v>
      </c>
      <c r="BT304" s="17">
        <f t="shared" si="216"/>
        <v>7.5954655211818119E-4</v>
      </c>
      <c r="BU304" s="12">
        <f>(BU$3*temphigh!$I414+BU$4*temphigh!$I414^2+BU$5*temphigh!$I414^6)*(K304/K$56)^$BW$1</f>
        <v>-318.17354398164002</v>
      </c>
      <c r="BV304" s="12">
        <f>(BV$3*temphigh!$I414+BV$4*temphigh!$I414^2+BV$5*temphigh!$I414^6)*(L304/L$56)^$BW$1</f>
        <v>-44.198951107748314</v>
      </c>
      <c r="BW304" s="12">
        <f>(BW$3*temphigh!$I414+BW$4*temphigh!$I414^2+BW$5*temphigh!$I414^6)*(M304/M$56)^$BW$1</f>
        <v>-36.690171252549121</v>
      </c>
      <c r="BX304" s="12"/>
      <c r="BY304" s="12"/>
      <c r="BZ304" s="12"/>
      <c r="CA304" s="19"/>
      <c r="CB304" s="19"/>
      <c r="CC304" s="19"/>
      <c r="CD304" s="19"/>
      <c r="CE304" s="19"/>
      <c r="CF304" s="19"/>
      <c r="CG304" s="19"/>
      <c r="CH304" s="19"/>
    </row>
    <row r="305" spans="1:86" x14ac:dyDescent="0.3">
      <c r="A305" s="2">
        <f t="shared" si="200"/>
        <v>2259</v>
      </c>
      <c r="B305" s="5">
        <f t="shared" si="246"/>
        <v>1165.4055419522404</v>
      </c>
      <c r="C305" s="5">
        <f t="shared" si="246"/>
        <v>2964.1692413906785</v>
      </c>
      <c r="D305" s="5">
        <f t="shared" si="246"/>
        <v>4369.9543381539661</v>
      </c>
      <c r="E305" s="15">
        <f t="shared" si="247"/>
        <v>1.1662876826562102E-8</v>
      </c>
      <c r="F305" s="15">
        <f t="shared" si="247"/>
        <v>2.2976649408138768E-8</v>
      </c>
      <c r="G305" s="15">
        <f t="shared" si="247"/>
        <v>4.6906012438164453E-8</v>
      </c>
      <c r="H305" s="5">
        <f t="shared" si="203"/>
        <v>349.62166258567208</v>
      </c>
      <c r="I305" s="5">
        <f t="shared" si="203"/>
        <v>92761.992321573503</v>
      </c>
      <c r="J305" s="5">
        <f t="shared" si="203"/>
        <v>37143.352225480165</v>
      </c>
      <c r="K305" s="5">
        <f t="shared" si="204"/>
        <v>300</v>
      </c>
      <c r="L305" s="5">
        <f t="shared" si="204"/>
        <v>31294.431851689078</v>
      </c>
      <c r="M305" s="5">
        <f t="shared" si="204"/>
        <v>8499.7117478282216</v>
      </c>
      <c r="N305" s="15">
        <f t="shared" si="205"/>
        <v>0</v>
      </c>
      <c r="O305" s="15">
        <f t="shared" si="205"/>
        <v>-1.7219922405682375E-3</v>
      </c>
      <c r="P305" s="15">
        <f t="shared" si="205"/>
        <v>-4.1763635147529232E-4</v>
      </c>
      <c r="Q305" s="5">
        <f t="shared" si="206"/>
        <v>3.3472016203305048</v>
      </c>
      <c r="R305" s="5">
        <f t="shared" si="206"/>
        <v>2629.1503712404301</v>
      </c>
      <c r="S305" s="5">
        <f t="shared" si="206"/>
        <v>2132.2973574064713</v>
      </c>
      <c r="T305" s="5">
        <f t="shared" si="248"/>
        <v>9.5737821151465372</v>
      </c>
      <c r="U305" s="5">
        <f t="shared" si="248"/>
        <v>28.342970061769282</v>
      </c>
      <c r="V305" s="5">
        <f t="shared" si="248"/>
        <v>57.407240586748266</v>
      </c>
      <c r="W305" s="15">
        <f t="shared" si="208"/>
        <v>-1.0734613539272964E-2</v>
      </c>
      <c r="X305" s="15">
        <f t="shared" si="208"/>
        <v>-1.217998157191269E-2</v>
      </c>
      <c r="Y305" s="15">
        <f t="shared" si="208"/>
        <v>-9.7425357312937999E-3</v>
      </c>
      <c r="Z305" s="5">
        <f t="shared" si="213"/>
        <v>2.339760546120448</v>
      </c>
      <c r="AA305" s="5">
        <f t="shared" si="213"/>
        <v>7132.9266805171555</v>
      </c>
      <c r="AB305" s="5">
        <f t="shared" si="213"/>
        <v>53072.281091459707</v>
      </c>
      <c r="AC305" s="16">
        <f t="shared" si="243"/>
        <v>0.84260848924896048</v>
      </c>
      <c r="AD305" s="16">
        <f t="shared" si="243"/>
        <v>3.0959138732118756</v>
      </c>
      <c r="AE305" s="16">
        <f t="shared" si="243"/>
        <v>26.580160930209487</v>
      </c>
      <c r="AF305" s="15">
        <f t="shared" si="220"/>
        <v>-4.0504037456468023E-3</v>
      </c>
      <c r="AG305" s="15">
        <f t="shared" si="220"/>
        <v>2.9673830763510267E-4</v>
      </c>
      <c r="AH305" s="15">
        <f t="shared" si="220"/>
        <v>9.7937136394747881E-3</v>
      </c>
      <c r="AI305" s="1">
        <f t="shared" si="244"/>
        <v>51486.136091643311</v>
      </c>
      <c r="AJ305" s="1">
        <f t="shared" si="244"/>
        <v>188131.54929897582</v>
      </c>
      <c r="AK305" s="1">
        <f t="shared" si="244"/>
        <v>74434.174706848236</v>
      </c>
      <c r="AL305" s="14">
        <f t="shared" si="249"/>
        <v>98.407481226258511</v>
      </c>
      <c r="AM305" s="14">
        <f t="shared" si="249"/>
        <v>24.533050944995889</v>
      </c>
      <c r="AN305" s="14">
        <f t="shared" si="249"/>
        <v>7.6215053922207181</v>
      </c>
      <c r="AO305" s="11">
        <f t="shared" si="250"/>
        <v>1.6884014809644557E-3</v>
      </c>
      <c r="AP305" s="11">
        <f t="shared" si="250"/>
        <v>2.1269405559779984E-3</v>
      </c>
      <c r="AQ305" s="11">
        <f t="shared" si="250"/>
        <v>1.9294034494779806E-3</v>
      </c>
      <c r="AR305" s="1">
        <f t="shared" si="214"/>
        <v>349.62166258567208</v>
      </c>
      <c r="AS305" s="1">
        <f t="shared" si="211"/>
        <v>92761.992321573503</v>
      </c>
      <c r="AT305" s="1">
        <f t="shared" si="212"/>
        <v>37143.352225480165</v>
      </c>
      <c r="AU305" s="1">
        <f t="shared" si="221"/>
        <v>69.924332517134417</v>
      </c>
      <c r="AV305" s="1">
        <f t="shared" si="221"/>
        <v>18552.398464314701</v>
      </c>
      <c r="AW305" s="1">
        <f t="shared" si="221"/>
        <v>7428.6704450960333</v>
      </c>
      <c r="AX305" s="1">
        <f t="shared" si="222"/>
        <v>240</v>
      </c>
      <c r="AY305" s="1">
        <f t="shared" si="222"/>
        <v>25035.545481351262</v>
      </c>
      <c r="AZ305" s="1">
        <f t="shared" si="222"/>
        <v>6799.7693982625769</v>
      </c>
      <c r="BA305" s="1">
        <f t="shared" si="223"/>
        <v>6387.1669747019159</v>
      </c>
      <c r="BB305" s="1">
        <f t="shared" si="223"/>
        <v>30021.259956542137</v>
      </c>
      <c r="BC305" s="1">
        <f t="shared" si="223"/>
        <v>38563.29123681171</v>
      </c>
      <c r="BD305" s="1">
        <f t="shared" si="224"/>
        <v>55.285932078565772</v>
      </c>
      <c r="BE305" s="2">
        <f t="shared" si="245"/>
        <v>0.17931493730955578</v>
      </c>
      <c r="BF305" s="2">
        <f t="shared" si="245"/>
        <v>0.13584270515142602</v>
      </c>
      <c r="BG305" s="2">
        <f t="shared" si="245"/>
        <v>7.3108051554487685E-2</v>
      </c>
      <c r="BH305" s="2">
        <f t="shared" si="217"/>
        <v>8.0544497672372886E-2</v>
      </c>
      <c r="BI305" s="2">
        <f t="shared" si="225"/>
        <v>3.2153846742329923E-3</v>
      </c>
      <c r="BJ305" s="2">
        <f t="shared" si="225"/>
        <v>1.8453240542857267E-3</v>
      </c>
      <c r="BK305" s="2">
        <f t="shared" si="225"/>
        <v>5.3447872020936297E-4</v>
      </c>
      <c r="BL305" s="2">
        <f t="shared" si="218"/>
        <v>1.1241681356578284</v>
      </c>
      <c r="BM305" s="2">
        <f t="shared" si="218"/>
        <v>171.17593575446747</v>
      </c>
      <c r="BN305" s="2">
        <f t="shared" si="218"/>
        <v>19.852331361760232</v>
      </c>
      <c r="BO305" s="2">
        <f t="shared" si="226"/>
        <v>5358.8720104339363</v>
      </c>
      <c r="BP305" s="2">
        <f t="shared" si="226"/>
        <v>353.32032801113121</v>
      </c>
      <c r="BQ305" s="2">
        <f t="shared" si="226"/>
        <v>10.233131320386637</v>
      </c>
      <c r="BR305" s="11">
        <f t="shared" si="227"/>
        <v>2.8654222856467987E-2</v>
      </c>
      <c r="BS305" s="17">
        <f t="shared" si="215"/>
        <v>3.7008796678642566E-4</v>
      </c>
      <c r="BT305" s="17">
        <f t="shared" si="216"/>
        <v>7.3742383700794284E-4</v>
      </c>
      <c r="BU305" s="12">
        <f>(BU$3*temphigh!$I415+BU$4*temphigh!$I415^2+BU$5*temphigh!$I415^6)*(K305/K$56)^$BW$1</f>
        <v>-319.53141990451445</v>
      </c>
      <c r="BV305" s="12">
        <f>(BV$3*temphigh!$I415+BV$4*temphigh!$I415^2+BV$5*temphigh!$I415^6)*(L305/L$56)^$BW$1</f>
        <v>-44.397990506449212</v>
      </c>
      <c r="BW305" s="12">
        <f>(BW$3*temphigh!$I415+BW$4*temphigh!$I415^2+BW$5*temphigh!$I415^6)*(M305/M$56)^$BW$1</f>
        <v>-36.836024864494576</v>
      </c>
      <c r="BX305" s="12"/>
      <c r="BY305" s="12"/>
      <c r="BZ305" s="12"/>
      <c r="CA305" s="19"/>
      <c r="CB305" s="19"/>
      <c r="CC305" s="19"/>
      <c r="CD305" s="19"/>
      <c r="CE305" s="19"/>
      <c r="CF305" s="19"/>
      <c r="CG305" s="19"/>
      <c r="CH305" s="19"/>
    </row>
    <row r="306" spans="1:86" x14ac:dyDescent="0.3">
      <c r="A306" s="2">
        <f t="shared" si="200"/>
        <v>2260</v>
      </c>
      <c r="B306" s="5">
        <f t="shared" si="246"/>
        <v>1165.4055548646224</v>
      </c>
      <c r="C306" s="5">
        <f t="shared" si="246"/>
        <v>2964.169306092022</v>
      </c>
      <c r="D306" s="5">
        <f t="shared" si="246"/>
        <v>4369.9545328822414</v>
      </c>
      <c r="E306" s="15">
        <f t="shared" si="247"/>
        <v>1.1079732985233995E-8</v>
      </c>
      <c r="F306" s="15">
        <f t="shared" si="247"/>
        <v>2.1827816937731829E-8</v>
      </c>
      <c r="G306" s="15">
        <f t="shared" si="247"/>
        <v>4.4560711816256225E-8</v>
      </c>
      <c r="H306" s="5">
        <f t="shared" si="203"/>
        <v>349.62166645938674</v>
      </c>
      <c r="I306" s="5">
        <f t="shared" si="203"/>
        <v>92598.955790518274</v>
      </c>
      <c r="J306" s="5">
        <f t="shared" si="203"/>
        <v>37127.023110114176</v>
      </c>
      <c r="K306" s="5">
        <f t="shared" si="204"/>
        <v>300</v>
      </c>
      <c r="L306" s="5">
        <f t="shared" si="204"/>
        <v>31239.428733104749</v>
      </c>
      <c r="M306" s="5">
        <f t="shared" si="204"/>
        <v>8495.9746905253778</v>
      </c>
      <c r="N306" s="15">
        <f t="shared" si="205"/>
        <v>0</v>
      </c>
      <c r="O306" s="15">
        <f t="shared" si="205"/>
        <v>-1.7576008040344204E-3</v>
      </c>
      <c r="P306" s="15">
        <f t="shared" si="205"/>
        <v>-4.396687103888075E-4</v>
      </c>
      <c r="Q306" s="5">
        <f t="shared" si="206"/>
        <v>3.3112707411862239</v>
      </c>
      <c r="R306" s="5">
        <f t="shared" si="206"/>
        <v>2592.5627116084429</v>
      </c>
      <c r="S306" s="5">
        <f t="shared" si="206"/>
        <v>2110.5950975029155</v>
      </c>
      <c r="T306" s="5">
        <f t="shared" si="248"/>
        <v>9.4710112640312367</v>
      </c>
      <c r="U306" s="5">
        <f t="shared" si="248"/>
        <v>27.997753208723658</v>
      </c>
      <c r="V306" s="5">
        <f t="shared" si="248"/>
        <v>56.84794849409689</v>
      </c>
      <c r="W306" s="15">
        <f t="shared" si="208"/>
        <v>-1.0734613539272964E-2</v>
      </c>
      <c r="X306" s="15">
        <f t="shared" si="208"/>
        <v>-1.217998157191269E-2</v>
      </c>
      <c r="Y306" s="15">
        <f t="shared" si="208"/>
        <v>-9.7425357312937999E-3</v>
      </c>
      <c r="Z306" s="5">
        <f t="shared" si="213"/>
        <v>2.3052689045524084</v>
      </c>
      <c r="AA306" s="5">
        <f t="shared" si="213"/>
        <v>7036.00191897273</v>
      </c>
      <c r="AB306" s="5">
        <f t="shared" si="213"/>
        <v>53047.771850919868</v>
      </c>
      <c r="AC306" s="16">
        <f t="shared" si="243"/>
        <v>0.83919558466799271</v>
      </c>
      <c r="AD306" s="16">
        <f t="shared" si="243"/>
        <v>3.0968325494551965</v>
      </c>
      <c r="AE306" s="16">
        <f t="shared" si="243"/>
        <v>26.840479414851114</v>
      </c>
      <c r="AF306" s="15">
        <f t="shared" si="220"/>
        <v>-4.0504037456468023E-3</v>
      </c>
      <c r="AG306" s="15">
        <f t="shared" si="220"/>
        <v>2.9673830763510267E-4</v>
      </c>
      <c r="AH306" s="15">
        <f t="shared" si="220"/>
        <v>9.7937136394747881E-3</v>
      </c>
      <c r="AI306" s="1">
        <f t="shared" si="244"/>
        <v>46407.446814996118</v>
      </c>
      <c r="AJ306" s="1">
        <f t="shared" si="244"/>
        <v>187870.79283339294</v>
      </c>
      <c r="AK306" s="1">
        <f t="shared" si="244"/>
        <v>74419.427681259447</v>
      </c>
      <c r="AL306" s="14">
        <f t="shared" si="249"/>
        <v>98.571971049928507</v>
      </c>
      <c r="AM306" s="14">
        <f t="shared" si="249"/>
        <v>24.584709482602506</v>
      </c>
      <c r="AN306" s="14">
        <f t="shared" si="249"/>
        <v>7.6360633014267441</v>
      </c>
      <c r="AO306" s="11">
        <f t="shared" si="250"/>
        <v>1.6715174661548111E-3</v>
      </c>
      <c r="AP306" s="11">
        <f t="shared" si="250"/>
        <v>2.1056711504182182E-3</v>
      </c>
      <c r="AQ306" s="11">
        <f t="shared" si="250"/>
        <v>1.9101094149832007E-3</v>
      </c>
      <c r="AR306" s="1">
        <f t="shared" si="214"/>
        <v>349.62166645938674</v>
      </c>
      <c r="AS306" s="1">
        <f t="shared" si="211"/>
        <v>92598.955790518274</v>
      </c>
      <c r="AT306" s="1">
        <f t="shared" si="212"/>
        <v>37127.023110114176</v>
      </c>
      <c r="AU306" s="1">
        <f t="shared" si="221"/>
        <v>69.924333291877346</v>
      </c>
      <c r="AV306" s="1">
        <f t="shared" si="221"/>
        <v>18519.791158103657</v>
      </c>
      <c r="AW306" s="1">
        <f t="shared" si="221"/>
        <v>7425.4046220228356</v>
      </c>
      <c r="AX306" s="1">
        <f t="shared" si="222"/>
        <v>240</v>
      </c>
      <c r="AY306" s="1">
        <f t="shared" si="222"/>
        <v>24991.542986483797</v>
      </c>
      <c r="AZ306" s="1">
        <f t="shared" si="222"/>
        <v>6796.7797524203024</v>
      </c>
      <c r="BA306" s="1">
        <f t="shared" si="223"/>
        <v>6387.1670454700206</v>
      </c>
      <c r="BB306" s="1">
        <f t="shared" si="223"/>
        <v>30016.046201715781</v>
      </c>
      <c r="BC306" s="1">
        <f t="shared" si="223"/>
        <v>38561.371200446803</v>
      </c>
      <c r="BD306" s="1">
        <f t="shared" si="224"/>
        <v>53.670554857358439</v>
      </c>
      <c r="BE306" s="2">
        <f t="shared" si="245"/>
        <v>0.17931493730955578</v>
      </c>
      <c r="BF306" s="2">
        <f t="shared" si="245"/>
        <v>0.13584270515142602</v>
      </c>
      <c r="BG306" s="2">
        <f t="shared" si="245"/>
        <v>7.3108051554487685E-2</v>
      </c>
      <c r="BH306" s="2">
        <f t="shared" si="217"/>
        <v>8.0458272863489388E-2</v>
      </c>
      <c r="BI306" s="2">
        <f t="shared" si="225"/>
        <v>3.2153846742329923E-3</v>
      </c>
      <c r="BJ306" s="2">
        <f t="shared" si="225"/>
        <v>1.8453240542857267E-3</v>
      </c>
      <c r="BK306" s="2">
        <f t="shared" si="225"/>
        <v>5.3447872020936297E-4</v>
      </c>
      <c r="BL306" s="2">
        <f t="shared" si="218"/>
        <v>1.1241681481133112</v>
      </c>
      <c r="BM306" s="2">
        <f t="shared" si="218"/>
        <v>170.87508052198396</v>
      </c>
      <c r="BN306" s="2">
        <f t="shared" si="218"/>
        <v>19.843603797077268</v>
      </c>
      <c r="BO306" s="2">
        <f t="shared" si="226"/>
        <v>5439.0519977451149</v>
      </c>
      <c r="BP306" s="2">
        <f t="shared" si="226"/>
        <v>357.55796526609959</v>
      </c>
      <c r="BQ306" s="2">
        <f t="shared" si="226"/>
        <v>10.233358442374678</v>
      </c>
      <c r="BR306" s="11">
        <f t="shared" si="227"/>
        <v>2.8622933039325144E-2</v>
      </c>
      <c r="BS306" s="17">
        <f t="shared" si="215"/>
        <v>3.5977878529359371E-4</v>
      </c>
      <c r="BT306" s="17">
        <f t="shared" si="216"/>
        <v>7.1594547282324546E-4</v>
      </c>
      <c r="BU306" s="12">
        <f>(BU$3*temphigh!$I416+BU$4*temphigh!$I416^2+BU$5*temphigh!$I416^6)*(K306/K$56)^$BW$1</f>
        <v>-320.8828543501898</v>
      </c>
      <c r="BV306" s="12">
        <f>(BV$3*temphigh!$I416+BV$4*temphigh!$I416^2+BV$5*temphigh!$I416^6)*(L306/L$56)^$BW$1</f>
        <v>-44.596724755454403</v>
      </c>
      <c r="BW306" s="12">
        <f>(BW$3*temphigh!$I416+BW$4*temphigh!$I416^2+BW$5*temphigh!$I416^6)*(M306/M$56)^$BW$1</f>
        <v>-36.981418500122324</v>
      </c>
      <c r="BX306" s="12"/>
      <c r="BY306" s="12"/>
      <c r="BZ306" s="12"/>
      <c r="CA306" s="19"/>
      <c r="CB306" s="19"/>
      <c r="CC306" s="19"/>
      <c r="CD306" s="19"/>
      <c r="CE306" s="19"/>
      <c r="CF306" s="19"/>
      <c r="CG306" s="19"/>
      <c r="CH306" s="19"/>
    </row>
    <row r="307" spans="1:86" x14ac:dyDescent="0.3">
      <c r="A307" s="2">
        <f t="shared" si="200"/>
        <v>2261</v>
      </c>
      <c r="B307" s="5">
        <f t="shared" si="246"/>
        <v>1165.4055671313856</v>
      </c>
      <c r="C307" s="5">
        <f t="shared" si="246"/>
        <v>2964.1693675582997</v>
      </c>
      <c r="D307" s="5">
        <f t="shared" si="246"/>
        <v>4369.9547178741122</v>
      </c>
      <c r="E307" s="15">
        <f t="shared" si="247"/>
        <v>1.0525746335972294E-8</v>
      </c>
      <c r="F307" s="15">
        <f t="shared" si="247"/>
        <v>2.0736426090845238E-8</v>
      </c>
      <c r="G307" s="15">
        <f t="shared" si="247"/>
        <v>4.2332676225443413E-8</v>
      </c>
      <c r="H307" s="5">
        <f t="shared" si="203"/>
        <v>349.6216701394157</v>
      </c>
      <c r="I307" s="5">
        <f t="shared" si="203"/>
        <v>92432.902595376479</v>
      </c>
      <c r="J307" s="5">
        <f t="shared" si="203"/>
        <v>37109.887532993176</v>
      </c>
      <c r="K307" s="5">
        <f t="shared" si="204"/>
        <v>300</v>
      </c>
      <c r="L307" s="5">
        <f t="shared" si="204"/>
        <v>31183.407941199061</v>
      </c>
      <c r="M307" s="5">
        <f t="shared" si="204"/>
        <v>8492.0531055402625</v>
      </c>
      <c r="N307" s="15">
        <f t="shared" si="205"/>
        <v>0</v>
      </c>
      <c r="O307" s="15">
        <f t="shared" si="205"/>
        <v>-1.7932719699935706E-3</v>
      </c>
      <c r="P307" s="15">
        <f t="shared" si="205"/>
        <v>-4.61581528660715E-4</v>
      </c>
      <c r="Q307" s="5">
        <f t="shared" si="206"/>
        <v>3.2757255639351439</v>
      </c>
      <c r="R307" s="5">
        <f t="shared" si="206"/>
        <v>2556.3928553317232</v>
      </c>
      <c r="S307" s="5">
        <f t="shared" si="206"/>
        <v>2089.0679173679518</v>
      </c>
      <c r="T307" s="5">
        <f t="shared" si="248"/>
        <v>9.369343618285761</v>
      </c>
      <c r="U307" s="5">
        <f t="shared" si="248"/>
        <v>27.656741090586443</v>
      </c>
      <c r="V307" s="5">
        <f t="shared" si="248"/>
        <v>56.294105324642402</v>
      </c>
      <c r="W307" s="15">
        <f t="shared" si="208"/>
        <v>-1.0734613539272964E-2</v>
      </c>
      <c r="X307" s="15">
        <f t="shared" si="208"/>
        <v>-1.217998157191269E-2</v>
      </c>
      <c r="Y307" s="15">
        <f t="shared" si="208"/>
        <v>-9.7425357312937999E-3</v>
      </c>
      <c r="Z307" s="5">
        <f t="shared" si="213"/>
        <v>2.2712857211003286</v>
      </c>
      <c r="AA307" s="5">
        <f t="shared" si="213"/>
        <v>6940.1466340467277</v>
      </c>
      <c r="AB307" s="5">
        <f t="shared" si="213"/>
        <v>53022.1050887073</v>
      </c>
      <c r="AC307" s="16">
        <f t="shared" si="243"/>
        <v>0.83579650372852321</v>
      </c>
      <c r="AD307" s="16">
        <f t="shared" si="243"/>
        <v>3.0977514983049512</v>
      </c>
      <c r="AE307" s="16">
        <f t="shared" si="243"/>
        <v>27.103347384186382</v>
      </c>
      <c r="AF307" s="15">
        <f t="shared" si="220"/>
        <v>-4.0504037456468023E-3</v>
      </c>
      <c r="AG307" s="15">
        <f t="shared" si="220"/>
        <v>2.9673830763510267E-4</v>
      </c>
      <c r="AH307" s="15">
        <f t="shared" si="220"/>
        <v>9.7937136394747881E-3</v>
      </c>
      <c r="AI307" s="1">
        <f t="shared" si="244"/>
        <v>41836.626466788388</v>
      </c>
      <c r="AJ307" s="1">
        <f t="shared" si="244"/>
        <v>187603.5047081573</v>
      </c>
      <c r="AK307" s="1">
        <f t="shared" si="244"/>
        <v>74402.889535156341</v>
      </c>
      <c r="AL307" s="14">
        <f t="shared" si="249"/>
        <v>98.735088173498937</v>
      </c>
      <c r="AM307" s="14">
        <f t="shared" si="249"/>
        <v>24.635959122966444</v>
      </c>
      <c r="AN307" s="14">
        <f t="shared" si="249"/>
        <v>7.6505031606681531</v>
      </c>
      <c r="AO307" s="11">
        <f t="shared" si="250"/>
        <v>1.654802291493263E-3</v>
      </c>
      <c r="AP307" s="11">
        <f t="shared" si="250"/>
        <v>2.084614438914036E-3</v>
      </c>
      <c r="AQ307" s="11">
        <f t="shared" si="250"/>
        <v>1.8910083208333686E-3</v>
      </c>
      <c r="AR307" s="1">
        <f t="shared" si="214"/>
        <v>349.6216701394157</v>
      </c>
      <c r="AS307" s="1">
        <f t="shared" si="211"/>
        <v>92432.902595376479</v>
      </c>
      <c r="AT307" s="1">
        <f t="shared" si="212"/>
        <v>37109.887532993176</v>
      </c>
      <c r="AU307" s="1">
        <f t="shared" si="221"/>
        <v>69.924334027883148</v>
      </c>
      <c r="AV307" s="1">
        <f t="shared" si="221"/>
        <v>18486.580519075298</v>
      </c>
      <c r="AW307" s="1">
        <f t="shared" si="221"/>
        <v>7421.977506598636</v>
      </c>
      <c r="AX307" s="1">
        <f t="shared" si="222"/>
        <v>240</v>
      </c>
      <c r="AY307" s="1">
        <f t="shared" si="222"/>
        <v>24946.726352959246</v>
      </c>
      <c r="AZ307" s="1">
        <f t="shared" si="222"/>
        <v>6793.64248443221</v>
      </c>
      <c r="BA307" s="1">
        <f t="shared" si="223"/>
        <v>6387.1671126997198</v>
      </c>
      <c r="BB307" s="1">
        <f t="shared" si="223"/>
        <v>30010.726490470475</v>
      </c>
      <c r="BC307" s="1">
        <f t="shared" si="223"/>
        <v>38559.355276804861</v>
      </c>
      <c r="BD307" s="1">
        <f t="shared" si="224"/>
        <v>52.102235913498468</v>
      </c>
      <c r="BE307" s="2">
        <f t="shared" si="245"/>
        <v>0.17931493730955578</v>
      </c>
      <c r="BF307" s="2">
        <f t="shared" si="245"/>
        <v>0.13584270515142602</v>
      </c>
      <c r="BG307" s="2">
        <f t="shared" si="245"/>
        <v>7.3108051554487685E-2</v>
      </c>
      <c r="BH307" s="2">
        <f t="shared" si="217"/>
        <v>8.0372829115053071E-2</v>
      </c>
      <c r="BI307" s="2">
        <f t="shared" si="225"/>
        <v>3.2153846742329923E-3</v>
      </c>
      <c r="BJ307" s="2">
        <f t="shared" si="225"/>
        <v>1.8453240542857267E-3</v>
      </c>
      <c r="BK307" s="2">
        <f t="shared" si="225"/>
        <v>5.3447872020936297E-4</v>
      </c>
      <c r="BL307" s="2">
        <f t="shared" si="218"/>
        <v>1.1241681599460198</v>
      </c>
      <c r="BM307" s="2">
        <f t="shared" si="218"/>
        <v>170.56865856669779</v>
      </c>
      <c r="BN307" s="2">
        <f t="shared" si="218"/>
        <v>19.834445195747588</v>
      </c>
      <c r="BO307" s="2">
        <f t="shared" si="226"/>
        <v>5520.4316463311416</v>
      </c>
      <c r="BP307" s="2">
        <f t="shared" si="226"/>
        <v>361.84640456891157</v>
      </c>
      <c r="BQ307" s="2">
        <f t="shared" si="226"/>
        <v>10.233586789526127</v>
      </c>
      <c r="BR307" s="11">
        <f t="shared" si="227"/>
        <v>2.8591644230760299E-2</v>
      </c>
      <c r="BS307" s="17">
        <f t="shared" si="215"/>
        <v>3.4976741596703161E-4</v>
      </c>
      <c r="BT307" s="17">
        <f t="shared" si="216"/>
        <v>6.9509269206140332E-4</v>
      </c>
      <c r="BU307" s="12">
        <f>(BU$3*temphigh!$I417+BU$4*temphigh!$I417^2+BU$5*temphigh!$I417^6)*(K307/K$56)^$BW$1</f>
        <v>-322.22791804638013</v>
      </c>
      <c r="BV307" s="12">
        <f>(BV$3*temphigh!$I417+BV$4*temphigh!$I417^2+BV$5*temphigh!$I417^6)*(L307/L$56)^$BW$1</f>
        <v>-44.79516847850676</v>
      </c>
      <c r="BW307" s="12">
        <f>(BW$3*temphigh!$I417+BW$4*temphigh!$I417^2+BW$5*temphigh!$I417^6)*(M307/M$56)^$BW$1</f>
        <v>-37.126361036841153</v>
      </c>
      <c r="BX307" s="12"/>
      <c r="BY307" s="12"/>
      <c r="BZ307" s="12"/>
      <c r="CA307" s="19"/>
      <c r="CB307" s="19"/>
      <c r="CC307" s="19"/>
      <c r="CD307" s="19"/>
      <c r="CE307" s="19"/>
      <c r="CF307" s="19"/>
      <c r="CG307" s="19"/>
      <c r="CH307" s="19"/>
    </row>
    <row r="308" spans="1:86" x14ac:dyDescent="0.3">
      <c r="A308" s="2">
        <f t="shared" si="200"/>
        <v>2262</v>
      </c>
      <c r="B308" s="5">
        <f t="shared" si="246"/>
        <v>1165.4055787848108</v>
      </c>
      <c r="C308" s="5">
        <f t="shared" si="246"/>
        <v>2964.1694259512647</v>
      </c>
      <c r="D308" s="5">
        <f t="shared" si="246"/>
        <v>4369.9548936163965</v>
      </c>
      <c r="E308" s="15">
        <f t="shared" si="247"/>
        <v>9.9994590191736791E-9</v>
      </c>
      <c r="F308" s="15">
        <f t="shared" si="247"/>
        <v>1.9699604786302975E-8</v>
      </c>
      <c r="G308" s="15">
        <f t="shared" si="247"/>
        <v>4.021604241417124E-8</v>
      </c>
      <c r="H308" s="5">
        <f t="shared" si="203"/>
        <v>349.62167363544324</v>
      </c>
      <c r="I308" s="5">
        <f t="shared" si="203"/>
        <v>92263.843820581416</v>
      </c>
      <c r="J308" s="5">
        <f t="shared" si="203"/>
        <v>37091.951057937484</v>
      </c>
      <c r="K308" s="5">
        <f t="shared" si="204"/>
        <v>300</v>
      </c>
      <c r="L308" s="5">
        <f t="shared" si="204"/>
        <v>31126.373213626946</v>
      </c>
      <c r="M308" s="5">
        <f t="shared" si="204"/>
        <v>8487.9482651230974</v>
      </c>
      <c r="N308" s="15">
        <f t="shared" si="205"/>
        <v>0</v>
      </c>
      <c r="O308" s="15">
        <f t="shared" si="205"/>
        <v>-1.8290088010798344E-3</v>
      </c>
      <c r="P308" s="15">
        <f t="shared" si="205"/>
        <v>-4.833743225753917E-4</v>
      </c>
      <c r="Q308" s="5">
        <f t="shared" si="206"/>
        <v>3.2405619483494492</v>
      </c>
      <c r="R308" s="5">
        <f t="shared" si="206"/>
        <v>2520.6373716012727</v>
      </c>
      <c r="S308" s="5">
        <f t="shared" si="206"/>
        <v>2067.7152179338573</v>
      </c>
      <c r="T308" s="5">
        <f t="shared" si="248"/>
        <v>9.2687673354268103</v>
      </c>
      <c r="U308" s="5">
        <f t="shared" si="248"/>
        <v>27.319882493763942</v>
      </c>
      <c r="V308" s="5">
        <f t="shared" si="248"/>
        <v>55.745657992055854</v>
      </c>
      <c r="W308" s="15">
        <f t="shared" si="208"/>
        <v>-1.0734613539272964E-2</v>
      </c>
      <c r="X308" s="15">
        <f t="shared" si="208"/>
        <v>-1.217998157191269E-2</v>
      </c>
      <c r="Y308" s="15">
        <f t="shared" si="208"/>
        <v>-9.7425357312937999E-3</v>
      </c>
      <c r="Z308" s="5">
        <f t="shared" si="213"/>
        <v>2.23780350041983</v>
      </c>
      <c r="AA308" s="5">
        <f t="shared" si="213"/>
        <v>6845.3526100050376</v>
      </c>
      <c r="AB308" s="5">
        <f t="shared" si="213"/>
        <v>52995.288814680847</v>
      </c>
      <c r="AC308" s="16">
        <f t="shared" si="243"/>
        <v>0.83241119043922274</v>
      </c>
      <c r="AD308" s="16">
        <f t="shared" si="243"/>
        <v>3.0986707198420325</v>
      </c>
      <c r="AE308" s="16">
        <f t="shared" si="243"/>
        <v>27.36878980713831</v>
      </c>
      <c r="AF308" s="15">
        <f t="shared" si="220"/>
        <v>-4.0504037456468023E-3</v>
      </c>
      <c r="AG308" s="15">
        <f t="shared" si="220"/>
        <v>2.9673830763510267E-4</v>
      </c>
      <c r="AH308" s="15">
        <f t="shared" si="220"/>
        <v>9.7937136394747881E-3</v>
      </c>
      <c r="AI308" s="1">
        <f t="shared" si="244"/>
        <v>37722.888154137436</v>
      </c>
      <c r="AJ308" s="1">
        <f t="shared" si="244"/>
        <v>187329.73475641687</v>
      </c>
      <c r="AK308" s="1">
        <f t="shared" si="244"/>
        <v>74384.578088239345</v>
      </c>
      <c r="AL308" s="14">
        <f t="shared" si="249"/>
        <v>98.896841353157612</v>
      </c>
      <c r="AM308" s="14">
        <f t="shared" si="249"/>
        <v>24.686802034309633</v>
      </c>
      <c r="AN308" s="14">
        <f t="shared" si="249"/>
        <v>7.6648256541521844</v>
      </c>
      <c r="AO308" s="11">
        <f t="shared" si="250"/>
        <v>1.6382542685783304E-3</v>
      </c>
      <c r="AP308" s="11">
        <f t="shared" si="250"/>
        <v>2.0637682945248955E-3</v>
      </c>
      <c r="AQ308" s="11">
        <f t="shared" si="250"/>
        <v>1.8720982376250349E-3</v>
      </c>
      <c r="AR308" s="1">
        <f t="shared" si="214"/>
        <v>349.62167363544324</v>
      </c>
      <c r="AS308" s="1">
        <f t="shared" si="211"/>
        <v>92263.843820581416</v>
      </c>
      <c r="AT308" s="1">
        <f t="shared" si="212"/>
        <v>37091.951057937484</v>
      </c>
      <c r="AU308" s="1">
        <f t="shared" si="221"/>
        <v>69.924334727088649</v>
      </c>
      <c r="AV308" s="1">
        <f t="shared" si="221"/>
        <v>18452.768764116285</v>
      </c>
      <c r="AW308" s="1">
        <f t="shared" si="221"/>
        <v>7418.3902115874971</v>
      </c>
      <c r="AX308" s="1">
        <f t="shared" si="222"/>
        <v>240</v>
      </c>
      <c r="AY308" s="1">
        <f t="shared" si="222"/>
        <v>24901.098570901559</v>
      </c>
      <c r="AZ308" s="1">
        <f t="shared" si="222"/>
        <v>6790.3586120984792</v>
      </c>
      <c r="BA308" s="1">
        <f t="shared" si="223"/>
        <v>6387.1671765679357</v>
      </c>
      <c r="BB308" s="1">
        <f t="shared" si="223"/>
        <v>30005.300625669945</v>
      </c>
      <c r="BC308" s="1">
        <f t="shared" si="223"/>
        <v>38557.243992836979</v>
      </c>
      <c r="BD308" s="1">
        <f t="shared" si="224"/>
        <v>50.579608680451358</v>
      </c>
      <c r="BE308" s="2">
        <f t="shared" si="245"/>
        <v>0.17931493730955578</v>
      </c>
      <c r="BF308" s="2">
        <f t="shared" si="245"/>
        <v>0.13584270515142602</v>
      </c>
      <c r="BG308" s="2">
        <f t="shared" si="245"/>
        <v>7.3108051554487685E-2</v>
      </c>
      <c r="BH308" s="2">
        <f t="shared" si="217"/>
        <v>8.0288162211260602E-2</v>
      </c>
      <c r="BI308" s="2">
        <f t="shared" si="225"/>
        <v>3.2153846742329923E-3</v>
      </c>
      <c r="BJ308" s="2">
        <f t="shared" si="225"/>
        <v>1.8453240542857267E-3</v>
      </c>
      <c r="BK308" s="2">
        <f t="shared" si="225"/>
        <v>5.3447872020936297E-4</v>
      </c>
      <c r="BL308" s="2">
        <f t="shared" si="218"/>
        <v>1.1241681711870932</v>
      </c>
      <c r="BM308" s="2">
        <f t="shared" si="218"/>
        <v>170.25669034298039</v>
      </c>
      <c r="BN308" s="2">
        <f t="shared" si="218"/>
        <v>19.824858531514753</v>
      </c>
      <c r="BO308" s="2">
        <f t="shared" si="226"/>
        <v>5603.028905642509</v>
      </c>
      <c r="BP308" s="2">
        <f t="shared" si="226"/>
        <v>366.18625354486267</v>
      </c>
      <c r="BQ308" s="2">
        <f t="shared" si="226"/>
        <v>10.233816366895701</v>
      </c>
      <c r="BR308" s="11">
        <f t="shared" si="227"/>
        <v>2.8560354722992648E-2</v>
      </c>
      <c r="BS308" s="17">
        <f t="shared" si="215"/>
        <v>3.4004497113002282E-4</v>
      </c>
      <c r="BT308" s="17">
        <f t="shared" si="216"/>
        <v>6.7484727384602258E-4</v>
      </c>
      <c r="BU308" s="12">
        <f>(BU$3*temphigh!$I418+BU$4*temphigh!$I418^2+BU$5*temphigh!$I418^6)*(K308/K$56)^$BW$1</f>
        <v>-323.56667879575502</v>
      </c>
      <c r="BV308" s="12">
        <f>(BV$3*temphigh!$I418+BV$4*temphigh!$I418^2+BV$5*temphigh!$I418^6)*(L308/L$56)^$BW$1</f>
        <v>-44.993335942341197</v>
      </c>
      <c r="BW308" s="12">
        <f>(BW$3*temphigh!$I418+BW$4*temphigh!$I418^2+BW$5*temphigh!$I418^6)*(M308/M$56)^$BW$1</f>
        <v>-37.270860999500115</v>
      </c>
      <c r="BX308" s="12"/>
      <c r="BY308" s="12"/>
      <c r="BZ308" s="12"/>
      <c r="CA308" s="19"/>
      <c r="CB308" s="19"/>
      <c r="CC308" s="19"/>
      <c r="CD308" s="19"/>
      <c r="CE308" s="19"/>
      <c r="CF308" s="19"/>
      <c r="CG308" s="19"/>
      <c r="CH308" s="19"/>
    </row>
    <row r="309" spans="1:86" x14ac:dyDescent="0.3">
      <c r="A309" s="2">
        <f t="shared" si="200"/>
        <v>2263</v>
      </c>
      <c r="B309" s="5">
        <f t="shared" si="246"/>
        <v>1165.4055898555648</v>
      </c>
      <c r="C309" s="5">
        <f t="shared" si="246"/>
        <v>2964.1694814245825</v>
      </c>
      <c r="D309" s="5">
        <f t="shared" si="246"/>
        <v>4369.9550605715731</v>
      </c>
      <c r="E309" s="15">
        <f t="shared" si="247"/>
        <v>9.499486068214995E-9</v>
      </c>
      <c r="F309" s="15">
        <f t="shared" si="247"/>
        <v>1.8714624546987826E-8</v>
      </c>
      <c r="G309" s="15">
        <f t="shared" si="247"/>
        <v>3.8205240293462678E-8</v>
      </c>
      <c r="H309" s="5">
        <f t="shared" si="203"/>
        <v>349.62167695666943</v>
      </c>
      <c r="I309" s="5">
        <f t="shared" si="203"/>
        <v>92091.790591610246</v>
      </c>
      <c r="J309" s="5">
        <f t="shared" si="203"/>
        <v>37073.219309245877</v>
      </c>
      <c r="K309" s="5">
        <f t="shared" si="204"/>
        <v>300</v>
      </c>
      <c r="L309" s="5">
        <f t="shared" si="204"/>
        <v>31068.328301980509</v>
      </c>
      <c r="M309" s="5">
        <f t="shared" si="204"/>
        <v>8483.661455410218</v>
      </c>
      <c r="N309" s="15">
        <f t="shared" si="205"/>
        <v>0</v>
      </c>
      <c r="O309" s="15">
        <f t="shared" si="205"/>
        <v>-1.8648144853903315E-3</v>
      </c>
      <c r="P309" s="15">
        <f t="shared" si="205"/>
        <v>-5.0504663541528494E-4</v>
      </c>
      <c r="Q309" s="5">
        <f t="shared" si="206"/>
        <v>3.2057757986370663</v>
      </c>
      <c r="R309" s="5">
        <f t="shared" si="206"/>
        <v>2485.2928325542066</v>
      </c>
      <c r="S309" s="5">
        <f t="shared" si="206"/>
        <v>2046.5363881736976</v>
      </c>
      <c r="T309" s="5">
        <f t="shared" si="248"/>
        <v>9.1692707000955664</v>
      </c>
      <c r="U309" s="5">
        <f t="shared" si="248"/>
        <v>26.987126828443078</v>
      </c>
      <c r="V309" s="5">
        <f t="shared" si="248"/>
        <v>55.202553927203766</v>
      </c>
      <c r="W309" s="15">
        <f t="shared" si="208"/>
        <v>-1.0734613539272964E-2</v>
      </c>
      <c r="X309" s="15">
        <f t="shared" si="208"/>
        <v>-1.217998157191269E-2</v>
      </c>
      <c r="Y309" s="15">
        <f t="shared" si="208"/>
        <v>-9.7425357312937999E-3</v>
      </c>
      <c r="Z309" s="5">
        <f t="shared" si="213"/>
        <v>2.204814857652388</v>
      </c>
      <c r="AA309" s="5">
        <f t="shared" si="213"/>
        <v>6751.611627566177</v>
      </c>
      <c r="AB309" s="5">
        <f t="shared" si="213"/>
        <v>52967.331126681034</v>
      </c>
      <c r="AC309" s="16">
        <f t="shared" si="243"/>
        <v>0.82903958903554942</v>
      </c>
      <c r="AD309" s="16">
        <f t="shared" si="243"/>
        <v>3.0995902141473568</v>
      </c>
      <c r="AE309" s="16">
        <f t="shared" si="243"/>
        <v>27.636831897168399</v>
      </c>
      <c r="AF309" s="15">
        <f t="shared" si="220"/>
        <v>-4.0504037456468023E-3</v>
      </c>
      <c r="AG309" s="15">
        <f t="shared" si="220"/>
        <v>2.9673830763510267E-4</v>
      </c>
      <c r="AH309" s="15">
        <f t="shared" si="220"/>
        <v>9.7937136394747881E-3</v>
      </c>
      <c r="AI309" s="1">
        <f t="shared" si="244"/>
        <v>34020.523673450785</v>
      </c>
      <c r="AJ309" s="1">
        <f t="shared" si="244"/>
        <v>187049.53004489146</v>
      </c>
      <c r="AK309" s="1">
        <f t="shared" si="244"/>
        <v>74364.510491002904</v>
      </c>
      <c r="AL309" s="14">
        <f t="shared" si="249"/>
        <v>99.057239343928373</v>
      </c>
      <c r="AM309" s="14">
        <f t="shared" si="249"/>
        <v>24.737240395247934</v>
      </c>
      <c r="AN309" s="14">
        <f t="shared" si="249"/>
        <v>7.6790314676850366</v>
      </c>
      <c r="AO309" s="11">
        <f t="shared" si="250"/>
        <v>1.621871725892547E-3</v>
      </c>
      <c r="AP309" s="11">
        <f t="shared" si="250"/>
        <v>2.0431306115796465E-3</v>
      </c>
      <c r="AQ309" s="11">
        <f t="shared" si="250"/>
        <v>1.8533772552487846E-3</v>
      </c>
      <c r="AR309" s="1">
        <f t="shared" si="214"/>
        <v>349.62167695666943</v>
      </c>
      <c r="AS309" s="1">
        <f t="shared" si="211"/>
        <v>92091.790591610246</v>
      </c>
      <c r="AT309" s="1">
        <f t="shared" si="212"/>
        <v>37073.219309245877</v>
      </c>
      <c r="AU309" s="1">
        <f t="shared" si="221"/>
        <v>69.924335391333884</v>
      </c>
      <c r="AV309" s="1">
        <f t="shared" si="221"/>
        <v>18418.358118322049</v>
      </c>
      <c r="AW309" s="1">
        <f t="shared" si="221"/>
        <v>7414.6438618491757</v>
      </c>
      <c r="AX309" s="1">
        <f t="shared" si="222"/>
        <v>240</v>
      </c>
      <c r="AY309" s="1">
        <f t="shared" si="222"/>
        <v>24854.662641584408</v>
      </c>
      <c r="AZ309" s="1">
        <f t="shared" si="222"/>
        <v>6786.929164328174</v>
      </c>
      <c r="BA309" s="1">
        <f t="shared" si="223"/>
        <v>6387.1672372427411</v>
      </c>
      <c r="BB309" s="1">
        <f t="shared" si="223"/>
        <v>29999.768400606601</v>
      </c>
      <c r="BC309" s="1">
        <f t="shared" si="223"/>
        <v>38555.037877310955</v>
      </c>
      <c r="BD309" s="1">
        <f t="shared" si="224"/>
        <v>49.101346139171596</v>
      </c>
      <c r="BE309" s="2">
        <f t="shared" si="245"/>
        <v>0.17931493730955578</v>
      </c>
      <c r="BF309" s="2">
        <f t="shared" si="245"/>
        <v>0.13584270515142602</v>
      </c>
      <c r="BG309" s="2">
        <f t="shared" si="245"/>
        <v>7.3108051554487685E-2</v>
      </c>
      <c r="BH309" s="2">
        <f t="shared" si="217"/>
        <v>8.0204267894030387E-2</v>
      </c>
      <c r="BI309" s="2">
        <f t="shared" si="225"/>
        <v>3.2153846742329923E-3</v>
      </c>
      <c r="BJ309" s="2">
        <f t="shared" si="225"/>
        <v>1.8453240542857267E-3</v>
      </c>
      <c r="BK309" s="2">
        <f t="shared" si="225"/>
        <v>5.3447872020936297E-4</v>
      </c>
      <c r="BL309" s="2">
        <f t="shared" si="218"/>
        <v>1.1241681818661131</v>
      </c>
      <c r="BM309" s="2">
        <f t="shared" si="218"/>
        <v>169.93919638094235</v>
      </c>
      <c r="BN309" s="2">
        <f t="shared" si="218"/>
        <v>19.814846810446781</v>
      </c>
      <c r="BO309" s="2">
        <f t="shared" si="226"/>
        <v>5686.8619936913592</v>
      </c>
      <c r="BP309" s="2">
        <f t="shared" si="226"/>
        <v>370.57812700973108</v>
      </c>
      <c r="BQ309" s="2">
        <f t="shared" si="226"/>
        <v>10.234047179265566</v>
      </c>
      <c r="BR309" s="11">
        <f t="shared" si="227"/>
        <v>2.8529062721962845E-2</v>
      </c>
      <c r="BS309" s="17">
        <f t="shared" si="215"/>
        <v>3.3060283683751572E-4</v>
      </c>
      <c r="BT309" s="17">
        <f t="shared" si="216"/>
        <v>6.5519152800584712E-4</v>
      </c>
      <c r="BU309" s="12">
        <f>(BU$3*temphigh!$I419+BU$4*temphigh!$I419^2+BU$5*temphigh!$I419^6)*(K309/K$56)^$BW$1</f>
        <v>-324.89920164252436</v>
      </c>
      <c r="BV309" s="12">
        <f>(BV$3*temphigh!$I419+BV$4*temphigh!$I419^2+BV$5*temphigh!$I419^6)*(L309/L$56)^$BW$1</f>
        <v>-45.191241081303879</v>
      </c>
      <c r="BW309" s="12">
        <f>(BW$3*temphigh!$I419+BW$4*temphigh!$I419^2+BW$5*temphigh!$I419^6)*(M309/M$56)^$BW$1</f>
        <v>-37.414926578819248</v>
      </c>
      <c r="BX309" s="12"/>
      <c r="BY309" s="12"/>
      <c r="BZ309" s="12"/>
      <c r="CA309" s="19"/>
      <c r="CB309" s="19"/>
      <c r="CC309" s="19"/>
      <c r="CD309" s="19"/>
      <c r="CE309" s="19"/>
      <c r="CF309" s="19"/>
      <c r="CG309" s="19"/>
      <c r="CH309" s="19"/>
    </row>
    <row r="310" spans="1:86" x14ac:dyDescent="0.3">
      <c r="A310" s="2">
        <f t="shared" si="200"/>
        <v>2264</v>
      </c>
      <c r="B310" s="5">
        <f t="shared" si="246"/>
        <v>1165.4056003727812</v>
      </c>
      <c r="C310" s="5">
        <f t="shared" si="246"/>
        <v>2964.1695341242353</v>
      </c>
      <c r="D310" s="5">
        <f t="shared" si="246"/>
        <v>4369.9552191789971</v>
      </c>
      <c r="E310" s="15">
        <f t="shared" si="247"/>
        <v>9.0245117648042454E-9</v>
      </c>
      <c r="F310" s="15">
        <f t="shared" si="247"/>
        <v>1.7778893319638433E-8</v>
      </c>
      <c r="G310" s="15">
        <f t="shared" si="247"/>
        <v>3.629497827878954E-8</v>
      </c>
      <c r="H310" s="5">
        <f t="shared" si="203"/>
        <v>349.62168011183434</v>
      </c>
      <c r="I310" s="5">
        <f t="shared" si="203"/>
        <v>91916.75406949567</v>
      </c>
      <c r="J310" s="5">
        <f t="shared" si="203"/>
        <v>37053.697970747635</v>
      </c>
      <c r="K310" s="5">
        <f t="shared" si="204"/>
        <v>300</v>
      </c>
      <c r="L310" s="5">
        <f t="shared" si="204"/>
        <v>31009.276969932998</v>
      </c>
      <c r="M310" s="5">
        <f t="shared" si="204"/>
        <v>8479.1939762048805</v>
      </c>
      <c r="N310" s="15">
        <f t="shared" si="205"/>
        <v>0</v>
      </c>
      <c r="O310" s="15">
        <f t="shared" si="205"/>
        <v>-1.9006922893802791E-3</v>
      </c>
      <c r="P310" s="15">
        <f t="shared" si="205"/>
        <v>-5.265980059221409E-4</v>
      </c>
      <c r="Q310" s="5">
        <f t="shared" si="206"/>
        <v>3.1713630629651459</v>
      </c>
      <c r="R310" s="5">
        <f t="shared" si="206"/>
        <v>2450.3558138096955</v>
      </c>
      <c r="S310" s="5">
        <f t="shared" si="206"/>
        <v>2025.5308053721155</v>
      </c>
      <c r="T310" s="5">
        <f t="shared" si="248"/>
        <v>9.0708421226930618</v>
      </c>
      <c r="U310" s="5">
        <f t="shared" si="248"/>
        <v>26.658424120993772</v>
      </c>
      <c r="V310" s="5">
        <f t="shared" si="248"/>
        <v>54.664741073109312</v>
      </c>
      <c r="W310" s="15">
        <f t="shared" si="208"/>
        <v>-1.0734613539272964E-2</v>
      </c>
      <c r="X310" s="15">
        <f t="shared" si="208"/>
        <v>-1.217998157191269E-2</v>
      </c>
      <c r="Y310" s="15">
        <f t="shared" si="208"/>
        <v>-9.7425357312937999E-3</v>
      </c>
      <c r="Z310" s="5">
        <f t="shared" si="213"/>
        <v>2.1723125167970485</v>
      </c>
      <c r="AA310" s="5">
        <f t="shared" si="213"/>
        <v>6658.9154650156088</v>
      </c>
      <c r="AB310" s="5">
        <f t="shared" si="213"/>
        <v>52938.240207488445</v>
      </c>
      <c r="AC310" s="16">
        <f t="shared" si="243"/>
        <v>0.82568164397883037</v>
      </c>
      <c r="AD310" s="16">
        <f t="shared" si="243"/>
        <v>3.1005099813018653</v>
      </c>
      <c r="AE310" s="16">
        <f t="shared" si="243"/>
        <v>27.90749911467157</v>
      </c>
      <c r="AF310" s="15">
        <f t="shared" si="220"/>
        <v>-4.0504037456468023E-3</v>
      </c>
      <c r="AG310" s="15">
        <f t="shared" si="220"/>
        <v>2.9673830763510267E-4</v>
      </c>
      <c r="AH310" s="15">
        <f t="shared" si="220"/>
        <v>9.7937136394747881E-3</v>
      </c>
      <c r="AI310" s="1">
        <f t="shared" si="244"/>
        <v>30688.395641497042</v>
      </c>
      <c r="AJ310" s="1">
        <f t="shared" si="244"/>
        <v>186762.93515872437</v>
      </c>
      <c r="AK310" s="1">
        <f t="shared" si="244"/>
        <v>74342.703303751798</v>
      </c>
      <c r="AL310" s="14">
        <f t="shared" si="249"/>
        <v>99.216290898307903</v>
      </c>
      <c r="AM310" s="14">
        <f t="shared" si="249"/>
        <v>24.787276394214498</v>
      </c>
      <c r="AN310" s="14">
        <f t="shared" si="249"/>
        <v>7.693121288526938</v>
      </c>
      <c r="AO310" s="11">
        <f t="shared" si="250"/>
        <v>1.6056530086336215E-3</v>
      </c>
      <c r="AP310" s="11">
        <f t="shared" si="250"/>
        <v>2.0226993054638502E-3</v>
      </c>
      <c r="AQ310" s="11">
        <f t="shared" si="250"/>
        <v>1.8348434826962966E-3</v>
      </c>
      <c r="AR310" s="1">
        <f t="shared" si="214"/>
        <v>349.62168011183434</v>
      </c>
      <c r="AS310" s="1">
        <f t="shared" si="211"/>
        <v>91916.75406949567</v>
      </c>
      <c r="AT310" s="1">
        <f t="shared" si="212"/>
        <v>37053.697970747635</v>
      </c>
      <c r="AU310" s="1">
        <f t="shared" si="221"/>
        <v>69.924336022366873</v>
      </c>
      <c r="AV310" s="1">
        <f t="shared" si="221"/>
        <v>18383.350813899135</v>
      </c>
      <c r="AW310" s="1">
        <f t="shared" si="221"/>
        <v>7410.739594149527</v>
      </c>
      <c r="AX310" s="1">
        <f t="shared" si="222"/>
        <v>240</v>
      </c>
      <c r="AY310" s="1">
        <f t="shared" si="222"/>
        <v>24807.421575946399</v>
      </c>
      <c r="AZ310" s="1">
        <f t="shared" si="222"/>
        <v>6783.3551809639057</v>
      </c>
      <c r="BA310" s="1">
        <f t="shared" si="223"/>
        <v>6387.1672948838068</v>
      </c>
      <c r="BB310" s="1">
        <f t="shared" si="223"/>
        <v>29994.129598771542</v>
      </c>
      <c r="BC310" s="1">
        <f t="shared" si="223"/>
        <v>38552.737460841818</v>
      </c>
      <c r="BD310" s="1">
        <f t="shared" si="224"/>
        <v>47.66615967802489</v>
      </c>
      <c r="BE310" s="2">
        <f t="shared" si="245"/>
        <v>0.17931493730955578</v>
      </c>
      <c r="BF310" s="2">
        <f t="shared" si="245"/>
        <v>0.13584270515142602</v>
      </c>
      <c r="BG310" s="2">
        <f t="shared" si="245"/>
        <v>7.3108051554487685E-2</v>
      </c>
      <c r="BH310" s="2">
        <f t="shared" si="217"/>
        <v>8.0121141864522641E-2</v>
      </c>
      <c r="BI310" s="2">
        <f t="shared" si="225"/>
        <v>3.2153846742329923E-3</v>
      </c>
      <c r="BJ310" s="2">
        <f t="shared" si="225"/>
        <v>1.8453240542857267E-3</v>
      </c>
      <c r="BK310" s="2">
        <f t="shared" si="225"/>
        <v>5.3447872020936297E-4</v>
      </c>
      <c r="BL310" s="2">
        <f t="shared" si="218"/>
        <v>1.1241681920111819</v>
      </c>
      <c r="BM310" s="2">
        <f t="shared" si="218"/>
        <v>169.61619727630583</v>
      </c>
      <c r="BN310" s="2">
        <f t="shared" si="218"/>
        <v>19.804413070429465</v>
      </c>
      <c r="BO310" s="2">
        <f t="shared" si="226"/>
        <v>5771.9494010697417</v>
      </c>
      <c r="BP310" s="2">
        <f t="shared" si="226"/>
        <v>375.02264707033248</v>
      </c>
      <c r="BQ310" s="2">
        <f t="shared" si="226"/>
        <v>10.234279231468065</v>
      </c>
      <c r="BR310" s="11">
        <f t="shared" si="227"/>
        <v>2.8497766390277873E-2</v>
      </c>
      <c r="BS310" s="17">
        <f t="shared" si="215"/>
        <v>3.2143266419967559E-4</v>
      </c>
      <c r="BT310" s="17">
        <f t="shared" si="216"/>
        <v>6.3610827961732726E-4</v>
      </c>
      <c r="BU310" s="12">
        <f>(BU$3*temphigh!$I420+BU$4*temphigh!$I420^2+BU$5*temphigh!$I420^6)*(K310/K$56)^$BW$1</f>
        <v>-326.22554901782075</v>
      </c>
      <c r="BV310" s="12">
        <f>(BV$3*temphigh!$I420+BV$4*temphigh!$I420^2+BV$5*temphigh!$I420^6)*(L310/L$56)^$BW$1</f>
        <v>-45.388897518652911</v>
      </c>
      <c r="BW310" s="12">
        <f>(BW$3*temphigh!$I420+BW$4*temphigh!$I420^2+BW$5*temphigh!$I420^6)*(M310/M$56)^$BW$1</f>
        <v>-37.558565647268537</v>
      </c>
      <c r="BX310" s="12"/>
      <c r="BY310" s="12"/>
      <c r="BZ310" s="12"/>
      <c r="CA310" s="19"/>
      <c r="CB310" s="19"/>
      <c r="CC310" s="19"/>
      <c r="CD310" s="19"/>
      <c r="CE310" s="19"/>
      <c r="CF310" s="19"/>
      <c r="CG310" s="19"/>
      <c r="CH310" s="19"/>
    </row>
    <row r="311" spans="1:86" x14ac:dyDescent="0.3">
      <c r="A311" s="2">
        <f t="shared" si="200"/>
        <v>2265</v>
      </c>
      <c r="B311" s="5">
        <f t="shared" si="246"/>
        <v>1165.4056103641369</v>
      </c>
      <c r="C311" s="5">
        <f t="shared" si="246"/>
        <v>2964.1695841889064</v>
      </c>
      <c r="D311" s="5">
        <f t="shared" si="246"/>
        <v>4369.9553698560549</v>
      </c>
      <c r="E311" s="15">
        <f t="shared" si="247"/>
        <v>8.573286176564033E-9</v>
      </c>
      <c r="F311" s="15">
        <f t="shared" si="247"/>
        <v>1.6889948653656511E-8</v>
      </c>
      <c r="G311" s="15">
        <f t="shared" si="247"/>
        <v>3.4480229364850064E-8</v>
      </c>
      <c r="H311" s="5">
        <f t="shared" si="203"/>
        <v>349.62168310924108</v>
      </c>
      <c r="I311" s="5">
        <f t="shared" si="203"/>
        <v>91738.745447392532</v>
      </c>
      <c r="J311" s="5">
        <f t="shared" si="203"/>
        <v>37033.392785393648</v>
      </c>
      <c r="K311" s="5">
        <f t="shared" si="204"/>
        <v>300</v>
      </c>
      <c r="L311" s="5">
        <f t="shared" si="204"/>
        <v>30949.222992076295</v>
      </c>
      <c r="M311" s="5">
        <f t="shared" si="204"/>
        <v>8474.5471408815592</v>
      </c>
      <c r="N311" s="15">
        <f t="shared" si="205"/>
        <v>0</v>
      </c>
      <c r="O311" s="15">
        <f t="shared" si="205"/>
        <v>-1.9366455372349378E-3</v>
      </c>
      <c r="P311" s="15">
        <f t="shared" si="205"/>
        <v>-5.4802795364294887E-4</v>
      </c>
      <c r="Q311" s="5">
        <f t="shared" si="206"/>
        <v>3.1373197329886304</v>
      </c>
      <c r="R311" s="5">
        <f t="shared" si="206"/>
        <v>2415.8228950496209</v>
      </c>
      <c r="S311" s="5">
        <f t="shared" si="206"/>
        <v>2004.6978354235255</v>
      </c>
      <c r="T311" s="5">
        <f t="shared" si="248"/>
        <v>8.9734701380301942</v>
      </c>
      <c r="U311" s="5">
        <f t="shared" si="248"/>
        <v>26.333725006463833</v>
      </c>
      <c r="V311" s="5">
        <f t="shared" si="248"/>
        <v>54.132167879962623</v>
      </c>
      <c r="W311" s="15">
        <f t="shared" si="208"/>
        <v>-1.0734613539272964E-2</v>
      </c>
      <c r="X311" s="15">
        <f t="shared" si="208"/>
        <v>-1.217998157191269E-2</v>
      </c>
      <c r="Y311" s="15">
        <f t="shared" si="208"/>
        <v>-9.7425357312937999E-3</v>
      </c>
      <c r="Z311" s="5">
        <f t="shared" si="213"/>
        <v>2.1402893091061257</v>
      </c>
      <c r="AA311" s="5">
        <f t="shared" si="213"/>
        <v>6567.2558996460357</v>
      </c>
      <c r="AB311" s="5">
        <f t="shared" si="213"/>
        <v>52908.02432345118</v>
      </c>
      <c r="AC311" s="16">
        <f t="shared" ref="AC311:AE326" si="251">AC310*(1+AF311)</f>
        <v>0.82233729995534666</v>
      </c>
      <c r="AD311" s="16">
        <f t="shared" si="251"/>
        <v>3.1014300213865225</v>
      </c>
      <c r="AE311" s="16">
        <f t="shared" si="251"/>
        <v>28.180817169394558</v>
      </c>
      <c r="AF311" s="15">
        <f t="shared" si="220"/>
        <v>-4.0504037456468023E-3</v>
      </c>
      <c r="AG311" s="15">
        <f t="shared" si="220"/>
        <v>2.9673830763510267E-4</v>
      </c>
      <c r="AH311" s="15">
        <f t="shared" si="220"/>
        <v>9.7937136394747881E-3</v>
      </c>
      <c r="AI311" s="1">
        <f t="shared" si="244"/>
        <v>27689.480413369703</v>
      </c>
      <c r="AJ311" s="1">
        <f t="shared" si="244"/>
        <v>186469.99245675106</v>
      </c>
      <c r="AK311" s="1">
        <f t="shared" si="244"/>
        <v>74319.17256752614</v>
      </c>
      <c r="AL311" s="14">
        <f t="shared" si="249"/>
        <v>99.374004764934384</v>
      </c>
      <c r="AM311" s="14">
        <f t="shared" si="249"/>
        <v>24.836912228893947</v>
      </c>
      <c r="AN311" s="14">
        <f t="shared" si="249"/>
        <v>7.7070958052502059</v>
      </c>
      <c r="AO311" s="11">
        <f t="shared" si="250"/>
        <v>1.5895964785472853E-3</v>
      </c>
      <c r="AP311" s="11">
        <f t="shared" si="250"/>
        <v>2.0024723124092117E-3</v>
      </c>
      <c r="AQ311" s="11">
        <f t="shared" si="250"/>
        <v>1.8164950478693337E-3</v>
      </c>
      <c r="AR311" s="1">
        <f t="shared" si="214"/>
        <v>349.62168310924108</v>
      </c>
      <c r="AS311" s="1">
        <f t="shared" si="211"/>
        <v>91738.745447392532</v>
      </c>
      <c r="AT311" s="1">
        <f t="shared" si="212"/>
        <v>37033.392785393648</v>
      </c>
      <c r="AU311" s="1">
        <f t="shared" si="221"/>
        <v>69.924336621848212</v>
      </c>
      <c r="AV311" s="1">
        <f t="shared" si="221"/>
        <v>18347.749089478508</v>
      </c>
      <c r="AW311" s="1">
        <f t="shared" si="221"/>
        <v>7406.6785570787297</v>
      </c>
      <c r="AX311" s="1">
        <f t="shared" si="222"/>
        <v>240</v>
      </c>
      <c r="AY311" s="1">
        <f t="shared" si="222"/>
        <v>24759.378393661038</v>
      </c>
      <c r="AZ311" s="1">
        <f t="shared" si="222"/>
        <v>6779.6377127052474</v>
      </c>
      <c r="BA311" s="1">
        <f t="shared" si="223"/>
        <v>6387.1673496428193</v>
      </c>
      <c r="BB311" s="1">
        <f t="shared" si="223"/>
        <v>29988.383993685555</v>
      </c>
      <c r="BC311" s="1">
        <f t="shared" si="223"/>
        <v>38550.343275985848</v>
      </c>
      <c r="BD311" s="1">
        <f t="shared" si="224"/>
        <v>46.272797985515659</v>
      </c>
      <c r="BE311" s="2">
        <f t="shared" si="245"/>
        <v>0.17931493730955578</v>
      </c>
      <c r="BF311" s="2">
        <f t="shared" si="245"/>
        <v>0.13584270515142602</v>
      </c>
      <c r="BG311" s="2">
        <f t="shared" si="245"/>
        <v>7.3108051554487685E-2</v>
      </c>
      <c r="BH311" s="2">
        <f t="shared" si="217"/>
        <v>8.003877978475607E-2</v>
      </c>
      <c r="BI311" s="2">
        <f t="shared" si="225"/>
        <v>3.2153846742329923E-3</v>
      </c>
      <c r="BJ311" s="2">
        <f t="shared" si="225"/>
        <v>1.8453240542857267E-3</v>
      </c>
      <c r="BK311" s="2">
        <f t="shared" si="225"/>
        <v>5.3447872020936297E-4</v>
      </c>
      <c r="BL311" s="2">
        <f t="shared" si="218"/>
        <v>1.1241682016489976</v>
      </c>
      <c r="BM311" s="2">
        <f t="shared" si="218"/>
        <v>169.28771368406865</v>
      </c>
      <c r="BN311" s="2">
        <f t="shared" si="218"/>
        <v>19.793560380947852</v>
      </c>
      <c r="BO311" s="2">
        <f t="shared" si="226"/>
        <v>5858.3098950279664</v>
      </c>
      <c r="BP311" s="2">
        <f t="shared" si="226"/>
        <v>379.52044321719075</v>
      </c>
      <c r="BQ311" s="2">
        <f t="shared" si="226"/>
        <v>10.234512528535653</v>
      </c>
      <c r="BR311" s="11">
        <f t="shared" si="227"/>
        <v>2.8466463866479969E-2</v>
      </c>
      <c r="BS311" s="17">
        <f t="shared" si="215"/>
        <v>3.1252636097383945E-4</v>
      </c>
      <c r="BT311" s="17">
        <f t="shared" si="216"/>
        <v>6.1758085399740508E-4</v>
      </c>
      <c r="BU311" s="12">
        <f>(BU$3*temphigh!$I421+BU$4*temphigh!$I421^2+BU$5*temphigh!$I421^6)*(K311/K$56)^$BW$1</f>
        <v>-327.54578087012749</v>
      </c>
      <c r="BV311" s="12">
        <f>(BV$3*temphigh!$I421+BV$4*temphigh!$I421^2+BV$5*temphigh!$I421^6)*(L311/L$56)^$BW$1</f>
        <v>-45.586318585653082</v>
      </c>
      <c r="BW311" s="12">
        <f>(BW$3*temphigh!$I421+BW$4*temphigh!$I421^2+BW$5*temphigh!$I421^6)*(M311/M$56)^$BW$1</f>
        <v>-37.701785773203504</v>
      </c>
      <c r="BX311" s="12"/>
      <c r="BY311" s="12"/>
      <c r="BZ311" s="12"/>
      <c r="CA311" s="19"/>
      <c r="CB311" s="19"/>
      <c r="CC311" s="19"/>
      <c r="CD311" s="19"/>
      <c r="CE311" s="19"/>
      <c r="CF311" s="19"/>
      <c r="CG311" s="19"/>
      <c r="CH311" s="19"/>
    </row>
    <row r="312" spans="1:86" x14ac:dyDescent="0.3">
      <c r="A312" s="2">
        <f t="shared" si="200"/>
        <v>2266</v>
      </c>
      <c r="B312" s="5">
        <f t="shared" si="246"/>
        <v>1165.4056198559249</v>
      </c>
      <c r="C312" s="5">
        <f t="shared" si="246"/>
        <v>2964.1696317503447</v>
      </c>
      <c r="D312" s="5">
        <f t="shared" si="246"/>
        <v>4369.955512999265</v>
      </c>
      <c r="E312" s="15">
        <f t="shared" si="247"/>
        <v>8.1446218677358315E-9</v>
      </c>
      <c r="F312" s="15">
        <f t="shared" si="247"/>
        <v>1.6045451220973685E-8</v>
      </c>
      <c r="G312" s="15">
        <f t="shared" si="247"/>
        <v>3.2756217896607561E-8</v>
      </c>
      <c r="H312" s="5">
        <f t="shared" si="203"/>
        <v>349.62168595677747</v>
      </c>
      <c r="I312" s="5">
        <f t="shared" si="203"/>
        <v>91557.775947745642</v>
      </c>
      <c r="J312" s="5">
        <f t="shared" si="203"/>
        <v>37012.309555022228</v>
      </c>
      <c r="K312" s="5">
        <f t="shared" si="204"/>
        <v>300</v>
      </c>
      <c r="L312" s="5">
        <f t="shared" si="204"/>
        <v>30888.170152961422</v>
      </c>
      <c r="M312" s="5">
        <f t="shared" si="204"/>
        <v>8469.7222763302871</v>
      </c>
      <c r="N312" s="15">
        <f t="shared" si="205"/>
        <v>0</v>
      </c>
      <c r="O312" s="15">
        <f t="shared" si="205"/>
        <v>-1.9726776058482942E-3</v>
      </c>
      <c r="P312" s="15">
        <f t="shared" si="205"/>
        <v>-5.6933597407193837E-4</v>
      </c>
      <c r="Q312" s="5">
        <f t="shared" si="206"/>
        <v>3.1036418433838513</v>
      </c>
      <c r="R312" s="5">
        <f t="shared" si="206"/>
        <v>2381.6906606014786</v>
      </c>
      <c r="S312" s="5">
        <f t="shared" si="206"/>
        <v>1984.0368331361367</v>
      </c>
      <c r="T312" s="5">
        <f t="shared" si="248"/>
        <v>8.8771434039922337</v>
      </c>
      <c r="U312" s="5">
        <f t="shared" si="248"/>
        <v>26.012980721165288</v>
      </c>
      <c r="V312" s="5">
        <f t="shared" si="248"/>
        <v>53.60478330017969</v>
      </c>
      <c r="W312" s="15">
        <f t="shared" si="208"/>
        <v>-1.0734613539272964E-2</v>
      </c>
      <c r="X312" s="15">
        <f t="shared" si="208"/>
        <v>-1.217998157191269E-2</v>
      </c>
      <c r="Y312" s="15">
        <f t="shared" si="208"/>
        <v>-9.7425357312937999E-3</v>
      </c>
      <c r="Z312" s="5">
        <f t="shared" si="213"/>
        <v>2.1087381715045188</v>
      </c>
      <c r="AA312" s="5">
        <f t="shared" si="213"/>
        <v>6476.6247093201373</v>
      </c>
      <c r="AB312" s="5">
        <f t="shared" si="213"/>
        <v>52876.691823882429</v>
      </c>
      <c r="AC312" s="16">
        <f t="shared" si="251"/>
        <v>0.81900650187542245</v>
      </c>
      <c r="AD312" s="16">
        <f t="shared" si="251"/>
        <v>3.1023503344823173</v>
      </c>
      <c r="AE312" s="16">
        <f t="shared" si="251"/>
        <v>28.456812022878005</v>
      </c>
      <c r="AF312" s="15">
        <f t="shared" si="220"/>
        <v>-4.0504037456468023E-3</v>
      </c>
      <c r="AG312" s="15">
        <f t="shared" si="220"/>
        <v>2.9673830763510267E-4</v>
      </c>
      <c r="AH312" s="15">
        <f t="shared" si="220"/>
        <v>9.7937136394747881E-3</v>
      </c>
      <c r="AI312" s="1">
        <f t="shared" ref="AI312:AK327" si="252">(1-$AI$5)*AI311+AU311</f>
        <v>24990.456708654579</v>
      </c>
      <c r="AJ312" s="1">
        <f t="shared" si="252"/>
        <v>186170.74230055447</v>
      </c>
      <c r="AK312" s="1">
        <f t="shared" si="252"/>
        <v>74293.933867852262</v>
      </c>
      <c r="AL312" s="14">
        <f t="shared" si="249"/>
        <v>99.530389687287524</v>
      </c>
      <c r="AM312" s="14">
        <f t="shared" si="249"/>
        <v>24.886150105667404</v>
      </c>
      <c r="AN312" s="14">
        <f t="shared" si="249"/>
        <v>7.7209557076002611</v>
      </c>
      <c r="AO312" s="11">
        <f t="shared" si="250"/>
        <v>1.5737005137618125E-3</v>
      </c>
      <c r="AP312" s="11">
        <f t="shared" si="250"/>
        <v>1.9824475892851194E-3</v>
      </c>
      <c r="AQ312" s="11">
        <f t="shared" si="250"/>
        <v>1.7983300973906404E-3</v>
      </c>
      <c r="AR312" s="1">
        <f t="shared" si="214"/>
        <v>349.62168595677747</v>
      </c>
      <c r="AS312" s="1">
        <f t="shared" si="211"/>
        <v>91557.775947745642</v>
      </c>
      <c r="AT312" s="1">
        <f t="shared" si="212"/>
        <v>37012.309555022228</v>
      </c>
      <c r="AU312" s="1">
        <f t="shared" si="221"/>
        <v>69.924337191355491</v>
      </c>
      <c r="AV312" s="1">
        <f t="shared" si="221"/>
        <v>18311.55518954913</v>
      </c>
      <c r="AW312" s="1">
        <f t="shared" si="221"/>
        <v>7402.4619110044459</v>
      </c>
      <c r="AX312" s="1">
        <f t="shared" si="222"/>
        <v>240</v>
      </c>
      <c r="AY312" s="1">
        <f t="shared" si="222"/>
        <v>24710.53612236914</v>
      </c>
      <c r="AZ312" s="1">
        <f t="shared" si="222"/>
        <v>6775.7778210642318</v>
      </c>
      <c r="BA312" s="1">
        <f t="shared" si="223"/>
        <v>6387.1674016638817</v>
      </c>
      <c r="BB312" s="1">
        <f t="shared" si="223"/>
        <v>29982.531348744837</v>
      </c>
      <c r="BC312" s="1">
        <f t="shared" si="223"/>
        <v>38547.855857355484</v>
      </c>
      <c r="BD312" s="1">
        <f t="shared" si="224"/>
        <v>44.920045974815771</v>
      </c>
      <c r="BE312" s="2">
        <f t="shared" ref="BE312:BG327" si="253">BE311</f>
        <v>0.17931493730955578</v>
      </c>
      <c r="BF312" s="2">
        <f t="shared" si="253"/>
        <v>0.13584270515142602</v>
      </c>
      <c r="BG312" s="2">
        <f t="shared" si="253"/>
        <v>7.3108051554487685E-2</v>
      </c>
      <c r="BH312" s="2">
        <f t="shared" si="217"/>
        <v>7.9957177279254429E-2</v>
      </c>
      <c r="BI312" s="2">
        <f t="shared" si="225"/>
        <v>3.2153846742329923E-3</v>
      </c>
      <c r="BJ312" s="2">
        <f t="shared" si="225"/>
        <v>1.8453240542857267E-3</v>
      </c>
      <c r="BK312" s="2">
        <f t="shared" si="225"/>
        <v>5.3447872020936297E-4</v>
      </c>
      <c r="BL312" s="2">
        <f t="shared" si="218"/>
        <v>1.1241682108049225</v>
      </c>
      <c r="BM312" s="2">
        <f t="shared" si="218"/>
        <v>168.95376631327818</v>
      </c>
      <c r="BN312" s="2">
        <f t="shared" si="218"/>
        <v>19.782291842961058</v>
      </c>
      <c r="BO312" s="2">
        <f t="shared" si="226"/>
        <v>5945.9625236139855</v>
      </c>
      <c r="BP312" s="2">
        <f t="shared" si="226"/>
        <v>384.07215241271928</v>
      </c>
      <c r="BQ312" s="2">
        <f t="shared" si="226"/>
        <v>10.234747075750562</v>
      </c>
      <c r="BR312" s="11">
        <f t="shared" si="227"/>
        <v>2.8435153270415209E-2</v>
      </c>
      <c r="BS312" s="17">
        <f t="shared" si="215"/>
        <v>3.0387608342513053E-4</v>
      </c>
      <c r="BT312" s="17">
        <f t="shared" si="216"/>
        <v>5.9959306213340296E-4</v>
      </c>
      <c r="BU312" s="12">
        <f>(BU$3*temphigh!$I422+BU$4*temphigh!$I422^2+BU$5*temphigh!$I422^6)*(K312/K$56)^$BW$1</f>
        <v>-328.85995478465702</v>
      </c>
      <c r="BV312" s="12">
        <f>(BV$3*temphigh!$I422+BV$4*temphigh!$I422^2+BV$5*temphigh!$I422^6)*(L312/L$56)^$BW$1</f>
        <v>-45.783517339153526</v>
      </c>
      <c r="BW312" s="12">
        <f>(BW$3*temphigh!$I422+BW$4*temphigh!$I422^2+BW$5*temphigh!$I422^6)*(M312/M$56)^$BW$1</f>
        <v>-37.844594233757057</v>
      </c>
      <c r="BX312" s="12"/>
      <c r="BY312" s="12"/>
      <c r="BZ312" s="12"/>
      <c r="CA312" s="19"/>
      <c r="CB312" s="19"/>
      <c r="CC312" s="19"/>
      <c r="CD312" s="19"/>
      <c r="CE312" s="19"/>
      <c r="CF312" s="19"/>
      <c r="CG312" s="19"/>
      <c r="CH312" s="19"/>
    </row>
    <row r="313" spans="1:86" x14ac:dyDescent="0.3">
      <c r="A313" s="2">
        <f t="shared" si="200"/>
        <v>2267</v>
      </c>
      <c r="B313" s="5">
        <f t="shared" si="246"/>
        <v>1165.4056288731235</v>
      </c>
      <c r="C313" s="5">
        <f t="shared" si="246"/>
        <v>2964.1696769337123</v>
      </c>
      <c r="D313" s="5">
        <f t="shared" si="246"/>
        <v>4369.9556489853194</v>
      </c>
      <c r="E313" s="15">
        <f t="shared" si="247"/>
        <v>7.7373907743490388E-9</v>
      </c>
      <c r="F313" s="15">
        <f t="shared" si="247"/>
        <v>1.5243178659925E-8</v>
      </c>
      <c r="G313" s="15">
        <f t="shared" si="247"/>
        <v>3.1118407001777183E-8</v>
      </c>
      <c r="H313" s="5">
        <f t="shared" si="203"/>
        <v>349.62168866193707</v>
      </c>
      <c r="I313" s="5">
        <f t="shared" si="203"/>
        <v>91373.856819233042</v>
      </c>
      <c r="J313" s="5">
        <f t="shared" si="203"/>
        <v>36990.454140095193</v>
      </c>
      <c r="K313" s="5">
        <f t="shared" si="204"/>
        <v>300</v>
      </c>
      <c r="L313" s="5">
        <f t="shared" si="204"/>
        <v>30826.12224606346</v>
      </c>
      <c r="M313" s="5">
        <f t="shared" si="204"/>
        <v>8464.7207228943353</v>
      </c>
      <c r="N313" s="15">
        <f t="shared" si="205"/>
        <v>0</v>
      </c>
      <c r="O313" s="15">
        <f t="shared" si="205"/>
        <v>-2.0087919287771205E-3</v>
      </c>
      <c r="P313" s="15">
        <f t="shared" si="205"/>
        <v>-5.9052153928695894E-4</v>
      </c>
      <c r="Q313" s="5">
        <f t="shared" si="206"/>
        <v>3.0703254713871164</v>
      </c>
      <c r="R313" s="5">
        <f t="shared" si="206"/>
        <v>2347.9557000011237</v>
      </c>
      <c r="S313" s="5">
        <f t="shared" si="206"/>
        <v>1963.5471425303217</v>
      </c>
      <c r="T313" s="5">
        <f t="shared" si="248"/>
        <v>8.7818507002176709</v>
      </c>
      <c r="U313" s="5">
        <f t="shared" si="248"/>
        <v>25.696143095350976</v>
      </c>
      <c r="V313" s="5">
        <f t="shared" si="248"/>
        <v>53.082536783509426</v>
      </c>
      <c r="W313" s="15">
        <f t="shared" si="208"/>
        <v>-1.0734613539272964E-2</v>
      </c>
      <c r="X313" s="15">
        <f t="shared" si="208"/>
        <v>-1.217998157191269E-2</v>
      </c>
      <c r="Y313" s="15">
        <f t="shared" si="208"/>
        <v>-9.7425357312937999E-3</v>
      </c>
      <c r="Z313" s="5">
        <f t="shared" si="213"/>
        <v>2.0776521450323022</v>
      </c>
      <c r="AA313" s="5">
        <f t="shared" si="213"/>
        <v>6387.0136740421149</v>
      </c>
      <c r="AB313" s="5">
        <f t="shared" si="213"/>
        <v>52844.251140707587</v>
      </c>
      <c r="AC313" s="16">
        <f t="shared" si="251"/>
        <v>0.81568919487251712</v>
      </c>
      <c r="AD313" s="16">
        <f t="shared" si="251"/>
        <v>3.1032709206702629</v>
      </c>
      <c r="AE313" s="16">
        <f t="shared" si="251"/>
        <v>28.735509890922437</v>
      </c>
      <c r="AF313" s="15">
        <f t="shared" si="220"/>
        <v>-4.0504037456468023E-3</v>
      </c>
      <c r="AG313" s="15">
        <f t="shared" si="220"/>
        <v>2.9673830763510267E-4</v>
      </c>
      <c r="AH313" s="15">
        <f t="shared" si="220"/>
        <v>9.7937136394747881E-3</v>
      </c>
      <c r="AI313" s="1">
        <f t="shared" si="252"/>
        <v>22561.335374980477</v>
      </c>
      <c r="AJ313" s="1">
        <f t="shared" si="252"/>
        <v>185865.22326004817</v>
      </c>
      <c r="AK313" s="1">
        <f t="shared" si="252"/>
        <v>74267.002392071488</v>
      </c>
      <c r="AL313" s="14">
        <f t="shared" si="249"/>
        <v>99.685454402419467</v>
      </c>
      <c r="AM313" s="14">
        <f t="shared" si="249"/>
        <v>24.934992239068137</v>
      </c>
      <c r="AN313" s="14">
        <f t="shared" si="249"/>
        <v>7.7347016863595632</v>
      </c>
      <c r="AO313" s="11">
        <f t="shared" si="250"/>
        <v>1.5579635086241943E-3</v>
      </c>
      <c r="AP313" s="11">
        <f t="shared" si="250"/>
        <v>1.9626231133922684E-3</v>
      </c>
      <c r="AQ313" s="11">
        <f t="shared" si="250"/>
        <v>1.7803467964167339E-3</v>
      </c>
      <c r="AR313" s="1">
        <f t="shared" si="214"/>
        <v>349.62168866193707</v>
      </c>
      <c r="AS313" s="1">
        <f t="shared" si="211"/>
        <v>91373.856819233042</v>
      </c>
      <c r="AT313" s="1">
        <f t="shared" si="212"/>
        <v>36990.454140095193</v>
      </c>
      <c r="AU313" s="1">
        <f t="shared" si="221"/>
        <v>69.924337732387414</v>
      </c>
      <c r="AV313" s="1">
        <f t="shared" si="221"/>
        <v>18274.771363846608</v>
      </c>
      <c r="AW313" s="1">
        <f t="shared" si="221"/>
        <v>7398.0908280190388</v>
      </c>
      <c r="AX313" s="1">
        <f t="shared" si="222"/>
        <v>240.00000000000003</v>
      </c>
      <c r="AY313" s="1">
        <f t="shared" si="222"/>
        <v>24660.897796850764</v>
      </c>
      <c r="AZ313" s="1">
        <f t="shared" si="222"/>
        <v>6771.7765783154673</v>
      </c>
      <c r="BA313" s="1">
        <f t="shared" si="223"/>
        <v>6387.167451083892</v>
      </c>
      <c r="BB313" s="1">
        <f t="shared" si="223"/>
        <v>29976.571417054678</v>
      </c>
      <c r="BC313" s="1">
        <f t="shared" si="223"/>
        <v>38545.275741730758</v>
      </c>
      <c r="BD313" s="1">
        <f t="shared" si="224"/>
        <v>43.606723739152791</v>
      </c>
      <c r="BE313" s="2">
        <f t="shared" si="253"/>
        <v>0.17931493730955578</v>
      </c>
      <c r="BF313" s="2">
        <f t="shared" si="253"/>
        <v>0.13584270515142602</v>
      </c>
      <c r="BG313" s="2">
        <f t="shared" si="253"/>
        <v>7.3108051554487685E-2</v>
      </c>
      <c r="BH313" s="2">
        <f t="shared" si="217"/>
        <v>7.9876329936684531E-2</v>
      </c>
      <c r="BI313" s="2">
        <f t="shared" si="225"/>
        <v>3.2153846742329923E-3</v>
      </c>
      <c r="BJ313" s="2">
        <f t="shared" si="225"/>
        <v>1.8453240542857267E-3</v>
      </c>
      <c r="BK313" s="2">
        <f t="shared" si="225"/>
        <v>5.3447872020936297E-4</v>
      </c>
      <c r="BL313" s="2">
        <f t="shared" si="218"/>
        <v>1.1241682195030511</v>
      </c>
      <c r="BM313" s="2">
        <f t="shared" si="218"/>
        <v>168.6143759213906</v>
      </c>
      <c r="BN313" s="2">
        <f t="shared" si="218"/>
        <v>19.770610588761212</v>
      </c>
      <c r="BO313" s="2">
        <f t="shared" si="226"/>
        <v>6034.9266198747209</v>
      </c>
      <c r="BP313" s="2">
        <f t="shared" si="226"/>
        <v>388.67841917702606</v>
      </c>
      <c r="BQ313" s="2">
        <f t="shared" si="226"/>
        <v>10.234982878638183</v>
      </c>
      <c r="BR313" s="11">
        <f t="shared" si="227"/>
        <v>2.8403832700666015E-2</v>
      </c>
      <c r="BS313" s="17">
        <f t="shared" si="215"/>
        <v>2.9547422845165017E-4</v>
      </c>
      <c r="BT313" s="17">
        <f t="shared" si="216"/>
        <v>5.8212918653728445E-4</v>
      </c>
      <c r="BU313" s="12">
        <f>(BU$3*temphigh!$I423+BU$4*temphigh!$I423^2+BU$5*temphigh!$I423^6)*(K313/K$56)^$BW$1</f>
        <v>-330.1681260941433</v>
      </c>
      <c r="BV313" s="12">
        <f>(BV$3*temphigh!$I423+BV$4*temphigh!$I423^2+BV$5*temphigh!$I423^6)*(L313/L$56)^$BW$1</f>
        <v>-45.980506578077225</v>
      </c>
      <c r="BW313" s="12">
        <f>(BW$3*temphigh!$I423+BW$4*temphigh!$I423^2+BW$5*temphigh!$I423^6)*(M313/M$56)^$BW$1</f>
        <v>-37.986998026799384</v>
      </c>
      <c r="BX313" s="12"/>
      <c r="BY313" s="12"/>
      <c r="BZ313" s="12"/>
      <c r="CA313" s="19"/>
      <c r="CB313" s="19"/>
      <c r="CC313" s="19"/>
      <c r="CD313" s="19"/>
      <c r="CE313" s="19"/>
      <c r="CF313" s="19"/>
      <c r="CG313" s="19"/>
      <c r="CH313" s="19"/>
    </row>
    <row r="314" spans="1:86" x14ac:dyDescent="0.3">
      <c r="A314" s="2">
        <f t="shared" ref="A314:A346" si="254">1+A313</f>
        <v>2268</v>
      </c>
      <c r="B314" s="5">
        <f t="shared" ref="B314:D329" si="255">B313*(1+E314)</f>
        <v>1165.4056374394625</v>
      </c>
      <c r="C314" s="5">
        <f t="shared" si="255"/>
        <v>2964.1697198579118</v>
      </c>
      <c r="D314" s="5">
        <f t="shared" si="255"/>
        <v>4369.955778172075</v>
      </c>
      <c r="E314" s="15">
        <f t="shared" ref="E314:G329" si="256">E313*$E$5</f>
        <v>7.3505212356315861E-9</v>
      </c>
      <c r="F314" s="15">
        <f t="shared" si="256"/>
        <v>1.4481019726928749E-8</v>
      </c>
      <c r="G314" s="15">
        <f t="shared" si="256"/>
        <v>2.9562486651688323E-8</v>
      </c>
      <c r="H314" s="5">
        <f t="shared" ref="H314:J346" si="257">AR314</f>
        <v>349.62169123183872</v>
      </c>
      <c r="I314" s="5">
        <f t="shared" si="257"/>
        <v>91186.999333034735</v>
      </c>
      <c r="J314" s="5">
        <f t="shared" si="257"/>
        <v>36967.832459294979</v>
      </c>
      <c r="K314" s="5">
        <f t="shared" ref="K314:M346" si="258">H314/B314*1000</f>
        <v>300</v>
      </c>
      <c r="L314" s="5">
        <f t="shared" si="258"/>
        <v>30763.083072519141</v>
      </c>
      <c r="M314" s="5">
        <f t="shared" si="258"/>
        <v>8459.5438342761408</v>
      </c>
      <c r="N314" s="15">
        <f t="shared" ref="N314:P346" si="259">K314/K313-1</f>
        <v>0</v>
      </c>
      <c r="O314" s="15">
        <f t="shared" si="259"/>
        <v>-2.044992005193591E-3</v>
      </c>
      <c r="P314" s="15">
        <f t="shared" si="259"/>
        <v>-6.1158410155137677E-4</v>
      </c>
      <c r="Q314" s="5">
        <f t="shared" ref="Q314:S346" si="260">T314*H314/1000</f>
        <v>3.0373667363382184</v>
      </c>
      <c r="R314" s="5">
        <f t="shared" si="260"/>
        <v>2314.6146085246228</v>
      </c>
      <c r="S314" s="5">
        <f t="shared" si="260"/>
        <v>1943.2280971257242</v>
      </c>
      <c r="T314" s="5">
        <f t="shared" ref="T314:V329" si="261">T313*(1+W314)</f>
        <v>8.6875809267912398</v>
      </c>
      <c r="U314" s="5">
        <f t="shared" si="261"/>
        <v>25.383164545980371</v>
      </c>
      <c r="V314" s="5">
        <f t="shared" si="261"/>
        <v>52.565378272188369</v>
      </c>
      <c r="W314" s="15">
        <f t="shared" ref="W314:Y346" si="262">T$5-1</f>
        <v>-1.0734613539272964E-2</v>
      </c>
      <c r="X314" s="15">
        <f t="shared" si="262"/>
        <v>-1.217998157191269E-2</v>
      </c>
      <c r="Y314" s="15">
        <f t="shared" si="262"/>
        <v>-9.7425357312937999E-3</v>
      </c>
      <c r="Z314" s="5">
        <f t="shared" si="213"/>
        <v>2.0470243733102578</v>
      </c>
      <c r="AA314" s="5">
        <f t="shared" si="213"/>
        <v>6298.4145774779481</v>
      </c>
      <c r="AB314" s="5">
        <f t="shared" si="213"/>
        <v>52810.710788069009</v>
      </c>
      <c r="AC314" s="16">
        <f t="shared" si="251"/>
        <v>0.8123853243023218</v>
      </c>
      <c r="AD314" s="16">
        <f t="shared" si="251"/>
        <v>3.1041917800313956</v>
      </c>
      <c r="AE314" s="16">
        <f t="shared" si="251"/>
        <v>29.016937246078427</v>
      </c>
      <c r="AF314" s="15">
        <f t="shared" si="220"/>
        <v>-4.0504037456468023E-3</v>
      </c>
      <c r="AG314" s="15">
        <f t="shared" si="220"/>
        <v>2.9673830763510267E-4</v>
      </c>
      <c r="AH314" s="15">
        <f t="shared" si="220"/>
        <v>9.7937136394747881E-3</v>
      </c>
      <c r="AI314" s="1">
        <f t="shared" si="252"/>
        <v>20375.126175214817</v>
      </c>
      <c r="AJ314" s="1">
        <f t="shared" si="252"/>
        <v>185553.47229788997</v>
      </c>
      <c r="AK314" s="1">
        <f t="shared" si="252"/>
        <v>74238.392980883378</v>
      </c>
      <c r="AL314" s="14">
        <f t="shared" ref="AL314:AN329" si="263">AL313*(1+AO314)</f>
        <v>99.839207639716065</v>
      </c>
      <c r="AM314" s="14">
        <f t="shared" si="263"/>
        <v>24.983440851247785</v>
      </c>
      <c r="AN314" s="14">
        <f t="shared" si="263"/>
        <v>7.7483344332144268</v>
      </c>
      <c r="AO314" s="11">
        <f t="shared" ref="AO314:AQ329" si="264">AO$5*AO313</f>
        <v>1.5423838735379523E-3</v>
      </c>
      <c r="AP314" s="11">
        <f t="shared" si="264"/>
        <v>1.9429968822583456E-3</v>
      </c>
      <c r="AQ314" s="11">
        <f t="shared" si="264"/>
        <v>1.7625433284525665E-3</v>
      </c>
      <c r="AR314" s="1">
        <f t="shared" si="214"/>
        <v>349.62169123183872</v>
      </c>
      <c r="AS314" s="1">
        <f t="shared" si="211"/>
        <v>91186.999333034735</v>
      </c>
      <c r="AT314" s="1">
        <f t="shared" si="212"/>
        <v>36967.832459294979</v>
      </c>
      <c r="AU314" s="1">
        <f t="shared" si="221"/>
        <v>69.924338246367753</v>
      </c>
      <c r="AV314" s="1">
        <f t="shared" si="221"/>
        <v>18237.399866606949</v>
      </c>
      <c r="AW314" s="1">
        <f t="shared" si="221"/>
        <v>7393.5664918589964</v>
      </c>
      <c r="AX314" s="1">
        <f t="shared" si="222"/>
        <v>239.99999999999997</v>
      </c>
      <c r="AY314" s="1">
        <f t="shared" si="222"/>
        <v>24610.466458015315</v>
      </c>
      <c r="AZ314" s="1">
        <f t="shared" si="222"/>
        <v>6767.6350674209134</v>
      </c>
      <c r="BA314" s="1">
        <f t="shared" si="223"/>
        <v>6387.1674980329026</v>
      </c>
      <c r="BB314" s="1">
        <f t="shared" si="223"/>
        <v>29970.503941236399</v>
      </c>
      <c r="BC314" s="1">
        <f t="shared" si="223"/>
        <v>38542.603468154724</v>
      </c>
      <c r="BD314" s="1">
        <f t="shared" si="224"/>
        <v>42.331685537162841</v>
      </c>
      <c r="BE314" s="2">
        <f t="shared" si="253"/>
        <v>0.17931493730955578</v>
      </c>
      <c r="BF314" s="2">
        <f t="shared" si="253"/>
        <v>0.13584270515142602</v>
      </c>
      <c r="BG314" s="2">
        <f t="shared" si="253"/>
        <v>7.3108051554487685E-2</v>
      </c>
      <c r="BH314" s="2">
        <f t="shared" si="217"/>
        <v>7.9796233311463891E-2</v>
      </c>
      <c r="BI314" s="2">
        <f t="shared" si="225"/>
        <v>3.2153846742329923E-3</v>
      </c>
      <c r="BJ314" s="2">
        <f t="shared" si="225"/>
        <v>1.8453240542857267E-3</v>
      </c>
      <c r="BK314" s="2">
        <f t="shared" si="225"/>
        <v>5.3447872020936297E-4</v>
      </c>
      <c r="BL314" s="2">
        <f t="shared" si="218"/>
        <v>1.1241682277662737</v>
      </c>
      <c r="BM314" s="2">
        <f t="shared" si="218"/>
        <v>168.26956330738551</v>
      </c>
      <c r="BN314" s="2">
        <f t="shared" si="218"/>
        <v>19.758519781758128</v>
      </c>
      <c r="BO314" s="2">
        <f t="shared" si="226"/>
        <v>6125.2218061202375</v>
      </c>
      <c r="BP314" s="2">
        <f t="shared" si="226"/>
        <v>393.33989567262927</v>
      </c>
      <c r="BQ314" s="2">
        <f t="shared" si="226"/>
        <v>10.235219942930145</v>
      </c>
      <c r="BR314" s="11">
        <f t="shared" si="227"/>
        <v>2.8372500227598046E-2</v>
      </c>
      <c r="BS314" s="17">
        <f t="shared" si="215"/>
        <v>2.8731342596780544E-4</v>
      </c>
      <c r="BT314" s="17">
        <f t="shared" si="216"/>
        <v>5.6517396751192667E-4</v>
      </c>
      <c r="BU314" s="12">
        <f>(BU$3*temphigh!$I424+BU$4*temphigh!$I424^2+BU$5*temphigh!$I424^6)*(K314/K$56)^$BW$1</f>
        <v>-331.47034798264616</v>
      </c>
      <c r="BV314" s="12">
        <f>(BV$3*temphigh!$I424+BV$4*temphigh!$I424^2+BV$5*temphigh!$I424^6)*(L314/L$56)^$BW$1</f>
        <v>-46.177298859093895</v>
      </c>
      <c r="BW314" s="12">
        <f>(BW$3*temphigh!$I424+BW$4*temphigh!$I424^2+BW$5*temphigh!$I424^6)*(M314/M$56)^$BW$1</f>
        <v>-38.129003882163325</v>
      </c>
      <c r="BX314" s="12"/>
      <c r="BY314" s="12"/>
      <c r="BZ314" s="12"/>
      <c r="CA314" s="19"/>
      <c r="CB314" s="19"/>
      <c r="CC314" s="19"/>
      <c r="CD314" s="19"/>
      <c r="CE314" s="19"/>
      <c r="CF314" s="19"/>
      <c r="CG314" s="19"/>
      <c r="CH314" s="19"/>
    </row>
    <row r="315" spans="1:86" x14ac:dyDescent="0.3">
      <c r="A315" s="2">
        <f t="shared" si="254"/>
        <v>2269</v>
      </c>
      <c r="B315" s="5">
        <f t="shared" si="255"/>
        <v>1165.4056455774842</v>
      </c>
      <c r="C315" s="5">
        <f t="shared" si="255"/>
        <v>2964.1697606359016</v>
      </c>
      <c r="D315" s="5">
        <f t="shared" si="255"/>
        <v>4369.9559008994966</v>
      </c>
      <c r="E315" s="15">
        <f t="shared" si="256"/>
        <v>6.9829951738500065E-9</v>
      </c>
      <c r="F315" s="15">
        <f t="shared" si="256"/>
        <v>1.3756968740582312E-8</v>
      </c>
      <c r="G315" s="15">
        <f t="shared" si="256"/>
        <v>2.8084362319103905E-8</v>
      </c>
      <c r="H315" s="5">
        <f t="shared" si="257"/>
        <v>349.62169367324526</v>
      </c>
      <c r="I315" s="5">
        <f t="shared" si="257"/>
        <v>90997.214778201858</v>
      </c>
      <c r="J315" s="5">
        <f t="shared" si="257"/>
        <v>36944.450488930088</v>
      </c>
      <c r="K315" s="5">
        <f t="shared" si="258"/>
        <v>300</v>
      </c>
      <c r="L315" s="5">
        <f t="shared" si="258"/>
        <v>30699.0564395611</v>
      </c>
      <c r="M315" s="5">
        <f t="shared" si="258"/>
        <v>8454.1929773995125</v>
      </c>
      <c r="N315" s="15">
        <f t="shared" si="259"/>
        <v>0</v>
      </c>
      <c r="O315" s="15">
        <f t="shared" si="259"/>
        <v>-2.0812814114602451E-3</v>
      </c>
      <c r="P315" s="15">
        <f t="shared" si="259"/>
        <v>-6.3252309834338494E-4</v>
      </c>
      <c r="Q315" s="5">
        <f t="shared" si="260"/>
        <v>3.0047617992288211</v>
      </c>
      <c r="R315" s="5">
        <f t="shared" si="260"/>
        <v>2281.6639876851991</v>
      </c>
      <c r="S315" s="5">
        <f t="shared" si="260"/>
        <v>1923.0790202148846</v>
      </c>
      <c r="T315" s="5">
        <f t="shared" si="261"/>
        <v>8.5943231029509768</v>
      </c>
      <c r="U315" s="5">
        <f t="shared" si="261"/>
        <v>25.073998069573502</v>
      </c>
      <c r="V315" s="5">
        <f t="shared" si="261"/>
        <v>52.0532581961426</v>
      </c>
      <c r="W315" s="15">
        <f t="shared" si="262"/>
        <v>-1.0734613539272964E-2</v>
      </c>
      <c r="X315" s="15">
        <f t="shared" si="262"/>
        <v>-1.217998157191269E-2</v>
      </c>
      <c r="Y315" s="15">
        <f t="shared" si="262"/>
        <v>-9.7425357312937999E-3</v>
      </c>
      <c r="Z315" s="5">
        <f t="shared" si="213"/>
        <v>2.0168481010280006</v>
      </c>
      <c r="AA315" s="5">
        <f t="shared" si="213"/>
        <v>6210.8192083954636</v>
      </c>
      <c r="AB315" s="5">
        <f t="shared" si="213"/>
        <v>52776.079361732518</v>
      </c>
      <c r="AC315" s="16">
        <f t="shared" si="251"/>
        <v>0.80909483574185914</v>
      </c>
      <c r="AD315" s="16">
        <f t="shared" si="251"/>
        <v>3.1051129126467769</v>
      </c>
      <c r="AE315" s="16">
        <f t="shared" si="251"/>
        <v>29.301120820161131</v>
      </c>
      <c r="AF315" s="15">
        <f t="shared" si="220"/>
        <v>-4.0504037456468023E-3</v>
      </c>
      <c r="AG315" s="15">
        <f t="shared" si="220"/>
        <v>2.9673830763510267E-4</v>
      </c>
      <c r="AH315" s="15">
        <f t="shared" si="220"/>
        <v>9.7937136394747881E-3</v>
      </c>
      <c r="AI315" s="1">
        <f t="shared" si="252"/>
        <v>18407.537895939702</v>
      </c>
      <c r="AJ315" s="1">
        <f t="shared" si="252"/>
        <v>185235.52493470794</v>
      </c>
      <c r="AK315" s="1">
        <f t="shared" si="252"/>
        <v>74208.120174654032</v>
      </c>
      <c r="AL315" s="14">
        <f t="shared" si="263"/>
        <v>99.991658119688282</v>
      </c>
      <c r="AM315" s="14">
        <f t="shared" si="263"/>
        <v>25.031498171453027</v>
      </c>
      <c r="AN315" s="14">
        <f t="shared" si="263"/>
        <v>7.7618546406246898</v>
      </c>
      <c r="AO315" s="11">
        <f t="shared" si="264"/>
        <v>1.5269600348025727E-3</v>
      </c>
      <c r="AP315" s="11">
        <f t="shared" si="264"/>
        <v>1.9235669134357622E-3</v>
      </c>
      <c r="AQ315" s="11">
        <f t="shared" si="264"/>
        <v>1.7449178951680407E-3</v>
      </c>
      <c r="AR315" s="1">
        <f t="shared" si="214"/>
        <v>349.62169367324526</v>
      </c>
      <c r="AS315" s="1">
        <f t="shared" si="211"/>
        <v>90997.214778201858</v>
      </c>
      <c r="AT315" s="1">
        <f t="shared" si="212"/>
        <v>36944.450488930088</v>
      </c>
      <c r="AU315" s="1">
        <f t="shared" si="221"/>
        <v>69.924338734649055</v>
      </c>
      <c r="AV315" s="1">
        <f t="shared" si="221"/>
        <v>18199.442955640374</v>
      </c>
      <c r="AW315" s="1">
        <f t="shared" si="221"/>
        <v>7388.8900977860176</v>
      </c>
      <c r="AX315" s="1">
        <f t="shared" si="222"/>
        <v>240.00000000000003</v>
      </c>
      <c r="AY315" s="1">
        <f t="shared" si="222"/>
        <v>24559.245151648876</v>
      </c>
      <c r="AZ315" s="1">
        <f t="shared" si="222"/>
        <v>6763.3543819196111</v>
      </c>
      <c r="BA315" s="1">
        <f t="shared" si="223"/>
        <v>6387.1675426344609</v>
      </c>
      <c r="BB315" s="1">
        <f t="shared" si="223"/>
        <v>29964.328653199682</v>
      </c>
      <c r="BC315" s="1">
        <f t="shared" si="223"/>
        <v>38539.83957800638</v>
      </c>
      <c r="BD315" s="1">
        <f t="shared" si="224"/>
        <v>41.09381880734886</v>
      </c>
      <c r="BE315" s="2">
        <f t="shared" si="253"/>
        <v>0.17931493730955578</v>
      </c>
      <c r="BF315" s="2">
        <f t="shared" si="253"/>
        <v>0.13584270515142602</v>
      </c>
      <c r="BG315" s="2">
        <f t="shared" si="253"/>
        <v>7.3108051554487685E-2</v>
      </c>
      <c r="BH315" s="2">
        <f t="shared" si="217"/>
        <v>7.9716882925326527E-2</v>
      </c>
      <c r="BI315" s="2">
        <f t="shared" si="225"/>
        <v>3.2153846742329923E-3</v>
      </c>
      <c r="BJ315" s="2">
        <f t="shared" si="225"/>
        <v>1.8453240542857267E-3</v>
      </c>
      <c r="BK315" s="2">
        <f t="shared" si="225"/>
        <v>5.3447872020936297E-4</v>
      </c>
      <c r="BL315" s="2">
        <f t="shared" si="218"/>
        <v>1.1241682356163347</v>
      </c>
      <c r="BM315" s="2">
        <f t="shared" si="218"/>
        <v>167.91934930322049</v>
      </c>
      <c r="BN315" s="2">
        <f t="shared" si="218"/>
        <v>19.746022616161529</v>
      </c>
      <c r="BO315" s="2">
        <f t="shared" si="226"/>
        <v>6216.8679982517233</v>
      </c>
      <c r="BP315" s="2">
        <f t="shared" si="226"/>
        <v>398.0572417888734</v>
      </c>
      <c r="BQ315" s="2">
        <f t="shared" si="226"/>
        <v>10.235458274512695</v>
      </c>
      <c r="BR315" s="11">
        <f t="shared" si="227"/>
        <v>2.8341153884159226E-2</v>
      </c>
      <c r="BS315" s="17">
        <f t="shared" si="215"/>
        <v>2.793865315381514E-4</v>
      </c>
      <c r="BT315" s="17">
        <f t="shared" si="216"/>
        <v>5.4871258981740447E-4</v>
      </c>
      <c r="BU315" s="12">
        <f>(BU$3*temphigh!$I425+BU$4*temphigh!$I425^2+BU$5*temphigh!$I425^6)*(K315/K$56)^$BW$1</f>
        <v>-332.76667158342087</v>
      </c>
      <c r="BV315" s="12">
        <f>(BV$3*temphigh!$I425+BV$4*temphigh!$I425^2+BV$5*temphigh!$I425^6)*(L315/L$56)^$BW$1</f>
        <v>-46.373906511650269</v>
      </c>
      <c r="BW315" s="12">
        <f>(BW$3*temphigh!$I425+BW$4*temphigh!$I425^2+BW$5*temphigh!$I425^6)*(M315/M$56)^$BW$1</f>
        <v>-38.270618272262304</v>
      </c>
      <c r="BX315" s="12"/>
      <c r="BY315" s="12"/>
      <c r="BZ315" s="12"/>
      <c r="CA315" s="19"/>
      <c r="CB315" s="19"/>
      <c r="CC315" s="19"/>
      <c r="CD315" s="19"/>
      <c r="CE315" s="19"/>
      <c r="CF315" s="19"/>
      <c r="CG315" s="19"/>
      <c r="CH315" s="19"/>
    </row>
    <row r="316" spans="1:86" x14ac:dyDescent="0.3">
      <c r="A316" s="2">
        <f t="shared" si="254"/>
        <v>2270</v>
      </c>
      <c r="B316" s="5">
        <f t="shared" si="255"/>
        <v>1165.4056533086052</v>
      </c>
      <c r="C316" s="5">
        <f t="shared" si="255"/>
        <v>2964.1697993749926</v>
      </c>
      <c r="D316" s="5">
        <f t="shared" si="255"/>
        <v>4369.95601749055</v>
      </c>
      <c r="E316" s="15">
        <f t="shared" si="256"/>
        <v>6.6338454151575061E-9</v>
      </c>
      <c r="F316" s="15">
        <f t="shared" si="256"/>
        <v>1.3069120303553195E-8</v>
      </c>
      <c r="G316" s="15">
        <f t="shared" si="256"/>
        <v>2.6680144203148707E-8</v>
      </c>
      <c r="H316" s="5">
        <f t="shared" si="257"/>
        <v>349.62169599258158</v>
      </c>
      <c r="I316" s="5">
        <f t="shared" si="257"/>
        <v>90804.51445603701</v>
      </c>
      <c r="J316" s="5">
        <f t="shared" si="257"/>
        <v>36920.314262130865</v>
      </c>
      <c r="K316" s="5">
        <f t="shared" si="258"/>
        <v>300</v>
      </c>
      <c r="L316" s="5">
        <f t="shared" si="258"/>
        <v>30634.046158618683</v>
      </c>
      <c r="M316" s="5">
        <f t="shared" si="258"/>
        <v>8448.669532223892</v>
      </c>
      <c r="N316" s="15">
        <f t="shared" si="259"/>
        <v>0</v>
      </c>
      <c r="O316" s="15">
        <f t="shared" si="259"/>
        <v>-2.1176638138832304E-3</v>
      </c>
      <c r="P316" s="15">
        <f t="shared" si="259"/>
        <v>-6.5333795790867288E-4</v>
      </c>
      <c r="Q316" s="5">
        <f t="shared" si="260"/>
        <v>2.9725068622556807</v>
      </c>
      <c r="R316" s="5">
        <f t="shared" si="260"/>
        <v>2249.1004456951109</v>
      </c>
      <c r="S316" s="5">
        <f t="shared" si="260"/>
        <v>1903.0992251231446</v>
      </c>
      <c r="T316" s="5">
        <f t="shared" si="261"/>
        <v>8.5020663658091529</v>
      </c>
      <c r="U316" s="5">
        <f t="shared" si="261"/>
        <v>24.768597235151923</v>
      </c>
      <c r="V316" s="5">
        <f t="shared" si="261"/>
        <v>51.546127468236421</v>
      </c>
      <c r="W316" s="15">
        <f t="shared" si="262"/>
        <v>-1.0734613539272964E-2</v>
      </c>
      <c r="X316" s="15">
        <f t="shared" si="262"/>
        <v>-1.217998157191269E-2</v>
      </c>
      <c r="Y316" s="15">
        <f t="shared" si="262"/>
        <v>-9.7425357312937999E-3</v>
      </c>
      <c r="Z316" s="5">
        <f t="shared" si="213"/>
        <v>1.9871166724543714</v>
      </c>
      <c r="AA316" s="5">
        <f t="shared" si="213"/>
        <v>6124.219362013263</v>
      </c>
      <c r="AB316" s="5">
        <f t="shared" si="213"/>
        <v>52740.365538220416</v>
      </c>
      <c r="AC316" s="16">
        <f t="shared" si="251"/>
        <v>0.80581767498858681</v>
      </c>
      <c r="AD316" s="16">
        <f t="shared" si="251"/>
        <v>3.1060343185974917</v>
      </c>
      <c r="AE316" s="16">
        <f t="shared" si="251"/>
        <v>29.588087606789443</v>
      </c>
      <c r="AF316" s="15">
        <f t="shared" si="220"/>
        <v>-4.0504037456468023E-3</v>
      </c>
      <c r="AG316" s="15">
        <f t="shared" si="220"/>
        <v>2.9673830763510267E-4</v>
      </c>
      <c r="AH316" s="15">
        <f t="shared" si="220"/>
        <v>9.7937136394747881E-3</v>
      </c>
      <c r="AI316" s="1">
        <f t="shared" si="252"/>
        <v>16636.708445080381</v>
      </c>
      <c r="AJ316" s="1">
        <f t="shared" si="252"/>
        <v>184911.41539687754</v>
      </c>
      <c r="AK316" s="1">
        <f t="shared" si="252"/>
        <v>74176.198254974646</v>
      </c>
      <c r="AL316" s="14">
        <f t="shared" si="263"/>
        <v>100.14281455279307</v>
      </c>
      <c r="AM316" s="14">
        <f t="shared" si="263"/>
        <v>25.079166435512601</v>
      </c>
      <c r="AN316" s="14">
        <f t="shared" si="263"/>
        <v>7.775263001696187</v>
      </c>
      <c r="AO316" s="11">
        <f t="shared" si="264"/>
        <v>1.511690434454547E-3</v>
      </c>
      <c r="AP316" s="11">
        <f t="shared" si="264"/>
        <v>1.9043312443014046E-3</v>
      </c>
      <c r="AQ316" s="11">
        <f t="shared" si="264"/>
        <v>1.7274687162163603E-3</v>
      </c>
      <c r="AR316" s="1">
        <f t="shared" si="214"/>
        <v>349.62169599258158</v>
      </c>
      <c r="AS316" s="1">
        <f t="shared" si="211"/>
        <v>90804.51445603701</v>
      </c>
      <c r="AT316" s="1">
        <f t="shared" si="212"/>
        <v>36920.314262130865</v>
      </c>
      <c r="AU316" s="1">
        <f t="shared" si="221"/>
        <v>69.924339198516321</v>
      </c>
      <c r="AV316" s="1">
        <f t="shared" si="221"/>
        <v>18160.902891207403</v>
      </c>
      <c r="AW316" s="1">
        <f t="shared" si="221"/>
        <v>7384.0628524261738</v>
      </c>
      <c r="AX316" s="1">
        <f t="shared" si="222"/>
        <v>240.00000000000003</v>
      </c>
      <c r="AY316" s="1">
        <f t="shared" si="222"/>
        <v>24507.236926894948</v>
      </c>
      <c r="AZ316" s="1">
        <f t="shared" si="222"/>
        <v>6758.9356257791133</v>
      </c>
      <c r="BA316" s="1">
        <f t="shared" si="223"/>
        <v>6387.1675850059437</v>
      </c>
      <c r="BB316" s="1">
        <f t="shared" si="223"/>
        <v>29958.045273876814</v>
      </c>
      <c r="BC316" s="1">
        <f t="shared" si="223"/>
        <v>38536.984615048881</v>
      </c>
      <c r="BD316" s="1">
        <f t="shared" si="224"/>
        <v>39.892043210814897</v>
      </c>
      <c r="BE316" s="2">
        <f t="shared" si="253"/>
        <v>0.17931493730955578</v>
      </c>
      <c r="BF316" s="2">
        <f t="shared" si="253"/>
        <v>0.13584270515142602</v>
      </c>
      <c r="BG316" s="2">
        <f t="shared" si="253"/>
        <v>7.3108051554487685E-2</v>
      </c>
      <c r="BH316" s="2">
        <f t="shared" si="217"/>
        <v>7.9638274268842069E-2</v>
      </c>
      <c r="BI316" s="2">
        <f t="shared" si="225"/>
        <v>3.2153846742329923E-3</v>
      </c>
      <c r="BJ316" s="2">
        <f t="shared" si="225"/>
        <v>1.8453240542857267E-3</v>
      </c>
      <c r="BK316" s="2">
        <f t="shared" si="225"/>
        <v>5.3447872020936297E-4</v>
      </c>
      <c r="BL316" s="2">
        <f t="shared" si="218"/>
        <v>1.1241682430738933</v>
      </c>
      <c r="BM316" s="2">
        <f t="shared" si="218"/>
        <v>167.56375476346111</v>
      </c>
      <c r="BN316" s="2">
        <f t="shared" si="218"/>
        <v>19.733122316551196</v>
      </c>
      <c r="BO316" s="2">
        <f t="shared" si="226"/>
        <v>6309.8854101542338</v>
      </c>
      <c r="BP316" s="2">
        <f t="shared" si="226"/>
        <v>402.83112522654028</v>
      </c>
      <c r="BQ316" s="2">
        <f t="shared" si="226"/>
        <v>10.235697879369788</v>
      </c>
      <c r="BR316" s="11">
        <f t="shared" si="227"/>
        <v>2.8309791655722755E-2</v>
      </c>
      <c r="BS316" s="17">
        <f t="shared" si="215"/>
        <v>2.7168661925361766E-4</v>
      </c>
      <c r="BT316" s="17">
        <f t="shared" si="216"/>
        <v>5.3273066972563544E-4</v>
      </c>
      <c r="BU316" s="12">
        <f>(BU$3*temphigh!$I426+BU$4*temphigh!$I426^2+BU$5*temphigh!$I426^6)*(K316/K$56)^$BW$1</f>
        <v>-334.05714607157984</v>
      </c>
      <c r="BV316" s="12">
        <f>(BV$3*temphigh!$I426+BV$4*temphigh!$I426^2+BV$5*temphigh!$I426^6)*(L316/L$56)^$BW$1</f>
        <v>-46.570341652473189</v>
      </c>
      <c r="BW316" s="12">
        <f>(BW$3*temphigh!$I426+BW$4*temphigh!$I426^2+BW$5*temphigh!$I426^6)*(M316/M$56)^$BW$1</f>
        <v>-38.411847422184962</v>
      </c>
      <c r="BX316" s="12"/>
      <c r="BY316" s="12"/>
      <c r="BZ316" s="12"/>
      <c r="CA316" s="19"/>
      <c r="CB316" s="19"/>
      <c r="CC316" s="19"/>
      <c r="CD316" s="19"/>
      <c r="CE316" s="19"/>
      <c r="CF316" s="19"/>
      <c r="CG316" s="19"/>
      <c r="CH316" s="19"/>
    </row>
    <row r="317" spans="1:86" x14ac:dyDescent="0.3">
      <c r="A317" s="2">
        <f t="shared" si="254"/>
        <v>2271</v>
      </c>
      <c r="B317" s="5">
        <f t="shared" si="255"/>
        <v>1165.4056606531703</v>
      </c>
      <c r="C317" s="5">
        <f t="shared" si="255"/>
        <v>2964.1698361771296</v>
      </c>
      <c r="D317" s="5">
        <f t="shared" si="255"/>
        <v>4369.9561282520535</v>
      </c>
      <c r="E317" s="15">
        <f t="shared" si="256"/>
        <v>6.3021531443996307E-9</v>
      </c>
      <c r="F317" s="15">
        <f t="shared" si="256"/>
        <v>1.2415664288375536E-8</v>
      </c>
      <c r="G317" s="15">
        <f t="shared" si="256"/>
        <v>2.534613699299127E-8</v>
      </c>
      <c r="H317" s="5">
        <f t="shared" si="257"/>
        <v>349.62169819595107</v>
      </c>
      <c r="I317" s="5">
        <f t="shared" si="257"/>
        <v>90608.909673467337</v>
      </c>
      <c r="J317" s="5">
        <f t="shared" si="257"/>
        <v>36895.429867835584</v>
      </c>
      <c r="K317" s="5">
        <f t="shared" si="258"/>
        <v>300</v>
      </c>
      <c r="L317" s="5">
        <f t="shared" si="258"/>
        <v>30568.056043079181</v>
      </c>
      <c r="M317" s="5">
        <f t="shared" si="258"/>
        <v>8442.974891510743</v>
      </c>
      <c r="N317" s="15">
        <f t="shared" si="259"/>
        <v>0</v>
      </c>
      <c r="O317" s="15">
        <f t="shared" si="259"/>
        <v>-2.1541429818906499E-3</v>
      </c>
      <c r="P317" s="15">
        <f t="shared" si="259"/>
        <v>-6.7402810483108144E-4</v>
      </c>
      <c r="Q317" s="5">
        <f t="shared" si="260"/>
        <v>2.9405981683786289</v>
      </c>
      <c r="R317" s="5">
        <f t="shared" si="260"/>
        <v>2216.9205978941595</v>
      </c>
      <c r="S317" s="5">
        <f t="shared" si="260"/>
        <v>1883.2880154555598</v>
      </c>
      <c r="T317" s="5">
        <f t="shared" si="261"/>
        <v>8.4107999690869413</v>
      </c>
      <c r="U317" s="5">
        <f t="shared" si="261"/>
        <v>24.466916177265645</v>
      </c>
      <c r="V317" s="5">
        <f t="shared" si="261"/>
        <v>51.043937479567305</v>
      </c>
      <c r="W317" s="15">
        <f t="shared" si="262"/>
        <v>-1.0734613539272964E-2</v>
      </c>
      <c r="X317" s="15">
        <f t="shared" si="262"/>
        <v>-1.217998157191269E-2</v>
      </c>
      <c r="Y317" s="15">
        <f t="shared" si="262"/>
        <v>-9.7425357312937999E-3</v>
      </c>
      <c r="Z317" s="5">
        <f t="shared" si="213"/>
        <v>1.9578235299697719</v>
      </c>
      <c r="AA317" s="5">
        <f t="shared" si="213"/>
        <v>6038.6068412578816</v>
      </c>
      <c r="AB317" s="5">
        <f t="shared" si="213"/>
        <v>52703.578073645425</v>
      </c>
      <c r="AC317" s="16">
        <f t="shared" si="251"/>
        <v>0.80255378805950461</v>
      </c>
      <c r="AD317" s="16">
        <f t="shared" si="251"/>
        <v>3.1069559979646488</v>
      </c>
      <c r="AE317" s="16">
        <f t="shared" si="251"/>
        <v>29.87786486395003</v>
      </c>
      <c r="AF317" s="15">
        <f t="shared" si="220"/>
        <v>-4.0504037456468023E-3</v>
      </c>
      <c r="AG317" s="15">
        <f t="shared" si="220"/>
        <v>2.9673830763510267E-4</v>
      </c>
      <c r="AH317" s="15">
        <f t="shared" si="220"/>
        <v>9.7937136394747881E-3</v>
      </c>
      <c r="AI317" s="1">
        <f t="shared" si="252"/>
        <v>15042.961939770859</v>
      </c>
      <c r="AJ317" s="1">
        <f t="shared" si="252"/>
        <v>184581.17674839718</v>
      </c>
      <c r="AK317" s="1">
        <f t="shared" si="252"/>
        <v>74142.641281903358</v>
      </c>
      <c r="AL317" s="14">
        <f t="shared" si="263"/>
        <v>100.2926856382835</v>
      </c>
      <c r="AM317" s="14">
        <f t="shared" si="263"/>
        <v>25.126447885334542</v>
      </c>
      <c r="AN317" s="14">
        <f t="shared" si="263"/>
        <v>7.7885602100560147</v>
      </c>
      <c r="AO317" s="11">
        <f t="shared" si="264"/>
        <v>1.4965735301100014E-3</v>
      </c>
      <c r="AP317" s="11">
        <f t="shared" si="264"/>
        <v>1.8852879318583906E-3</v>
      </c>
      <c r="AQ317" s="11">
        <f t="shared" si="264"/>
        <v>1.7101940290541967E-3</v>
      </c>
      <c r="AR317" s="1">
        <f t="shared" si="214"/>
        <v>349.62169819595107</v>
      </c>
      <c r="AS317" s="1">
        <f t="shared" ref="AS317:AS346" si="265">MAX(0.3*C317,AM317*AJ317^$AR$5*C317^(1-$AR$5)*(1-BJ316+BV316/100))</f>
        <v>90608.909673467337</v>
      </c>
      <c r="AT317" s="1">
        <f t="shared" ref="AT317:AT346" si="266">MAX(0.3*D317,AN317*AK317^$AR$5*D317^(1-$AR$5)*(1-BK316+BW316/100))</f>
        <v>36895.429867835584</v>
      </c>
      <c r="AU317" s="1">
        <f t="shared" si="221"/>
        <v>69.924339639190222</v>
      </c>
      <c r="AV317" s="1">
        <f t="shared" si="221"/>
        <v>18121.781934693467</v>
      </c>
      <c r="AW317" s="1">
        <f t="shared" si="221"/>
        <v>7379.0859735671174</v>
      </c>
      <c r="AX317" s="1">
        <f t="shared" si="222"/>
        <v>239.99999999999997</v>
      </c>
      <c r="AY317" s="1">
        <f t="shared" si="222"/>
        <v>24454.444834463346</v>
      </c>
      <c r="AZ317" s="1">
        <f t="shared" si="222"/>
        <v>6754.3799132085933</v>
      </c>
      <c r="BA317" s="1">
        <f t="shared" si="223"/>
        <v>6387.1676252588531</v>
      </c>
      <c r="BB317" s="1">
        <f t="shared" si="223"/>
        <v>29951.653512917517</v>
      </c>
      <c r="BC317" s="1">
        <f t="shared" si="223"/>
        <v>38534.039125453084</v>
      </c>
      <c r="BD317" s="1">
        <f t="shared" si="224"/>
        <v>38.725309701473044</v>
      </c>
      <c r="BE317" s="2">
        <f t="shared" si="253"/>
        <v>0.17931493730955578</v>
      </c>
      <c r="BF317" s="2">
        <f t="shared" si="253"/>
        <v>0.13584270515142602</v>
      </c>
      <c r="BG317" s="2">
        <f t="shared" si="253"/>
        <v>7.3108051554487685E-2</v>
      </c>
      <c r="BH317" s="2">
        <f t="shared" si="217"/>
        <v>7.9560402802885524E-2</v>
      </c>
      <c r="BI317" s="2">
        <f t="shared" si="225"/>
        <v>3.2153846742329923E-3</v>
      </c>
      <c r="BJ317" s="2">
        <f t="shared" si="225"/>
        <v>1.8453240542857267E-3</v>
      </c>
      <c r="BK317" s="2">
        <f t="shared" si="225"/>
        <v>5.3447872020936297E-4</v>
      </c>
      <c r="BL317" s="2">
        <f t="shared" si="218"/>
        <v>1.1241682501585737</v>
      </c>
      <c r="BM317" s="2">
        <f t="shared" si="218"/>
        <v>167.20280055305196</v>
      </c>
      <c r="BN317" s="2">
        <f t="shared" si="218"/>
        <v>19.719822137335068</v>
      </c>
      <c r="BO317" s="2">
        <f t="shared" si="226"/>
        <v>6404.2945581551303</v>
      </c>
      <c r="BP317" s="2">
        <f t="shared" si="226"/>
        <v>407.66222158291936</v>
      </c>
      <c r="BQ317" s="2">
        <f t="shared" si="226"/>
        <v>10.235938763525915</v>
      </c>
      <c r="BR317" s="11">
        <f t="shared" si="227"/>
        <v>2.8278411469650572E-2</v>
      </c>
      <c r="BS317" s="17">
        <f t="shared" si="215"/>
        <v>2.6420697484185596E-4</v>
      </c>
      <c r="BT317" s="17">
        <f t="shared" si="216"/>
        <v>5.1721424245207328E-4</v>
      </c>
      <c r="BU317" s="12">
        <f>(BU$3*temphigh!$I427+BU$4*temphigh!$I427^2+BU$5*temphigh!$I427^6)*(K317/K$56)^$BW$1</f>
        <v>-335.34181875206656</v>
      </c>
      <c r="BV317" s="12">
        <f>(BV$3*temphigh!$I427+BV$4*temphigh!$I427^2+BV$5*temphigh!$I427^6)*(L317/L$56)^$BW$1</f>
        <v>-46.766616199624501</v>
      </c>
      <c r="BW317" s="12">
        <f>(BW$3*temphigh!$I427+BW$4*temphigh!$I427^2+BW$5*temphigh!$I427^6)*(M317/M$56)^$BW$1</f>
        <v>-38.552697319324537</v>
      </c>
      <c r="BX317" s="12"/>
      <c r="BY317" s="12"/>
      <c r="BZ317" s="12"/>
      <c r="CA317" s="19"/>
      <c r="CB317" s="19"/>
      <c r="CC317" s="19"/>
      <c r="CD317" s="19"/>
      <c r="CE317" s="19"/>
      <c r="CF317" s="19"/>
      <c r="CG317" s="19"/>
      <c r="CH317" s="19"/>
    </row>
    <row r="318" spans="1:86" x14ac:dyDescent="0.3">
      <c r="A318" s="2">
        <f t="shared" si="254"/>
        <v>2272</v>
      </c>
      <c r="B318" s="5">
        <f t="shared" si="255"/>
        <v>1165.4056676305072</v>
      </c>
      <c r="C318" s="5">
        <f t="shared" si="255"/>
        <v>2964.1698711391605</v>
      </c>
      <c r="D318" s="5">
        <f t="shared" si="255"/>
        <v>4369.9562334754846</v>
      </c>
      <c r="E318" s="15">
        <f t="shared" si="256"/>
        <v>5.987045487179649E-9</v>
      </c>
      <c r="F318" s="15">
        <f t="shared" si="256"/>
        <v>1.1794881073956759E-8</v>
      </c>
      <c r="G318" s="15">
        <f t="shared" si="256"/>
        <v>2.4078830143341707E-8</v>
      </c>
      <c r="H318" s="5">
        <f t="shared" si="257"/>
        <v>349.62170028915216</v>
      </c>
      <c r="I318" s="5">
        <f t="shared" si="257"/>
        <v>90410.411735440357</v>
      </c>
      <c r="J318" s="5">
        <f t="shared" si="257"/>
        <v>36869.803449577237</v>
      </c>
      <c r="K318" s="5">
        <f t="shared" si="258"/>
        <v>300</v>
      </c>
      <c r="L318" s="5">
        <f t="shared" si="258"/>
        <v>30501.089905719447</v>
      </c>
      <c r="M318" s="5">
        <f t="shared" si="258"/>
        <v>8437.1104605444052</v>
      </c>
      <c r="N318" s="15">
        <f t="shared" si="259"/>
        <v>0</v>
      </c>
      <c r="O318" s="15">
        <f t="shared" si="259"/>
        <v>-2.1907228011280866E-3</v>
      </c>
      <c r="P318" s="15">
        <f t="shared" si="259"/>
        <v>-6.9459296535800963E-4</v>
      </c>
      <c r="Q318" s="5">
        <f t="shared" si="260"/>
        <v>2.9090320008832982</v>
      </c>
      <c r="R318" s="5">
        <f t="shared" si="260"/>
        <v>2185.1210671476174</v>
      </c>
      <c r="S318" s="5">
        <f t="shared" si="260"/>
        <v>1863.6446853320429</v>
      </c>
      <c r="T318" s="5">
        <f t="shared" si="261"/>
        <v>8.3205132818626648</v>
      </c>
      <c r="U318" s="5">
        <f t="shared" si="261"/>
        <v>24.168909589105017</v>
      </c>
      <c r="V318" s="5">
        <f t="shared" si="261"/>
        <v>50.546640094806691</v>
      </c>
      <c r="W318" s="15">
        <f t="shared" si="262"/>
        <v>-1.0734613539272964E-2</v>
      </c>
      <c r="X318" s="15">
        <f t="shared" si="262"/>
        <v>-1.217998157191269E-2</v>
      </c>
      <c r="Y318" s="15">
        <f t="shared" si="262"/>
        <v>-9.7425357312937999E-3</v>
      </c>
      <c r="Z318" s="5">
        <f t="shared" ref="Z318:AB346" si="267">Q317*AC318*(1-BE317)</f>
        <v>1.9289622126201109</v>
      </c>
      <c r="AA318" s="5">
        <f t="shared" si="267"/>
        <v>5953.9734579335645</v>
      </c>
      <c r="AB318" s="5">
        <f t="shared" si="267"/>
        <v>52665.725802245615</v>
      </c>
      <c r="AC318" s="16">
        <f t="shared" si="251"/>
        <v>0.79930312119026536</v>
      </c>
      <c r="AD318" s="16">
        <f t="shared" si="251"/>
        <v>3.1078779508293817</v>
      </c>
      <c r="AE318" s="16">
        <f t="shared" si="251"/>
        <v>30.170480116586482</v>
      </c>
      <c r="AF318" s="15">
        <f t="shared" si="220"/>
        <v>-4.0504037456468023E-3</v>
      </c>
      <c r="AG318" s="15">
        <f t="shared" si="220"/>
        <v>2.9673830763510267E-4</v>
      </c>
      <c r="AH318" s="15">
        <f t="shared" si="220"/>
        <v>9.7937136394747881E-3</v>
      </c>
      <c r="AI318" s="1">
        <f t="shared" si="252"/>
        <v>13608.590085432965</v>
      </c>
      <c r="AJ318" s="1">
        <f t="shared" si="252"/>
        <v>184244.84100825092</v>
      </c>
      <c r="AK318" s="1">
        <f t="shared" si="252"/>
        <v>74107.463127280134</v>
      </c>
      <c r="AL318" s="14">
        <f t="shared" si="263"/>
        <v>100.4412800630875</v>
      </c>
      <c r="AM318" s="14">
        <f t="shared" si="263"/>
        <v>25.17334476841355</v>
      </c>
      <c r="AN318" s="14">
        <f t="shared" si="263"/>
        <v>7.8017469597305205</v>
      </c>
      <c r="AO318" s="11">
        <f t="shared" si="264"/>
        <v>1.4816077948089014E-3</v>
      </c>
      <c r="AP318" s="11">
        <f t="shared" si="264"/>
        <v>1.8664350525398068E-3</v>
      </c>
      <c r="AQ318" s="11">
        <f t="shared" si="264"/>
        <v>1.6930920887636548E-3</v>
      </c>
      <c r="AR318" s="1">
        <f t="shared" ref="AR318:AR346" si="268">MAX(0.3*B318,AL318*AI318^$AR$5*B318^(1-$AR$5)*(1-BI317+BU317/100))</f>
        <v>349.62170028915216</v>
      </c>
      <c r="AS318" s="1">
        <f t="shared" si="265"/>
        <v>90410.411735440357</v>
      </c>
      <c r="AT318" s="1">
        <f t="shared" si="266"/>
        <v>36869.803449577237</v>
      </c>
      <c r="AU318" s="1">
        <f t="shared" si="221"/>
        <v>69.924340057830435</v>
      </c>
      <c r="AV318" s="1">
        <f t="shared" si="221"/>
        <v>18082.082347088071</v>
      </c>
      <c r="AW318" s="1">
        <f t="shared" si="221"/>
        <v>7373.9606899154478</v>
      </c>
      <c r="AX318" s="1">
        <f t="shared" si="222"/>
        <v>240.00000000000003</v>
      </c>
      <c r="AY318" s="1">
        <f t="shared" si="222"/>
        <v>24400.871924575556</v>
      </c>
      <c r="AZ318" s="1">
        <f t="shared" si="222"/>
        <v>6749.6883684355234</v>
      </c>
      <c r="BA318" s="1">
        <f t="shared" si="223"/>
        <v>6387.1676634991172</v>
      </c>
      <c r="BB318" s="1">
        <f t="shared" si="223"/>
        <v>29945.153068344782</v>
      </c>
      <c r="BC318" s="1">
        <f t="shared" si="223"/>
        <v>38531.003657797373</v>
      </c>
      <c r="BD318" s="1">
        <f t="shared" si="224"/>
        <v>37.592599622943823</v>
      </c>
      <c r="BE318" s="2">
        <f t="shared" si="253"/>
        <v>0.17931493730955578</v>
      </c>
      <c r="BF318" s="2">
        <f t="shared" si="253"/>
        <v>0.13584270515142602</v>
      </c>
      <c r="BG318" s="2">
        <f t="shared" si="253"/>
        <v>7.3108051554487685E-2</v>
      </c>
      <c r="BH318" s="2">
        <f t="shared" si="217"/>
        <v>7.9483263960058767E-2</v>
      </c>
      <c r="BI318" s="2">
        <f t="shared" si="225"/>
        <v>3.2153846742329923E-3</v>
      </c>
      <c r="BJ318" s="2">
        <f t="shared" si="225"/>
        <v>1.8453240542857267E-3</v>
      </c>
      <c r="BK318" s="2">
        <f t="shared" si="225"/>
        <v>5.3447872020936297E-4</v>
      </c>
      <c r="BL318" s="2">
        <f t="shared" si="218"/>
        <v>1.1241682568890203</v>
      </c>
      <c r="BM318" s="2">
        <f t="shared" si="218"/>
        <v>166.83650753328465</v>
      </c>
      <c r="BN318" s="2">
        <f t="shared" si="218"/>
        <v>19.706125362100799</v>
      </c>
      <c r="BO318" s="2">
        <f t="shared" si="226"/>
        <v>6500.1162655492863</v>
      </c>
      <c r="BP318" s="2">
        <f t="shared" si="226"/>
        <v>412.55121443752637</v>
      </c>
      <c r="BQ318" s="2">
        <f t="shared" si="226"/>
        <v>10.236180932991482</v>
      </c>
      <c r="BR318" s="11">
        <f t="shared" si="227"/>
        <v>2.8247011185019794E-2</v>
      </c>
      <c r="BS318" s="17">
        <f t="shared" si="215"/>
        <v>2.5694108900355334E-4</v>
      </c>
      <c r="BT318" s="17">
        <f t="shared" si="216"/>
        <v>5.0214974995346925E-4</v>
      </c>
      <c r="BU318" s="12">
        <f>(BU$3*temphigh!$I428+BU$4*temphigh!$I428^2+BU$5*temphigh!$I428^6)*(K318/K$56)^$BW$1</f>
        <v>-336.62073514333275</v>
      </c>
      <c r="BV318" s="12">
        <f>(BV$3*temphigh!$I428+BV$4*temphigh!$I428^2+BV$5*temphigh!$I428^6)*(L318/L$56)^$BW$1</f>
        <v>-46.962741886164174</v>
      </c>
      <c r="BW318" s="12">
        <f>(BW$3*temphigh!$I428+BW$4*temphigh!$I428^2+BW$5*temphigh!$I428^6)*(M318/M$56)^$BW$1</f>
        <v>-38.693173722584014</v>
      </c>
      <c r="BX318" s="12"/>
      <c r="BY318" s="12"/>
      <c r="BZ318" s="12"/>
      <c r="CA318" s="19"/>
      <c r="CB318" s="19"/>
      <c r="CC318" s="19"/>
      <c r="CD318" s="19"/>
      <c r="CE318" s="19"/>
      <c r="CF318" s="19"/>
      <c r="CG318" s="19"/>
      <c r="CH318" s="19"/>
    </row>
    <row r="319" spans="1:86" x14ac:dyDescent="0.3">
      <c r="A319" s="2">
        <f t="shared" si="254"/>
        <v>2273</v>
      </c>
      <c r="B319" s="5">
        <f t="shared" si="255"/>
        <v>1165.4056742589771</v>
      </c>
      <c r="C319" s="5">
        <f t="shared" si="255"/>
        <v>2964.1699043530903</v>
      </c>
      <c r="D319" s="5">
        <f t="shared" si="255"/>
        <v>4369.9563334377472</v>
      </c>
      <c r="E319" s="15">
        <f t="shared" si="256"/>
        <v>5.6876932128206659E-9</v>
      </c>
      <c r="F319" s="15">
        <f t="shared" si="256"/>
        <v>1.120513702025892E-8</v>
      </c>
      <c r="G319" s="15">
        <f t="shared" si="256"/>
        <v>2.2874888636174622E-8</v>
      </c>
      <c r="H319" s="5">
        <f t="shared" si="257"/>
        <v>349.62170227769315</v>
      </c>
      <c r="I319" s="5">
        <f t="shared" si="257"/>
        <v>90209.031936391068</v>
      </c>
      <c r="J319" s="5">
        <f t="shared" si="257"/>
        <v>36843.441204088725</v>
      </c>
      <c r="K319" s="5">
        <f t="shared" si="258"/>
        <v>300</v>
      </c>
      <c r="L319" s="5">
        <f t="shared" si="258"/>
        <v>30433.151555824385</v>
      </c>
      <c r="M319" s="5">
        <f t="shared" si="258"/>
        <v>8431.0776568114597</v>
      </c>
      <c r="N319" s="15">
        <f t="shared" si="259"/>
        <v>0</v>
      </c>
      <c r="O319" s="15">
        <f t="shared" si="259"/>
        <v>-2.2274072862662475E-3</v>
      </c>
      <c r="P319" s="15">
        <f t="shared" si="259"/>
        <v>-7.1503197227973381E-4</v>
      </c>
      <c r="Q319" s="5">
        <f t="shared" si="260"/>
        <v>2.8778046829485082</v>
      </c>
      <c r="R319" s="5">
        <f t="shared" si="260"/>
        <v>2153.6984842166785</v>
      </c>
      <c r="S319" s="5">
        <f t="shared" si="260"/>
        <v>1844.168519612266</v>
      </c>
      <c r="T319" s="5">
        <f t="shared" si="261"/>
        <v>8.2311957873334816</v>
      </c>
      <c r="U319" s="5">
        <f t="shared" si="261"/>
        <v>23.874532715696493</v>
      </c>
      <c r="V319" s="5">
        <f t="shared" si="261"/>
        <v>50.05418764758619</v>
      </c>
      <c r="W319" s="15">
        <f t="shared" si="262"/>
        <v>-1.0734613539272964E-2</v>
      </c>
      <c r="X319" s="15">
        <f t="shared" si="262"/>
        <v>-1.217998157191269E-2</v>
      </c>
      <c r="Y319" s="15">
        <f t="shared" si="262"/>
        <v>-9.7425357312937999E-3</v>
      </c>
      <c r="Z319" s="5">
        <f t="shared" si="267"/>
        <v>1.900526354692061</v>
      </c>
      <c r="AA319" s="5">
        <f t="shared" si="267"/>
        <v>5870.3110338119441</v>
      </c>
      <c r="AB319" s="5">
        <f t="shared" si="267"/>
        <v>52626.817634635263</v>
      </c>
      <c r="AC319" s="16">
        <f t="shared" si="251"/>
        <v>0.79606562083428911</v>
      </c>
      <c r="AD319" s="16">
        <f t="shared" si="251"/>
        <v>3.1088001772728471</v>
      </c>
      <c r="AE319" s="16">
        <f t="shared" si="251"/>
        <v>30.465961159213798</v>
      </c>
      <c r="AF319" s="15">
        <f t="shared" si="220"/>
        <v>-4.0504037456468023E-3</v>
      </c>
      <c r="AG319" s="15">
        <f t="shared" si="220"/>
        <v>2.9673830763510267E-4</v>
      </c>
      <c r="AH319" s="15">
        <f t="shared" si="220"/>
        <v>9.7937136394747881E-3</v>
      </c>
      <c r="AI319" s="1">
        <f t="shared" si="252"/>
        <v>12317.655416947498</v>
      </c>
      <c r="AJ319" s="1">
        <f t="shared" si="252"/>
        <v>183902.43925451388</v>
      </c>
      <c r="AK319" s="1">
        <f t="shared" si="252"/>
        <v>74070.677504467574</v>
      </c>
      <c r="AL319" s="14">
        <f t="shared" si="263"/>
        <v>100.58860650071493</v>
      </c>
      <c r="AM319" s="14">
        <f t="shared" si="263"/>
        <v>25.219859337348332</v>
      </c>
      <c r="AN319" s="14">
        <f t="shared" si="263"/>
        <v>7.8148239450260153</v>
      </c>
      <c r="AO319" s="11">
        <f t="shared" si="264"/>
        <v>1.4667917168608123E-3</v>
      </c>
      <c r="AP319" s="11">
        <f t="shared" si="264"/>
        <v>1.8477707020144087E-3</v>
      </c>
      <c r="AQ319" s="11">
        <f t="shared" si="264"/>
        <v>1.6761611678760182E-3</v>
      </c>
      <c r="AR319" s="1">
        <f t="shared" si="268"/>
        <v>349.62170227769315</v>
      </c>
      <c r="AS319" s="1">
        <f t="shared" si="265"/>
        <v>90209.031936391068</v>
      </c>
      <c r="AT319" s="1">
        <f t="shared" si="266"/>
        <v>36843.441204088725</v>
      </c>
      <c r="AU319" s="1">
        <f t="shared" si="221"/>
        <v>69.924340455538626</v>
      </c>
      <c r="AV319" s="1">
        <f t="shared" si="221"/>
        <v>18041.806387278215</v>
      </c>
      <c r="AW319" s="1">
        <f t="shared" si="221"/>
        <v>7368.6882408177453</v>
      </c>
      <c r="AX319" s="1">
        <f t="shared" si="222"/>
        <v>240</v>
      </c>
      <c r="AY319" s="1">
        <f t="shared" si="222"/>
        <v>24346.521244659511</v>
      </c>
      <c r="AZ319" s="1">
        <f t="shared" si="222"/>
        <v>6744.8621254491691</v>
      </c>
      <c r="BA319" s="1">
        <f t="shared" si="223"/>
        <v>6387.1676998273679</v>
      </c>
      <c r="BB319" s="1">
        <f t="shared" si="223"/>
        <v>29938.543626172293</v>
      </c>
      <c r="BC319" s="1">
        <f t="shared" si="223"/>
        <v>38527.878763045759</v>
      </c>
      <c r="BD319" s="1">
        <f t="shared" si="224"/>
        <v>36.492923831391884</v>
      </c>
      <c r="BE319" s="2">
        <f t="shared" si="253"/>
        <v>0.17931493730955578</v>
      </c>
      <c r="BF319" s="2">
        <f t="shared" si="253"/>
        <v>0.13584270515142602</v>
      </c>
      <c r="BG319" s="2">
        <f t="shared" si="253"/>
        <v>7.3108051554487685E-2</v>
      </c>
      <c r="BH319" s="2">
        <f t="shared" si="217"/>
        <v>7.9406853146064285E-2</v>
      </c>
      <c r="BI319" s="2">
        <f t="shared" si="225"/>
        <v>3.2153846742329923E-3</v>
      </c>
      <c r="BJ319" s="2">
        <f t="shared" si="225"/>
        <v>1.8453240542857267E-3</v>
      </c>
      <c r="BK319" s="2">
        <f t="shared" si="225"/>
        <v>5.3447872020936297E-4</v>
      </c>
      <c r="BL319" s="2">
        <f t="shared" si="218"/>
        <v>1.1241682632829446</v>
      </c>
      <c r="BM319" s="2">
        <f t="shared" si="218"/>
        <v>166.46489654605176</v>
      </c>
      <c r="BN319" s="2">
        <f t="shared" si="218"/>
        <v>19.692035302870252</v>
      </c>
      <c r="BO319" s="2">
        <f t="shared" si="226"/>
        <v>6597.3716671919192</v>
      </c>
      <c r="BP319" s="2">
        <f t="shared" si="226"/>
        <v>417.49879543855565</v>
      </c>
      <c r="BQ319" s="2">
        <f t="shared" si="226"/>
        <v>10.236424393712714</v>
      </c>
      <c r="BR319" s="11">
        <f t="shared" si="227"/>
        <v>2.821558858271575E-2</v>
      </c>
      <c r="BS319" s="17">
        <f t="shared" ref="BS319:BS346" si="269">BS318/(1+BR318)</f>
        <v>2.4988265096675309E-4</v>
      </c>
      <c r="BT319" s="17">
        <f t="shared" ref="BT319:BT346" si="270">BT318/(1+BR$5)</f>
        <v>4.8752402908103806E-4</v>
      </c>
      <c r="BU319" s="12">
        <f>(BU$3*temphigh!$I429+BU$4*temphigh!$I429^2+BU$5*temphigh!$I429^6)*(K319/K$56)^$BW$1</f>
        <v>-337.8939390570302</v>
      </c>
      <c r="BV319" s="12">
        <f>(BV$3*temphigh!$I429+BV$4*temphigh!$I429^2+BV$5*temphigh!$I429^6)*(L319/L$56)^$BW$1</f>
        <v>-47.158730273465146</v>
      </c>
      <c r="BW319" s="12">
        <f>(BW$3*temphigh!$I429+BW$4*temphigh!$I429^2+BW$5*temphigh!$I429^6)*(M319/M$56)^$BW$1</f>
        <v>-38.833282171188912</v>
      </c>
      <c r="BX319" s="12"/>
      <c r="BY319" s="12"/>
      <c r="BZ319" s="12"/>
      <c r="CA319" s="19"/>
      <c r="CB319" s="19"/>
      <c r="CC319" s="19"/>
      <c r="CD319" s="19"/>
      <c r="CE319" s="19"/>
      <c r="CF319" s="19"/>
      <c r="CG319" s="19"/>
      <c r="CH319" s="19"/>
    </row>
    <row r="320" spans="1:86" x14ac:dyDescent="0.3">
      <c r="A320" s="2">
        <f t="shared" si="254"/>
        <v>2274</v>
      </c>
      <c r="B320" s="5">
        <f t="shared" si="255"/>
        <v>1165.4056805560235</v>
      </c>
      <c r="C320" s="5">
        <f t="shared" si="255"/>
        <v>2964.1699359063236</v>
      </c>
      <c r="D320" s="5">
        <f t="shared" si="255"/>
        <v>4369.9564284018988</v>
      </c>
      <c r="E320" s="15">
        <f t="shared" si="256"/>
        <v>5.4033085521796321E-9</v>
      </c>
      <c r="F320" s="15">
        <f t="shared" si="256"/>
        <v>1.0644880169245973E-8</v>
      </c>
      <c r="G320" s="15">
        <f t="shared" si="256"/>
        <v>2.173114420436589E-8</v>
      </c>
      <c r="H320" s="5">
        <f t="shared" si="257"/>
        <v>349.62170416680704</v>
      </c>
      <c r="I320" s="5">
        <f t="shared" si="257"/>
        <v>90004.781550840591</v>
      </c>
      <c r="J320" s="5">
        <f t="shared" si="257"/>
        <v>36816.349379743995</v>
      </c>
      <c r="K320" s="5">
        <f t="shared" si="258"/>
        <v>300</v>
      </c>
      <c r="L320" s="5">
        <f t="shared" si="258"/>
        <v>30364.244796012601</v>
      </c>
      <c r="M320" s="5">
        <f t="shared" si="258"/>
        <v>8424.877909642637</v>
      </c>
      <c r="N320" s="15">
        <f t="shared" si="259"/>
        <v>0</v>
      </c>
      <c r="O320" s="15">
        <f t="shared" si="259"/>
        <v>-2.2642005934018217E-3</v>
      </c>
      <c r="P320" s="15">
        <f t="shared" si="259"/>
        <v>-7.3534456936408255E-4</v>
      </c>
      <c r="Q320" s="5">
        <f t="shared" si="260"/>
        <v>2.8469125772182928</v>
      </c>
      <c r="R320" s="5">
        <f t="shared" si="260"/>
        <v>2122.6494881045787</v>
      </c>
      <c r="S320" s="5">
        <f t="shared" si="260"/>
        <v>1824.8587941117389</v>
      </c>
      <c r="T320" s="5">
        <f t="shared" si="261"/>
        <v>8.1428370815903648</v>
      </c>
      <c r="U320" s="5">
        <f t="shared" si="261"/>
        <v>23.583741347181284</v>
      </c>
      <c r="V320" s="5">
        <f t="shared" si="261"/>
        <v>49.566532935928699</v>
      </c>
      <c r="W320" s="15">
        <f t="shared" si="262"/>
        <v>-1.0734613539272964E-2</v>
      </c>
      <c r="X320" s="15">
        <f t="shared" si="262"/>
        <v>-1.217998157191269E-2</v>
      </c>
      <c r="Y320" s="15">
        <f t="shared" si="262"/>
        <v>-9.7425357312937999E-3</v>
      </c>
      <c r="Z320" s="5">
        <f t="shared" si="267"/>
        <v>1.872509684309289</v>
      </c>
      <c r="AA320" s="5">
        <f t="shared" si="267"/>
        <v>5787.611401649815</v>
      </c>
      <c r="AB320" s="5">
        <f t="shared" si="267"/>
        <v>52586.862555797001</v>
      </c>
      <c r="AC320" s="16">
        <f t="shared" si="251"/>
        <v>0.79284123366188131</v>
      </c>
      <c r="AD320" s="16">
        <f t="shared" si="251"/>
        <v>3.1097226773762268</v>
      </c>
      <c r="AE320" s="16">
        <f t="shared" si="251"/>
        <v>30.764336058558499</v>
      </c>
      <c r="AF320" s="15">
        <f t="shared" si="220"/>
        <v>-4.0504037456468023E-3</v>
      </c>
      <c r="AG320" s="15">
        <f t="shared" si="220"/>
        <v>2.9673830763510267E-4</v>
      </c>
      <c r="AH320" s="15">
        <f t="shared" si="220"/>
        <v>9.7937136394747881E-3</v>
      </c>
      <c r="AI320" s="1">
        <f t="shared" si="252"/>
        <v>11155.814215708288</v>
      </c>
      <c r="AJ320" s="1">
        <f t="shared" si="252"/>
        <v>183554.00171634072</v>
      </c>
      <c r="AK320" s="1">
        <f t="shared" si="252"/>
        <v>74032.297994838562</v>
      </c>
      <c r="AL320" s="14">
        <f t="shared" si="263"/>
        <v>100.7346736101925</v>
      </c>
      <c r="AM320" s="14">
        <f t="shared" si="263"/>
        <v>25.265993849368886</v>
      </c>
      <c r="AN320" s="14">
        <f t="shared" si="263"/>
        <v>7.8277918604121517</v>
      </c>
      <c r="AO320" s="11">
        <f t="shared" si="264"/>
        <v>1.4521237996922042E-3</v>
      </c>
      <c r="AP320" s="11">
        <f t="shared" si="264"/>
        <v>1.8292929949942647E-3</v>
      </c>
      <c r="AQ320" s="11">
        <f t="shared" si="264"/>
        <v>1.6593995561972579E-3</v>
      </c>
      <c r="AR320" s="1">
        <f t="shared" si="268"/>
        <v>349.62170416680704</v>
      </c>
      <c r="AS320" s="1">
        <f t="shared" si="265"/>
        <v>90004.781550840591</v>
      </c>
      <c r="AT320" s="1">
        <f t="shared" si="266"/>
        <v>36816.349379743995</v>
      </c>
      <c r="AU320" s="1">
        <f t="shared" si="221"/>
        <v>69.924340833361413</v>
      </c>
      <c r="AV320" s="1">
        <f t="shared" si="221"/>
        <v>18000.95631016812</v>
      </c>
      <c r="AW320" s="1">
        <f t="shared" si="221"/>
        <v>7363.2698759487994</v>
      </c>
      <c r="AX320" s="1">
        <f t="shared" si="222"/>
        <v>240</v>
      </c>
      <c r="AY320" s="1">
        <f t="shared" si="222"/>
        <v>24291.395836810083</v>
      </c>
      <c r="AZ320" s="1">
        <f t="shared" si="222"/>
        <v>6739.9023277141096</v>
      </c>
      <c r="BA320" s="1">
        <f t="shared" si="223"/>
        <v>6387.1677343392057</v>
      </c>
      <c r="BB320" s="1">
        <f t="shared" si="223"/>
        <v>29931.824859984932</v>
      </c>
      <c r="BC320" s="1">
        <f t="shared" si="223"/>
        <v>38524.664994506304</v>
      </c>
      <c r="BD320" s="1">
        <f t="shared" si="224"/>
        <v>35.425321843561392</v>
      </c>
      <c r="BE320" s="2">
        <f t="shared" si="253"/>
        <v>0.17931493730955578</v>
      </c>
      <c r="BF320" s="2">
        <f t="shared" si="253"/>
        <v>0.13584270515142602</v>
      </c>
      <c r="BG320" s="2">
        <f t="shared" si="253"/>
        <v>7.3108051554487685E-2</v>
      </c>
      <c r="BH320" s="2">
        <f t="shared" si="217"/>
        <v>7.9331165741033355E-2</v>
      </c>
      <c r="BI320" s="2">
        <f t="shared" si="225"/>
        <v>3.2153846742329923E-3</v>
      </c>
      <c r="BJ320" s="2">
        <f t="shared" si="225"/>
        <v>1.8453240542857267E-3</v>
      </c>
      <c r="BK320" s="2">
        <f t="shared" si="225"/>
        <v>5.3447872020936297E-4</v>
      </c>
      <c r="BL320" s="2">
        <f t="shared" si="218"/>
        <v>1.1241682693571724</v>
      </c>
      <c r="BM320" s="2">
        <f t="shared" si="218"/>
        <v>166.08798839649833</v>
      </c>
      <c r="BN320" s="2">
        <f t="shared" si="218"/>
        <v>19.677555299266345</v>
      </c>
      <c r="BO320" s="2">
        <f t="shared" si="226"/>
        <v>6696.0822141602266</v>
      </c>
      <c r="BP320" s="2">
        <f t="shared" si="226"/>
        <v>422.50566439011669</v>
      </c>
      <c r="BQ320" s="2">
        <f t="shared" si="226"/>
        <v>10.236669151526117</v>
      </c>
      <c r="BR320" s="11">
        <f t="shared" si="227"/>
        <v>2.8184141355972775E-2</v>
      </c>
      <c r="BS320" s="17">
        <f t="shared" si="269"/>
        <v>2.4302554225149353E-4</v>
      </c>
      <c r="BT320" s="17">
        <f t="shared" si="270"/>
        <v>4.7332430007867774E-4</v>
      </c>
      <c r="BU320" s="12">
        <f>(BU$3*temphigh!$I430+BU$4*temphigh!$I430^2+BU$5*temphigh!$I430^6)*(K320/K$56)^$BW$1</f>
        <v>-339.16147267396843</v>
      </c>
      <c r="BV320" s="12">
        <f>(BV$3*temphigh!$I430+BV$4*temphigh!$I430^2+BV$5*temphigh!$I430^6)*(L320/L$56)^$BW$1</f>
        <v>-47.354592764213621</v>
      </c>
      <c r="BW320" s="12">
        <f>(BW$3*temphigh!$I430+BW$4*temphigh!$I430^2+BW$5*temphigh!$I430^6)*(M320/M$56)^$BW$1</f>
        <v>-38.973027993131716</v>
      </c>
      <c r="BX320" s="12"/>
      <c r="BY320" s="12"/>
      <c r="BZ320" s="12"/>
      <c r="CA320" s="19"/>
      <c r="CB320" s="19"/>
      <c r="CC320" s="19"/>
      <c r="CD320" s="19"/>
      <c r="CE320" s="19"/>
      <c r="CF320" s="19"/>
      <c r="CG320" s="19"/>
      <c r="CH320" s="19"/>
    </row>
    <row r="321" spans="1:86" x14ac:dyDescent="0.3">
      <c r="A321" s="2">
        <f t="shared" si="254"/>
        <v>2275</v>
      </c>
      <c r="B321" s="5">
        <f t="shared" si="255"/>
        <v>1165.4056865382177</v>
      </c>
      <c r="C321" s="5">
        <f t="shared" si="255"/>
        <v>2964.1699658818952</v>
      </c>
      <c r="D321" s="5">
        <f t="shared" si="255"/>
        <v>4369.9565186178443</v>
      </c>
      <c r="E321" s="15">
        <f t="shared" si="256"/>
        <v>5.1331431245706503E-9</v>
      </c>
      <c r="F321" s="15">
        <f t="shared" si="256"/>
        <v>1.0112636160783674E-8</v>
      </c>
      <c r="G321" s="15">
        <f t="shared" si="256"/>
        <v>2.0644586994147596E-8</v>
      </c>
      <c r="H321" s="5">
        <f t="shared" si="257"/>
        <v>349.6217059614653</v>
      </c>
      <c r="I321" s="5">
        <f t="shared" si="257"/>
        <v>89797.671823187993</v>
      </c>
      <c r="J321" s="5">
        <f t="shared" si="257"/>
        <v>36788.534274855068</v>
      </c>
      <c r="K321" s="5">
        <f t="shared" si="258"/>
        <v>300</v>
      </c>
      <c r="L321" s="5">
        <f t="shared" si="258"/>
        <v>30294.37341878995</v>
      </c>
      <c r="M321" s="5">
        <f t="shared" si="258"/>
        <v>8418.5126598217885</v>
      </c>
      <c r="N321" s="15">
        <f t="shared" si="259"/>
        <v>0</v>
      </c>
      <c r="O321" s="15">
        <f t="shared" si="259"/>
        <v>-2.301107032038785E-3</v>
      </c>
      <c r="P321" s="15">
        <f t="shared" si="259"/>
        <v>-7.5553021528818043E-4</v>
      </c>
      <c r="Q321" s="5">
        <f t="shared" si="260"/>
        <v>2.8163520853784978</v>
      </c>
      <c r="R321" s="5">
        <f t="shared" si="260"/>
        <v>2091.9707263813543</v>
      </c>
      <c r="S321" s="5">
        <f t="shared" si="260"/>
        <v>1805.7147758105193</v>
      </c>
      <c r="T321" s="5">
        <f t="shared" si="261"/>
        <v>8.0554268724062315</v>
      </c>
      <c r="U321" s="5">
        <f t="shared" si="261"/>
        <v>23.296491812175862</v>
      </c>
      <c r="V321" s="5">
        <f t="shared" si="261"/>
        <v>49.083629217724059</v>
      </c>
      <c r="W321" s="15">
        <f t="shared" si="262"/>
        <v>-1.0734613539272964E-2</v>
      </c>
      <c r="X321" s="15">
        <f t="shared" si="262"/>
        <v>-1.217998157191269E-2</v>
      </c>
      <c r="Y321" s="15">
        <f t="shared" si="262"/>
        <v>-9.7425357312937999E-3</v>
      </c>
      <c r="Z321" s="5">
        <f t="shared" si="267"/>
        <v>1.8449060220493791</v>
      </c>
      <c r="AA321" s="5">
        <f t="shared" si="267"/>
        <v>5705.8664061432873</v>
      </c>
      <c r="AB321" s="5">
        <f t="shared" si="267"/>
        <v>52545.869622840226</v>
      </c>
      <c r="AC321" s="16">
        <f t="shared" si="251"/>
        <v>0.78962990655935394</v>
      </c>
      <c r="AD321" s="16">
        <f t="shared" si="251"/>
        <v>3.110645451220726</v>
      </c>
      <c r="AE321" s="16">
        <f t="shared" si="251"/>
        <v>31.065633156224589</v>
      </c>
      <c r="AF321" s="15">
        <f t="shared" si="220"/>
        <v>-4.0504037456468023E-3</v>
      </c>
      <c r="AG321" s="15">
        <f t="shared" si="220"/>
        <v>2.9673830763510267E-4</v>
      </c>
      <c r="AH321" s="15">
        <f t="shared" si="220"/>
        <v>9.7937136394747881E-3</v>
      </c>
      <c r="AI321" s="1">
        <f t="shared" si="252"/>
        <v>10110.157134970821</v>
      </c>
      <c r="AJ321" s="1">
        <f t="shared" si="252"/>
        <v>183199.55785487476</v>
      </c>
      <c r="AK321" s="1">
        <f t="shared" si="252"/>
        <v>73992.3380713035</v>
      </c>
      <c r="AL321" s="14">
        <f t="shared" si="263"/>
        <v>100.87949003502605</v>
      </c>
      <c r="AM321" s="14">
        <f t="shared" si="263"/>
        <v>25.311750565873506</v>
      </c>
      <c r="AN321" s="14">
        <f t="shared" si="263"/>
        <v>7.840651400407932</v>
      </c>
      <c r="AO321" s="11">
        <f t="shared" si="264"/>
        <v>1.4376025616952821E-3</v>
      </c>
      <c r="AP321" s="11">
        <f t="shared" si="264"/>
        <v>1.811000065044322E-3</v>
      </c>
      <c r="AQ321" s="11">
        <f t="shared" si="264"/>
        <v>1.6428055606352854E-3</v>
      </c>
      <c r="AR321" s="1">
        <f t="shared" si="268"/>
        <v>349.6217059614653</v>
      </c>
      <c r="AS321" s="1">
        <f t="shared" si="265"/>
        <v>89797.671823187993</v>
      </c>
      <c r="AT321" s="1">
        <f t="shared" si="266"/>
        <v>36788.534274855068</v>
      </c>
      <c r="AU321" s="1">
        <f t="shared" si="221"/>
        <v>69.924341192293056</v>
      </c>
      <c r="AV321" s="1">
        <f t="shared" si="221"/>
        <v>17959.534364637599</v>
      </c>
      <c r="AW321" s="1">
        <f t="shared" si="221"/>
        <v>7357.7068549710139</v>
      </c>
      <c r="AX321" s="1">
        <f t="shared" si="222"/>
        <v>240</v>
      </c>
      <c r="AY321" s="1">
        <f t="shared" si="222"/>
        <v>24235.498735031957</v>
      </c>
      <c r="AZ321" s="1">
        <f t="shared" si="222"/>
        <v>6734.8101278574304</v>
      </c>
      <c r="BA321" s="1">
        <f t="shared" si="223"/>
        <v>6387.1677671254511</v>
      </c>
      <c r="BB321" s="1">
        <f t="shared" si="223"/>
        <v>29924.996430483396</v>
      </c>
      <c r="BC321" s="1">
        <f t="shared" si="223"/>
        <v>38521.362907772011</v>
      </c>
      <c r="BD321" s="1">
        <f t="shared" si="224"/>
        <v>34.388861009294324</v>
      </c>
      <c r="BE321" s="2">
        <f t="shared" si="253"/>
        <v>0.17931493730955578</v>
      </c>
      <c r="BF321" s="2">
        <f t="shared" si="253"/>
        <v>0.13584270515142602</v>
      </c>
      <c r="BG321" s="2">
        <f t="shared" si="253"/>
        <v>7.3108051554487685E-2</v>
      </c>
      <c r="BH321" s="2">
        <f t="shared" si="217"/>
        <v>7.9256197100810652E-2</v>
      </c>
      <c r="BI321" s="2">
        <f t="shared" si="225"/>
        <v>3.2153846742329923E-3</v>
      </c>
      <c r="BJ321" s="2">
        <f t="shared" si="225"/>
        <v>1.8453240542857267E-3</v>
      </c>
      <c r="BK321" s="2">
        <f t="shared" si="225"/>
        <v>5.3447872020936297E-4</v>
      </c>
      <c r="BL321" s="2">
        <f t="shared" si="218"/>
        <v>1.1241682751276891</v>
      </c>
      <c r="BM321" s="2">
        <f t="shared" si="218"/>
        <v>165.70580383418442</v>
      </c>
      <c r="BN321" s="2">
        <f t="shared" si="218"/>
        <v>19.662688717602823</v>
      </c>
      <c r="BO321" s="2">
        <f t="shared" si="226"/>
        <v>6796.2696784846985</v>
      </c>
      <c r="BP321" s="2">
        <f t="shared" si="226"/>
        <v>427.57252934027122</v>
      </c>
      <c r="BQ321" s="2">
        <f t="shared" si="226"/>
        <v>10.236915212118115</v>
      </c>
      <c r="BR321" s="11">
        <f t="shared" si="227"/>
        <v>2.8152667101401491E-2</v>
      </c>
      <c r="BS321" s="17">
        <f t="shared" si="269"/>
        <v>2.3636383063737069E-4</v>
      </c>
      <c r="BT321" s="17">
        <f t="shared" si="270"/>
        <v>4.5953815541619196E-4</v>
      </c>
      <c r="BU321" s="12">
        <f>(BU$3*temphigh!$I431+BU$4*temphigh!$I431^2+BU$5*temphigh!$I431^6)*(K321/K$56)^$BW$1</f>
        <v>-340.42337661656251</v>
      </c>
      <c r="BV321" s="12">
        <f>(BV$3*temphigh!$I431+BV$4*temphigh!$I431^2+BV$5*temphigh!$I431^6)*(L321/L$56)^$BW$1</f>
        <v>-47.550340615124384</v>
      </c>
      <c r="BW321" s="12">
        <f>(BW$3*temphigh!$I431+BW$4*temphigh!$I431^2+BW$5*temphigh!$I431^6)*(M321/M$56)^$BW$1</f>
        <v>-39.112416313269087</v>
      </c>
      <c r="BX321" s="12"/>
      <c r="BY321" s="12"/>
      <c r="BZ321" s="12"/>
      <c r="CA321" s="19"/>
      <c r="CB321" s="19"/>
      <c r="CC321" s="19"/>
      <c r="CD321" s="19"/>
      <c r="CE321" s="19"/>
      <c r="CF321" s="19"/>
      <c r="CG321" s="19"/>
      <c r="CH321" s="19"/>
    </row>
    <row r="322" spans="1:86" x14ac:dyDescent="0.3">
      <c r="A322" s="2">
        <f t="shared" si="254"/>
        <v>2276</v>
      </c>
      <c r="B322" s="5">
        <f t="shared" si="255"/>
        <v>1165.4056922213019</v>
      </c>
      <c r="C322" s="5">
        <f t="shared" si="255"/>
        <v>2964.1699943586887</v>
      </c>
      <c r="D322" s="5">
        <f t="shared" si="255"/>
        <v>4369.9566043229952</v>
      </c>
      <c r="E322" s="15">
        <f t="shared" si="256"/>
        <v>4.8764859683421175E-9</v>
      </c>
      <c r="F322" s="15">
        <f t="shared" si="256"/>
        <v>9.6070043527444895E-9</v>
      </c>
      <c r="G322" s="15">
        <f t="shared" si="256"/>
        <v>1.9612357644440214E-8</v>
      </c>
      <c r="H322" s="5">
        <f t="shared" si="257"/>
        <v>349.62170766639059</v>
      </c>
      <c r="I322" s="5">
        <f t="shared" si="257"/>
        <v>89587.713956758191</v>
      </c>
      <c r="J322" s="5">
        <f t="shared" si="257"/>
        <v>36760.002235844331</v>
      </c>
      <c r="K322" s="5">
        <f t="shared" si="258"/>
        <v>300</v>
      </c>
      <c r="L322" s="5">
        <f t="shared" si="258"/>
        <v>30223.541202852262</v>
      </c>
      <c r="M322" s="5">
        <f t="shared" si="258"/>
        <v>8411.9833591663973</v>
      </c>
      <c r="N322" s="15">
        <f t="shared" si="259"/>
        <v>0</v>
      </c>
      <c r="O322" s="15">
        <f t="shared" si="259"/>
        <v>-2.3381310766359409E-3</v>
      </c>
      <c r="P322" s="15">
        <f t="shared" si="259"/>
        <v>-7.7558838707370015E-4</v>
      </c>
      <c r="Q322" s="5">
        <f t="shared" si="260"/>
        <v>2.7861196477379067</v>
      </c>
      <c r="R322" s="5">
        <f t="shared" si="260"/>
        <v>2061.6588554900309</v>
      </c>
      <c r="S322" s="5">
        <f t="shared" si="260"/>
        <v>1786.7357230558816</v>
      </c>
      <c r="T322" s="5">
        <f t="shared" si="261"/>
        <v>7.9689549780370763</v>
      </c>
      <c r="U322" s="5">
        <f t="shared" si="261"/>
        <v>23.012740971213347</v>
      </c>
      <c r="V322" s="5">
        <f t="shared" si="261"/>
        <v>48.605430206248805</v>
      </c>
      <c r="W322" s="15">
        <f t="shared" si="262"/>
        <v>-1.0734613539272964E-2</v>
      </c>
      <c r="X322" s="15">
        <f t="shared" si="262"/>
        <v>-1.217998157191269E-2</v>
      </c>
      <c r="Y322" s="15">
        <f t="shared" si="262"/>
        <v>-9.7425357312937999E-3</v>
      </c>
      <c r="Z322" s="5">
        <f t="shared" si="267"/>
        <v>1.8177092795811198</v>
      </c>
      <c r="AA322" s="5">
        <f t="shared" si="267"/>
        <v>5625.06790482619</v>
      </c>
      <c r="AB322" s="5">
        <f t="shared" si="267"/>
        <v>52503.847962554646</v>
      </c>
      <c r="AC322" s="16">
        <f t="shared" si="251"/>
        <v>0.78643158662815116</v>
      </c>
      <c r="AD322" s="16">
        <f t="shared" si="251"/>
        <v>3.111568498887574</v>
      </c>
      <c r="AE322" s="16">
        <f t="shared" si="251"/>
        <v>31.369881071385628</v>
      </c>
      <c r="AF322" s="15">
        <f t="shared" si="220"/>
        <v>-4.0504037456468023E-3</v>
      </c>
      <c r="AG322" s="15">
        <f t="shared" si="220"/>
        <v>2.9673830763510267E-4</v>
      </c>
      <c r="AH322" s="15">
        <f t="shared" si="220"/>
        <v>9.7937136394747881E-3</v>
      </c>
      <c r="AI322" s="1">
        <f t="shared" si="252"/>
        <v>9169.0657626660322</v>
      </c>
      <c r="AJ322" s="1">
        <f t="shared" si="252"/>
        <v>182839.1364340249</v>
      </c>
      <c r="AK322" s="1">
        <f t="shared" si="252"/>
        <v>73950.811119144157</v>
      </c>
      <c r="AL322" s="14">
        <f t="shared" si="263"/>
        <v>101.02306440218995</v>
      </c>
      <c r="AM322" s="14">
        <f t="shared" si="263"/>
        <v>25.35713175197548</v>
      </c>
      <c r="AN322" s="14">
        <f t="shared" si="263"/>
        <v>7.8534032594703289</v>
      </c>
      <c r="AO322" s="11">
        <f t="shared" si="264"/>
        <v>1.4232265360783294E-3</v>
      </c>
      <c r="AP322" s="11">
        <f t="shared" si="264"/>
        <v>1.7928900643938788E-3</v>
      </c>
      <c r="AQ322" s="11">
        <f t="shared" si="264"/>
        <v>1.6263775050289326E-3</v>
      </c>
      <c r="AR322" s="1">
        <f t="shared" si="268"/>
        <v>349.62170766639059</v>
      </c>
      <c r="AS322" s="1">
        <f t="shared" si="265"/>
        <v>89587.713956758191</v>
      </c>
      <c r="AT322" s="1">
        <f t="shared" si="266"/>
        <v>36760.002235844331</v>
      </c>
      <c r="AU322" s="1">
        <f t="shared" si="221"/>
        <v>69.924341533278124</v>
      </c>
      <c r="AV322" s="1">
        <f t="shared" si="221"/>
        <v>17917.54279135164</v>
      </c>
      <c r="AW322" s="1">
        <f t="shared" si="221"/>
        <v>7352.0004471688662</v>
      </c>
      <c r="AX322" s="1">
        <f t="shared" si="222"/>
        <v>240.00000000000003</v>
      </c>
      <c r="AY322" s="1">
        <f t="shared" si="222"/>
        <v>24178.832962281813</v>
      </c>
      <c r="AZ322" s="1">
        <f t="shared" si="222"/>
        <v>6729.5866873331179</v>
      </c>
      <c r="BA322" s="1">
        <f t="shared" si="223"/>
        <v>6387.1677982723841</v>
      </c>
      <c r="BB322" s="1">
        <f t="shared" si="223"/>
        <v>29918.057984994328</v>
      </c>
      <c r="BC322" s="1">
        <f t="shared" si="223"/>
        <v>38517.9730606464</v>
      </c>
      <c r="BD322" s="1">
        <f t="shared" si="224"/>
        <v>33.382635707835703</v>
      </c>
      <c r="BE322" s="2">
        <f t="shared" si="253"/>
        <v>0.17931493730955578</v>
      </c>
      <c r="BF322" s="2">
        <f t="shared" si="253"/>
        <v>0.13584270515142602</v>
      </c>
      <c r="BG322" s="2">
        <f t="shared" si="253"/>
        <v>7.3108051554487685E-2</v>
      </c>
      <c r="BH322" s="2">
        <f t="shared" si="217"/>
        <v>7.9181942558197327E-2</v>
      </c>
      <c r="BI322" s="2">
        <f t="shared" si="225"/>
        <v>3.2153846742329923E-3</v>
      </c>
      <c r="BJ322" s="2">
        <f t="shared" si="225"/>
        <v>1.8453240542857267E-3</v>
      </c>
      <c r="BK322" s="2">
        <f t="shared" si="225"/>
        <v>5.3447872020936297E-4</v>
      </c>
      <c r="BL322" s="2">
        <f t="shared" si="218"/>
        <v>1.1241682806096798</v>
      </c>
      <c r="BM322" s="2">
        <f t="shared" si="218"/>
        <v>165.318363532875</v>
      </c>
      <c r="BN322" s="2">
        <f t="shared" si="218"/>
        <v>19.6474389499074</v>
      </c>
      <c r="BO322" s="2">
        <f t="shared" si="226"/>
        <v>6897.9561579512592</v>
      </c>
      <c r="BP322" s="2">
        <f t="shared" si="226"/>
        <v>432.70010666988514</v>
      </c>
      <c r="BQ322" s="2">
        <f t="shared" si="226"/>
        <v>10.237162580989724</v>
      </c>
      <c r="BR322" s="11">
        <f t="shared" si="227"/>
        <v>2.8121163310498493E-2</v>
      </c>
      <c r="BS322" s="17">
        <f t="shared" si="269"/>
        <v>2.2989176432692106E-4</v>
      </c>
      <c r="BT322" s="17">
        <f t="shared" si="270"/>
        <v>4.4615354894775918E-4</v>
      </c>
      <c r="BU322" s="12">
        <f>(BU$3*temphigh!$I432+BU$4*temphigh!$I432^2+BU$5*temphigh!$I432^6)*(K322/K$56)^$BW$1</f>
        <v>-341.67969001795848</v>
      </c>
      <c r="BV322" s="12">
        <f>(BV$3*temphigh!$I432+BV$4*temphigh!$I432^2+BV$5*temphigh!$I432^6)*(L322/L$56)^$BW$1</f>
        <v>-47.745984949396295</v>
      </c>
      <c r="BW322" s="12">
        <f>(BW$3*temphigh!$I432+BW$4*temphigh!$I432^2+BW$5*temphigh!$I432^6)*(M322/M$56)^$BW$1</f>
        <v>-39.251452061089132</v>
      </c>
      <c r="BX322" s="12"/>
      <c r="BY322" s="12"/>
      <c r="BZ322" s="12"/>
      <c r="CA322" s="19"/>
      <c r="CB322" s="19"/>
      <c r="CC322" s="19"/>
      <c r="CD322" s="19"/>
      <c r="CE322" s="19"/>
      <c r="CF322" s="19"/>
      <c r="CG322" s="19"/>
      <c r="CH322" s="19"/>
    </row>
    <row r="323" spans="1:86" x14ac:dyDescent="0.3">
      <c r="A323" s="2">
        <f t="shared" si="254"/>
        <v>2277</v>
      </c>
      <c r="B323" s="5">
        <f t="shared" si="255"/>
        <v>1165.4056976202321</v>
      </c>
      <c r="C323" s="5">
        <f t="shared" si="255"/>
        <v>2964.1700214116427</v>
      </c>
      <c r="D323" s="5">
        <f t="shared" si="255"/>
        <v>4369.956685742889</v>
      </c>
      <c r="E323" s="15">
        <f t="shared" si="256"/>
        <v>4.6326616699250113E-9</v>
      </c>
      <c r="F323" s="15">
        <f t="shared" si="256"/>
        <v>9.1266541351072643E-9</v>
      </c>
      <c r="G323" s="15">
        <f t="shared" si="256"/>
        <v>1.8631739762218202E-8</v>
      </c>
      <c r="H323" s="5">
        <f t="shared" si="257"/>
        <v>349.62170928606963</v>
      </c>
      <c r="I323" s="5">
        <f t="shared" si="257"/>
        <v>89374.919102163229</v>
      </c>
      <c r="J323" s="5">
        <f t="shared" si="257"/>
        <v>36730.75965530955</v>
      </c>
      <c r="K323" s="5">
        <f t="shared" si="258"/>
        <v>300</v>
      </c>
      <c r="L323" s="5">
        <f t="shared" si="258"/>
        <v>30151.751909156592</v>
      </c>
      <c r="M323" s="5">
        <f t="shared" si="258"/>
        <v>8405.2914700836118</v>
      </c>
      <c r="N323" s="15">
        <f t="shared" si="259"/>
        <v>0</v>
      </c>
      <c r="O323" s="15">
        <f t="shared" si="259"/>
        <v>-2.3752773777844238E-3</v>
      </c>
      <c r="P323" s="15">
        <f t="shared" si="259"/>
        <v>-7.9551858308102297E-4</v>
      </c>
      <c r="Q323" s="5">
        <f t="shared" si="260"/>
        <v>2.7562117428138615</v>
      </c>
      <c r="R323" s="5">
        <f t="shared" si="260"/>
        <v>2031.7105410366908</v>
      </c>
      <c r="S323" s="5">
        <f t="shared" si="260"/>
        <v>1767.9208857600925</v>
      </c>
      <c r="T323" s="5">
        <f t="shared" si="261"/>
        <v>7.8834113260359828</v>
      </c>
      <c r="U323" s="5">
        <f t="shared" si="261"/>
        <v>22.732446210264769</v>
      </c>
      <c r="V323" s="5">
        <f t="shared" si="261"/>
        <v>48.131890065729522</v>
      </c>
      <c r="W323" s="15">
        <f t="shared" si="262"/>
        <v>-1.0734613539272964E-2</v>
      </c>
      <c r="X323" s="15">
        <f t="shared" si="262"/>
        <v>-1.217998157191269E-2</v>
      </c>
      <c r="Y323" s="15">
        <f t="shared" si="262"/>
        <v>-9.7425357312937999E-3</v>
      </c>
      <c r="Z323" s="5">
        <f t="shared" si="267"/>
        <v>1.7909134583218715</v>
      </c>
      <c r="AA323" s="5">
        <f t="shared" si="267"/>
        <v>5545.2077689201069</v>
      </c>
      <c r="AB323" s="5">
        <f t="shared" si="267"/>
        <v>52460.806768786206</v>
      </c>
      <c r="AC323" s="16">
        <f t="shared" si="251"/>
        <v>0.78324622118397758</v>
      </c>
      <c r="AD323" s="16">
        <f t="shared" si="251"/>
        <v>3.1124918204580245</v>
      </c>
      <c r="AE323" s="16">
        <f t="shared" si="251"/>
        <v>31.677108703503158</v>
      </c>
      <c r="AF323" s="15">
        <f t="shared" si="220"/>
        <v>-4.0504037456468023E-3</v>
      </c>
      <c r="AG323" s="15">
        <f t="shared" si="220"/>
        <v>2.9673830763510267E-4</v>
      </c>
      <c r="AH323" s="15">
        <f t="shared" si="220"/>
        <v>9.7937136394747881E-3</v>
      </c>
      <c r="AI323" s="1">
        <f t="shared" si="252"/>
        <v>8322.0835279327075</v>
      </c>
      <c r="AJ323" s="1">
        <f t="shared" si="252"/>
        <v>182472.76558197406</v>
      </c>
      <c r="AK323" s="1">
        <f t="shared" si="252"/>
        <v>73907.73045439861</v>
      </c>
      <c r="AL323" s="14">
        <f t="shared" si="263"/>
        <v>101.16540532114297</v>
      </c>
      <c r="AM323" s="14">
        <f t="shared" si="263"/>
        <v>25.402139676059324</v>
      </c>
      <c r="AN323" s="14">
        <f t="shared" si="263"/>
        <v>7.8660481318854609</v>
      </c>
      <c r="AO323" s="11">
        <f t="shared" si="264"/>
        <v>1.408994270717546E-3</v>
      </c>
      <c r="AP323" s="11">
        <f t="shared" si="264"/>
        <v>1.7749611637499401E-3</v>
      </c>
      <c r="AQ323" s="11">
        <f t="shared" si="264"/>
        <v>1.6101137299786431E-3</v>
      </c>
      <c r="AR323" s="1">
        <f t="shared" si="268"/>
        <v>349.62170928606963</v>
      </c>
      <c r="AS323" s="1">
        <f t="shared" si="265"/>
        <v>89374.919102163229</v>
      </c>
      <c r="AT323" s="1">
        <f t="shared" si="266"/>
        <v>36730.75965530955</v>
      </c>
      <c r="AU323" s="1">
        <f t="shared" si="221"/>
        <v>69.924341857213932</v>
      </c>
      <c r="AV323" s="1">
        <f t="shared" si="221"/>
        <v>17874.983820432648</v>
      </c>
      <c r="AW323" s="1">
        <f t="shared" si="221"/>
        <v>7346.1519310619105</v>
      </c>
      <c r="AX323" s="1">
        <f t="shared" si="222"/>
        <v>240.00000000000003</v>
      </c>
      <c r="AY323" s="1">
        <f t="shared" si="222"/>
        <v>24121.401527325273</v>
      </c>
      <c r="AZ323" s="1">
        <f t="shared" si="222"/>
        <v>6724.2331760668885</v>
      </c>
      <c r="BA323" s="1">
        <f t="shared" si="223"/>
        <v>6387.1678278619711</v>
      </c>
      <c r="BB323" s="1">
        <f t="shared" si="223"/>
        <v>29911.009156946977</v>
      </c>
      <c r="BC323" s="1">
        <f t="shared" si="223"/>
        <v>38514.496013055556</v>
      </c>
      <c r="BD323" s="1">
        <f t="shared" si="224"/>
        <v>32.405766567248001</v>
      </c>
      <c r="BE323" s="2">
        <f t="shared" si="253"/>
        <v>0.17931493730955578</v>
      </c>
      <c r="BF323" s="2">
        <f t="shared" si="253"/>
        <v>0.13584270515142602</v>
      </c>
      <c r="BG323" s="2">
        <f t="shared" si="253"/>
        <v>7.3108051554487685E-2</v>
      </c>
      <c r="BH323" s="2">
        <f t="shared" si="217"/>
        <v>7.9108397424154278E-2</v>
      </c>
      <c r="BI323" s="2">
        <f t="shared" si="225"/>
        <v>3.2153846742329923E-3</v>
      </c>
      <c r="BJ323" s="2">
        <f t="shared" si="225"/>
        <v>1.8453240542857267E-3</v>
      </c>
      <c r="BK323" s="2">
        <f t="shared" si="225"/>
        <v>5.3447872020936297E-4</v>
      </c>
      <c r="BL323" s="2">
        <f t="shared" si="218"/>
        <v>1.124168285817571</v>
      </c>
      <c r="BM323" s="2">
        <f t="shared" si="218"/>
        <v>164.92568806906269</v>
      </c>
      <c r="BN323" s="2">
        <f t="shared" si="218"/>
        <v>19.631809412887552</v>
      </c>
      <c r="BO323" s="2">
        <f t="shared" si="226"/>
        <v>7001.1640809752553</v>
      </c>
      <c r="BP323" s="2">
        <f t="shared" si="226"/>
        <v>437.88912118227375</v>
      </c>
      <c r="BQ323" s="2">
        <f t="shared" si="226"/>
        <v>10.237411263425745</v>
      </c>
      <c r="BR323" s="11">
        <f t="shared" si="227"/>
        <v>2.8089627361587349E-2</v>
      </c>
      <c r="BS323" s="17">
        <f t="shared" si="269"/>
        <v>2.2360376629801211E-4</v>
      </c>
      <c r="BT323" s="17">
        <f t="shared" si="270"/>
        <v>4.3315878538617396E-4</v>
      </c>
      <c r="BU323" s="12">
        <f>(BU$3*temphigh!$I433+BU$4*temphigh!$I433^2+BU$5*temphigh!$I433^6)*(K323/K$56)^$BW$1</f>
        <v>-342.93045058801806</v>
      </c>
      <c r="BV323" s="12">
        <f>(BV$3*temphigh!$I433+BV$4*temphigh!$I433^2+BV$5*temphigh!$I433^6)*(L323/L$56)^$BW$1</f>
        <v>-47.94153676893184</v>
      </c>
      <c r="BW323" s="12">
        <f>(BW$3*temphigh!$I433+BW$4*temphigh!$I433^2+BW$5*temphigh!$I433^6)*(M323/M$56)^$BW$1</f>
        <v>-39.390139978164839</v>
      </c>
      <c r="BX323" s="12"/>
      <c r="BY323" s="12"/>
      <c r="BZ323" s="12"/>
      <c r="CA323" s="19"/>
      <c r="CB323" s="19"/>
      <c r="CC323" s="19"/>
      <c r="CD323" s="19"/>
      <c r="CE323" s="19"/>
      <c r="CF323" s="19"/>
      <c r="CG323" s="19"/>
      <c r="CH323" s="19"/>
    </row>
    <row r="324" spans="1:86" x14ac:dyDescent="0.3">
      <c r="A324" s="2">
        <f t="shared" si="254"/>
        <v>2278</v>
      </c>
      <c r="B324" s="5">
        <f t="shared" si="255"/>
        <v>1165.4057027492161</v>
      </c>
      <c r="C324" s="5">
        <f t="shared" si="255"/>
        <v>2964.1700471119493</v>
      </c>
      <c r="D324" s="5">
        <f t="shared" si="255"/>
        <v>4369.95676309179</v>
      </c>
      <c r="E324" s="15">
        <f t="shared" si="256"/>
        <v>4.4010285864287604E-9</v>
      </c>
      <c r="F324" s="15">
        <f t="shared" si="256"/>
        <v>8.6703214283519008E-9</v>
      </c>
      <c r="G324" s="15">
        <f t="shared" si="256"/>
        <v>1.770015277410729E-8</v>
      </c>
      <c r="H324" s="5">
        <f t="shared" si="257"/>
        <v>349.62171082476482</v>
      </c>
      <c r="I324" s="5">
        <f t="shared" si="257"/>
        <v>89159.298345029281</v>
      </c>
      <c r="J324" s="5">
        <f t="shared" si="257"/>
        <v>36700.81296999909</v>
      </c>
      <c r="K324" s="5">
        <f t="shared" si="258"/>
        <v>300</v>
      </c>
      <c r="L324" s="5">
        <f t="shared" si="258"/>
        <v>30079.009276778499</v>
      </c>
      <c r="M324" s="5">
        <f t="shared" si="258"/>
        <v>8398.4384651057462</v>
      </c>
      <c r="N324" s="15">
        <f t="shared" si="259"/>
        <v>0</v>
      </c>
      <c r="O324" s="15">
        <f t="shared" si="259"/>
        <v>-2.4125507730780038E-3</v>
      </c>
      <c r="P324" s="15">
        <f t="shared" si="259"/>
        <v>-8.1532032556597134E-4</v>
      </c>
      <c r="Q324" s="5">
        <f t="shared" si="260"/>
        <v>2.7266248869223029</v>
      </c>
      <c r="R324" s="5">
        <f t="shared" si="260"/>
        <v>2002.1224580665801</v>
      </c>
      <c r="S324" s="5">
        <f t="shared" si="260"/>
        <v>1749.2695055943623</v>
      </c>
      <c r="T324" s="5">
        <f t="shared" si="261"/>
        <v>7.798785952079859</v>
      </c>
      <c r="U324" s="5">
        <f t="shared" si="261"/>
        <v>22.455565434339249</v>
      </c>
      <c r="V324" s="5">
        <f t="shared" si="261"/>
        <v>47.662963406949444</v>
      </c>
      <c r="W324" s="15">
        <f t="shared" si="262"/>
        <v>-1.0734613539272964E-2</v>
      </c>
      <c r="X324" s="15">
        <f t="shared" si="262"/>
        <v>-1.217998157191269E-2</v>
      </c>
      <c r="Y324" s="15">
        <f t="shared" si="262"/>
        <v>-9.7425357312937999E-3</v>
      </c>
      <c r="Z324" s="5">
        <f t="shared" si="267"/>
        <v>1.7645126481147144</v>
      </c>
      <c r="AA324" s="5">
        <f t="shared" si="267"/>
        <v>5466.277884142527</v>
      </c>
      <c r="AB324" s="5">
        <f t="shared" si="267"/>
        <v>52416.755299660887</v>
      </c>
      <c r="AC324" s="16">
        <f t="shared" si="251"/>
        <v>0.78007375775593024</v>
      </c>
      <c r="AD324" s="16">
        <f t="shared" si="251"/>
        <v>3.1134154160133551</v>
      </c>
      <c r="AE324" s="16">
        <f t="shared" si="251"/>
        <v>31.987345235071782</v>
      </c>
      <c r="AF324" s="15">
        <f t="shared" si="220"/>
        <v>-4.0504037456468023E-3</v>
      </c>
      <c r="AG324" s="15">
        <f t="shared" si="220"/>
        <v>2.9673830763510267E-4</v>
      </c>
      <c r="AH324" s="15">
        <f t="shared" si="220"/>
        <v>9.7937136394747881E-3</v>
      </c>
      <c r="AI324" s="1">
        <f t="shared" si="252"/>
        <v>7559.7995169966507</v>
      </c>
      <c r="AJ324" s="1">
        <f t="shared" si="252"/>
        <v>182100.47284420932</v>
      </c>
      <c r="AK324" s="1">
        <f t="shared" si="252"/>
        <v>73863.109340020659</v>
      </c>
      <c r="AL324" s="14">
        <f t="shared" si="263"/>
        <v>101.30652138287036</v>
      </c>
      <c r="AM324" s="14">
        <f t="shared" si="263"/>
        <v>25.446776609346472</v>
      </c>
      <c r="AN324" s="14">
        <f t="shared" si="263"/>
        <v>7.8785867116623036</v>
      </c>
      <c r="AO324" s="11">
        <f t="shared" si="264"/>
        <v>1.3949043280103706E-3</v>
      </c>
      <c r="AP324" s="11">
        <f t="shared" si="264"/>
        <v>1.7572115521124407E-3</v>
      </c>
      <c r="AQ324" s="11">
        <f t="shared" si="264"/>
        <v>1.5940125926788566E-3</v>
      </c>
      <c r="AR324" s="1">
        <f t="shared" si="268"/>
        <v>349.62171082476482</v>
      </c>
      <c r="AS324" s="1">
        <f t="shared" si="265"/>
        <v>89159.298345029281</v>
      </c>
      <c r="AT324" s="1">
        <f t="shared" si="266"/>
        <v>36700.81296999909</v>
      </c>
      <c r="AU324" s="1">
        <f t="shared" si="221"/>
        <v>69.924342164952961</v>
      </c>
      <c r="AV324" s="1">
        <f t="shared" si="221"/>
        <v>17831.859669005858</v>
      </c>
      <c r="AW324" s="1">
        <f t="shared" si="221"/>
        <v>7340.1625939998185</v>
      </c>
      <c r="AX324" s="1">
        <f t="shared" si="222"/>
        <v>240</v>
      </c>
      <c r="AY324" s="1">
        <f t="shared" si="222"/>
        <v>24063.207421422794</v>
      </c>
      <c r="AZ324" s="1">
        <f t="shared" si="222"/>
        <v>6718.750772084597</v>
      </c>
      <c r="BA324" s="1">
        <f t="shared" si="223"/>
        <v>6387.1678559720804</v>
      </c>
      <c r="BB324" s="1">
        <f t="shared" si="223"/>
        <v>29903.849565317389</v>
      </c>
      <c r="BC324" s="1">
        <f t="shared" si="223"/>
        <v>38510.932326948932</v>
      </c>
      <c r="BD324" s="1">
        <f t="shared" si="224"/>
        <v>31.457399706276281</v>
      </c>
      <c r="BE324" s="2">
        <f t="shared" si="253"/>
        <v>0.17931493730955578</v>
      </c>
      <c r="BF324" s="2">
        <f t="shared" si="253"/>
        <v>0.13584270515142602</v>
      </c>
      <c r="BG324" s="2">
        <f t="shared" si="253"/>
        <v>7.3108051554487685E-2</v>
      </c>
      <c r="BH324" s="2">
        <f t="shared" si="217"/>
        <v>7.903555698896815E-2</v>
      </c>
      <c r="BI324" s="2">
        <f t="shared" si="225"/>
        <v>3.2153846742329923E-3</v>
      </c>
      <c r="BJ324" s="2">
        <f t="shared" si="225"/>
        <v>1.8453240542857267E-3</v>
      </c>
      <c r="BK324" s="2">
        <f t="shared" si="225"/>
        <v>5.3447872020936297E-4</v>
      </c>
      <c r="BL324" s="2">
        <f t="shared" si="218"/>
        <v>1.1241682907650679</v>
      </c>
      <c r="BM324" s="2">
        <f t="shared" si="218"/>
        <v>164.52779789932012</v>
      </c>
      <c r="BN324" s="2">
        <f t="shared" si="218"/>
        <v>19.615803546848301</v>
      </c>
      <c r="BO324" s="2">
        <f t="shared" si="226"/>
        <v>7105.9162115483559</v>
      </c>
      <c r="BP324" s="2">
        <f t="shared" si="226"/>
        <v>443.14030619362637</v>
      </c>
      <c r="BQ324" s="2">
        <f t="shared" si="226"/>
        <v>10.237661264468471</v>
      </c>
      <c r="BR324" s="11">
        <f t="shared" si="227"/>
        <v>2.8058056512147073E-2</v>
      </c>
      <c r="BS324" s="17">
        <f t="shared" si="269"/>
        <v>2.1749442883871144E-4</v>
      </c>
      <c r="BT324" s="17">
        <f t="shared" si="270"/>
        <v>4.2054251008366404E-4</v>
      </c>
      <c r="BU324" s="12">
        <f>(BU$3*temphigh!$I434+BU$4*temphigh!$I434^2+BU$5*temphigh!$I434^6)*(K324/K$56)^$BW$1</f>
        <v>-344.17569467631682</v>
      </c>
      <c r="BV324" s="12">
        <f>(BV$3*temphigh!$I434+BV$4*temphigh!$I434^2+BV$5*temphigh!$I434^6)*(L324/L$56)^$BW$1</f>
        <v>-48.137006966342511</v>
      </c>
      <c r="BW324" s="12">
        <f>(BW$3*temphigh!$I434+BW$4*temphigh!$I434^2+BW$5*temphigh!$I434^6)*(M324/M$56)^$BW$1</f>
        <v>-39.52848462530774</v>
      </c>
      <c r="BX324" s="12"/>
      <c r="BY324" s="12"/>
      <c r="BZ324" s="12"/>
      <c r="CA324" s="19"/>
      <c r="CB324" s="19"/>
      <c r="CC324" s="19"/>
      <c r="CD324" s="19"/>
      <c r="CE324" s="19"/>
      <c r="CF324" s="19"/>
      <c r="CG324" s="19"/>
      <c r="CH324" s="19"/>
    </row>
    <row r="325" spans="1:86" x14ac:dyDescent="0.3">
      <c r="A325" s="2">
        <f t="shared" si="254"/>
        <v>2279</v>
      </c>
      <c r="B325" s="5">
        <f t="shared" si="255"/>
        <v>1165.4057076217507</v>
      </c>
      <c r="C325" s="5">
        <f t="shared" si="255"/>
        <v>2964.1700715272414</v>
      </c>
      <c r="D325" s="5">
        <f t="shared" si="255"/>
        <v>4369.9568365732466</v>
      </c>
      <c r="E325" s="15">
        <f t="shared" si="256"/>
        <v>4.1809771571073224E-9</v>
      </c>
      <c r="F325" s="15">
        <f t="shared" si="256"/>
        <v>8.2368053569343059E-9</v>
      </c>
      <c r="G325" s="15">
        <f t="shared" si="256"/>
        <v>1.6815145135401924E-8</v>
      </c>
      <c r="H325" s="5">
        <f t="shared" si="257"/>
        <v>349.62171228652522</v>
      </c>
      <c r="I325" s="5">
        <f t="shared" si="257"/>
        <v>88940.862693139832</v>
      </c>
      <c r="J325" s="5">
        <f t="shared" si="257"/>
        <v>36670.168658713097</v>
      </c>
      <c r="K325" s="5">
        <f t="shared" si="258"/>
        <v>300</v>
      </c>
      <c r="L325" s="5">
        <f t="shared" si="258"/>
        <v>30005.317018572579</v>
      </c>
      <c r="M325" s="5">
        <f t="shared" si="258"/>
        <v>8391.4258264089494</v>
      </c>
      <c r="N325" s="15">
        <f t="shared" si="259"/>
        <v>0</v>
      </c>
      <c r="O325" s="15">
        <f t="shared" si="259"/>
        <v>-2.4499562976899592E-3</v>
      </c>
      <c r="P325" s="15">
        <f t="shared" si="259"/>
        <v>-8.3499316282820146E-4</v>
      </c>
      <c r="Q325" s="5">
        <f t="shared" si="260"/>
        <v>2.6973556337722102</v>
      </c>
      <c r="R325" s="5">
        <f t="shared" si="260"/>
        <v>1972.8912913282127</v>
      </c>
      <c r="S325" s="5">
        <f t="shared" si="260"/>
        <v>1730.7808161798926</v>
      </c>
      <c r="T325" s="5">
        <f t="shared" si="261"/>
        <v>7.7150689988087704</v>
      </c>
      <c r="U325" s="5">
        <f t="shared" si="261"/>
        <v>22.182057061162116</v>
      </c>
      <c r="V325" s="5">
        <f t="shared" si="261"/>
        <v>47.198605282897887</v>
      </c>
      <c r="W325" s="15">
        <f t="shared" si="262"/>
        <v>-1.0734613539272964E-2</v>
      </c>
      <c r="X325" s="15">
        <f t="shared" si="262"/>
        <v>-1.217998157191269E-2</v>
      </c>
      <c r="Y325" s="15">
        <f t="shared" si="262"/>
        <v>-9.7425357312937999E-3</v>
      </c>
      <c r="Z325" s="5">
        <f t="shared" si="267"/>
        <v>1.7385010259250824</v>
      </c>
      <c r="AA325" s="5">
        <f t="shared" si="267"/>
        <v>5388.2701514788414</v>
      </c>
      <c r="AB325" s="5">
        <f t="shared" si="267"/>
        <v>52371.702874680843</v>
      </c>
      <c r="AC325" s="16">
        <f t="shared" si="251"/>
        <v>0.77691414408563486</v>
      </c>
      <c r="AD325" s="16">
        <f t="shared" si="251"/>
        <v>3.1143392856348679</v>
      </c>
      <c r="AE325" s="16">
        <f t="shared" si="251"/>
        <v>32.300620134391096</v>
      </c>
      <c r="AF325" s="15">
        <f t="shared" si="220"/>
        <v>-4.0504037456468023E-3</v>
      </c>
      <c r="AG325" s="15">
        <f t="shared" si="220"/>
        <v>2.9673830763510267E-4</v>
      </c>
      <c r="AH325" s="15">
        <f t="shared" si="220"/>
        <v>9.7937136394747881E-3</v>
      </c>
      <c r="AI325" s="1">
        <f t="shared" si="252"/>
        <v>6873.7439074619388</v>
      </c>
      <c r="AJ325" s="1">
        <f t="shared" si="252"/>
        <v>181722.28522879424</v>
      </c>
      <c r="AK325" s="1">
        <f t="shared" si="252"/>
        <v>73816.961000018418</v>
      </c>
      <c r="AL325" s="14">
        <f t="shared" si="263"/>
        <v>101.44642115895168</v>
      </c>
      <c r="AM325" s="14">
        <f t="shared" si="263"/>
        <v>25.491044825470222</v>
      </c>
      <c r="AN325" s="14">
        <f t="shared" si="263"/>
        <v>7.8910196924288964</v>
      </c>
      <c r="AO325" s="11">
        <f t="shared" si="264"/>
        <v>1.3809552847302668E-3</v>
      </c>
      <c r="AP325" s="11">
        <f t="shared" si="264"/>
        <v>1.7396394365913163E-3</v>
      </c>
      <c r="AQ325" s="11">
        <f t="shared" si="264"/>
        <v>1.578072466752068E-3</v>
      </c>
      <c r="AR325" s="1">
        <f t="shared" si="268"/>
        <v>349.62171228652522</v>
      </c>
      <c r="AS325" s="1">
        <f t="shared" si="265"/>
        <v>88940.862693139832</v>
      </c>
      <c r="AT325" s="1">
        <f t="shared" si="266"/>
        <v>36670.168658713097</v>
      </c>
      <c r="AU325" s="1">
        <f t="shared" si="221"/>
        <v>69.924342457305045</v>
      </c>
      <c r="AV325" s="1">
        <f t="shared" si="221"/>
        <v>17788.172538627969</v>
      </c>
      <c r="AW325" s="1">
        <f t="shared" si="221"/>
        <v>7334.0337317426201</v>
      </c>
      <c r="AX325" s="1">
        <f t="shared" si="222"/>
        <v>240.00000000000003</v>
      </c>
      <c r="AY325" s="1">
        <f t="shared" si="222"/>
        <v>24004.253614858062</v>
      </c>
      <c r="AZ325" s="1">
        <f t="shared" si="222"/>
        <v>6713.1406611271605</v>
      </c>
      <c r="BA325" s="1">
        <f t="shared" si="223"/>
        <v>6387.1678826766829</v>
      </c>
      <c r="BB325" s="1">
        <f t="shared" si="223"/>
        <v>29896.578814040902</v>
      </c>
      <c r="BC325" s="1">
        <f t="shared" si="223"/>
        <v>38507.282566190275</v>
      </c>
      <c r="BD325" s="1">
        <f t="shared" si="224"/>
        <v>30.53670599802334</v>
      </c>
      <c r="BE325" s="2">
        <f t="shared" si="253"/>
        <v>0.17931493730955578</v>
      </c>
      <c r="BF325" s="2">
        <f t="shared" si="253"/>
        <v>0.13584270515142602</v>
      </c>
      <c r="BG325" s="2">
        <f t="shared" si="253"/>
        <v>7.3108051554487685E-2</v>
      </c>
      <c r="BH325" s="2">
        <f t="shared" si="217"/>
        <v>7.8963416523380819E-2</v>
      </c>
      <c r="BI325" s="2">
        <f t="shared" si="225"/>
        <v>3.2153846742329923E-3</v>
      </c>
      <c r="BJ325" s="2">
        <f t="shared" si="225"/>
        <v>1.8453240542857267E-3</v>
      </c>
      <c r="BK325" s="2">
        <f t="shared" si="225"/>
        <v>5.3447872020936297E-4</v>
      </c>
      <c r="BL325" s="2">
        <f t="shared" si="218"/>
        <v>1.1241682954651899</v>
      </c>
      <c r="BM325" s="2">
        <f t="shared" si="218"/>
        <v>164.12471333657493</v>
      </c>
      <c r="BN325" s="2">
        <f t="shared" si="218"/>
        <v>19.599424814570469</v>
      </c>
      <c r="BO325" s="2">
        <f t="shared" si="226"/>
        <v>7212.2356542594798</v>
      </c>
      <c r="BP325" s="2">
        <f t="shared" si="226"/>
        <v>448.45440362420197</v>
      </c>
      <c r="BQ325" s="2">
        <f t="shared" si="226"/>
        <v>10.237912588895529</v>
      </c>
      <c r="BR325" s="11">
        <f t="shared" si="227"/>
        <v>2.8026447891509404E-2</v>
      </c>
      <c r="BS325" s="17">
        <f t="shared" si="269"/>
        <v>2.1155850825837249E-4</v>
      </c>
      <c r="BT325" s="17">
        <f t="shared" si="270"/>
        <v>4.0829369911035343E-4</v>
      </c>
      <c r="BU325" s="12">
        <f>(BU$3*temphigh!$I435+BU$4*temphigh!$I435^2+BU$5*temphigh!$I435^6)*(K325/K$56)^$BW$1</f>
        <v>-345.41545733231038</v>
      </c>
      <c r="BV325" s="12">
        <f>(BV$3*temphigh!$I435+BV$4*temphigh!$I435^2+BV$5*temphigh!$I435^6)*(L325/L$56)^$BW$1</f>
        <v>-48.332406336761146</v>
      </c>
      <c r="BW325" s="12">
        <f>(BW$3*temphigh!$I435+BW$4*temphigh!$I435^2+BW$5*temphigh!$I435^6)*(M325/M$56)^$BW$1</f>
        <v>-39.666490389435396</v>
      </c>
      <c r="BX325" s="12"/>
      <c r="BY325" s="12"/>
      <c r="BZ325" s="12"/>
      <c r="CA325" s="19"/>
      <c r="CB325" s="19"/>
      <c r="CC325" s="19"/>
      <c r="CD325" s="19"/>
      <c r="CE325" s="19"/>
      <c r="CF325" s="19"/>
      <c r="CG325" s="19"/>
      <c r="CH325" s="19"/>
    </row>
    <row r="326" spans="1:86" x14ac:dyDescent="0.3">
      <c r="A326" s="2">
        <f t="shared" si="254"/>
        <v>2280</v>
      </c>
      <c r="B326" s="5">
        <f t="shared" si="255"/>
        <v>1165.4057122506588</v>
      </c>
      <c r="C326" s="5">
        <f t="shared" si="255"/>
        <v>2964.1700947217687</v>
      </c>
      <c r="D326" s="5">
        <f t="shared" si="255"/>
        <v>4369.9569063806321</v>
      </c>
      <c r="E326" s="15">
        <f t="shared" si="256"/>
        <v>3.971928299251956E-9</v>
      </c>
      <c r="F326" s="15">
        <f t="shared" si="256"/>
        <v>7.8249650890875896E-9</v>
      </c>
      <c r="G326" s="15">
        <f t="shared" si="256"/>
        <v>1.5974387878631828E-8</v>
      </c>
      <c r="H326" s="5">
        <f t="shared" si="257"/>
        <v>349.62171367519761</v>
      </c>
      <c r="I326" s="5">
        <f t="shared" si="257"/>
        <v>88719.62306303496</v>
      </c>
      <c r="J326" s="5">
        <f t="shared" si="257"/>
        <v>36638.833240143984</v>
      </c>
      <c r="K326" s="5">
        <f t="shared" si="258"/>
        <v>300</v>
      </c>
      <c r="L326" s="5">
        <f t="shared" si="258"/>
        <v>29930.678816649561</v>
      </c>
      <c r="M326" s="5">
        <f t="shared" si="258"/>
        <v>8384.2550453179829</v>
      </c>
      <c r="N326" s="15">
        <f t="shared" si="259"/>
        <v>0</v>
      </c>
      <c r="O326" s="15">
        <f t="shared" si="259"/>
        <v>-2.4874991947866354E-3</v>
      </c>
      <c r="P326" s="15">
        <f t="shared" si="259"/>
        <v>-8.5453667103851938E-4</v>
      </c>
      <c r="Q326" s="5">
        <f t="shared" si="260"/>
        <v>2.6684005740643806</v>
      </c>
      <c r="R326" s="5">
        <f t="shared" si="260"/>
        <v>1944.0137355270426</v>
      </c>
      <c r="S326" s="5">
        <f t="shared" si="260"/>
        <v>1712.454043276751</v>
      </c>
      <c r="T326" s="5">
        <f t="shared" si="261"/>
        <v>7.632250714677733</v>
      </c>
      <c r="U326" s="5">
        <f t="shared" si="261"/>
        <v>21.911880014930045</v>
      </c>
      <c r="V326" s="5">
        <f t="shared" si="261"/>
        <v>46.738771184462024</v>
      </c>
      <c r="W326" s="15">
        <f t="shared" si="262"/>
        <v>-1.0734613539272964E-2</v>
      </c>
      <c r="X326" s="15">
        <f t="shared" si="262"/>
        <v>-1.217998157191269E-2</v>
      </c>
      <c r="Y326" s="15">
        <f t="shared" si="262"/>
        <v>-9.7425357312937999E-3</v>
      </c>
      <c r="Z326" s="5">
        <f t="shared" si="267"/>
        <v>1.7128728545566043</v>
      </c>
      <c r="AA326" s="5">
        <f t="shared" si="267"/>
        <v>5311.1764879233742</v>
      </c>
      <c r="AB326" s="5">
        <f t="shared" si="267"/>
        <v>52325.658871715859</v>
      </c>
      <c r="AC326" s="16">
        <f t="shared" si="251"/>
        <v>0.77376732812638438</v>
      </c>
      <c r="AD326" s="16">
        <f t="shared" si="251"/>
        <v>3.1152634294038886</v>
      </c>
      <c r="AE326" s="16">
        <f t="shared" si="251"/>
        <v>32.616963158364776</v>
      </c>
      <c r="AF326" s="15">
        <f t="shared" si="220"/>
        <v>-4.0504037456468023E-3</v>
      </c>
      <c r="AG326" s="15">
        <f t="shared" si="220"/>
        <v>2.9673830763510267E-4</v>
      </c>
      <c r="AH326" s="15">
        <f t="shared" si="220"/>
        <v>9.7937136394747881E-3</v>
      </c>
      <c r="AI326" s="1">
        <f t="shared" si="252"/>
        <v>6256.2938591730499</v>
      </c>
      <c r="AJ326" s="1">
        <f t="shared" si="252"/>
        <v>181338.22924454277</v>
      </c>
      <c r="AK326" s="1">
        <f t="shared" si="252"/>
        <v>73769.2986317592</v>
      </c>
      <c r="AL326" s="14">
        <f t="shared" si="263"/>
        <v>101.58511320065394</v>
      </c>
      <c r="AM326" s="14">
        <f t="shared" si="263"/>
        <v>25.534946600059946</v>
      </c>
      <c r="AN326" s="14">
        <f t="shared" si="263"/>
        <v>7.9033477673310051</v>
      </c>
      <c r="AO326" s="11">
        <f t="shared" si="264"/>
        <v>1.3671457318829641E-3</v>
      </c>
      <c r="AP326" s="11">
        <f t="shared" si="264"/>
        <v>1.7222430422254031E-3</v>
      </c>
      <c r="AQ326" s="11">
        <f t="shared" si="264"/>
        <v>1.5622917420845474E-3</v>
      </c>
      <c r="AR326" s="1">
        <f t="shared" si="268"/>
        <v>349.62171367519761</v>
      </c>
      <c r="AS326" s="1">
        <f t="shared" si="265"/>
        <v>88719.62306303496</v>
      </c>
      <c r="AT326" s="1">
        <f t="shared" si="266"/>
        <v>36638.833240143984</v>
      </c>
      <c r="AU326" s="1">
        <f t="shared" si="221"/>
        <v>69.924342735039531</v>
      </c>
      <c r="AV326" s="1">
        <f t="shared" si="221"/>
        <v>17743.924612606992</v>
      </c>
      <c r="AW326" s="1">
        <f t="shared" si="221"/>
        <v>7327.7666480287971</v>
      </c>
      <c r="AX326" s="1">
        <f t="shared" si="222"/>
        <v>239.99999999999997</v>
      </c>
      <c r="AY326" s="1">
        <f t="shared" si="222"/>
        <v>23944.543053319649</v>
      </c>
      <c r="AZ326" s="1">
        <f t="shared" si="222"/>
        <v>6707.4040362543874</v>
      </c>
      <c r="BA326" s="1">
        <f t="shared" si="223"/>
        <v>6387.1679080460572</v>
      </c>
      <c r="BB326" s="1">
        <f t="shared" si="223"/>
        <v>29889.196491393508</v>
      </c>
      <c r="BC326" s="1">
        <f t="shared" si="223"/>
        <v>38503.547296440433</v>
      </c>
      <c r="BD326" s="1">
        <f t="shared" si="224"/>
        <v>29.642880354812064</v>
      </c>
      <c r="BE326" s="2">
        <f t="shared" si="253"/>
        <v>0.17931493730955578</v>
      </c>
      <c r="BF326" s="2">
        <f t="shared" si="253"/>
        <v>0.13584270515142602</v>
      </c>
      <c r="BG326" s="2">
        <f t="shared" si="253"/>
        <v>7.3108051554487685E-2</v>
      </c>
      <c r="BH326" s="2">
        <f t="shared" ref="BH326:BH346" si="271">(BE326*Z326+BF326*AA326+BG326*AB326)/(Z326+AA326+AB326)</f>
        <v>7.8891971279684919E-2</v>
      </c>
      <c r="BI326" s="2">
        <f t="shared" si="225"/>
        <v>3.2153846742329923E-3</v>
      </c>
      <c r="BJ326" s="2">
        <f t="shared" si="225"/>
        <v>1.8453240542857267E-3</v>
      </c>
      <c r="BK326" s="2">
        <f t="shared" si="225"/>
        <v>5.3447872020936297E-4</v>
      </c>
      <c r="BL326" s="2">
        <f t="shared" ref="BL326:BN346" si="272">BI326*AR326</f>
        <v>1.1241682999303058</v>
      </c>
      <c r="BM326" s="2">
        <f t="shared" si="272"/>
        <v>163.71645452538112</v>
      </c>
      <c r="BN326" s="2">
        <f t="shared" si="272"/>
        <v>19.582676700156423</v>
      </c>
      <c r="BO326" s="2">
        <f t="shared" si="226"/>
        <v>7320.1458593908446</v>
      </c>
      <c r="BP326" s="2">
        <f t="shared" si="226"/>
        <v>453.83216409024709</v>
      </c>
      <c r="BQ326" s="2">
        <f t="shared" si="226"/>
        <v>10.238165241201051</v>
      </c>
      <c r="BR326" s="11">
        <f t="shared" si="227"/>
        <v>2.799479849380912E-2</v>
      </c>
      <c r="BS326" s="17">
        <f t="shared" si="269"/>
        <v>2.0579091976892299E-4</v>
      </c>
      <c r="BT326" s="17">
        <f t="shared" si="270"/>
        <v>3.9640164962170235E-4</v>
      </c>
      <c r="BU326" s="12">
        <f>(BU$3*temphigh!$I436+BU$4*temphigh!$I436^2+BU$5*temphigh!$I436^6)*(K326/K$56)^$BW$1</f>
        <v>-346.64977236280436</v>
      </c>
      <c r="BV326" s="12">
        <f>(BV$3*temphigh!$I436+BV$4*temphigh!$I436^2+BV$5*temphigh!$I436^6)*(L326/L$56)^$BW$1</f>
        <v>-48.527745589481839</v>
      </c>
      <c r="BW326" s="12">
        <f>(BW$3*temphigh!$I436+BW$4*temphigh!$I436^2+BW$5*temphigh!$I436^6)*(M326/M$56)^$BW$1</f>
        <v>-39.804161490165143</v>
      </c>
      <c r="BX326" s="12"/>
      <c r="BY326" s="12"/>
      <c r="BZ326" s="12"/>
      <c r="CA326" s="19"/>
      <c r="CB326" s="19"/>
      <c r="CC326" s="19"/>
      <c r="CD326" s="19"/>
      <c r="CE326" s="19"/>
      <c r="CF326" s="19"/>
      <c r="CG326" s="19"/>
      <c r="CH326" s="19"/>
    </row>
    <row r="327" spans="1:86" x14ac:dyDescent="0.3">
      <c r="A327" s="2">
        <f t="shared" si="254"/>
        <v>2281</v>
      </c>
      <c r="B327" s="5">
        <f t="shared" si="255"/>
        <v>1165.4057166481214</v>
      </c>
      <c r="C327" s="5">
        <f t="shared" si="255"/>
        <v>2964.1701167565698</v>
      </c>
      <c r="D327" s="5">
        <f t="shared" si="255"/>
        <v>4369.9569726976497</v>
      </c>
      <c r="E327" s="15">
        <f t="shared" si="256"/>
        <v>3.7733318842893578E-9</v>
      </c>
      <c r="F327" s="15">
        <f t="shared" si="256"/>
        <v>7.4337168346332098E-9</v>
      </c>
      <c r="G327" s="15">
        <f t="shared" si="256"/>
        <v>1.5175668484700237E-8</v>
      </c>
      <c r="H327" s="5">
        <f t="shared" si="257"/>
        <v>349.62171499443639</v>
      </c>
      <c r="I327" s="5">
        <f t="shared" si="257"/>
        <v>88495.590266105253</v>
      </c>
      <c r="J327" s="5">
        <f t="shared" si="257"/>
        <v>36606.813270670471</v>
      </c>
      <c r="K327" s="5">
        <f t="shared" si="258"/>
        <v>300</v>
      </c>
      <c r="L327" s="5">
        <f t="shared" si="258"/>
        <v>29855.098317682987</v>
      </c>
      <c r="M327" s="5">
        <f t="shared" si="258"/>
        <v>8376.9276218004616</v>
      </c>
      <c r="N327" s="15">
        <f t="shared" si="259"/>
        <v>0</v>
      </c>
      <c r="O327" s="15">
        <f t="shared" si="259"/>
        <v>-2.5251849257935666E-3</v>
      </c>
      <c r="P327" s="15">
        <f t="shared" si="259"/>
        <v>-8.7395045569527152E-4</v>
      </c>
      <c r="Q327" s="5">
        <f t="shared" si="260"/>
        <v>2.6397563350945021</v>
      </c>
      <c r="R327" s="5">
        <f t="shared" si="260"/>
        <v>1915.4864955701285</v>
      </c>
      <c r="S327" s="5">
        <f t="shared" si="260"/>
        <v>1694.2884049713009</v>
      </c>
      <c r="T327" s="5">
        <f t="shared" si="261"/>
        <v>7.5503214528208273</v>
      </c>
      <c r="U327" s="5">
        <f t="shared" si="261"/>
        <v>21.644993720142235</v>
      </c>
      <c r="V327" s="5">
        <f t="shared" si="261"/>
        <v>46.283417036160635</v>
      </c>
      <c r="W327" s="15">
        <f t="shared" si="262"/>
        <v>-1.0734613539272964E-2</v>
      </c>
      <c r="X327" s="15">
        <f t="shared" si="262"/>
        <v>-1.217998157191269E-2</v>
      </c>
      <c r="Y327" s="15">
        <f t="shared" si="262"/>
        <v>-9.7425357312937999E-3</v>
      </c>
      <c r="Z327" s="5">
        <f t="shared" si="267"/>
        <v>1.687622481385862</v>
      </c>
      <c r="AA327" s="5">
        <f t="shared" si="267"/>
        <v>5234.9888271936288</v>
      </c>
      <c r="AB327" s="5">
        <f t="shared" si="267"/>
        <v>52278.632723908915</v>
      </c>
      <c r="AC327" s="16">
        <f t="shared" ref="AC327:AE342" si="273">AC326*(1+AF327)</f>
        <v>0.77063325804228211</v>
      </c>
      <c r="AD327" s="16">
        <f t="shared" si="273"/>
        <v>3.1161878474017675</v>
      </c>
      <c r="AE327" s="16">
        <f t="shared" si="273"/>
        <v>32.936404355327099</v>
      </c>
      <c r="AF327" s="15">
        <f t="shared" ref="AF327:AH346" si="274">AC$5-1</f>
        <v>-4.0504037456468023E-3</v>
      </c>
      <c r="AG327" s="15">
        <f t="shared" si="274"/>
        <v>2.9673830763510267E-4</v>
      </c>
      <c r="AH327" s="15">
        <f t="shared" si="274"/>
        <v>9.7937136394747881E-3</v>
      </c>
      <c r="AI327" s="1">
        <f t="shared" si="252"/>
        <v>5700.5888159907845</v>
      </c>
      <c r="AJ327" s="1">
        <f t="shared" si="252"/>
        <v>180948.33093269551</v>
      </c>
      <c r="AK327" s="1">
        <f t="shared" si="252"/>
        <v>73720.135416612087</v>
      </c>
      <c r="AL327" s="14">
        <f t="shared" si="263"/>
        <v>101.72260603804972</v>
      </c>
      <c r="AM327" s="14">
        <f t="shared" si="263"/>
        <v>25.578484210334341</v>
      </c>
      <c r="AN327" s="14">
        <f t="shared" si="263"/>
        <v>7.9155716289332112</v>
      </c>
      <c r="AO327" s="11">
        <f t="shared" si="264"/>
        <v>1.3534742745641346E-3</v>
      </c>
      <c r="AP327" s="11">
        <f t="shared" si="264"/>
        <v>1.7050206118031492E-3</v>
      </c>
      <c r="AQ327" s="11">
        <f t="shared" si="264"/>
        <v>1.5466688246637019E-3</v>
      </c>
      <c r="AR327" s="1">
        <f t="shared" si="268"/>
        <v>349.62171499443639</v>
      </c>
      <c r="AS327" s="1">
        <f t="shared" si="265"/>
        <v>88495.590266105253</v>
      </c>
      <c r="AT327" s="1">
        <f t="shared" si="266"/>
        <v>36606.813270670471</v>
      </c>
      <c r="AU327" s="1">
        <f t="shared" ref="AU327:AW346" si="275">$AU$5*AR327</f>
        <v>69.924342998887283</v>
      </c>
      <c r="AV327" s="1">
        <f t="shared" si="275"/>
        <v>17699.118053221053</v>
      </c>
      <c r="AW327" s="1">
        <f t="shared" si="275"/>
        <v>7321.3626541340946</v>
      </c>
      <c r="AX327" s="1">
        <f t="shared" ref="AX327:AZ346" si="276">(AR327-AU327)/B327*1000</f>
        <v>240</v>
      </c>
      <c r="AY327" s="1">
        <f t="shared" si="276"/>
        <v>23884.078654146389</v>
      </c>
      <c r="AZ327" s="1">
        <f t="shared" si="276"/>
        <v>6701.5420974403705</v>
      </c>
      <c r="BA327" s="1">
        <f t="shared" ref="BA327:BC346" si="277">LN(AX327)*B327</f>
        <v>6387.1679321469619</v>
      </c>
      <c r="BB327" s="1">
        <f t="shared" si="277"/>
        <v>29881.702169342458</v>
      </c>
      <c r="BC327" s="1">
        <f t="shared" si="277"/>
        <v>38499.727085033468</v>
      </c>
      <c r="BD327" s="1">
        <f t="shared" ref="BD327:BD346" si="278">SUM(BA327:BC327)*BT327</f>
        <v>28.77514103362936</v>
      </c>
      <c r="BE327" s="2">
        <f t="shared" si="253"/>
        <v>0.17931493730955578</v>
      </c>
      <c r="BF327" s="2">
        <f t="shared" si="253"/>
        <v>0.13584270515142602</v>
      </c>
      <c r="BG327" s="2">
        <f t="shared" si="253"/>
        <v>7.3108051554487685E-2</v>
      </c>
      <c r="BH327" s="2">
        <f t="shared" si="271"/>
        <v>7.8821216492786117E-2</v>
      </c>
      <c r="BI327" s="2">
        <f t="shared" ref="BI327:BK346" si="279">BI$5*BE327^2</f>
        <v>3.2153846742329923E-3</v>
      </c>
      <c r="BJ327" s="2">
        <f t="shared" si="279"/>
        <v>1.8453240542857267E-3</v>
      </c>
      <c r="BK327" s="2">
        <f t="shared" si="279"/>
        <v>5.3447872020936297E-4</v>
      </c>
      <c r="BL327" s="2">
        <f t="shared" si="272"/>
        <v>1.124168304172166</v>
      </c>
      <c r="BM327" s="2">
        <f t="shared" si="272"/>
        <v>163.30304141625783</v>
      </c>
      <c r="BN327" s="2">
        <f t="shared" si="272"/>
        <v>19.565562707851079</v>
      </c>
      <c r="BO327" s="2">
        <f t="shared" ref="BO327:BQ346" si="280">2*BI$5*BE327*AR327/Z327*1000</f>
        <v>7429.6706280902636</v>
      </c>
      <c r="BP327" s="2">
        <f t="shared" si="280"/>
        <v>459.27434699662632</v>
      </c>
      <c r="BQ327" s="2">
        <f t="shared" si="280"/>
        <v>10.238419225580602</v>
      </c>
      <c r="BR327" s="11">
        <f t="shared" ref="BR327:BR346" si="281">SUM(H327:J327)*SUM(B326:D326)/SUM(H326:J326)/SUM(B327:D327)-1+BR$5</f>
        <v>2.7963105171194463E-2</v>
      </c>
      <c r="BS327" s="17">
        <f t="shared" si="269"/>
        <v>2.0018673253059492E-4</v>
      </c>
      <c r="BT327" s="17">
        <f t="shared" si="270"/>
        <v>3.8485597050650711E-4</v>
      </c>
      <c r="BU327" s="12">
        <f>(BU$3*temphigh!$I437+BU$4*temphigh!$I437^2+BU$5*temphigh!$I437^6)*(K327/K$56)^$BW$1</f>
        <v>-347.87867238686181</v>
      </c>
      <c r="BV327" s="12">
        <f>(BV$3*temphigh!$I437+BV$4*temphigh!$I437^2+BV$5*temphigh!$I437^6)*(L327/L$56)^$BW$1</f>
        <v>-48.723035359447579</v>
      </c>
      <c r="BW327" s="12">
        <f>(BW$3*temphigh!$I437+BW$4*temphigh!$I437^2+BW$5*temphigh!$I437^6)*(M327/M$56)^$BW$1</f>
        <v>-39.941501986145752</v>
      </c>
      <c r="BX327" s="12"/>
      <c r="BY327" s="12"/>
      <c r="BZ327" s="12"/>
      <c r="CA327" s="19"/>
      <c r="CB327" s="19"/>
      <c r="CC327" s="19"/>
      <c r="CD327" s="19"/>
      <c r="CE327" s="19"/>
      <c r="CF327" s="19"/>
      <c r="CG327" s="19"/>
      <c r="CH327" s="19"/>
    </row>
    <row r="328" spans="1:86" x14ac:dyDescent="0.3">
      <c r="A328" s="2">
        <f t="shared" si="254"/>
        <v>2282</v>
      </c>
      <c r="B328" s="5">
        <f t="shared" si="255"/>
        <v>1165.4057208257107</v>
      </c>
      <c r="C328" s="5">
        <f t="shared" si="255"/>
        <v>2964.1701376896308</v>
      </c>
      <c r="D328" s="5">
        <f t="shared" si="255"/>
        <v>4369.957035698817</v>
      </c>
      <c r="E328" s="15">
        <f t="shared" si="256"/>
        <v>3.5846652900748897E-9</v>
      </c>
      <c r="F328" s="15">
        <f t="shared" si="256"/>
        <v>7.0620309929015493E-9</v>
      </c>
      <c r="G328" s="15">
        <f t="shared" si="256"/>
        <v>1.4416885060465224E-8</v>
      </c>
      <c r="H328" s="5">
        <f t="shared" si="257"/>
        <v>349.62171624771321</v>
      </c>
      <c r="I328" s="5">
        <f t="shared" si="257"/>
        <v>88268.774994213178</v>
      </c>
      <c r="J328" s="5">
        <f t="shared" si="257"/>
        <v>36574.115342115852</v>
      </c>
      <c r="K328" s="5">
        <f t="shared" si="258"/>
        <v>300</v>
      </c>
      <c r="L328" s="5">
        <f t="shared" si="258"/>
        <v>29778.579128056626</v>
      </c>
      <c r="M328" s="5">
        <f t="shared" si="258"/>
        <v>8369.4450639529332</v>
      </c>
      <c r="N328" s="15">
        <f t="shared" si="259"/>
        <v>0</v>
      </c>
      <c r="O328" s="15">
        <f t="shared" si="259"/>
        <v>-2.5630191805812164E-3</v>
      </c>
      <c r="P328" s="15">
        <f t="shared" si="259"/>
        <v>-8.9323415282416274E-4</v>
      </c>
      <c r="Q328" s="5">
        <f t="shared" si="260"/>
        <v>2.6114195803604803</v>
      </c>
      <c r="R328" s="5">
        <f t="shared" si="260"/>
        <v>1887.3062868029826</v>
      </c>
      <c r="S328" s="5">
        <f t="shared" si="260"/>
        <v>1676.2831118626941</v>
      </c>
      <c r="T328" s="5">
        <f t="shared" si="261"/>
        <v>7.4692716699275135</v>
      </c>
      <c r="U328" s="5">
        <f t="shared" si="261"/>
        <v>21.381358095506737</v>
      </c>
      <c r="V328" s="5">
        <f t="shared" si="261"/>
        <v>45.832499191919467</v>
      </c>
      <c r="W328" s="15">
        <f t="shared" si="262"/>
        <v>-1.0734613539272964E-2</v>
      </c>
      <c r="X328" s="15">
        <f t="shared" si="262"/>
        <v>-1.217998157191269E-2</v>
      </c>
      <c r="Y328" s="15">
        <f t="shared" si="262"/>
        <v>-9.7425357312937999E-3</v>
      </c>
      <c r="Z328" s="5">
        <f t="shared" si="267"/>
        <v>1.6627443371157937</v>
      </c>
      <c r="AA328" s="5">
        <f t="shared" si="267"/>
        <v>5159.6991204215019</v>
      </c>
      <c r="AB328" s="5">
        <f t="shared" si="267"/>
        <v>52230.633916516294</v>
      </c>
      <c r="AC328" s="16">
        <f t="shared" si="273"/>
        <v>0.76751188220738764</v>
      </c>
      <c r="AD328" s="16">
        <f t="shared" si="273"/>
        <v>3.1171125397098787</v>
      </c>
      <c r="AE328" s="16">
        <f t="shared" si="273"/>
        <v>33.258974067897121</v>
      </c>
      <c r="AF328" s="15">
        <f t="shared" si="274"/>
        <v>-4.0504037456468023E-3</v>
      </c>
      <c r="AG328" s="15">
        <f t="shared" si="274"/>
        <v>2.9673830763510267E-4</v>
      </c>
      <c r="AH328" s="15">
        <f t="shared" si="274"/>
        <v>9.7937136394747881E-3</v>
      </c>
      <c r="AI328" s="1">
        <f t="shared" ref="AI328:AK343" si="282">(1-$AI$5)*AI327+AU327</f>
        <v>5200.4542773905932</v>
      </c>
      <c r="AJ328" s="1">
        <f t="shared" si="282"/>
        <v>180552.61589264701</v>
      </c>
      <c r="AK328" s="1">
        <f t="shared" si="282"/>
        <v>73669.484529084977</v>
      </c>
      <c r="AL328" s="14">
        <f t="shared" si="263"/>
        <v>101.85890817915971</v>
      </c>
      <c r="AM328" s="14">
        <f t="shared" si="263"/>
        <v>25.621659934703672</v>
      </c>
      <c r="AN328" s="14">
        <f t="shared" si="263"/>
        <v>7.9276919691223968</v>
      </c>
      <c r="AO328" s="11">
        <f t="shared" si="264"/>
        <v>1.3399395318184932E-3</v>
      </c>
      <c r="AP328" s="11">
        <f t="shared" si="264"/>
        <v>1.6879704056851177E-3</v>
      </c>
      <c r="AQ328" s="11">
        <f t="shared" si="264"/>
        <v>1.5312021364170649E-3</v>
      </c>
      <c r="AR328" s="1">
        <f t="shared" si="268"/>
        <v>349.62171624771321</v>
      </c>
      <c r="AS328" s="1">
        <f t="shared" si="265"/>
        <v>88268.774994213178</v>
      </c>
      <c r="AT328" s="1">
        <f t="shared" si="266"/>
        <v>36574.115342115852</v>
      </c>
      <c r="AU328" s="1">
        <f t="shared" si="275"/>
        <v>69.924343249542645</v>
      </c>
      <c r="AV328" s="1">
        <f t="shared" si="275"/>
        <v>17653.754998842636</v>
      </c>
      <c r="AW328" s="1">
        <f t="shared" si="275"/>
        <v>7314.8230684231712</v>
      </c>
      <c r="AX328" s="1">
        <f t="shared" si="276"/>
        <v>240.00000000000003</v>
      </c>
      <c r="AY328" s="1">
        <f t="shared" si="276"/>
        <v>23822.863302445301</v>
      </c>
      <c r="AZ328" s="1">
        <f t="shared" si="276"/>
        <v>6695.5560511623462</v>
      </c>
      <c r="BA328" s="1">
        <f t="shared" si="277"/>
        <v>6387.1679550428198</v>
      </c>
      <c r="BB328" s="1">
        <f t="shared" si="277"/>
        <v>29874.095402866362</v>
      </c>
      <c r="BC328" s="1">
        <f t="shared" si="277"/>
        <v>38495.822500847316</v>
      </c>
      <c r="BD328" s="1">
        <f t="shared" si="278"/>
        <v>27.932728961563118</v>
      </c>
      <c r="BE328" s="2">
        <f t="shared" ref="BE328:BG343" si="283">BE327</f>
        <v>0.17931493730955578</v>
      </c>
      <c r="BF328" s="2">
        <f t="shared" si="283"/>
        <v>0.13584270515142602</v>
      </c>
      <c r="BG328" s="2">
        <f t="shared" si="283"/>
        <v>7.3108051554487685E-2</v>
      </c>
      <c r="BH328" s="2">
        <f t="shared" si="271"/>
        <v>7.8751147381233441E-2</v>
      </c>
      <c r="BI328" s="2">
        <f t="shared" si="279"/>
        <v>3.2153846742329923E-3</v>
      </c>
      <c r="BJ328" s="2">
        <f t="shared" si="279"/>
        <v>1.8453240542857267E-3</v>
      </c>
      <c r="BK328" s="2">
        <f t="shared" si="279"/>
        <v>5.3447872020936297E-4</v>
      </c>
      <c r="BL328" s="2">
        <f t="shared" si="272"/>
        <v>1.1241683082019329</v>
      </c>
      <c r="BM328" s="2">
        <f t="shared" si="272"/>
        <v>162.88449373915603</v>
      </c>
      <c r="BN328" s="2">
        <f t="shared" si="272"/>
        <v>19.548086360843708</v>
      </c>
      <c r="BO328" s="2">
        <f t="shared" si="280"/>
        <v>7540.8341176208241</v>
      </c>
      <c r="BP328" s="2">
        <f t="shared" si="280"/>
        <v>464.7817206301338</v>
      </c>
      <c r="BQ328" s="2">
        <f t="shared" si="280"/>
        <v>10.238674545918769</v>
      </c>
      <c r="BR328" s="11">
        <f t="shared" si="281"/>
        <v>2.7931364627222649E-2</v>
      </c>
      <c r="BS328" s="17">
        <f t="shared" si="269"/>
        <v>1.947411648565503E-4</v>
      </c>
      <c r="BT328" s="17">
        <f t="shared" si="270"/>
        <v>3.7364657330728846E-4</v>
      </c>
      <c r="BU328" s="12">
        <f>(BU$3*temphigh!$I438+BU$4*temphigh!$I438^2+BU$5*temphigh!$I438^6)*(K328/K$56)^$BW$1</f>
        <v>-349.10218888826773</v>
      </c>
      <c r="BV328" s="12">
        <f>(BV$3*temphigh!$I438+BV$4*temphigh!$I438^2+BV$5*temphigh!$I438^6)*(L328/L$56)^$BW$1</f>
        <v>-48.918286218604734</v>
      </c>
      <c r="BW328" s="12">
        <f>(BW$3*temphigh!$I438+BW$4*temphigh!$I438^2+BW$5*temphigh!$I438^6)*(M328/M$56)^$BW$1</f>
        <v>-40.078515781138123</v>
      </c>
      <c r="BX328" s="12"/>
      <c r="BY328" s="12"/>
      <c r="BZ328" s="12"/>
      <c r="CA328" s="19"/>
      <c r="CB328" s="19"/>
      <c r="CC328" s="19"/>
      <c r="CD328" s="19"/>
      <c r="CE328" s="19"/>
      <c r="CF328" s="19"/>
      <c r="CG328" s="19"/>
      <c r="CH328" s="19"/>
    </row>
    <row r="329" spans="1:86" x14ac:dyDescent="0.3">
      <c r="A329" s="2">
        <f t="shared" si="254"/>
        <v>2283</v>
      </c>
      <c r="B329" s="5">
        <f t="shared" si="255"/>
        <v>1165.4057247944206</v>
      </c>
      <c r="C329" s="5">
        <f t="shared" si="255"/>
        <v>2964.1701575760389</v>
      </c>
      <c r="D329" s="5">
        <f t="shared" si="255"/>
        <v>4369.9570955499266</v>
      </c>
      <c r="E329" s="15">
        <f t="shared" si="256"/>
        <v>3.4054320255711452E-9</v>
      </c>
      <c r="F329" s="15">
        <f t="shared" si="256"/>
        <v>6.7089294432564718E-9</v>
      </c>
      <c r="G329" s="15">
        <f t="shared" si="256"/>
        <v>1.3696040807441962E-8</v>
      </c>
      <c r="H329" s="5">
        <f t="shared" si="257"/>
        <v>349.62171743832619</v>
      </c>
      <c r="I329" s="5">
        <f t="shared" si="257"/>
        <v>88039.187804867004</v>
      </c>
      <c r="J329" s="5">
        <f t="shared" si="257"/>
        <v>36540.746079482124</v>
      </c>
      <c r="K329" s="5">
        <f t="shared" si="258"/>
        <v>300</v>
      </c>
      <c r="L329" s="5">
        <f t="shared" si="258"/>
        <v>29701.124808860965</v>
      </c>
      <c r="M329" s="5">
        <f t="shared" si="258"/>
        <v>8361.8088874814785</v>
      </c>
      <c r="N329" s="15">
        <f t="shared" si="259"/>
        <v>0</v>
      </c>
      <c r="O329" s="15">
        <f t="shared" si="259"/>
        <v>-2.601007887669371E-3</v>
      </c>
      <c r="P329" s="15">
        <f t="shared" si="259"/>
        <v>-9.1238742988397625E-4</v>
      </c>
      <c r="Q329" s="5">
        <f t="shared" si="260"/>
        <v>2.5833870091739688</v>
      </c>
      <c r="R329" s="5">
        <f t="shared" si="260"/>
        <v>1859.4698352395326</v>
      </c>
      <c r="S329" s="5">
        <f t="shared" si="260"/>
        <v>1658.4373672489355</v>
      </c>
      <c r="T329" s="5">
        <f t="shared" si="261"/>
        <v>7.3890919251310017</v>
      </c>
      <c r="U329" s="5">
        <f t="shared" si="261"/>
        <v>21.120933547920998</v>
      </c>
      <c r="V329" s="5">
        <f t="shared" si="261"/>
        <v>45.3859744308877</v>
      </c>
      <c r="W329" s="15">
        <f t="shared" si="262"/>
        <v>-1.0734613539272964E-2</v>
      </c>
      <c r="X329" s="15">
        <f t="shared" si="262"/>
        <v>-1.217998157191269E-2</v>
      </c>
      <c r="Y329" s="15">
        <f t="shared" si="262"/>
        <v>-9.7425357312937999E-3</v>
      </c>
      <c r="Z329" s="5">
        <f t="shared" si="267"/>
        <v>1.6382329345474616</v>
      </c>
      <c r="AA329" s="5">
        <f t="shared" si="267"/>
        <v>5085.2993368246471</v>
      </c>
      <c r="AB329" s="5">
        <f t="shared" si="267"/>
        <v>52181.671983697524</v>
      </c>
      <c r="AC329" s="16">
        <f t="shared" si="273"/>
        <v>0.76440314920486641</v>
      </c>
      <c r="AD329" s="16">
        <f t="shared" si="273"/>
        <v>3.1180375064096202</v>
      </c>
      <c r="AE329" s="16">
        <f t="shared" si="273"/>
        <v>33.584702935860825</v>
      </c>
      <c r="AF329" s="15">
        <f t="shared" si="274"/>
        <v>-4.0504037456468023E-3</v>
      </c>
      <c r="AG329" s="15">
        <f t="shared" si="274"/>
        <v>2.9673830763510267E-4</v>
      </c>
      <c r="AH329" s="15">
        <f t="shared" si="274"/>
        <v>9.7937136394747881E-3</v>
      </c>
      <c r="AI329" s="1">
        <f t="shared" si="282"/>
        <v>4750.3331929010765</v>
      </c>
      <c r="AJ329" s="1">
        <f t="shared" si="282"/>
        <v>180151.10930222494</v>
      </c>
      <c r="AK329" s="1">
        <f t="shared" si="282"/>
        <v>73617.359144599643</v>
      </c>
      <c r="AL329" s="14">
        <f t="shared" si="263"/>
        <v>101.99402810911947</v>
      </c>
      <c r="AM329" s="14">
        <f t="shared" si="263"/>
        <v>25.664476052380834</v>
      </c>
      <c r="AN329" s="14">
        <f t="shared" si="263"/>
        <v>7.9397094790135743</v>
      </c>
      <c r="AO329" s="11">
        <f t="shared" si="264"/>
        <v>1.3265401365003082E-3</v>
      </c>
      <c r="AP329" s="11">
        <f t="shared" si="264"/>
        <v>1.6710907016282664E-3</v>
      </c>
      <c r="AQ329" s="11">
        <f t="shared" si="264"/>
        <v>1.5158901150528943E-3</v>
      </c>
      <c r="AR329" s="1">
        <f t="shared" si="268"/>
        <v>349.62171743832619</v>
      </c>
      <c r="AS329" s="1">
        <f t="shared" si="265"/>
        <v>88039.187804867004</v>
      </c>
      <c r="AT329" s="1">
        <f t="shared" si="266"/>
        <v>36540.746079482124</v>
      </c>
      <c r="AU329" s="1">
        <f t="shared" si="275"/>
        <v>69.92434348766524</v>
      </c>
      <c r="AV329" s="1">
        <f t="shared" si="275"/>
        <v>17607.837560973403</v>
      </c>
      <c r="AW329" s="1">
        <f t="shared" si="275"/>
        <v>7308.1492158964247</v>
      </c>
      <c r="AX329" s="1">
        <f t="shared" si="276"/>
        <v>240.00000000000003</v>
      </c>
      <c r="AY329" s="1">
        <f t="shared" si="276"/>
        <v>23760.899847088771</v>
      </c>
      <c r="AZ329" s="1">
        <f t="shared" si="276"/>
        <v>6689.4471099851826</v>
      </c>
      <c r="BA329" s="1">
        <f t="shared" si="277"/>
        <v>6387.1679767938867</v>
      </c>
      <c r="BB329" s="1">
        <f t="shared" si="277"/>
        <v>29866.375729244759</v>
      </c>
      <c r="BC329" s="1">
        <f t="shared" si="277"/>
        <v>38491.834114170255</v>
      </c>
      <c r="BD329" s="1">
        <f t="shared" si="278"/>
        <v>27.114907080659862</v>
      </c>
      <c r="BE329" s="2">
        <f t="shared" si="283"/>
        <v>0.17931493730955578</v>
      </c>
      <c r="BF329" s="2">
        <f t="shared" si="283"/>
        <v>0.13584270515142602</v>
      </c>
      <c r="BG329" s="2">
        <f t="shared" si="283"/>
        <v>7.3108051554487685E-2</v>
      </c>
      <c r="BH329" s="2">
        <f t="shared" si="271"/>
        <v>7.868175914821933E-2</v>
      </c>
      <c r="BI329" s="2">
        <f t="shared" si="279"/>
        <v>3.2153846742329923E-3</v>
      </c>
      <c r="BJ329" s="2">
        <f t="shared" si="279"/>
        <v>1.8453240542857267E-3</v>
      </c>
      <c r="BK329" s="2">
        <f t="shared" si="279"/>
        <v>5.3447872020936297E-4</v>
      </c>
      <c r="BL329" s="2">
        <f t="shared" si="272"/>
        <v>1.1241683120302117</v>
      </c>
      <c r="BM329" s="2">
        <f t="shared" si="272"/>
        <v>162.46083097609969</v>
      </c>
      <c r="BN329" s="2">
        <f t="shared" si="272"/>
        <v>19.530251200056902</v>
      </c>
      <c r="BO329" s="2">
        <f t="shared" si="280"/>
        <v>7653.6608466891266</v>
      </c>
      <c r="BP329" s="2">
        <f t="shared" si="280"/>
        <v>470.35506225343607</v>
      </c>
      <c r="BQ329" s="2">
        <f t="shared" si="280"/>
        <v>10.238931205779771</v>
      </c>
      <c r="BR329" s="11">
        <f t="shared" si="281"/>
        <v>2.7899573410375716E-2</v>
      </c>
      <c r="BS329" s="17">
        <f t="shared" si="269"/>
        <v>1.8944957957107655E-4</v>
      </c>
      <c r="BT329" s="17">
        <f t="shared" si="270"/>
        <v>3.6276366340513443E-4</v>
      </c>
      <c r="BU329" s="12">
        <f>(BU$3*temphigh!$I439+BU$4*temphigh!$I439^2+BU$5*temphigh!$I439^6)*(K329/K$56)^$BW$1</f>
        <v>-350.3203522656724</v>
      </c>
      <c r="BV329" s="12">
        <f>(BV$3*temphigh!$I439+BV$4*temphigh!$I439^2+BV$5*temphigh!$I439^6)*(L329/L$56)^$BW$1</f>
        <v>-49.113508687145071</v>
      </c>
      <c r="BW329" s="12">
        <f>(BW$3*temphigh!$I439+BW$4*temphigh!$I439^2+BW$5*temphigh!$I439^6)*(M329/M$56)^$BW$1</f>
        <v>-40.215206629855736</v>
      </c>
      <c r="BX329" s="12"/>
      <c r="BY329" s="12"/>
      <c r="BZ329" s="12"/>
      <c r="CA329" s="19"/>
      <c r="CB329" s="19"/>
      <c r="CC329" s="19"/>
      <c r="CD329" s="19"/>
      <c r="CE329" s="19"/>
      <c r="CF329" s="19"/>
      <c r="CG329" s="19"/>
      <c r="CH329" s="19"/>
    </row>
    <row r="330" spans="1:86" x14ac:dyDescent="0.3">
      <c r="A330" s="2">
        <f t="shared" si="254"/>
        <v>2284</v>
      </c>
      <c r="B330" s="5">
        <f t="shared" ref="B330:D345" si="284">B329*(1+E330)</f>
        <v>1165.405728564695</v>
      </c>
      <c r="C330" s="5">
        <f t="shared" si="284"/>
        <v>2964.1701764681275</v>
      </c>
      <c r="D330" s="5">
        <f t="shared" si="284"/>
        <v>4369.9571524084813</v>
      </c>
      <c r="E330" s="15">
        <f t="shared" ref="E330:G345" si="285">E329*$E$5</f>
        <v>3.2351604242925876E-9</v>
      </c>
      <c r="F330" s="15">
        <f t="shared" si="285"/>
        <v>6.3734829710936477E-9</v>
      </c>
      <c r="G330" s="15">
        <f t="shared" si="285"/>
        <v>1.3011238767069864E-8</v>
      </c>
      <c r="H330" s="5">
        <f t="shared" si="257"/>
        <v>349.62171856940847</v>
      </c>
      <c r="I330" s="5">
        <f t="shared" si="257"/>
        <v>87806.839105971361</v>
      </c>
      <c r="J330" s="5">
        <f t="shared" si="257"/>
        <v>36506.712138668387</v>
      </c>
      <c r="K330" s="5">
        <f t="shared" si="258"/>
        <v>300</v>
      </c>
      <c r="L330" s="5">
        <f t="shared" si="258"/>
        <v>29622.738870746991</v>
      </c>
      <c r="M330" s="5">
        <f t="shared" si="258"/>
        <v>8354.0206151787734</v>
      </c>
      <c r="N330" s="15">
        <f t="shared" si="259"/>
        <v>0</v>
      </c>
      <c r="O330" s="15">
        <f t="shared" si="259"/>
        <v>-2.6391572244627293E-3</v>
      </c>
      <c r="P330" s="15">
        <f t="shared" si="259"/>
        <v>-9.3140998646412676E-4</v>
      </c>
      <c r="Q330" s="5">
        <f t="shared" si="260"/>
        <v>2.5556553562760627</v>
      </c>
      <c r="R330" s="5">
        <f t="shared" si="260"/>
        <v>1831.9738777860416</v>
      </c>
      <c r="S330" s="5">
        <f t="shared" si="260"/>
        <v>1640.7503673128454</v>
      </c>
      <c r="T330" s="5">
        <f t="shared" ref="T330:V345" si="286">T329*(1+W330)</f>
        <v>7.3097728789085581</v>
      </c>
      <c r="U330" s="5">
        <f t="shared" si="286"/>
        <v>20.863680966525727</v>
      </c>
      <c r="V330" s="5">
        <f t="shared" si="286"/>
        <v>44.943799953295191</v>
      </c>
      <c r="W330" s="15">
        <f t="shared" si="262"/>
        <v>-1.0734613539272964E-2</v>
      </c>
      <c r="X330" s="15">
        <f t="shared" si="262"/>
        <v>-1.217998157191269E-2</v>
      </c>
      <c r="Y330" s="15">
        <f t="shared" si="262"/>
        <v>-9.7425357312937999E-3</v>
      </c>
      <c r="Z330" s="5">
        <f t="shared" si="267"/>
        <v>1.6140828673699217</v>
      </c>
      <c r="AA330" s="5">
        <f t="shared" si="267"/>
        <v>5011.7814643604543</v>
      </c>
      <c r="AB330" s="5">
        <f t="shared" si="267"/>
        <v>52131.756505271718</v>
      </c>
      <c r="AC330" s="16">
        <f t="shared" si="273"/>
        <v>0.7613070078261428</v>
      </c>
      <c r="AD330" s="16">
        <f t="shared" si="273"/>
        <v>3.1189627475824149</v>
      </c>
      <c r="AE330" s="16">
        <f t="shared" si="273"/>
        <v>33.913621899081477</v>
      </c>
      <c r="AF330" s="15">
        <f t="shared" si="274"/>
        <v>-4.0504037456468023E-3</v>
      </c>
      <c r="AG330" s="15">
        <f t="shared" si="274"/>
        <v>2.9673830763510267E-4</v>
      </c>
      <c r="AH330" s="15">
        <f t="shared" si="274"/>
        <v>9.7937136394747881E-3</v>
      </c>
      <c r="AI330" s="1">
        <f t="shared" si="282"/>
        <v>4345.2242170986347</v>
      </c>
      <c r="AJ330" s="1">
        <f t="shared" si="282"/>
        <v>179743.83593297584</v>
      </c>
      <c r="AK330" s="1">
        <f t="shared" si="282"/>
        <v>73563.772446036106</v>
      </c>
      <c r="AL330" s="14">
        <f t="shared" ref="AL330:AN345" si="287">AL329*(1+AO330)</f>
        <v>102.12797428936985</v>
      </c>
      <c r="AM330" s="14">
        <f t="shared" si="287"/>
        <v>25.706934843001196</v>
      </c>
      <c r="AN330" s="14">
        <f t="shared" si="287"/>
        <v>7.9516248488580468</v>
      </c>
      <c r="AO330" s="11">
        <f t="shared" ref="AO330:AQ345" si="288">AO$5*AO329</f>
        <v>1.3132747351353052E-3</v>
      </c>
      <c r="AP330" s="11">
        <f t="shared" si="288"/>
        <v>1.6543797946119837E-3</v>
      </c>
      <c r="AQ330" s="11">
        <f t="shared" si="288"/>
        <v>1.5007312139023654E-3</v>
      </c>
      <c r="AR330" s="1">
        <f t="shared" si="268"/>
        <v>349.62171856940847</v>
      </c>
      <c r="AS330" s="1">
        <f t="shared" si="265"/>
        <v>87806.839105971361</v>
      </c>
      <c r="AT330" s="1">
        <f t="shared" si="266"/>
        <v>36506.712138668387</v>
      </c>
      <c r="AU330" s="1">
        <f t="shared" si="275"/>
        <v>69.924343713881697</v>
      </c>
      <c r="AV330" s="1">
        <f t="shared" si="275"/>
        <v>17561.367821194272</v>
      </c>
      <c r="AW330" s="1">
        <f t="shared" si="275"/>
        <v>7301.3424277336781</v>
      </c>
      <c r="AX330" s="1">
        <f t="shared" si="276"/>
        <v>240</v>
      </c>
      <c r="AY330" s="1">
        <f t="shared" si="276"/>
        <v>23698.191096597591</v>
      </c>
      <c r="AZ330" s="1">
        <f t="shared" si="276"/>
        <v>6683.2164921430194</v>
      </c>
      <c r="BA330" s="1">
        <f t="shared" si="277"/>
        <v>6387.167997457399</v>
      </c>
      <c r="BB330" s="1">
        <f t="shared" si="277"/>
        <v>29858.542667317008</v>
      </c>
      <c r="BC330" s="1">
        <f t="shared" si="277"/>
        <v>38487.762496564108</v>
      </c>
      <c r="BD330" s="1">
        <f t="shared" si="278"/>
        <v>26.320959711647038</v>
      </c>
      <c r="BE330" s="2">
        <f t="shared" si="283"/>
        <v>0.17931493730955578</v>
      </c>
      <c r="BF330" s="2">
        <f t="shared" si="283"/>
        <v>0.13584270515142602</v>
      </c>
      <c r="BG330" s="2">
        <f t="shared" si="283"/>
        <v>7.3108051554487685E-2</v>
      </c>
      <c r="BH330" s="2">
        <f t="shared" si="271"/>
        <v>7.8613046982549437E-2</v>
      </c>
      <c r="BI330" s="2">
        <f t="shared" si="279"/>
        <v>3.2153846742329923E-3</v>
      </c>
      <c r="BJ330" s="2">
        <f t="shared" si="279"/>
        <v>1.8453240542857267E-3</v>
      </c>
      <c r="BK330" s="2">
        <f t="shared" si="279"/>
        <v>5.3447872020936297E-4</v>
      </c>
      <c r="BL330" s="2">
        <f t="shared" si="272"/>
        <v>1.1241683156670763</v>
      </c>
      <c r="BM330" s="2">
        <f t="shared" si="272"/>
        <v>162.03207233304556</v>
      </c>
      <c r="BN330" s="2">
        <f t="shared" si="272"/>
        <v>19.512060782927097</v>
      </c>
      <c r="BO330" s="2">
        <f t="shared" si="280"/>
        <v>7768.1757008532259</v>
      </c>
      <c r="BP330" s="2">
        <f t="shared" si="280"/>
        <v>475.99515819963136</v>
      </c>
      <c r="BQ330" s="2">
        <f t="shared" si="280"/>
        <v>10.239189208400138</v>
      </c>
      <c r="BR330" s="11">
        <f t="shared" si="281"/>
        <v>2.7867727907673195E-2</v>
      </c>
      <c r="BS330" s="17">
        <f t="shared" si="269"/>
        <v>1.843074795162321E-4</v>
      </c>
      <c r="BT330" s="17">
        <f t="shared" si="270"/>
        <v>3.5219773146129556E-4</v>
      </c>
      <c r="BU330" s="12">
        <f>(BU$3*temphigh!$I440+BU$4*temphigh!$I440^2+BU$5*temphigh!$I440^6)*(K330/K$56)^$BW$1</f>
        <v>-351.53319188051893</v>
      </c>
      <c r="BV330" s="12">
        <f>(BV$3*temphigh!$I440+BV$4*temphigh!$I440^2+BV$5*temphigh!$I440^6)*(L330/L$56)^$BW$1</f>
        <v>-49.308713244653958</v>
      </c>
      <c r="BW330" s="12">
        <f>(BW$3*temphigh!$I440+BW$4*temphigh!$I440^2+BW$5*temphigh!$I440^6)*(M330/M$56)^$BW$1</f>
        <v>-40.35157814357494</v>
      </c>
      <c r="BX330" s="12"/>
      <c r="BY330" s="12"/>
      <c r="BZ330" s="12"/>
      <c r="CA330" s="19"/>
      <c r="CB330" s="19"/>
      <c r="CC330" s="19"/>
      <c r="CD330" s="19"/>
      <c r="CE330" s="19"/>
      <c r="CF330" s="19"/>
      <c r="CG330" s="19"/>
      <c r="CH330" s="19"/>
    </row>
    <row r="331" spans="1:86" x14ac:dyDescent="0.3">
      <c r="A331" s="2">
        <f t="shared" si="254"/>
        <v>2285</v>
      </c>
      <c r="B331" s="5">
        <f t="shared" si="284"/>
        <v>1165.4057321464559</v>
      </c>
      <c r="C331" s="5">
        <f t="shared" si="284"/>
        <v>2964.1701944156111</v>
      </c>
      <c r="D331" s="5">
        <f t="shared" si="284"/>
        <v>4369.9572064241102</v>
      </c>
      <c r="E331" s="15">
        <f t="shared" si="285"/>
        <v>3.0734024030779582E-9</v>
      </c>
      <c r="F331" s="15">
        <f t="shared" si="285"/>
        <v>6.0548088225389649E-9</v>
      </c>
      <c r="G331" s="15">
        <f t="shared" si="285"/>
        <v>1.2360676828716369E-8</v>
      </c>
      <c r="H331" s="5">
        <f t="shared" si="257"/>
        <v>349.62171964393673</v>
      </c>
      <c r="I331" s="5">
        <f t="shared" si="257"/>
        <v>87571.739140171296</v>
      </c>
      <c r="J331" s="5">
        <f t="shared" si="257"/>
        <v>36472.020204183042</v>
      </c>
      <c r="K331" s="5">
        <f t="shared" si="258"/>
        <v>300</v>
      </c>
      <c r="L331" s="5">
        <f t="shared" si="258"/>
        <v>29543.42476864293</v>
      </c>
      <c r="M331" s="5">
        <f t="shared" si="258"/>
        <v>8346.0817763997529</v>
      </c>
      <c r="N331" s="15">
        <f t="shared" si="259"/>
        <v>0</v>
      </c>
      <c r="O331" s="15">
        <f t="shared" si="259"/>
        <v>-2.6774736276119482E-3</v>
      </c>
      <c r="P331" s="15">
        <f t="shared" si="259"/>
        <v>-9.5030155475028799E-4</v>
      </c>
      <c r="Q331" s="5">
        <f t="shared" si="260"/>
        <v>2.5282213914571079</v>
      </c>
      <c r="R331" s="5">
        <f t="shared" si="260"/>
        <v>1804.8151624596007</v>
      </c>
      <c r="S331" s="5">
        <f t="shared" si="260"/>
        <v>1623.2213013082649</v>
      </c>
      <c r="T331" s="5">
        <f t="shared" si="286"/>
        <v>7.2313052919936158</v>
      </c>
      <c r="U331" s="5">
        <f t="shared" si="286"/>
        <v>20.609561716831177</v>
      </c>
      <c r="V331" s="5">
        <f t="shared" si="286"/>
        <v>44.505933376350093</v>
      </c>
      <c r="W331" s="15">
        <f t="shared" si="262"/>
        <v>-1.0734613539272964E-2</v>
      </c>
      <c r="X331" s="15">
        <f t="shared" si="262"/>
        <v>-1.217998157191269E-2</v>
      </c>
      <c r="Y331" s="15">
        <f t="shared" si="262"/>
        <v>-9.7425357312937999E-3</v>
      </c>
      <c r="Z331" s="5">
        <f t="shared" si="267"/>
        <v>1.5902888089679217</v>
      </c>
      <c r="AA331" s="5">
        <f t="shared" si="267"/>
        <v>4939.1375103648616</v>
      </c>
      <c r="AB331" s="5">
        <f t="shared" si="267"/>
        <v>52080.897103452269</v>
      </c>
      <c r="AC331" s="16">
        <f t="shared" si="273"/>
        <v>0.75822340707005664</v>
      </c>
      <c r="AD331" s="16">
        <f t="shared" si="273"/>
        <v>3.1198882633097096</v>
      </c>
      <c r="AE331" s="16">
        <f t="shared" si="273"/>
        <v>34.245762200438499</v>
      </c>
      <c r="AF331" s="15">
        <f t="shared" si="274"/>
        <v>-4.0504037456468023E-3</v>
      </c>
      <c r="AG331" s="15">
        <f t="shared" si="274"/>
        <v>2.9673830763510267E-4</v>
      </c>
      <c r="AH331" s="15">
        <f t="shared" si="274"/>
        <v>9.7937136394747881E-3</v>
      </c>
      <c r="AI331" s="1">
        <f t="shared" si="282"/>
        <v>3980.6261391026528</v>
      </c>
      <c r="AJ331" s="1">
        <f t="shared" si="282"/>
        <v>179330.82016087251</v>
      </c>
      <c r="AK331" s="1">
        <f t="shared" si="282"/>
        <v>73508.737629166179</v>
      </c>
      <c r="AL331" s="14">
        <f t="shared" si="287"/>
        <v>102.26075515687079</v>
      </c>
      <c r="AM331" s="14">
        <f t="shared" si="287"/>
        <v>25.749038586251004</v>
      </c>
      <c r="AN331" s="14">
        <f t="shared" si="287"/>
        <v>7.9634387679538507</v>
      </c>
      <c r="AO331" s="11">
        <f t="shared" si="288"/>
        <v>1.3001419877839522E-3</v>
      </c>
      <c r="AP331" s="11">
        <f t="shared" si="288"/>
        <v>1.6378359966658638E-3</v>
      </c>
      <c r="AQ331" s="11">
        <f t="shared" si="288"/>
        <v>1.4857239017633417E-3</v>
      </c>
      <c r="AR331" s="1">
        <f t="shared" si="268"/>
        <v>349.62171964393673</v>
      </c>
      <c r="AS331" s="1">
        <f t="shared" si="265"/>
        <v>87571.739140171296</v>
      </c>
      <c r="AT331" s="1">
        <f t="shared" si="266"/>
        <v>36472.020204183042</v>
      </c>
      <c r="AU331" s="1">
        <f t="shared" si="275"/>
        <v>69.924343928787351</v>
      </c>
      <c r="AV331" s="1">
        <f t="shared" si="275"/>
        <v>17514.347828034261</v>
      </c>
      <c r="AW331" s="1">
        <f t="shared" si="275"/>
        <v>7294.4040408366091</v>
      </c>
      <c r="AX331" s="1">
        <f t="shared" si="276"/>
        <v>240</v>
      </c>
      <c r="AY331" s="1">
        <f t="shared" si="276"/>
        <v>23634.739814914348</v>
      </c>
      <c r="AZ331" s="1">
        <f t="shared" si="276"/>
        <v>6676.8654211198027</v>
      </c>
      <c r="BA331" s="1">
        <f t="shared" si="277"/>
        <v>6387.1680170877371</v>
      </c>
      <c r="BB331" s="1">
        <f t="shared" si="277"/>
        <v>29850.595716710086</v>
      </c>
      <c r="BC331" s="1">
        <f t="shared" si="277"/>
        <v>38483.608220725189</v>
      </c>
      <c r="BD331" s="1">
        <f t="shared" si="278"/>
        <v>25.550191935979299</v>
      </c>
      <c r="BE331" s="2">
        <f t="shared" si="283"/>
        <v>0.17931493730955578</v>
      </c>
      <c r="BF331" s="2">
        <f t="shared" si="283"/>
        <v>0.13584270515142602</v>
      </c>
      <c r="BG331" s="2">
        <f t="shared" si="283"/>
        <v>7.3108051554487685E-2</v>
      </c>
      <c r="BH331" s="2">
        <f t="shared" si="271"/>
        <v>7.8545006059583825E-2</v>
      </c>
      <c r="BI331" s="2">
        <f t="shared" si="279"/>
        <v>3.2153846742329923E-3</v>
      </c>
      <c r="BJ331" s="2">
        <f t="shared" si="279"/>
        <v>1.8453240542857267E-3</v>
      </c>
      <c r="BK331" s="2">
        <f t="shared" si="279"/>
        <v>5.3447872020936297E-4</v>
      </c>
      <c r="BL331" s="2">
        <f t="shared" si="272"/>
        <v>1.1241683191220981</v>
      </c>
      <c r="BM331" s="2">
        <f t="shared" si="272"/>
        <v>161.59823671099295</v>
      </c>
      <c r="BN331" s="2">
        <f t="shared" si="272"/>
        <v>19.493518682181783</v>
      </c>
      <c r="BO331" s="2">
        <f t="shared" si="280"/>
        <v>7884.4039380115119</v>
      </c>
      <c r="BP331" s="2">
        <f t="shared" si="280"/>
        <v>481.70280396737161</v>
      </c>
      <c r="BQ331" s="2">
        <f t="shared" si="280"/>
        <v>10.239448556683881</v>
      </c>
      <c r="BR331" s="11">
        <f t="shared" si="281"/>
        <v>2.7835824338324516E-2</v>
      </c>
      <c r="BS331" s="17">
        <f t="shared" si="269"/>
        <v>1.7931050320201051E-4</v>
      </c>
      <c r="BT331" s="17">
        <f t="shared" si="270"/>
        <v>3.4193954510805394E-4</v>
      </c>
      <c r="BU331" s="12">
        <f>(BU$3*temphigh!$I441+BU$4*temphigh!$I441^2+BU$5*temphigh!$I441^6)*(K331/K$56)^$BW$1</f>
        <v>-352.7407361028641</v>
      </c>
      <c r="BV331" s="12">
        <f>(BV$3*temphigh!$I441+BV$4*temphigh!$I441^2+BV$5*temphigh!$I441^6)*(L331/L$56)^$BW$1</f>
        <v>-49.503910341184827</v>
      </c>
      <c r="BW331" s="12">
        <f>(BW$3*temphigh!$I441+BW$4*temphigh!$I441^2+BW$5*temphigh!$I441^6)*(M331/M$56)^$BW$1</f>
        <v>-40.487633795524644</v>
      </c>
      <c r="BX331" s="12"/>
      <c r="BY331" s="12"/>
      <c r="BZ331" s="12"/>
      <c r="CA331" s="19"/>
      <c r="CB331" s="19"/>
      <c r="CC331" s="19"/>
      <c r="CD331" s="19"/>
      <c r="CE331" s="19"/>
      <c r="CF331" s="19"/>
      <c r="CG331" s="19"/>
      <c r="CH331" s="19"/>
    </row>
    <row r="332" spans="1:86" x14ac:dyDescent="0.3">
      <c r="A332" s="2">
        <f t="shared" si="254"/>
        <v>2286</v>
      </c>
      <c r="B332" s="5">
        <f t="shared" si="284"/>
        <v>1165.4057355491286</v>
      </c>
      <c r="C332" s="5">
        <f t="shared" si="284"/>
        <v>2964.170211465721</v>
      </c>
      <c r="D332" s="5">
        <f t="shared" si="284"/>
        <v>4369.9572577389581</v>
      </c>
      <c r="E332" s="15">
        <f t="shared" si="285"/>
        <v>2.9197322829240603E-9</v>
      </c>
      <c r="F332" s="15">
        <f t="shared" si="285"/>
        <v>5.7520683814120161E-9</v>
      </c>
      <c r="G332" s="15">
        <f t="shared" si="285"/>
        <v>1.174264298728055E-8</v>
      </c>
      <c r="H332" s="5">
        <f t="shared" si="257"/>
        <v>349.62172066473858</v>
      </c>
      <c r="I332" s="5">
        <f t="shared" si="257"/>
        <v>87333.897968803765</v>
      </c>
      <c r="J332" s="5">
        <f t="shared" si="257"/>
        <v>36436.676986856975</v>
      </c>
      <c r="K332" s="5">
        <f t="shared" si="258"/>
        <v>300</v>
      </c>
      <c r="L332" s="5">
        <f t="shared" si="258"/>
        <v>29463.185896338575</v>
      </c>
      <c r="M332" s="5">
        <f t="shared" si="258"/>
        <v>8337.9939065375493</v>
      </c>
      <c r="N332" s="15">
        <f t="shared" si="259"/>
        <v>0</v>
      </c>
      <c r="O332" s="15">
        <f t="shared" si="259"/>
        <v>-2.715963803543886E-3</v>
      </c>
      <c r="P332" s="15">
        <f t="shared" si="259"/>
        <v>-9.6906189980949797E-4</v>
      </c>
      <c r="Q332" s="5">
        <f t="shared" si="260"/>
        <v>2.5010819191805824</v>
      </c>
      <c r="R332" s="5">
        <f t="shared" si="260"/>
        <v>1777.9904486017163</v>
      </c>
      <c r="S332" s="5">
        <f t="shared" si="260"/>
        <v>1605.8493517467225</v>
      </c>
      <c r="T332" s="5">
        <f t="shared" si="286"/>
        <v>7.1536800242995646</v>
      </c>
      <c r="U332" s="5">
        <f t="shared" si="286"/>
        <v>20.358537634914978</v>
      </c>
      <c r="V332" s="5">
        <f t="shared" si="286"/>
        <v>44.07233273017642</v>
      </c>
      <c r="W332" s="15">
        <f t="shared" si="262"/>
        <v>-1.0734613539272964E-2</v>
      </c>
      <c r="X332" s="15">
        <f t="shared" si="262"/>
        <v>-1.217998157191269E-2</v>
      </c>
      <c r="Y332" s="15">
        <f t="shared" si="262"/>
        <v>-9.7425357312937999E-3</v>
      </c>
      <c r="Z332" s="5">
        <f t="shared" si="267"/>
        <v>1.5668455112471695</v>
      </c>
      <c r="AA332" s="5">
        <f t="shared" si="267"/>
        <v>4867.3595021776437</v>
      </c>
      <c r="AB332" s="5">
        <f t="shared" si="267"/>
        <v>52029.103439573752</v>
      </c>
      <c r="AC332" s="16">
        <f t="shared" si="273"/>
        <v>0.75515229614202306</v>
      </c>
      <c r="AD332" s="16">
        <f t="shared" si="273"/>
        <v>3.1208140536729747</v>
      </c>
      <c r="AE332" s="16">
        <f t="shared" si="273"/>
        <v>34.581155388795146</v>
      </c>
      <c r="AF332" s="15">
        <f t="shared" si="274"/>
        <v>-4.0504037456468023E-3</v>
      </c>
      <c r="AG332" s="15">
        <f t="shared" si="274"/>
        <v>2.9673830763510267E-4</v>
      </c>
      <c r="AH332" s="15">
        <f t="shared" si="274"/>
        <v>9.7937136394747881E-3</v>
      </c>
      <c r="AI332" s="1">
        <f t="shared" si="282"/>
        <v>3652.4878691211752</v>
      </c>
      <c r="AJ332" s="1">
        <f t="shared" si="282"/>
        <v>178912.08597281951</v>
      </c>
      <c r="AK332" s="1">
        <f t="shared" si="282"/>
        <v>73452.267907086178</v>
      </c>
      <c r="AL332" s="14">
        <f t="shared" si="287"/>
        <v>102.3923791233379</v>
      </c>
      <c r="AM332" s="14">
        <f t="shared" si="287"/>
        <v>25.790789561504344</v>
      </c>
      <c r="AN332" s="14">
        <f t="shared" si="287"/>
        <v>7.9751519245584506</v>
      </c>
      <c r="AO332" s="11">
        <f t="shared" si="288"/>
        <v>1.2871405679061127E-3</v>
      </c>
      <c r="AP332" s="11">
        <f t="shared" si="288"/>
        <v>1.6214576366992051E-3</v>
      </c>
      <c r="AQ332" s="11">
        <f t="shared" si="288"/>
        <v>1.4708666627457083E-3</v>
      </c>
      <c r="AR332" s="1">
        <f t="shared" si="268"/>
        <v>349.62172066473858</v>
      </c>
      <c r="AS332" s="1">
        <f t="shared" si="265"/>
        <v>87333.897968803765</v>
      </c>
      <c r="AT332" s="1">
        <f t="shared" si="266"/>
        <v>36436.676986856975</v>
      </c>
      <c r="AU332" s="1">
        <f t="shared" si="275"/>
        <v>69.924344132947724</v>
      </c>
      <c r="AV332" s="1">
        <f t="shared" si="275"/>
        <v>17466.779593760755</v>
      </c>
      <c r="AW332" s="1">
        <f t="shared" si="275"/>
        <v>7287.3353973713956</v>
      </c>
      <c r="AX332" s="1">
        <f t="shared" si="276"/>
        <v>239.99999999999997</v>
      </c>
      <c r="AY332" s="1">
        <f t="shared" si="276"/>
        <v>23570.548717070858</v>
      </c>
      <c r="AZ332" s="1">
        <f t="shared" si="276"/>
        <v>6670.3951252300394</v>
      </c>
      <c r="BA332" s="1">
        <f t="shared" si="277"/>
        <v>6387.1680357365576</v>
      </c>
      <c r="BB332" s="1">
        <f t="shared" si="277"/>
        <v>29842.534357034958</v>
      </c>
      <c r="BC332" s="1">
        <f t="shared" si="277"/>
        <v>38479.371860343796</v>
      </c>
      <c r="BD332" s="1">
        <f t="shared" si="278"/>
        <v>24.801928995683564</v>
      </c>
      <c r="BE332" s="2">
        <f t="shared" si="283"/>
        <v>0.17931493730955578</v>
      </c>
      <c r="BF332" s="2">
        <f t="shared" si="283"/>
        <v>0.13584270515142602</v>
      </c>
      <c r="BG332" s="2">
        <f t="shared" si="283"/>
        <v>7.3108051554487685E-2</v>
      </c>
      <c r="BH332" s="2">
        <f t="shared" si="271"/>
        <v>7.8477631542149817E-2</v>
      </c>
      <c r="BI332" s="2">
        <f t="shared" si="279"/>
        <v>3.2153846742329923E-3</v>
      </c>
      <c r="BJ332" s="2">
        <f t="shared" si="279"/>
        <v>1.8453240542857267E-3</v>
      </c>
      <c r="BK332" s="2">
        <f t="shared" si="279"/>
        <v>5.3447872020936297E-4</v>
      </c>
      <c r="BL332" s="2">
        <f t="shared" si="272"/>
        <v>1.1241683224043686</v>
      </c>
      <c r="BM332" s="2">
        <f t="shared" si="272"/>
        <v>161.15934267636896</v>
      </c>
      <c r="BN332" s="2">
        <f t="shared" si="272"/>
        <v>19.474628484617263</v>
      </c>
      <c r="BO332" s="2">
        <f t="shared" si="280"/>
        <v>8002.3711939736868</v>
      </c>
      <c r="BP332" s="2">
        <f t="shared" si="280"/>
        <v>487.47880431651532</v>
      </c>
      <c r="BQ332" s="2">
        <f t="shared" si="280"/>
        <v>10.239709253199377</v>
      </c>
      <c r="BR332" s="11">
        <f t="shared" si="281"/>
        <v>2.7803858747374094E-2</v>
      </c>
      <c r="BS332" s="17">
        <f t="shared" si="269"/>
        <v>1.7445442059527621E-4</v>
      </c>
      <c r="BT332" s="17">
        <f t="shared" si="270"/>
        <v>3.3198014088160575E-4</v>
      </c>
      <c r="BU332" s="12">
        <f>(BU$3*temphigh!$I442+BU$4*temphigh!$I442^2+BU$5*temphigh!$I442^6)*(K332/K$56)^$BW$1</f>
        <v>-353.943012355186</v>
      </c>
      <c r="BV332" s="12">
        <f>(BV$3*temphigh!$I442+BV$4*temphigh!$I442^2+BV$5*temphigh!$I442^6)*(L332/L$56)^$BW$1</f>
        <v>-49.699110408279083</v>
      </c>
      <c r="BW332" s="12">
        <f>(BW$3*temphigh!$I442+BW$4*temphigh!$I442^2+BW$5*temphigh!$I442^6)*(M332/M$56)^$BW$1</f>
        <v>-40.623376926064516</v>
      </c>
      <c r="BX332" s="12"/>
      <c r="BY332" s="12"/>
      <c r="BZ332" s="12"/>
      <c r="CA332" s="19"/>
      <c r="CB332" s="19"/>
      <c r="CC332" s="19"/>
      <c r="CD332" s="19"/>
      <c r="CE332" s="19"/>
      <c r="CF332" s="19"/>
      <c r="CG332" s="19"/>
      <c r="CH332" s="19"/>
    </row>
    <row r="333" spans="1:86" x14ac:dyDescent="0.3">
      <c r="A333" s="2">
        <f t="shared" si="254"/>
        <v>2287</v>
      </c>
      <c r="B333" s="5">
        <f t="shared" si="284"/>
        <v>1165.4057387816677</v>
      </c>
      <c r="C333" s="5">
        <f t="shared" si="284"/>
        <v>2964.170227663325</v>
      </c>
      <c r="D333" s="5">
        <f t="shared" si="284"/>
        <v>4369.9573064880633</v>
      </c>
      <c r="E333" s="15">
        <f t="shared" si="285"/>
        <v>2.773745668777857E-9</v>
      </c>
      <c r="F333" s="15">
        <f t="shared" si="285"/>
        <v>5.4644649623414151E-9</v>
      </c>
      <c r="G333" s="15">
        <f t="shared" si="285"/>
        <v>1.1155510837916522E-8</v>
      </c>
      <c r="H333" s="5">
        <f t="shared" si="257"/>
        <v>349.62172163450026</v>
      </c>
      <c r="I333" s="5">
        <f t="shared" si="257"/>
        <v>87093.325455465078</v>
      </c>
      <c r="J333" s="5">
        <f t="shared" si="257"/>
        <v>36400.689221564142</v>
      </c>
      <c r="K333" s="5">
        <f t="shared" si="258"/>
        <v>300</v>
      </c>
      <c r="L333" s="5">
        <f t="shared" si="258"/>
        <v>29382.025580940175</v>
      </c>
      <c r="M333" s="5">
        <f t="shared" si="258"/>
        <v>8329.7585465011634</v>
      </c>
      <c r="N333" s="15">
        <f t="shared" si="259"/>
        <v>0</v>
      </c>
      <c r="O333" s="15">
        <f t="shared" si="259"/>
        <v>-2.7546347392284343E-3</v>
      </c>
      <c r="P333" s="15">
        <f t="shared" si="259"/>
        <v>-9.8769081972205353E-4</v>
      </c>
      <c r="Q333" s="5">
        <f t="shared" si="260"/>
        <v>2.4742337782110106</v>
      </c>
      <c r="R333" s="5">
        <f t="shared" si="260"/>
        <v>1751.4965070873461</v>
      </c>
      <c r="S333" s="5">
        <f t="shared" si="260"/>
        <v>1588.6336945847108</v>
      </c>
      <c r="T333" s="5">
        <f t="shared" si="286"/>
        <v>7.0768880338550924</v>
      </c>
      <c r="U333" s="5">
        <f t="shared" si="286"/>
        <v>20.110571021690621</v>
      </c>
      <c r="V333" s="5">
        <f t="shared" si="286"/>
        <v>43.642956453791207</v>
      </c>
      <c r="W333" s="15">
        <f t="shared" si="262"/>
        <v>-1.0734613539272964E-2</v>
      </c>
      <c r="X333" s="15">
        <f t="shared" si="262"/>
        <v>-1.217998157191269E-2</v>
      </c>
      <c r="Y333" s="15">
        <f t="shared" si="262"/>
        <v>-9.7425357312937999E-3</v>
      </c>
      <c r="Z333" s="5">
        <f t="shared" si="267"/>
        <v>1.5437478034769114</v>
      </c>
      <c r="AA333" s="5">
        <f t="shared" si="267"/>
        <v>4796.4394877555542</v>
      </c>
      <c r="AB333" s="5">
        <f t="shared" si="267"/>
        <v>51976.38521082083</v>
      </c>
      <c r="AC333" s="16">
        <f t="shared" si="273"/>
        <v>0.75209362445319561</v>
      </c>
      <c r="AD333" s="16">
        <f t="shared" si="273"/>
        <v>3.1217401187537055</v>
      </c>
      <c r="AE333" s="16">
        <f t="shared" si="273"/>
        <v>34.919833321995185</v>
      </c>
      <c r="AF333" s="15">
        <f t="shared" si="274"/>
        <v>-4.0504037456468023E-3</v>
      </c>
      <c r="AG333" s="15">
        <f t="shared" si="274"/>
        <v>2.9673830763510267E-4</v>
      </c>
      <c r="AH333" s="15">
        <f t="shared" si="274"/>
        <v>9.7937136394747881E-3</v>
      </c>
      <c r="AI333" s="1">
        <f t="shared" si="282"/>
        <v>3357.1634263420056</v>
      </c>
      <c r="AJ333" s="1">
        <f t="shared" si="282"/>
        <v>178487.65696929832</v>
      </c>
      <c r="AK333" s="1">
        <f t="shared" si="282"/>
        <v>73394.376513748954</v>
      </c>
      <c r="AL333" s="14">
        <f t="shared" si="287"/>
        <v>102.52285457450182</v>
      </c>
      <c r="AM333" s="14">
        <f t="shared" si="287"/>
        <v>25.832190047468437</v>
      </c>
      <c r="AN333" s="14">
        <f t="shared" si="287"/>
        <v>7.9867650058036546</v>
      </c>
      <c r="AO333" s="11">
        <f t="shared" si="288"/>
        <v>1.2742691622270516E-3</v>
      </c>
      <c r="AP333" s="11">
        <f t="shared" si="288"/>
        <v>1.6052430603322131E-3</v>
      </c>
      <c r="AQ333" s="11">
        <f t="shared" si="288"/>
        <v>1.4561579961182513E-3</v>
      </c>
      <c r="AR333" s="1">
        <f t="shared" si="268"/>
        <v>349.62172163450026</v>
      </c>
      <c r="AS333" s="1">
        <f t="shared" si="265"/>
        <v>87093.325455465078</v>
      </c>
      <c r="AT333" s="1">
        <f t="shared" si="266"/>
        <v>36400.689221564142</v>
      </c>
      <c r="AU333" s="1">
        <f t="shared" si="275"/>
        <v>69.924344326900055</v>
      </c>
      <c r="AV333" s="1">
        <f t="shared" si="275"/>
        <v>17418.665091093015</v>
      </c>
      <c r="AW333" s="1">
        <f t="shared" si="275"/>
        <v>7280.1378443128287</v>
      </c>
      <c r="AX333" s="1">
        <f t="shared" si="276"/>
        <v>240</v>
      </c>
      <c r="AY333" s="1">
        <f t="shared" si="276"/>
        <v>23505.620464752137</v>
      </c>
      <c r="AZ333" s="1">
        <f t="shared" si="276"/>
        <v>6663.8068372009302</v>
      </c>
      <c r="BA333" s="1">
        <f t="shared" si="277"/>
        <v>6387.1680534529369</v>
      </c>
      <c r="BB333" s="1">
        <f t="shared" si="277"/>
        <v>29834.358047050569</v>
      </c>
      <c r="BC333" s="1">
        <f t="shared" si="277"/>
        <v>38475.053989962966</v>
      </c>
      <c r="BD333" s="1">
        <f t="shared" si="278"/>
        <v>24.075515710492436</v>
      </c>
      <c r="BE333" s="2">
        <f t="shared" si="283"/>
        <v>0.17931493730955578</v>
      </c>
      <c r="BF333" s="2">
        <f t="shared" si="283"/>
        <v>0.13584270515142602</v>
      </c>
      <c r="BG333" s="2">
        <f t="shared" si="283"/>
        <v>7.3108051554487685E-2</v>
      </c>
      <c r="BH333" s="2">
        <f t="shared" si="271"/>
        <v>7.8410918581427139E-2</v>
      </c>
      <c r="BI333" s="2">
        <f t="shared" si="279"/>
        <v>3.2153846742329923E-3</v>
      </c>
      <c r="BJ333" s="2">
        <f t="shared" si="279"/>
        <v>1.8453240542857267E-3</v>
      </c>
      <c r="BK333" s="2">
        <f t="shared" si="279"/>
        <v>5.3447872020936297E-4</v>
      </c>
      <c r="BL333" s="2">
        <f t="shared" si="272"/>
        <v>1.1241683255225254</v>
      </c>
      <c r="BM333" s="2">
        <f t="shared" si="272"/>
        <v>160.71540843070511</v>
      </c>
      <c r="BN333" s="2">
        <f t="shared" si="272"/>
        <v>19.455393789880354</v>
      </c>
      <c r="BO333" s="2">
        <f t="shared" si="280"/>
        <v>8122.103488115119</v>
      </c>
      <c r="BP333" s="2">
        <f t="shared" si="280"/>
        <v>493.32397336425589</v>
      </c>
      <c r="BQ333" s="2">
        <f t="shared" si="280"/>
        <v>10.239971300177952</v>
      </c>
      <c r="BR333" s="11">
        <f t="shared" si="281"/>
        <v>2.7771826999289789E-2</v>
      </c>
      <c r="BS333" s="17">
        <f t="shared" si="269"/>
        <v>1.697351290429001E-4</v>
      </c>
      <c r="BT333" s="17">
        <f t="shared" si="270"/>
        <v>3.223108163899085E-4</v>
      </c>
      <c r="BU333" s="12">
        <f>(BU$3*temphigh!$I443+BU$4*temphigh!$I443^2+BU$5*temphigh!$I443^6)*(K333/K$56)^$BW$1</f>
        <v>-355.14004715427888</v>
      </c>
      <c r="BV333" s="12">
        <f>(BV$3*temphigh!$I443+BV$4*temphigh!$I443^2+BV$5*temphigh!$I443^6)*(L333/L$56)^$BW$1</f>
        <v>-49.894323869951926</v>
      </c>
      <c r="BW333" s="12">
        <f>(BW$3*temphigh!$I443+BW$4*temphigh!$I443^2+BW$5*temphigh!$I443^6)*(M333/M$56)^$BW$1</f>
        <v>-40.758810747660817</v>
      </c>
      <c r="BX333" s="12"/>
      <c r="BY333" s="12"/>
      <c r="BZ333" s="12"/>
      <c r="CA333" s="19"/>
      <c r="CB333" s="19"/>
      <c r="CC333" s="19"/>
      <c r="CD333" s="19"/>
      <c r="CE333" s="19"/>
      <c r="CF333" s="19"/>
      <c r="CG333" s="19"/>
      <c r="CH333" s="19"/>
    </row>
    <row r="334" spans="1:86" x14ac:dyDescent="0.3">
      <c r="A334" s="2">
        <f t="shared" si="254"/>
        <v>2288</v>
      </c>
      <c r="B334" s="5">
        <f t="shared" si="284"/>
        <v>1165.4057418525799</v>
      </c>
      <c r="C334" s="5">
        <f t="shared" si="284"/>
        <v>2964.1702430510491</v>
      </c>
      <c r="D334" s="5">
        <f t="shared" si="284"/>
        <v>4369.9573527997145</v>
      </c>
      <c r="E334" s="15">
        <f t="shared" si="285"/>
        <v>2.6350583853389641E-9</v>
      </c>
      <c r="F334" s="15">
        <f t="shared" si="285"/>
        <v>5.1912417142243443E-9</v>
      </c>
      <c r="G334" s="15">
        <f t="shared" si="285"/>
        <v>1.0597735296020695E-8</v>
      </c>
      <c r="H334" s="5">
        <f t="shared" si="257"/>
        <v>349.62172255577394</v>
      </c>
      <c r="I334" s="5">
        <f t="shared" si="257"/>
        <v>86850.031249202002</v>
      </c>
      <c r="J334" s="5">
        <f t="shared" si="257"/>
        <v>36364.063664956826</v>
      </c>
      <c r="K334" s="5">
        <f t="shared" si="258"/>
        <v>300</v>
      </c>
      <c r="L334" s="5">
        <f t="shared" si="258"/>
        <v>29299.947077198383</v>
      </c>
      <c r="M334" s="5">
        <f t="shared" si="258"/>
        <v>8321.3772421965041</v>
      </c>
      <c r="N334" s="15">
        <f t="shared" si="259"/>
        <v>0</v>
      </c>
      <c r="O334" s="15">
        <f t="shared" si="259"/>
        <v>-2.7934937132120252E-3</v>
      </c>
      <c r="P334" s="15">
        <f t="shared" si="259"/>
        <v>-1.0061881455351029E-3</v>
      </c>
      <c r="Q334" s="5">
        <f t="shared" si="260"/>
        <v>2.4476738412458645</v>
      </c>
      <c r="R334" s="5">
        <f t="shared" si="260"/>
        <v>1725.3301205297139</v>
      </c>
      <c r="S334" s="5">
        <f t="shared" si="260"/>
        <v>1571.573499411759</v>
      </c>
      <c r="T334" s="5">
        <f t="shared" si="286"/>
        <v>7.0009203757509528</v>
      </c>
      <c r="U334" s="5">
        <f t="shared" si="286"/>
        <v>19.865624637245787</v>
      </c>
      <c r="V334" s="5">
        <f t="shared" si="286"/>
        <v>43.217763391120847</v>
      </c>
      <c r="W334" s="15">
        <f t="shared" si="262"/>
        <v>-1.0734613539272964E-2</v>
      </c>
      <c r="X334" s="15">
        <f t="shared" si="262"/>
        <v>-1.217998157191269E-2</v>
      </c>
      <c r="Y334" s="15">
        <f t="shared" si="262"/>
        <v>-9.7425357312937999E-3</v>
      </c>
      <c r="Z334" s="5">
        <f t="shared" si="267"/>
        <v>1.520990591149568</v>
      </c>
      <c r="AA334" s="5">
        <f t="shared" si="267"/>
        <v>4726.3695362742474</v>
      </c>
      <c r="AB334" s="5">
        <f t="shared" si="267"/>
        <v>51922.752146968865</v>
      </c>
      <c r="AC334" s="16">
        <f t="shared" si="273"/>
        <v>0.74904734161963327</v>
      </c>
      <c r="AD334" s="16">
        <f t="shared" si="273"/>
        <v>3.1226664586334212</v>
      </c>
      <c r="AE334" s="16">
        <f t="shared" si="273"/>
        <v>35.261828169888993</v>
      </c>
      <c r="AF334" s="15">
        <f t="shared" si="274"/>
        <v>-4.0504037456468023E-3</v>
      </c>
      <c r="AG334" s="15">
        <f t="shared" si="274"/>
        <v>2.9673830763510267E-4</v>
      </c>
      <c r="AH334" s="15">
        <f t="shared" si="274"/>
        <v>9.7937136394747881E-3</v>
      </c>
      <c r="AI334" s="1">
        <f t="shared" si="282"/>
        <v>3091.3714280347053</v>
      </c>
      <c r="AJ334" s="1">
        <f t="shared" si="282"/>
        <v>178057.55636346151</v>
      </c>
      <c r="AK334" s="1">
        <f t="shared" si="282"/>
        <v>73335.076706686901</v>
      </c>
      <c r="AL334" s="14">
        <f t="shared" si="287"/>
        <v>102.65218986938953</v>
      </c>
      <c r="AM334" s="14">
        <f t="shared" si="287"/>
        <v>25.87324232183725</v>
      </c>
      <c r="AN334" s="14">
        <f t="shared" si="287"/>
        <v>7.9982786976127107</v>
      </c>
      <c r="AO334" s="11">
        <f t="shared" si="288"/>
        <v>1.2615264706047811E-3</v>
      </c>
      <c r="AP334" s="11">
        <f t="shared" si="288"/>
        <v>1.5891906297288909E-3</v>
      </c>
      <c r="AQ334" s="11">
        <f t="shared" si="288"/>
        <v>1.4415964161570687E-3</v>
      </c>
      <c r="AR334" s="1">
        <f t="shared" si="268"/>
        <v>349.62172255577394</v>
      </c>
      <c r="AS334" s="1">
        <f t="shared" si="265"/>
        <v>86850.031249202002</v>
      </c>
      <c r="AT334" s="1">
        <f t="shared" si="266"/>
        <v>36364.063664956826</v>
      </c>
      <c r="AU334" s="1">
        <f t="shared" si="275"/>
        <v>69.924344511154786</v>
      </c>
      <c r="AV334" s="1">
        <f t="shared" si="275"/>
        <v>17370.0062498404</v>
      </c>
      <c r="AW334" s="1">
        <f t="shared" si="275"/>
        <v>7272.8127329913659</v>
      </c>
      <c r="AX334" s="1">
        <f t="shared" si="276"/>
        <v>239.99999999999997</v>
      </c>
      <c r="AY334" s="1">
        <f t="shared" si="276"/>
        <v>23439.957661758704</v>
      </c>
      <c r="AZ334" s="1">
        <f t="shared" si="276"/>
        <v>6657.1017937572042</v>
      </c>
      <c r="BA334" s="1">
        <f t="shared" si="277"/>
        <v>6387.1680702834983</v>
      </c>
      <c r="BB334" s="1">
        <f t="shared" si="277"/>
        <v>29826.06622379486</v>
      </c>
      <c r="BC334" s="1">
        <f t="shared" si="277"/>
        <v>38470.655184837269</v>
      </c>
      <c r="BD334" s="1">
        <f t="shared" si="278"/>
        <v>23.370315911769897</v>
      </c>
      <c r="BE334" s="2">
        <f t="shared" si="283"/>
        <v>0.17931493730955578</v>
      </c>
      <c r="BF334" s="2">
        <f t="shared" si="283"/>
        <v>0.13584270515142602</v>
      </c>
      <c r="BG334" s="2">
        <f t="shared" si="283"/>
        <v>7.3108051554487685E-2</v>
      </c>
      <c r="BH334" s="2">
        <f t="shared" si="271"/>
        <v>7.8344862317806019E-2</v>
      </c>
      <c r="BI334" s="2">
        <f t="shared" si="279"/>
        <v>3.2153846742329923E-3</v>
      </c>
      <c r="BJ334" s="2">
        <f t="shared" si="279"/>
        <v>1.8453240542857267E-3</v>
      </c>
      <c r="BK334" s="2">
        <f t="shared" si="279"/>
        <v>5.3447872020936297E-4</v>
      </c>
      <c r="BL334" s="2">
        <f t="shared" si="272"/>
        <v>1.1241683284847748</v>
      </c>
      <c r="BM334" s="2">
        <f t="shared" si="272"/>
        <v>160.2664517796195</v>
      </c>
      <c r="BN334" s="2">
        <f t="shared" si="272"/>
        <v>19.435818209257921</v>
      </c>
      <c r="BO334" s="2">
        <f t="shared" si="280"/>
        <v>8243.6272291157893</v>
      </c>
      <c r="BP334" s="2">
        <f t="shared" si="280"/>
        <v>499.23913468169872</v>
      </c>
      <c r="BQ334" s="2">
        <f t="shared" si="280"/>
        <v>10.240234699514223</v>
      </c>
      <c r="BR334" s="11">
        <f t="shared" si="281"/>
        <v>2.7739724771489865E-2</v>
      </c>
      <c r="BS334" s="17">
        <f t="shared" si="269"/>
        <v>1.651486493246885E-4</v>
      </c>
      <c r="BT334" s="17">
        <f t="shared" si="270"/>
        <v>3.1292312270864901E-4</v>
      </c>
      <c r="BU334" s="12">
        <f>(BU$3*temphigh!$I444+BU$4*temphigh!$I444^2+BU$5*temphigh!$I444^6)*(K334/K$56)^$BW$1</f>
        <v>-356.33186615131871</v>
      </c>
      <c r="BV334" s="12">
        <f>(BV$3*temphigh!$I444+BV$4*temphigh!$I444^2+BV$5*temphigh!$I444^6)*(L334/L$56)^$BW$1</f>
        <v>-50.08956115366302</v>
      </c>
      <c r="BW334" s="12">
        <f>(BW$3*temphigh!$I444+BW$4*temphigh!$I444^2+BW$5*temphigh!$I444^6)*(M334/M$56)^$BW$1</f>
        <v>-40.893938349667685</v>
      </c>
      <c r="BX334" s="12"/>
      <c r="BY334" s="12"/>
      <c r="BZ334" s="12"/>
      <c r="CA334" s="19"/>
      <c r="CB334" s="19"/>
      <c r="CC334" s="19"/>
      <c r="CD334" s="19"/>
      <c r="CE334" s="19"/>
      <c r="CF334" s="19"/>
      <c r="CG334" s="19"/>
      <c r="CH334" s="19"/>
    </row>
    <row r="335" spans="1:86" x14ac:dyDescent="0.3">
      <c r="A335" s="2">
        <f t="shared" si="254"/>
        <v>2289</v>
      </c>
      <c r="B335" s="5">
        <f t="shared" si="284"/>
        <v>1165.4057447699465</v>
      </c>
      <c r="C335" s="5">
        <f t="shared" si="284"/>
        <v>2964.1702576693874</v>
      </c>
      <c r="D335" s="5">
        <f t="shared" si="284"/>
        <v>4369.9573967957831</v>
      </c>
      <c r="E335" s="15">
        <f t="shared" si="285"/>
        <v>2.5033054660720158E-9</v>
      </c>
      <c r="F335" s="15">
        <f t="shared" si="285"/>
        <v>4.931679628513127E-9</v>
      </c>
      <c r="G335" s="15">
        <f t="shared" si="285"/>
        <v>1.006784853121966E-8</v>
      </c>
      <c r="H335" s="5">
        <f t="shared" si="257"/>
        <v>349.62172343098393</v>
      </c>
      <c r="I335" s="5">
        <f t="shared" si="257"/>
        <v>86604.024767325769</v>
      </c>
      <c r="J335" s="5">
        <f t="shared" si="257"/>
        <v>36326.807093219242</v>
      </c>
      <c r="K335" s="5">
        <f t="shared" si="258"/>
        <v>300</v>
      </c>
      <c r="L335" s="5">
        <f t="shared" si="258"/>
        <v>29216.953561709095</v>
      </c>
      <c r="M335" s="5">
        <f t="shared" si="258"/>
        <v>8312.8515440117153</v>
      </c>
      <c r="N335" s="15">
        <f t="shared" si="259"/>
        <v>0</v>
      </c>
      <c r="O335" s="15">
        <f t="shared" si="259"/>
        <v>-2.8325483070198443E-3</v>
      </c>
      <c r="P335" s="15">
        <f t="shared" si="259"/>
        <v>-1.0245537411230909E-3</v>
      </c>
      <c r="Q335" s="5">
        <f t="shared" si="260"/>
        <v>2.4213990145514037</v>
      </c>
      <c r="R335" s="5">
        <f t="shared" si="260"/>
        <v>1699.4880834810183</v>
      </c>
      <c r="S335" s="5">
        <f t="shared" si="260"/>
        <v>1554.6679296393017</v>
      </c>
      <c r="T335" s="5">
        <f t="shared" si="286"/>
        <v>6.9257682010980446</v>
      </c>
      <c r="U335" s="5">
        <f t="shared" si="286"/>
        <v>19.623661695249599</v>
      </c>
      <c r="V335" s="5">
        <f t="shared" si="286"/>
        <v>42.796712787056251</v>
      </c>
      <c r="W335" s="15">
        <f t="shared" si="262"/>
        <v>-1.0734613539272964E-2</v>
      </c>
      <c r="X335" s="15">
        <f t="shared" si="262"/>
        <v>-1.217998157191269E-2</v>
      </c>
      <c r="Y335" s="15">
        <f t="shared" si="262"/>
        <v>-9.7425357312937999E-3</v>
      </c>
      <c r="Z335" s="5">
        <f t="shared" si="267"/>
        <v>1.4985688548571741</v>
      </c>
      <c r="AA335" s="5">
        <f t="shared" si="267"/>
        <v>4657.1417387198335</v>
      </c>
      <c r="AB335" s="5">
        <f t="shared" si="267"/>
        <v>51868.214007146074</v>
      </c>
      <c r="AC335" s="16">
        <f t="shared" si="273"/>
        <v>0.74601339746147033</v>
      </c>
      <c r="AD335" s="16">
        <f t="shared" si="273"/>
        <v>3.123593073393665</v>
      </c>
      <c r="AE335" s="16">
        <f t="shared" si="273"/>
        <v>35.607172417389251</v>
      </c>
      <c r="AF335" s="15">
        <f t="shared" si="274"/>
        <v>-4.0504037456468023E-3</v>
      </c>
      <c r="AG335" s="15">
        <f t="shared" si="274"/>
        <v>2.9673830763510267E-4</v>
      </c>
      <c r="AH335" s="15">
        <f t="shared" si="274"/>
        <v>9.7937136394747881E-3</v>
      </c>
      <c r="AI335" s="1">
        <f t="shared" si="282"/>
        <v>2852.1586297423896</v>
      </c>
      <c r="AJ335" s="1">
        <f t="shared" si="282"/>
        <v>177621.80697695576</v>
      </c>
      <c r="AK335" s="1">
        <f t="shared" si="282"/>
        <v>73274.381769009589</v>
      </c>
      <c r="AL335" s="14">
        <f t="shared" si="287"/>
        <v>102.78039333962745</v>
      </c>
      <c r="AM335" s="14">
        <f t="shared" si="287"/>
        <v>25.913948660953231</v>
      </c>
      <c r="AN335" s="14">
        <f t="shared" si="287"/>
        <v>8.0096936846195543</v>
      </c>
      <c r="AO335" s="11">
        <f t="shared" si="288"/>
        <v>1.2489112058987333E-3</v>
      </c>
      <c r="AP335" s="11">
        <f t="shared" si="288"/>
        <v>1.5732987234316021E-3</v>
      </c>
      <c r="AQ335" s="11">
        <f t="shared" si="288"/>
        <v>1.427180451995498E-3</v>
      </c>
      <c r="AR335" s="1">
        <f t="shared" si="268"/>
        <v>349.62172343098393</v>
      </c>
      <c r="AS335" s="1">
        <f t="shared" si="265"/>
        <v>86604.024767325769</v>
      </c>
      <c r="AT335" s="1">
        <f t="shared" si="266"/>
        <v>36326.807093219242</v>
      </c>
      <c r="AU335" s="1">
        <f t="shared" si="275"/>
        <v>69.92434468619679</v>
      </c>
      <c r="AV335" s="1">
        <f t="shared" si="275"/>
        <v>17320.804953465155</v>
      </c>
      <c r="AW335" s="1">
        <f t="shared" si="275"/>
        <v>7265.361418643849</v>
      </c>
      <c r="AX335" s="1">
        <f t="shared" si="276"/>
        <v>240</v>
      </c>
      <c r="AY335" s="1">
        <f t="shared" si="276"/>
        <v>23373.562849367274</v>
      </c>
      <c r="AZ335" s="1">
        <f t="shared" si="276"/>
        <v>6650.2812352093715</v>
      </c>
      <c r="BA335" s="1">
        <f t="shared" si="277"/>
        <v>6387.1680862725307</v>
      </c>
      <c r="BB335" s="1">
        <f t="shared" si="277"/>
        <v>29817.658301681589</v>
      </c>
      <c r="BC335" s="1">
        <f t="shared" si="277"/>
        <v>38466.176020791958</v>
      </c>
      <c r="BD335" s="1">
        <f t="shared" si="278"/>
        <v>22.685711892747449</v>
      </c>
      <c r="BE335" s="2">
        <f t="shared" si="283"/>
        <v>0.17931493730955578</v>
      </c>
      <c r="BF335" s="2">
        <f t="shared" si="283"/>
        <v>0.13584270515142602</v>
      </c>
      <c r="BG335" s="2">
        <f t="shared" si="283"/>
        <v>7.3108051554487685E-2</v>
      </c>
      <c r="BH335" s="2">
        <f t="shared" si="271"/>
        <v>7.8279457881718389E-2</v>
      </c>
      <c r="BI335" s="2">
        <f t="shared" si="279"/>
        <v>3.2153846742329923E-3</v>
      </c>
      <c r="BJ335" s="2">
        <f t="shared" si="279"/>
        <v>1.8453240542857267E-3</v>
      </c>
      <c r="BK335" s="2">
        <f t="shared" si="279"/>
        <v>5.3447872020936297E-4</v>
      </c>
      <c r="BL335" s="2">
        <f t="shared" si="272"/>
        <v>1.1241683312989117</v>
      </c>
      <c r="BM335" s="2">
        <f t="shared" si="272"/>
        <v>159.81249010110307</v>
      </c>
      <c r="BN335" s="2">
        <f t="shared" si="272"/>
        <v>19.415905364476231</v>
      </c>
      <c r="BO335" s="2">
        <f t="shared" si="280"/>
        <v>8366.9692207850985</v>
      </c>
      <c r="BP335" s="2">
        <f t="shared" si="280"/>
        <v>505.225121390808</v>
      </c>
      <c r="BQ335" s="2">
        <f t="shared" si="280"/>
        <v>10.240499452767372</v>
      </c>
      <c r="BR335" s="11">
        <f t="shared" si="281"/>
        <v>2.7707547547702854E-2</v>
      </c>
      <c r="BS335" s="17">
        <f t="shared" si="269"/>
        <v>1.60691121831851E-4</v>
      </c>
      <c r="BT335" s="17">
        <f t="shared" si="270"/>
        <v>3.0380885699868835E-4</v>
      </c>
      <c r="BU335" s="12">
        <f>(BU$3*temphigh!$I445+BU$4*temphigh!$I445^2+BU$5*temphigh!$I445^6)*(K335/K$56)^$BW$1</f>
        <v>-357.5184941701865</v>
      </c>
      <c r="BV335" s="12">
        <f>(BV$3*temphigh!$I445+BV$4*temphigh!$I445^2+BV$5*temphigh!$I445^6)*(L335/L$56)^$BW$1</f>
        <v>-50.284832701293098</v>
      </c>
      <c r="BW335" s="12">
        <f>(BW$3*temphigh!$I445+BW$4*temphigh!$I445^2+BW$5*temphigh!$I445^6)*(M335/M$56)^$BW$1</f>
        <v>-41.028762702922499</v>
      </c>
      <c r="BX335" s="12"/>
      <c r="BY335" s="12"/>
      <c r="BZ335" s="12"/>
      <c r="CA335" s="19"/>
      <c r="CB335" s="19"/>
      <c r="CC335" s="19"/>
      <c r="CD335" s="19"/>
      <c r="CE335" s="19"/>
      <c r="CF335" s="19"/>
      <c r="CG335" s="19"/>
      <c r="CH335" s="19"/>
    </row>
    <row r="336" spans="1:86" x14ac:dyDescent="0.3">
      <c r="A336" s="2">
        <f t="shared" si="254"/>
        <v>2290</v>
      </c>
      <c r="B336" s="5">
        <f t="shared" si="284"/>
        <v>1165.4057475414447</v>
      </c>
      <c r="C336" s="5">
        <f t="shared" si="284"/>
        <v>2964.1702715568085</v>
      </c>
      <c r="D336" s="5">
        <f t="shared" si="284"/>
        <v>4369.9574385920487</v>
      </c>
      <c r="E336" s="15">
        <f t="shared" si="285"/>
        <v>2.3781401927684147E-9</v>
      </c>
      <c r="F336" s="15">
        <f t="shared" si="285"/>
        <v>4.6850956470874707E-9</v>
      </c>
      <c r="G336" s="15">
        <f t="shared" si="285"/>
        <v>9.5644561046586765E-9</v>
      </c>
      <c r="H336" s="5">
        <f t="shared" si="257"/>
        <v>349.62172426243342</v>
      </c>
      <c r="I336" s="5">
        <f t="shared" si="257"/>
        <v>86355.315177849465</v>
      </c>
      <c r="J336" s="5">
        <f t="shared" si="257"/>
        <v>36288.926299845865</v>
      </c>
      <c r="K336" s="5">
        <f t="shared" si="258"/>
        <v>300</v>
      </c>
      <c r="L336" s="5">
        <f t="shared" si="258"/>
        <v>29133.048126987283</v>
      </c>
      <c r="M336" s="5">
        <f t="shared" si="258"/>
        <v>8304.1830063081234</v>
      </c>
      <c r="N336" s="15">
        <f t="shared" si="259"/>
        <v>0</v>
      </c>
      <c r="O336" s="15">
        <f t="shared" si="259"/>
        <v>-2.8718064169350743E-3</v>
      </c>
      <c r="P336" s="15">
        <f t="shared" si="259"/>
        <v>-1.0427875029039857E-3</v>
      </c>
      <c r="Q336" s="5">
        <f t="shared" si="260"/>
        <v>2.3954062376024301</v>
      </c>
      <c r="R336" s="5">
        <f t="shared" si="260"/>
        <v>1673.9672026291896</v>
      </c>
      <c r="S336" s="5">
        <f t="shared" si="260"/>
        <v>1537.9161426904568</v>
      </c>
      <c r="T336" s="5">
        <f t="shared" si="286"/>
        <v>6.8514227559966709</v>
      </c>
      <c r="U336" s="5">
        <f t="shared" si="286"/>
        <v>19.384645857428008</v>
      </c>
      <c r="V336" s="5">
        <f t="shared" si="286"/>
        <v>42.379764283546436</v>
      </c>
      <c r="W336" s="15">
        <f t="shared" si="262"/>
        <v>-1.0734613539272964E-2</v>
      </c>
      <c r="X336" s="15">
        <f t="shared" si="262"/>
        <v>-1.217998157191269E-2</v>
      </c>
      <c r="Y336" s="15">
        <f t="shared" si="262"/>
        <v>-9.7425357312937999E-3</v>
      </c>
      <c r="Z336" s="5">
        <f t="shared" si="267"/>
        <v>1.4764776491843719</v>
      </c>
      <c r="AA336" s="5">
        <f t="shared" si="267"/>
        <v>4588.7482084703897</v>
      </c>
      <c r="AB336" s="5">
        <f t="shared" si="267"/>
        <v>51812.780576622856</v>
      </c>
      <c r="AC336" s="16">
        <f t="shared" si="273"/>
        <v>0.74299174200208973</v>
      </c>
      <c r="AD336" s="16">
        <f t="shared" si="273"/>
        <v>3.1245199631160046</v>
      </c>
      <c r="AE336" s="16">
        <f t="shared" si="273"/>
        <v>35.955898867556563</v>
      </c>
      <c r="AF336" s="15">
        <f t="shared" si="274"/>
        <v>-4.0504037456468023E-3</v>
      </c>
      <c r="AG336" s="15">
        <f t="shared" si="274"/>
        <v>2.9673830763510267E-4</v>
      </c>
      <c r="AH336" s="15">
        <f t="shared" si="274"/>
        <v>9.7937136394747881E-3</v>
      </c>
      <c r="AI336" s="1">
        <f t="shared" si="282"/>
        <v>2636.8671114543477</v>
      </c>
      <c r="AJ336" s="1">
        <f t="shared" si="282"/>
        <v>177180.43123272533</v>
      </c>
      <c r="AK336" s="1">
        <f t="shared" si="282"/>
        <v>73212.305010752476</v>
      </c>
      <c r="AL336" s="14">
        <f t="shared" si="287"/>
        <v>102.9074732887661</v>
      </c>
      <c r="AM336" s="14">
        <f t="shared" si="287"/>
        <v>25.954311339477108</v>
      </c>
      <c r="AN336" s="14">
        <f t="shared" si="287"/>
        <v>8.021010650090183</v>
      </c>
      <c r="AO336" s="11">
        <f t="shared" si="288"/>
        <v>1.2364220938397459E-3</v>
      </c>
      <c r="AP336" s="11">
        <f t="shared" si="288"/>
        <v>1.557565736197286E-3</v>
      </c>
      <c r="AQ336" s="11">
        <f t="shared" si="288"/>
        <v>1.4129086474755431E-3</v>
      </c>
      <c r="AR336" s="1">
        <f t="shared" si="268"/>
        <v>349.62172426243342</v>
      </c>
      <c r="AS336" s="1">
        <f t="shared" si="265"/>
        <v>86355.315177849465</v>
      </c>
      <c r="AT336" s="1">
        <f t="shared" si="266"/>
        <v>36288.926299845865</v>
      </c>
      <c r="AU336" s="1">
        <f t="shared" si="275"/>
        <v>69.924344852486684</v>
      </c>
      <c r="AV336" s="1">
        <f t="shared" si="275"/>
        <v>17271.063035569892</v>
      </c>
      <c r="AW336" s="1">
        <f t="shared" si="275"/>
        <v>7257.7852599691732</v>
      </c>
      <c r="AX336" s="1">
        <f t="shared" si="276"/>
        <v>240</v>
      </c>
      <c r="AY336" s="1">
        <f t="shared" si="276"/>
        <v>23306.438501589822</v>
      </c>
      <c r="AZ336" s="1">
        <f t="shared" si="276"/>
        <v>6643.3464050464991</v>
      </c>
      <c r="BA336" s="1">
        <f t="shared" si="277"/>
        <v>6387.1681014621117</v>
      </c>
      <c r="BB336" s="1">
        <f t="shared" si="277"/>
        <v>29809.13367156182</v>
      </c>
      <c r="BC336" s="1">
        <f t="shared" si="277"/>
        <v>38461.617074083297</v>
      </c>
      <c r="BD336" s="1">
        <f t="shared" si="278"/>
        <v>22.021103874602403</v>
      </c>
      <c r="BE336" s="2">
        <f t="shared" si="283"/>
        <v>0.17931493730955578</v>
      </c>
      <c r="BF336" s="2">
        <f t="shared" si="283"/>
        <v>0.13584270515142602</v>
      </c>
      <c r="BG336" s="2">
        <f t="shared" si="283"/>
        <v>7.3108051554487685E-2</v>
      </c>
      <c r="BH336" s="2">
        <f t="shared" si="271"/>
        <v>7.8214700394442838E-2</v>
      </c>
      <c r="BI336" s="2">
        <f t="shared" si="279"/>
        <v>3.2153846742329923E-3</v>
      </c>
      <c r="BJ336" s="2">
        <f t="shared" si="279"/>
        <v>1.8453240542857267E-3</v>
      </c>
      <c r="BK336" s="2">
        <f t="shared" si="279"/>
        <v>5.3447872020936297E-4</v>
      </c>
      <c r="BL336" s="2">
        <f t="shared" si="272"/>
        <v>1.1241683339723416</v>
      </c>
      <c r="BM336" s="2">
        <f t="shared" si="272"/>
        <v>159.35354031311093</v>
      </c>
      <c r="BN336" s="2">
        <f t="shared" si="272"/>
        <v>19.395658886513512</v>
      </c>
      <c r="BO336" s="2">
        <f t="shared" si="280"/>
        <v>8492.1566679738426</v>
      </c>
      <c r="BP336" s="2">
        <f t="shared" si="280"/>
        <v>511.2827762616937</v>
      </c>
      <c r="BQ336" s="2">
        <f t="shared" si="280"/>
        <v>10.240765561164014</v>
      </c>
      <c r="BR336" s="11">
        <f t="shared" si="281"/>
        <v>2.7675290611190312E-2</v>
      </c>
      <c r="BS336" s="17">
        <f t="shared" si="269"/>
        <v>1.5635880286691409E-4</v>
      </c>
      <c r="BT336" s="17">
        <f t="shared" si="270"/>
        <v>2.9496005533853235E-4</v>
      </c>
      <c r="BU336" s="12">
        <f>(BU$3*temphigh!$I446+BU$4*temphigh!$I446^2+BU$5*temphigh!$I446^6)*(K336/K$56)^$BW$1</f>
        <v>-358.69995524413076</v>
      </c>
      <c r="BV336" s="12">
        <f>(BV$3*temphigh!$I446+BV$4*temphigh!$I446^2+BV$5*temphigh!$I446^6)*(L336/L$56)^$BW$1</f>
        <v>-50.480148980146481</v>
      </c>
      <c r="BW336" s="12">
        <f>(BW$3*temphigh!$I446+BW$4*temphigh!$I446^2+BW$5*temphigh!$I446^6)*(M336/M$56)^$BW$1</f>
        <v>-41.163286664162506</v>
      </c>
      <c r="BX336" s="12"/>
      <c r="BY336" s="12"/>
      <c r="BZ336" s="12"/>
      <c r="CA336" s="19"/>
      <c r="CB336" s="19"/>
      <c r="CC336" s="19"/>
      <c r="CD336" s="19"/>
      <c r="CE336" s="19"/>
      <c r="CF336" s="19"/>
      <c r="CG336" s="19"/>
      <c r="CH336" s="19"/>
    </row>
    <row r="337" spans="1:86" x14ac:dyDescent="0.3">
      <c r="A337" s="2">
        <f t="shared" si="254"/>
        <v>2291</v>
      </c>
      <c r="B337" s="5">
        <f t="shared" si="284"/>
        <v>1165.4057501743682</v>
      </c>
      <c r="C337" s="5">
        <f t="shared" si="284"/>
        <v>2964.1702847498586</v>
      </c>
      <c r="D337" s="5">
        <f t="shared" si="284"/>
        <v>4369.9574782985019</v>
      </c>
      <c r="E337" s="15">
        <f t="shared" si="285"/>
        <v>2.2592331831299939E-9</v>
      </c>
      <c r="F337" s="15">
        <f t="shared" si="285"/>
        <v>4.4508408647330969E-9</v>
      </c>
      <c r="G337" s="15">
        <f t="shared" si="285"/>
        <v>9.0862332994257425E-9</v>
      </c>
      <c r="H337" s="5">
        <f t="shared" si="257"/>
        <v>349.62172505231047</v>
      </c>
      <c r="I337" s="5">
        <f t="shared" si="257"/>
        <v>86103.911381542523</v>
      </c>
      <c r="J337" s="5">
        <f t="shared" si="257"/>
        <v>36250.428093447204</v>
      </c>
      <c r="K337" s="5">
        <f t="shared" si="258"/>
        <v>300</v>
      </c>
      <c r="L337" s="5">
        <f t="shared" si="258"/>
        <v>29048.233775411689</v>
      </c>
      <c r="M337" s="5">
        <f t="shared" si="258"/>
        <v>8295.3731869175463</v>
      </c>
      <c r="N337" s="15">
        <f t="shared" si="259"/>
        <v>0</v>
      </c>
      <c r="O337" s="15">
        <f t="shared" si="259"/>
        <v>-2.9112762662492075E-3</v>
      </c>
      <c r="P337" s="15">
        <f t="shared" si="259"/>
        <v>-1.0608893594812319E-3</v>
      </c>
      <c r="Q337" s="5">
        <f t="shared" si="260"/>
        <v>2.3696924827258918</v>
      </c>
      <c r="R337" s="5">
        <f t="shared" si="260"/>
        <v>1648.7642969906938</v>
      </c>
      <c r="S337" s="5">
        <f t="shared" si="260"/>
        <v>1521.3172901906541</v>
      </c>
      <c r="T337" s="5">
        <f t="shared" si="286"/>
        <v>6.7778753805168659</v>
      </c>
      <c r="U337" s="5">
        <f t="shared" si="286"/>
        <v>19.148541228106481</v>
      </c>
      <c r="V337" s="5">
        <f t="shared" si="286"/>
        <v>41.966877915730173</v>
      </c>
      <c r="W337" s="15">
        <f t="shared" si="262"/>
        <v>-1.0734613539272964E-2</v>
      </c>
      <c r="X337" s="15">
        <f t="shared" si="262"/>
        <v>-1.217998157191269E-2</v>
      </c>
      <c r="Y337" s="15">
        <f t="shared" si="262"/>
        <v>-9.7425357312937999E-3</v>
      </c>
      <c r="Z337" s="5">
        <f t="shared" si="267"/>
        <v>1.4547121016177276</v>
      </c>
      <c r="AA337" s="5">
        <f t="shared" si="267"/>
        <v>4521.1810818677804</v>
      </c>
      <c r="AB337" s="5">
        <f t="shared" si="267"/>
        <v>51756.461663637259</v>
      </c>
      <c r="AC337" s="16">
        <f t="shared" si="273"/>
        <v>0.73998232546729981</v>
      </c>
      <c r="AD337" s="16">
        <f t="shared" si="273"/>
        <v>3.1254471278820315</v>
      </c>
      <c r="AE337" s="16">
        <f t="shared" si="273"/>
        <v>36.308040644715327</v>
      </c>
      <c r="AF337" s="15">
        <f t="shared" si="274"/>
        <v>-4.0504037456468023E-3</v>
      </c>
      <c r="AG337" s="15">
        <f t="shared" si="274"/>
        <v>2.9673830763510267E-4</v>
      </c>
      <c r="AH337" s="15">
        <f t="shared" si="274"/>
        <v>9.7937136394747881E-3</v>
      </c>
      <c r="AI337" s="1">
        <f t="shared" si="282"/>
        <v>2443.1047451613995</v>
      </c>
      <c r="AJ337" s="1">
        <f t="shared" si="282"/>
        <v>176733.45114502267</v>
      </c>
      <c r="AK337" s="1">
        <f t="shared" si="282"/>
        <v>73148.859769646398</v>
      </c>
      <c r="AL337" s="14">
        <f t="shared" si="287"/>
        <v>103.03343799162559</v>
      </c>
      <c r="AM337" s="14">
        <f t="shared" si="287"/>
        <v>25.994332630065585</v>
      </c>
      <c r="AN337" s="14">
        <f t="shared" si="287"/>
        <v>8.0322302758460999</v>
      </c>
      <c r="AO337" s="11">
        <f t="shared" si="288"/>
        <v>1.2240578729013484E-3</v>
      </c>
      <c r="AP337" s="11">
        <f t="shared" si="288"/>
        <v>1.5419900788353131E-3</v>
      </c>
      <c r="AQ337" s="11">
        <f t="shared" si="288"/>
        <v>1.3987795610007877E-3</v>
      </c>
      <c r="AR337" s="1">
        <f t="shared" si="268"/>
        <v>349.62172505231047</v>
      </c>
      <c r="AS337" s="1">
        <f t="shared" si="265"/>
        <v>86103.911381542523</v>
      </c>
      <c r="AT337" s="1">
        <f t="shared" si="266"/>
        <v>36250.428093447204</v>
      </c>
      <c r="AU337" s="1">
        <f t="shared" si="275"/>
        <v>69.92434501046209</v>
      </c>
      <c r="AV337" s="1">
        <f t="shared" si="275"/>
        <v>17220.782276308506</v>
      </c>
      <c r="AW337" s="1">
        <f t="shared" si="275"/>
        <v>7250.0856186894416</v>
      </c>
      <c r="AX337" s="1">
        <f t="shared" si="276"/>
        <v>240</v>
      </c>
      <c r="AY337" s="1">
        <f t="shared" si="276"/>
        <v>23238.587020329353</v>
      </c>
      <c r="AZ337" s="1">
        <f t="shared" si="276"/>
        <v>6636.2985495340363</v>
      </c>
      <c r="BA337" s="1">
        <f t="shared" si="277"/>
        <v>6387.1681158922147</v>
      </c>
      <c r="BB337" s="1">
        <f t="shared" si="277"/>
        <v>29800.491699748804</v>
      </c>
      <c r="BC337" s="1">
        <f t="shared" si="277"/>
        <v>38456.97892126027</v>
      </c>
      <c r="BD337" s="1">
        <f t="shared" si="278"/>
        <v>21.375909487923451</v>
      </c>
      <c r="BE337" s="2">
        <f t="shared" si="283"/>
        <v>0.17931493730955578</v>
      </c>
      <c r="BF337" s="2">
        <f t="shared" si="283"/>
        <v>0.13584270515142602</v>
      </c>
      <c r="BG337" s="2">
        <f t="shared" si="283"/>
        <v>7.3108051554487685E-2</v>
      </c>
      <c r="BH337" s="2">
        <f t="shared" si="271"/>
        <v>7.8150584968882941E-2</v>
      </c>
      <c r="BI337" s="2">
        <f t="shared" si="279"/>
        <v>3.2153846742329923E-3</v>
      </c>
      <c r="BJ337" s="2">
        <f t="shared" si="279"/>
        <v>1.8453240542857267E-3</v>
      </c>
      <c r="BK337" s="2">
        <f t="shared" si="279"/>
        <v>5.3447872020936297E-4</v>
      </c>
      <c r="BL337" s="2">
        <f t="shared" si="272"/>
        <v>1.1241683365121</v>
      </c>
      <c r="BM337" s="2">
        <f t="shared" si="272"/>
        <v>158.88961884044699</v>
      </c>
      <c r="BN337" s="2">
        <f t="shared" si="272"/>
        <v>19.375082414427201</v>
      </c>
      <c r="BO337" s="2">
        <f t="shared" si="280"/>
        <v>8619.2171825746245</v>
      </c>
      <c r="BP337" s="2">
        <f t="shared" si="280"/>
        <v>517.41295181016403</v>
      </c>
      <c r="BQ337" s="2">
        <f t="shared" si="280"/>
        <v>10.241033025601698</v>
      </c>
      <c r="BR337" s="11">
        <f t="shared" si="281"/>
        <v>2.7642949037737646E-2</v>
      </c>
      <c r="BS337" s="17">
        <f t="shared" si="269"/>
        <v>1.5214806106111849E-4</v>
      </c>
      <c r="BT337" s="17">
        <f t="shared" si="270"/>
        <v>2.8636898576556537E-4</v>
      </c>
      <c r="BU337" s="12">
        <f>(BU$3*temphigh!$I447+BU$4*temphigh!$I447^2+BU$5*temphigh!$I447^6)*(K337/K$56)^$BW$1</f>
        <v>-359.87627265084251</v>
      </c>
      <c r="BV337" s="12">
        <f>(BV$3*temphigh!$I447+BV$4*temphigh!$I447^2+BV$5*temphigh!$I447^6)*(L337/L$56)^$BW$1</f>
        <v>-50.675520494000658</v>
      </c>
      <c r="BW337" s="12">
        <f>(BW$3*temphigh!$I447+BW$4*temphigh!$I447^2+BW$5*temphigh!$I447^6)*(M337/M$56)^$BW$1</f>
        <v>-41.297512980270476</v>
      </c>
      <c r="BX337" s="12"/>
      <c r="BY337" s="12"/>
      <c r="BZ337" s="12"/>
      <c r="CA337" s="19"/>
      <c r="CB337" s="19"/>
      <c r="CC337" s="19"/>
      <c r="CD337" s="19"/>
      <c r="CE337" s="19"/>
      <c r="CF337" s="19"/>
      <c r="CG337" s="19"/>
      <c r="CH337" s="19"/>
    </row>
    <row r="338" spans="1:86" x14ac:dyDescent="0.3">
      <c r="A338" s="2">
        <f t="shared" si="254"/>
        <v>2292</v>
      </c>
      <c r="B338" s="5">
        <f t="shared" si="284"/>
        <v>1165.4057526756455</v>
      </c>
      <c r="C338" s="5">
        <f t="shared" si="284"/>
        <v>2964.1702972832563</v>
      </c>
      <c r="D338" s="5">
        <f t="shared" si="284"/>
        <v>4369.9575160196327</v>
      </c>
      <c r="E338" s="15">
        <f t="shared" si="285"/>
        <v>2.146271523973494E-9</v>
      </c>
      <c r="F338" s="15">
        <f t="shared" si="285"/>
        <v>4.2282988214964422E-9</v>
      </c>
      <c r="G338" s="15">
        <f t="shared" si="285"/>
        <v>8.6319216344544554E-9</v>
      </c>
      <c r="H338" s="5">
        <f t="shared" si="257"/>
        <v>349.62172580269367</v>
      </c>
      <c r="I338" s="5">
        <f t="shared" si="257"/>
        <v>85849.821993594145</v>
      </c>
      <c r="J338" s="5">
        <f t="shared" si="257"/>
        <v>36211.319295587549</v>
      </c>
      <c r="K338" s="5">
        <f t="shared" si="258"/>
        <v>300</v>
      </c>
      <c r="L338" s="5">
        <f t="shared" si="258"/>
        <v>28962.513413037661</v>
      </c>
      <c r="M338" s="5">
        <f t="shared" si="258"/>
        <v>8286.4236466469265</v>
      </c>
      <c r="N338" s="15">
        <f t="shared" si="259"/>
        <v>0</v>
      </c>
      <c r="O338" s="15">
        <f t="shared" si="259"/>
        <v>-2.9509664180197293E-3</v>
      </c>
      <c r="P338" s="15">
        <f t="shared" si="259"/>
        <v>-1.0788592711818978E-3</v>
      </c>
      <c r="Q338" s="5">
        <f t="shared" si="260"/>
        <v>2.344254754748317</v>
      </c>
      <c r="R338" s="5">
        <f t="shared" si="260"/>
        <v>1623.8761980993559</v>
      </c>
      <c r="S338" s="5">
        <f t="shared" si="260"/>
        <v>1504.870518159134</v>
      </c>
      <c r="T338" s="5">
        <f t="shared" si="286"/>
        <v>6.705117507689665</v>
      </c>
      <c r="U338" s="5">
        <f t="shared" si="286"/>
        <v>18.915312348819135</v>
      </c>
      <c r="V338" s="5">
        <f t="shared" si="286"/>
        <v>41.558014108105326</v>
      </c>
      <c r="W338" s="15">
        <f t="shared" si="262"/>
        <v>-1.0734613539272964E-2</v>
      </c>
      <c r="X338" s="15">
        <f t="shared" si="262"/>
        <v>-1.217998157191269E-2</v>
      </c>
      <c r="Y338" s="15">
        <f t="shared" si="262"/>
        <v>-9.7425357312937999E-3</v>
      </c>
      <c r="Z338" s="5">
        <f t="shared" si="267"/>
        <v>1.4332674114711108</v>
      </c>
      <c r="AA338" s="5">
        <f t="shared" si="267"/>
        <v>4454.4325187797949</v>
      </c>
      <c r="AB338" s="5">
        <f t="shared" si="267"/>
        <v>51699.267096260264</v>
      </c>
      <c r="AC338" s="16">
        <f t="shared" si="273"/>
        <v>0.73698509828451464</v>
      </c>
      <c r="AD338" s="16">
        <f t="shared" si="273"/>
        <v>3.1263745677733623</v>
      </c>
      <c r="AE338" s="16">
        <f t="shared" si="273"/>
        <v>36.663631197600083</v>
      </c>
      <c r="AF338" s="15">
        <f t="shared" si="274"/>
        <v>-4.0504037456468023E-3</v>
      </c>
      <c r="AG338" s="15">
        <f t="shared" si="274"/>
        <v>2.9673830763510267E-4</v>
      </c>
      <c r="AH338" s="15">
        <f t="shared" si="274"/>
        <v>9.7937136394747881E-3</v>
      </c>
      <c r="AI338" s="1">
        <f t="shared" si="282"/>
        <v>2268.7186156557218</v>
      </c>
      <c r="AJ338" s="1">
        <f t="shared" si="282"/>
        <v>176280.88830682891</v>
      </c>
      <c r="AK338" s="1">
        <f t="shared" si="282"/>
        <v>73084.0594113712</v>
      </c>
      <c r="AL338" s="14">
        <f t="shared" si="287"/>
        <v>103.15829569366188</v>
      </c>
      <c r="AM338" s="14">
        <f t="shared" si="287"/>
        <v>26.034014803056877</v>
      </c>
      <c r="AN338" s="14">
        <f t="shared" si="287"/>
        <v>8.0433532421898146</v>
      </c>
      <c r="AO338" s="11">
        <f t="shared" si="288"/>
        <v>1.2118172941723349E-3</v>
      </c>
      <c r="AP338" s="11">
        <f t="shared" si="288"/>
        <v>1.5265701780469599E-3</v>
      </c>
      <c r="AQ338" s="11">
        <f t="shared" si="288"/>
        <v>1.3847917653907799E-3</v>
      </c>
      <c r="AR338" s="1">
        <f t="shared" si="268"/>
        <v>349.62172580269367</v>
      </c>
      <c r="AS338" s="1">
        <f t="shared" si="265"/>
        <v>85849.821993594145</v>
      </c>
      <c r="AT338" s="1">
        <f t="shared" si="266"/>
        <v>36211.319295587549</v>
      </c>
      <c r="AU338" s="1">
        <f t="shared" si="275"/>
        <v>69.924345160538735</v>
      </c>
      <c r="AV338" s="1">
        <f t="shared" si="275"/>
        <v>17169.964398718828</v>
      </c>
      <c r="AW338" s="1">
        <f t="shared" si="275"/>
        <v>7242.26385911751</v>
      </c>
      <c r="AX338" s="1">
        <f t="shared" si="276"/>
        <v>240.00000000000003</v>
      </c>
      <c r="AY338" s="1">
        <f t="shared" si="276"/>
        <v>23170.010730430127</v>
      </c>
      <c r="AZ338" s="1">
        <f t="shared" si="276"/>
        <v>6629.1389173175412</v>
      </c>
      <c r="BA338" s="1">
        <f t="shared" si="277"/>
        <v>6387.1681296008128</v>
      </c>
      <c r="BB338" s="1">
        <f t="shared" si="277"/>
        <v>29791.731727004542</v>
      </c>
      <c r="BC338" s="1">
        <f t="shared" si="277"/>
        <v>38452.262139028106</v>
      </c>
      <c r="BD338" s="1">
        <f t="shared" si="278"/>
        <v>20.749563269121516</v>
      </c>
      <c r="BE338" s="2">
        <f t="shared" si="283"/>
        <v>0.17931493730955578</v>
      </c>
      <c r="BF338" s="2">
        <f t="shared" si="283"/>
        <v>0.13584270515142602</v>
      </c>
      <c r="BG338" s="2">
        <f t="shared" si="283"/>
        <v>7.3108051554487685E-2</v>
      </c>
      <c r="BH338" s="2">
        <f t="shared" si="271"/>
        <v>7.8087106710319917E-2</v>
      </c>
      <c r="BI338" s="2">
        <f t="shared" si="279"/>
        <v>3.2153846742329923E-3</v>
      </c>
      <c r="BJ338" s="2">
        <f t="shared" si="279"/>
        <v>1.8453240542857267E-3</v>
      </c>
      <c r="BK338" s="2">
        <f t="shared" si="279"/>
        <v>5.3447872020936297E-4</v>
      </c>
      <c r="BL338" s="2">
        <f t="shared" si="272"/>
        <v>1.1241683389248707</v>
      </c>
      <c r="BM338" s="2">
        <f t="shared" si="272"/>
        <v>158.42074158092709</v>
      </c>
      <c r="BN338" s="2">
        <f t="shared" si="272"/>
        <v>19.354179594198243</v>
      </c>
      <c r="BO338" s="2">
        <f t="shared" si="280"/>
        <v>8748.1787896120532</v>
      </c>
      <c r="BP338" s="2">
        <f t="shared" si="280"/>
        <v>523.61651039548428</v>
      </c>
      <c r="BQ338" s="2">
        <f t="shared" si="280"/>
        <v>10.24130184665356</v>
      </c>
      <c r="BR338" s="11">
        <f t="shared" si="281"/>
        <v>2.7610517688408026E-2</v>
      </c>
      <c r="BS338" s="17">
        <f t="shared" si="269"/>
        <v>1.4805537390548594E-4</v>
      </c>
      <c r="BT338" s="17">
        <f t="shared" si="270"/>
        <v>2.7802814151996636E-4</v>
      </c>
      <c r="BU338" s="12">
        <f>(BU$3*temphigh!$I448+BU$4*temphigh!$I448^2+BU$5*temphigh!$I448^6)*(K338/K$56)^$BW$1</f>
        <v>-361.04746894601686</v>
      </c>
      <c r="BV338" s="12">
        <f>(BV$3*temphigh!$I448+BV$4*temphigh!$I448^2+BV$5*temphigh!$I448^6)*(L338/L$56)^$BW$1</f>
        <v>-50.870957794224054</v>
      </c>
      <c r="BW338" s="12">
        <f>(BW$3*temphigh!$I448+BW$4*temphigh!$I448^2+BW$5*temphigh!$I448^6)*(M338/M$56)^$BW$1</f>
        <v>-41.431444292355778</v>
      </c>
      <c r="BX338" s="12"/>
      <c r="BY338" s="12"/>
      <c r="BZ338" s="12"/>
      <c r="CA338" s="19"/>
      <c r="CB338" s="19"/>
      <c r="CC338" s="19"/>
      <c r="CD338" s="19"/>
      <c r="CE338" s="19"/>
      <c r="CF338" s="19"/>
      <c r="CG338" s="19"/>
      <c r="CH338" s="19"/>
    </row>
    <row r="339" spans="1:86" x14ac:dyDescent="0.3">
      <c r="A339" s="2">
        <f t="shared" si="254"/>
        <v>2293</v>
      </c>
      <c r="B339" s="5">
        <f t="shared" si="284"/>
        <v>1165.4057550518587</v>
      </c>
      <c r="C339" s="5">
        <f t="shared" si="284"/>
        <v>2964.1703091899844</v>
      </c>
      <c r="D339" s="5">
        <f t="shared" si="284"/>
        <v>4369.9575518547072</v>
      </c>
      <c r="E339" s="15">
        <f t="shared" si="285"/>
        <v>2.0389579477748191E-9</v>
      </c>
      <c r="F339" s="15">
        <f t="shared" si="285"/>
        <v>4.01688388042162E-9</v>
      </c>
      <c r="G339" s="15">
        <f t="shared" si="285"/>
        <v>8.2003255527317319E-9</v>
      </c>
      <c r="H339" s="5">
        <f t="shared" si="257"/>
        <v>349.62172651555761</v>
      </c>
      <c r="I339" s="5">
        <f t="shared" si="257"/>
        <v>85593.055324874484</v>
      </c>
      <c r="J339" s="5">
        <f t="shared" si="257"/>
        <v>36171.606738657749</v>
      </c>
      <c r="K339" s="5">
        <f t="shared" si="258"/>
        <v>300</v>
      </c>
      <c r="L339" s="5">
        <f t="shared" si="258"/>
        <v>28875.889843274359</v>
      </c>
      <c r="M339" s="5">
        <f t="shared" si="258"/>
        <v>8277.3359487910166</v>
      </c>
      <c r="N339" s="15">
        <f t="shared" si="259"/>
        <v>0</v>
      </c>
      <c r="O339" s="15">
        <f t="shared" si="259"/>
        <v>-2.99088578839668E-3</v>
      </c>
      <c r="P339" s="15">
        <f t="shared" si="259"/>
        <v>-1.096697229520438E-3</v>
      </c>
      <c r="Q339" s="5">
        <f t="shared" si="260"/>
        <v>2.3190900906470175</v>
      </c>
      <c r="R339" s="5">
        <f t="shared" si="260"/>
        <v>1599.2997501911263</v>
      </c>
      <c r="S339" s="5">
        <f t="shared" si="260"/>
        <v>1488.5749672012591</v>
      </c>
      <c r="T339" s="5">
        <f t="shared" si="286"/>
        <v>6.6331406625092031</v>
      </c>
      <c r="U339" s="5">
        <f t="shared" si="286"/>
        <v>18.684924192983544</v>
      </c>
      <c r="V339" s="5">
        <f t="shared" si="286"/>
        <v>41.1531336707355</v>
      </c>
      <c r="W339" s="15">
        <f t="shared" si="262"/>
        <v>-1.0734613539272964E-2</v>
      </c>
      <c r="X339" s="15">
        <f t="shared" si="262"/>
        <v>-1.217998157191269E-2</v>
      </c>
      <c r="Y339" s="15">
        <f t="shared" si="262"/>
        <v>-9.7425357312937999E-3</v>
      </c>
      <c r="Z339" s="5">
        <f t="shared" si="267"/>
        <v>1.41213884882692</v>
      </c>
      <c r="AA339" s="5">
        <f t="shared" si="267"/>
        <v>4388.4947031524844</v>
      </c>
      <c r="AB339" s="5">
        <f t="shared" si="267"/>
        <v>51641.206719307702</v>
      </c>
      <c r="AC339" s="16">
        <f t="shared" si="273"/>
        <v>0.73400001108193713</v>
      </c>
      <c r="AD339" s="16">
        <f t="shared" si="273"/>
        <v>3.1273022828716366</v>
      </c>
      <c r="AE339" s="16">
        <f t="shared" si="273"/>
        <v>37.022704302532695</v>
      </c>
      <c r="AF339" s="15">
        <f t="shared" si="274"/>
        <v>-4.0504037456468023E-3</v>
      </c>
      <c r="AG339" s="15">
        <f t="shared" si="274"/>
        <v>2.9673830763510267E-4</v>
      </c>
      <c r="AH339" s="15">
        <f t="shared" si="274"/>
        <v>9.7937136394747881E-3</v>
      </c>
      <c r="AI339" s="1">
        <f t="shared" si="282"/>
        <v>2111.7710992506886</v>
      </c>
      <c r="AJ339" s="1">
        <f t="shared" si="282"/>
        <v>175822.76387486485</v>
      </c>
      <c r="AK339" s="1">
        <f t="shared" si="282"/>
        <v>73017.917329351592</v>
      </c>
      <c r="AL339" s="14">
        <f t="shared" si="287"/>
        <v>103.28205461035321</v>
      </c>
      <c r="AM339" s="14">
        <f t="shared" si="287"/>
        <v>26.073360126163923</v>
      </c>
      <c r="AN339" s="14">
        <f t="shared" si="287"/>
        <v>8.05438022783237</v>
      </c>
      <c r="AO339" s="11">
        <f t="shared" si="288"/>
        <v>1.1996991212306115E-3</v>
      </c>
      <c r="AP339" s="11">
        <f t="shared" si="288"/>
        <v>1.5113044762664902E-3</v>
      </c>
      <c r="AQ339" s="11">
        <f t="shared" si="288"/>
        <v>1.3709438477368721E-3</v>
      </c>
      <c r="AR339" s="1">
        <f t="shared" si="268"/>
        <v>349.62172651555761</v>
      </c>
      <c r="AS339" s="1">
        <f t="shared" si="265"/>
        <v>85593.055324874484</v>
      </c>
      <c r="AT339" s="1">
        <f t="shared" si="266"/>
        <v>36171.606738657749</v>
      </c>
      <c r="AU339" s="1">
        <f t="shared" si="275"/>
        <v>69.924345303111522</v>
      </c>
      <c r="AV339" s="1">
        <f t="shared" si="275"/>
        <v>17118.611064974899</v>
      </c>
      <c r="AW339" s="1">
        <f t="shared" si="275"/>
        <v>7234.3213477315503</v>
      </c>
      <c r="AX339" s="1">
        <f t="shared" si="276"/>
        <v>240</v>
      </c>
      <c r="AY339" s="1">
        <f t="shared" si="276"/>
        <v>23100.711874619486</v>
      </c>
      <c r="AZ339" s="1">
        <f t="shared" si="276"/>
        <v>6621.8687590328127</v>
      </c>
      <c r="BA339" s="1">
        <f t="shared" si="277"/>
        <v>6387.1681426239793</v>
      </c>
      <c r="BB339" s="1">
        <f t="shared" si="277"/>
        <v>29782.853067486478</v>
      </c>
      <c r="BC339" s="1">
        <f t="shared" si="277"/>
        <v>38447.46730411407</v>
      </c>
      <c r="BD339" s="1">
        <f t="shared" si="278"/>
        <v>20.141516171356585</v>
      </c>
      <c r="BE339" s="2">
        <f t="shared" si="283"/>
        <v>0.17931493730955578</v>
      </c>
      <c r="BF339" s="2">
        <f t="shared" si="283"/>
        <v>0.13584270515142602</v>
      </c>
      <c r="BG339" s="2">
        <f t="shared" si="283"/>
        <v>7.3108051554487685E-2</v>
      </c>
      <c r="BH339" s="2">
        <f t="shared" si="271"/>
        <v>7.8024260717138874E-2</v>
      </c>
      <c r="BI339" s="2">
        <f t="shared" si="279"/>
        <v>3.2153846742329923E-3</v>
      </c>
      <c r="BJ339" s="2">
        <f t="shared" si="279"/>
        <v>1.8453240542857267E-3</v>
      </c>
      <c r="BK339" s="2">
        <f t="shared" si="279"/>
        <v>5.3447872020936297E-4</v>
      </c>
      <c r="BL339" s="2">
        <f t="shared" si="272"/>
        <v>1.1241683412170025</v>
      </c>
      <c r="BM339" s="2">
        <f t="shared" si="272"/>
        <v>157.94692387079988</v>
      </c>
      <c r="BN339" s="2">
        <f t="shared" si="272"/>
        <v>19.332954077594163</v>
      </c>
      <c r="BO339" s="2">
        <f t="shared" si="280"/>
        <v>8879.0699334240635</v>
      </c>
      <c r="BP339" s="2">
        <f t="shared" si="280"/>
        <v>529.89432431827709</v>
      </c>
      <c r="BQ339" s="2">
        <f t="shared" si="280"/>
        <v>10.241572024573697</v>
      </c>
      <c r="BR339" s="11">
        <f t="shared" si="281"/>
        <v>2.7577991202010849E-2</v>
      </c>
      <c r="BS339" s="17">
        <f t="shared" si="269"/>
        <v>1.4407732439186582E-4</v>
      </c>
      <c r="BT339" s="17">
        <f t="shared" si="270"/>
        <v>2.6993023448540422E-4</v>
      </c>
      <c r="BU339" s="12">
        <f>(BU$3*temphigh!$I449+BU$4*temphigh!$I449^2+BU$5*temphigh!$I449^6)*(K339/K$56)^$BW$1</f>
        <v>-362.21356599546971</v>
      </c>
      <c r="BV339" s="12">
        <f>(BV$3*temphigh!$I449+BV$4*temphigh!$I449^2+BV$5*temphigh!$I449^6)*(L339/L$56)^$BW$1</f>
        <v>-51.066471490984071</v>
      </c>
      <c r="BW339" s="12">
        <f>(BW$3*temphigh!$I449+BW$4*temphigh!$I449^2+BW$5*temphigh!$I449^6)*(M339/M$56)^$BW$1</f>
        <v>-41.565083139678251</v>
      </c>
      <c r="BX339" s="12"/>
      <c r="BY339" s="12"/>
      <c r="BZ339" s="12"/>
      <c r="CA339" s="19"/>
      <c r="CB339" s="19"/>
      <c r="CC339" s="19"/>
      <c r="CD339" s="19"/>
      <c r="CE339" s="19"/>
      <c r="CF339" s="19"/>
      <c r="CG339" s="19"/>
      <c r="CH339" s="19"/>
    </row>
    <row r="340" spans="1:86" x14ac:dyDescent="0.3">
      <c r="A340" s="2">
        <f t="shared" si="254"/>
        <v>2294</v>
      </c>
      <c r="B340" s="5">
        <f t="shared" si="284"/>
        <v>1165.4057573092614</v>
      </c>
      <c r="C340" s="5">
        <f t="shared" si="284"/>
        <v>2964.170320501376</v>
      </c>
      <c r="D340" s="5">
        <f t="shared" si="284"/>
        <v>4369.9575858980279</v>
      </c>
      <c r="E340" s="15">
        <f t="shared" si="285"/>
        <v>1.937010050386078E-9</v>
      </c>
      <c r="F340" s="15">
        <f t="shared" si="285"/>
        <v>3.8160396864005389E-9</v>
      </c>
      <c r="G340" s="15">
        <f t="shared" si="285"/>
        <v>7.7903092750951451E-9</v>
      </c>
      <c r="H340" s="5">
        <f t="shared" si="257"/>
        <v>349.62172719277839</v>
      </c>
      <c r="I340" s="5">
        <f t="shared" si="257"/>
        <v>85333.619362778365</v>
      </c>
      <c r="J340" s="5">
        <f t="shared" si="257"/>
        <v>36131.29726378536</v>
      </c>
      <c r="K340" s="5">
        <f t="shared" si="258"/>
        <v>300</v>
      </c>
      <c r="L340" s="5">
        <f t="shared" si="258"/>
        <v>28788.36576042114</v>
      </c>
      <c r="M340" s="5">
        <f t="shared" si="258"/>
        <v>8268.11165865363</v>
      </c>
      <c r="N340" s="15">
        <f t="shared" si="259"/>
        <v>0</v>
      </c>
      <c r="O340" s="15">
        <f t="shared" si="259"/>
        <v>-3.0310436605853752E-3</v>
      </c>
      <c r="P340" s="15">
        <f t="shared" si="259"/>
        <v>-1.1144032566098305E-3</v>
      </c>
      <c r="Q340" s="5">
        <f t="shared" si="260"/>
        <v>2.2941955592050438</v>
      </c>
      <c r="R340" s="5">
        <f t="shared" si="260"/>
        <v>1575.0318103846507</v>
      </c>
      <c r="S340" s="5">
        <f t="shared" si="260"/>
        <v>1472.4297727015596</v>
      </c>
      <c r="T340" s="5">
        <f t="shared" si="286"/>
        <v>6.56193646094553</v>
      </c>
      <c r="U340" s="5">
        <f t="shared" si="286"/>
        <v>18.457342160640419</v>
      </c>
      <c r="V340" s="5">
        <f t="shared" si="286"/>
        <v>40.75219779549365</v>
      </c>
      <c r="W340" s="15">
        <f t="shared" si="262"/>
        <v>-1.0734613539272964E-2</v>
      </c>
      <c r="X340" s="15">
        <f t="shared" si="262"/>
        <v>-1.217998157191269E-2</v>
      </c>
      <c r="Y340" s="15">
        <f t="shared" si="262"/>
        <v>-9.7425357312937999E-3</v>
      </c>
      <c r="Z340" s="5">
        <f t="shared" si="267"/>
        <v>1.391321753492903</v>
      </c>
      <c r="AA340" s="5">
        <f t="shared" si="267"/>
        <v>4323.35984355249</v>
      </c>
      <c r="AB340" s="5">
        <f t="shared" si="267"/>
        <v>51582.290391302755</v>
      </c>
      <c r="AC340" s="16">
        <f t="shared" si="273"/>
        <v>0.73102701468774611</v>
      </c>
      <c r="AD340" s="16">
        <f t="shared" si="273"/>
        <v>3.1282302732585192</v>
      </c>
      <c r="AE340" s="16">
        <f t="shared" si="273"/>
        <v>37.385294066630649</v>
      </c>
      <c r="AF340" s="15">
        <f t="shared" si="274"/>
        <v>-4.0504037456468023E-3</v>
      </c>
      <c r="AG340" s="15">
        <f t="shared" si="274"/>
        <v>2.9673830763510267E-4</v>
      </c>
      <c r="AH340" s="15">
        <f t="shared" si="274"/>
        <v>9.7937136394747881E-3</v>
      </c>
      <c r="AI340" s="1">
        <f t="shared" si="282"/>
        <v>1970.5183346287313</v>
      </c>
      <c r="AJ340" s="1">
        <f t="shared" si="282"/>
        <v>175359.09855235324</v>
      </c>
      <c r="AK340" s="1">
        <f t="shared" si="282"/>
        <v>72950.446944147974</v>
      </c>
      <c r="AL340" s="14">
        <f t="shared" si="287"/>
        <v>103.40472292660661</v>
      </c>
      <c r="AM340" s="14">
        <f t="shared" si="287"/>
        <v>26.112370864175205</v>
      </c>
      <c r="AN340" s="14">
        <f t="shared" si="287"/>
        <v>8.0653119098228441</v>
      </c>
      <c r="AO340" s="11">
        <f t="shared" si="288"/>
        <v>1.1877021300183055E-3</v>
      </c>
      <c r="AP340" s="11">
        <f t="shared" si="288"/>
        <v>1.4961914315038253E-3</v>
      </c>
      <c r="AQ340" s="11">
        <f t="shared" si="288"/>
        <v>1.3572344092595034E-3</v>
      </c>
      <c r="AR340" s="1">
        <f t="shared" si="268"/>
        <v>349.62172719277839</v>
      </c>
      <c r="AS340" s="1">
        <f t="shared" si="265"/>
        <v>85333.619362778365</v>
      </c>
      <c r="AT340" s="1">
        <f t="shared" si="266"/>
        <v>36131.29726378536</v>
      </c>
      <c r="AU340" s="1">
        <f t="shared" si="275"/>
        <v>69.924345438555676</v>
      </c>
      <c r="AV340" s="1">
        <f t="shared" si="275"/>
        <v>17066.723872555674</v>
      </c>
      <c r="AW340" s="1">
        <f t="shared" si="275"/>
        <v>7226.2594527570727</v>
      </c>
      <c r="AX340" s="1">
        <f t="shared" si="276"/>
        <v>239.99999999999997</v>
      </c>
      <c r="AY340" s="1">
        <f t="shared" si="276"/>
        <v>23030.692608336914</v>
      </c>
      <c r="AZ340" s="1">
        <f t="shared" si="276"/>
        <v>6614.4893269229042</v>
      </c>
      <c r="BA340" s="1">
        <f t="shared" si="277"/>
        <v>6387.1681549959885</v>
      </c>
      <c r="BB340" s="1">
        <f t="shared" si="277"/>
        <v>29773.855007652346</v>
      </c>
      <c r="BC340" s="1">
        <f t="shared" si="277"/>
        <v>38442.594993135695</v>
      </c>
      <c r="BD340" s="1">
        <f t="shared" si="278"/>
        <v>19.551235089563441</v>
      </c>
      <c r="BE340" s="2">
        <f t="shared" si="283"/>
        <v>0.17931493730955578</v>
      </c>
      <c r="BF340" s="2">
        <f t="shared" si="283"/>
        <v>0.13584270515142602</v>
      </c>
      <c r="BG340" s="2">
        <f t="shared" si="283"/>
        <v>7.3108051554487685E-2</v>
      </c>
      <c r="BH340" s="2">
        <f t="shared" si="271"/>
        <v>7.7962042081529306E-2</v>
      </c>
      <c r="BI340" s="2">
        <f t="shared" si="279"/>
        <v>3.2153846742329923E-3</v>
      </c>
      <c r="BJ340" s="2">
        <f t="shared" si="279"/>
        <v>1.8453240542857267E-3</v>
      </c>
      <c r="BK340" s="2">
        <f t="shared" si="279"/>
        <v>5.3447872020936297E-4</v>
      </c>
      <c r="BL340" s="2">
        <f t="shared" si="272"/>
        <v>1.1241683433945278</v>
      </c>
      <c r="BM340" s="2">
        <f t="shared" si="272"/>
        <v>157.46818044939715</v>
      </c>
      <c r="BN340" s="2">
        <f t="shared" si="272"/>
        <v>19.311409521052056</v>
      </c>
      <c r="BO340" s="2">
        <f t="shared" si="280"/>
        <v>9011.9194839357424</v>
      </c>
      <c r="BP340" s="2">
        <f t="shared" si="280"/>
        <v>536.24727591848352</v>
      </c>
      <c r="BQ340" s="2">
        <f t="shared" si="280"/>
        <v>10.241843559303131</v>
      </c>
      <c r="BR340" s="11">
        <f t="shared" si="281"/>
        <v>2.7545363987237365E-2</v>
      </c>
      <c r="BS340" s="17">
        <f t="shared" si="269"/>
        <v>1.4021059776040082E-4</v>
      </c>
      <c r="BT340" s="17">
        <f t="shared" si="270"/>
        <v>2.620681888207808E-4</v>
      </c>
      <c r="BU340" s="12">
        <f>(BU$3*temphigh!$I450+BU$4*temphigh!$I450^2+BU$5*temphigh!$I450^6)*(K340/K$56)^$BW$1</f>
        <v>-363.37458500587695</v>
      </c>
      <c r="BV340" s="12">
        <f>(BV$3*temphigh!$I450+BV$4*temphigh!$I450^2+BV$5*temphigh!$I450^6)*(L340/L$56)^$BW$1</f>
        <v>-51.262072264567742</v>
      </c>
      <c r="BW340" s="12">
        <f>(BW$3*temphigh!$I450+BW$4*temphigh!$I450^2+BW$5*temphigh!$I450^6)*(M340/M$56)^$BW$1</f>
        <v>-41.698431963421001</v>
      </c>
      <c r="BX340" s="12"/>
      <c r="BY340" s="12"/>
      <c r="BZ340" s="12"/>
      <c r="CA340" s="19"/>
      <c r="CB340" s="19"/>
      <c r="CC340" s="19"/>
      <c r="CD340" s="19"/>
      <c r="CE340" s="19"/>
      <c r="CF340" s="19"/>
      <c r="CG340" s="19"/>
      <c r="CH340" s="19"/>
    </row>
    <row r="341" spans="1:86" x14ac:dyDescent="0.3">
      <c r="A341" s="2">
        <f t="shared" si="254"/>
        <v>2295</v>
      </c>
      <c r="B341" s="5">
        <f t="shared" si="284"/>
        <v>1165.405759453794</v>
      </c>
      <c r="C341" s="5">
        <f t="shared" si="284"/>
        <v>2964.1703312471977</v>
      </c>
      <c r="D341" s="5">
        <f t="shared" si="284"/>
        <v>4369.9576182391829</v>
      </c>
      <c r="E341" s="15">
        <f t="shared" si="285"/>
        <v>1.840159547866774E-9</v>
      </c>
      <c r="F341" s="15">
        <f t="shared" si="285"/>
        <v>3.6252377020805117E-9</v>
      </c>
      <c r="G341" s="15">
        <f t="shared" si="285"/>
        <v>7.4007938113403873E-9</v>
      </c>
      <c r="H341" s="5">
        <f t="shared" si="257"/>
        <v>349.62172783613818</v>
      </c>
      <c r="I341" s="5">
        <f t="shared" si="257"/>
        <v>85071.521751632928</v>
      </c>
      <c r="J341" s="5">
        <f t="shared" si="257"/>
        <v>36090.39771878445</v>
      </c>
      <c r="K341" s="5">
        <f t="shared" si="258"/>
        <v>300</v>
      </c>
      <c r="L341" s="5">
        <f t="shared" si="258"/>
        <v>28699.943743056905</v>
      </c>
      <c r="M341" s="5">
        <f t="shared" si="258"/>
        <v>8258.7523430780093</v>
      </c>
      <c r="N341" s="15">
        <f t="shared" si="259"/>
        <v>0</v>
      </c>
      <c r="O341" s="15">
        <f t="shared" si="259"/>
        <v>-3.0714496995102314E-3</v>
      </c>
      <c r="P341" s="15">
        <f t="shared" si="259"/>
        <v>-1.1319774045172037E-3</v>
      </c>
      <c r="Q341" s="5">
        <f t="shared" si="260"/>
        <v>2.2695682606698293</v>
      </c>
      <c r="R341" s="5">
        <f t="shared" si="260"/>
        <v>1551.0692488574559</v>
      </c>
      <c r="S341" s="5">
        <f t="shared" si="260"/>
        <v>1456.4340650174179</v>
      </c>
      <c r="T341" s="5">
        <f t="shared" si="286"/>
        <v>6.4914966089680153</v>
      </c>
      <c r="U341" s="5">
        <f t="shared" si="286"/>
        <v>18.232532073257332</v>
      </c>
      <c r="V341" s="5">
        <f t="shared" si="286"/>
        <v>40.3551680523423</v>
      </c>
      <c r="W341" s="15">
        <f t="shared" si="262"/>
        <v>-1.0734613539272964E-2</v>
      </c>
      <c r="X341" s="15">
        <f t="shared" si="262"/>
        <v>-1.217998157191269E-2</v>
      </c>
      <c r="Y341" s="15">
        <f t="shared" si="262"/>
        <v>-9.7425357312937999E-3</v>
      </c>
      <c r="Z341" s="5">
        <f t="shared" si="267"/>
        <v>1.3708115339743607</v>
      </c>
      <c r="AA341" s="5">
        <f t="shared" si="267"/>
        <v>4259.0201736989402</v>
      </c>
      <c r="AB341" s="5">
        <f t="shared" si="267"/>
        <v>51522.527981492756</v>
      </c>
      <c r="AC341" s="16">
        <f t="shared" si="273"/>
        <v>0.72806606012928587</v>
      </c>
      <c r="AD341" s="16">
        <f t="shared" si="273"/>
        <v>3.1291585390156986</v>
      </c>
      <c r="AE341" s="16">
        <f t="shared" si="273"/>
        <v>37.751434931046788</v>
      </c>
      <c r="AF341" s="15">
        <f t="shared" si="274"/>
        <v>-4.0504037456468023E-3</v>
      </c>
      <c r="AG341" s="15">
        <f t="shared" si="274"/>
        <v>2.9673830763510267E-4</v>
      </c>
      <c r="AH341" s="15">
        <f t="shared" si="274"/>
        <v>9.7937136394747881E-3</v>
      </c>
      <c r="AI341" s="1">
        <f t="shared" si="282"/>
        <v>1843.390846604414</v>
      </c>
      <c r="AJ341" s="1">
        <f t="shared" si="282"/>
        <v>174889.91256967362</v>
      </c>
      <c r="AK341" s="1">
        <f t="shared" si="282"/>
        <v>72881.661702490252</v>
      </c>
      <c r="AL341" s="14">
        <f t="shared" si="287"/>
        <v>103.52630879618376</v>
      </c>
      <c r="AM341" s="14">
        <f t="shared" si="287"/>
        <v>26.151049278663002</v>
      </c>
      <c r="AN341" s="14">
        <f t="shared" si="287"/>
        <v>8.0761489634798131</v>
      </c>
      <c r="AO341" s="11">
        <f t="shared" si="288"/>
        <v>1.1758251087181223E-3</v>
      </c>
      <c r="AP341" s="11">
        <f t="shared" si="288"/>
        <v>1.4812295171887869E-3</v>
      </c>
      <c r="AQ341" s="11">
        <f t="shared" si="288"/>
        <v>1.3436620651669084E-3</v>
      </c>
      <c r="AR341" s="1">
        <f t="shared" si="268"/>
        <v>349.62172783613818</v>
      </c>
      <c r="AS341" s="1">
        <f t="shared" si="265"/>
        <v>85071.521751632928</v>
      </c>
      <c r="AT341" s="1">
        <f t="shared" si="266"/>
        <v>36090.39771878445</v>
      </c>
      <c r="AU341" s="1">
        <f t="shared" si="275"/>
        <v>69.924345567227633</v>
      </c>
      <c r="AV341" s="1">
        <f t="shared" si="275"/>
        <v>17014.304350326587</v>
      </c>
      <c r="AW341" s="1">
        <f t="shared" si="275"/>
        <v>7218.0795437568904</v>
      </c>
      <c r="AX341" s="1">
        <f t="shared" si="276"/>
        <v>240</v>
      </c>
      <c r="AY341" s="1">
        <f t="shared" si="276"/>
        <v>22959.954994445528</v>
      </c>
      <c r="AZ341" s="1">
        <f t="shared" si="276"/>
        <v>6607.0018744624076</v>
      </c>
      <c r="BA341" s="1">
        <f t="shared" si="277"/>
        <v>6387.1681667493967</v>
      </c>
      <c r="BB341" s="1">
        <f t="shared" si="277"/>
        <v>29764.736805121072</v>
      </c>
      <c r="BC341" s="1">
        <f t="shared" si="277"/>
        <v>38437.645782471714</v>
      </c>
      <c r="BD341" s="1">
        <f t="shared" si="278"/>
        <v>18.978202399171028</v>
      </c>
      <c r="BE341" s="2">
        <f t="shared" si="283"/>
        <v>0.17931493730955578</v>
      </c>
      <c r="BF341" s="2">
        <f t="shared" si="283"/>
        <v>0.13584270515142602</v>
      </c>
      <c r="BG341" s="2">
        <f t="shared" si="283"/>
        <v>7.3108051554487685E-2</v>
      </c>
      <c r="BH341" s="2">
        <f t="shared" si="271"/>
        <v>7.790044589015914E-2</v>
      </c>
      <c r="BI341" s="2">
        <f t="shared" si="279"/>
        <v>3.2153846742329923E-3</v>
      </c>
      <c r="BJ341" s="2">
        <f t="shared" si="279"/>
        <v>1.8453240542857267E-3</v>
      </c>
      <c r="BK341" s="2">
        <f t="shared" si="279"/>
        <v>5.3447872020936297E-4</v>
      </c>
      <c r="BL341" s="2">
        <f t="shared" si="272"/>
        <v>1.124168345463177</v>
      </c>
      <c r="BM341" s="2">
        <f t="shared" si="272"/>
        <v>156.98452542297966</v>
      </c>
      <c r="BN341" s="2">
        <f t="shared" si="272"/>
        <v>19.289549584582826</v>
      </c>
      <c r="BO341" s="2">
        <f t="shared" si="280"/>
        <v>9146.7567430269773</v>
      </c>
      <c r="BP341" s="2">
        <f t="shared" si="280"/>
        <v>542.67625767330253</v>
      </c>
      <c r="BQ341" s="2">
        <f t="shared" si="280"/>
        <v>10.242116450476285</v>
      </c>
      <c r="BR341" s="11">
        <f t="shared" si="281"/>
        <v>2.7512630214429151E-2</v>
      </c>
      <c r="BS341" s="17">
        <f t="shared" si="269"/>
        <v>1.3645197834997219E-4</v>
      </c>
      <c r="BT341" s="17">
        <f t="shared" si="270"/>
        <v>2.5443513477745706E-4</v>
      </c>
      <c r="BU341" s="12">
        <f>(BU$3*temphigh!$I451+BU$4*temphigh!$I451^2+BU$5*temphigh!$I451^6)*(K341/K$56)^$BW$1</f>
        <v>-364.53054655419226</v>
      </c>
      <c r="BV341" s="12">
        <f>(BV$3*temphigh!$I451+BV$4*temphigh!$I451^2+BV$5*temphigh!$I451^6)*(L341/L$56)^$BW$1</f>
        <v>-51.457770876838154</v>
      </c>
      <c r="BW341" s="12">
        <f>(BW$3*temphigh!$I451+BW$4*temphigh!$I451^2+BW$5*temphigh!$I451^6)*(M341/M$56)^$BW$1</f>
        <v>-41.83149311031795</v>
      </c>
      <c r="BX341" s="12"/>
      <c r="BY341" s="12"/>
      <c r="BZ341" s="12"/>
      <c r="CA341" s="19"/>
      <c r="CB341" s="19"/>
      <c r="CC341" s="19"/>
      <c r="CD341" s="19"/>
      <c r="CE341" s="19"/>
      <c r="CF341" s="19"/>
      <c r="CG341" s="19"/>
      <c r="CH341" s="19"/>
    </row>
    <row r="342" spans="1:86" x14ac:dyDescent="0.3">
      <c r="A342" s="2">
        <f t="shared" si="254"/>
        <v>2296</v>
      </c>
      <c r="B342" s="5">
        <f t="shared" si="284"/>
        <v>1165.4057614910998</v>
      </c>
      <c r="C342" s="5">
        <f t="shared" si="284"/>
        <v>2964.1703414557287</v>
      </c>
      <c r="D342" s="5">
        <f t="shared" si="284"/>
        <v>4369.9576489632809</v>
      </c>
      <c r="E342" s="15">
        <f t="shared" si="285"/>
        <v>1.7481515704734353E-9</v>
      </c>
      <c r="F342" s="15">
        <f t="shared" si="285"/>
        <v>3.443975816976486E-9</v>
      </c>
      <c r="G342" s="15">
        <f t="shared" si="285"/>
        <v>7.0307541207733676E-9</v>
      </c>
      <c r="H342" s="5">
        <f t="shared" si="257"/>
        <v>349.62172844732993</v>
      </c>
      <c r="I342" s="5">
        <f t="shared" si="257"/>
        <v>84806.769772649161</v>
      </c>
      <c r="J342" s="5">
        <f t="shared" si="257"/>
        <v>36048.914956147739</v>
      </c>
      <c r="K342" s="5">
        <f t="shared" si="258"/>
        <v>300</v>
      </c>
      <c r="L342" s="5">
        <f t="shared" si="258"/>
        <v>28610.626247275606</v>
      </c>
      <c r="M342" s="5">
        <f t="shared" si="258"/>
        <v>8249.2595699868871</v>
      </c>
      <c r="N342" s="15">
        <f t="shared" si="259"/>
        <v>0</v>
      </c>
      <c r="O342" s="15">
        <f t="shared" si="259"/>
        <v>-3.1121139672235509E-3</v>
      </c>
      <c r="P342" s="15">
        <f t="shared" si="259"/>
        <v>-1.1494197545562912E-3</v>
      </c>
      <c r="Q342" s="5">
        <f t="shared" si="260"/>
        <v>2.2452053264154981</v>
      </c>
      <c r="R342" s="5">
        <f t="shared" si="260"/>
        <v>1527.4089490175675</v>
      </c>
      <c r="S342" s="5">
        <f t="shared" si="260"/>
        <v>1440.5869696733296</v>
      </c>
      <c r="T342" s="5">
        <f t="shared" si="286"/>
        <v>6.4218129015792424</v>
      </c>
      <c r="U342" s="5">
        <f t="shared" si="286"/>
        <v>18.010460168595749</v>
      </c>
      <c r="V342" s="5">
        <f t="shared" si="286"/>
        <v>39.962006385649993</v>
      </c>
      <c r="W342" s="15">
        <f t="shared" si="262"/>
        <v>-1.0734613539272964E-2</v>
      </c>
      <c r="X342" s="15">
        <f t="shared" si="262"/>
        <v>-1.217998157191269E-2</v>
      </c>
      <c r="Y342" s="15">
        <f t="shared" si="262"/>
        <v>-9.7425357312937999E-3</v>
      </c>
      <c r="Z342" s="5">
        <f t="shared" si="267"/>
        <v>1.3506036664614915</v>
      </c>
      <c r="AA342" s="5">
        <f t="shared" si="267"/>
        <v>4195.4679529844152</v>
      </c>
      <c r="AB342" s="5">
        <f t="shared" si="267"/>
        <v>51461.929366923076</v>
      </c>
      <c r="AC342" s="16">
        <f t="shared" si="273"/>
        <v>0.72511709863225993</v>
      </c>
      <c r="AD342" s="16">
        <f t="shared" si="273"/>
        <v>3.1300870802248881</v>
      </c>
      <c r="AE342" s="16">
        <f t="shared" si="273"/>
        <v>38.121161674240724</v>
      </c>
      <c r="AF342" s="15">
        <f t="shared" si="274"/>
        <v>-4.0504037456468023E-3</v>
      </c>
      <c r="AG342" s="15">
        <f t="shared" si="274"/>
        <v>2.9673830763510267E-4</v>
      </c>
      <c r="AH342" s="15">
        <f t="shared" si="274"/>
        <v>9.7937136394747881E-3</v>
      </c>
      <c r="AI342" s="1">
        <f t="shared" si="282"/>
        <v>1728.9761075112003</v>
      </c>
      <c r="AJ342" s="1">
        <f t="shared" si="282"/>
        <v>174415.22566303285</v>
      </c>
      <c r="AK342" s="1">
        <f t="shared" si="282"/>
        <v>72811.575075998117</v>
      </c>
      <c r="AL342" s="14">
        <f t="shared" si="287"/>
        <v>103.64682034114625</v>
      </c>
      <c r="AM342" s="14">
        <f t="shared" si="287"/>
        <v>26.189397627699048</v>
      </c>
      <c r="AN342" s="14">
        <f t="shared" si="287"/>
        <v>8.0868920623247309</v>
      </c>
      <c r="AO342" s="11">
        <f t="shared" si="288"/>
        <v>1.1640668576309411E-3</v>
      </c>
      <c r="AP342" s="11">
        <f t="shared" si="288"/>
        <v>1.466417222016899E-3</v>
      </c>
      <c r="AQ342" s="11">
        <f t="shared" si="288"/>
        <v>1.3302254445152393E-3</v>
      </c>
      <c r="AR342" s="1">
        <f t="shared" si="268"/>
        <v>349.62172844732993</v>
      </c>
      <c r="AS342" s="1">
        <f t="shared" si="265"/>
        <v>84806.769772649161</v>
      </c>
      <c r="AT342" s="1">
        <f t="shared" si="266"/>
        <v>36048.914956147739</v>
      </c>
      <c r="AU342" s="1">
        <f t="shared" si="275"/>
        <v>69.924345689465994</v>
      </c>
      <c r="AV342" s="1">
        <f t="shared" si="275"/>
        <v>16961.353954529834</v>
      </c>
      <c r="AW342" s="1">
        <f t="shared" si="275"/>
        <v>7209.7829912295483</v>
      </c>
      <c r="AX342" s="1">
        <f t="shared" si="276"/>
        <v>239.99999999999997</v>
      </c>
      <c r="AY342" s="1">
        <f t="shared" si="276"/>
        <v>22888.500997820487</v>
      </c>
      <c r="AZ342" s="1">
        <f t="shared" si="276"/>
        <v>6599.4076559895084</v>
      </c>
      <c r="BA342" s="1">
        <f t="shared" si="277"/>
        <v>6387.1681779151349</v>
      </c>
      <c r="BB342" s="1">
        <f t="shared" si="277"/>
        <v>29755.497687487565</v>
      </c>
      <c r="BC342" s="1">
        <f t="shared" si="277"/>
        <v>38432.620248135885</v>
      </c>
      <c r="BD342" s="1">
        <f t="shared" si="278"/>
        <v>18.421915508121948</v>
      </c>
      <c r="BE342" s="2">
        <f t="shared" si="283"/>
        <v>0.17931493730955578</v>
      </c>
      <c r="BF342" s="2">
        <f t="shared" si="283"/>
        <v>0.13584270515142602</v>
      </c>
      <c r="BG342" s="2">
        <f t="shared" si="283"/>
        <v>7.3108051554487685E-2</v>
      </c>
      <c r="BH342" s="2">
        <f t="shared" si="271"/>
        <v>7.7839467224822934E-2</v>
      </c>
      <c r="BI342" s="2">
        <f t="shared" si="279"/>
        <v>3.2153846742329923E-3</v>
      </c>
      <c r="BJ342" s="2">
        <f t="shared" si="279"/>
        <v>1.8453240542857267E-3</v>
      </c>
      <c r="BK342" s="2">
        <f t="shared" si="279"/>
        <v>5.3447872020936297E-4</v>
      </c>
      <c r="BL342" s="2">
        <f t="shared" si="272"/>
        <v>1.1241683474283937</v>
      </c>
      <c r="BM342" s="2">
        <f t="shared" si="272"/>
        <v>156.49597222774116</v>
      </c>
      <c r="BN342" s="2">
        <f t="shared" si="272"/>
        <v>19.267377930698007</v>
      </c>
      <c r="BO342" s="2">
        <f t="shared" si="280"/>
        <v>9283.6114509954168</v>
      </c>
      <c r="BP342" s="2">
        <f t="shared" si="280"/>
        <v>549.18217229503136</v>
      </c>
      <c r="BQ342" s="2">
        <f t="shared" si="280"/>
        <v>10.242390697428164</v>
      </c>
      <c r="BR342" s="11">
        <f t="shared" si="281"/>
        <v>2.7479783806948904E-2</v>
      </c>
      <c r="BS342" s="17">
        <f t="shared" si="269"/>
        <v>1.3279834654830118E-4</v>
      </c>
      <c r="BT342" s="17">
        <f t="shared" si="270"/>
        <v>2.4702440269656022E-4</v>
      </c>
      <c r="BU342" s="12">
        <f>(BU$3*temphigh!$I452+BU$4*temphigh!$I452^2+BU$5*temphigh!$I452^6)*(K342/K$56)^$BW$1</f>
        <v>-365.68147061581084</v>
      </c>
      <c r="BV342" s="12">
        <f>(BV$3*temphigh!$I452+BV$4*temphigh!$I452^2+BV$5*temphigh!$I452^6)*(L342/L$56)^$BW$1</f>
        <v>-51.653578182850623</v>
      </c>
      <c r="BW342" s="12">
        <f>(BW$3*temphigh!$I452+BW$4*temphigh!$I452^2+BW$5*temphigh!$I452^6)*(M342/M$56)^$BW$1</f>
        <v>-41.964268836142573</v>
      </c>
      <c r="BX342" s="12"/>
      <c r="BY342" s="12"/>
      <c r="BZ342" s="12"/>
      <c r="CA342" s="19"/>
      <c r="CB342" s="19"/>
      <c r="CC342" s="19"/>
      <c r="CD342" s="19"/>
      <c r="CE342" s="19"/>
      <c r="CF342" s="19"/>
      <c r="CG342" s="19"/>
      <c r="CH342" s="19"/>
    </row>
    <row r="343" spans="1:86" x14ac:dyDescent="0.3">
      <c r="A343" s="2">
        <f t="shared" si="254"/>
        <v>2297</v>
      </c>
      <c r="B343" s="5">
        <f t="shared" si="284"/>
        <v>1165.4057634265405</v>
      </c>
      <c r="C343" s="5">
        <f t="shared" si="284"/>
        <v>2964.1703511538331</v>
      </c>
      <c r="D343" s="5">
        <f t="shared" si="284"/>
        <v>4369.9576781511742</v>
      </c>
      <c r="E343" s="15">
        <f t="shared" si="285"/>
        <v>1.6607439919497635E-9</v>
      </c>
      <c r="F343" s="15">
        <f t="shared" si="285"/>
        <v>3.2717770261276618E-9</v>
      </c>
      <c r="G343" s="15">
        <f t="shared" si="285"/>
        <v>6.6792164147346991E-9</v>
      </c>
      <c r="H343" s="5">
        <f t="shared" si="257"/>
        <v>349.62172902796215</v>
      </c>
      <c r="I343" s="5">
        <f t="shared" si="257"/>
        <v>84539.370323392606</v>
      </c>
      <c r="J343" s="5">
        <f t="shared" si="257"/>
        <v>36006.855831082139</v>
      </c>
      <c r="K343" s="5">
        <f t="shared" si="258"/>
        <v>300</v>
      </c>
      <c r="L343" s="5">
        <f t="shared" si="258"/>
        <v>28520.415599759577</v>
      </c>
      <c r="M343" s="5">
        <f t="shared" si="258"/>
        <v>8239.6349079325155</v>
      </c>
      <c r="N343" s="15">
        <f t="shared" si="259"/>
        <v>0</v>
      </c>
      <c r="O343" s="15">
        <f t="shared" si="259"/>
        <v>-3.1530469391461979E-3</v>
      </c>
      <c r="P343" s="15">
        <f t="shared" si="259"/>
        <v>-1.1667304165562387E-3</v>
      </c>
      <c r="Q343" s="5">
        <f t="shared" si="260"/>
        <v>2.2211039186087951</v>
      </c>
      <c r="R343" s="5">
        <f t="shared" si="260"/>
        <v>1504.047807670313</v>
      </c>
      <c r="S343" s="5">
        <f t="shared" si="260"/>
        <v>1424.8876075555961</v>
      </c>
      <c r="T343" s="5">
        <f t="shared" si="286"/>
        <v>6.3528772218592717</v>
      </c>
      <c r="U343" s="5">
        <f t="shared" si="286"/>
        <v>17.791093095640587</v>
      </c>
      <c r="V343" s="5">
        <f t="shared" si="286"/>
        <v>39.572675110543607</v>
      </c>
      <c r="W343" s="15">
        <f t="shared" si="262"/>
        <v>-1.0734613539272964E-2</v>
      </c>
      <c r="X343" s="15">
        <f t="shared" si="262"/>
        <v>-1.217998157191269E-2</v>
      </c>
      <c r="Y343" s="15">
        <f t="shared" si="262"/>
        <v>-9.7425357312937999E-3</v>
      </c>
      <c r="Z343" s="5">
        <f t="shared" si="267"/>
        <v>1.3306936938316622</v>
      </c>
      <c r="AA343" s="5">
        <f t="shared" si="267"/>
        <v>4132.6954669844281</v>
      </c>
      <c r="AB343" s="5">
        <f t="shared" si="267"/>
        <v>51400.504429572407</v>
      </c>
      <c r="AC343" s="16">
        <f t="shared" ref="AC343:AE346" si="289">AC342*(1+AF343)</f>
        <v>0.72218008161992731</v>
      </c>
      <c r="AD343" s="16">
        <f t="shared" si="289"/>
        <v>3.1310158969678246</v>
      </c>
      <c r="AE343" s="16">
        <f t="shared" si="289"/>
        <v>38.494509415282359</v>
      </c>
      <c r="AF343" s="15">
        <f t="shared" si="274"/>
        <v>-4.0504037456468023E-3</v>
      </c>
      <c r="AG343" s="15">
        <f t="shared" si="274"/>
        <v>2.9673830763510267E-4</v>
      </c>
      <c r="AH343" s="15">
        <f t="shared" si="274"/>
        <v>9.7937136394747881E-3</v>
      </c>
      <c r="AI343" s="1">
        <f t="shared" si="282"/>
        <v>1626.0028424495463</v>
      </c>
      <c r="AJ343" s="1">
        <f t="shared" si="282"/>
        <v>173935.05705125938</v>
      </c>
      <c r="AK343" s="1">
        <f t="shared" si="282"/>
        <v>72740.200559627847</v>
      </c>
      <c r="AL343" s="14">
        <f t="shared" si="287"/>
        <v>103.76626565131961</v>
      </c>
      <c r="AM343" s="14">
        <f t="shared" si="287"/>
        <v>26.227418165577401</v>
      </c>
      <c r="AN343" s="14">
        <f t="shared" si="287"/>
        <v>8.0975418780171999</v>
      </c>
      <c r="AO343" s="11">
        <f t="shared" si="288"/>
        <v>1.1524261890546318E-3</v>
      </c>
      <c r="AP343" s="11">
        <f t="shared" si="288"/>
        <v>1.45175304979673E-3</v>
      </c>
      <c r="AQ343" s="11">
        <f t="shared" si="288"/>
        <v>1.3169231900700868E-3</v>
      </c>
      <c r="AR343" s="1">
        <f t="shared" si="268"/>
        <v>349.62172902796215</v>
      </c>
      <c r="AS343" s="1">
        <f t="shared" si="265"/>
        <v>84539.370323392606</v>
      </c>
      <c r="AT343" s="1">
        <f t="shared" si="266"/>
        <v>36006.855831082139</v>
      </c>
      <c r="AU343" s="1">
        <f t="shared" si="275"/>
        <v>69.924345805592438</v>
      </c>
      <c r="AV343" s="1">
        <f t="shared" si="275"/>
        <v>16907.874064678523</v>
      </c>
      <c r="AW343" s="1">
        <f t="shared" si="275"/>
        <v>7201.3711662164278</v>
      </c>
      <c r="AX343" s="1">
        <f t="shared" si="276"/>
        <v>240</v>
      </c>
      <c r="AY343" s="1">
        <f t="shared" si="276"/>
        <v>22816.332479807665</v>
      </c>
      <c r="AZ343" s="1">
        <f t="shared" si="276"/>
        <v>6591.7079263460128</v>
      </c>
      <c r="BA343" s="1">
        <f t="shared" si="277"/>
        <v>6387.1681885225862</v>
      </c>
      <c r="BB343" s="1">
        <f t="shared" si="277"/>
        <v>29746.136851088791</v>
      </c>
      <c r="BC343" s="1">
        <f t="shared" si="277"/>
        <v>38427.518965654002</v>
      </c>
      <c r="BD343" s="1">
        <f t="shared" si="278"/>
        <v>17.881886421809735</v>
      </c>
      <c r="BE343" s="2">
        <f t="shared" si="283"/>
        <v>0.17931493730955578</v>
      </c>
      <c r="BF343" s="2">
        <f t="shared" si="283"/>
        <v>0.13584270515142602</v>
      </c>
      <c r="BG343" s="2">
        <f t="shared" si="283"/>
        <v>7.3108051554487685E-2</v>
      </c>
      <c r="BH343" s="2">
        <f t="shared" si="271"/>
        <v>7.7779101163063302E-2</v>
      </c>
      <c r="BI343" s="2">
        <f t="shared" si="279"/>
        <v>3.2153846742329923E-3</v>
      </c>
      <c r="BJ343" s="2">
        <f t="shared" si="279"/>
        <v>1.8453240542857267E-3</v>
      </c>
      <c r="BK343" s="2">
        <f t="shared" si="279"/>
        <v>5.3447872020936297E-4</v>
      </c>
      <c r="BL343" s="2">
        <f t="shared" si="272"/>
        <v>1.1241683492953496</v>
      </c>
      <c r="BM343" s="2">
        <f t="shared" si="272"/>
        <v>156.0025335919253</v>
      </c>
      <c r="BN343" s="2">
        <f t="shared" si="272"/>
        <v>19.244898223359819</v>
      </c>
      <c r="BO343" s="2">
        <f t="shared" si="280"/>
        <v>9422.5137931161426</v>
      </c>
      <c r="BP343" s="2">
        <f t="shared" si="280"/>
        <v>555.76593282870647</v>
      </c>
      <c r="BQ343" s="2">
        <f t="shared" si="280"/>
        <v>10.242666299201753</v>
      </c>
      <c r="BR343" s="11">
        <f t="shared" si="281"/>
        <v>2.7446818432099368E-2</v>
      </c>
      <c r="BS343" s="17">
        <f t="shared" si="269"/>
        <v>1.2924667583849258E-4</v>
      </c>
      <c r="BT343" s="17">
        <f t="shared" si="270"/>
        <v>2.3982951718112643E-4</v>
      </c>
      <c r="BU343" s="12">
        <f>(BU$3*temphigh!$I453+BU$4*temphigh!$I453^2+BU$5*temphigh!$I453^6)*(K343/K$56)^$BW$1</f>
        <v>-366.82737659152849</v>
      </c>
      <c r="BV343" s="12">
        <f>(BV$3*temphigh!$I453+BV$4*temphigh!$I453^2+BV$5*temphigh!$I453^6)*(L343/L$56)^$BW$1</f>
        <v>-51.84950514265342</v>
      </c>
      <c r="BW343" s="12">
        <f>(BW$3*temphigh!$I453+BW$4*temphigh!$I453^2+BW$5*temphigh!$I453^6)*(M343/M$56)^$BW$1</f>
        <v>-42.096761309062998</v>
      </c>
      <c r="BX343" s="12"/>
      <c r="BY343" s="12"/>
      <c r="BZ343" s="12"/>
      <c r="CA343" s="19"/>
      <c r="CB343" s="19"/>
      <c r="CC343" s="19"/>
      <c r="CD343" s="19"/>
      <c r="CE343" s="19"/>
      <c r="CF343" s="19"/>
      <c r="CG343" s="19"/>
      <c r="CH343" s="19"/>
    </row>
    <row r="344" spans="1:86" x14ac:dyDescent="0.3">
      <c r="A344" s="2">
        <f t="shared" si="254"/>
        <v>2298</v>
      </c>
      <c r="B344" s="5">
        <f t="shared" si="284"/>
        <v>1165.4057652652091</v>
      </c>
      <c r="C344" s="5">
        <f t="shared" si="284"/>
        <v>2964.1703603670321</v>
      </c>
      <c r="D344" s="5">
        <f t="shared" si="284"/>
        <v>4369.9577058796731</v>
      </c>
      <c r="E344" s="15">
        <f t="shared" si="285"/>
        <v>1.5777067923522753E-9</v>
      </c>
      <c r="F344" s="15">
        <f t="shared" si="285"/>
        <v>3.1081881748212786E-9</v>
      </c>
      <c r="G344" s="15">
        <f t="shared" si="285"/>
        <v>6.3452555939979637E-9</v>
      </c>
      <c r="H344" s="5">
        <f t="shared" si="257"/>
        <v>349.62172957956273</v>
      </c>
      <c r="I344" s="5">
        <f t="shared" si="257"/>
        <v>84269.329896744617</v>
      </c>
      <c r="J344" s="5">
        <f t="shared" si="257"/>
        <v>35964.227199588677</v>
      </c>
      <c r="K344" s="5">
        <f t="shared" si="258"/>
        <v>300</v>
      </c>
      <c r="L344" s="5">
        <f t="shared" si="258"/>
        <v>28429.313990681068</v>
      </c>
      <c r="M344" s="5">
        <f t="shared" si="258"/>
        <v>8229.8799256568709</v>
      </c>
      <c r="N344" s="15">
        <f t="shared" si="259"/>
        <v>0</v>
      </c>
      <c r="O344" s="15">
        <f t="shared" si="259"/>
        <v>-3.1942595212138825E-3</v>
      </c>
      <c r="P344" s="15">
        <f t="shared" si="259"/>
        <v>-1.1839095281094281E-3</v>
      </c>
      <c r="Q344" s="5">
        <f t="shared" si="260"/>
        <v>2.1972612298785994</v>
      </c>
      <c r="R344" s="5">
        <f t="shared" si="260"/>
        <v>1480.9827351800252</v>
      </c>
      <c r="S344" s="5">
        <f t="shared" si="260"/>
        <v>1409.335095107318</v>
      </c>
      <c r="T344" s="5">
        <f t="shared" si="286"/>
        <v>6.2846815400201628</v>
      </c>
      <c r="U344" s="5">
        <f t="shared" si="286"/>
        <v>17.5743979095915</v>
      </c>
      <c r="V344" s="5">
        <f t="shared" si="286"/>
        <v>39.187136909296257</v>
      </c>
      <c r="W344" s="15">
        <f t="shared" si="262"/>
        <v>-1.0734613539272964E-2</v>
      </c>
      <c r="X344" s="15">
        <f t="shared" si="262"/>
        <v>-1.217998157191269E-2</v>
      </c>
      <c r="Y344" s="15">
        <f t="shared" si="262"/>
        <v>-9.7425357312937999E-3</v>
      </c>
      <c r="Z344" s="5">
        <f t="shared" si="267"/>
        <v>1.3110772246663853</v>
      </c>
      <c r="AA344" s="5">
        <f t="shared" si="267"/>
        <v>4070.6950279547523</v>
      </c>
      <c r="AB344" s="5">
        <f t="shared" si="267"/>
        <v>51338.263053550552</v>
      </c>
      <c r="AC344" s="16">
        <f t="shared" si="289"/>
        <v>0.71925496071230244</v>
      </c>
      <c r="AD344" s="16">
        <f t="shared" si="289"/>
        <v>3.1319449893262692</v>
      </c>
      <c r="AE344" s="16">
        <f t="shared" si="289"/>
        <v>38.871513617187702</v>
      </c>
      <c r="AF344" s="15">
        <f t="shared" si="274"/>
        <v>-4.0504037456468023E-3</v>
      </c>
      <c r="AG344" s="15">
        <f t="shared" si="274"/>
        <v>2.9673830763510267E-4</v>
      </c>
      <c r="AH344" s="15">
        <f t="shared" si="274"/>
        <v>9.7937136394747881E-3</v>
      </c>
      <c r="AI344" s="1">
        <f t="shared" ref="AI344:AK346" si="290">(1-$AI$5)*AI343+AU343</f>
        <v>1533.3269040101841</v>
      </c>
      <c r="AJ344" s="1">
        <f t="shared" si="290"/>
        <v>173449.42541081199</v>
      </c>
      <c r="AK344" s="1">
        <f t="shared" si="290"/>
        <v>72667.55166988149</v>
      </c>
      <c r="AL344" s="14">
        <f t="shared" si="287"/>
        <v>103.88465278377582</v>
      </c>
      <c r="AM344" s="14">
        <f t="shared" si="287"/>
        <v>26.265113142544472</v>
      </c>
      <c r="AN344" s="14">
        <f t="shared" si="287"/>
        <v>8.1080990802921065</v>
      </c>
      <c r="AO344" s="11">
        <f t="shared" si="288"/>
        <v>1.1409019271640855E-3</v>
      </c>
      <c r="AP344" s="11">
        <f t="shared" si="288"/>
        <v>1.4372355192987627E-3</v>
      </c>
      <c r="AQ344" s="11">
        <f t="shared" si="288"/>
        <v>1.303753958169386E-3</v>
      </c>
      <c r="AR344" s="1">
        <f t="shared" si="268"/>
        <v>349.62172957956273</v>
      </c>
      <c r="AS344" s="1">
        <f t="shared" si="265"/>
        <v>84269.329896744617</v>
      </c>
      <c r="AT344" s="1">
        <f t="shared" si="266"/>
        <v>35964.227199588677</v>
      </c>
      <c r="AU344" s="1">
        <f t="shared" si="275"/>
        <v>69.924345915912554</v>
      </c>
      <c r="AV344" s="1">
        <f t="shared" si="275"/>
        <v>16853.865979348924</v>
      </c>
      <c r="AW344" s="1">
        <f t="shared" si="275"/>
        <v>7192.8454399177353</v>
      </c>
      <c r="AX344" s="1">
        <f t="shared" si="276"/>
        <v>240</v>
      </c>
      <c r="AY344" s="1">
        <f t="shared" si="276"/>
        <v>22743.451192544857</v>
      </c>
      <c r="AZ344" s="1">
        <f t="shared" si="276"/>
        <v>6583.9039405254971</v>
      </c>
      <c r="BA344" s="1">
        <f t="shared" si="277"/>
        <v>6387.1681985996647</v>
      </c>
      <c r="BB344" s="1">
        <f t="shared" si="277"/>
        <v>29736.653459718553</v>
      </c>
      <c r="BC344" s="1">
        <f t="shared" si="277"/>
        <v>38422.342509944036</v>
      </c>
      <c r="BD344" s="1">
        <f t="shared" si="278"/>
        <v>17.357641320562447</v>
      </c>
      <c r="BE344" s="2">
        <f t="shared" ref="BE344:BG346" si="291">BE343</f>
        <v>0.17931493730955578</v>
      </c>
      <c r="BF344" s="2">
        <f t="shared" si="291"/>
        <v>0.13584270515142602</v>
      </c>
      <c r="BG344" s="2">
        <f t="shared" si="291"/>
        <v>7.3108051554487685E-2</v>
      </c>
      <c r="BH344" s="2">
        <f t="shared" si="271"/>
        <v>7.7719342778765743E-2</v>
      </c>
      <c r="BI344" s="2">
        <f t="shared" si="279"/>
        <v>3.2153846742329923E-3</v>
      </c>
      <c r="BJ344" s="2">
        <f t="shared" si="279"/>
        <v>1.8453240542857267E-3</v>
      </c>
      <c r="BK344" s="2">
        <f t="shared" si="279"/>
        <v>5.3447872020936297E-4</v>
      </c>
      <c r="BL344" s="2">
        <f t="shared" si="272"/>
        <v>1.1241683510689575</v>
      </c>
      <c r="BM344" s="2">
        <f t="shared" si="272"/>
        <v>155.50422149700216</v>
      </c>
      <c r="BN344" s="2">
        <f t="shared" si="272"/>
        <v>19.222114126954917</v>
      </c>
      <c r="BO344" s="2">
        <f t="shared" si="280"/>
        <v>9563.4944062994255</v>
      </c>
      <c r="BP344" s="2">
        <f t="shared" si="280"/>
        <v>562.42846274943167</v>
      </c>
      <c r="BQ344" s="2">
        <f t="shared" si="280"/>
        <v>10.242943254555616</v>
      </c>
      <c r="BR344" s="11">
        <f t="shared" si="281"/>
        <v>2.7413727491538559E-2</v>
      </c>
      <c r="BS344" s="17">
        <f t="shared" si="269"/>
        <v>1.2579402993891705E-4</v>
      </c>
      <c r="BT344" s="17">
        <f t="shared" si="270"/>
        <v>2.3284419143798681E-4</v>
      </c>
      <c r="BU344" s="12">
        <f>(BU$3*temphigh!$I454+BU$4*temphigh!$I454^2+BU$5*temphigh!$I454^6)*(K344/K$56)^$BW$1</f>
        <v>-367.9682833333523</v>
      </c>
      <c r="BV344" s="12">
        <f>(BV$3*temphigh!$I454+BV$4*temphigh!$I454^2+BV$5*temphigh!$I454^6)*(L344/L$56)^$BW$1</f>
        <v>-52.045562833298668</v>
      </c>
      <c r="BW344" s="12">
        <f>(BW$3*temphigh!$I454+BW$4*temphigh!$I454^2+BW$5*temphigh!$I454^6)*(M344/M$56)^$BW$1</f>
        <v>-42.228972612869057</v>
      </c>
      <c r="BX344" s="12"/>
      <c r="BY344" s="12"/>
      <c r="BZ344" s="12"/>
      <c r="CA344" s="19"/>
      <c r="CB344" s="19"/>
      <c r="CC344" s="19"/>
      <c r="CD344" s="19"/>
      <c r="CE344" s="19"/>
      <c r="CF344" s="19"/>
      <c r="CG344" s="19"/>
      <c r="CH344" s="19"/>
    </row>
    <row r="345" spans="1:86" x14ac:dyDescent="0.3">
      <c r="A345" s="2">
        <f t="shared" si="254"/>
        <v>2299</v>
      </c>
      <c r="B345" s="5">
        <f t="shared" si="284"/>
        <v>1165.4057670119444</v>
      </c>
      <c r="C345" s="5">
        <f t="shared" si="284"/>
        <v>2964.1703691195712</v>
      </c>
      <c r="D345" s="5">
        <f t="shared" si="284"/>
        <v>4369.9577322217465</v>
      </c>
      <c r="E345" s="15">
        <f t="shared" si="285"/>
        <v>1.4988214527346614E-9</v>
      </c>
      <c r="F345" s="15">
        <f t="shared" si="285"/>
        <v>2.9527787660802143E-9</v>
      </c>
      <c r="G345" s="15">
        <f t="shared" si="285"/>
        <v>6.0279928142980655E-9</v>
      </c>
      <c r="H345" s="5">
        <f t="shared" si="257"/>
        <v>349.62173010358327</v>
      </c>
      <c r="I345" s="5">
        <f t="shared" si="257"/>
        <v>83996.654559325194</v>
      </c>
      <c r="J345" s="5">
        <f t="shared" si="257"/>
        <v>35921.035916589164</v>
      </c>
      <c r="K345" s="5">
        <f t="shared" si="258"/>
        <v>300</v>
      </c>
      <c r="L345" s="5">
        <f t="shared" si="258"/>
        <v>28337.323466422138</v>
      </c>
      <c r="M345" s="5">
        <f t="shared" si="258"/>
        <v>8219.9961916625725</v>
      </c>
      <c r="N345" s="15">
        <f t="shared" si="259"/>
        <v>0</v>
      </c>
      <c r="O345" s="15">
        <f t="shared" si="259"/>
        <v>-3.2357630679756832E-3</v>
      </c>
      <c r="P345" s="15">
        <f t="shared" si="259"/>
        <v>-1.2009572537607927E-3</v>
      </c>
      <c r="Q345" s="5">
        <f t="shared" si="260"/>
        <v>2.1736744829889747</v>
      </c>
      <c r="R345" s="5">
        <f t="shared" si="260"/>
        <v>1458.2106556263989</v>
      </c>
      <c r="S345" s="5">
        <f t="shared" si="260"/>
        <v>1393.9285445236064</v>
      </c>
      <c r="T345" s="5">
        <f t="shared" si="286"/>
        <v>6.2172179124706437</v>
      </c>
      <c r="U345" s="5">
        <f t="shared" si="286"/>
        <v>17.360342066915216</v>
      </c>
      <c r="V345" s="5">
        <f t="shared" si="286"/>
        <v>38.805354827750335</v>
      </c>
      <c r="W345" s="15">
        <f t="shared" si="262"/>
        <v>-1.0734613539272964E-2</v>
      </c>
      <c r="X345" s="15">
        <f t="shared" si="262"/>
        <v>-1.217998157191269E-2</v>
      </c>
      <c r="Y345" s="15">
        <f t="shared" si="262"/>
        <v>-9.7425357312937999E-3</v>
      </c>
      <c r="Z345" s="5">
        <f t="shared" si="267"/>
        <v>1.2917499322827841</v>
      </c>
      <c r="AA345" s="5">
        <f t="shared" si="267"/>
        <v>4009.458975315787</v>
      </c>
      <c r="AB345" s="5">
        <f t="shared" si="267"/>
        <v>51275.21512236019</v>
      </c>
      <c r="AC345" s="16">
        <f t="shared" si="289"/>
        <v>0.71634168772535833</v>
      </c>
      <c r="AD345" s="16">
        <f t="shared" si="289"/>
        <v>3.1328743573820081</v>
      </c>
      <c r="AE345" s="16">
        <f t="shared" si="289"/>
        <v>39.252210090287385</v>
      </c>
      <c r="AF345" s="15">
        <f t="shared" si="274"/>
        <v>-4.0504037456468023E-3</v>
      </c>
      <c r="AG345" s="15">
        <f t="shared" si="274"/>
        <v>2.9673830763510267E-4</v>
      </c>
      <c r="AH345" s="15">
        <f t="shared" si="274"/>
        <v>9.7937136394747881E-3</v>
      </c>
      <c r="AI345" s="1">
        <f t="shared" si="290"/>
        <v>1449.9185595250781</v>
      </c>
      <c r="AJ345" s="1">
        <f t="shared" si="290"/>
        <v>172958.34884907972</v>
      </c>
      <c r="AK345" s="1">
        <f t="shared" si="290"/>
        <v>72593.641942811082</v>
      </c>
      <c r="AL345" s="14">
        <f t="shared" si="287"/>
        <v>104.00198976233396</v>
      </c>
      <c r="AM345" s="14">
        <f t="shared" si="287"/>
        <v>26.302484804536068</v>
      </c>
      <c r="AN345" s="14">
        <f t="shared" si="287"/>
        <v>8.1185643368985758</v>
      </c>
      <c r="AO345" s="11">
        <f t="shared" si="288"/>
        <v>1.1294929078924446E-3</v>
      </c>
      <c r="AP345" s="11">
        <f t="shared" si="288"/>
        <v>1.4228631641057751E-3</v>
      </c>
      <c r="AQ345" s="11">
        <f t="shared" si="288"/>
        <v>1.2907164185876922E-3</v>
      </c>
      <c r="AR345" s="1">
        <f t="shared" si="268"/>
        <v>349.62173010358327</v>
      </c>
      <c r="AS345" s="1">
        <f t="shared" si="265"/>
        <v>83996.654559325194</v>
      </c>
      <c r="AT345" s="1">
        <f t="shared" si="266"/>
        <v>35921.035916589164</v>
      </c>
      <c r="AU345" s="1">
        <f t="shared" si="275"/>
        <v>69.924346020716655</v>
      </c>
      <c r="AV345" s="1">
        <f t="shared" si="275"/>
        <v>16799.33091186504</v>
      </c>
      <c r="AW345" s="1">
        <f t="shared" si="275"/>
        <v>7184.2071833178334</v>
      </c>
      <c r="AX345" s="1">
        <f t="shared" si="276"/>
        <v>239.99999999999997</v>
      </c>
      <c r="AY345" s="1">
        <f t="shared" si="276"/>
        <v>22669.858773137712</v>
      </c>
      <c r="AZ345" s="1">
        <f t="shared" si="276"/>
        <v>6575.9969533300564</v>
      </c>
      <c r="BA345" s="1">
        <f t="shared" si="277"/>
        <v>6387.1682081728904</v>
      </c>
      <c r="BB345" s="1">
        <f t="shared" si="277"/>
        <v>29727.046643288017</v>
      </c>
      <c r="BC345" s="1">
        <f t="shared" si="277"/>
        <v>38417.091455199741</v>
      </c>
      <c r="BD345" s="1">
        <f t="shared" si="278"/>
        <v>16.848720149311966</v>
      </c>
      <c r="BE345" s="2">
        <f t="shared" si="291"/>
        <v>0.17931493730955578</v>
      </c>
      <c r="BF345" s="2">
        <f t="shared" si="291"/>
        <v>0.13584270515142602</v>
      </c>
      <c r="BG345" s="2">
        <f t="shared" si="291"/>
        <v>7.3108051554487685E-2</v>
      </c>
      <c r="BH345" s="2">
        <f t="shared" si="271"/>
        <v>7.7660187142726503E-2</v>
      </c>
      <c r="BI345" s="2">
        <f t="shared" si="279"/>
        <v>3.2153846742329923E-3</v>
      </c>
      <c r="BJ345" s="2">
        <f t="shared" si="279"/>
        <v>1.8453240542857267E-3</v>
      </c>
      <c r="BK345" s="2">
        <f t="shared" si="279"/>
        <v>5.3447872020936297E-4</v>
      </c>
      <c r="BL345" s="2">
        <f t="shared" si="272"/>
        <v>1.1241683527538853</v>
      </c>
      <c r="BM345" s="2">
        <f t="shared" si="272"/>
        <v>155.00104713785163</v>
      </c>
      <c r="BN345" s="2">
        <f t="shared" si="272"/>
        <v>19.199029305293138</v>
      </c>
      <c r="BO345" s="2">
        <f t="shared" si="280"/>
        <v>9706.5843858481621</v>
      </c>
      <c r="BP345" s="2">
        <f t="shared" si="280"/>
        <v>569.17069605930624</v>
      </c>
      <c r="BQ345" s="2">
        <f t="shared" si="280"/>
        <v>10.24322156197216</v>
      </c>
      <c r="BR345" s="11">
        <f t="shared" si="281"/>
        <v>2.738050411118062E-2</v>
      </c>
      <c r="BS345" s="17">
        <f t="shared" si="269"/>
        <v>1.2243756003343166E-4</v>
      </c>
      <c r="BT345" s="17">
        <f t="shared" si="270"/>
        <v>2.2606232178445321E-4</v>
      </c>
      <c r="BU345" s="12">
        <f>(BU$3*temphigh!$I455+BU$4*temphigh!$I455^2+BU$5*temphigh!$I455^6)*(K345/K$56)^$BW$1</f>
        <v>-369.10420916921458</v>
      </c>
      <c r="BV345" s="12">
        <f>(BV$3*temphigh!$I455+BV$4*temphigh!$I455^2+BV$5*temphigh!$I455^6)*(L345/L$56)^$BW$1</f>
        <v>-52.241762461090374</v>
      </c>
      <c r="BW345" s="12">
        <f>(BW$3*temphigh!$I455+BW$4*temphigh!$I455^2+BW$5*temphigh!$I455^6)*(M345/M$56)^$BW$1</f>
        <v>-42.36090475007623</v>
      </c>
      <c r="BX345" s="12"/>
      <c r="BY345" s="12"/>
      <c r="BZ345" s="12"/>
      <c r="CA345" s="19"/>
      <c r="CB345" s="19"/>
      <c r="CC345" s="19"/>
      <c r="CD345" s="19"/>
      <c r="CE345" s="19"/>
      <c r="CF345" s="19"/>
      <c r="CG345" s="19"/>
      <c r="CH345" s="19"/>
    </row>
    <row r="346" spans="1:86" x14ac:dyDescent="0.3">
      <c r="A346" s="2">
        <f t="shared" si="254"/>
        <v>2300</v>
      </c>
      <c r="B346" s="5">
        <f t="shared" ref="B346:D346" si="292">B345*(1+E346)</f>
        <v>1165.4057686713427</v>
      </c>
      <c r="C346" s="5">
        <f t="shared" si="292"/>
        <v>2964.1703774344837</v>
      </c>
      <c r="D346" s="5">
        <f t="shared" si="292"/>
        <v>4369.9577572467169</v>
      </c>
      <c r="E346" s="15">
        <f t="shared" ref="E346:G346" si="293">E345*$E$5</f>
        <v>1.4238803800979283E-9</v>
      </c>
      <c r="F346" s="15">
        <f t="shared" si="293"/>
        <v>2.8051398277762035E-9</v>
      </c>
      <c r="G346" s="15">
        <f t="shared" si="293"/>
        <v>5.7265931735831616E-9</v>
      </c>
      <c r="H346" s="5">
        <f t="shared" si="257"/>
        <v>349.62173060140282</v>
      </c>
      <c r="I346" s="5">
        <f t="shared" si="257"/>
        <v>83721.349929342541</v>
      </c>
      <c r="J346" s="5">
        <f t="shared" si="257"/>
        <v>35877.288834099163</v>
      </c>
      <c r="K346" s="5">
        <f t="shared" si="258"/>
        <v>300</v>
      </c>
      <c r="L346" s="5">
        <f t="shared" si="258"/>
        <v>28244.445922101189</v>
      </c>
      <c r="M346" s="5">
        <f t="shared" si="258"/>
        <v>8209.9852737944038</v>
      </c>
      <c r="N346" s="15">
        <f t="shared" si="259"/>
        <v>0</v>
      </c>
      <c r="O346" s="15">
        <f t="shared" si="259"/>
        <v>-3.2775694017468382E-3</v>
      </c>
      <c r="P346" s="15">
        <f t="shared" si="259"/>
        <v>-1.2178737842144516E-3</v>
      </c>
      <c r="Q346" s="5">
        <f t="shared" si="260"/>
        <v>2.1503409305157377</v>
      </c>
      <c r="R346" s="5">
        <f t="shared" si="260"/>
        <v>1435.7285069551715</v>
      </c>
      <c r="S346" s="5">
        <f t="shared" si="260"/>
        <v>1378.6670639468341</v>
      </c>
      <c r="T346" s="5">
        <f t="shared" ref="T346:V346" si="294">T345*(1+W346)</f>
        <v>6.1504784808908264</v>
      </c>
      <c r="U346" s="5">
        <f t="shared" si="294"/>
        <v>17.148893420458087</v>
      </c>
      <c r="V346" s="5">
        <f t="shared" si="294"/>
        <v>38.427292271775443</v>
      </c>
      <c r="W346" s="15">
        <f t="shared" si="262"/>
        <v>-1.0734613539272964E-2</v>
      </c>
      <c r="X346" s="15">
        <f t="shared" si="262"/>
        <v>-1.217998157191269E-2</v>
      </c>
      <c r="Y346" s="15">
        <f t="shared" si="262"/>
        <v>-9.7425357312937999E-3</v>
      </c>
      <c r="Z346" s="5">
        <f t="shared" si="267"/>
        <v>1.2727075537793291</v>
      </c>
      <c r="AA346" s="5">
        <f t="shared" si="267"/>
        <v>3948.9796761232637</v>
      </c>
      <c r="AB346" s="5">
        <f t="shared" si="267"/>
        <v>51211.370516226096</v>
      </c>
      <c r="AC346" s="16">
        <f t="shared" si="289"/>
        <v>0.71344021467023255</v>
      </c>
      <c r="AD346" s="16">
        <f t="shared" si="289"/>
        <v>3.1338040012168511</v>
      </c>
      <c r="AE346" s="16">
        <f t="shared" si="289"/>
        <v>39.636634995628164</v>
      </c>
      <c r="AF346" s="15">
        <f t="shared" si="274"/>
        <v>-4.0504037456468023E-3</v>
      </c>
      <c r="AG346" s="15">
        <f t="shared" si="274"/>
        <v>2.9673830763510267E-4</v>
      </c>
      <c r="AH346" s="15">
        <f t="shared" si="274"/>
        <v>9.7937136394747881E-3</v>
      </c>
      <c r="AI346" s="1">
        <f t="shared" si="290"/>
        <v>1374.8510495932869</v>
      </c>
      <c r="AJ346" s="1">
        <f t="shared" si="290"/>
        <v>172461.8448760368</v>
      </c>
      <c r="AK346" s="1">
        <f t="shared" si="290"/>
        <v>72518.484931847808</v>
      </c>
      <c r="AL346" s="14">
        <f t="shared" ref="AL346:AN346" si="295">AL345*(1+AO346)</f>
        <v>104.11828457707878</v>
      </c>
      <c r="AM346" s="14">
        <f t="shared" si="295"/>
        <v>26.339535392921363</v>
      </c>
      <c r="AN346" s="14">
        <f t="shared" si="295"/>
        <v>8.128938313540722</v>
      </c>
      <c r="AO346" s="11">
        <f t="shared" ref="AO346:AQ346" si="296">AO$5*AO345</f>
        <v>1.1181979788135201E-3</v>
      </c>
      <c r="AP346" s="11">
        <f t="shared" si="296"/>
        <v>1.4086345324647173E-3</v>
      </c>
      <c r="AQ346" s="11">
        <f t="shared" si="296"/>
        <v>1.2778092544018153E-3</v>
      </c>
      <c r="AR346" s="1">
        <f t="shared" si="268"/>
        <v>349.62173060140282</v>
      </c>
      <c r="AS346" s="1">
        <f t="shared" si="265"/>
        <v>83721.349929342541</v>
      </c>
      <c r="AT346" s="1">
        <f t="shared" si="266"/>
        <v>35877.288834099163</v>
      </c>
      <c r="AU346" s="1">
        <f t="shared" si="275"/>
        <v>69.924346120280561</v>
      </c>
      <c r="AV346" s="1">
        <f t="shared" si="275"/>
        <v>16744.269985868508</v>
      </c>
      <c r="AW346" s="1">
        <f t="shared" si="275"/>
        <v>7175.4577668198326</v>
      </c>
      <c r="AX346" s="1">
        <f t="shared" si="276"/>
        <v>240</v>
      </c>
      <c r="AY346" s="1">
        <f t="shared" si="276"/>
        <v>22595.556737680952</v>
      </c>
      <c r="AZ346" s="1">
        <f t="shared" si="276"/>
        <v>6567.9882190355229</v>
      </c>
      <c r="BA346" s="1">
        <f t="shared" si="277"/>
        <v>6387.1682172674537</v>
      </c>
      <c r="BB346" s="1">
        <f t="shared" si="277"/>
        <v>29717.315496428899</v>
      </c>
      <c r="BC346" s="1">
        <f t="shared" si="277"/>
        <v>38411.766374777617</v>
      </c>
      <c r="BD346" s="1">
        <f t="shared" si="278"/>
        <v>16.35467621909844</v>
      </c>
      <c r="BE346" s="2">
        <f t="shared" si="291"/>
        <v>0.17931493730955578</v>
      </c>
      <c r="BF346" s="2">
        <f t="shared" si="291"/>
        <v>0.13584270515142602</v>
      </c>
      <c r="BG346" s="2">
        <f t="shared" si="291"/>
        <v>7.3108051554487685E-2</v>
      </c>
      <c r="BH346" s="2">
        <f t="shared" si="271"/>
        <v>7.7601629323192936E-2</v>
      </c>
      <c r="BI346" s="2">
        <f t="shared" si="279"/>
        <v>3.2153846742329923E-3</v>
      </c>
      <c r="BJ346" s="2">
        <f t="shared" si="279"/>
        <v>1.8453240542857267E-3</v>
      </c>
      <c r="BK346" s="2">
        <f t="shared" si="279"/>
        <v>5.3447872020936297E-4</v>
      </c>
      <c r="BL346" s="2">
        <f t="shared" si="272"/>
        <v>1.1241683543545666</v>
      </c>
      <c r="BM346" s="2">
        <f t="shared" si="272"/>
        <v>154.49302088188841</v>
      </c>
      <c r="BN346" s="2">
        <f t="shared" si="272"/>
        <v>19.175647420630987</v>
      </c>
      <c r="BO346" s="2">
        <f t="shared" si="280"/>
        <v>9851.815292316398</v>
      </c>
      <c r="BP346" s="2">
        <f t="shared" si="280"/>
        <v>575.99357738381264</v>
      </c>
      <c r="BQ346" s="2">
        <f t="shared" si="280"/>
        <v>10.243501219665687</v>
      </c>
      <c r="BR346" s="11">
        <f t="shared" si="281"/>
        <v>2.7347141130502378E-2</v>
      </c>
      <c r="BS346" s="17">
        <f t="shared" si="269"/>
        <v>1.1917450208903495E-4</v>
      </c>
      <c r="BT346" s="17">
        <f t="shared" si="270"/>
        <v>2.1947798231500312E-4</v>
      </c>
      <c r="BU346" s="12">
        <f>(BU$3*temphigh!$I456+BU$4*temphigh!$I456^2+BU$5*temphigh!$I456^6)*(K346/K$56)^$BW$1</f>
        <v>-370.23517192663542</v>
      </c>
      <c r="BV346" s="12">
        <f>(BV$3*temphigh!$I456+BV$4*temphigh!$I456^2+BV$5*temphigh!$I456^6)*(L346/L$56)^$BW$1</f>
        <v>-52.438115374097464</v>
      </c>
      <c r="BW346" s="12">
        <f>(BW$3*temphigh!$I456+BW$4*temphigh!$I456^2+BW$5*temphigh!$I456^6)*(M346/M$56)^$BW$1</f>
        <v>-42.492559644911672</v>
      </c>
      <c r="BX346" s="12"/>
      <c r="BY346" s="12"/>
      <c r="BZ346" s="12"/>
      <c r="CA346" s="19"/>
      <c r="CB346" s="19"/>
      <c r="CC346" s="19"/>
      <c r="CD346" s="19"/>
      <c r="CE346" s="19"/>
      <c r="CF346" s="19"/>
      <c r="CG346" s="19"/>
      <c r="CH346" s="19"/>
    </row>
    <row r="348" spans="1:86" x14ac:dyDescent="0.3"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U348" s="2">
        <v>0</v>
      </c>
      <c r="BV348" s="2">
        <v>0</v>
      </c>
      <c r="BW348" s="2">
        <v>0</v>
      </c>
    </row>
    <row r="349" spans="1:86" x14ac:dyDescent="0.3"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U349" s="17">
        <v>0.55625502368488189</v>
      </c>
      <c r="BV349" s="17">
        <v>0.25614242432509837</v>
      </c>
      <c r="BW349" s="17">
        <v>6.5535372701661904E-2</v>
      </c>
    </row>
    <row r="350" spans="1:86" x14ac:dyDescent="0.3"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U350" s="17">
        <v>-1.1349593951160645E-2</v>
      </c>
      <c r="BV350" s="17">
        <v>-1.0562444405667358E-2</v>
      </c>
      <c r="BW350" s="17">
        <v>-1.0062573529094615E-2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307"/>
  <sheetViews>
    <sheetView tabSelected="1" zoomScale="130" zoomScaleNormal="130" workbookViewId="0">
      <selection activeCell="F21" sqref="F21"/>
    </sheetView>
  </sheetViews>
  <sheetFormatPr defaultColWidth="9.109375" defaultRowHeight="14.4" x14ac:dyDescent="0.3"/>
  <cols>
    <col min="1" max="5" width="9.109375" style="2"/>
    <col min="6" max="6" width="10.6640625" style="2" customWidth="1"/>
    <col min="7" max="9" width="9.109375" style="2"/>
    <col min="10" max="10" width="10.109375" style="2" bestFit="1" customWidth="1"/>
    <col min="11" max="16384" width="9.109375" style="2"/>
  </cols>
  <sheetData>
    <row r="1" spans="1:55" x14ac:dyDescent="0.3">
      <c r="B1" s="2" t="s">
        <v>71</v>
      </c>
      <c r="G1" s="2" t="s">
        <v>72</v>
      </c>
    </row>
    <row r="2" spans="1:55" x14ac:dyDescent="0.3">
      <c r="A2" s="2">
        <v>1.5</v>
      </c>
      <c r="B2" s="2" t="s">
        <v>65</v>
      </c>
      <c r="C2" s="2" t="s">
        <v>66</v>
      </c>
      <c r="D2" s="2" t="s">
        <v>67</v>
      </c>
      <c r="E2" s="12">
        <v>0.15</v>
      </c>
      <c r="F2" s="2" t="s">
        <v>68</v>
      </c>
      <c r="G2" s="2" t="s">
        <v>65</v>
      </c>
      <c r="H2" s="2" t="s">
        <v>66</v>
      </c>
      <c r="I2" s="2" t="s">
        <v>67</v>
      </c>
      <c r="AE2" s="1"/>
      <c r="AJ2" s="18"/>
      <c r="AN2" s="1"/>
      <c r="AO2" s="18"/>
      <c r="AS2" s="1"/>
      <c r="AT2" s="18"/>
      <c r="AX2" s="1"/>
      <c r="AY2" s="18"/>
      <c r="BC2" s="1"/>
    </row>
    <row r="3" spans="1:55" x14ac:dyDescent="0.3">
      <c r="A3" s="2">
        <v>2015</v>
      </c>
      <c r="B3" s="20">
        <v>-0.01</v>
      </c>
      <c r="C3" s="20">
        <v>-0.01</v>
      </c>
      <c r="D3" s="20">
        <v>0</v>
      </c>
      <c r="E3" s="12"/>
      <c r="F3" s="2">
        <v>2015</v>
      </c>
      <c r="G3" s="20">
        <v>0.10432701059239431</v>
      </c>
      <c r="H3" s="20">
        <v>5.4695221082280421E-2</v>
      </c>
      <c r="I3" s="20">
        <v>1.5649789026421997E-2</v>
      </c>
      <c r="U3" s="3"/>
      <c r="V3" s="3"/>
    </row>
    <row r="4" spans="1:55" x14ac:dyDescent="0.3">
      <c r="A4" s="2">
        <v>2025</v>
      </c>
      <c r="B4" s="20">
        <v>0.01</v>
      </c>
      <c r="C4" s="20">
        <v>0.01</v>
      </c>
      <c r="D4" s="20">
        <v>0.01</v>
      </c>
      <c r="E4" s="12"/>
      <c r="F4" s="2">
        <v>2025</v>
      </c>
      <c r="G4" s="20">
        <v>0.17931507344962633</v>
      </c>
      <c r="H4" s="20">
        <v>0.13584277317501767</v>
      </c>
      <c r="I4" s="20">
        <v>7.3108575404686876E-2</v>
      </c>
      <c r="U4" s="3"/>
      <c r="V4" s="3"/>
    </row>
    <row r="5" spans="1:55" x14ac:dyDescent="0.3">
      <c r="B5" s="20"/>
      <c r="C5" s="20"/>
      <c r="D5" s="20"/>
      <c r="E5" s="12"/>
      <c r="F5" s="3"/>
      <c r="G5" s="3"/>
      <c r="H5" s="3"/>
      <c r="I5" s="3"/>
      <c r="O5" s="3"/>
      <c r="P5" s="3"/>
      <c r="Q5" s="3"/>
      <c r="R5" s="12"/>
      <c r="S5" s="3"/>
      <c r="T5" s="3"/>
      <c r="U5" s="3"/>
      <c r="V5" s="3"/>
    </row>
    <row r="6" spans="1:55" x14ac:dyDescent="0.3">
      <c r="A6" s="2">
        <v>3</v>
      </c>
      <c r="B6" s="20" t="s">
        <v>65</v>
      </c>
      <c r="C6" s="20" t="s">
        <v>66</v>
      </c>
      <c r="D6" s="20" t="s">
        <v>67</v>
      </c>
      <c r="E6" s="12">
        <v>0.7</v>
      </c>
      <c r="F6" s="2" t="s">
        <v>69</v>
      </c>
      <c r="G6" s="2" t="s">
        <v>65</v>
      </c>
      <c r="H6" s="2" t="s">
        <v>66</v>
      </c>
      <c r="I6" s="2" t="s">
        <v>67</v>
      </c>
      <c r="K6" s="1"/>
      <c r="L6" s="1"/>
      <c r="M6" s="1"/>
      <c r="N6" s="1"/>
      <c r="O6" s="12"/>
      <c r="P6" s="12"/>
      <c r="Q6" s="12"/>
      <c r="R6" s="12"/>
      <c r="S6" s="12"/>
      <c r="T6" s="12"/>
      <c r="U6" s="3"/>
      <c r="V6" s="17"/>
      <c r="W6" s="17"/>
      <c r="X6" s="17"/>
      <c r="Y6" s="17"/>
      <c r="Z6" s="17"/>
      <c r="AA6" s="17"/>
      <c r="AB6" s="1"/>
      <c r="AC6" s="17"/>
      <c r="AD6" s="17"/>
      <c r="AE6" s="17"/>
      <c r="AF6" s="17"/>
      <c r="AG6" s="17"/>
      <c r="AH6" s="17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x14ac:dyDescent="0.3">
      <c r="A7" s="2">
        <v>2015</v>
      </c>
      <c r="B7" s="20">
        <v>0.08</v>
      </c>
      <c r="C7" s="20">
        <v>0.04</v>
      </c>
      <c r="D7" s="20">
        <v>0.01</v>
      </c>
      <c r="E7" s="12"/>
      <c r="F7" s="2">
        <v>2015</v>
      </c>
      <c r="G7" s="20">
        <v>0.11018725659965402</v>
      </c>
      <c r="H7" s="20">
        <v>5.7726198300135353E-2</v>
      </c>
      <c r="I7" s="20">
        <v>1.6504380919180217E-2</v>
      </c>
      <c r="J7" s="1"/>
      <c r="K7" s="1"/>
      <c r="L7" s="1"/>
      <c r="M7" s="1"/>
      <c r="N7" s="1"/>
      <c r="O7" s="12"/>
      <c r="P7" s="12"/>
      <c r="Q7" s="12"/>
      <c r="R7" s="12"/>
      <c r="S7" s="12"/>
      <c r="T7" s="12"/>
      <c r="U7" s="1"/>
      <c r="V7" s="17"/>
      <c r="W7" s="17"/>
      <c r="X7" s="17"/>
      <c r="Y7" s="17"/>
      <c r="Z7" s="17"/>
      <c r="AA7" s="17"/>
      <c r="AB7" s="1"/>
      <c r="AC7" s="17"/>
      <c r="AD7" s="17"/>
      <c r="AE7" s="17"/>
      <c r="AF7" s="17"/>
      <c r="AG7" s="17"/>
      <c r="AH7" s="17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x14ac:dyDescent="0.3">
      <c r="A8" s="2">
        <v>2025</v>
      </c>
      <c r="B8" s="20">
        <v>0.15</v>
      </c>
      <c r="C8" s="20">
        <v>0.11</v>
      </c>
      <c r="D8" s="20">
        <v>0.06</v>
      </c>
      <c r="E8" s="12"/>
      <c r="F8" s="2">
        <v>2025</v>
      </c>
      <c r="G8" s="20">
        <v>0.18803185528556537</v>
      </c>
      <c r="H8" s="20">
        <v>0.14531260956164163</v>
      </c>
      <c r="I8" s="20">
        <v>8.1078125102868701E-2</v>
      </c>
      <c r="J8" s="1"/>
      <c r="K8" s="1"/>
      <c r="L8" s="1"/>
      <c r="M8" s="1"/>
      <c r="N8" s="1"/>
      <c r="O8" s="12"/>
      <c r="P8" s="12"/>
      <c r="Q8" s="12"/>
      <c r="R8" s="12"/>
      <c r="S8" s="12"/>
      <c r="T8" s="12"/>
      <c r="U8" s="1"/>
      <c r="V8" s="17"/>
      <c r="W8" s="17"/>
      <c r="X8" s="17"/>
      <c r="Y8" s="17"/>
      <c r="Z8" s="17"/>
      <c r="AA8" s="17"/>
      <c r="AB8" s="1"/>
      <c r="AC8" s="17"/>
      <c r="AD8" s="17"/>
      <c r="AE8" s="17"/>
      <c r="AF8" s="17"/>
      <c r="AG8" s="17"/>
      <c r="AH8" s="17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x14ac:dyDescent="0.3">
      <c r="A9" s="1"/>
      <c r="B9" s="20"/>
      <c r="C9" s="20"/>
      <c r="D9" s="20"/>
      <c r="E9" s="12"/>
      <c r="F9" s="1"/>
      <c r="G9" s="1"/>
      <c r="H9" s="1"/>
      <c r="I9" s="1"/>
      <c r="J9" s="1"/>
      <c r="K9" s="1"/>
      <c r="L9" s="1"/>
      <c r="M9" s="1"/>
      <c r="N9" s="1"/>
      <c r="O9" s="12"/>
      <c r="P9" s="12"/>
      <c r="Q9" s="12"/>
      <c r="R9" s="12"/>
      <c r="S9" s="12"/>
      <c r="T9" s="12"/>
      <c r="U9" s="1"/>
      <c r="V9" s="17"/>
      <c r="W9" s="17"/>
      <c r="X9" s="17"/>
      <c r="Y9" s="17"/>
      <c r="Z9" s="17"/>
      <c r="AA9" s="17"/>
      <c r="AB9" s="1"/>
      <c r="AC9" s="17"/>
      <c r="AD9" s="17"/>
      <c r="AE9" s="17"/>
      <c r="AF9" s="17"/>
      <c r="AG9" s="17"/>
      <c r="AH9" s="17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x14ac:dyDescent="0.3">
      <c r="A10" s="2">
        <v>4.5</v>
      </c>
      <c r="B10" s="20" t="s">
        <v>65</v>
      </c>
      <c r="C10" s="20" t="s">
        <v>66</v>
      </c>
      <c r="D10" s="20" t="s">
        <v>67</v>
      </c>
      <c r="E10" s="12">
        <v>0.15</v>
      </c>
      <c r="F10" s="2" t="s">
        <v>70</v>
      </c>
      <c r="G10" s="2" t="s">
        <v>65</v>
      </c>
      <c r="H10" s="2" t="s">
        <v>66</v>
      </c>
      <c r="I10" s="2" t="s">
        <v>67</v>
      </c>
      <c r="J10" s="1"/>
      <c r="K10" s="1"/>
      <c r="L10" s="1"/>
      <c r="M10" s="1"/>
      <c r="N10" s="1"/>
      <c r="O10" s="12"/>
      <c r="P10" s="12"/>
      <c r="Q10" s="12"/>
      <c r="R10" s="12"/>
      <c r="S10" s="12"/>
      <c r="T10" s="12"/>
      <c r="U10" s="1"/>
      <c r="V10" s="17"/>
      <c r="W10" s="17"/>
      <c r="X10" s="17"/>
      <c r="Y10" s="17"/>
      <c r="Z10" s="17"/>
      <c r="AA10" s="17"/>
      <c r="AB10" s="1"/>
      <c r="AC10" s="17"/>
      <c r="AD10" s="17"/>
      <c r="AE10" s="17"/>
      <c r="AF10" s="17"/>
      <c r="AG10" s="17"/>
      <c r="AH10" s="17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x14ac:dyDescent="0.3">
      <c r="A11" s="2">
        <v>2015</v>
      </c>
      <c r="B11" s="20">
        <v>0.28000000000000003</v>
      </c>
      <c r="C11" s="20">
        <v>0.15</v>
      </c>
      <c r="D11" s="20">
        <v>0.04</v>
      </c>
      <c r="E11" s="1"/>
      <c r="F11" s="2">
        <v>2015</v>
      </c>
      <c r="G11" s="20">
        <v>0.11920697536196005</v>
      </c>
      <c r="H11" s="20">
        <v>6.2402091326300507E-2</v>
      </c>
      <c r="I11" s="20">
        <v>1.7824283861043677E-2</v>
      </c>
      <c r="J11" s="1"/>
      <c r="K11" s="1"/>
      <c r="L11" s="1"/>
      <c r="M11" s="1"/>
      <c r="N11" s="1"/>
      <c r="O11" s="12"/>
      <c r="P11" s="12"/>
      <c r="Q11" s="12"/>
      <c r="R11" s="12"/>
      <c r="S11" s="12"/>
      <c r="T11" s="12"/>
      <c r="U11" s="1"/>
      <c r="V11" s="17"/>
      <c r="W11" s="17"/>
      <c r="X11" s="17"/>
      <c r="Y11" s="17"/>
      <c r="Z11" s="17"/>
      <c r="AA11" s="17"/>
      <c r="AB11" s="1"/>
      <c r="AC11" s="17"/>
      <c r="AD11" s="17"/>
      <c r="AE11" s="17"/>
      <c r="AF11" s="17"/>
      <c r="AG11" s="17"/>
      <c r="AH11" s="17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x14ac:dyDescent="0.3">
      <c r="A12" s="2">
        <v>2025</v>
      </c>
      <c r="B12" s="20">
        <v>0.4</v>
      </c>
      <c r="C12" s="20">
        <v>0.32</v>
      </c>
      <c r="D12" s="20">
        <v>0.18</v>
      </c>
      <c r="E12" s="1"/>
      <c r="F12" s="2">
        <v>2025</v>
      </c>
      <c r="G12" s="20">
        <v>0.20013489896655151</v>
      </c>
      <c r="H12" s="20">
        <v>0.15289877095224369</v>
      </c>
      <c r="I12" s="20">
        <v>8.3437358951569104E-2</v>
      </c>
      <c r="J12" s="1"/>
      <c r="K12" s="1"/>
      <c r="L12" s="1"/>
      <c r="M12" s="1"/>
      <c r="N12" s="1"/>
      <c r="O12" s="12"/>
      <c r="P12" s="12"/>
      <c r="Q12" s="12"/>
      <c r="R12" s="12"/>
      <c r="S12" s="12"/>
      <c r="T12" s="12"/>
      <c r="U12" s="1"/>
      <c r="V12" s="17"/>
      <c r="W12" s="17"/>
      <c r="X12" s="17"/>
      <c r="Y12" s="17"/>
      <c r="Z12" s="17"/>
      <c r="AA12" s="17"/>
      <c r="AB12" s="1"/>
      <c r="AC12" s="17"/>
      <c r="AD12" s="17"/>
      <c r="AE12" s="17"/>
      <c r="AF12" s="17"/>
      <c r="AG12" s="17"/>
      <c r="AH12" s="17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x14ac:dyDescent="0.3">
      <c r="A13" s="1"/>
      <c r="B13" s="1"/>
      <c r="C13" s="12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2"/>
      <c r="P13" s="12"/>
      <c r="Q13" s="12"/>
      <c r="R13" s="12"/>
      <c r="S13" s="12"/>
      <c r="T13" s="12"/>
      <c r="U13" s="1"/>
      <c r="V13" s="17"/>
      <c r="W13" s="17"/>
      <c r="X13" s="17"/>
      <c r="Y13" s="17"/>
      <c r="Z13" s="17"/>
      <c r="AA13" s="17"/>
      <c r="AB13" s="1"/>
      <c r="AC13" s="17"/>
      <c r="AD13" s="17"/>
      <c r="AE13" s="17"/>
      <c r="AF13" s="17"/>
      <c r="AG13" s="17"/>
      <c r="AH13" s="17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x14ac:dyDescent="0.3">
      <c r="A14" s="2" t="s">
        <v>73</v>
      </c>
      <c r="B14" s="2" t="s">
        <v>65</v>
      </c>
      <c r="C14" s="2" t="s">
        <v>66</v>
      </c>
      <c r="D14" s="2" t="s">
        <v>67</v>
      </c>
      <c r="E14" s="1"/>
      <c r="F14" s="2" t="s">
        <v>74</v>
      </c>
      <c r="G14" s="2" t="s">
        <v>65</v>
      </c>
      <c r="H14" s="2" t="s">
        <v>66</v>
      </c>
      <c r="I14" s="2" t="s">
        <v>67</v>
      </c>
      <c r="J14" s="1"/>
      <c r="K14" s="1"/>
      <c r="L14" s="1"/>
      <c r="M14" s="1"/>
      <c r="N14" s="1"/>
      <c r="O14" s="12"/>
      <c r="P14" s="12"/>
      <c r="Q14" s="12"/>
      <c r="R14" s="12"/>
      <c r="S14" s="12"/>
      <c r="T14" s="12"/>
      <c r="U14" s="1"/>
      <c r="V14" s="17"/>
      <c r="W14" s="17"/>
      <c r="X14" s="17"/>
      <c r="Y14" s="17"/>
      <c r="Z14" s="17"/>
      <c r="AA14" s="17"/>
      <c r="AB14" s="1"/>
      <c r="AC14" s="17"/>
      <c r="AD14" s="17"/>
      <c r="AE14" s="17"/>
      <c r="AF14" s="17"/>
      <c r="AG14" s="17"/>
      <c r="AH14" s="17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x14ac:dyDescent="0.3">
      <c r="A15" s="2">
        <v>2015</v>
      </c>
      <c r="B15" s="20">
        <f>B3*$E$2+B7*$E$6+B11*$E$10</f>
        <v>9.6500000000000002E-2</v>
      </c>
      <c r="C15" s="20">
        <f>C3*$E$2+C7*$E$6+C11*$E$10</f>
        <v>4.8999999999999995E-2</v>
      </c>
      <c r="D15" s="20">
        <f>D3*$E$2+D7*$E$6+D11*$E$10</f>
        <v>1.2999999999999999E-2</v>
      </c>
      <c r="E15" s="1"/>
      <c r="F15" s="2">
        <v>2015</v>
      </c>
      <c r="G15" s="20">
        <v>0.10432677093898275</v>
      </c>
      <c r="H15" s="20">
        <v>5.4695092241530074E-2</v>
      </c>
      <c r="I15" s="20">
        <v>1.5649694592136141E-2</v>
      </c>
      <c r="J15" s="1"/>
      <c r="K15" s="1"/>
      <c r="L15" s="1"/>
      <c r="M15" s="1"/>
      <c r="N15" s="1"/>
      <c r="O15" s="12"/>
      <c r="P15" s="12"/>
      <c r="Q15" s="12"/>
      <c r="R15" s="12"/>
      <c r="S15" s="12"/>
      <c r="T15" s="12"/>
      <c r="U15" s="1"/>
      <c r="V15" s="17"/>
      <c r="W15" s="17"/>
      <c r="X15" s="17"/>
      <c r="Y15" s="17"/>
      <c r="Z15" s="17"/>
      <c r="AA15" s="17"/>
      <c r="AB15" s="1"/>
      <c r="AC15" s="17"/>
      <c r="AD15" s="17"/>
      <c r="AE15" s="17"/>
      <c r="AF15" s="17"/>
      <c r="AG15" s="17"/>
      <c r="AH15" s="17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x14ac:dyDescent="0.3">
      <c r="A16" s="2">
        <v>2025</v>
      </c>
      <c r="B16" s="20">
        <f>B4*$E$2+B8*$E$6+B12*$E$10</f>
        <v>0.16649999999999998</v>
      </c>
      <c r="C16" s="20">
        <f>C4*$E$2+C8*$E$6+C12*$E$10</f>
        <v>0.1265</v>
      </c>
      <c r="D16" s="20">
        <f>D4*$E$2+D8*$E$6+D12*$E$10</f>
        <v>7.0499999999999993E-2</v>
      </c>
      <c r="E16" s="1"/>
      <c r="F16" s="2">
        <v>2025</v>
      </c>
      <c r="G16" s="20">
        <v>0.17931493730955578</v>
      </c>
      <c r="H16" s="20">
        <v>0.13584270515142602</v>
      </c>
      <c r="I16" s="20">
        <v>7.3108051554487685E-2</v>
      </c>
      <c r="J16" s="1"/>
      <c r="K16" s="1"/>
      <c r="L16" s="1"/>
      <c r="M16" s="1"/>
      <c r="N16" s="1"/>
      <c r="O16" s="12"/>
      <c r="P16" s="12"/>
      <c r="Q16" s="12"/>
      <c r="R16" s="12"/>
      <c r="S16" s="12"/>
      <c r="T16" s="12"/>
      <c r="U16" s="1"/>
      <c r="V16" s="17"/>
      <c r="W16" s="17"/>
      <c r="X16" s="17"/>
      <c r="Y16" s="17"/>
      <c r="Z16" s="17"/>
      <c r="AA16" s="17"/>
      <c r="AB16" s="1"/>
      <c r="AC16" s="17"/>
      <c r="AD16" s="17"/>
      <c r="AE16" s="17"/>
      <c r="AF16" s="17"/>
      <c r="AG16" s="17"/>
      <c r="AH16" s="17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x14ac:dyDescent="0.3">
      <c r="A17" s="1"/>
      <c r="B17" s="1"/>
      <c r="C17" s="12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2"/>
      <c r="P17" s="12"/>
      <c r="Q17" s="12"/>
      <c r="R17" s="12"/>
      <c r="S17" s="12"/>
      <c r="T17" s="12"/>
      <c r="U17" s="1"/>
      <c r="V17" s="17"/>
      <c r="W17" s="17"/>
      <c r="X17" s="17"/>
      <c r="Y17" s="17"/>
      <c r="Z17" s="17"/>
      <c r="AA17" s="17"/>
      <c r="AB17" s="1"/>
      <c r="AC17" s="17"/>
      <c r="AD17" s="17"/>
      <c r="AE17" s="17"/>
      <c r="AF17" s="17"/>
      <c r="AG17" s="17"/>
      <c r="AH17" s="17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x14ac:dyDescent="0.3">
      <c r="A18" s="1"/>
      <c r="B18" s="1"/>
      <c r="C18" s="12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2"/>
      <c r="P18" s="12"/>
      <c r="Q18" s="12"/>
      <c r="R18" s="12"/>
      <c r="S18" s="12"/>
      <c r="T18" s="12"/>
      <c r="U18" s="1"/>
      <c r="V18" s="17"/>
      <c r="W18" s="17"/>
      <c r="X18" s="17"/>
      <c r="Y18" s="17"/>
      <c r="Z18" s="17"/>
      <c r="AA18" s="17"/>
      <c r="AB18" s="1"/>
      <c r="AC18" s="17"/>
      <c r="AD18" s="17"/>
      <c r="AE18" s="17"/>
      <c r="AF18" s="17"/>
      <c r="AG18" s="17"/>
      <c r="AH18" s="17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x14ac:dyDescent="0.3">
      <c r="A19" s="1"/>
      <c r="B19" s="1"/>
      <c r="C19" s="12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2"/>
      <c r="P19" s="12"/>
      <c r="Q19" s="12"/>
      <c r="R19" s="12"/>
      <c r="S19" s="12"/>
      <c r="T19" s="12"/>
      <c r="U19" s="1"/>
      <c r="V19" s="17"/>
      <c r="W19" s="17"/>
      <c r="X19" s="17"/>
      <c r="Y19" s="17"/>
      <c r="Z19" s="17"/>
      <c r="AA19" s="17"/>
      <c r="AB19" s="1"/>
      <c r="AC19" s="17"/>
      <c r="AD19" s="17"/>
      <c r="AE19" s="17"/>
      <c r="AF19" s="17"/>
      <c r="AG19" s="17"/>
      <c r="AH19" s="17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x14ac:dyDescent="0.3">
      <c r="A20" s="1"/>
      <c r="B20" s="1"/>
      <c r="C20" s="12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2"/>
      <c r="P20" s="12"/>
      <c r="Q20" s="12"/>
      <c r="R20" s="12"/>
      <c r="S20" s="12"/>
      <c r="T20" s="12"/>
      <c r="U20" s="1"/>
      <c r="V20" s="17"/>
      <c r="W20" s="17"/>
      <c r="X20" s="17"/>
      <c r="Y20" s="17"/>
      <c r="Z20" s="17"/>
      <c r="AA20" s="17"/>
      <c r="AB20" s="1"/>
      <c r="AC20" s="17"/>
      <c r="AD20" s="17"/>
      <c r="AE20" s="17"/>
      <c r="AF20" s="17"/>
      <c r="AG20" s="17"/>
      <c r="AH20" s="17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x14ac:dyDescent="0.3">
      <c r="A21" s="1"/>
      <c r="B21" s="1"/>
      <c r="C21" s="12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2"/>
      <c r="P21" s="12"/>
      <c r="Q21" s="12"/>
      <c r="R21" s="12"/>
      <c r="S21" s="12"/>
      <c r="T21" s="12"/>
      <c r="U21" s="1"/>
      <c r="V21" s="17"/>
      <c r="W21" s="17"/>
      <c r="X21" s="17"/>
      <c r="Y21" s="17"/>
      <c r="Z21" s="17"/>
      <c r="AA21" s="17"/>
      <c r="AB21" s="1"/>
      <c r="AC21" s="17"/>
      <c r="AD21" s="17"/>
      <c r="AE21" s="17"/>
      <c r="AF21" s="17"/>
      <c r="AG21" s="17"/>
      <c r="AH21" s="17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x14ac:dyDescent="0.3">
      <c r="A22" s="1"/>
      <c r="B22" s="1"/>
      <c r="C22" s="12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2"/>
      <c r="P22" s="12"/>
      <c r="Q22" s="12"/>
      <c r="R22" s="12"/>
      <c r="S22" s="12"/>
      <c r="T22" s="12"/>
      <c r="U22" s="1"/>
      <c r="V22" s="17"/>
      <c r="W22" s="17"/>
      <c r="X22" s="17"/>
      <c r="Y22" s="17"/>
      <c r="Z22" s="17"/>
      <c r="AA22" s="17"/>
      <c r="AB22" s="1"/>
      <c r="AC22" s="17"/>
      <c r="AD22" s="17"/>
      <c r="AE22" s="17"/>
      <c r="AF22" s="17"/>
      <c r="AG22" s="17"/>
      <c r="AH22" s="17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x14ac:dyDescent="0.3">
      <c r="A23" s="1"/>
      <c r="B23" s="1"/>
      <c r="C23" s="12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2"/>
      <c r="P23" s="12"/>
      <c r="Q23" s="12"/>
      <c r="R23" s="12"/>
      <c r="S23" s="12"/>
      <c r="T23" s="12"/>
      <c r="U23" s="1"/>
      <c r="V23" s="17"/>
      <c r="W23" s="17"/>
      <c r="X23" s="17"/>
      <c r="Y23" s="17"/>
      <c r="Z23" s="17"/>
      <c r="AA23" s="17"/>
      <c r="AB23" s="1"/>
      <c r="AC23" s="17"/>
      <c r="AD23" s="17"/>
      <c r="AE23" s="17"/>
      <c r="AF23" s="17"/>
      <c r="AG23" s="17"/>
      <c r="AH23" s="17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x14ac:dyDescent="0.3">
      <c r="A24" s="1"/>
      <c r="B24" s="1"/>
      <c r="C24" s="12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2"/>
      <c r="P24" s="12"/>
      <c r="Q24" s="12"/>
      <c r="R24" s="12"/>
      <c r="S24" s="12"/>
      <c r="T24" s="12"/>
      <c r="U24" s="1"/>
      <c r="V24" s="17"/>
      <c r="W24" s="17"/>
      <c r="X24" s="17"/>
      <c r="Y24" s="17"/>
      <c r="Z24" s="17"/>
      <c r="AA24" s="17"/>
      <c r="AB24" s="1"/>
      <c r="AC24" s="17"/>
      <c r="AD24" s="17"/>
      <c r="AE24" s="17"/>
      <c r="AF24" s="17"/>
      <c r="AG24" s="17"/>
      <c r="AH24" s="17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x14ac:dyDescent="0.3">
      <c r="A25" s="1"/>
      <c r="B25" s="1"/>
      <c r="C25" s="12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2"/>
      <c r="P25" s="12"/>
      <c r="Q25" s="12"/>
      <c r="R25" s="12"/>
      <c r="S25" s="12"/>
      <c r="T25" s="12"/>
      <c r="U25" s="1"/>
      <c r="V25" s="17"/>
      <c r="W25" s="17"/>
      <c r="X25" s="17"/>
      <c r="Y25" s="17"/>
      <c r="Z25" s="17"/>
      <c r="AA25" s="17"/>
      <c r="AB25" s="1"/>
      <c r="AC25" s="17"/>
      <c r="AD25" s="17"/>
      <c r="AE25" s="17"/>
      <c r="AF25" s="17"/>
      <c r="AG25" s="17"/>
      <c r="AH25" s="17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x14ac:dyDescent="0.3">
      <c r="A26" s="1"/>
      <c r="B26" s="1"/>
      <c r="C26" s="12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2"/>
      <c r="P26" s="12"/>
      <c r="Q26" s="12"/>
      <c r="R26" s="12"/>
      <c r="S26" s="12"/>
      <c r="T26" s="12"/>
      <c r="U26" s="1"/>
      <c r="V26" s="17"/>
      <c r="W26" s="17"/>
      <c r="X26" s="17"/>
      <c r="Y26" s="17"/>
      <c r="Z26" s="17"/>
      <c r="AA26" s="17"/>
      <c r="AB26" s="1"/>
      <c r="AC26" s="17"/>
      <c r="AD26" s="17"/>
      <c r="AE26" s="17"/>
      <c r="AF26" s="17"/>
      <c r="AG26" s="17"/>
      <c r="AH26" s="17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x14ac:dyDescent="0.3">
      <c r="A27" s="1"/>
      <c r="B27" s="1"/>
      <c r="C27" s="12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2"/>
      <c r="P27" s="12"/>
      <c r="Q27" s="12"/>
      <c r="R27" s="12"/>
      <c r="S27" s="12"/>
      <c r="T27" s="12"/>
      <c r="U27" s="1"/>
      <c r="V27" s="17"/>
      <c r="W27" s="17"/>
      <c r="X27" s="17"/>
      <c r="Y27" s="17"/>
      <c r="Z27" s="17"/>
      <c r="AA27" s="17"/>
      <c r="AB27" s="1"/>
      <c r="AC27" s="17"/>
      <c r="AD27" s="17"/>
      <c r="AE27" s="17"/>
      <c r="AF27" s="17"/>
      <c r="AG27" s="17"/>
      <c r="AH27" s="17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x14ac:dyDescent="0.3">
      <c r="A28" s="1"/>
      <c r="B28" s="1"/>
      <c r="C28" s="12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2"/>
      <c r="P28" s="12"/>
      <c r="Q28" s="12"/>
      <c r="R28" s="12"/>
      <c r="S28" s="12"/>
      <c r="T28" s="12"/>
      <c r="U28" s="1"/>
      <c r="V28" s="17"/>
      <c r="W28" s="17"/>
      <c r="X28" s="17"/>
      <c r="Y28" s="17"/>
      <c r="Z28" s="17"/>
      <c r="AA28" s="17"/>
      <c r="AB28" s="1"/>
      <c r="AC28" s="17"/>
      <c r="AD28" s="17"/>
      <c r="AE28" s="17"/>
      <c r="AF28" s="17"/>
      <c r="AG28" s="17"/>
      <c r="AH28" s="17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x14ac:dyDescent="0.3">
      <c r="A29" s="1"/>
      <c r="B29" s="1"/>
      <c r="C29" s="12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2"/>
      <c r="P29" s="12"/>
      <c r="Q29" s="12"/>
      <c r="R29" s="12"/>
      <c r="S29" s="12"/>
      <c r="T29" s="12"/>
      <c r="U29" s="1"/>
      <c r="V29" s="17"/>
      <c r="W29" s="17"/>
      <c r="X29" s="17"/>
      <c r="Y29" s="17"/>
      <c r="Z29" s="17"/>
      <c r="AA29" s="17"/>
      <c r="AB29" s="1"/>
      <c r="AC29" s="17"/>
      <c r="AD29" s="17"/>
      <c r="AE29" s="17"/>
      <c r="AF29" s="17"/>
      <c r="AG29" s="17"/>
      <c r="AH29" s="17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x14ac:dyDescent="0.3">
      <c r="A30" s="1"/>
      <c r="B30" s="1"/>
      <c r="C30" s="12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2"/>
      <c r="P30" s="12"/>
      <c r="Q30" s="12"/>
      <c r="R30" s="12"/>
      <c r="S30" s="12"/>
      <c r="T30" s="12"/>
      <c r="U30" s="1"/>
      <c r="V30" s="17"/>
      <c r="W30" s="17"/>
      <c r="X30" s="17"/>
      <c r="Y30" s="17"/>
      <c r="Z30" s="17"/>
      <c r="AA30" s="17"/>
      <c r="AB30" s="1"/>
      <c r="AC30" s="17"/>
      <c r="AD30" s="17"/>
      <c r="AE30" s="17"/>
      <c r="AF30" s="17"/>
      <c r="AG30" s="17"/>
      <c r="AH30" s="17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x14ac:dyDescent="0.3">
      <c r="A31" s="1"/>
      <c r="B31" s="1"/>
      <c r="C31" s="12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2"/>
      <c r="P31" s="12"/>
      <c r="Q31" s="12"/>
      <c r="R31" s="12"/>
      <c r="S31" s="12"/>
      <c r="T31" s="12"/>
      <c r="U31" s="1"/>
      <c r="V31" s="17"/>
      <c r="W31" s="17"/>
      <c r="X31" s="17"/>
      <c r="Y31" s="17"/>
      <c r="Z31" s="17"/>
      <c r="AA31" s="17"/>
      <c r="AB31" s="1"/>
      <c r="AC31" s="17"/>
      <c r="AD31" s="17"/>
      <c r="AE31" s="17"/>
      <c r="AF31" s="17"/>
      <c r="AG31" s="17"/>
      <c r="AH31" s="17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x14ac:dyDescent="0.3">
      <c r="A32" s="1"/>
      <c r="B32" s="1"/>
      <c r="C32" s="12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2"/>
      <c r="P32" s="12"/>
      <c r="Q32" s="12"/>
      <c r="R32" s="12"/>
      <c r="S32" s="12"/>
      <c r="T32" s="12"/>
      <c r="U32" s="1"/>
      <c r="V32" s="17"/>
      <c r="W32" s="17"/>
      <c r="X32" s="17"/>
      <c r="Y32" s="17"/>
      <c r="Z32" s="17"/>
      <c r="AA32" s="17"/>
      <c r="AB32" s="1"/>
      <c r="AC32" s="17"/>
      <c r="AD32" s="17"/>
      <c r="AE32" s="17"/>
      <c r="AF32" s="17"/>
      <c r="AG32" s="17"/>
      <c r="AH32" s="17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x14ac:dyDescent="0.3">
      <c r="A33" s="1"/>
      <c r="B33" s="1"/>
      <c r="C33" s="12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2"/>
      <c r="P33" s="12"/>
      <c r="Q33" s="12"/>
      <c r="R33" s="12"/>
      <c r="S33" s="12"/>
      <c r="T33" s="12"/>
      <c r="U33" s="1"/>
      <c r="V33" s="17"/>
      <c r="W33" s="17"/>
      <c r="X33" s="17"/>
      <c r="Y33" s="17"/>
      <c r="Z33" s="17"/>
      <c r="AA33" s="17"/>
      <c r="AB33" s="1"/>
      <c r="AC33" s="17"/>
      <c r="AD33" s="17"/>
      <c r="AE33" s="17"/>
      <c r="AF33" s="17"/>
      <c r="AG33" s="17"/>
      <c r="AH33" s="17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x14ac:dyDescent="0.3">
      <c r="A34" s="1"/>
      <c r="B34" s="1"/>
      <c r="C34" s="12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2"/>
      <c r="P34" s="12"/>
      <c r="Q34" s="12"/>
      <c r="R34" s="12"/>
      <c r="S34" s="12"/>
      <c r="T34" s="12"/>
      <c r="U34" s="1"/>
      <c r="V34" s="17"/>
      <c r="W34" s="17"/>
      <c r="X34" s="17"/>
      <c r="Y34" s="17"/>
      <c r="Z34" s="17"/>
      <c r="AA34" s="17"/>
      <c r="AB34" s="1"/>
      <c r="AC34" s="17"/>
      <c r="AD34" s="17"/>
      <c r="AE34" s="17"/>
      <c r="AF34" s="17"/>
      <c r="AG34" s="17"/>
      <c r="AH34" s="17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x14ac:dyDescent="0.3">
      <c r="A35" s="1"/>
      <c r="B35" s="1"/>
      <c r="C35" s="12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2"/>
      <c r="P35" s="12"/>
      <c r="Q35" s="12"/>
      <c r="R35" s="12"/>
      <c r="S35" s="12"/>
      <c r="T35" s="12"/>
      <c r="U35" s="1"/>
      <c r="V35" s="17"/>
      <c r="W35" s="17"/>
      <c r="X35" s="17"/>
      <c r="Y35" s="17"/>
      <c r="Z35" s="17"/>
      <c r="AA35" s="17"/>
      <c r="AB35" s="1"/>
      <c r="AC35" s="17"/>
      <c r="AD35" s="17"/>
      <c r="AE35" s="17"/>
      <c r="AF35" s="17"/>
      <c r="AG35" s="17"/>
      <c r="AH35" s="17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x14ac:dyDescent="0.3">
      <c r="A36" s="1"/>
      <c r="B36" s="1"/>
      <c r="C36" s="12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2"/>
      <c r="P36" s="12"/>
      <c r="Q36" s="12"/>
      <c r="R36" s="12"/>
      <c r="S36" s="12"/>
      <c r="T36" s="12"/>
      <c r="U36" s="1"/>
      <c r="V36" s="17"/>
      <c r="W36" s="17"/>
      <c r="X36" s="17"/>
      <c r="Y36" s="17"/>
      <c r="Z36" s="17"/>
      <c r="AA36" s="17"/>
      <c r="AB36" s="1"/>
      <c r="AC36" s="17"/>
      <c r="AD36" s="17"/>
      <c r="AE36" s="17"/>
      <c r="AF36" s="17"/>
      <c r="AG36" s="17"/>
      <c r="AH36" s="17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x14ac:dyDescent="0.3">
      <c r="A37" s="1"/>
      <c r="B37" s="1"/>
      <c r="C37" s="12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2"/>
      <c r="P37" s="12"/>
      <c r="Q37" s="12"/>
      <c r="R37" s="12"/>
      <c r="S37" s="12"/>
      <c r="T37" s="12"/>
      <c r="U37" s="1"/>
      <c r="V37" s="17"/>
      <c r="W37" s="17"/>
      <c r="X37" s="17"/>
      <c r="Y37" s="17"/>
      <c r="Z37" s="17"/>
      <c r="AA37" s="17"/>
      <c r="AB37" s="1"/>
      <c r="AC37" s="17"/>
      <c r="AD37" s="17"/>
      <c r="AE37" s="17"/>
      <c r="AF37" s="17"/>
      <c r="AG37" s="17"/>
      <c r="AH37" s="17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x14ac:dyDescent="0.3">
      <c r="A38" s="1"/>
      <c r="B38" s="1"/>
      <c r="C38" s="12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2"/>
      <c r="P38" s="12"/>
      <c r="Q38" s="12"/>
      <c r="R38" s="12"/>
      <c r="S38" s="12"/>
      <c r="T38" s="12"/>
      <c r="U38" s="1"/>
      <c r="V38" s="17"/>
      <c r="W38" s="17"/>
      <c r="X38" s="17"/>
      <c r="Y38" s="17"/>
      <c r="Z38" s="17"/>
      <c r="AA38" s="17"/>
      <c r="AB38" s="1"/>
      <c r="AC38" s="17"/>
      <c r="AD38" s="17"/>
      <c r="AE38" s="17"/>
      <c r="AF38" s="17"/>
      <c r="AG38" s="17"/>
      <c r="AH38" s="17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x14ac:dyDescent="0.3">
      <c r="A39" s="1"/>
      <c r="B39" s="1"/>
      <c r="C39" s="12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2"/>
      <c r="P39" s="12"/>
      <c r="Q39" s="12"/>
      <c r="R39" s="12"/>
      <c r="S39" s="12"/>
      <c r="T39" s="12"/>
      <c r="U39" s="1"/>
      <c r="V39" s="17"/>
      <c r="W39" s="17"/>
      <c r="X39" s="17"/>
      <c r="Y39" s="17"/>
      <c r="Z39" s="17"/>
      <c r="AA39" s="17"/>
      <c r="AB39" s="1"/>
      <c r="AC39" s="17"/>
      <c r="AD39" s="17"/>
      <c r="AE39" s="17"/>
      <c r="AF39" s="17"/>
      <c r="AG39" s="17"/>
      <c r="AH39" s="17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x14ac:dyDescent="0.3">
      <c r="A40" s="1"/>
      <c r="B40" s="1"/>
      <c r="C40" s="12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2"/>
      <c r="P40" s="12"/>
      <c r="Q40" s="12"/>
      <c r="R40" s="12"/>
      <c r="S40" s="12"/>
      <c r="T40" s="12"/>
      <c r="U40" s="1"/>
      <c r="V40" s="17"/>
      <c r="W40" s="17"/>
      <c r="X40" s="17"/>
      <c r="Y40" s="17"/>
      <c r="Z40" s="17"/>
      <c r="AA40" s="17"/>
      <c r="AB40" s="1"/>
      <c r="AC40" s="17"/>
      <c r="AD40" s="17"/>
      <c r="AE40" s="17"/>
      <c r="AF40" s="17"/>
      <c r="AG40" s="17"/>
      <c r="AH40" s="17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x14ac:dyDescent="0.3">
      <c r="A41" s="1"/>
      <c r="B41" s="1"/>
      <c r="C41" s="12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2"/>
      <c r="P41" s="12"/>
      <c r="Q41" s="12"/>
      <c r="R41" s="12"/>
      <c r="S41" s="12"/>
      <c r="T41" s="12"/>
      <c r="U41" s="1"/>
      <c r="V41" s="17"/>
      <c r="W41" s="17"/>
      <c r="X41" s="17"/>
      <c r="Y41" s="17"/>
      <c r="Z41" s="17"/>
      <c r="AA41" s="17"/>
      <c r="AB41" s="1"/>
      <c r="AC41" s="17"/>
      <c r="AD41" s="17"/>
      <c r="AE41" s="17"/>
      <c r="AF41" s="17"/>
      <c r="AG41" s="17"/>
      <c r="AH41" s="17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x14ac:dyDescent="0.3">
      <c r="A42" s="1"/>
      <c r="B42" s="1"/>
      <c r="C42" s="12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2"/>
      <c r="P42" s="12"/>
      <c r="Q42" s="12"/>
      <c r="R42" s="12"/>
      <c r="S42" s="12"/>
      <c r="T42" s="12"/>
      <c r="U42" s="1"/>
      <c r="V42" s="17"/>
      <c r="W42" s="17"/>
      <c r="X42" s="17"/>
      <c r="Y42" s="17"/>
      <c r="Z42" s="17"/>
      <c r="AA42" s="17"/>
      <c r="AB42" s="1"/>
      <c r="AC42" s="17"/>
      <c r="AD42" s="17"/>
      <c r="AE42" s="17"/>
      <c r="AF42" s="17"/>
      <c r="AG42" s="17"/>
      <c r="AH42" s="17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x14ac:dyDescent="0.3">
      <c r="A43" s="1"/>
      <c r="B43" s="1"/>
      <c r="C43" s="12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2"/>
      <c r="P43" s="12"/>
      <c r="Q43" s="12"/>
      <c r="R43" s="12"/>
      <c r="S43" s="12"/>
      <c r="T43" s="12"/>
      <c r="U43" s="1"/>
      <c r="V43" s="17"/>
      <c r="W43" s="17"/>
      <c r="X43" s="17"/>
      <c r="Y43" s="17"/>
      <c r="Z43" s="17"/>
      <c r="AA43" s="17"/>
      <c r="AB43" s="1"/>
      <c r="AC43" s="17"/>
      <c r="AD43" s="17"/>
      <c r="AE43" s="17"/>
      <c r="AF43" s="17"/>
      <c r="AG43" s="17"/>
      <c r="AH43" s="17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x14ac:dyDescent="0.3">
      <c r="A44" s="1"/>
      <c r="B44" s="1"/>
      <c r="C44" s="12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2"/>
      <c r="P44" s="12"/>
      <c r="Q44" s="12"/>
      <c r="R44" s="12"/>
      <c r="S44" s="12"/>
      <c r="T44" s="12"/>
      <c r="U44" s="1"/>
      <c r="V44" s="17"/>
      <c r="W44" s="17"/>
      <c r="X44" s="17"/>
      <c r="Y44" s="17"/>
      <c r="Z44" s="17"/>
      <c r="AA44" s="17"/>
      <c r="AB44" s="1"/>
      <c r="AC44" s="17"/>
      <c r="AD44" s="17"/>
      <c r="AE44" s="17"/>
      <c r="AF44" s="17"/>
      <c r="AG44" s="17"/>
      <c r="AH44" s="17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x14ac:dyDescent="0.3">
      <c r="A45" s="1"/>
      <c r="B45" s="1"/>
      <c r="C45" s="12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2"/>
      <c r="P45" s="12"/>
      <c r="Q45" s="12"/>
      <c r="R45" s="12"/>
      <c r="S45" s="12"/>
      <c r="T45" s="12"/>
      <c r="U45" s="1"/>
      <c r="V45" s="17"/>
      <c r="W45" s="17"/>
      <c r="X45" s="17"/>
      <c r="Y45" s="17"/>
      <c r="Z45" s="17"/>
      <c r="AA45" s="17"/>
      <c r="AB45" s="1"/>
      <c r="AC45" s="17"/>
      <c r="AD45" s="17"/>
      <c r="AE45" s="17"/>
      <c r="AF45" s="17"/>
      <c r="AG45" s="17"/>
      <c r="AH45" s="17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x14ac:dyDescent="0.3">
      <c r="A46" s="1"/>
      <c r="B46" s="1"/>
      <c r="C46" s="12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2"/>
      <c r="P46" s="12"/>
      <c r="Q46" s="12"/>
      <c r="R46" s="12"/>
      <c r="S46" s="12"/>
      <c r="T46" s="12"/>
      <c r="U46" s="1"/>
      <c r="V46" s="17"/>
      <c r="W46" s="17"/>
      <c r="X46" s="17"/>
      <c r="Y46" s="17"/>
      <c r="Z46" s="17"/>
      <c r="AA46" s="17"/>
      <c r="AB46" s="1"/>
      <c r="AC46" s="17"/>
      <c r="AD46" s="17"/>
      <c r="AE46" s="17"/>
      <c r="AF46" s="17"/>
      <c r="AG46" s="17"/>
      <c r="AH46" s="17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x14ac:dyDescent="0.3">
      <c r="A47" s="1"/>
      <c r="B47" s="1"/>
      <c r="C47" s="12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2"/>
      <c r="P47" s="12"/>
      <c r="Q47" s="12"/>
      <c r="R47" s="12"/>
      <c r="S47" s="12"/>
      <c r="T47" s="12"/>
      <c r="U47" s="1"/>
      <c r="V47" s="17"/>
      <c r="W47" s="17"/>
      <c r="X47" s="17"/>
      <c r="Y47" s="17"/>
      <c r="Z47" s="17"/>
      <c r="AA47" s="17"/>
      <c r="AB47" s="1"/>
      <c r="AC47" s="17"/>
      <c r="AD47" s="17"/>
      <c r="AE47" s="17"/>
      <c r="AF47" s="17"/>
      <c r="AG47" s="17"/>
      <c r="AH47" s="17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x14ac:dyDescent="0.3">
      <c r="A48" s="1"/>
      <c r="B48" s="1"/>
      <c r="C48" s="12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2"/>
      <c r="P48" s="12"/>
      <c r="Q48" s="12"/>
      <c r="R48" s="12"/>
      <c r="S48" s="12"/>
      <c r="T48" s="12"/>
      <c r="U48" s="1"/>
      <c r="V48" s="17"/>
      <c r="W48" s="17"/>
      <c r="X48" s="17"/>
      <c r="Y48" s="17"/>
      <c r="Z48" s="17"/>
      <c r="AA48" s="17"/>
      <c r="AB48" s="1"/>
      <c r="AC48" s="17"/>
      <c r="AD48" s="17"/>
      <c r="AE48" s="17"/>
      <c r="AF48" s="17"/>
      <c r="AG48" s="17"/>
      <c r="AH48" s="17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x14ac:dyDescent="0.3">
      <c r="A49" s="1"/>
      <c r="B49" s="1"/>
      <c r="C49" s="12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2"/>
      <c r="P49" s="12"/>
      <c r="Q49" s="12"/>
      <c r="R49" s="12"/>
      <c r="S49" s="12"/>
      <c r="T49" s="12"/>
      <c r="U49" s="1"/>
      <c r="V49" s="17"/>
      <c r="W49" s="17"/>
      <c r="X49" s="17"/>
      <c r="Y49" s="17"/>
      <c r="Z49" s="17"/>
      <c r="AA49" s="17"/>
      <c r="AB49" s="1"/>
      <c r="AC49" s="17"/>
      <c r="AD49" s="17"/>
      <c r="AE49" s="17"/>
      <c r="AF49" s="17"/>
      <c r="AG49" s="17"/>
      <c r="AH49" s="17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x14ac:dyDescent="0.3">
      <c r="A50" s="1"/>
      <c r="B50" s="1"/>
      <c r="C50" s="12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2"/>
      <c r="P50" s="12"/>
      <c r="Q50" s="12"/>
      <c r="R50" s="12"/>
      <c r="S50" s="12"/>
      <c r="T50" s="12"/>
      <c r="U50" s="1"/>
      <c r="V50" s="17"/>
      <c r="W50" s="17"/>
      <c r="X50" s="17"/>
      <c r="Y50" s="17"/>
      <c r="Z50" s="17"/>
      <c r="AA50" s="17"/>
      <c r="AB50" s="1"/>
      <c r="AC50" s="17"/>
      <c r="AD50" s="17"/>
      <c r="AE50" s="17"/>
      <c r="AF50" s="17"/>
      <c r="AG50" s="17"/>
      <c r="AH50" s="17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x14ac:dyDescent="0.3">
      <c r="A51" s="1"/>
      <c r="B51" s="1"/>
      <c r="C51" s="12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2"/>
      <c r="P51" s="12"/>
      <c r="Q51" s="12"/>
      <c r="R51" s="12"/>
      <c r="S51" s="12"/>
      <c r="T51" s="12"/>
      <c r="U51" s="1"/>
      <c r="V51" s="17"/>
      <c r="W51" s="17"/>
      <c r="X51" s="17"/>
      <c r="Y51" s="17"/>
      <c r="Z51" s="17"/>
      <c r="AA51" s="17"/>
      <c r="AB51" s="1"/>
      <c r="AC51" s="17"/>
      <c r="AD51" s="17"/>
      <c r="AE51" s="17"/>
      <c r="AF51" s="17"/>
      <c r="AG51" s="17"/>
      <c r="AH51" s="17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x14ac:dyDescent="0.3">
      <c r="A52" s="1"/>
      <c r="B52" s="1"/>
      <c r="C52" s="12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2"/>
      <c r="P52" s="12"/>
      <c r="Q52" s="12"/>
      <c r="R52" s="12"/>
      <c r="S52" s="12"/>
      <c r="T52" s="12"/>
      <c r="U52" s="1"/>
      <c r="V52" s="17"/>
      <c r="W52" s="17"/>
      <c r="X52" s="17"/>
      <c r="Y52" s="17"/>
      <c r="Z52" s="17"/>
      <c r="AA52" s="17"/>
      <c r="AB52" s="1"/>
      <c r="AC52" s="17"/>
      <c r="AD52" s="17"/>
      <c r="AE52" s="17"/>
      <c r="AF52" s="17"/>
      <c r="AG52" s="17"/>
      <c r="AH52" s="17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x14ac:dyDescent="0.3">
      <c r="A53" s="1"/>
      <c r="B53" s="1"/>
      <c r="C53" s="12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2"/>
      <c r="P53" s="12"/>
      <c r="Q53" s="12"/>
      <c r="R53" s="12"/>
      <c r="S53" s="12"/>
      <c r="T53" s="12"/>
      <c r="U53" s="1"/>
      <c r="V53" s="17"/>
      <c r="W53" s="17"/>
      <c r="X53" s="17"/>
      <c r="Y53" s="17"/>
      <c r="Z53" s="17"/>
      <c r="AA53" s="17"/>
      <c r="AB53" s="1"/>
      <c r="AC53" s="17"/>
      <c r="AD53" s="17"/>
      <c r="AE53" s="17"/>
      <c r="AF53" s="17"/>
      <c r="AG53" s="17"/>
      <c r="AH53" s="17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x14ac:dyDescent="0.3">
      <c r="A54" s="1"/>
      <c r="B54" s="1"/>
      <c r="C54" s="12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2"/>
      <c r="P54" s="12"/>
      <c r="Q54" s="12"/>
      <c r="R54" s="12"/>
      <c r="S54" s="12"/>
      <c r="T54" s="12"/>
      <c r="U54" s="1"/>
      <c r="V54" s="17"/>
      <c r="W54" s="17"/>
      <c r="X54" s="17"/>
      <c r="Y54" s="17"/>
      <c r="Z54" s="17"/>
      <c r="AA54" s="17"/>
      <c r="AB54" s="1"/>
      <c r="AC54" s="17"/>
      <c r="AD54" s="17"/>
      <c r="AE54" s="17"/>
      <c r="AF54" s="17"/>
      <c r="AG54" s="17"/>
      <c r="AH54" s="17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x14ac:dyDescent="0.3">
      <c r="A55" s="1"/>
      <c r="B55" s="1"/>
      <c r="C55" s="12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2"/>
      <c r="P55" s="12"/>
      <c r="Q55" s="12"/>
      <c r="R55" s="12"/>
      <c r="S55" s="12"/>
      <c r="T55" s="12"/>
      <c r="U55" s="1"/>
      <c r="V55" s="17"/>
      <c r="W55" s="17"/>
      <c r="X55" s="17"/>
      <c r="Y55" s="17"/>
      <c r="Z55" s="17"/>
      <c r="AA55" s="17"/>
      <c r="AB55" s="1"/>
      <c r="AC55" s="17"/>
      <c r="AD55" s="17"/>
      <c r="AE55" s="17"/>
      <c r="AF55" s="17"/>
      <c r="AG55" s="17"/>
      <c r="AH55" s="17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x14ac:dyDescent="0.3">
      <c r="A56" s="1"/>
      <c r="B56" s="1"/>
      <c r="C56" s="12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2"/>
      <c r="P56" s="12"/>
      <c r="Q56" s="12"/>
      <c r="R56" s="12"/>
      <c r="S56" s="12"/>
      <c r="T56" s="12"/>
      <c r="U56" s="1"/>
      <c r="V56" s="17"/>
      <c r="W56" s="17"/>
      <c r="X56" s="17"/>
      <c r="Y56" s="17"/>
      <c r="Z56" s="17"/>
      <c r="AA56" s="17"/>
      <c r="AB56" s="1"/>
      <c r="AC56" s="17"/>
      <c r="AD56" s="17"/>
      <c r="AE56" s="17"/>
      <c r="AF56" s="17"/>
      <c r="AG56" s="17"/>
      <c r="AH56" s="17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x14ac:dyDescent="0.3">
      <c r="A57" s="1"/>
      <c r="B57" s="1"/>
      <c r="C57" s="12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2"/>
      <c r="P57" s="12"/>
      <c r="Q57" s="12"/>
      <c r="R57" s="12"/>
      <c r="S57" s="12"/>
      <c r="T57" s="12"/>
      <c r="U57" s="1"/>
      <c r="V57" s="17"/>
      <c r="W57" s="17"/>
      <c r="X57" s="17"/>
      <c r="Y57" s="17"/>
      <c r="Z57" s="17"/>
      <c r="AA57" s="17"/>
      <c r="AB57" s="1"/>
      <c r="AC57" s="17"/>
      <c r="AD57" s="17"/>
      <c r="AE57" s="17"/>
      <c r="AF57" s="17"/>
      <c r="AG57" s="17"/>
      <c r="AH57" s="17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x14ac:dyDescent="0.3">
      <c r="A58" s="1"/>
      <c r="B58" s="1"/>
      <c r="C58" s="12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2"/>
      <c r="P58" s="12"/>
      <c r="Q58" s="12"/>
      <c r="R58" s="12"/>
      <c r="S58" s="12"/>
      <c r="T58" s="12"/>
      <c r="U58" s="1"/>
      <c r="V58" s="17"/>
      <c r="W58" s="17"/>
      <c r="X58" s="17"/>
      <c r="Y58" s="17"/>
      <c r="Z58" s="17"/>
      <c r="AA58" s="17"/>
      <c r="AB58" s="1"/>
      <c r="AC58" s="17"/>
      <c r="AD58" s="17"/>
      <c r="AE58" s="17"/>
      <c r="AF58" s="17"/>
      <c r="AG58" s="17"/>
      <c r="AH58" s="17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x14ac:dyDescent="0.3">
      <c r="A59" s="1"/>
      <c r="B59" s="1"/>
      <c r="C59" s="12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2"/>
      <c r="P59" s="12"/>
      <c r="Q59" s="12"/>
      <c r="R59" s="12"/>
      <c r="S59" s="12"/>
      <c r="T59" s="12"/>
      <c r="U59" s="1"/>
      <c r="V59" s="17"/>
      <c r="W59" s="17"/>
      <c r="X59" s="17"/>
      <c r="Y59" s="17"/>
      <c r="Z59" s="17"/>
      <c r="AA59" s="17"/>
      <c r="AB59" s="1"/>
      <c r="AC59" s="17"/>
      <c r="AD59" s="17"/>
      <c r="AE59" s="17"/>
      <c r="AF59" s="17"/>
      <c r="AG59" s="17"/>
      <c r="AH59" s="17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x14ac:dyDescent="0.3">
      <c r="A60" s="1"/>
      <c r="B60" s="1"/>
      <c r="C60" s="12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2"/>
      <c r="P60" s="12"/>
      <c r="Q60" s="12"/>
      <c r="R60" s="12"/>
      <c r="S60" s="12"/>
      <c r="T60" s="12"/>
      <c r="U60" s="1"/>
      <c r="V60" s="17"/>
      <c r="W60" s="17"/>
      <c r="X60" s="17"/>
      <c r="Y60" s="17"/>
      <c r="Z60" s="17"/>
      <c r="AA60" s="17"/>
      <c r="AB60" s="1"/>
      <c r="AC60" s="17"/>
      <c r="AD60" s="17"/>
      <c r="AE60" s="17"/>
      <c r="AF60" s="17"/>
      <c r="AG60" s="17"/>
      <c r="AH60" s="17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x14ac:dyDescent="0.3">
      <c r="A61" s="1"/>
      <c r="B61" s="1"/>
      <c r="C61" s="12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2"/>
      <c r="P61" s="12"/>
      <c r="Q61" s="12"/>
      <c r="R61" s="12"/>
      <c r="S61" s="12"/>
      <c r="T61" s="12"/>
      <c r="U61" s="1"/>
      <c r="V61" s="17"/>
      <c r="W61" s="17"/>
      <c r="X61" s="17"/>
      <c r="Y61" s="17"/>
      <c r="Z61" s="17"/>
      <c r="AA61" s="17"/>
      <c r="AB61" s="1"/>
      <c r="AC61" s="17"/>
      <c r="AD61" s="17"/>
      <c r="AE61" s="17"/>
      <c r="AF61" s="17"/>
      <c r="AG61" s="17"/>
      <c r="AH61" s="17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x14ac:dyDescent="0.3">
      <c r="A62" s="1"/>
      <c r="B62" s="1"/>
      <c r="C62" s="12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2"/>
      <c r="P62" s="12"/>
      <c r="Q62" s="12"/>
      <c r="R62" s="12"/>
      <c r="S62" s="12"/>
      <c r="T62" s="12"/>
      <c r="U62" s="1"/>
      <c r="V62" s="17"/>
      <c r="W62" s="17"/>
      <c r="X62" s="17"/>
      <c r="Y62" s="17"/>
      <c r="Z62" s="17"/>
      <c r="AA62" s="17"/>
      <c r="AB62" s="1"/>
      <c r="AC62" s="17"/>
      <c r="AD62" s="17"/>
      <c r="AE62" s="17"/>
      <c r="AF62" s="17"/>
      <c r="AG62" s="17"/>
      <c r="AH62" s="17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x14ac:dyDescent="0.3">
      <c r="A63" s="1"/>
      <c r="B63" s="1"/>
      <c r="C63" s="12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2"/>
      <c r="P63" s="12"/>
      <c r="Q63" s="12"/>
      <c r="R63" s="12"/>
      <c r="S63" s="12"/>
      <c r="T63" s="12"/>
      <c r="U63" s="1"/>
      <c r="V63" s="17"/>
      <c r="W63" s="17"/>
      <c r="X63" s="17"/>
      <c r="Y63" s="17"/>
      <c r="Z63" s="17"/>
      <c r="AA63" s="17"/>
      <c r="AB63" s="1"/>
      <c r="AC63" s="17"/>
      <c r="AD63" s="17"/>
      <c r="AE63" s="17"/>
      <c r="AF63" s="17"/>
      <c r="AG63" s="17"/>
      <c r="AH63" s="17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x14ac:dyDescent="0.3">
      <c r="A64" s="1"/>
      <c r="B64" s="1"/>
      <c r="C64" s="12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2"/>
      <c r="P64" s="12"/>
      <c r="Q64" s="12"/>
      <c r="R64" s="12"/>
      <c r="S64" s="12"/>
      <c r="T64" s="12"/>
      <c r="U64" s="1"/>
      <c r="V64" s="17"/>
      <c r="W64" s="17"/>
      <c r="X64" s="17"/>
      <c r="Y64" s="17"/>
      <c r="Z64" s="17"/>
      <c r="AA64" s="17"/>
      <c r="AB64" s="1"/>
      <c r="AC64" s="17"/>
      <c r="AD64" s="17"/>
      <c r="AE64" s="17"/>
      <c r="AF64" s="17"/>
      <c r="AG64" s="17"/>
      <c r="AH64" s="17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x14ac:dyDescent="0.3">
      <c r="A65" s="1"/>
      <c r="B65" s="1"/>
      <c r="C65" s="12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2"/>
      <c r="P65" s="12"/>
      <c r="Q65" s="12"/>
      <c r="R65" s="12"/>
      <c r="S65" s="12"/>
      <c r="T65" s="12"/>
      <c r="U65" s="1"/>
      <c r="V65" s="17"/>
      <c r="W65" s="17"/>
      <c r="X65" s="17"/>
      <c r="Y65" s="17"/>
      <c r="Z65" s="17"/>
      <c r="AA65" s="17"/>
      <c r="AB65" s="1"/>
      <c r="AC65" s="17"/>
      <c r="AD65" s="17"/>
      <c r="AE65" s="17"/>
      <c r="AF65" s="17"/>
      <c r="AG65" s="17"/>
      <c r="AH65" s="17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x14ac:dyDescent="0.3">
      <c r="A66" s="1"/>
      <c r="B66" s="1"/>
      <c r="C66" s="12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2"/>
      <c r="P66" s="12"/>
      <c r="Q66" s="12"/>
      <c r="R66" s="12"/>
      <c r="S66" s="12"/>
      <c r="T66" s="12"/>
      <c r="U66" s="1"/>
      <c r="V66" s="17"/>
      <c r="W66" s="17"/>
      <c r="X66" s="17"/>
      <c r="Y66" s="17"/>
      <c r="Z66" s="17"/>
      <c r="AA66" s="17"/>
      <c r="AB66" s="1"/>
      <c r="AC66" s="17"/>
      <c r="AD66" s="17"/>
      <c r="AE66" s="17"/>
      <c r="AF66" s="17"/>
      <c r="AG66" s="17"/>
      <c r="AH66" s="17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x14ac:dyDescent="0.3">
      <c r="A67" s="1"/>
      <c r="B67" s="1"/>
      <c r="C67" s="12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2"/>
      <c r="P67" s="12"/>
      <c r="Q67" s="12"/>
      <c r="R67" s="12"/>
      <c r="S67" s="12"/>
      <c r="T67" s="12"/>
      <c r="U67" s="1"/>
      <c r="V67" s="17"/>
      <c r="W67" s="17"/>
      <c r="X67" s="17"/>
      <c r="Y67" s="17"/>
      <c r="Z67" s="17"/>
      <c r="AA67" s="17"/>
      <c r="AB67" s="1"/>
      <c r="AC67" s="17"/>
      <c r="AD67" s="17"/>
      <c r="AE67" s="17"/>
      <c r="AF67" s="17"/>
      <c r="AG67" s="17"/>
      <c r="AH67" s="17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x14ac:dyDescent="0.3">
      <c r="A68" s="1"/>
      <c r="B68" s="1"/>
      <c r="C68" s="12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2"/>
      <c r="P68" s="12"/>
      <c r="Q68" s="12"/>
      <c r="R68" s="12"/>
      <c r="S68" s="12"/>
      <c r="T68" s="12"/>
      <c r="U68" s="1"/>
      <c r="V68" s="17"/>
      <c r="W68" s="17"/>
      <c r="X68" s="17"/>
      <c r="Y68" s="17"/>
      <c r="Z68" s="17"/>
      <c r="AA68" s="17"/>
      <c r="AB68" s="1"/>
      <c r="AC68" s="17"/>
      <c r="AD68" s="17"/>
      <c r="AE68" s="17"/>
      <c r="AF68" s="17"/>
      <c r="AG68" s="17"/>
      <c r="AH68" s="17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x14ac:dyDescent="0.3">
      <c r="A69" s="1"/>
      <c r="B69" s="1"/>
      <c r="C69" s="12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2"/>
      <c r="P69" s="12"/>
      <c r="Q69" s="12"/>
      <c r="R69" s="12"/>
      <c r="S69" s="12"/>
      <c r="T69" s="12"/>
      <c r="U69" s="1"/>
      <c r="V69" s="17"/>
      <c r="W69" s="17"/>
      <c r="X69" s="17"/>
      <c r="Y69" s="17"/>
      <c r="Z69" s="17"/>
      <c r="AA69" s="17"/>
      <c r="AB69" s="1"/>
      <c r="AC69" s="17"/>
      <c r="AD69" s="17"/>
      <c r="AE69" s="17"/>
      <c r="AF69" s="17"/>
      <c r="AG69" s="17"/>
      <c r="AH69" s="17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x14ac:dyDescent="0.3">
      <c r="A70" s="1"/>
      <c r="B70" s="1"/>
      <c r="C70" s="12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2"/>
      <c r="P70" s="12"/>
      <c r="Q70" s="12"/>
      <c r="R70" s="12"/>
      <c r="S70" s="12"/>
      <c r="T70" s="12"/>
      <c r="U70" s="1"/>
      <c r="V70" s="17"/>
      <c r="W70" s="17"/>
      <c r="X70" s="17"/>
      <c r="Y70" s="17"/>
      <c r="Z70" s="17"/>
      <c r="AA70" s="17"/>
      <c r="AB70" s="1"/>
      <c r="AC70" s="17"/>
      <c r="AD70" s="17"/>
      <c r="AE70" s="17"/>
      <c r="AF70" s="17"/>
      <c r="AG70" s="17"/>
      <c r="AH70" s="17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x14ac:dyDescent="0.3">
      <c r="A71" s="1"/>
      <c r="B71" s="1"/>
      <c r="C71" s="12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2"/>
      <c r="P71" s="12"/>
      <c r="Q71" s="12"/>
      <c r="R71" s="12"/>
      <c r="S71" s="12"/>
      <c r="T71" s="12"/>
      <c r="U71" s="1"/>
      <c r="V71" s="17"/>
      <c r="W71" s="17"/>
      <c r="X71" s="17"/>
      <c r="Y71" s="17"/>
      <c r="Z71" s="17"/>
      <c r="AA71" s="17"/>
      <c r="AB71" s="1"/>
      <c r="AC71" s="17"/>
      <c r="AD71" s="17"/>
      <c r="AE71" s="17"/>
      <c r="AF71" s="17"/>
      <c r="AG71" s="17"/>
      <c r="AH71" s="17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x14ac:dyDescent="0.3">
      <c r="A72" s="1"/>
      <c r="B72" s="1"/>
      <c r="C72" s="12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2"/>
      <c r="P72" s="12"/>
      <c r="Q72" s="12"/>
      <c r="R72" s="12"/>
      <c r="S72" s="12"/>
      <c r="T72" s="12"/>
      <c r="U72" s="1"/>
      <c r="V72" s="17"/>
      <c r="W72" s="17"/>
      <c r="X72" s="17"/>
      <c r="Y72" s="17"/>
      <c r="Z72" s="17"/>
      <c r="AA72" s="17"/>
      <c r="AB72" s="1"/>
      <c r="AC72" s="17"/>
      <c r="AD72" s="17"/>
      <c r="AE72" s="17"/>
      <c r="AF72" s="17"/>
      <c r="AG72" s="17"/>
      <c r="AH72" s="17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x14ac:dyDescent="0.3">
      <c r="A73" s="1"/>
      <c r="B73" s="1"/>
      <c r="C73" s="12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2"/>
      <c r="P73" s="12"/>
      <c r="Q73" s="12"/>
      <c r="R73" s="12"/>
      <c r="S73" s="12"/>
      <c r="T73" s="12"/>
      <c r="U73" s="1"/>
      <c r="V73" s="17"/>
      <c r="W73" s="17"/>
      <c r="X73" s="17"/>
      <c r="Y73" s="17"/>
      <c r="Z73" s="17"/>
      <c r="AA73" s="17"/>
      <c r="AB73" s="1"/>
      <c r="AC73" s="17"/>
      <c r="AD73" s="17"/>
      <c r="AE73" s="17"/>
      <c r="AF73" s="17"/>
      <c r="AG73" s="17"/>
      <c r="AH73" s="17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x14ac:dyDescent="0.3">
      <c r="A74" s="1"/>
      <c r="B74" s="1"/>
      <c r="C74" s="12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2"/>
      <c r="P74" s="12"/>
      <c r="Q74" s="12"/>
      <c r="R74" s="12"/>
      <c r="S74" s="12"/>
      <c r="T74" s="12"/>
      <c r="U74" s="1"/>
      <c r="V74" s="17"/>
      <c r="W74" s="17"/>
      <c r="X74" s="17"/>
      <c r="Y74" s="17"/>
      <c r="Z74" s="17"/>
      <c r="AA74" s="17"/>
      <c r="AB74" s="1"/>
      <c r="AC74" s="17"/>
      <c r="AD74" s="17"/>
      <c r="AE74" s="17"/>
      <c r="AF74" s="17"/>
      <c r="AG74" s="17"/>
      <c r="AH74" s="17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x14ac:dyDescent="0.3">
      <c r="A75" s="1"/>
      <c r="B75" s="1"/>
      <c r="C75" s="12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2"/>
      <c r="P75" s="12"/>
      <c r="Q75" s="12"/>
      <c r="R75" s="12"/>
      <c r="S75" s="12"/>
      <c r="T75" s="12"/>
      <c r="U75" s="1"/>
      <c r="V75" s="17"/>
      <c r="W75" s="17"/>
      <c r="X75" s="17"/>
      <c r="Y75" s="17"/>
      <c r="Z75" s="17"/>
      <c r="AA75" s="17"/>
      <c r="AB75" s="1"/>
      <c r="AC75" s="17"/>
      <c r="AD75" s="17"/>
      <c r="AE75" s="17"/>
      <c r="AF75" s="17"/>
      <c r="AG75" s="17"/>
      <c r="AH75" s="17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x14ac:dyDescent="0.3">
      <c r="A76" s="1"/>
      <c r="B76" s="1"/>
      <c r="C76" s="12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2"/>
      <c r="P76" s="12"/>
      <c r="Q76" s="12"/>
      <c r="R76" s="12"/>
      <c r="S76" s="12"/>
      <c r="T76" s="12"/>
      <c r="U76" s="1"/>
      <c r="V76" s="17"/>
      <c r="W76" s="17"/>
      <c r="X76" s="17"/>
      <c r="Y76" s="17"/>
      <c r="Z76" s="17"/>
      <c r="AA76" s="17"/>
      <c r="AB76" s="1"/>
      <c r="AC76" s="17"/>
      <c r="AD76" s="17"/>
      <c r="AE76" s="17"/>
      <c r="AF76" s="17"/>
      <c r="AG76" s="17"/>
      <c r="AH76" s="17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x14ac:dyDescent="0.3">
      <c r="A77" s="1"/>
      <c r="B77" s="1"/>
      <c r="C77" s="12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2"/>
      <c r="P77" s="12"/>
      <c r="Q77" s="12"/>
      <c r="R77" s="12"/>
      <c r="S77" s="12"/>
      <c r="T77" s="12"/>
      <c r="U77" s="1"/>
      <c r="V77" s="17"/>
      <c r="W77" s="17"/>
      <c r="X77" s="17"/>
      <c r="Y77" s="17"/>
      <c r="Z77" s="17"/>
      <c r="AA77" s="17"/>
      <c r="AB77" s="1"/>
      <c r="AC77" s="17"/>
      <c r="AD77" s="17"/>
      <c r="AE77" s="17"/>
      <c r="AF77" s="17"/>
      <c r="AG77" s="17"/>
      <c r="AH77" s="17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x14ac:dyDescent="0.3">
      <c r="A78" s="1"/>
      <c r="B78" s="1"/>
      <c r="C78" s="12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2"/>
      <c r="P78" s="12"/>
      <c r="Q78" s="12"/>
      <c r="R78" s="12"/>
      <c r="S78" s="12"/>
      <c r="T78" s="12"/>
      <c r="U78" s="1"/>
      <c r="V78" s="17"/>
      <c r="W78" s="17"/>
      <c r="X78" s="17"/>
      <c r="Y78" s="17"/>
      <c r="Z78" s="17"/>
      <c r="AA78" s="17"/>
      <c r="AB78" s="1"/>
      <c r="AC78" s="17"/>
      <c r="AD78" s="17"/>
      <c r="AE78" s="17"/>
      <c r="AF78" s="17"/>
      <c r="AG78" s="17"/>
      <c r="AH78" s="17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x14ac:dyDescent="0.3">
      <c r="A79" s="1"/>
      <c r="B79" s="1"/>
      <c r="C79" s="12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2"/>
      <c r="P79" s="12"/>
      <c r="Q79" s="12"/>
      <c r="R79" s="12"/>
      <c r="S79" s="12"/>
      <c r="T79" s="12"/>
      <c r="U79" s="1"/>
      <c r="V79" s="17"/>
      <c r="W79" s="17"/>
      <c r="X79" s="17"/>
      <c r="Y79" s="17"/>
      <c r="Z79" s="17"/>
      <c r="AA79" s="17"/>
      <c r="AB79" s="1"/>
      <c r="AC79" s="17"/>
      <c r="AD79" s="17"/>
      <c r="AE79" s="17"/>
      <c r="AF79" s="17"/>
      <c r="AG79" s="17"/>
      <c r="AH79" s="17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x14ac:dyDescent="0.3">
      <c r="A80" s="1"/>
      <c r="B80" s="1"/>
      <c r="C80" s="12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2"/>
      <c r="P80" s="12"/>
      <c r="Q80" s="12"/>
      <c r="R80" s="12"/>
      <c r="S80" s="12"/>
      <c r="T80" s="12"/>
      <c r="U80" s="1"/>
      <c r="V80" s="17"/>
      <c r="W80" s="17"/>
      <c r="X80" s="17"/>
      <c r="Y80" s="17"/>
      <c r="Z80" s="17"/>
      <c r="AA80" s="17"/>
      <c r="AB80" s="1"/>
      <c r="AC80" s="17"/>
      <c r="AD80" s="17"/>
      <c r="AE80" s="17"/>
      <c r="AF80" s="17"/>
      <c r="AG80" s="17"/>
      <c r="AH80" s="17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x14ac:dyDescent="0.3">
      <c r="A81" s="1"/>
      <c r="B81" s="1"/>
      <c r="C81" s="12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2"/>
      <c r="P81" s="12"/>
      <c r="Q81" s="12"/>
      <c r="R81" s="12"/>
      <c r="S81" s="12"/>
      <c r="T81" s="12"/>
      <c r="U81" s="1"/>
      <c r="V81" s="17"/>
      <c r="W81" s="17"/>
      <c r="X81" s="17"/>
      <c r="Y81" s="17"/>
      <c r="Z81" s="17"/>
      <c r="AA81" s="17"/>
      <c r="AB81" s="1"/>
      <c r="AC81" s="17"/>
      <c r="AD81" s="17"/>
      <c r="AE81" s="17"/>
      <c r="AF81" s="17"/>
      <c r="AG81" s="17"/>
      <c r="AH81" s="17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x14ac:dyDescent="0.3">
      <c r="A82" s="1"/>
      <c r="B82" s="1"/>
      <c r="C82" s="12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2"/>
      <c r="P82" s="12"/>
      <c r="Q82" s="12"/>
      <c r="R82" s="12"/>
      <c r="S82" s="12"/>
      <c r="T82" s="12"/>
      <c r="U82" s="1"/>
      <c r="V82" s="17"/>
      <c r="W82" s="17"/>
      <c r="X82" s="17"/>
      <c r="Y82" s="17"/>
      <c r="Z82" s="17"/>
      <c r="AA82" s="17"/>
      <c r="AB82" s="1"/>
      <c r="AC82" s="17"/>
      <c r="AD82" s="17"/>
      <c r="AE82" s="17"/>
      <c r="AF82" s="17"/>
      <c r="AG82" s="17"/>
      <c r="AH82" s="17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x14ac:dyDescent="0.3">
      <c r="A83" s="1"/>
      <c r="B83" s="1"/>
      <c r="C83" s="12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2"/>
      <c r="P83" s="12"/>
      <c r="Q83" s="12"/>
      <c r="R83" s="12"/>
      <c r="S83" s="12"/>
      <c r="T83" s="12"/>
      <c r="U83" s="1"/>
      <c r="V83" s="17"/>
      <c r="W83" s="17"/>
      <c r="X83" s="17"/>
      <c r="Y83" s="17"/>
      <c r="Z83" s="17"/>
      <c r="AA83" s="17"/>
      <c r="AB83" s="1"/>
      <c r="AC83" s="17"/>
      <c r="AD83" s="17"/>
      <c r="AE83" s="17"/>
      <c r="AF83" s="17"/>
      <c r="AG83" s="17"/>
      <c r="AH83" s="17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x14ac:dyDescent="0.3">
      <c r="A84" s="1"/>
      <c r="B84" s="1"/>
      <c r="C84" s="12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2"/>
      <c r="P84" s="12"/>
      <c r="Q84" s="12"/>
      <c r="R84" s="12"/>
      <c r="S84" s="12"/>
      <c r="T84" s="12"/>
      <c r="U84" s="1"/>
      <c r="V84" s="17"/>
      <c r="W84" s="17"/>
      <c r="X84" s="17"/>
      <c r="Y84" s="17"/>
      <c r="Z84" s="17"/>
      <c r="AA84" s="17"/>
      <c r="AB84" s="1"/>
      <c r="AC84" s="17"/>
      <c r="AD84" s="17"/>
      <c r="AE84" s="17"/>
      <c r="AF84" s="17"/>
      <c r="AG84" s="17"/>
      <c r="AH84" s="17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x14ac:dyDescent="0.3">
      <c r="A85" s="1"/>
      <c r="B85" s="1"/>
      <c r="C85" s="12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2"/>
      <c r="P85" s="12"/>
      <c r="Q85" s="12"/>
      <c r="R85" s="12"/>
      <c r="S85" s="12"/>
      <c r="T85" s="12"/>
      <c r="U85" s="1"/>
      <c r="V85" s="17"/>
      <c r="W85" s="17"/>
      <c r="X85" s="17"/>
      <c r="Y85" s="17"/>
      <c r="Z85" s="17"/>
      <c r="AA85" s="17"/>
      <c r="AB85" s="1"/>
      <c r="AC85" s="17"/>
      <c r="AD85" s="17"/>
      <c r="AE85" s="17"/>
      <c r="AF85" s="17"/>
      <c r="AG85" s="17"/>
      <c r="AH85" s="17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x14ac:dyDescent="0.3">
      <c r="A86" s="1"/>
      <c r="B86" s="1"/>
      <c r="C86" s="12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2"/>
      <c r="P86" s="12"/>
      <c r="Q86" s="12"/>
      <c r="R86" s="12"/>
      <c r="S86" s="12"/>
      <c r="T86" s="12"/>
      <c r="U86" s="1"/>
      <c r="V86" s="17"/>
      <c r="W86" s="17"/>
      <c r="X86" s="17"/>
      <c r="Y86" s="17"/>
      <c r="Z86" s="17"/>
      <c r="AA86" s="17"/>
      <c r="AB86" s="1"/>
      <c r="AC86" s="17"/>
      <c r="AD86" s="17"/>
      <c r="AE86" s="17"/>
      <c r="AF86" s="17"/>
      <c r="AG86" s="17"/>
      <c r="AH86" s="17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x14ac:dyDescent="0.3">
      <c r="A87" s="1"/>
      <c r="B87" s="1"/>
      <c r="C87" s="12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2"/>
      <c r="P87" s="12"/>
      <c r="Q87" s="12"/>
      <c r="R87" s="12"/>
      <c r="S87" s="12"/>
      <c r="T87" s="12"/>
      <c r="U87" s="1"/>
      <c r="V87" s="17"/>
      <c r="W87" s="17"/>
      <c r="X87" s="17"/>
      <c r="Y87" s="17"/>
      <c r="Z87" s="17"/>
      <c r="AA87" s="17"/>
      <c r="AB87" s="1"/>
      <c r="AC87" s="17"/>
      <c r="AD87" s="17"/>
      <c r="AE87" s="17"/>
      <c r="AF87" s="17"/>
      <c r="AG87" s="17"/>
      <c r="AH87" s="17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x14ac:dyDescent="0.3">
      <c r="A88" s="1"/>
      <c r="B88" s="1"/>
      <c r="C88" s="12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2"/>
      <c r="P88" s="12"/>
      <c r="Q88" s="12"/>
      <c r="R88" s="12"/>
      <c r="S88" s="12"/>
      <c r="T88" s="12"/>
      <c r="U88" s="1"/>
      <c r="V88" s="17"/>
      <c r="W88" s="17"/>
      <c r="X88" s="17"/>
      <c r="Y88" s="17"/>
      <c r="Z88" s="17"/>
      <c r="AA88" s="17"/>
      <c r="AB88" s="1"/>
      <c r="AC88" s="17"/>
      <c r="AD88" s="17"/>
      <c r="AE88" s="17"/>
      <c r="AF88" s="17"/>
      <c r="AG88" s="17"/>
      <c r="AH88" s="17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x14ac:dyDescent="0.3">
      <c r="A89" s="1"/>
      <c r="B89" s="1"/>
      <c r="C89" s="12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2"/>
      <c r="P89" s="12"/>
      <c r="Q89" s="12"/>
      <c r="R89" s="12"/>
      <c r="S89" s="12"/>
      <c r="T89" s="12"/>
      <c r="U89" s="1"/>
      <c r="V89" s="17"/>
      <c r="W89" s="17"/>
      <c r="X89" s="17"/>
      <c r="Y89" s="17"/>
      <c r="Z89" s="17"/>
      <c r="AA89" s="17"/>
      <c r="AB89" s="1"/>
      <c r="AC89" s="17"/>
      <c r="AD89" s="17"/>
      <c r="AE89" s="17"/>
      <c r="AF89" s="17"/>
      <c r="AG89" s="17"/>
      <c r="AH89" s="17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x14ac:dyDescent="0.3">
      <c r="A90" s="1"/>
      <c r="B90" s="1"/>
      <c r="C90" s="12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2"/>
      <c r="P90" s="12"/>
      <c r="Q90" s="12"/>
      <c r="R90" s="12"/>
      <c r="S90" s="12"/>
      <c r="T90" s="12"/>
      <c r="U90" s="1"/>
      <c r="V90" s="17"/>
      <c r="W90" s="17"/>
      <c r="X90" s="17"/>
      <c r="Y90" s="17"/>
      <c r="Z90" s="17"/>
      <c r="AA90" s="17"/>
      <c r="AB90" s="1"/>
      <c r="AC90" s="17"/>
      <c r="AD90" s="17"/>
      <c r="AE90" s="17"/>
      <c r="AF90" s="17"/>
      <c r="AG90" s="17"/>
      <c r="AH90" s="17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x14ac:dyDescent="0.3">
      <c r="A91" s="1"/>
      <c r="B91" s="1"/>
      <c r="C91" s="12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2"/>
      <c r="P91" s="12"/>
      <c r="Q91" s="12"/>
      <c r="R91" s="12"/>
      <c r="S91" s="12"/>
      <c r="T91" s="12"/>
      <c r="U91" s="1"/>
      <c r="V91" s="17"/>
      <c r="W91" s="17"/>
      <c r="X91" s="17"/>
      <c r="Y91" s="17"/>
      <c r="Z91" s="17"/>
      <c r="AA91" s="17"/>
      <c r="AB91" s="1"/>
      <c r="AC91" s="17"/>
      <c r="AD91" s="17"/>
      <c r="AE91" s="17"/>
      <c r="AF91" s="17"/>
      <c r="AG91" s="17"/>
      <c r="AH91" s="17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x14ac:dyDescent="0.3">
      <c r="A92" s="1"/>
      <c r="B92" s="1"/>
      <c r="C92" s="12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2"/>
      <c r="P92" s="12"/>
      <c r="Q92" s="12"/>
      <c r="R92" s="12"/>
      <c r="S92" s="12"/>
      <c r="T92" s="12"/>
      <c r="U92" s="1"/>
      <c r="V92" s="17"/>
      <c r="W92" s="17"/>
      <c r="X92" s="17"/>
      <c r="Y92" s="17"/>
      <c r="Z92" s="17"/>
      <c r="AA92" s="17"/>
      <c r="AB92" s="1"/>
      <c r="AC92" s="17"/>
      <c r="AD92" s="17"/>
      <c r="AE92" s="17"/>
      <c r="AF92" s="17"/>
      <c r="AG92" s="17"/>
      <c r="AH92" s="17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x14ac:dyDescent="0.3">
      <c r="A93" s="1"/>
      <c r="B93" s="1"/>
      <c r="C93" s="12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2"/>
      <c r="P93" s="12"/>
      <c r="Q93" s="12"/>
      <c r="R93" s="12"/>
      <c r="S93" s="12"/>
      <c r="T93" s="12"/>
      <c r="U93" s="1"/>
      <c r="V93" s="17"/>
      <c r="W93" s="17"/>
      <c r="X93" s="17"/>
      <c r="Y93" s="17"/>
      <c r="Z93" s="17"/>
      <c r="AA93" s="17"/>
      <c r="AB93" s="1"/>
      <c r="AC93" s="17"/>
      <c r="AD93" s="17"/>
      <c r="AE93" s="17"/>
      <c r="AF93" s="17"/>
      <c r="AG93" s="17"/>
      <c r="AH93" s="17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x14ac:dyDescent="0.3">
      <c r="A94" s="1"/>
      <c r="B94" s="1"/>
      <c r="C94" s="12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2"/>
      <c r="P94" s="12"/>
      <c r="Q94" s="12"/>
      <c r="R94" s="12"/>
      <c r="S94" s="12"/>
      <c r="T94" s="12"/>
      <c r="U94" s="1"/>
      <c r="V94" s="17"/>
      <c r="W94" s="17"/>
      <c r="X94" s="17"/>
      <c r="Y94" s="17"/>
      <c r="Z94" s="17"/>
      <c r="AA94" s="17"/>
      <c r="AB94" s="1"/>
      <c r="AC94" s="17"/>
      <c r="AD94" s="17"/>
      <c r="AE94" s="17"/>
      <c r="AF94" s="17"/>
      <c r="AG94" s="17"/>
      <c r="AH94" s="17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x14ac:dyDescent="0.3">
      <c r="A95" s="1"/>
      <c r="B95" s="1"/>
      <c r="C95" s="12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2"/>
      <c r="P95" s="12"/>
      <c r="Q95" s="12"/>
      <c r="R95" s="12"/>
      <c r="S95" s="12"/>
      <c r="T95" s="12"/>
      <c r="U95" s="1"/>
      <c r="V95" s="17"/>
      <c r="W95" s="17"/>
      <c r="X95" s="17"/>
      <c r="Y95" s="17"/>
      <c r="Z95" s="17"/>
      <c r="AA95" s="17"/>
      <c r="AB95" s="1"/>
      <c r="AC95" s="17"/>
      <c r="AD95" s="17"/>
      <c r="AE95" s="17"/>
      <c r="AF95" s="17"/>
      <c r="AG95" s="17"/>
      <c r="AH95" s="17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x14ac:dyDescent="0.3">
      <c r="A96" s="1"/>
      <c r="B96" s="1"/>
      <c r="C96" s="12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2"/>
      <c r="P96" s="12"/>
      <c r="Q96" s="12"/>
      <c r="R96" s="12"/>
      <c r="S96" s="12"/>
      <c r="T96" s="12"/>
      <c r="U96" s="1"/>
      <c r="V96" s="17"/>
      <c r="W96" s="17"/>
      <c r="X96" s="17"/>
      <c r="Y96" s="17"/>
      <c r="Z96" s="17"/>
      <c r="AA96" s="17"/>
      <c r="AB96" s="1"/>
      <c r="AC96" s="17"/>
      <c r="AD96" s="17"/>
      <c r="AE96" s="17"/>
      <c r="AF96" s="17"/>
      <c r="AG96" s="17"/>
      <c r="AH96" s="17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x14ac:dyDescent="0.3">
      <c r="A97" s="1"/>
      <c r="B97" s="1"/>
      <c r="C97" s="12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2"/>
      <c r="P97" s="12"/>
      <c r="Q97" s="12"/>
      <c r="R97" s="12"/>
      <c r="S97" s="12"/>
      <c r="T97" s="12"/>
      <c r="U97" s="1"/>
      <c r="V97" s="17"/>
      <c r="W97" s="17"/>
      <c r="X97" s="17"/>
      <c r="Y97" s="17"/>
      <c r="Z97" s="17"/>
      <c r="AA97" s="17"/>
      <c r="AB97" s="1"/>
      <c r="AC97" s="17"/>
      <c r="AD97" s="17"/>
      <c r="AE97" s="17"/>
      <c r="AF97" s="17"/>
      <c r="AG97" s="17"/>
      <c r="AH97" s="17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x14ac:dyDescent="0.3">
      <c r="A98" s="1"/>
      <c r="B98" s="1"/>
      <c r="C98" s="12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2"/>
      <c r="P98" s="12"/>
      <c r="Q98" s="12"/>
      <c r="R98" s="12"/>
      <c r="S98" s="12"/>
      <c r="T98" s="12"/>
      <c r="U98" s="1"/>
      <c r="V98" s="17"/>
      <c r="W98" s="17"/>
      <c r="X98" s="17"/>
      <c r="Y98" s="17"/>
      <c r="Z98" s="17"/>
      <c r="AA98" s="17"/>
      <c r="AB98" s="1"/>
      <c r="AC98" s="17"/>
      <c r="AD98" s="17"/>
      <c r="AE98" s="17"/>
      <c r="AF98" s="17"/>
      <c r="AG98" s="17"/>
      <c r="AH98" s="17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x14ac:dyDescent="0.3">
      <c r="A99" s="1"/>
      <c r="B99" s="1"/>
      <c r="C99" s="12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2"/>
      <c r="P99" s="12"/>
      <c r="Q99" s="12"/>
      <c r="R99" s="12"/>
      <c r="S99" s="12"/>
      <c r="T99" s="12"/>
      <c r="U99" s="1"/>
      <c r="V99" s="17"/>
      <c r="W99" s="17"/>
      <c r="X99" s="17"/>
      <c r="Y99" s="17"/>
      <c r="Z99" s="17"/>
      <c r="AA99" s="17"/>
      <c r="AB99" s="1"/>
      <c r="AC99" s="17"/>
      <c r="AD99" s="17"/>
      <c r="AE99" s="17"/>
      <c r="AF99" s="17"/>
      <c r="AG99" s="17"/>
      <c r="AH99" s="17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x14ac:dyDescent="0.3">
      <c r="A100" s="1"/>
      <c r="B100" s="1"/>
      <c r="C100" s="12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2"/>
      <c r="P100" s="12"/>
      <c r="Q100" s="12"/>
      <c r="R100" s="12"/>
      <c r="S100" s="12"/>
      <c r="T100" s="12"/>
      <c r="U100" s="1"/>
      <c r="V100" s="17"/>
      <c r="W100" s="17"/>
      <c r="X100" s="17"/>
      <c r="Y100" s="17"/>
      <c r="Z100" s="17"/>
      <c r="AA100" s="17"/>
      <c r="AB100" s="1"/>
      <c r="AC100" s="17"/>
      <c r="AD100" s="17"/>
      <c r="AE100" s="17"/>
      <c r="AF100" s="17"/>
      <c r="AG100" s="17"/>
      <c r="AH100" s="17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x14ac:dyDescent="0.3">
      <c r="A101" s="1"/>
      <c r="B101" s="1"/>
      <c r="C101" s="12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2"/>
      <c r="P101" s="12"/>
      <c r="Q101" s="12"/>
      <c r="R101" s="12"/>
      <c r="S101" s="12"/>
      <c r="T101" s="12"/>
      <c r="U101" s="1"/>
      <c r="V101" s="17"/>
      <c r="W101" s="17"/>
      <c r="X101" s="17"/>
      <c r="Y101" s="17"/>
      <c r="Z101" s="17"/>
      <c r="AA101" s="17"/>
      <c r="AB101" s="1"/>
      <c r="AC101" s="17"/>
      <c r="AD101" s="17"/>
      <c r="AE101" s="17"/>
      <c r="AF101" s="17"/>
      <c r="AG101" s="17"/>
      <c r="AH101" s="17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x14ac:dyDescent="0.3">
      <c r="A102" s="1"/>
      <c r="B102" s="1"/>
      <c r="C102" s="1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2"/>
      <c r="P102" s="12"/>
      <c r="Q102" s="12"/>
      <c r="R102" s="12"/>
      <c r="S102" s="12"/>
      <c r="T102" s="12"/>
      <c r="U102" s="1"/>
      <c r="V102" s="17"/>
      <c r="W102" s="17"/>
      <c r="X102" s="17"/>
      <c r="Y102" s="17"/>
      <c r="Z102" s="17"/>
      <c r="AA102" s="17"/>
      <c r="AB102" s="1"/>
      <c r="AC102" s="17"/>
      <c r="AD102" s="17"/>
      <c r="AE102" s="17"/>
      <c r="AF102" s="17"/>
      <c r="AG102" s="17"/>
      <c r="AH102" s="17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x14ac:dyDescent="0.3">
      <c r="A103" s="1"/>
      <c r="B103" s="1"/>
      <c r="C103" s="12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2"/>
      <c r="P103" s="12"/>
      <c r="Q103" s="12"/>
      <c r="R103" s="12"/>
      <c r="S103" s="12"/>
      <c r="T103" s="12"/>
      <c r="U103" s="1"/>
      <c r="V103" s="17"/>
      <c r="W103" s="17"/>
      <c r="X103" s="17"/>
      <c r="Y103" s="17"/>
      <c r="Z103" s="17"/>
      <c r="AA103" s="17"/>
      <c r="AB103" s="1"/>
      <c r="AC103" s="17"/>
      <c r="AD103" s="17"/>
      <c r="AE103" s="17"/>
      <c r="AF103" s="17"/>
      <c r="AG103" s="17"/>
      <c r="AH103" s="17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x14ac:dyDescent="0.3">
      <c r="A104" s="1"/>
      <c r="B104" s="1"/>
      <c r="C104" s="12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2"/>
      <c r="P104" s="12"/>
      <c r="Q104" s="12"/>
      <c r="R104" s="12"/>
      <c r="S104" s="12"/>
      <c r="T104" s="12"/>
      <c r="U104" s="1"/>
      <c r="V104" s="17"/>
      <c r="W104" s="17"/>
      <c r="X104" s="17"/>
      <c r="Y104" s="17"/>
      <c r="Z104" s="17"/>
      <c r="AA104" s="17"/>
      <c r="AB104" s="1"/>
      <c r="AC104" s="17"/>
      <c r="AD104" s="17"/>
      <c r="AE104" s="17"/>
      <c r="AF104" s="17"/>
      <c r="AG104" s="17"/>
      <c r="AH104" s="17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x14ac:dyDescent="0.3">
      <c r="A105" s="1"/>
      <c r="B105" s="1"/>
      <c r="C105" s="12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2"/>
      <c r="P105" s="12"/>
      <c r="Q105" s="12"/>
      <c r="R105" s="12"/>
      <c r="S105" s="12"/>
      <c r="T105" s="12"/>
      <c r="U105" s="1"/>
      <c r="V105" s="17"/>
      <c r="W105" s="17"/>
      <c r="X105" s="17"/>
      <c r="Y105" s="17"/>
      <c r="Z105" s="17"/>
      <c r="AA105" s="17"/>
      <c r="AB105" s="1"/>
      <c r="AC105" s="17"/>
      <c r="AD105" s="17"/>
      <c r="AE105" s="17"/>
      <c r="AF105" s="17"/>
      <c r="AG105" s="17"/>
      <c r="AH105" s="17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x14ac:dyDescent="0.3">
      <c r="A106" s="1"/>
      <c r="B106" s="1"/>
      <c r="C106" s="12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2"/>
      <c r="P106" s="12"/>
      <c r="Q106" s="12"/>
      <c r="R106" s="12"/>
      <c r="S106" s="12"/>
      <c r="T106" s="12"/>
      <c r="U106" s="1"/>
      <c r="V106" s="17"/>
      <c r="W106" s="17"/>
      <c r="X106" s="17"/>
      <c r="Y106" s="17"/>
      <c r="Z106" s="17"/>
      <c r="AA106" s="17"/>
      <c r="AB106" s="1"/>
      <c r="AC106" s="17"/>
      <c r="AD106" s="17"/>
      <c r="AE106" s="17"/>
      <c r="AF106" s="17"/>
      <c r="AG106" s="17"/>
      <c r="AH106" s="17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x14ac:dyDescent="0.3">
      <c r="A107" s="1"/>
      <c r="B107" s="1"/>
      <c r="C107" s="12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2"/>
      <c r="P107" s="12"/>
      <c r="Q107" s="12"/>
      <c r="R107" s="12"/>
      <c r="S107" s="12"/>
      <c r="T107" s="12"/>
      <c r="U107" s="1"/>
      <c r="V107" s="17"/>
      <c r="W107" s="17"/>
      <c r="X107" s="17"/>
      <c r="Y107" s="17"/>
      <c r="Z107" s="17"/>
      <c r="AA107" s="17"/>
      <c r="AB107" s="1"/>
      <c r="AC107" s="17"/>
      <c r="AD107" s="17"/>
      <c r="AE107" s="17"/>
      <c r="AF107" s="17"/>
      <c r="AG107" s="17"/>
      <c r="AH107" s="17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x14ac:dyDescent="0.3">
      <c r="A108" s="1"/>
      <c r="B108" s="1"/>
      <c r="C108" s="12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2"/>
      <c r="P108" s="12"/>
      <c r="Q108" s="12"/>
      <c r="R108" s="12"/>
      <c r="S108" s="12"/>
      <c r="T108" s="12"/>
      <c r="U108" s="1"/>
      <c r="V108" s="17"/>
      <c r="W108" s="17"/>
      <c r="X108" s="17"/>
      <c r="Y108" s="17"/>
      <c r="Z108" s="17"/>
      <c r="AA108" s="17"/>
      <c r="AB108" s="1"/>
      <c r="AC108" s="17"/>
      <c r="AD108" s="17"/>
      <c r="AE108" s="17"/>
      <c r="AF108" s="17"/>
      <c r="AG108" s="17"/>
      <c r="AH108" s="17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x14ac:dyDescent="0.3">
      <c r="A109" s="1"/>
      <c r="B109" s="1"/>
      <c r="C109" s="12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2"/>
      <c r="P109" s="12"/>
      <c r="Q109" s="12"/>
      <c r="R109" s="12"/>
      <c r="S109" s="12"/>
      <c r="T109" s="12"/>
      <c r="U109" s="1"/>
      <c r="V109" s="17"/>
      <c r="W109" s="17"/>
      <c r="X109" s="17"/>
      <c r="Y109" s="17"/>
      <c r="Z109" s="17"/>
      <c r="AA109" s="17"/>
      <c r="AB109" s="1"/>
      <c r="AC109" s="17"/>
      <c r="AD109" s="17"/>
      <c r="AE109" s="17"/>
      <c r="AF109" s="17"/>
      <c r="AG109" s="17"/>
      <c r="AH109" s="17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x14ac:dyDescent="0.3">
      <c r="A110" s="1"/>
      <c r="B110" s="1"/>
      <c r="C110" s="12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2"/>
      <c r="P110" s="12"/>
      <c r="Q110" s="12"/>
      <c r="R110" s="12"/>
      <c r="S110" s="12"/>
      <c r="T110" s="12"/>
      <c r="U110" s="1"/>
      <c r="V110" s="17"/>
      <c r="W110" s="17"/>
      <c r="X110" s="17"/>
      <c r="Y110" s="17"/>
      <c r="Z110" s="17"/>
      <c r="AA110" s="17"/>
      <c r="AB110" s="1"/>
      <c r="AC110" s="17"/>
      <c r="AD110" s="17"/>
      <c r="AE110" s="17"/>
      <c r="AF110" s="17"/>
      <c r="AG110" s="17"/>
      <c r="AH110" s="17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x14ac:dyDescent="0.3">
      <c r="A111" s="1"/>
      <c r="B111" s="1"/>
      <c r="C111" s="12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2"/>
      <c r="P111" s="12"/>
      <c r="Q111" s="12"/>
      <c r="R111" s="12"/>
      <c r="S111" s="12"/>
      <c r="T111" s="12"/>
      <c r="U111" s="1"/>
      <c r="V111" s="17"/>
      <c r="W111" s="17"/>
      <c r="X111" s="17"/>
      <c r="Y111" s="17"/>
      <c r="Z111" s="17"/>
      <c r="AA111" s="17"/>
      <c r="AB111" s="1"/>
      <c r="AC111" s="17"/>
      <c r="AD111" s="17"/>
      <c r="AE111" s="17"/>
      <c r="AF111" s="17"/>
      <c r="AG111" s="17"/>
      <c r="AH111" s="17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x14ac:dyDescent="0.3">
      <c r="A112" s="1"/>
      <c r="B112" s="1"/>
      <c r="C112" s="12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2"/>
      <c r="P112" s="12"/>
      <c r="Q112" s="12"/>
      <c r="R112" s="12"/>
      <c r="S112" s="12"/>
      <c r="T112" s="12"/>
      <c r="U112" s="1"/>
      <c r="V112" s="17"/>
      <c r="W112" s="17"/>
      <c r="X112" s="17"/>
      <c r="Y112" s="17"/>
      <c r="Z112" s="17"/>
      <c r="AA112" s="17"/>
      <c r="AB112" s="1"/>
      <c r="AC112" s="17"/>
      <c r="AD112" s="17"/>
      <c r="AE112" s="17"/>
      <c r="AF112" s="17"/>
      <c r="AG112" s="17"/>
      <c r="AH112" s="17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x14ac:dyDescent="0.3">
      <c r="A113" s="1"/>
      <c r="B113" s="1"/>
      <c r="C113" s="12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2"/>
      <c r="P113" s="12"/>
      <c r="Q113" s="12"/>
      <c r="R113" s="12"/>
      <c r="S113" s="12"/>
      <c r="T113" s="12"/>
      <c r="U113" s="1"/>
      <c r="V113" s="17"/>
      <c r="W113" s="17"/>
      <c r="X113" s="17"/>
      <c r="Y113" s="17"/>
      <c r="Z113" s="17"/>
      <c r="AA113" s="17"/>
      <c r="AB113" s="1"/>
      <c r="AC113" s="17"/>
      <c r="AD113" s="17"/>
      <c r="AE113" s="17"/>
      <c r="AF113" s="17"/>
      <c r="AG113" s="17"/>
      <c r="AH113" s="17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x14ac:dyDescent="0.3">
      <c r="A114" s="1"/>
      <c r="B114" s="1"/>
      <c r="C114" s="12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2"/>
      <c r="P114" s="12"/>
      <c r="Q114" s="12"/>
      <c r="R114" s="12"/>
      <c r="S114" s="12"/>
      <c r="T114" s="12"/>
      <c r="U114" s="1"/>
      <c r="V114" s="17"/>
      <c r="W114" s="17"/>
      <c r="X114" s="17"/>
      <c r="Y114" s="17"/>
      <c r="Z114" s="17"/>
      <c r="AA114" s="17"/>
      <c r="AB114" s="1"/>
      <c r="AC114" s="17"/>
      <c r="AD114" s="17"/>
      <c r="AE114" s="17"/>
      <c r="AF114" s="17"/>
      <c r="AG114" s="17"/>
      <c r="AH114" s="17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x14ac:dyDescent="0.3">
      <c r="A115" s="1"/>
      <c r="B115" s="1"/>
      <c r="C115" s="12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2"/>
      <c r="P115" s="12"/>
      <c r="Q115" s="12"/>
      <c r="R115" s="12"/>
      <c r="S115" s="12"/>
      <c r="T115" s="12"/>
      <c r="U115" s="1"/>
      <c r="V115" s="17"/>
      <c r="W115" s="17"/>
      <c r="X115" s="17"/>
      <c r="Y115" s="17"/>
      <c r="Z115" s="17"/>
      <c r="AA115" s="17"/>
      <c r="AB115" s="1"/>
      <c r="AC115" s="17"/>
      <c r="AD115" s="17"/>
      <c r="AE115" s="17"/>
      <c r="AF115" s="17"/>
      <c r="AG115" s="17"/>
      <c r="AH115" s="17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x14ac:dyDescent="0.3">
      <c r="A116" s="1"/>
      <c r="B116" s="1"/>
      <c r="C116" s="12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2"/>
      <c r="P116" s="12"/>
      <c r="Q116" s="12"/>
      <c r="R116" s="12"/>
      <c r="S116" s="12"/>
      <c r="T116" s="12"/>
      <c r="U116" s="1"/>
      <c r="V116" s="17"/>
      <c r="W116" s="17"/>
      <c r="X116" s="17"/>
      <c r="Y116" s="17"/>
      <c r="Z116" s="17"/>
      <c r="AA116" s="17"/>
      <c r="AB116" s="1"/>
      <c r="AC116" s="17"/>
      <c r="AD116" s="17"/>
      <c r="AE116" s="17"/>
      <c r="AF116" s="17"/>
      <c r="AG116" s="17"/>
      <c r="AH116" s="17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x14ac:dyDescent="0.3">
      <c r="A117" s="1"/>
      <c r="B117" s="1"/>
      <c r="C117" s="12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2"/>
      <c r="P117" s="12"/>
      <c r="Q117" s="12"/>
      <c r="R117" s="12"/>
      <c r="S117" s="12"/>
      <c r="T117" s="12"/>
      <c r="U117" s="1"/>
      <c r="V117" s="17"/>
      <c r="W117" s="17"/>
      <c r="X117" s="17"/>
      <c r="Y117" s="17"/>
      <c r="Z117" s="17"/>
      <c r="AA117" s="17"/>
      <c r="AB117" s="1"/>
      <c r="AC117" s="17"/>
      <c r="AD117" s="17"/>
      <c r="AE117" s="17"/>
      <c r="AF117" s="17"/>
      <c r="AG117" s="17"/>
      <c r="AH117" s="17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x14ac:dyDescent="0.3">
      <c r="A118" s="1"/>
      <c r="B118" s="1"/>
      <c r="C118" s="12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2"/>
      <c r="P118" s="12"/>
      <c r="Q118" s="12"/>
      <c r="R118" s="12"/>
      <c r="S118" s="12"/>
      <c r="T118" s="12"/>
      <c r="U118" s="1"/>
      <c r="V118" s="17"/>
      <c r="W118" s="17"/>
      <c r="X118" s="17"/>
      <c r="Y118" s="17"/>
      <c r="Z118" s="17"/>
      <c r="AA118" s="17"/>
      <c r="AB118" s="1"/>
      <c r="AC118" s="17"/>
      <c r="AD118" s="17"/>
      <c r="AE118" s="17"/>
      <c r="AF118" s="17"/>
      <c r="AG118" s="17"/>
      <c r="AH118" s="17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x14ac:dyDescent="0.3">
      <c r="A119" s="1"/>
      <c r="B119" s="1"/>
      <c r="C119" s="12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2"/>
      <c r="P119" s="12"/>
      <c r="Q119" s="12"/>
      <c r="R119" s="12"/>
      <c r="S119" s="12"/>
      <c r="T119" s="12"/>
      <c r="U119" s="1"/>
      <c r="V119" s="17"/>
      <c r="W119" s="17"/>
      <c r="X119" s="17"/>
      <c r="Y119" s="17"/>
      <c r="Z119" s="17"/>
      <c r="AA119" s="17"/>
      <c r="AB119" s="1"/>
      <c r="AC119" s="17"/>
      <c r="AD119" s="17"/>
      <c r="AE119" s="17"/>
      <c r="AF119" s="17"/>
      <c r="AG119" s="17"/>
      <c r="AH119" s="17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x14ac:dyDescent="0.3">
      <c r="A120" s="1"/>
      <c r="B120" s="1"/>
      <c r="C120" s="12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2"/>
      <c r="P120" s="12"/>
      <c r="Q120" s="12"/>
      <c r="R120" s="12"/>
      <c r="S120" s="12"/>
      <c r="T120" s="12"/>
      <c r="U120" s="1"/>
      <c r="V120" s="17"/>
      <c r="W120" s="17"/>
      <c r="X120" s="17"/>
      <c r="Y120" s="17"/>
      <c r="Z120" s="17"/>
      <c r="AA120" s="17"/>
      <c r="AB120" s="1"/>
      <c r="AC120" s="17"/>
      <c r="AD120" s="17"/>
      <c r="AE120" s="17"/>
      <c r="AF120" s="17"/>
      <c r="AG120" s="17"/>
      <c r="AH120" s="17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x14ac:dyDescent="0.3">
      <c r="A121" s="1"/>
      <c r="B121" s="1"/>
      <c r="C121" s="12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2"/>
      <c r="P121" s="12"/>
      <c r="Q121" s="12"/>
      <c r="R121" s="12"/>
      <c r="S121" s="12"/>
      <c r="T121" s="12"/>
      <c r="U121" s="1"/>
      <c r="V121" s="17"/>
      <c r="W121" s="17"/>
      <c r="X121" s="17"/>
      <c r="Y121" s="17"/>
      <c r="Z121" s="17"/>
      <c r="AA121" s="17"/>
      <c r="AB121" s="1"/>
      <c r="AC121" s="17"/>
      <c r="AD121" s="17"/>
      <c r="AE121" s="17"/>
      <c r="AF121" s="17"/>
      <c r="AG121" s="17"/>
      <c r="AH121" s="17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x14ac:dyDescent="0.3">
      <c r="A122" s="1"/>
      <c r="B122" s="1"/>
      <c r="C122" s="12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2"/>
      <c r="P122" s="12"/>
      <c r="Q122" s="12"/>
      <c r="R122" s="12"/>
      <c r="S122" s="12"/>
      <c r="T122" s="12"/>
      <c r="U122" s="1"/>
      <c r="V122" s="17"/>
      <c r="W122" s="17"/>
      <c r="X122" s="17"/>
      <c r="Y122" s="17"/>
      <c r="Z122" s="17"/>
      <c r="AA122" s="17"/>
      <c r="AB122" s="1"/>
      <c r="AC122" s="17"/>
      <c r="AD122" s="17"/>
      <c r="AE122" s="17"/>
      <c r="AF122" s="17"/>
      <c r="AG122" s="17"/>
      <c r="AH122" s="17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x14ac:dyDescent="0.3">
      <c r="A123" s="1"/>
      <c r="B123" s="1"/>
      <c r="C123" s="12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2"/>
      <c r="P123" s="12"/>
      <c r="Q123" s="12"/>
      <c r="R123" s="12"/>
      <c r="S123" s="12"/>
      <c r="T123" s="12"/>
      <c r="U123" s="1"/>
      <c r="V123" s="17"/>
      <c r="W123" s="17"/>
      <c r="X123" s="17"/>
      <c r="Y123" s="17"/>
      <c r="Z123" s="17"/>
      <c r="AA123" s="17"/>
      <c r="AB123" s="1"/>
      <c r="AC123" s="17"/>
      <c r="AD123" s="17"/>
      <c r="AE123" s="17"/>
      <c r="AF123" s="17"/>
      <c r="AG123" s="17"/>
      <c r="AH123" s="17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x14ac:dyDescent="0.3">
      <c r="A124" s="1"/>
      <c r="B124" s="1"/>
      <c r="C124" s="12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2"/>
      <c r="P124" s="12"/>
      <c r="Q124" s="12"/>
      <c r="R124" s="12"/>
      <c r="S124" s="12"/>
      <c r="T124" s="12"/>
      <c r="U124" s="1"/>
      <c r="V124" s="17"/>
      <c r="W124" s="17"/>
      <c r="X124" s="17"/>
      <c r="Y124" s="17"/>
      <c r="Z124" s="17"/>
      <c r="AA124" s="17"/>
      <c r="AB124" s="1"/>
      <c r="AC124" s="17"/>
      <c r="AD124" s="17"/>
      <c r="AE124" s="17"/>
      <c r="AF124" s="17"/>
      <c r="AG124" s="17"/>
      <c r="AH124" s="17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x14ac:dyDescent="0.3">
      <c r="A125" s="1"/>
      <c r="B125" s="1"/>
      <c r="C125" s="12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2"/>
      <c r="P125" s="12"/>
      <c r="Q125" s="12"/>
      <c r="R125" s="12"/>
      <c r="S125" s="12"/>
      <c r="T125" s="12"/>
      <c r="U125" s="1"/>
      <c r="V125" s="17"/>
      <c r="W125" s="17"/>
      <c r="X125" s="17"/>
      <c r="Y125" s="17"/>
      <c r="Z125" s="17"/>
      <c r="AA125" s="17"/>
      <c r="AB125" s="1"/>
      <c r="AC125" s="17"/>
      <c r="AD125" s="17"/>
      <c r="AE125" s="17"/>
      <c r="AF125" s="17"/>
      <c r="AG125" s="17"/>
      <c r="AH125" s="17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x14ac:dyDescent="0.3">
      <c r="A126" s="1"/>
      <c r="B126" s="1"/>
      <c r="C126" s="12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2"/>
      <c r="P126" s="12"/>
      <c r="Q126" s="12"/>
      <c r="R126" s="12"/>
      <c r="S126" s="12"/>
      <c r="T126" s="12"/>
      <c r="U126" s="1"/>
      <c r="V126" s="17"/>
      <c r="W126" s="17"/>
      <c r="X126" s="17"/>
      <c r="Y126" s="17"/>
      <c r="Z126" s="17"/>
      <c r="AA126" s="17"/>
      <c r="AB126" s="1"/>
      <c r="AC126" s="17"/>
      <c r="AD126" s="17"/>
      <c r="AE126" s="17"/>
      <c r="AF126" s="17"/>
      <c r="AG126" s="17"/>
      <c r="AH126" s="17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x14ac:dyDescent="0.3">
      <c r="A127" s="1"/>
      <c r="B127" s="1"/>
      <c r="C127" s="12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2"/>
      <c r="P127" s="12"/>
      <c r="Q127" s="12"/>
      <c r="R127" s="12"/>
      <c r="S127" s="12"/>
      <c r="T127" s="12"/>
      <c r="U127" s="1"/>
      <c r="V127" s="17"/>
      <c r="W127" s="17"/>
      <c r="X127" s="17"/>
      <c r="Y127" s="17"/>
      <c r="Z127" s="17"/>
      <c r="AA127" s="17"/>
      <c r="AB127" s="1"/>
      <c r="AC127" s="17"/>
      <c r="AD127" s="17"/>
      <c r="AE127" s="17"/>
      <c r="AF127" s="17"/>
      <c r="AG127" s="17"/>
      <c r="AH127" s="17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x14ac:dyDescent="0.3">
      <c r="A128" s="1"/>
      <c r="B128" s="1"/>
      <c r="C128" s="12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2"/>
      <c r="P128" s="12"/>
      <c r="Q128" s="12"/>
      <c r="R128" s="12"/>
      <c r="S128" s="12"/>
      <c r="T128" s="12"/>
      <c r="U128" s="1"/>
      <c r="V128" s="17"/>
      <c r="W128" s="17"/>
      <c r="X128" s="17"/>
      <c r="Y128" s="17"/>
      <c r="Z128" s="17"/>
      <c r="AA128" s="17"/>
      <c r="AB128" s="1"/>
      <c r="AC128" s="17"/>
      <c r="AD128" s="17"/>
      <c r="AE128" s="17"/>
      <c r="AF128" s="17"/>
      <c r="AG128" s="17"/>
      <c r="AH128" s="17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x14ac:dyDescent="0.3">
      <c r="A129" s="1"/>
      <c r="B129" s="1"/>
      <c r="C129" s="12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2"/>
      <c r="P129" s="12"/>
      <c r="Q129" s="12"/>
      <c r="R129" s="12"/>
      <c r="S129" s="12"/>
      <c r="T129" s="12"/>
      <c r="U129" s="1"/>
      <c r="V129" s="17"/>
      <c r="W129" s="17"/>
      <c r="X129" s="17"/>
      <c r="Y129" s="17"/>
      <c r="Z129" s="17"/>
      <c r="AA129" s="17"/>
      <c r="AB129" s="1"/>
      <c r="AC129" s="17"/>
      <c r="AD129" s="17"/>
      <c r="AE129" s="17"/>
      <c r="AF129" s="17"/>
      <c r="AG129" s="17"/>
      <c r="AH129" s="17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x14ac:dyDescent="0.3">
      <c r="A130" s="1"/>
      <c r="B130" s="1"/>
      <c r="C130" s="12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2"/>
      <c r="P130" s="12"/>
      <c r="Q130" s="12"/>
      <c r="R130" s="12"/>
      <c r="S130" s="12"/>
      <c r="T130" s="12"/>
      <c r="U130" s="1"/>
      <c r="V130" s="17"/>
      <c r="W130" s="17"/>
      <c r="X130" s="17"/>
      <c r="Y130" s="17"/>
      <c r="Z130" s="17"/>
      <c r="AA130" s="17"/>
      <c r="AB130" s="1"/>
      <c r="AC130" s="17"/>
      <c r="AD130" s="17"/>
      <c r="AE130" s="17"/>
      <c r="AF130" s="17"/>
      <c r="AG130" s="17"/>
      <c r="AH130" s="17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x14ac:dyDescent="0.3">
      <c r="A131" s="1"/>
      <c r="B131" s="1"/>
      <c r="C131" s="12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2"/>
      <c r="P131" s="12"/>
      <c r="Q131" s="12"/>
      <c r="R131" s="12"/>
      <c r="S131" s="12"/>
      <c r="T131" s="12"/>
      <c r="U131" s="1"/>
      <c r="V131" s="17"/>
      <c r="W131" s="17"/>
      <c r="X131" s="17"/>
      <c r="Y131" s="17"/>
      <c r="Z131" s="17"/>
      <c r="AA131" s="17"/>
      <c r="AB131" s="1"/>
      <c r="AC131" s="17"/>
      <c r="AD131" s="17"/>
      <c r="AE131" s="17"/>
      <c r="AF131" s="17"/>
      <c r="AG131" s="17"/>
      <c r="AH131" s="17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x14ac:dyDescent="0.3">
      <c r="A132" s="1"/>
      <c r="B132" s="1"/>
      <c r="C132" s="12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2"/>
      <c r="P132" s="12"/>
      <c r="Q132" s="12"/>
      <c r="R132" s="12"/>
      <c r="S132" s="12"/>
      <c r="T132" s="12"/>
      <c r="U132" s="1"/>
      <c r="V132" s="17"/>
      <c r="W132" s="17"/>
      <c r="X132" s="17"/>
      <c r="Y132" s="17"/>
      <c r="Z132" s="17"/>
      <c r="AA132" s="17"/>
      <c r="AB132" s="1"/>
      <c r="AC132" s="17"/>
      <c r="AD132" s="17"/>
      <c r="AE132" s="17"/>
      <c r="AF132" s="17"/>
      <c r="AG132" s="17"/>
      <c r="AH132" s="17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x14ac:dyDescent="0.3">
      <c r="A133" s="1"/>
      <c r="B133" s="1"/>
      <c r="C133" s="12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2"/>
      <c r="P133" s="12"/>
      <c r="Q133" s="12"/>
      <c r="R133" s="12"/>
      <c r="S133" s="12"/>
      <c r="T133" s="12"/>
      <c r="U133" s="1"/>
      <c r="V133" s="17"/>
      <c r="W133" s="17"/>
      <c r="X133" s="17"/>
      <c r="Y133" s="17"/>
      <c r="Z133" s="17"/>
      <c r="AA133" s="17"/>
      <c r="AB133" s="1"/>
      <c r="AC133" s="17"/>
      <c r="AD133" s="17"/>
      <c r="AE133" s="17"/>
      <c r="AF133" s="17"/>
      <c r="AG133" s="17"/>
      <c r="AH133" s="17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x14ac:dyDescent="0.3">
      <c r="A134" s="1"/>
      <c r="B134" s="1"/>
      <c r="C134" s="12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2"/>
      <c r="P134" s="12"/>
      <c r="Q134" s="12"/>
      <c r="R134" s="12"/>
      <c r="S134" s="12"/>
      <c r="T134" s="12"/>
      <c r="U134" s="1"/>
      <c r="V134" s="17"/>
      <c r="W134" s="17"/>
      <c r="X134" s="17"/>
      <c r="Y134" s="17"/>
      <c r="Z134" s="17"/>
      <c r="AA134" s="17"/>
      <c r="AB134" s="1"/>
      <c r="AC134" s="17"/>
      <c r="AD134" s="17"/>
      <c r="AE134" s="17"/>
      <c r="AF134" s="17"/>
      <c r="AG134" s="17"/>
      <c r="AH134" s="17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x14ac:dyDescent="0.3">
      <c r="A135" s="1"/>
      <c r="B135" s="1"/>
      <c r="C135" s="12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2"/>
      <c r="P135" s="12"/>
      <c r="Q135" s="12"/>
      <c r="R135" s="12"/>
      <c r="S135" s="12"/>
      <c r="T135" s="12"/>
      <c r="U135" s="1"/>
      <c r="V135" s="17"/>
      <c r="W135" s="17"/>
      <c r="X135" s="17"/>
      <c r="Y135" s="17"/>
      <c r="Z135" s="17"/>
      <c r="AA135" s="17"/>
      <c r="AB135" s="1"/>
      <c r="AC135" s="17"/>
      <c r="AD135" s="17"/>
      <c r="AE135" s="17"/>
      <c r="AF135" s="17"/>
      <c r="AG135" s="17"/>
      <c r="AH135" s="17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x14ac:dyDescent="0.3">
      <c r="A136" s="1"/>
      <c r="B136" s="1"/>
      <c r="C136" s="12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2"/>
      <c r="P136" s="12"/>
      <c r="Q136" s="12"/>
      <c r="R136" s="12"/>
      <c r="S136" s="12"/>
      <c r="T136" s="12"/>
      <c r="U136" s="1"/>
      <c r="V136" s="17"/>
      <c r="W136" s="17"/>
      <c r="X136" s="17"/>
      <c r="Y136" s="17"/>
      <c r="Z136" s="17"/>
      <c r="AA136" s="17"/>
      <c r="AB136" s="1"/>
      <c r="AC136" s="17"/>
      <c r="AD136" s="17"/>
      <c r="AE136" s="17"/>
      <c r="AF136" s="17"/>
      <c r="AG136" s="17"/>
      <c r="AH136" s="17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x14ac:dyDescent="0.3">
      <c r="A137" s="1"/>
      <c r="B137" s="1"/>
      <c r="C137" s="12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2"/>
      <c r="P137" s="12"/>
      <c r="Q137" s="12"/>
      <c r="R137" s="12"/>
      <c r="S137" s="12"/>
      <c r="T137" s="12"/>
      <c r="U137" s="1"/>
      <c r="V137" s="17"/>
      <c r="W137" s="17"/>
      <c r="X137" s="17"/>
      <c r="Y137" s="17"/>
      <c r="Z137" s="17"/>
      <c r="AA137" s="17"/>
      <c r="AB137" s="1"/>
      <c r="AC137" s="17"/>
      <c r="AD137" s="17"/>
      <c r="AE137" s="17"/>
      <c r="AF137" s="17"/>
      <c r="AG137" s="17"/>
      <c r="AH137" s="17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x14ac:dyDescent="0.3">
      <c r="A138" s="1"/>
      <c r="B138" s="1"/>
      <c r="C138" s="12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2"/>
      <c r="P138" s="12"/>
      <c r="Q138" s="12"/>
      <c r="R138" s="12"/>
      <c r="S138" s="12"/>
      <c r="T138" s="12"/>
      <c r="U138" s="1"/>
      <c r="V138" s="17"/>
      <c r="W138" s="17"/>
      <c r="X138" s="17"/>
      <c r="Y138" s="17"/>
      <c r="Z138" s="17"/>
      <c r="AA138" s="17"/>
      <c r="AB138" s="1"/>
      <c r="AC138" s="17"/>
      <c r="AD138" s="17"/>
      <c r="AE138" s="17"/>
      <c r="AF138" s="17"/>
      <c r="AG138" s="17"/>
      <c r="AH138" s="17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x14ac:dyDescent="0.3">
      <c r="A139" s="1"/>
      <c r="B139" s="1"/>
      <c r="C139" s="12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2"/>
      <c r="P139" s="12"/>
      <c r="Q139" s="12"/>
      <c r="R139" s="12"/>
      <c r="S139" s="12"/>
      <c r="T139" s="12"/>
      <c r="U139" s="1"/>
      <c r="V139" s="17"/>
      <c r="W139" s="17"/>
      <c r="X139" s="17"/>
      <c r="Y139" s="17"/>
      <c r="Z139" s="17"/>
      <c r="AA139" s="17"/>
      <c r="AB139" s="1"/>
      <c r="AC139" s="17"/>
      <c r="AD139" s="17"/>
      <c r="AE139" s="17"/>
      <c r="AF139" s="17"/>
      <c r="AG139" s="17"/>
      <c r="AH139" s="17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x14ac:dyDescent="0.3">
      <c r="A140" s="1"/>
      <c r="B140" s="1"/>
      <c r="C140" s="12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2"/>
      <c r="P140" s="12"/>
      <c r="Q140" s="12"/>
      <c r="R140" s="12"/>
      <c r="S140" s="12"/>
      <c r="T140" s="12"/>
      <c r="U140" s="1"/>
      <c r="V140" s="17"/>
      <c r="W140" s="17"/>
      <c r="X140" s="17"/>
      <c r="Y140" s="17"/>
      <c r="Z140" s="17"/>
      <c r="AA140" s="17"/>
      <c r="AB140" s="1"/>
      <c r="AC140" s="17"/>
      <c r="AD140" s="17"/>
      <c r="AE140" s="17"/>
      <c r="AF140" s="17"/>
      <c r="AG140" s="17"/>
      <c r="AH140" s="17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x14ac:dyDescent="0.3">
      <c r="A141" s="1"/>
      <c r="B141" s="1"/>
      <c r="C141" s="12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2"/>
      <c r="P141" s="12"/>
      <c r="Q141" s="12"/>
      <c r="R141" s="12"/>
      <c r="S141" s="12"/>
      <c r="T141" s="12"/>
      <c r="U141" s="1"/>
      <c r="V141" s="17"/>
      <c r="W141" s="17"/>
      <c r="X141" s="17"/>
      <c r="Y141" s="17"/>
      <c r="Z141" s="17"/>
      <c r="AA141" s="17"/>
      <c r="AB141" s="1"/>
      <c r="AC141" s="17"/>
      <c r="AD141" s="17"/>
      <c r="AE141" s="17"/>
      <c r="AF141" s="17"/>
      <c r="AG141" s="17"/>
      <c r="AH141" s="17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x14ac:dyDescent="0.3">
      <c r="A142" s="1"/>
      <c r="B142" s="1"/>
      <c r="C142" s="12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2"/>
      <c r="P142" s="12"/>
      <c r="Q142" s="12"/>
      <c r="R142" s="12"/>
      <c r="S142" s="12"/>
      <c r="T142" s="12"/>
      <c r="U142" s="1"/>
      <c r="V142" s="17"/>
      <c r="W142" s="17"/>
      <c r="X142" s="17"/>
      <c r="Y142" s="17"/>
      <c r="Z142" s="17"/>
      <c r="AA142" s="17"/>
      <c r="AB142" s="1"/>
      <c r="AC142" s="17"/>
      <c r="AD142" s="17"/>
      <c r="AE142" s="17"/>
      <c r="AF142" s="17"/>
      <c r="AG142" s="17"/>
      <c r="AH142" s="17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x14ac:dyDescent="0.3">
      <c r="A143" s="1"/>
      <c r="B143" s="1"/>
      <c r="C143" s="12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2"/>
      <c r="P143" s="12"/>
      <c r="Q143" s="12"/>
      <c r="R143" s="12"/>
      <c r="S143" s="12"/>
      <c r="T143" s="12"/>
      <c r="U143" s="1"/>
      <c r="V143" s="17"/>
      <c r="W143" s="17"/>
      <c r="X143" s="17"/>
      <c r="Y143" s="17"/>
      <c r="Z143" s="17"/>
      <c r="AA143" s="17"/>
      <c r="AB143" s="1"/>
      <c r="AC143" s="17"/>
      <c r="AD143" s="17"/>
      <c r="AE143" s="17"/>
      <c r="AF143" s="17"/>
      <c r="AG143" s="17"/>
      <c r="AH143" s="17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x14ac:dyDescent="0.3">
      <c r="A144" s="1"/>
      <c r="B144" s="1"/>
      <c r="C144" s="12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2"/>
      <c r="P144" s="12"/>
      <c r="Q144" s="12"/>
      <c r="R144" s="12"/>
      <c r="S144" s="12"/>
      <c r="T144" s="12"/>
      <c r="U144" s="1"/>
      <c r="V144" s="17"/>
      <c r="W144" s="17"/>
      <c r="X144" s="17"/>
      <c r="Y144" s="17"/>
      <c r="Z144" s="17"/>
      <c r="AA144" s="17"/>
      <c r="AB144" s="1"/>
      <c r="AC144" s="17"/>
      <c r="AD144" s="17"/>
      <c r="AE144" s="17"/>
      <c r="AF144" s="17"/>
      <c r="AG144" s="17"/>
      <c r="AH144" s="17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x14ac:dyDescent="0.3">
      <c r="A145" s="1"/>
      <c r="B145" s="1"/>
      <c r="C145" s="1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2"/>
      <c r="P145" s="12"/>
      <c r="Q145" s="12"/>
      <c r="R145" s="12"/>
      <c r="S145" s="12"/>
      <c r="T145" s="12"/>
      <c r="U145" s="1"/>
      <c r="V145" s="17"/>
      <c r="W145" s="17"/>
      <c r="X145" s="17"/>
      <c r="Y145" s="17"/>
      <c r="Z145" s="17"/>
      <c r="AA145" s="17"/>
      <c r="AB145" s="1"/>
      <c r="AC145" s="17"/>
      <c r="AD145" s="17"/>
      <c r="AE145" s="17"/>
      <c r="AF145" s="17"/>
      <c r="AG145" s="17"/>
      <c r="AH145" s="17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x14ac:dyDescent="0.3">
      <c r="A146" s="1"/>
      <c r="B146" s="1"/>
      <c r="C146" s="1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2"/>
      <c r="P146" s="12"/>
      <c r="Q146" s="12"/>
      <c r="R146" s="12"/>
      <c r="S146" s="12"/>
      <c r="T146" s="12"/>
      <c r="U146" s="1"/>
      <c r="V146" s="17"/>
      <c r="W146" s="17"/>
      <c r="X146" s="17"/>
      <c r="Y146" s="17"/>
      <c r="Z146" s="17"/>
      <c r="AA146" s="17"/>
      <c r="AB146" s="1"/>
      <c r="AC146" s="17"/>
      <c r="AD146" s="17"/>
      <c r="AE146" s="17"/>
      <c r="AF146" s="17"/>
      <c r="AG146" s="17"/>
      <c r="AH146" s="17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x14ac:dyDescent="0.3">
      <c r="A147" s="1"/>
      <c r="B147" s="1"/>
      <c r="C147" s="1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2"/>
      <c r="P147" s="12"/>
      <c r="Q147" s="12"/>
      <c r="R147" s="12"/>
      <c r="S147" s="12"/>
      <c r="T147" s="12"/>
      <c r="U147" s="1"/>
      <c r="V147" s="17"/>
      <c r="W147" s="17"/>
      <c r="X147" s="17"/>
      <c r="Y147" s="17"/>
      <c r="Z147" s="17"/>
      <c r="AA147" s="17"/>
      <c r="AB147" s="1"/>
      <c r="AC147" s="17"/>
      <c r="AD147" s="17"/>
      <c r="AE147" s="17"/>
      <c r="AF147" s="17"/>
      <c r="AG147" s="17"/>
      <c r="AH147" s="17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x14ac:dyDescent="0.3">
      <c r="A148" s="1"/>
      <c r="B148" s="1"/>
      <c r="C148" s="1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2"/>
      <c r="P148" s="12"/>
      <c r="Q148" s="12"/>
      <c r="R148" s="12"/>
      <c r="S148" s="12"/>
      <c r="T148" s="12"/>
      <c r="U148" s="1"/>
      <c r="V148" s="17"/>
      <c r="W148" s="17"/>
      <c r="X148" s="17"/>
      <c r="Y148" s="17"/>
      <c r="Z148" s="17"/>
      <c r="AA148" s="17"/>
      <c r="AB148" s="1"/>
      <c r="AC148" s="17"/>
      <c r="AD148" s="17"/>
      <c r="AE148" s="17"/>
      <c r="AF148" s="17"/>
      <c r="AG148" s="17"/>
      <c r="AH148" s="17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x14ac:dyDescent="0.3">
      <c r="A149" s="1"/>
      <c r="B149" s="1"/>
      <c r="C149" s="12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2"/>
      <c r="P149" s="12"/>
      <c r="Q149" s="12"/>
      <c r="R149" s="12"/>
      <c r="S149" s="12"/>
      <c r="T149" s="12"/>
      <c r="U149" s="1"/>
      <c r="V149" s="17"/>
      <c r="W149" s="17"/>
      <c r="X149" s="17"/>
      <c r="Y149" s="17"/>
      <c r="Z149" s="17"/>
      <c r="AA149" s="17"/>
      <c r="AB149" s="1"/>
      <c r="AC149" s="17"/>
      <c r="AD149" s="17"/>
      <c r="AE149" s="17"/>
      <c r="AF149" s="17"/>
      <c r="AG149" s="17"/>
      <c r="AH149" s="17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x14ac:dyDescent="0.3">
      <c r="A150" s="1"/>
      <c r="B150" s="1"/>
      <c r="C150" s="12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2"/>
      <c r="P150" s="12"/>
      <c r="Q150" s="12"/>
      <c r="R150" s="12"/>
      <c r="S150" s="12"/>
      <c r="T150" s="12"/>
      <c r="U150" s="1"/>
      <c r="V150" s="17"/>
      <c r="W150" s="17"/>
      <c r="X150" s="17"/>
      <c r="Y150" s="17"/>
      <c r="Z150" s="17"/>
      <c r="AA150" s="17"/>
      <c r="AB150" s="1"/>
      <c r="AC150" s="17"/>
      <c r="AD150" s="17"/>
      <c r="AE150" s="17"/>
      <c r="AF150" s="17"/>
      <c r="AG150" s="17"/>
      <c r="AH150" s="17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x14ac:dyDescent="0.3">
      <c r="A151" s="1"/>
      <c r="B151" s="1"/>
      <c r="C151" s="12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2"/>
      <c r="P151" s="12"/>
      <c r="Q151" s="12"/>
      <c r="R151" s="12"/>
      <c r="S151" s="12"/>
      <c r="T151" s="12"/>
      <c r="U151" s="1"/>
      <c r="V151" s="17"/>
      <c r="W151" s="17"/>
      <c r="X151" s="17"/>
      <c r="Y151" s="17"/>
      <c r="Z151" s="17"/>
      <c r="AA151" s="17"/>
      <c r="AB151" s="1"/>
      <c r="AC151" s="17"/>
      <c r="AD151" s="17"/>
      <c r="AE151" s="17"/>
      <c r="AF151" s="17"/>
      <c r="AG151" s="17"/>
      <c r="AH151" s="17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x14ac:dyDescent="0.3">
      <c r="A152" s="1"/>
      <c r="B152" s="1"/>
      <c r="C152" s="12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2"/>
      <c r="P152" s="12"/>
      <c r="Q152" s="12"/>
      <c r="R152" s="12"/>
      <c r="S152" s="12"/>
      <c r="T152" s="12"/>
      <c r="U152" s="1"/>
      <c r="V152" s="17"/>
      <c r="W152" s="17"/>
      <c r="X152" s="17"/>
      <c r="Y152" s="17"/>
      <c r="Z152" s="17"/>
      <c r="AA152" s="17"/>
      <c r="AB152" s="1"/>
      <c r="AC152" s="17"/>
      <c r="AD152" s="17"/>
      <c r="AE152" s="17"/>
      <c r="AF152" s="17"/>
      <c r="AG152" s="17"/>
      <c r="AH152" s="17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x14ac:dyDescent="0.3">
      <c r="A153" s="1"/>
      <c r="B153" s="1"/>
      <c r="C153" s="12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2"/>
      <c r="P153" s="12"/>
      <c r="Q153" s="12"/>
      <c r="R153" s="12"/>
      <c r="S153" s="12"/>
      <c r="T153" s="12"/>
      <c r="U153" s="1"/>
      <c r="V153" s="17"/>
      <c r="W153" s="17"/>
      <c r="X153" s="17"/>
      <c r="Y153" s="17"/>
      <c r="Z153" s="17"/>
      <c r="AA153" s="17"/>
      <c r="AB153" s="1"/>
      <c r="AC153" s="17"/>
      <c r="AD153" s="17"/>
      <c r="AE153" s="17"/>
      <c r="AF153" s="17"/>
      <c r="AG153" s="17"/>
      <c r="AH153" s="17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x14ac:dyDescent="0.3">
      <c r="A154" s="1"/>
      <c r="B154" s="1"/>
      <c r="C154" s="12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2"/>
      <c r="P154" s="12"/>
      <c r="Q154" s="12"/>
      <c r="R154" s="12"/>
      <c r="S154" s="12"/>
      <c r="T154" s="12"/>
      <c r="U154" s="1"/>
      <c r="V154" s="17"/>
      <c r="W154" s="17"/>
      <c r="X154" s="17"/>
      <c r="Y154" s="17"/>
      <c r="Z154" s="17"/>
      <c r="AA154" s="17"/>
      <c r="AB154" s="1"/>
      <c r="AC154" s="17"/>
      <c r="AD154" s="17"/>
      <c r="AE154" s="17"/>
      <c r="AF154" s="17"/>
      <c r="AG154" s="17"/>
      <c r="AH154" s="17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x14ac:dyDescent="0.3">
      <c r="A155" s="1"/>
      <c r="B155" s="1"/>
      <c r="C155" s="12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2"/>
      <c r="P155" s="12"/>
      <c r="Q155" s="12"/>
      <c r="R155" s="12"/>
      <c r="S155" s="12"/>
      <c r="T155" s="12"/>
      <c r="U155" s="1"/>
      <c r="V155" s="17"/>
      <c r="W155" s="17"/>
      <c r="X155" s="17"/>
      <c r="Y155" s="17"/>
      <c r="Z155" s="17"/>
      <c r="AA155" s="17"/>
      <c r="AB155" s="1"/>
      <c r="AC155" s="17"/>
      <c r="AD155" s="17"/>
      <c r="AE155" s="17"/>
      <c r="AF155" s="17"/>
      <c r="AG155" s="17"/>
      <c r="AH155" s="17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x14ac:dyDescent="0.3">
      <c r="A156" s="1"/>
      <c r="B156" s="1"/>
      <c r="C156" s="12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2"/>
      <c r="P156" s="12"/>
      <c r="Q156" s="12"/>
      <c r="R156" s="12"/>
      <c r="S156" s="12"/>
      <c r="T156" s="12"/>
      <c r="U156" s="1"/>
      <c r="V156" s="17"/>
      <c r="W156" s="17"/>
      <c r="X156" s="17"/>
      <c r="Y156" s="17"/>
      <c r="Z156" s="17"/>
      <c r="AA156" s="17"/>
      <c r="AB156" s="1"/>
      <c r="AC156" s="17"/>
      <c r="AD156" s="17"/>
      <c r="AE156" s="17"/>
      <c r="AF156" s="17"/>
      <c r="AG156" s="17"/>
      <c r="AH156" s="17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x14ac:dyDescent="0.3">
      <c r="A157" s="1"/>
      <c r="B157" s="1"/>
      <c r="C157" s="12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2"/>
      <c r="P157" s="12"/>
      <c r="Q157" s="12"/>
      <c r="R157" s="12"/>
      <c r="S157" s="12"/>
      <c r="T157" s="12"/>
      <c r="U157" s="1"/>
      <c r="V157" s="17"/>
      <c r="W157" s="17"/>
      <c r="X157" s="17"/>
      <c r="Y157" s="17"/>
      <c r="Z157" s="17"/>
      <c r="AA157" s="17"/>
      <c r="AB157" s="1"/>
      <c r="AC157" s="17"/>
      <c r="AD157" s="17"/>
      <c r="AE157" s="17"/>
      <c r="AF157" s="17"/>
      <c r="AG157" s="17"/>
      <c r="AH157" s="17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x14ac:dyDescent="0.3">
      <c r="A158" s="1"/>
      <c r="B158" s="1"/>
      <c r="C158" s="12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2"/>
      <c r="P158" s="12"/>
      <c r="Q158" s="12"/>
      <c r="R158" s="12"/>
      <c r="S158" s="12"/>
      <c r="T158" s="12"/>
      <c r="U158" s="1"/>
      <c r="V158" s="17"/>
      <c r="W158" s="17"/>
      <c r="X158" s="17"/>
      <c r="Y158" s="17"/>
      <c r="Z158" s="17"/>
      <c r="AA158" s="17"/>
      <c r="AB158" s="1"/>
      <c r="AC158" s="17"/>
      <c r="AD158" s="17"/>
      <c r="AE158" s="17"/>
      <c r="AF158" s="17"/>
      <c r="AG158" s="17"/>
      <c r="AH158" s="17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x14ac:dyDescent="0.3">
      <c r="A159" s="1"/>
      <c r="B159" s="1"/>
      <c r="C159" s="12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2"/>
      <c r="P159" s="12"/>
      <c r="Q159" s="12"/>
      <c r="R159" s="12"/>
      <c r="S159" s="12"/>
      <c r="T159" s="12"/>
      <c r="U159" s="1"/>
      <c r="V159" s="17"/>
      <c r="W159" s="17"/>
      <c r="X159" s="17"/>
      <c r="Y159" s="17"/>
      <c r="Z159" s="17"/>
      <c r="AA159" s="17"/>
      <c r="AB159" s="1"/>
      <c r="AC159" s="17"/>
      <c r="AD159" s="17"/>
      <c r="AE159" s="17"/>
      <c r="AF159" s="17"/>
      <c r="AG159" s="17"/>
      <c r="AH159" s="17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x14ac:dyDescent="0.3">
      <c r="A160" s="1"/>
      <c r="B160" s="1"/>
      <c r="C160" s="12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2"/>
      <c r="P160" s="12"/>
      <c r="Q160" s="12"/>
      <c r="R160" s="12"/>
      <c r="S160" s="12"/>
      <c r="T160" s="12"/>
      <c r="U160" s="1"/>
      <c r="V160" s="17"/>
      <c r="W160" s="17"/>
      <c r="X160" s="17"/>
      <c r="Y160" s="17"/>
      <c r="Z160" s="17"/>
      <c r="AA160" s="17"/>
      <c r="AB160" s="1"/>
      <c r="AC160" s="17"/>
      <c r="AD160" s="17"/>
      <c r="AE160" s="17"/>
      <c r="AF160" s="17"/>
      <c r="AG160" s="17"/>
      <c r="AH160" s="17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x14ac:dyDescent="0.3">
      <c r="A161" s="1"/>
      <c r="B161" s="1"/>
      <c r="C161" s="12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2"/>
      <c r="P161" s="12"/>
      <c r="Q161" s="12"/>
      <c r="R161" s="12"/>
      <c r="S161" s="12"/>
      <c r="T161" s="12"/>
      <c r="U161" s="1"/>
      <c r="V161" s="17"/>
      <c r="W161" s="17"/>
      <c r="X161" s="17"/>
      <c r="Y161" s="17"/>
      <c r="Z161" s="17"/>
      <c r="AA161" s="17"/>
      <c r="AB161" s="1"/>
      <c r="AC161" s="17"/>
      <c r="AD161" s="17"/>
      <c r="AE161" s="17"/>
      <c r="AF161" s="17"/>
      <c r="AG161" s="17"/>
      <c r="AH161" s="17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x14ac:dyDescent="0.3">
      <c r="A162" s="1"/>
      <c r="B162" s="1"/>
      <c r="C162" s="12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2"/>
      <c r="P162" s="12"/>
      <c r="Q162" s="12"/>
      <c r="R162" s="12"/>
      <c r="S162" s="12"/>
      <c r="T162" s="12"/>
      <c r="U162" s="1"/>
      <c r="V162" s="17"/>
      <c r="W162" s="17"/>
      <c r="X162" s="17"/>
      <c r="Y162" s="17"/>
      <c r="Z162" s="17"/>
      <c r="AA162" s="17"/>
      <c r="AB162" s="1"/>
      <c r="AC162" s="17"/>
      <c r="AD162" s="17"/>
      <c r="AE162" s="17"/>
      <c r="AF162" s="17"/>
      <c r="AG162" s="17"/>
      <c r="AH162" s="17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x14ac:dyDescent="0.3">
      <c r="A163" s="1"/>
      <c r="B163" s="1"/>
      <c r="C163" s="12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2"/>
      <c r="P163" s="12"/>
      <c r="Q163" s="12"/>
      <c r="R163" s="12"/>
      <c r="S163" s="12"/>
      <c r="T163" s="12"/>
      <c r="U163" s="1"/>
      <c r="V163" s="17"/>
      <c r="W163" s="17"/>
      <c r="X163" s="17"/>
      <c r="Y163" s="17"/>
      <c r="Z163" s="17"/>
      <c r="AA163" s="17"/>
      <c r="AB163" s="1"/>
      <c r="AC163" s="17"/>
      <c r="AD163" s="17"/>
      <c r="AE163" s="17"/>
      <c r="AF163" s="17"/>
      <c r="AG163" s="17"/>
      <c r="AH163" s="17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x14ac:dyDescent="0.3">
      <c r="A164" s="1"/>
      <c r="B164" s="1"/>
      <c r="C164" s="12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2"/>
      <c r="P164" s="12"/>
      <c r="Q164" s="12"/>
      <c r="R164" s="12"/>
      <c r="S164" s="12"/>
      <c r="T164" s="12"/>
      <c r="U164" s="1"/>
      <c r="V164" s="17"/>
      <c r="W164" s="17"/>
      <c r="X164" s="17"/>
      <c r="Y164" s="17"/>
      <c r="Z164" s="17"/>
      <c r="AA164" s="17"/>
      <c r="AB164" s="1"/>
      <c r="AC164" s="17"/>
      <c r="AD164" s="17"/>
      <c r="AE164" s="17"/>
      <c r="AF164" s="17"/>
      <c r="AG164" s="17"/>
      <c r="AH164" s="17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x14ac:dyDescent="0.3">
      <c r="A165" s="1"/>
      <c r="B165" s="1"/>
      <c r="C165" s="12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2"/>
      <c r="P165" s="12"/>
      <c r="Q165" s="12"/>
      <c r="R165" s="12"/>
      <c r="S165" s="12"/>
      <c r="T165" s="12"/>
      <c r="U165" s="1"/>
      <c r="V165" s="17"/>
      <c r="W165" s="17"/>
      <c r="X165" s="17"/>
      <c r="Y165" s="17"/>
      <c r="Z165" s="17"/>
      <c r="AA165" s="17"/>
      <c r="AB165" s="1"/>
      <c r="AC165" s="17"/>
      <c r="AD165" s="17"/>
      <c r="AE165" s="17"/>
      <c r="AF165" s="17"/>
      <c r="AG165" s="17"/>
      <c r="AH165" s="17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x14ac:dyDescent="0.3">
      <c r="A166" s="1"/>
      <c r="B166" s="1"/>
      <c r="C166" s="12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2"/>
      <c r="P166" s="12"/>
      <c r="Q166" s="12"/>
      <c r="R166" s="12"/>
      <c r="S166" s="12"/>
      <c r="T166" s="12"/>
      <c r="U166" s="1"/>
      <c r="V166" s="17"/>
      <c r="W166" s="17"/>
      <c r="X166" s="17"/>
      <c r="Y166" s="17"/>
      <c r="Z166" s="17"/>
      <c r="AA166" s="17"/>
      <c r="AB166" s="1"/>
      <c r="AC166" s="17"/>
      <c r="AD166" s="17"/>
      <c r="AE166" s="17"/>
      <c r="AF166" s="17"/>
      <c r="AG166" s="17"/>
      <c r="AH166" s="17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x14ac:dyDescent="0.3">
      <c r="A167" s="1"/>
      <c r="B167" s="1"/>
      <c r="C167" s="12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2"/>
      <c r="P167" s="12"/>
      <c r="Q167" s="12"/>
      <c r="R167" s="12"/>
      <c r="S167" s="12"/>
      <c r="T167" s="12"/>
      <c r="U167" s="1"/>
      <c r="V167" s="17"/>
      <c r="W167" s="17"/>
      <c r="X167" s="17"/>
      <c r="Y167" s="17"/>
      <c r="Z167" s="17"/>
      <c r="AA167" s="17"/>
      <c r="AB167" s="1"/>
      <c r="AC167" s="17"/>
      <c r="AD167" s="17"/>
      <c r="AE167" s="17"/>
      <c r="AF167" s="17"/>
      <c r="AG167" s="17"/>
      <c r="AH167" s="17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x14ac:dyDescent="0.3">
      <c r="A168" s="1"/>
      <c r="B168" s="1"/>
      <c r="C168" s="12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2"/>
      <c r="P168" s="12"/>
      <c r="Q168" s="12"/>
      <c r="R168" s="12"/>
      <c r="S168" s="12"/>
      <c r="T168" s="12"/>
      <c r="U168" s="1"/>
      <c r="V168" s="17"/>
      <c r="W168" s="17"/>
      <c r="X168" s="17"/>
      <c r="Y168" s="17"/>
      <c r="Z168" s="17"/>
      <c r="AA168" s="17"/>
      <c r="AB168" s="1"/>
      <c r="AC168" s="17"/>
      <c r="AD168" s="17"/>
      <c r="AE168" s="17"/>
      <c r="AF168" s="17"/>
      <c r="AG168" s="17"/>
      <c r="AH168" s="17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x14ac:dyDescent="0.3">
      <c r="A169" s="1"/>
      <c r="B169" s="1"/>
      <c r="C169" s="12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2"/>
      <c r="P169" s="12"/>
      <c r="Q169" s="12"/>
      <c r="R169" s="12"/>
      <c r="S169" s="12"/>
      <c r="T169" s="12"/>
      <c r="U169" s="1"/>
      <c r="V169" s="17"/>
      <c r="W169" s="17"/>
      <c r="X169" s="17"/>
      <c r="Y169" s="17"/>
      <c r="Z169" s="17"/>
      <c r="AA169" s="17"/>
      <c r="AB169" s="1"/>
      <c r="AC169" s="17"/>
      <c r="AD169" s="17"/>
      <c r="AE169" s="17"/>
      <c r="AF169" s="17"/>
      <c r="AG169" s="17"/>
      <c r="AH169" s="17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x14ac:dyDescent="0.3">
      <c r="A170" s="1"/>
      <c r="B170" s="1"/>
      <c r="C170" s="12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2"/>
      <c r="P170" s="12"/>
      <c r="Q170" s="12"/>
      <c r="R170" s="12"/>
      <c r="S170" s="12"/>
      <c r="T170" s="12"/>
      <c r="U170" s="1"/>
      <c r="V170" s="17"/>
      <c r="W170" s="17"/>
      <c r="X170" s="17"/>
      <c r="Y170" s="17"/>
      <c r="Z170" s="17"/>
      <c r="AA170" s="17"/>
      <c r="AB170" s="1"/>
      <c r="AC170" s="17"/>
      <c r="AD170" s="17"/>
      <c r="AE170" s="17"/>
      <c r="AF170" s="17"/>
      <c r="AG170" s="17"/>
      <c r="AH170" s="17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x14ac:dyDescent="0.3">
      <c r="A171" s="1"/>
      <c r="B171" s="1"/>
      <c r="C171" s="12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2"/>
      <c r="P171" s="12"/>
      <c r="Q171" s="12"/>
      <c r="R171" s="12"/>
      <c r="S171" s="12"/>
      <c r="T171" s="12"/>
      <c r="U171" s="1"/>
      <c r="V171" s="17"/>
      <c r="W171" s="17"/>
      <c r="X171" s="17"/>
      <c r="Y171" s="17"/>
      <c r="Z171" s="17"/>
      <c r="AA171" s="17"/>
      <c r="AB171" s="1"/>
      <c r="AC171" s="17"/>
      <c r="AD171" s="17"/>
      <c r="AE171" s="17"/>
      <c r="AF171" s="17"/>
      <c r="AG171" s="17"/>
      <c r="AH171" s="17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x14ac:dyDescent="0.3">
      <c r="A172" s="1"/>
      <c r="B172" s="1"/>
      <c r="C172" s="12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2"/>
      <c r="P172" s="12"/>
      <c r="Q172" s="12"/>
      <c r="R172" s="12"/>
      <c r="S172" s="12"/>
      <c r="T172" s="12"/>
      <c r="U172" s="1"/>
      <c r="V172" s="17"/>
      <c r="W172" s="17"/>
      <c r="X172" s="17"/>
      <c r="Y172" s="17"/>
      <c r="Z172" s="17"/>
      <c r="AA172" s="17"/>
      <c r="AB172" s="1"/>
      <c r="AC172" s="17"/>
      <c r="AD172" s="17"/>
      <c r="AE172" s="17"/>
      <c r="AF172" s="17"/>
      <c r="AG172" s="17"/>
      <c r="AH172" s="17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x14ac:dyDescent="0.3">
      <c r="A173" s="1"/>
      <c r="B173" s="1"/>
      <c r="C173" s="12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2"/>
      <c r="P173" s="12"/>
      <c r="Q173" s="12"/>
      <c r="R173" s="12"/>
      <c r="S173" s="12"/>
      <c r="T173" s="12"/>
      <c r="U173" s="1"/>
      <c r="V173" s="17"/>
      <c r="W173" s="17"/>
      <c r="X173" s="17"/>
      <c r="Y173" s="17"/>
      <c r="Z173" s="17"/>
      <c r="AA173" s="17"/>
      <c r="AB173" s="1"/>
      <c r="AC173" s="17"/>
      <c r="AD173" s="17"/>
      <c r="AE173" s="17"/>
      <c r="AF173" s="17"/>
      <c r="AG173" s="17"/>
      <c r="AH173" s="17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x14ac:dyDescent="0.3">
      <c r="A174" s="1"/>
      <c r="B174" s="1"/>
      <c r="C174" s="12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2"/>
      <c r="P174" s="12"/>
      <c r="Q174" s="12"/>
      <c r="R174" s="12"/>
      <c r="S174" s="12"/>
      <c r="T174" s="12"/>
      <c r="U174" s="1"/>
      <c r="V174" s="17"/>
      <c r="W174" s="17"/>
      <c r="X174" s="17"/>
      <c r="Y174" s="17"/>
      <c r="Z174" s="17"/>
      <c r="AA174" s="17"/>
      <c r="AB174" s="1"/>
      <c r="AC174" s="17"/>
      <c r="AD174" s="17"/>
      <c r="AE174" s="17"/>
      <c r="AF174" s="17"/>
      <c r="AG174" s="17"/>
      <c r="AH174" s="17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x14ac:dyDescent="0.3">
      <c r="A175" s="1"/>
      <c r="B175" s="1"/>
      <c r="C175" s="12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2"/>
      <c r="P175" s="12"/>
      <c r="Q175" s="12"/>
      <c r="R175" s="12"/>
      <c r="S175" s="12"/>
      <c r="T175" s="12"/>
      <c r="U175" s="1"/>
      <c r="V175" s="17"/>
      <c r="W175" s="17"/>
      <c r="X175" s="17"/>
      <c r="Y175" s="17"/>
      <c r="Z175" s="17"/>
      <c r="AA175" s="17"/>
      <c r="AB175" s="1"/>
      <c r="AC175" s="17"/>
      <c r="AD175" s="17"/>
      <c r="AE175" s="17"/>
      <c r="AF175" s="17"/>
      <c r="AG175" s="17"/>
      <c r="AH175" s="17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x14ac:dyDescent="0.3">
      <c r="A176" s="1"/>
      <c r="B176" s="1"/>
      <c r="C176" s="12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2"/>
      <c r="P176" s="12"/>
      <c r="Q176" s="12"/>
      <c r="R176" s="12"/>
      <c r="S176" s="12"/>
      <c r="T176" s="12"/>
      <c r="U176" s="1"/>
      <c r="V176" s="17"/>
      <c r="W176" s="17"/>
      <c r="X176" s="17"/>
      <c r="Y176" s="17"/>
      <c r="Z176" s="17"/>
      <c r="AA176" s="17"/>
      <c r="AB176" s="1"/>
      <c r="AC176" s="17"/>
      <c r="AD176" s="17"/>
      <c r="AE176" s="17"/>
      <c r="AF176" s="17"/>
      <c r="AG176" s="17"/>
      <c r="AH176" s="17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x14ac:dyDescent="0.3">
      <c r="A177" s="1"/>
      <c r="B177" s="1"/>
      <c r="C177" s="12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2"/>
      <c r="P177" s="12"/>
      <c r="Q177" s="12"/>
      <c r="R177" s="12"/>
      <c r="S177" s="12"/>
      <c r="T177" s="12"/>
      <c r="U177" s="1"/>
      <c r="V177" s="17"/>
      <c r="W177" s="17"/>
      <c r="X177" s="17"/>
      <c r="Y177" s="17"/>
      <c r="Z177" s="17"/>
      <c r="AA177" s="17"/>
      <c r="AB177" s="1"/>
      <c r="AC177" s="17"/>
      <c r="AD177" s="17"/>
      <c r="AE177" s="17"/>
      <c r="AF177" s="17"/>
      <c r="AG177" s="17"/>
      <c r="AH177" s="17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x14ac:dyDescent="0.3">
      <c r="A178" s="1"/>
      <c r="B178" s="1"/>
      <c r="C178" s="12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2"/>
      <c r="P178" s="12"/>
      <c r="Q178" s="12"/>
      <c r="R178" s="12"/>
      <c r="S178" s="12"/>
      <c r="T178" s="12"/>
      <c r="U178" s="1"/>
      <c r="V178" s="17"/>
      <c r="W178" s="17"/>
      <c r="X178" s="17"/>
      <c r="Y178" s="17"/>
      <c r="Z178" s="17"/>
      <c r="AA178" s="17"/>
      <c r="AB178" s="1"/>
      <c r="AC178" s="17"/>
      <c r="AD178" s="17"/>
      <c r="AE178" s="17"/>
      <c r="AF178" s="17"/>
      <c r="AG178" s="17"/>
      <c r="AH178" s="17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x14ac:dyDescent="0.3">
      <c r="A179" s="1"/>
      <c r="B179" s="1"/>
      <c r="C179" s="12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2"/>
      <c r="P179" s="12"/>
      <c r="Q179" s="12"/>
      <c r="R179" s="12"/>
      <c r="S179" s="12"/>
      <c r="T179" s="12"/>
      <c r="U179" s="1"/>
      <c r="V179" s="17"/>
      <c r="W179" s="17"/>
      <c r="X179" s="17"/>
      <c r="Y179" s="17"/>
      <c r="Z179" s="17"/>
      <c r="AA179" s="17"/>
      <c r="AB179" s="1"/>
      <c r="AC179" s="17"/>
      <c r="AD179" s="17"/>
      <c r="AE179" s="17"/>
      <c r="AF179" s="17"/>
      <c r="AG179" s="17"/>
      <c r="AH179" s="17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x14ac:dyDescent="0.3">
      <c r="A180" s="1"/>
      <c r="B180" s="1"/>
      <c r="C180" s="12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2"/>
      <c r="P180" s="12"/>
      <c r="Q180" s="12"/>
      <c r="R180" s="12"/>
      <c r="S180" s="12"/>
      <c r="T180" s="12"/>
      <c r="U180" s="1"/>
      <c r="V180" s="17"/>
      <c r="W180" s="17"/>
      <c r="X180" s="17"/>
      <c r="Y180" s="17"/>
      <c r="Z180" s="17"/>
      <c r="AA180" s="17"/>
      <c r="AB180" s="1"/>
      <c r="AC180" s="17"/>
      <c r="AD180" s="17"/>
      <c r="AE180" s="17"/>
      <c r="AF180" s="17"/>
      <c r="AG180" s="17"/>
      <c r="AH180" s="17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x14ac:dyDescent="0.3">
      <c r="A181" s="1"/>
      <c r="B181" s="1"/>
      <c r="C181" s="12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2"/>
      <c r="P181" s="12"/>
      <c r="Q181" s="12"/>
      <c r="R181" s="12"/>
      <c r="S181" s="12"/>
      <c r="T181" s="12"/>
      <c r="U181" s="1"/>
      <c r="V181" s="17"/>
      <c r="W181" s="17"/>
      <c r="X181" s="17"/>
      <c r="Y181" s="17"/>
      <c r="Z181" s="17"/>
      <c r="AA181" s="17"/>
      <c r="AB181" s="1"/>
      <c r="AC181" s="17"/>
      <c r="AD181" s="17"/>
      <c r="AE181" s="17"/>
      <c r="AF181" s="17"/>
      <c r="AG181" s="17"/>
      <c r="AH181" s="17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x14ac:dyDescent="0.3">
      <c r="A182" s="1"/>
      <c r="B182" s="1"/>
      <c r="C182" s="12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2"/>
      <c r="P182" s="12"/>
      <c r="Q182" s="12"/>
      <c r="R182" s="12"/>
      <c r="S182" s="12"/>
      <c r="T182" s="12"/>
      <c r="U182" s="1"/>
      <c r="V182" s="17"/>
      <c r="W182" s="17"/>
      <c r="X182" s="17"/>
      <c r="Y182" s="17"/>
      <c r="Z182" s="17"/>
      <c r="AA182" s="17"/>
      <c r="AB182" s="1"/>
      <c r="AC182" s="17"/>
      <c r="AD182" s="17"/>
      <c r="AE182" s="17"/>
      <c r="AF182" s="17"/>
      <c r="AG182" s="17"/>
      <c r="AH182" s="17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x14ac:dyDescent="0.3">
      <c r="A183" s="1"/>
      <c r="B183" s="1"/>
      <c r="C183" s="12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2"/>
      <c r="P183" s="12"/>
      <c r="Q183" s="12"/>
      <c r="R183" s="12"/>
      <c r="S183" s="12"/>
      <c r="T183" s="12"/>
      <c r="U183" s="1"/>
      <c r="V183" s="17"/>
      <c r="W183" s="17"/>
      <c r="X183" s="17"/>
      <c r="Y183" s="17"/>
      <c r="Z183" s="17"/>
      <c r="AA183" s="17"/>
      <c r="AB183" s="1"/>
      <c r="AC183" s="17"/>
      <c r="AD183" s="17"/>
      <c r="AE183" s="17"/>
      <c r="AF183" s="17"/>
      <c r="AG183" s="17"/>
      <c r="AH183" s="17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x14ac:dyDescent="0.3">
      <c r="A184" s="1"/>
      <c r="B184" s="1"/>
      <c r="C184" s="12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2"/>
      <c r="P184" s="12"/>
      <c r="Q184" s="12"/>
      <c r="R184" s="12"/>
      <c r="S184" s="12"/>
      <c r="T184" s="12"/>
      <c r="U184" s="1"/>
      <c r="V184" s="17"/>
      <c r="W184" s="17"/>
      <c r="X184" s="17"/>
      <c r="Y184" s="17"/>
      <c r="Z184" s="17"/>
      <c r="AA184" s="17"/>
      <c r="AB184" s="1"/>
      <c r="AC184" s="17"/>
      <c r="AD184" s="17"/>
      <c r="AE184" s="17"/>
      <c r="AF184" s="17"/>
      <c r="AG184" s="17"/>
      <c r="AH184" s="17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x14ac:dyDescent="0.3">
      <c r="A185" s="1"/>
      <c r="B185" s="1"/>
      <c r="C185" s="12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2"/>
      <c r="P185" s="12"/>
      <c r="Q185" s="12"/>
      <c r="R185" s="12"/>
      <c r="S185" s="12"/>
      <c r="T185" s="12"/>
      <c r="U185" s="1"/>
      <c r="V185" s="17"/>
      <c r="W185" s="17"/>
      <c r="X185" s="17"/>
      <c r="Y185" s="17"/>
      <c r="Z185" s="17"/>
      <c r="AA185" s="17"/>
      <c r="AB185" s="1"/>
      <c r="AC185" s="17"/>
      <c r="AD185" s="17"/>
      <c r="AE185" s="17"/>
      <c r="AF185" s="17"/>
      <c r="AG185" s="17"/>
      <c r="AH185" s="17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x14ac:dyDescent="0.3">
      <c r="A186" s="1"/>
      <c r="B186" s="1"/>
      <c r="C186" s="12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2"/>
      <c r="P186" s="12"/>
      <c r="Q186" s="12"/>
      <c r="R186" s="12"/>
      <c r="S186" s="12"/>
      <c r="T186" s="12"/>
      <c r="U186" s="1"/>
      <c r="V186" s="17"/>
      <c r="W186" s="17"/>
      <c r="X186" s="17"/>
      <c r="Y186" s="17"/>
      <c r="Z186" s="17"/>
      <c r="AA186" s="17"/>
      <c r="AB186" s="1"/>
      <c r="AC186" s="17"/>
      <c r="AD186" s="17"/>
      <c r="AE186" s="17"/>
      <c r="AF186" s="17"/>
      <c r="AG186" s="17"/>
      <c r="AH186" s="17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x14ac:dyDescent="0.3">
      <c r="A187" s="1"/>
      <c r="B187" s="1"/>
      <c r="C187" s="12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2"/>
      <c r="P187" s="12"/>
      <c r="Q187" s="12"/>
      <c r="R187" s="12"/>
      <c r="S187" s="12"/>
      <c r="T187" s="12"/>
      <c r="U187" s="1"/>
      <c r="V187" s="17"/>
      <c r="W187" s="17"/>
      <c r="X187" s="17"/>
      <c r="Y187" s="17"/>
      <c r="Z187" s="17"/>
      <c r="AA187" s="17"/>
      <c r="AB187" s="1"/>
      <c r="AC187" s="17"/>
      <c r="AD187" s="17"/>
      <c r="AE187" s="17"/>
      <c r="AF187" s="17"/>
      <c r="AG187" s="17"/>
      <c r="AH187" s="17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x14ac:dyDescent="0.3">
      <c r="A188" s="1"/>
      <c r="B188" s="1"/>
      <c r="C188" s="12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2"/>
      <c r="P188" s="12"/>
      <c r="Q188" s="12"/>
      <c r="R188" s="12"/>
      <c r="S188" s="12"/>
      <c r="T188" s="12"/>
      <c r="U188" s="1"/>
      <c r="V188" s="17"/>
      <c r="W188" s="17"/>
      <c r="X188" s="17"/>
      <c r="Y188" s="17"/>
      <c r="Z188" s="17"/>
      <c r="AA188" s="17"/>
      <c r="AB188" s="1"/>
      <c r="AC188" s="17"/>
      <c r="AD188" s="17"/>
      <c r="AE188" s="17"/>
      <c r="AF188" s="17"/>
      <c r="AG188" s="17"/>
      <c r="AH188" s="17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x14ac:dyDescent="0.3">
      <c r="A189" s="1"/>
      <c r="B189" s="1"/>
      <c r="C189" s="12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2"/>
      <c r="P189" s="12"/>
      <c r="Q189" s="12"/>
      <c r="R189" s="12"/>
      <c r="S189" s="12"/>
      <c r="T189" s="12"/>
      <c r="U189" s="1"/>
      <c r="V189" s="17"/>
      <c r="W189" s="17"/>
      <c r="X189" s="17"/>
      <c r="Y189" s="17"/>
      <c r="Z189" s="17"/>
      <c r="AA189" s="17"/>
      <c r="AB189" s="1"/>
      <c r="AC189" s="17"/>
      <c r="AD189" s="17"/>
      <c r="AE189" s="17"/>
      <c r="AF189" s="17"/>
      <c r="AG189" s="17"/>
      <c r="AH189" s="17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x14ac:dyDescent="0.3">
      <c r="A190" s="1"/>
      <c r="B190" s="1"/>
      <c r="C190" s="12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2"/>
      <c r="P190" s="12"/>
      <c r="Q190" s="12"/>
      <c r="R190" s="12"/>
      <c r="S190" s="12"/>
      <c r="T190" s="12"/>
      <c r="U190" s="1"/>
      <c r="V190" s="17"/>
      <c r="W190" s="17"/>
      <c r="X190" s="17"/>
      <c r="Y190" s="17"/>
      <c r="Z190" s="17"/>
      <c r="AA190" s="17"/>
      <c r="AB190" s="1"/>
      <c r="AC190" s="17"/>
      <c r="AD190" s="17"/>
      <c r="AE190" s="17"/>
      <c r="AF190" s="17"/>
      <c r="AG190" s="17"/>
      <c r="AH190" s="17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x14ac:dyDescent="0.3">
      <c r="A191" s="1"/>
      <c r="B191" s="1"/>
      <c r="C191" s="12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2"/>
      <c r="P191" s="12"/>
      <c r="Q191" s="12"/>
      <c r="R191" s="12"/>
      <c r="S191" s="12"/>
      <c r="T191" s="12"/>
      <c r="U191" s="1"/>
      <c r="V191" s="17"/>
      <c r="W191" s="17"/>
      <c r="X191" s="17"/>
      <c r="Y191" s="17"/>
      <c r="Z191" s="17"/>
      <c r="AA191" s="17"/>
      <c r="AB191" s="1"/>
      <c r="AC191" s="17"/>
      <c r="AD191" s="17"/>
      <c r="AE191" s="17"/>
      <c r="AF191" s="17"/>
      <c r="AG191" s="17"/>
      <c r="AH191" s="17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x14ac:dyDescent="0.3">
      <c r="A192" s="1"/>
      <c r="B192" s="1"/>
      <c r="C192" s="12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2"/>
      <c r="P192" s="12"/>
      <c r="Q192" s="12"/>
      <c r="R192" s="12"/>
      <c r="S192" s="12"/>
      <c r="T192" s="12"/>
      <c r="U192" s="1"/>
      <c r="V192" s="17"/>
      <c r="W192" s="17"/>
      <c r="X192" s="17"/>
      <c r="Y192" s="17"/>
      <c r="Z192" s="17"/>
      <c r="AA192" s="17"/>
      <c r="AB192" s="1"/>
      <c r="AC192" s="17"/>
      <c r="AD192" s="17"/>
      <c r="AE192" s="17"/>
      <c r="AF192" s="17"/>
      <c r="AG192" s="17"/>
      <c r="AH192" s="17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x14ac:dyDescent="0.3">
      <c r="A193" s="1"/>
      <c r="B193" s="1"/>
      <c r="C193" s="12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2"/>
      <c r="P193" s="12"/>
      <c r="Q193" s="12"/>
      <c r="R193" s="12"/>
      <c r="S193" s="12"/>
      <c r="T193" s="12"/>
      <c r="U193" s="1"/>
      <c r="V193" s="17"/>
      <c r="W193" s="17"/>
      <c r="X193" s="17"/>
      <c r="Y193" s="17"/>
      <c r="Z193" s="17"/>
      <c r="AA193" s="17"/>
      <c r="AB193" s="1"/>
      <c r="AC193" s="17"/>
      <c r="AD193" s="17"/>
      <c r="AE193" s="17"/>
      <c r="AF193" s="17"/>
      <c r="AG193" s="17"/>
      <c r="AH193" s="17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x14ac:dyDescent="0.3">
      <c r="A194" s="1"/>
      <c r="B194" s="1"/>
      <c r="C194" s="12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2"/>
      <c r="P194" s="12"/>
      <c r="Q194" s="12"/>
      <c r="R194" s="12"/>
      <c r="S194" s="12"/>
      <c r="T194" s="12"/>
      <c r="U194" s="1"/>
      <c r="V194" s="17"/>
      <c r="W194" s="17"/>
      <c r="X194" s="17"/>
      <c r="Y194" s="17"/>
      <c r="Z194" s="17"/>
      <c r="AA194" s="17"/>
      <c r="AB194" s="1"/>
      <c r="AC194" s="17"/>
      <c r="AD194" s="17"/>
      <c r="AE194" s="17"/>
      <c r="AF194" s="17"/>
      <c r="AG194" s="17"/>
      <c r="AH194" s="17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x14ac:dyDescent="0.3">
      <c r="A195" s="1"/>
      <c r="B195" s="1"/>
      <c r="C195" s="12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2"/>
      <c r="P195" s="12"/>
      <c r="Q195" s="12"/>
      <c r="R195" s="12"/>
      <c r="S195" s="12"/>
      <c r="T195" s="12"/>
      <c r="U195" s="1"/>
      <c r="V195" s="17"/>
      <c r="W195" s="17"/>
      <c r="X195" s="17"/>
      <c r="Y195" s="17"/>
      <c r="Z195" s="17"/>
      <c r="AA195" s="17"/>
      <c r="AB195" s="1"/>
      <c r="AC195" s="17"/>
      <c r="AD195" s="17"/>
      <c r="AE195" s="17"/>
      <c r="AF195" s="17"/>
      <c r="AG195" s="17"/>
      <c r="AH195" s="17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x14ac:dyDescent="0.3">
      <c r="A196" s="1"/>
      <c r="B196" s="1"/>
      <c r="C196" s="12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2"/>
      <c r="P196" s="12"/>
      <c r="Q196" s="12"/>
      <c r="R196" s="12"/>
      <c r="S196" s="12"/>
      <c r="T196" s="12"/>
      <c r="U196" s="1"/>
      <c r="V196" s="17"/>
      <c r="W196" s="17"/>
      <c r="X196" s="17"/>
      <c r="Y196" s="17"/>
      <c r="Z196" s="17"/>
      <c r="AA196" s="17"/>
      <c r="AB196" s="1"/>
      <c r="AC196" s="17"/>
      <c r="AD196" s="17"/>
      <c r="AE196" s="17"/>
      <c r="AF196" s="17"/>
      <c r="AG196" s="17"/>
      <c r="AH196" s="17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x14ac:dyDescent="0.3">
      <c r="A197" s="1"/>
      <c r="B197" s="1"/>
      <c r="C197" s="12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2"/>
      <c r="P197" s="12"/>
      <c r="Q197" s="12"/>
      <c r="R197" s="12"/>
      <c r="S197" s="12"/>
      <c r="T197" s="12"/>
      <c r="U197" s="1"/>
      <c r="V197" s="17"/>
      <c r="W197" s="17"/>
      <c r="X197" s="17"/>
      <c r="Y197" s="17"/>
      <c r="Z197" s="17"/>
      <c r="AA197" s="17"/>
      <c r="AB197" s="1"/>
      <c r="AC197" s="17"/>
      <c r="AD197" s="17"/>
      <c r="AE197" s="17"/>
      <c r="AF197" s="17"/>
      <c r="AG197" s="17"/>
      <c r="AH197" s="17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x14ac:dyDescent="0.3">
      <c r="A198" s="1"/>
      <c r="B198" s="1"/>
      <c r="C198" s="12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2"/>
      <c r="P198" s="12"/>
      <c r="Q198" s="12"/>
      <c r="R198" s="12"/>
      <c r="S198" s="12"/>
      <c r="T198" s="12"/>
      <c r="U198" s="1"/>
      <c r="V198" s="17"/>
      <c r="W198" s="17"/>
      <c r="X198" s="17"/>
      <c r="Y198" s="17"/>
      <c r="Z198" s="17"/>
      <c r="AA198" s="17"/>
      <c r="AB198" s="1"/>
      <c r="AC198" s="17"/>
      <c r="AD198" s="17"/>
      <c r="AE198" s="17"/>
      <c r="AF198" s="17"/>
      <c r="AG198" s="17"/>
      <c r="AH198" s="17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x14ac:dyDescent="0.3">
      <c r="A199" s="1"/>
      <c r="B199" s="1"/>
      <c r="C199" s="12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2"/>
      <c r="P199" s="12"/>
      <c r="Q199" s="12"/>
      <c r="R199" s="12"/>
      <c r="S199" s="12"/>
      <c r="T199" s="12"/>
      <c r="U199" s="1"/>
      <c r="V199" s="17"/>
      <c r="W199" s="17"/>
      <c r="X199" s="17"/>
      <c r="Y199" s="17"/>
      <c r="Z199" s="17"/>
      <c r="AA199" s="17"/>
      <c r="AB199" s="1"/>
      <c r="AC199" s="17"/>
      <c r="AD199" s="17"/>
      <c r="AE199" s="17"/>
      <c r="AF199" s="17"/>
      <c r="AG199" s="17"/>
      <c r="AH199" s="17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x14ac:dyDescent="0.3">
      <c r="A200" s="1"/>
      <c r="B200" s="1"/>
      <c r="C200" s="12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2"/>
      <c r="P200" s="12"/>
      <c r="Q200" s="12"/>
      <c r="R200" s="12"/>
      <c r="S200" s="12"/>
      <c r="T200" s="12"/>
      <c r="U200" s="1"/>
      <c r="V200" s="17"/>
      <c r="W200" s="17"/>
      <c r="X200" s="17"/>
      <c r="Y200" s="17"/>
      <c r="Z200" s="17"/>
      <c r="AA200" s="17"/>
      <c r="AB200" s="1"/>
      <c r="AC200" s="17"/>
      <c r="AD200" s="17"/>
      <c r="AE200" s="17"/>
      <c r="AF200" s="17"/>
      <c r="AG200" s="17"/>
      <c r="AH200" s="17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x14ac:dyDescent="0.3">
      <c r="A201" s="1"/>
      <c r="B201" s="1"/>
      <c r="C201" s="12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2"/>
      <c r="P201" s="12"/>
      <c r="Q201" s="12"/>
      <c r="R201" s="12"/>
      <c r="S201" s="12"/>
      <c r="T201" s="12"/>
      <c r="U201" s="1"/>
      <c r="V201" s="17"/>
      <c r="W201" s="17"/>
      <c r="X201" s="17"/>
      <c r="Y201" s="17"/>
      <c r="Z201" s="17"/>
      <c r="AA201" s="17"/>
      <c r="AB201" s="1"/>
      <c r="AC201" s="17"/>
      <c r="AD201" s="17"/>
      <c r="AE201" s="17"/>
      <c r="AF201" s="17"/>
      <c r="AG201" s="17"/>
      <c r="AH201" s="17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x14ac:dyDescent="0.3">
      <c r="A202" s="1"/>
      <c r="B202" s="1"/>
      <c r="C202" s="12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2"/>
      <c r="P202" s="12"/>
      <c r="Q202" s="12"/>
      <c r="R202" s="12"/>
      <c r="S202" s="12"/>
      <c r="T202" s="12"/>
      <c r="U202" s="1"/>
      <c r="V202" s="17"/>
      <c r="W202" s="17"/>
      <c r="X202" s="17"/>
      <c r="Y202" s="17"/>
      <c r="Z202" s="17"/>
      <c r="AA202" s="17"/>
      <c r="AB202" s="1"/>
      <c r="AC202" s="17"/>
      <c r="AD202" s="17"/>
      <c r="AE202" s="17"/>
      <c r="AF202" s="17"/>
      <c r="AG202" s="17"/>
      <c r="AH202" s="17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x14ac:dyDescent="0.3">
      <c r="A203" s="1"/>
      <c r="B203" s="1"/>
      <c r="C203" s="12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2"/>
      <c r="P203" s="12"/>
      <c r="Q203" s="12"/>
      <c r="R203" s="12"/>
      <c r="S203" s="12"/>
      <c r="T203" s="12"/>
      <c r="U203" s="1"/>
      <c r="V203" s="17"/>
      <c r="W203" s="17"/>
      <c r="X203" s="17"/>
      <c r="Y203" s="17"/>
      <c r="Z203" s="17"/>
      <c r="AA203" s="17"/>
      <c r="AB203" s="1"/>
      <c r="AC203" s="17"/>
      <c r="AD203" s="17"/>
      <c r="AE203" s="17"/>
      <c r="AF203" s="17"/>
      <c r="AG203" s="17"/>
      <c r="AH203" s="17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x14ac:dyDescent="0.3">
      <c r="A204" s="1"/>
      <c r="B204" s="1"/>
      <c r="C204" s="12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2"/>
      <c r="P204" s="12"/>
      <c r="Q204" s="12"/>
      <c r="R204" s="12"/>
      <c r="S204" s="12"/>
      <c r="T204" s="12"/>
      <c r="U204" s="1"/>
      <c r="V204" s="17"/>
      <c r="W204" s="17"/>
      <c r="X204" s="17"/>
      <c r="Y204" s="17"/>
      <c r="Z204" s="17"/>
      <c r="AA204" s="17"/>
      <c r="AB204" s="1"/>
      <c r="AC204" s="17"/>
      <c r="AD204" s="17"/>
      <c r="AE204" s="17"/>
      <c r="AF204" s="17"/>
      <c r="AG204" s="17"/>
      <c r="AH204" s="17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x14ac:dyDescent="0.3">
      <c r="A205" s="1"/>
      <c r="B205" s="1"/>
      <c r="C205" s="12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2"/>
      <c r="P205" s="12"/>
      <c r="Q205" s="12"/>
      <c r="R205" s="12"/>
      <c r="S205" s="12"/>
      <c r="T205" s="12"/>
      <c r="U205" s="1"/>
      <c r="V205" s="17"/>
      <c r="W205" s="17"/>
      <c r="X205" s="17"/>
      <c r="Y205" s="17"/>
      <c r="Z205" s="17"/>
      <c r="AA205" s="17"/>
      <c r="AB205" s="1"/>
      <c r="AC205" s="17"/>
      <c r="AD205" s="17"/>
      <c r="AE205" s="17"/>
      <c r="AF205" s="17"/>
      <c r="AG205" s="17"/>
      <c r="AH205" s="17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x14ac:dyDescent="0.3">
      <c r="A206" s="1"/>
      <c r="B206" s="1"/>
      <c r="C206" s="12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2"/>
      <c r="P206" s="12"/>
      <c r="Q206" s="12"/>
      <c r="R206" s="12"/>
      <c r="S206" s="12"/>
      <c r="T206" s="12"/>
      <c r="U206" s="1"/>
      <c r="V206" s="17"/>
      <c r="W206" s="17"/>
      <c r="X206" s="17"/>
      <c r="Y206" s="17"/>
      <c r="Z206" s="17"/>
      <c r="AA206" s="17"/>
      <c r="AB206" s="1"/>
      <c r="AC206" s="17"/>
      <c r="AD206" s="17"/>
      <c r="AE206" s="17"/>
      <c r="AF206" s="17"/>
      <c r="AG206" s="17"/>
      <c r="AH206" s="17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x14ac:dyDescent="0.3">
      <c r="A207" s="1"/>
      <c r="B207" s="1"/>
      <c r="C207" s="12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2"/>
      <c r="P207" s="12"/>
      <c r="Q207" s="12"/>
      <c r="R207" s="12"/>
      <c r="S207" s="12"/>
      <c r="T207" s="12"/>
      <c r="U207" s="1"/>
      <c r="V207" s="17"/>
      <c r="W207" s="17"/>
      <c r="X207" s="17"/>
      <c r="Y207" s="17"/>
      <c r="Z207" s="17"/>
      <c r="AA207" s="17"/>
      <c r="AB207" s="1"/>
      <c r="AC207" s="17"/>
      <c r="AD207" s="17"/>
      <c r="AE207" s="17"/>
      <c r="AF207" s="17"/>
      <c r="AG207" s="17"/>
      <c r="AH207" s="17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x14ac:dyDescent="0.3">
      <c r="A208" s="1"/>
      <c r="B208" s="1"/>
      <c r="C208" s="12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2"/>
      <c r="P208" s="12"/>
      <c r="Q208" s="12"/>
      <c r="R208" s="12"/>
      <c r="S208" s="12"/>
      <c r="T208" s="12"/>
      <c r="U208" s="1"/>
      <c r="V208" s="17"/>
      <c r="W208" s="17"/>
      <c r="X208" s="17"/>
      <c r="Y208" s="17"/>
      <c r="Z208" s="17"/>
      <c r="AA208" s="17"/>
      <c r="AB208" s="1"/>
      <c r="AC208" s="17"/>
      <c r="AD208" s="17"/>
      <c r="AE208" s="17"/>
      <c r="AF208" s="17"/>
      <c r="AG208" s="17"/>
      <c r="AH208" s="17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x14ac:dyDescent="0.3">
      <c r="A209" s="1"/>
      <c r="B209" s="1"/>
      <c r="C209" s="12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2"/>
      <c r="P209" s="12"/>
      <c r="Q209" s="12"/>
      <c r="R209" s="12"/>
      <c r="S209" s="12"/>
      <c r="T209" s="12"/>
      <c r="U209" s="1"/>
      <c r="V209" s="17"/>
      <c r="W209" s="17"/>
      <c r="X209" s="17"/>
      <c r="Y209" s="17"/>
      <c r="Z209" s="17"/>
      <c r="AA209" s="17"/>
      <c r="AB209" s="1"/>
      <c r="AC209" s="17"/>
      <c r="AD209" s="17"/>
      <c r="AE209" s="17"/>
      <c r="AF209" s="17"/>
      <c r="AG209" s="17"/>
      <c r="AH209" s="17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x14ac:dyDescent="0.3">
      <c r="A210" s="1"/>
      <c r="B210" s="1"/>
      <c r="C210" s="12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2"/>
      <c r="P210" s="12"/>
      <c r="Q210" s="12"/>
      <c r="R210" s="12"/>
      <c r="S210" s="12"/>
      <c r="T210" s="12"/>
      <c r="U210" s="1"/>
      <c r="V210" s="17"/>
      <c r="W210" s="17"/>
      <c r="X210" s="17"/>
      <c r="Y210" s="17"/>
      <c r="Z210" s="17"/>
      <c r="AA210" s="17"/>
      <c r="AB210" s="1"/>
      <c r="AC210" s="17"/>
      <c r="AD210" s="17"/>
      <c r="AE210" s="17"/>
      <c r="AF210" s="17"/>
      <c r="AG210" s="17"/>
      <c r="AH210" s="17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x14ac:dyDescent="0.3">
      <c r="A211" s="1"/>
      <c r="B211" s="1"/>
      <c r="C211" s="12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2"/>
      <c r="P211" s="12"/>
      <c r="Q211" s="12"/>
      <c r="R211" s="12"/>
      <c r="S211" s="12"/>
      <c r="T211" s="12"/>
      <c r="U211" s="1"/>
      <c r="V211" s="17"/>
      <c r="W211" s="17"/>
      <c r="X211" s="17"/>
      <c r="Y211" s="17"/>
      <c r="Z211" s="17"/>
      <c r="AA211" s="17"/>
      <c r="AB211" s="1"/>
      <c r="AC211" s="17"/>
      <c r="AD211" s="17"/>
      <c r="AE211" s="17"/>
      <c r="AF211" s="17"/>
      <c r="AG211" s="17"/>
      <c r="AH211" s="17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x14ac:dyDescent="0.3">
      <c r="A212" s="1"/>
      <c r="B212" s="1"/>
      <c r="C212" s="12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2"/>
      <c r="P212" s="12"/>
      <c r="Q212" s="12"/>
      <c r="R212" s="12"/>
      <c r="S212" s="12"/>
      <c r="T212" s="12"/>
      <c r="U212" s="1"/>
      <c r="V212" s="17"/>
      <c r="W212" s="17"/>
      <c r="X212" s="17"/>
      <c r="Y212" s="17"/>
      <c r="Z212" s="17"/>
      <c r="AA212" s="17"/>
      <c r="AB212" s="1"/>
      <c r="AC212" s="17"/>
      <c r="AD212" s="17"/>
      <c r="AE212" s="17"/>
      <c r="AF212" s="17"/>
      <c r="AG212" s="17"/>
      <c r="AH212" s="17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x14ac:dyDescent="0.3">
      <c r="A213" s="1"/>
      <c r="B213" s="1"/>
      <c r="C213" s="12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2"/>
      <c r="P213" s="12"/>
      <c r="Q213" s="12"/>
      <c r="R213" s="12"/>
      <c r="S213" s="12"/>
      <c r="T213" s="12"/>
      <c r="U213" s="1"/>
      <c r="V213" s="17"/>
      <c r="W213" s="17"/>
      <c r="X213" s="17"/>
      <c r="Y213" s="17"/>
      <c r="Z213" s="17"/>
      <c r="AA213" s="17"/>
      <c r="AB213" s="1"/>
      <c r="AC213" s="17"/>
      <c r="AD213" s="17"/>
      <c r="AE213" s="17"/>
      <c r="AF213" s="17"/>
      <c r="AG213" s="17"/>
      <c r="AH213" s="17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x14ac:dyDescent="0.3">
      <c r="A214" s="1"/>
      <c r="B214" s="1"/>
      <c r="C214" s="12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2"/>
      <c r="P214" s="12"/>
      <c r="Q214" s="12"/>
      <c r="R214" s="12"/>
      <c r="S214" s="12"/>
      <c r="T214" s="12"/>
      <c r="U214" s="1"/>
      <c r="V214" s="17"/>
      <c r="W214" s="17"/>
      <c r="X214" s="17"/>
      <c r="Y214" s="17"/>
      <c r="Z214" s="17"/>
      <c r="AA214" s="17"/>
      <c r="AB214" s="1"/>
      <c r="AC214" s="17"/>
      <c r="AD214" s="17"/>
      <c r="AE214" s="17"/>
      <c r="AF214" s="17"/>
      <c r="AG214" s="17"/>
      <c r="AH214" s="17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x14ac:dyDescent="0.3">
      <c r="A215" s="1"/>
      <c r="B215" s="1"/>
      <c r="C215" s="12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2"/>
      <c r="P215" s="12"/>
      <c r="Q215" s="12"/>
      <c r="R215" s="12"/>
      <c r="S215" s="12"/>
      <c r="T215" s="12"/>
      <c r="U215" s="1"/>
      <c r="V215" s="17"/>
      <c r="W215" s="17"/>
      <c r="X215" s="17"/>
      <c r="Y215" s="17"/>
      <c r="Z215" s="17"/>
      <c r="AA215" s="17"/>
      <c r="AB215" s="1"/>
      <c r="AC215" s="17"/>
      <c r="AD215" s="17"/>
      <c r="AE215" s="17"/>
      <c r="AF215" s="17"/>
      <c r="AG215" s="17"/>
      <c r="AH215" s="17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x14ac:dyDescent="0.3">
      <c r="A216" s="1"/>
      <c r="B216" s="1"/>
      <c r="C216" s="12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2"/>
      <c r="P216" s="12"/>
      <c r="Q216" s="12"/>
      <c r="R216" s="12"/>
      <c r="S216" s="12"/>
      <c r="T216" s="12"/>
      <c r="U216" s="1"/>
      <c r="V216" s="17"/>
      <c r="W216" s="17"/>
      <c r="X216" s="17"/>
      <c r="Y216" s="17"/>
      <c r="Z216" s="17"/>
      <c r="AA216" s="17"/>
      <c r="AB216" s="1"/>
      <c r="AC216" s="17"/>
      <c r="AD216" s="17"/>
      <c r="AE216" s="17"/>
      <c r="AF216" s="17"/>
      <c r="AG216" s="17"/>
      <c r="AH216" s="17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x14ac:dyDescent="0.3">
      <c r="A217" s="1"/>
      <c r="B217" s="1"/>
      <c r="C217" s="12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2"/>
      <c r="P217" s="12"/>
      <c r="Q217" s="12"/>
      <c r="R217" s="12"/>
      <c r="S217" s="12"/>
      <c r="T217" s="12"/>
      <c r="U217" s="1"/>
      <c r="V217" s="17"/>
      <c r="W217" s="17"/>
      <c r="X217" s="17"/>
      <c r="Y217" s="17"/>
      <c r="Z217" s="17"/>
      <c r="AA217" s="17"/>
      <c r="AB217" s="1"/>
      <c r="AC217" s="17"/>
      <c r="AD217" s="17"/>
      <c r="AE217" s="17"/>
      <c r="AF217" s="17"/>
      <c r="AG217" s="17"/>
      <c r="AH217" s="17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x14ac:dyDescent="0.3">
      <c r="A218" s="1"/>
      <c r="B218" s="1"/>
      <c r="C218" s="12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2"/>
      <c r="P218" s="12"/>
      <c r="Q218" s="12"/>
      <c r="R218" s="12"/>
      <c r="S218" s="12"/>
      <c r="T218" s="12"/>
      <c r="U218" s="1"/>
      <c r="V218" s="17"/>
      <c r="W218" s="17"/>
      <c r="X218" s="17"/>
      <c r="Y218" s="17"/>
      <c r="Z218" s="17"/>
      <c r="AA218" s="17"/>
      <c r="AB218" s="1"/>
      <c r="AC218" s="17"/>
      <c r="AD218" s="17"/>
      <c r="AE218" s="17"/>
      <c r="AF218" s="17"/>
      <c r="AG218" s="17"/>
      <c r="AH218" s="17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x14ac:dyDescent="0.3">
      <c r="A219" s="1"/>
      <c r="B219" s="1"/>
      <c r="C219" s="12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2"/>
      <c r="P219" s="12"/>
      <c r="Q219" s="12"/>
      <c r="R219" s="12"/>
      <c r="S219" s="12"/>
      <c r="T219" s="12"/>
      <c r="U219" s="1"/>
      <c r="V219" s="17"/>
      <c r="W219" s="17"/>
      <c r="X219" s="17"/>
      <c r="Y219" s="17"/>
      <c r="Z219" s="17"/>
      <c r="AA219" s="17"/>
      <c r="AB219" s="1"/>
      <c r="AC219" s="17"/>
      <c r="AD219" s="17"/>
      <c r="AE219" s="17"/>
      <c r="AF219" s="17"/>
      <c r="AG219" s="17"/>
      <c r="AH219" s="17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x14ac:dyDescent="0.3">
      <c r="A220" s="1"/>
      <c r="B220" s="1"/>
      <c r="C220" s="12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2"/>
      <c r="P220" s="12"/>
      <c r="Q220" s="12"/>
      <c r="R220" s="12"/>
      <c r="S220" s="12"/>
      <c r="T220" s="12"/>
      <c r="U220" s="1"/>
      <c r="V220" s="17"/>
      <c r="W220" s="17"/>
      <c r="X220" s="17"/>
      <c r="Y220" s="17"/>
      <c r="Z220" s="17"/>
      <c r="AA220" s="17"/>
      <c r="AB220" s="1"/>
      <c r="AC220" s="17"/>
      <c r="AD220" s="17"/>
      <c r="AE220" s="17"/>
      <c r="AF220" s="17"/>
      <c r="AG220" s="17"/>
      <c r="AH220" s="17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x14ac:dyDescent="0.3">
      <c r="A221" s="1"/>
      <c r="B221" s="1"/>
      <c r="C221" s="12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2"/>
      <c r="P221" s="12"/>
      <c r="Q221" s="12"/>
      <c r="R221" s="12"/>
      <c r="S221" s="12"/>
      <c r="T221" s="12"/>
      <c r="U221" s="1"/>
      <c r="V221" s="17"/>
      <c r="W221" s="17"/>
      <c r="X221" s="17"/>
      <c r="Y221" s="17"/>
      <c r="Z221" s="17"/>
      <c r="AA221" s="17"/>
      <c r="AB221" s="1"/>
      <c r="AC221" s="17"/>
      <c r="AD221" s="17"/>
      <c r="AE221" s="17"/>
      <c r="AF221" s="17"/>
      <c r="AG221" s="17"/>
      <c r="AH221" s="17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x14ac:dyDescent="0.3">
      <c r="A222" s="1"/>
      <c r="B222" s="1"/>
      <c r="C222" s="12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2"/>
      <c r="P222" s="12"/>
      <c r="Q222" s="12"/>
      <c r="R222" s="12"/>
      <c r="S222" s="12"/>
      <c r="T222" s="12"/>
      <c r="U222" s="1"/>
      <c r="V222" s="17"/>
      <c r="W222" s="17"/>
      <c r="X222" s="17"/>
      <c r="Y222" s="17"/>
      <c r="Z222" s="17"/>
      <c r="AA222" s="17"/>
      <c r="AB222" s="1"/>
      <c r="AC222" s="17"/>
      <c r="AD222" s="17"/>
      <c r="AE222" s="17"/>
      <c r="AF222" s="17"/>
      <c r="AG222" s="17"/>
      <c r="AH222" s="17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x14ac:dyDescent="0.3">
      <c r="A223" s="1"/>
      <c r="B223" s="1"/>
      <c r="C223" s="12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2"/>
      <c r="P223" s="12"/>
      <c r="Q223" s="12"/>
      <c r="R223" s="12"/>
      <c r="S223" s="12"/>
      <c r="T223" s="12"/>
      <c r="U223" s="1"/>
      <c r="V223" s="17"/>
      <c r="W223" s="17"/>
      <c r="X223" s="17"/>
      <c r="Y223" s="17"/>
      <c r="Z223" s="17"/>
      <c r="AA223" s="17"/>
      <c r="AB223" s="1"/>
      <c r="AC223" s="17"/>
      <c r="AD223" s="17"/>
      <c r="AE223" s="17"/>
      <c r="AF223" s="17"/>
      <c r="AG223" s="17"/>
      <c r="AH223" s="17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x14ac:dyDescent="0.3">
      <c r="A224" s="1"/>
      <c r="B224" s="1"/>
      <c r="C224" s="12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2"/>
      <c r="P224" s="12"/>
      <c r="Q224" s="12"/>
      <c r="R224" s="12"/>
      <c r="S224" s="12"/>
      <c r="T224" s="12"/>
      <c r="U224" s="1"/>
      <c r="V224" s="17"/>
      <c r="W224" s="17"/>
      <c r="X224" s="17"/>
      <c r="Y224" s="17"/>
      <c r="Z224" s="17"/>
      <c r="AA224" s="17"/>
      <c r="AB224" s="1"/>
      <c r="AC224" s="17"/>
      <c r="AD224" s="17"/>
      <c r="AE224" s="17"/>
      <c r="AF224" s="17"/>
      <c r="AG224" s="17"/>
      <c r="AH224" s="17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x14ac:dyDescent="0.3">
      <c r="A225" s="1"/>
      <c r="B225" s="1"/>
      <c r="C225" s="12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2"/>
      <c r="P225" s="12"/>
      <c r="Q225" s="12"/>
      <c r="R225" s="12"/>
      <c r="S225" s="12"/>
      <c r="T225" s="12"/>
      <c r="U225" s="1"/>
      <c r="V225" s="17"/>
      <c r="W225" s="17"/>
      <c r="X225" s="17"/>
      <c r="Y225" s="17"/>
      <c r="Z225" s="17"/>
      <c r="AA225" s="17"/>
      <c r="AB225" s="1"/>
      <c r="AC225" s="17"/>
      <c r="AD225" s="17"/>
      <c r="AE225" s="17"/>
      <c r="AF225" s="17"/>
      <c r="AG225" s="17"/>
      <c r="AH225" s="17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x14ac:dyDescent="0.3">
      <c r="A226" s="1"/>
      <c r="B226" s="1"/>
      <c r="C226" s="12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2"/>
      <c r="P226" s="12"/>
      <c r="Q226" s="12"/>
      <c r="R226" s="12"/>
      <c r="S226" s="12"/>
      <c r="T226" s="12"/>
      <c r="U226" s="1"/>
      <c r="V226" s="17"/>
      <c r="W226" s="17"/>
      <c r="X226" s="17"/>
      <c r="Y226" s="17"/>
      <c r="Z226" s="17"/>
      <c r="AA226" s="17"/>
      <c r="AB226" s="1"/>
      <c r="AC226" s="17"/>
      <c r="AD226" s="17"/>
      <c r="AE226" s="17"/>
      <c r="AF226" s="17"/>
      <c r="AG226" s="17"/>
      <c r="AH226" s="17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x14ac:dyDescent="0.3">
      <c r="A227" s="1"/>
      <c r="B227" s="1"/>
      <c r="C227" s="12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2"/>
      <c r="P227" s="12"/>
      <c r="Q227" s="12"/>
      <c r="R227" s="12"/>
      <c r="S227" s="12"/>
      <c r="T227" s="12"/>
      <c r="U227" s="1"/>
      <c r="V227" s="17"/>
      <c r="W227" s="17"/>
      <c r="X227" s="17"/>
      <c r="Y227" s="17"/>
      <c r="Z227" s="17"/>
      <c r="AA227" s="17"/>
      <c r="AB227" s="1"/>
      <c r="AC227" s="17"/>
      <c r="AD227" s="17"/>
      <c r="AE227" s="17"/>
      <c r="AF227" s="17"/>
      <c r="AG227" s="17"/>
      <c r="AH227" s="17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x14ac:dyDescent="0.3">
      <c r="A228" s="1"/>
      <c r="B228" s="1"/>
      <c r="C228" s="12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2"/>
      <c r="P228" s="12"/>
      <c r="Q228" s="12"/>
      <c r="R228" s="12"/>
      <c r="S228" s="12"/>
      <c r="T228" s="12"/>
      <c r="U228" s="1"/>
      <c r="V228" s="17"/>
      <c r="W228" s="17"/>
      <c r="X228" s="17"/>
      <c r="Y228" s="17"/>
      <c r="Z228" s="17"/>
      <c r="AA228" s="17"/>
      <c r="AB228" s="1"/>
      <c r="AC228" s="17"/>
      <c r="AD228" s="17"/>
      <c r="AE228" s="17"/>
      <c r="AF228" s="17"/>
      <c r="AG228" s="17"/>
      <c r="AH228" s="17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x14ac:dyDescent="0.3">
      <c r="A229" s="1"/>
      <c r="B229" s="1"/>
      <c r="C229" s="12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2"/>
      <c r="P229" s="12"/>
      <c r="Q229" s="12"/>
      <c r="R229" s="12"/>
      <c r="S229" s="12"/>
      <c r="T229" s="12"/>
      <c r="U229" s="1"/>
      <c r="V229" s="17"/>
      <c r="W229" s="17"/>
      <c r="X229" s="17"/>
      <c r="Y229" s="17"/>
      <c r="Z229" s="17"/>
      <c r="AA229" s="17"/>
      <c r="AB229" s="1"/>
      <c r="AC229" s="17"/>
      <c r="AD229" s="17"/>
      <c r="AE229" s="17"/>
      <c r="AF229" s="17"/>
      <c r="AG229" s="17"/>
      <c r="AH229" s="17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x14ac:dyDescent="0.3">
      <c r="A230" s="1"/>
      <c r="B230" s="1"/>
      <c r="C230" s="12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2"/>
      <c r="P230" s="12"/>
      <c r="Q230" s="12"/>
      <c r="R230" s="12"/>
      <c r="S230" s="12"/>
      <c r="T230" s="12"/>
      <c r="U230" s="1"/>
      <c r="V230" s="17"/>
      <c r="W230" s="17"/>
      <c r="X230" s="17"/>
      <c r="Y230" s="17"/>
      <c r="Z230" s="17"/>
      <c r="AA230" s="17"/>
      <c r="AB230" s="1"/>
      <c r="AC230" s="17"/>
      <c r="AD230" s="17"/>
      <c r="AE230" s="17"/>
      <c r="AF230" s="17"/>
      <c r="AG230" s="17"/>
      <c r="AH230" s="17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x14ac:dyDescent="0.3">
      <c r="A231" s="1"/>
      <c r="B231" s="1"/>
      <c r="C231" s="12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2"/>
      <c r="P231" s="12"/>
      <c r="Q231" s="12"/>
      <c r="R231" s="12"/>
      <c r="S231" s="12"/>
      <c r="T231" s="12"/>
      <c r="U231" s="1"/>
      <c r="V231" s="17"/>
      <c r="W231" s="17"/>
      <c r="X231" s="17"/>
      <c r="Y231" s="17"/>
      <c r="Z231" s="17"/>
      <c r="AA231" s="17"/>
      <c r="AB231" s="1"/>
      <c r="AC231" s="17"/>
      <c r="AD231" s="17"/>
      <c r="AE231" s="17"/>
      <c r="AF231" s="17"/>
      <c r="AG231" s="17"/>
      <c r="AH231" s="17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x14ac:dyDescent="0.3">
      <c r="A232" s="1"/>
      <c r="B232" s="1"/>
      <c r="C232" s="12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2"/>
      <c r="P232" s="12"/>
      <c r="Q232" s="12"/>
      <c r="R232" s="12"/>
      <c r="S232" s="12"/>
      <c r="T232" s="12"/>
      <c r="U232" s="1"/>
      <c r="V232" s="17"/>
      <c r="W232" s="17"/>
      <c r="X232" s="17"/>
      <c r="Y232" s="17"/>
      <c r="Z232" s="17"/>
      <c r="AA232" s="17"/>
      <c r="AB232" s="1"/>
      <c r="AC232" s="17"/>
      <c r="AD232" s="17"/>
      <c r="AE232" s="17"/>
      <c r="AF232" s="17"/>
      <c r="AG232" s="17"/>
      <c r="AH232" s="17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x14ac:dyDescent="0.3">
      <c r="A233" s="1"/>
      <c r="B233" s="1"/>
      <c r="C233" s="12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2"/>
      <c r="P233" s="12"/>
      <c r="Q233" s="12"/>
      <c r="R233" s="12"/>
      <c r="S233" s="12"/>
      <c r="T233" s="12"/>
      <c r="U233" s="1"/>
      <c r="V233" s="17"/>
      <c r="W233" s="17"/>
      <c r="X233" s="17"/>
      <c r="Y233" s="17"/>
      <c r="Z233" s="17"/>
      <c r="AA233" s="17"/>
      <c r="AB233" s="1"/>
      <c r="AC233" s="17"/>
      <c r="AD233" s="17"/>
      <c r="AE233" s="17"/>
      <c r="AF233" s="17"/>
      <c r="AG233" s="17"/>
      <c r="AH233" s="17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x14ac:dyDescent="0.3">
      <c r="A234" s="1"/>
      <c r="B234" s="1"/>
      <c r="C234" s="12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2"/>
      <c r="P234" s="12"/>
      <c r="Q234" s="12"/>
      <c r="R234" s="12"/>
      <c r="S234" s="12"/>
      <c r="T234" s="12"/>
      <c r="U234" s="1"/>
      <c r="V234" s="17"/>
      <c r="W234" s="17"/>
      <c r="X234" s="17"/>
      <c r="Y234" s="17"/>
      <c r="Z234" s="17"/>
      <c r="AA234" s="17"/>
      <c r="AB234" s="1"/>
      <c r="AC234" s="17"/>
      <c r="AD234" s="17"/>
      <c r="AE234" s="17"/>
      <c r="AF234" s="17"/>
      <c r="AG234" s="17"/>
      <c r="AH234" s="17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x14ac:dyDescent="0.3">
      <c r="A235" s="1"/>
      <c r="B235" s="1"/>
      <c r="C235" s="12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2"/>
      <c r="P235" s="12"/>
      <c r="Q235" s="12"/>
      <c r="R235" s="12"/>
      <c r="S235" s="12"/>
      <c r="T235" s="12"/>
      <c r="U235" s="1"/>
      <c r="V235" s="17"/>
      <c r="W235" s="17"/>
      <c r="X235" s="17"/>
      <c r="Y235" s="17"/>
      <c r="Z235" s="17"/>
      <c r="AA235" s="17"/>
      <c r="AB235" s="1"/>
      <c r="AC235" s="17"/>
      <c r="AD235" s="17"/>
      <c r="AE235" s="17"/>
      <c r="AF235" s="17"/>
      <c r="AG235" s="17"/>
      <c r="AH235" s="17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x14ac:dyDescent="0.3">
      <c r="A236" s="1"/>
      <c r="B236" s="1"/>
      <c r="C236" s="12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2"/>
      <c r="P236" s="12"/>
      <c r="Q236" s="12"/>
      <c r="R236" s="12"/>
      <c r="S236" s="12"/>
      <c r="T236" s="12"/>
      <c r="U236" s="1"/>
      <c r="V236" s="17"/>
      <c r="W236" s="17"/>
      <c r="X236" s="17"/>
      <c r="Y236" s="17"/>
      <c r="Z236" s="17"/>
      <c r="AA236" s="17"/>
      <c r="AB236" s="1"/>
      <c r="AC236" s="17"/>
      <c r="AD236" s="17"/>
      <c r="AE236" s="17"/>
      <c r="AF236" s="17"/>
      <c r="AG236" s="17"/>
      <c r="AH236" s="17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x14ac:dyDescent="0.3">
      <c r="A237" s="1"/>
      <c r="B237" s="1"/>
      <c r="C237" s="12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2"/>
      <c r="P237" s="12"/>
      <c r="Q237" s="12"/>
      <c r="R237" s="12"/>
      <c r="S237" s="12"/>
      <c r="T237" s="12"/>
      <c r="U237" s="1"/>
      <c r="V237" s="17"/>
      <c r="W237" s="17"/>
      <c r="X237" s="17"/>
      <c r="Y237" s="17"/>
      <c r="Z237" s="17"/>
      <c r="AA237" s="17"/>
      <c r="AB237" s="1"/>
      <c r="AC237" s="17"/>
      <c r="AD237" s="17"/>
      <c r="AE237" s="17"/>
      <c r="AF237" s="17"/>
      <c r="AG237" s="17"/>
      <c r="AH237" s="17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x14ac:dyDescent="0.3">
      <c r="A238" s="1"/>
      <c r="B238" s="1"/>
      <c r="C238" s="12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2"/>
      <c r="P238" s="12"/>
      <c r="Q238" s="12"/>
      <c r="R238" s="12"/>
      <c r="S238" s="12"/>
      <c r="T238" s="12"/>
      <c r="U238" s="1"/>
      <c r="V238" s="17"/>
      <c r="W238" s="17"/>
      <c r="X238" s="17"/>
      <c r="Y238" s="17"/>
      <c r="Z238" s="17"/>
      <c r="AA238" s="17"/>
      <c r="AB238" s="1"/>
      <c r="AC238" s="17"/>
      <c r="AD238" s="17"/>
      <c r="AE238" s="17"/>
      <c r="AF238" s="17"/>
      <c r="AG238" s="17"/>
      <c r="AH238" s="17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x14ac:dyDescent="0.3">
      <c r="A239" s="1"/>
      <c r="B239" s="1"/>
      <c r="C239" s="12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2"/>
      <c r="P239" s="12"/>
      <c r="Q239" s="12"/>
      <c r="R239" s="12"/>
      <c r="S239" s="12"/>
      <c r="T239" s="12"/>
      <c r="U239" s="1"/>
      <c r="V239" s="17"/>
      <c r="W239" s="17"/>
      <c r="X239" s="17"/>
      <c r="Y239" s="17"/>
      <c r="Z239" s="17"/>
      <c r="AA239" s="17"/>
      <c r="AB239" s="1"/>
      <c r="AC239" s="17"/>
      <c r="AD239" s="17"/>
      <c r="AE239" s="17"/>
      <c r="AF239" s="17"/>
      <c r="AG239" s="17"/>
      <c r="AH239" s="17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x14ac:dyDescent="0.3">
      <c r="A240" s="1"/>
      <c r="B240" s="1"/>
      <c r="C240" s="12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2"/>
      <c r="P240" s="12"/>
      <c r="Q240" s="12"/>
      <c r="R240" s="12"/>
      <c r="S240" s="12"/>
      <c r="T240" s="12"/>
      <c r="U240" s="1"/>
      <c r="V240" s="17"/>
      <c r="W240" s="17"/>
      <c r="X240" s="17"/>
      <c r="Y240" s="17"/>
      <c r="Z240" s="17"/>
      <c r="AA240" s="17"/>
      <c r="AB240" s="1"/>
      <c r="AC240" s="17"/>
      <c r="AD240" s="17"/>
      <c r="AE240" s="17"/>
      <c r="AF240" s="17"/>
      <c r="AG240" s="17"/>
      <c r="AH240" s="17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x14ac:dyDescent="0.3">
      <c r="A241" s="1"/>
      <c r="B241" s="1"/>
      <c r="C241" s="12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2"/>
      <c r="P241" s="12"/>
      <c r="Q241" s="12"/>
      <c r="R241" s="12"/>
      <c r="S241" s="12"/>
      <c r="T241" s="12"/>
      <c r="U241" s="1"/>
      <c r="V241" s="17"/>
      <c r="W241" s="17"/>
      <c r="X241" s="17"/>
      <c r="Y241" s="17"/>
      <c r="Z241" s="17"/>
      <c r="AA241" s="17"/>
      <c r="AB241" s="1"/>
      <c r="AC241" s="17"/>
      <c r="AD241" s="17"/>
      <c r="AE241" s="17"/>
      <c r="AF241" s="17"/>
      <c r="AG241" s="17"/>
      <c r="AH241" s="17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x14ac:dyDescent="0.3">
      <c r="A242" s="1"/>
      <c r="B242" s="1"/>
      <c r="C242" s="12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2"/>
      <c r="P242" s="12"/>
      <c r="Q242" s="12"/>
      <c r="R242" s="12"/>
      <c r="S242" s="12"/>
      <c r="T242" s="12"/>
      <c r="U242" s="1"/>
      <c r="V242" s="17"/>
      <c r="W242" s="17"/>
      <c r="X242" s="17"/>
      <c r="Y242" s="17"/>
      <c r="Z242" s="17"/>
      <c r="AA242" s="17"/>
      <c r="AB242" s="1"/>
      <c r="AC242" s="17"/>
      <c r="AD242" s="17"/>
      <c r="AE242" s="17"/>
      <c r="AF242" s="17"/>
      <c r="AG242" s="17"/>
      <c r="AH242" s="17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x14ac:dyDescent="0.3">
      <c r="A243" s="1"/>
      <c r="B243" s="1"/>
      <c r="C243" s="12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2"/>
      <c r="P243" s="12"/>
      <c r="Q243" s="12"/>
      <c r="R243" s="12"/>
      <c r="S243" s="12"/>
      <c r="T243" s="12"/>
      <c r="U243" s="1"/>
      <c r="V243" s="17"/>
      <c r="W243" s="17"/>
      <c r="X243" s="17"/>
      <c r="Y243" s="17"/>
      <c r="Z243" s="17"/>
      <c r="AA243" s="17"/>
      <c r="AB243" s="1"/>
      <c r="AC243" s="17"/>
      <c r="AD243" s="17"/>
      <c r="AE243" s="17"/>
      <c r="AF243" s="17"/>
      <c r="AG243" s="17"/>
      <c r="AH243" s="17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x14ac:dyDescent="0.3">
      <c r="A244" s="1"/>
      <c r="B244" s="1"/>
      <c r="C244" s="12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2"/>
      <c r="P244" s="12"/>
      <c r="Q244" s="12"/>
      <c r="R244" s="12"/>
      <c r="S244" s="12"/>
      <c r="T244" s="12"/>
      <c r="U244" s="1"/>
      <c r="V244" s="17"/>
      <c r="W244" s="17"/>
      <c r="X244" s="17"/>
      <c r="Y244" s="17"/>
      <c r="Z244" s="17"/>
      <c r="AA244" s="17"/>
      <c r="AB244" s="1"/>
      <c r="AC244" s="17"/>
      <c r="AD244" s="17"/>
      <c r="AE244" s="17"/>
      <c r="AF244" s="17"/>
      <c r="AG244" s="17"/>
      <c r="AH244" s="17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x14ac:dyDescent="0.3">
      <c r="A245" s="1"/>
      <c r="B245" s="1"/>
      <c r="C245" s="12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2"/>
      <c r="P245" s="12"/>
      <c r="Q245" s="12"/>
      <c r="R245" s="12"/>
      <c r="S245" s="12"/>
      <c r="T245" s="12"/>
      <c r="U245" s="1"/>
      <c r="V245" s="17"/>
      <c r="W245" s="17"/>
      <c r="X245" s="17"/>
      <c r="Y245" s="17"/>
      <c r="Z245" s="17"/>
      <c r="AA245" s="17"/>
      <c r="AB245" s="1"/>
      <c r="AC245" s="17"/>
      <c r="AD245" s="17"/>
      <c r="AE245" s="17"/>
      <c r="AF245" s="17"/>
      <c r="AG245" s="17"/>
      <c r="AH245" s="17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x14ac:dyDescent="0.3">
      <c r="A246" s="1"/>
      <c r="B246" s="1"/>
      <c r="C246" s="12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2"/>
      <c r="P246" s="12"/>
      <c r="Q246" s="12"/>
      <c r="R246" s="12"/>
      <c r="S246" s="12"/>
      <c r="T246" s="12"/>
      <c r="U246" s="1"/>
      <c r="V246" s="17"/>
      <c r="W246" s="17"/>
      <c r="X246" s="17"/>
      <c r="Y246" s="17"/>
      <c r="Z246" s="17"/>
      <c r="AA246" s="17"/>
      <c r="AB246" s="1"/>
      <c r="AC246" s="17"/>
      <c r="AD246" s="17"/>
      <c r="AE246" s="17"/>
      <c r="AF246" s="17"/>
      <c r="AG246" s="17"/>
      <c r="AH246" s="17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x14ac:dyDescent="0.3">
      <c r="A247" s="1"/>
      <c r="B247" s="1"/>
      <c r="C247" s="12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2"/>
      <c r="P247" s="12"/>
      <c r="Q247" s="12"/>
      <c r="R247" s="12"/>
      <c r="S247" s="12"/>
      <c r="T247" s="12"/>
      <c r="U247" s="1"/>
      <c r="V247" s="17"/>
      <c r="W247" s="17"/>
      <c r="X247" s="17"/>
      <c r="Y247" s="17"/>
      <c r="Z247" s="17"/>
      <c r="AA247" s="17"/>
      <c r="AB247" s="1"/>
      <c r="AC247" s="17"/>
      <c r="AD247" s="17"/>
      <c r="AE247" s="17"/>
      <c r="AF247" s="17"/>
      <c r="AG247" s="17"/>
      <c r="AH247" s="17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x14ac:dyDescent="0.3">
      <c r="A248" s="1"/>
      <c r="B248" s="1"/>
      <c r="C248" s="12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2"/>
      <c r="P248" s="12"/>
      <c r="Q248" s="12"/>
      <c r="R248" s="12"/>
      <c r="S248" s="12"/>
      <c r="T248" s="12"/>
      <c r="U248" s="1"/>
      <c r="V248" s="17"/>
      <c r="W248" s="17"/>
      <c r="X248" s="17"/>
      <c r="Y248" s="17"/>
      <c r="Z248" s="17"/>
      <c r="AA248" s="17"/>
      <c r="AB248" s="1"/>
      <c r="AC248" s="17"/>
      <c r="AD248" s="17"/>
      <c r="AE248" s="17"/>
      <c r="AF248" s="17"/>
      <c r="AG248" s="17"/>
      <c r="AH248" s="17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x14ac:dyDescent="0.3">
      <c r="A249" s="1"/>
      <c r="B249" s="1"/>
      <c r="C249" s="12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2"/>
      <c r="P249" s="12"/>
      <c r="Q249" s="12"/>
      <c r="R249" s="12"/>
      <c r="S249" s="12"/>
      <c r="T249" s="12"/>
      <c r="U249" s="1"/>
      <c r="V249" s="17"/>
      <c r="W249" s="17"/>
      <c r="X249" s="17"/>
      <c r="Y249" s="17"/>
      <c r="Z249" s="17"/>
      <c r="AA249" s="17"/>
      <c r="AB249" s="1"/>
      <c r="AC249" s="17"/>
      <c r="AD249" s="17"/>
      <c r="AE249" s="17"/>
      <c r="AF249" s="17"/>
      <c r="AG249" s="17"/>
      <c r="AH249" s="17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x14ac:dyDescent="0.3">
      <c r="A250" s="1"/>
      <c r="B250" s="1"/>
      <c r="C250" s="12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2"/>
      <c r="P250" s="12"/>
      <c r="Q250" s="12"/>
      <c r="R250" s="12"/>
      <c r="S250" s="12"/>
      <c r="T250" s="12"/>
      <c r="U250" s="1"/>
      <c r="V250" s="17"/>
      <c r="W250" s="17"/>
      <c r="X250" s="17"/>
      <c r="Y250" s="17"/>
      <c r="Z250" s="17"/>
      <c r="AA250" s="17"/>
      <c r="AB250" s="1"/>
      <c r="AC250" s="17"/>
      <c r="AD250" s="17"/>
      <c r="AE250" s="17"/>
      <c r="AF250" s="17"/>
      <c r="AG250" s="17"/>
      <c r="AH250" s="17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x14ac:dyDescent="0.3">
      <c r="A251" s="1"/>
      <c r="B251" s="1"/>
      <c r="C251" s="12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2"/>
      <c r="P251" s="12"/>
      <c r="Q251" s="12"/>
      <c r="R251" s="12"/>
      <c r="S251" s="12"/>
      <c r="T251" s="12"/>
      <c r="U251" s="1"/>
      <c r="V251" s="17"/>
      <c r="W251" s="17"/>
      <c r="X251" s="17"/>
      <c r="Y251" s="17"/>
      <c r="Z251" s="17"/>
      <c r="AA251" s="17"/>
      <c r="AB251" s="1"/>
      <c r="AC251" s="17"/>
      <c r="AD251" s="17"/>
      <c r="AE251" s="17"/>
      <c r="AF251" s="17"/>
      <c r="AG251" s="17"/>
      <c r="AH251" s="17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x14ac:dyDescent="0.3">
      <c r="A252" s="1"/>
      <c r="B252" s="1"/>
      <c r="C252" s="12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2"/>
      <c r="P252" s="12"/>
      <c r="Q252" s="12"/>
      <c r="R252" s="12"/>
      <c r="S252" s="12"/>
      <c r="T252" s="12"/>
      <c r="U252" s="1"/>
      <c r="V252" s="17"/>
      <c r="W252" s="17"/>
      <c r="X252" s="17"/>
      <c r="Y252" s="17"/>
      <c r="Z252" s="17"/>
      <c r="AA252" s="17"/>
      <c r="AB252" s="1"/>
      <c r="AC252" s="17"/>
      <c r="AD252" s="17"/>
      <c r="AE252" s="17"/>
      <c r="AF252" s="17"/>
      <c r="AG252" s="17"/>
      <c r="AH252" s="17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x14ac:dyDescent="0.3">
      <c r="A253" s="1"/>
      <c r="B253" s="1"/>
      <c r="C253" s="12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2"/>
      <c r="P253" s="12"/>
      <c r="Q253" s="12"/>
      <c r="R253" s="12"/>
      <c r="S253" s="12"/>
      <c r="T253" s="12"/>
      <c r="U253" s="1"/>
      <c r="V253" s="17"/>
      <c r="W253" s="17"/>
      <c r="X253" s="17"/>
      <c r="Y253" s="17"/>
      <c r="Z253" s="17"/>
      <c r="AA253" s="17"/>
      <c r="AB253" s="1"/>
      <c r="AC253" s="17"/>
      <c r="AD253" s="17"/>
      <c r="AE253" s="17"/>
      <c r="AF253" s="17"/>
      <c r="AG253" s="17"/>
      <c r="AH253" s="17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x14ac:dyDescent="0.3">
      <c r="A254" s="1"/>
      <c r="B254" s="1"/>
      <c r="C254" s="12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2"/>
      <c r="P254" s="12"/>
      <c r="Q254" s="12"/>
      <c r="R254" s="12"/>
      <c r="S254" s="12"/>
      <c r="T254" s="12"/>
      <c r="U254" s="1"/>
      <c r="V254" s="17"/>
      <c r="W254" s="17"/>
      <c r="X254" s="17"/>
      <c r="Y254" s="17"/>
      <c r="Z254" s="17"/>
      <c r="AA254" s="17"/>
      <c r="AB254" s="1"/>
      <c r="AC254" s="17"/>
      <c r="AD254" s="17"/>
      <c r="AE254" s="17"/>
      <c r="AF254" s="17"/>
      <c r="AG254" s="17"/>
      <c r="AH254" s="17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x14ac:dyDescent="0.3">
      <c r="A255" s="1"/>
      <c r="B255" s="1"/>
      <c r="C255" s="12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2"/>
      <c r="P255" s="12"/>
      <c r="Q255" s="12"/>
      <c r="R255" s="12"/>
      <c r="S255" s="12"/>
      <c r="T255" s="12"/>
      <c r="U255" s="1"/>
      <c r="V255" s="17"/>
      <c r="W255" s="17"/>
      <c r="X255" s="17"/>
      <c r="Y255" s="17"/>
      <c r="Z255" s="17"/>
      <c r="AA255" s="17"/>
      <c r="AB255" s="1"/>
      <c r="AC255" s="17"/>
      <c r="AD255" s="17"/>
      <c r="AE255" s="17"/>
      <c r="AF255" s="17"/>
      <c r="AG255" s="17"/>
      <c r="AH255" s="17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x14ac:dyDescent="0.3">
      <c r="A256" s="1"/>
      <c r="B256" s="1"/>
      <c r="C256" s="12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2"/>
      <c r="P256" s="12"/>
      <c r="Q256" s="12"/>
      <c r="R256" s="12"/>
      <c r="S256" s="12"/>
      <c r="T256" s="12"/>
      <c r="U256" s="1"/>
      <c r="V256" s="17"/>
      <c r="W256" s="17"/>
      <c r="X256" s="17"/>
      <c r="Y256" s="17"/>
      <c r="Z256" s="17"/>
      <c r="AA256" s="17"/>
      <c r="AB256" s="1"/>
      <c r="AC256" s="17"/>
      <c r="AD256" s="17"/>
      <c r="AE256" s="17"/>
      <c r="AF256" s="17"/>
      <c r="AG256" s="17"/>
      <c r="AH256" s="17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x14ac:dyDescent="0.3">
      <c r="A257" s="1"/>
      <c r="B257" s="1"/>
      <c r="C257" s="12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2"/>
      <c r="P257" s="12"/>
      <c r="Q257" s="12"/>
      <c r="R257" s="12"/>
      <c r="S257" s="12"/>
      <c r="T257" s="12"/>
      <c r="U257" s="1"/>
      <c r="V257" s="17"/>
      <c r="W257" s="17"/>
      <c r="X257" s="17"/>
      <c r="Y257" s="17"/>
      <c r="Z257" s="17"/>
      <c r="AA257" s="17"/>
      <c r="AB257" s="1"/>
      <c r="AC257" s="17"/>
      <c r="AD257" s="17"/>
      <c r="AE257" s="17"/>
      <c r="AF257" s="17"/>
      <c r="AG257" s="17"/>
      <c r="AH257" s="17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x14ac:dyDescent="0.3">
      <c r="A258" s="1"/>
      <c r="B258" s="1"/>
      <c r="C258" s="12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2"/>
      <c r="P258" s="12"/>
      <c r="Q258" s="12"/>
      <c r="R258" s="12"/>
      <c r="S258" s="12"/>
      <c r="T258" s="12"/>
      <c r="U258" s="1"/>
      <c r="V258" s="17"/>
      <c r="W258" s="17"/>
      <c r="X258" s="17"/>
      <c r="Y258" s="17"/>
      <c r="Z258" s="17"/>
      <c r="AA258" s="17"/>
      <c r="AB258" s="1"/>
      <c r="AC258" s="17"/>
      <c r="AD258" s="17"/>
      <c r="AE258" s="17"/>
      <c r="AF258" s="17"/>
      <c r="AG258" s="17"/>
      <c r="AH258" s="17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x14ac:dyDescent="0.3">
      <c r="A259" s="1"/>
      <c r="B259" s="1"/>
      <c r="C259" s="12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2"/>
      <c r="P259" s="12"/>
      <c r="Q259" s="12"/>
      <c r="R259" s="12"/>
      <c r="S259" s="12"/>
      <c r="T259" s="12"/>
      <c r="U259" s="1"/>
      <c r="V259" s="17"/>
      <c r="W259" s="17"/>
      <c r="X259" s="17"/>
      <c r="Y259" s="17"/>
      <c r="Z259" s="17"/>
      <c r="AA259" s="17"/>
      <c r="AB259" s="1"/>
      <c r="AC259" s="17"/>
      <c r="AD259" s="17"/>
      <c r="AE259" s="17"/>
      <c r="AF259" s="17"/>
      <c r="AG259" s="17"/>
      <c r="AH259" s="17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x14ac:dyDescent="0.3">
      <c r="A260" s="1"/>
      <c r="B260" s="1"/>
      <c r="C260" s="12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2"/>
      <c r="P260" s="12"/>
      <c r="Q260" s="12"/>
      <c r="R260" s="12"/>
      <c r="S260" s="12"/>
      <c r="T260" s="12"/>
      <c r="U260" s="1"/>
      <c r="V260" s="17"/>
      <c r="W260" s="17"/>
      <c r="X260" s="17"/>
      <c r="Y260" s="17"/>
      <c r="Z260" s="17"/>
      <c r="AA260" s="17"/>
      <c r="AB260" s="1"/>
      <c r="AC260" s="17"/>
      <c r="AD260" s="17"/>
      <c r="AE260" s="17"/>
      <c r="AF260" s="17"/>
      <c r="AG260" s="17"/>
      <c r="AH260" s="17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x14ac:dyDescent="0.3">
      <c r="A261" s="1"/>
      <c r="B261" s="1"/>
      <c r="C261" s="12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2"/>
      <c r="P261" s="12"/>
      <c r="Q261" s="12"/>
      <c r="R261" s="12"/>
      <c r="S261" s="12"/>
      <c r="T261" s="12"/>
      <c r="U261" s="1"/>
      <c r="V261" s="17"/>
      <c r="W261" s="17"/>
      <c r="X261" s="17"/>
      <c r="Y261" s="17"/>
      <c r="Z261" s="17"/>
      <c r="AA261" s="17"/>
      <c r="AB261" s="1"/>
      <c r="AC261" s="17"/>
      <c r="AD261" s="17"/>
      <c r="AE261" s="17"/>
      <c r="AF261" s="17"/>
      <c r="AG261" s="17"/>
      <c r="AH261" s="17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x14ac:dyDescent="0.3">
      <c r="A262" s="1"/>
      <c r="B262" s="1"/>
      <c r="C262" s="12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2"/>
      <c r="P262" s="12"/>
      <c r="Q262" s="12"/>
      <c r="R262" s="12"/>
      <c r="S262" s="12"/>
      <c r="T262" s="12"/>
      <c r="U262" s="1"/>
      <c r="V262" s="17"/>
      <c r="W262" s="17"/>
      <c r="X262" s="17"/>
      <c r="Y262" s="17"/>
      <c r="Z262" s="17"/>
      <c r="AA262" s="17"/>
      <c r="AB262" s="1"/>
      <c r="AC262" s="17"/>
      <c r="AD262" s="17"/>
      <c r="AE262" s="17"/>
      <c r="AF262" s="17"/>
      <c r="AG262" s="17"/>
      <c r="AH262" s="17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x14ac:dyDescent="0.3">
      <c r="A263" s="1"/>
      <c r="B263" s="1"/>
      <c r="C263" s="12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2"/>
      <c r="P263" s="12"/>
      <c r="Q263" s="12"/>
      <c r="R263" s="12"/>
      <c r="S263" s="12"/>
      <c r="T263" s="12"/>
      <c r="U263" s="1"/>
      <c r="V263" s="17"/>
      <c r="W263" s="17"/>
      <c r="X263" s="17"/>
      <c r="Y263" s="17"/>
      <c r="Z263" s="17"/>
      <c r="AA263" s="17"/>
      <c r="AB263" s="1"/>
      <c r="AC263" s="17"/>
      <c r="AD263" s="17"/>
      <c r="AE263" s="17"/>
      <c r="AF263" s="17"/>
      <c r="AG263" s="17"/>
      <c r="AH263" s="17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x14ac:dyDescent="0.3">
      <c r="A264" s="1"/>
      <c r="B264" s="1"/>
      <c r="C264" s="12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2"/>
      <c r="P264" s="12"/>
      <c r="Q264" s="12"/>
      <c r="R264" s="12"/>
      <c r="S264" s="12"/>
      <c r="T264" s="12"/>
      <c r="U264" s="1"/>
      <c r="V264" s="17"/>
      <c r="W264" s="17"/>
      <c r="X264" s="17"/>
      <c r="Y264" s="17"/>
      <c r="Z264" s="17"/>
      <c r="AA264" s="17"/>
      <c r="AB264" s="1"/>
      <c r="AC264" s="17"/>
      <c r="AD264" s="17"/>
      <c r="AE264" s="17"/>
      <c r="AF264" s="17"/>
      <c r="AG264" s="17"/>
      <c r="AH264" s="17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x14ac:dyDescent="0.3">
      <c r="A265" s="1"/>
      <c r="B265" s="1"/>
      <c r="C265" s="12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2"/>
      <c r="P265" s="12"/>
      <c r="Q265" s="12"/>
      <c r="R265" s="12"/>
      <c r="S265" s="12"/>
      <c r="T265" s="12"/>
      <c r="U265" s="1"/>
      <c r="V265" s="17"/>
      <c r="W265" s="17"/>
      <c r="X265" s="17"/>
      <c r="Y265" s="17"/>
      <c r="Z265" s="17"/>
      <c r="AA265" s="17"/>
      <c r="AB265" s="1"/>
      <c r="AC265" s="17"/>
      <c r="AD265" s="17"/>
      <c r="AE265" s="17"/>
      <c r="AF265" s="17"/>
      <c r="AG265" s="17"/>
      <c r="AH265" s="17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x14ac:dyDescent="0.3">
      <c r="A266" s="1"/>
      <c r="B266" s="1"/>
      <c r="C266" s="12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2"/>
      <c r="P266" s="12"/>
      <c r="Q266" s="12"/>
      <c r="R266" s="12"/>
      <c r="S266" s="12"/>
      <c r="T266" s="12"/>
      <c r="U266" s="1"/>
      <c r="V266" s="17"/>
      <c r="W266" s="17"/>
      <c r="X266" s="17"/>
      <c r="Y266" s="17"/>
      <c r="Z266" s="17"/>
      <c r="AA266" s="17"/>
      <c r="AB266" s="1"/>
      <c r="AC266" s="17"/>
      <c r="AD266" s="17"/>
      <c r="AE266" s="17"/>
      <c r="AF266" s="17"/>
      <c r="AG266" s="17"/>
      <c r="AH266" s="17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x14ac:dyDescent="0.3">
      <c r="A267" s="1"/>
      <c r="B267" s="1"/>
      <c r="C267" s="12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2"/>
      <c r="P267" s="12"/>
      <c r="Q267" s="12"/>
      <c r="R267" s="12"/>
      <c r="S267" s="12"/>
      <c r="T267" s="12"/>
      <c r="U267" s="1"/>
      <c r="V267" s="17"/>
      <c r="W267" s="17"/>
      <c r="X267" s="17"/>
      <c r="Y267" s="17"/>
      <c r="Z267" s="17"/>
      <c r="AA267" s="17"/>
      <c r="AB267" s="1"/>
      <c r="AC267" s="17"/>
      <c r="AD267" s="17"/>
      <c r="AE267" s="17"/>
      <c r="AF267" s="17"/>
      <c r="AG267" s="17"/>
      <c r="AH267" s="17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x14ac:dyDescent="0.3">
      <c r="A268" s="1"/>
      <c r="B268" s="1"/>
      <c r="C268" s="12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2"/>
      <c r="P268" s="12"/>
      <c r="Q268" s="12"/>
      <c r="R268" s="12"/>
      <c r="S268" s="12"/>
      <c r="T268" s="12"/>
      <c r="U268" s="1"/>
      <c r="V268" s="17"/>
      <c r="W268" s="17"/>
      <c r="X268" s="17"/>
      <c r="Y268" s="17"/>
      <c r="Z268" s="17"/>
      <c r="AA268" s="17"/>
      <c r="AB268" s="1"/>
      <c r="AC268" s="17"/>
      <c r="AD268" s="17"/>
      <c r="AE268" s="17"/>
      <c r="AF268" s="17"/>
      <c r="AG268" s="17"/>
      <c r="AH268" s="17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x14ac:dyDescent="0.3">
      <c r="A269" s="1"/>
      <c r="B269" s="1"/>
      <c r="C269" s="12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2"/>
      <c r="P269" s="12"/>
      <c r="Q269" s="12"/>
      <c r="R269" s="12"/>
      <c r="S269" s="12"/>
      <c r="T269" s="12"/>
      <c r="U269" s="1"/>
      <c r="V269" s="17"/>
      <c r="W269" s="17"/>
      <c r="X269" s="17"/>
      <c r="Y269" s="17"/>
      <c r="Z269" s="17"/>
      <c r="AA269" s="17"/>
      <c r="AB269" s="1"/>
      <c r="AC269" s="17"/>
      <c r="AD269" s="17"/>
      <c r="AE269" s="17"/>
      <c r="AF269" s="17"/>
      <c r="AG269" s="17"/>
      <c r="AH269" s="17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x14ac:dyDescent="0.3">
      <c r="A270" s="1"/>
      <c r="B270" s="1"/>
      <c r="C270" s="12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2"/>
      <c r="P270" s="12"/>
      <c r="Q270" s="12"/>
      <c r="R270" s="12"/>
      <c r="S270" s="12"/>
      <c r="T270" s="12"/>
      <c r="U270" s="1"/>
      <c r="V270" s="17"/>
      <c r="W270" s="17"/>
      <c r="X270" s="17"/>
      <c r="Y270" s="17"/>
      <c r="Z270" s="17"/>
      <c r="AA270" s="17"/>
      <c r="AB270" s="1"/>
      <c r="AC270" s="17"/>
      <c r="AD270" s="17"/>
      <c r="AE270" s="17"/>
      <c r="AF270" s="17"/>
      <c r="AG270" s="17"/>
      <c r="AH270" s="17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x14ac:dyDescent="0.3">
      <c r="A271" s="1"/>
      <c r="B271" s="1"/>
      <c r="C271" s="12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2"/>
      <c r="P271" s="12"/>
      <c r="Q271" s="12"/>
      <c r="R271" s="12"/>
      <c r="S271" s="12"/>
      <c r="T271" s="12"/>
      <c r="U271" s="1"/>
      <c r="V271" s="17"/>
      <c r="W271" s="17"/>
      <c r="X271" s="17"/>
      <c r="Y271" s="17"/>
      <c r="Z271" s="17"/>
      <c r="AA271" s="17"/>
      <c r="AB271" s="1"/>
      <c r="AC271" s="17"/>
      <c r="AD271" s="17"/>
      <c r="AE271" s="17"/>
      <c r="AF271" s="17"/>
      <c r="AG271" s="17"/>
      <c r="AH271" s="17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x14ac:dyDescent="0.3">
      <c r="A272" s="1"/>
      <c r="B272" s="1"/>
      <c r="C272" s="12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2"/>
      <c r="P272" s="12"/>
      <c r="Q272" s="12"/>
      <c r="R272" s="12"/>
      <c r="S272" s="12"/>
      <c r="T272" s="12"/>
      <c r="U272" s="1"/>
      <c r="V272" s="17"/>
      <c r="W272" s="17"/>
      <c r="X272" s="17"/>
      <c r="Y272" s="17"/>
      <c r="Z272" s="17"/>
      <c r="AA272" s="17"/>
      <c r="AB272" s="1"/>
      <c r="AC272" s="17"/>
      <c r="AD272" s="17"/>
      <c r="AE272" s="17"/>
      <c r="AF272" s="17"/>
      <c r="AG272" s="17"/>
      <c r="AH272" s="17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x14ac:dyDescent="0.3">
      <c r="A273" s="1"/>
      <c r="B273" s="1"/>
      <c r="C273" s="12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2"/>
      <c r="P273" s="12"/>
      <c r="Q273" s="12"/>
      <c r="R273" s="12"/>
      <c r="S273" s="12"/>
      <c r="T273" s="12"/>
      <c r="U273" s="1"/>
      <c r="V273" s="17"/>
      <c r="W273" s="17"/>
      <c r="X273" s="17"/>
      <c r="Y273" s="17"/>
      <c r="Z273" s="17"/>
      <c r="AA273" s="17"/>
      <c r="AB273" s="1"/>
      <c r="AC273" s="17"/>
      <c r="AD273" s="17"/>
      <c r="AE273" s="17"/>
      <c r="AF273" s="17"/>
      <c r="AG273" s="17"/>
      <c r="AH273" s="17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x14ac:dyDescent="0.3">
      <c r="A274" s="1"/>
      <c r="B274" s="1"/>
      <c r="C274" s="12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2"/>
      <c r="P274" s="12"/>
      <c r="Q274" s="12"/>
      <c r="R274" s="12"/>
      <c r="S274" s="12"/>
      <c r="T274" s="12"/>
      <c r="U274" s="1"/>
      <c r="V274" s="17"/>
      <c r="W274" s="17"/>
      <c r="X274" s="17"/>
      <c r="Y274" s="17"/>
      <c r="Z274" s="17"/>
      <c r="AA274" s="17"/>
      <c r="AB274" s="1"/>
      <c r="AC274" s="17"/>
      <c r="AD274" s="17"/>
      <c r="AE274" s="17"/>
      <c r="AF274" s="17"/>
      <c r="AG274" s="17"/>
      <c r="AH274" s="17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x14ac:dyDescent="0.3">
      <c r="A275" s="1"/>
      <c r="B275" s="1"/>
      <c r="C275" s="12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2"/>
      <c r="P275" s="12"/>
      <c r="Q275" s="12"/>
      <c r="R275" s="12"/>
      <c r="S275" s="12"/>
      <c r="T275" s="12"/>
      <c r="U275" s="1"/>
      <c r="V275" s="17"/>
      <c r="W275" s="17"/>
      <c r="X275" s="17"/>
      <c r="Y275" s="17"/>
      <c r="Z275" s="17"/>
      <c r="AA275" s="17"/>
      <c r="AB275" s="1"/>
      <c r="AC275" s="17"/>
      <c r="AD275" s="17"/>
      <c r="AE275" s="17"/>
      <c r="AF275" s="17"/>
      <c r="AG275" s="17"/>
      <c r="AH275" s="17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x14ac:dyDescent="0.3">
      <c r="A276" s="1"/>
      <c r="B276" s="1"/>
      <c r="C276" s="12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2"/>
      <c r="P276" s="12"/>
      <c r="Q276" s="12"/>
      <c r="R276" s="12"/>
      <c r="S276" s="12"/>
      <c r="T276" s="12"/>
      <c r="U276" s="1"/>
      <c r="V276" s="17"/>
      <c r="W276" s="17"/>
      <c r="X276" s="17"/>
      <c r="Y276" s="17"/>
      <c r="Z276" s="17"/>
      <c r="AA276" s="17"/>
      <c r="AB276" s="1"/>
      <c r="AC276" s="17"/>
      <c r="AD276" s="17"/>
      <c r="AE276" s="17"/>
      <c r="AF276" s="17"/>
      <c r="AG276" s="17"/>
      <c r="AH276" s="17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x14ac:dyDescent="0.3">
      <c r="A277" s="1"/>
      <c r="B277" s="1"/>
      <c r="C277" s="12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2"/>
      <c r="P277" s="12"/>
      <c r="Q277" s="12"/>
      <c r="R277" s="12"/>
      <c r="S277" s="12"/>
      <c r="T277" s="12"/>
      <c r="U277" s="1"/>
      <c r="V277" s="17"/>
      <c r="W277" s="17"/>
      <c r="X277" s="17"/>
      <c r="Y277" s="17"/>
      <c r="Z277" s="17"/>
      <c r="AA277" s="17"/>
      <c r="AB277" s="1"/>
      <c r="AC277" s="17"/>
      <c r="AD277" s="17"/>
      <c r="AE277" s="17"/>
      <c r="AF277" s="17"/>
      <c r="AG277" s="17"/>
      <c r="AH277" s="17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x14ac:dyDescent="0.3">
      <c r="A278" s="1"/>
      <c r="B278" s="1"/>
      <c r="C278" s="12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2"/>
      <c r="P278" s="12"/>
      <c r="Q278" s="12"/>
      <c r="R278" s="12"/>
      <c r="S278" s="12"/>
      <c r="T278" s="12"/>
      <c r="U278" s="1"/>
      <c r="V278" s="17"/>
      <c r="W278" s="17"/>
      <c r="X278" s="17"/>
      <c r="Y278" s="17"/>
      <c r="Z278" s="17"/>
      <c r="AA278" s="17"/>
      <c r="AB278" s="1"/>
      <c r="AC278" s="17"/>
      <c r="AD278" s="17"/>
      <c r="AE278" s="17"/>
      <c r="AF278" s="17"/>
      <c r="AG278" s="17"/>
      <c r="AH278" s="17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x14ac:dyDescent="0.3">
      <c r="A279" s="1"/>
      <c r="B279" s="1"/>
      <c r="C279" s="12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2"/>
      <c r="P279" s="12"/>
      <c r="Q279" s="12"/>
      <c r="R279" s="12"/>
      <c r="S279" s="12"/>
      <c r="T279" s="12"/>
      <c r="U279" s="1"/>
      <c r="V279" s="17"/>
      <c r="W279" s="17"/>
      <c r="X279" s="17"/>
      <c r="Y279" s="17"/>
      <c r="Z279" s="17"/>
      <c r="AA279" s="17"/>
      <c r="AB279" s="1"/>
      <c r="AC279" s="17"/>
      <c r="AD279" s="17"/>
      <c r="AE279" s="17"/>
      <c r="AF279" s="17"/>
      <c r="AG279" s="17"/>
      <c r="AH279" s="17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x14ac:dyDescent="0.3">
      <c r="A280" s="1"/>
      <c r="B280" s="1"/>
      <c r="C280" s="12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2"/>
      <c r="P280" s="12"/>
      <c r="Q280" s="12"/>
      <c r="R280" s="12"/>
      <c r="S280" s="12"/>
      <c r="T280" s="12"/>
      <c r="U280" s="1"/>
      <c r="V280" s="17"/>
      <c r="W280" s="17"/>
      <c r="X280" s="17"/>
      <c r="Y280" s="17"/>
      <c r="Z280" s="17"/>
      <c r="AA280" s="17"/>
      <c r="AB280" s="1"/>
      <c r="AC280" s="17"/>
      <c r="AD280" s="17"/>
      <c r="AE280" s="17"/>
      <c r="AF280" s="17"/>
      <c r="AG280" s="17"/>
      <c r="AH280" s="17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x14ac:dyDescent="0.3">
      <c r="A281" s="1"/>
      <c r="B281" s="1"/>
      <c r="C281" s="12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2"/>
      <c r="P281" s="12"/>
      <c r="Q281" s="12"/>
      <c r="R281" s="12"/>
      <c r="S281" s="12"/>
      <c r="T281" s="12"/>
      <c r="U281" s="1"/>
      <c r="V281" s="17"/>
      <c r="W281" s="17"/>
      <c r="X281" s="17"/>
      <c r="Y281" s="17"/>
      <c r="Z281" s="17"/>
      <c r="AA281" s="17"/>
      <c r="AB281" s="1"/>
      <c r="AC281" s="17"/>
      <c r="AD281" s="17"/>
      <c r="AE281" s="17"/>
      <c r="AF281" s="17"/>
      <c r="AG281" s="17"/>
      <c r="AH281" s="17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x14ac:dyDescent="0.3">
      <c r="A282" s="1"/>
      <c r="B282" s="1"/>
      <c r="C282" s="12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2"/>
      <c r="P282" s="12"/>
      <c r="Q282" s="12"/>
      <c r="R282" s="12"/>
      <c r="S282" s="12"/>
      <c r="T282" s="12"/>
      <c r="U282" s="1"/>
      <c r="V282" s="17"/>
      <c r="W282" s="17"/>
      <c r="X282" s="17"/>
      <c r="Y282" s="17"/>
      <c r="Z282" s="17"/>
      <c r="AA282" s="17"/>
      <c r="AB282" s="1"/>
      <c r="AC282" s="17"/>
      <c r="AD282" s="17"/>
      <c r="AE282" s="17"/>
      <c r="AF282" s="17"/>
      <c r="AG282" s="17"/>
      <c r="AH282" s="17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x14ac:dyDescent="0.3">
      <c r="A283" s="1"/>
      <c r="B283" s="1"/>
      <c r="C283" s="12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2"/>
      <c r="P283" s="12"/>
      <c r="Q283" s="12"/>
      <c r="R283" s="12"/>
      <c r="S283" s="12"/>
      <c r="T283" s="12"/>
      <c r="U283" s="1"/>
      <c r="V283" s="17"/>
      <c r="W283" s="17"/>
      <c r="X283" s="17"/>
      <c r="Y283" s="17"/>
      <c r="Z283" s="17"/>
      <c r="AA283" s="17"/>
      <c r="AB283" s="1"/>
      <c r="AC283" s="17"/>
      <c r="AD283" s="17"/>
      <c r="AE283" s="17"/>
      <c r="AF283" s="17"/>
      <c r="AG283" s="17"/>
      <c r="AH283" s="17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x14ac:dyDescent="0.3">
      <c r="A284" s="1"/>
      <c r="B284" s="1"/>
      <c r="C284" s="12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2"/>
      <c r="P284" s="12"/>
      <c r="Q284" s="12"/>
      <c r="R284" s="12"/>
      <c r="S284" s="12"/>
      <c r="T284" s="12"/>
      <c r="U284" s="1"/>
      <c r="V284" s="17"/>
      <c r="W284" s="17"/>
      <c r="X284" s="17"/>
      <c r="Y284" s="17"/>
      <c r="Z284" s="17"/>
      <c r="AA284" s="17"/>
      <c r="AB284" s="1"/>
      <c r="AC284" s="17"/>
      <c r="AD284" s="17"/>
      <c r="AE284" s="17"/>
      <c r="AF284" s="17"/>
      <c r="AG284" s="17"/>
      <c r="AH284" s="17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x14ac:dyDescent="0.3">
      <c r="A285" s="1"/>
      <c r="B285" s="1"/>
      <c r="C285" s="12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2"/>
      <c r="P285" s="12"/>
      <c r="Q285" s="12"/>
      <c r="R285" s="12"/>
      <c r="S285" s="12"/>
      <c r="T285" s="12"/>
      <c r="U285" s="1"/>
      <c r="V285" s="17"/>
      <c r="W285" s="17"/>
      <c r="X285" s="17"/>
      <c r="Y285" s="17"/>
      <c r="Z285" s="17"/>
      <c r="AA285" s="17"/>
      <c r="AB285" s="1"/>
      <c r="AC285" s="17"/>
      <c r="AD285" s="17"/>
      <c r="AE285" s="17"/>
      <c r="AF285" s="17"/>
      <c r="AG285" s="17"/>
      <c r="AH285" s="17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x14ac:dyDescent="0.3">
      <c r="A286" s="1"/>
      <c r="B286" s="1"/>
      <c r="C286" s="12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2"/>
      <c r="P286" s="12"/>
      <c r="Q286" s="12"/>
      <c r="R286" s="12"/>
      <c r="S286" s="12"/>
      <c r="T286" s="12"/>
      <c r="U286" s="1"/>
      <c r="V286" s="17"/>
      <c r="W286" s="17"/>
      <c r="X286" s="17"/>
      <c r="Y286" s="17"/>
      <c r="Z286" s="17"/>
      <c r="AA286" s="17"/>
      <c r="AB286" s="1"/>
      <c r="AC286" s="17"/>
      <c r="AD286" s="17"/>
      <c r="AE286" s="17"/>
      <c r="AF286" s="17"/>
      <c r="AG286" s="17"/>
      <c r="AH286" s="17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x14ac:dyDescent="0.3">
      <c r="A287" s="1"/>
      <c r="B287" s="1"/>
      <c r="C287" s="12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2"/>
      <c r="P287" s="12"/>
      <c r="Q287" s="12"/>
      <c r="R287" s="12"/>
      <c r="S287" s="12"/>
      <c r="T287" s="12"/>
      <c r="U287" s="1"/>
      <c r="V287" s="17"/>
      <c r="W287" s="17"/>
      <c r="X287" s="17"/>
      <c r="Y287" s="17"/>
      <c r="Z287" s="17"/>
      <c r="AA287" s="17"/>
      <c r="AB287" s="1"/>
      <c r="AC287" s="17"/>
      <c r="AD287" s="17"/>
      <c r="AE287" s="17"/>
      <c r="AF287" s="17"/>
      <c r="AG287" s="17"/>
      <c r="AH287" s="17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x14ac:dyDescent="0.3">
      <c r="A288" s="1"/>
      <c r="B288" s="1"/>
      <c r="C288" s="12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2"/>
      <c r="P288" s="12"/>
      <c r="Q288" s="12"/>
      <c r="R288" s="12"/>
      <c r="S288" s="12"/>
      <c r="T288" s="12"/>
      <c r="U288" s="1"/>
      <c r="V288" s="17"/>
      <c r="W288" s="17"/>
      <c r="X288" s="17"/>
      <c r="Y288" s="17"/>
      <c r="Z288" s="17"/>
      <c r="AA288" s="17"/>
      <c r="AB288" s="1"/>
      <c r="AC288" s="17"/>
      <c r="AD288" s="17"/>
      <c r="AE288" s="17"/>
      <c r="AF288" s="17"/>
      <c r="AG288" s="17"/>
      <c r="AH288" s="17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x14ac:dyDescent="0.3">
      <c r="A289" s="1"/>
      <c r="B289" s="1"/>
      <c r="C289" s="12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2"/>
      <c r="P289" s="12"/>
      <c r="Q289" s="12"/>
      <c r="R289" s="12"/>
      <c r="S289" s="12"/>
      <c r="T289" s="12"/>
      <c r="U289" s="1"/>
      <c r="V289" s="17"/>
      <c r="W289" s="17"/>
      <c r="X289" s="17"/>
      <c r="Y289" s="17"/>
      <c r="Z289" s="17"/>
      <c r="AA289" s="17"/>
      <c r="AB289" s="1"/>
      <c r="AC289" s="17"/>
      <c r="AD289" s="17"/>
      <c r="AE289" s="17"/>
      <c r="AF289" s="17"/>
      <c r="AG289" s="17"/>
      <c r="AH289" s="17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x14ac:dyDescent="0.3">
      <c r="A290" s="1"/>
      <c r="B290" s="1"/>
      <c r="C290" s="12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2"/>
      <c r="P290" s="12"/>
      <c r="Q290" s="12"/>
      <c r="R290" s="12"/>
      <c r="S290" s="12"/>
      <c r="T290" s="12"/>
      <c r="U290" s="1"/>
      <c r="V290" s="17"/>
      <c r="W290" s="17"/>
      <c r="X290" s="17"/>
      <c r="Y290" s="17"/>
      <c r="Z290" s="17"/>
      <c r="AA290" s="17"/>
      <c r="AB290" s="1"/>
      <c r="AC290" s="17"/>
      <c r="AD290" s="17"/>
      <c r="AE290" s="17"/>
      <c r="AF290" s="17"/>
      <c r="AG290" s="17"/>
      <c r="AH290" s="17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x14ac:dyDescent="0.3">
      <c r="A291" s="1"/>
      <c r="B291" s="1"/>
      <c r="C291" s="12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2"/>
      <c r="P291" s="12"/>
      <c r="Q291" s="12"/>
      <c r="R291" s="12"/>
      <c r="S291" s="12"/>
      <c r="T291" s="12"/>
      <c r="U291" s="1"/>
      <c r="V291" s="17"/>
      <c r="W291" s="17"/>
      <c r="X291" s="17"/>
      <c r="Y291" s="17"/>
      <c r="Z291" s="17"/>
      <c r="AA291" s="17"/>
      <c r="AB291" s="1"/>
      <c r="AC291" s="17"/>
      <c r="AD291" s="17"/>
      <c r="AE291" s="17"/>
      <c r="AF291" s="17"/>
      <c r="AG291" s="17"/>
      <c r="AH291" s="17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x14ac:dyDescent="0.3">
      <c r="A292" s="1"/>
      <c r="B292" s="1"/>
      <c r="C292" s="12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2"/>
      <c r="P292" s="12"/>
      <c r="Q292" s="12"/>
      <c r="R292" s="12"/>
      <c r="S292" s="12"/>
      <c r="T292" s="12"/>
      <c r="U292" s="1"/>
      <c r="V292" s="17"/>
      <c r="W292" s="17"/>
      <c r="X292" s="17"/>
      <c r="Y292" s="17"/>
      <c r="Z292" s="17"/>
      <c r="AA292" s="17"/>
      <c r="AB292" s="1"/>
      <c r="AC292" s="17"/>
      <c r="AD292" s="17"/>
      <c r="AE292" s="17"/>
      <c r="AF292" s="17"/>
      <c r="AG292" s="17"/>
      <c r="AH292" s="17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x14ac:dyDescent="0.3">
      <c r="A293" s="1"/>
      <c r="B293" s="1"/>
      <c r="C293" s="12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2"/>
      <c r="P293" s="12"/>
      <c r="Q293" s="12"/>
      <c r="R293" s="12"/>
      <c r="S293" s="12"/>
      <c r="T293" s="12"/>
      <c r="U293" s="1"/>
      <c r="V293" s="17"/>
      <c r="W293" s="17"/>
      <c r="X293" s="17"/>
      <c r="Y293" s="17"/>
      <c r="Z293" s="17"/>
      <c r="AA293" s="17"/>
      <c r="AB293" s="1"/>
      <c r="AC293" s="17"/>
      <c r="AD293" s="17"/>
      <c r="AE293" s="17"/>
      <c r="AF293" s="17"/>
      <c r="AG293" s="17"/>
      <c r="AH293" s="17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x14ac:dyDescent="0.3">
      <c r="A294" s="1"/>
      <c r="B294" s="1"/>
      <c r="C294" s="12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2"/>
      <c r="P294" s="12"/>
      <c r="Q294" s="12"/>
      <c r="R294" s="12"/>
      <c r="S294" s="12"/>
      <c r="T294" s="12"/>
      <c r="U294" s="1"/>
      <c r="V294" s="17"/>
      <c r="W294" s="17"/>
      <c r="X294" s="17"/>
      <c r="Y294" s="17"/>
      <c r="Z294" s="17"/>
      <c r="AA294" s="17"/>
      <c r="AB294" s="1"/>
      <c r="AC294" s="17"/>
      <c r="AD294" s="17"/>
      <c r="AE294" s="17"/>
      <c r="AF294" s="17"/>
      <c r="AG294" s="17"/>
      <c r="AH294" s="17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x14ac:dyDescent="0.3">
      <c r="A295" s="1"/>
      <c r="B295" s="1"/>
      <c r="C295" s="12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2"/>
      <c r="P295" s="12"/>
      <c r="Q295" s="12"/>
      <c r="R295" s="12"/>
      <c r="S295" s="12"/>
      <c r="T295" s="12"/>
      <c r="U295" s="1"/>
      <c r="V295" s="17"/>
      <c r="W295" s="17"/>
      <c r="X295" s="17"/>
      <c r="Y295" s="17"/>
      <c r="Z295" s="17"/>
      <c r="AA295" s="17"/>
      <c r="AB295" s="1"/>
      <c r="AC295" s="17"/>
      <c r="AD295" s="17"/>
      <c r="AE295" s="17"/>
      <c r="AF295" s="17"/>
      <c r="AG295" s="17"/>
      <c r="AH295" s="17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x14ac:dyDescent="0.3">
      <c r="A296" s="1"/>
      <c r="B296" s="1"/>
      <c r="C296" s="12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2"/>
      <c r="P296" s="12"/>
      <c r="Q296" s="12"/>
      <c r="R296" s="12"/>
      <c r="S296" s="12"/>
      <c r="T296" s="12"/>
      <c r="U296" s="1"/>
      <c r="V296" s="17"/>
      <c r="W296" s="17"/>
      <c r="X296" s="17"/>
      <c r="Y296" s="17"/>
      <c r="Z296" s="17"/>
      <c r="AA296" s="17"/>
      <c r="AB296" s="1"/>
      <c r="AC296" s="17"/>
      <c r="AD296" s="17"/>
      <c r="AE296" s="17"/>
      <c r="AF296" s="17"/>
      <c r="AG296" s="17"/>
      <c r="AH296" s="17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x14ac:dyDescent="0.3">
      <c r="A297" s="1"/>
      <c r="B297" s="1"/>
      <c r="C297" s="12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2"/>
      <c r="P297" s="12"/>
      <c r="Q297" s="12"/>
      <c r="R297" s="12"/>
      <c r="S297" s="12"/>
      <c r="T297" s="12"/>
      <c r="U297" s="1"/>
      <c r="V297" s="17"/>
      <c r="W297" s="17"/>
      <c r="X297" s="17"/>
      <c r="Y297" s="17"/>
      <c r="Z297" s="17"/>
      <c r="AA297" s="17"/>
      <c r="AB297" s="1"/>
      <c r="AC297" s="17"/>
      <c r="AD297" s="17"/>
      <c r="AE297" s="17"/>
      <c r="AF297" s="17"/>
      <c r="AG297" s="17"/>
      <c r="AH297" s="17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x14ac:dyDescent="0.3">
      <c r="A298" s="1"/>
      <c r="B298" s="1"/>
      <c r="C298" s="12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2"/>
      <c r="P298" s="12"/>
      <c r="Q298" s="12"/>
      <c r="R298" s="12"/>
      <c r="S298" s="12"/>
      <c r="T298" s="12"/>
      <c r="U298" s="1"/>
      <c r="V298" s="17"/>
      <c r="W298" s="17"/>
      <c r="X298" s="17"/>
      <c r="Y298" s="17"/>
      <c r="Z298" s="17"/>
      <c r="AA298" s="17"/>
      <c r="AB298" s="1"/>
      <c r="AC298" s="17"/>
      <c r="AD298" s="17"/>
      <c r="AE298" s="17"/>
      <c r="AF298" s="17"/>
      <c r="AG298" s="17"/>
      <c r="AH298" s="17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x14ac:dyDescent="0.3">
      <c r="A299" s="1"/>
      <c r="B299" s="1"/>
      <c r="C299" s="12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2"/>
      <c r="P299" s="12"/>
      <c r="Q299" s="12"/>
      <c r="R299" s="12"/>
      <c r="S299" s="12"/>
      <c r="T299" s="12"/>
      <c r="U299" s="1"/>
      <c r="V299" s="17"/>
      <c r="W299" s="17"/>
      <c r="X299" s="17"/>
      <c r="Y299" s="17"/>
      <c r="Z299" s="17"/>
      <c r="AA299" s="17"/>
      <c r="AB299" s="1"/>
      <c r="AC299" s="17"/>
      <c r="AD299" s="17"/>
      <c r="AE299" s="17"/>
      <c r="AF299" s="17"/>
      <c r="AG299" s="17"/>
      <c r="AH299" s="17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x14ac:dyDescent="0.3">
      <c r="A300" s="1"/>
      <c r="B300" s="1"/>
      <c r="C300" s="12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2"/>
      <c r="P300" s="12"/>
      <c r="Q300" s="12"/>
      <c r="R300" s="12"/>
      <c r="S300" s="12"/>
      <c r="T300" s="12"/>
      <c r="U300" s="1"/>
      <c r="V300" s="17"/>
      <c r="W300" s="17"/>
      <c r="X300" s="17"/>
      <c r="Y300" s="17"/>
      <c r="Z300" s="17"/>
      <c r="AA300" s="17"/>
      <c r="AB300" s="1"/>
      <c r="AC300" s="17"/>
      <c r="AD300" s="17"/>
      <c r="AE300" s="17"/>
      <c r="AF300" s="17"/>
      <c r="AG300" s="17"/>
      <c r="AH300" s="17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x14ac:dyDescent="0.3">
      <c r="A301" s="1"/>
      <c r="B301" s="1"/>
      <c r="C301" s="12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2"/>
      <c r="P301" s="12"/>
      <c r="Q301" s="12"/>
      <c r="R301" s="12"/>
      <c r="S301" s="12"/>
      <c r="T301" s="12"/>
      <c r="U301" s="1"/>
      <c r="V301" s="17"/>
      <c r="W301" s="17"/>
      <c r="X301" s="17"/>
      <c r="Y301" s="17"/>
      <c r="Z301" s="17"/>
      <c r="AA301" s="17"/>
      <c r="AB301" s="1"/>
      <c r="AC301" s="17"/>
      <c r="AD301" s="17"/>
      <c r="AE301" s="17"/>
      <c r="AF301" s="17"/>
      <c r="AG301" s="17"/>
      <c r="AH301" s="17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x14ac:dyDescent="0.3">
      <c r="A302" s="1"/>
      <c r="B302" s="1"/>
      <c r="C302" s="12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2"/>
      <c r="P302" s="12"/>
      <c r="Q302" s="12"/>
      <c r="R302" s="12"/>
      <c r="S302" s="12"/>
      <c r="T302" s="12"/>
      <c r="U302" s="1"/>
      <c r="V302" s="17"/>
      <c r="W302" s="17"/>
      <c r="X302" s="17"/>
      <c r="Y302" s="17"/>
      <c r="Z302" s="17"/>
      <c r="AA302" s="17"/>
      <c r="AB302" s="1"/>
      <c r="AC302" s="17"/>
      <c r="AD302" s="17"/>
      <c r="AE302" s="17"/>
      <c r="AF302" s="17"/>
      <c r="AG302" s="17"/>
      <c r="AH302" s="17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x14ac:dyDescent="0.3">
      <c r="A303" s="1"/>
      <c r="B303" s="1"/>
      <c r="C303" s="12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2"/>
      <c r="P303" s="12"/>
      <c r="Q303" s="12"/>
      <c r="R303" s="12"/>
      <c r="S303" s="12"/>
      <c r="T303" s="12"/>
      <c r="U303" s="1"/>
      <c r="V303" s="17"/>
      <c r="W303" s="17"/>
      <c r="X303" s="17"/>
      <c r="Y303" s="17"/>
      <c r="Z303" s="17"/>
      <c r="AA303" s="17"/>
      <c r="AB303" s="1"/>
      <c r="AC303" s="17"/>
      <c r="AD303" s="17"/>
      <c r="AE303" s="17"/>
      <c r="AF303" s="17"/>
      <c r="AG303" s="17"/>
      <c r="AH303" s="17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x14ac:dyDescent="0.3">
      <c r="A304" s="1"/>
      <c r="B304" s="1"/>
      <c r="C304" s="12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2"/>
      <c r="P304" s="12"/>
      <c r="Q304" s="12"/>
      <c r="R304" s="12"/>
      <c r="S304" s="12"/>
      <c r="T304" s="12"/>
      <c r="U304" s="1"/>
      <c r="V304" s="17"/>
      <c r="W304" s="17"/>
      <c r="X304" s="17"/>
      <c r="Y304" s="17"/>
      <c r="Z304" s="17"/>
      <c r="AA304" s="17"/>
      <c r="AB304" s="1"/>
      <c r="AC304" s="17"/>
      <c r="AD304" s="17"/>
      <c r="AE304" s="17"/>
      <c r="AF304" s="17"/>
      <c r="AG304" s="17"/>
      <c r="AH304" s="17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x14ac:dyDescent="0.3">
      <c r="A305" s="1"/>
      <c r="B305" s="1"/>
      <c r="C305" s="12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2"/>
      <c r="P305" s="12"/>
      <c r="Q305" s="12"/>
      <c r="R305" s="12"/>
      <c r="S305" s="12"/>
      <c r="T305" s="12"/>
      <c r="U305" s="1"/>
      <c r="V305" s="17"/>
      <c r="W305" s="17"/>
      <c r="X305" s="17"/>
      <c r="Y305" s="17"/>
      <c r="Z305" s="17"/>
      <c r="AA305" s="17"/>
      <c r="AB305" s="1"/>
      <c r="AC305" s="17"/>
      <c r="AD305" s="17"/>
      <c r="AE305" s="17"/>
      <c r="AF305" s="17"/>
      <c r="AG305" s="17"/>
      <c r="AH305" s="17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x14ac:dyDescent="0.3">
      <c r="A306" s="1"/>
      <c r="B306" s="1"/>
      <c r="C306" s="12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2"/>
      <c r="P306" s="12"/>
      <c r="Q306" s="12"/>
      <c r="R306" s="12"/>
      <c r="S306" s="12"/>
      <c r="T306" s="12"/>
      <c r="U306" s="1"/>
      <c r="V306" s="17"/>
      <c r="W306" s="17"/>
      <c r="X306" s="17"/>
      <c r="Y306" s="17"/>
      <c r="Z306" s="17"/>
      <c r="AA306" s="17"/>
      <c r="AB306" s="1"/>
      <c r="AC306" s="17"/>
      <c r="AD306" s="17"/>
      <c r="AE306" s="17"/>
      <c r="AF306" s="17"/>
      <c r="AG306" s="17"/>
      <c r="AH306" s="17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x14ac:dyDescent="0.3">
      <c r="A307" s="1"/>
      <c r="B307" s="1"/>
      <c r="C307" s="12"/>
      <c r="D307" s="1"/>
      <c r="E307" s="1"/>
      <c r="F30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CO2low</vt:lpstr>
      <vt:lpstr>CO2mid</vt:lpstr>
      <vt:lpstr>CO2high</vt:lpstr>
      <vt:lpstr>templow</vt:lpstr>
      <vt:lpstr>tempmid</vt:lpstr>
      <vt:lpstr>temphigh</vt:lpstr>
      <vt:lpstr>econlow</vt:lpstr>
      <vt:lpstr>econmid</vt:lpstr>
      <vt:lpstr>econhigh</vt:lpstr>
      <vt:lpstr>exercises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Tol</dc:creator>
  <cp:lastModifiedBy>Richard</cp:lastModifiedBy>
  <dcterms:created xsi:type="dcterms:W3CDTF">2012-08-21T07:25:12Z</dcterms:created>
  <dcterms:modified xsi:type="dcterms:W3CDTF">2020-04-23T13:23:25Z</dcterms:modified>
</cp:coreProperties>
</file>